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557C472-27DC-4E4C-807C-6798DDCF01CE}"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Invoice!$A$1:$K$150</definedName>
    <definedName name="_xlnm.Print_Area" localSheetId="2">'Shipping Invoice'!$A$1:$L$149</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3" i="6" l="1"/>
  <c r="F1002" i="6"/>
  <c r="A1003" i="6"/>
  <c r="A1002" i="6"/>
  <c r="A1001" i="6"/>
  <c r="I153" i="2"/>
  <c r="I152" i="2"/>
  <c r="J146" i="2"/>
  <c r="K147" i="7" l="1"/>
  <c r="E138" i="6"/>
  <c r="E137" i="6"/>
  <c r="E136" i="6"/>
  <c r="E131" i="6"/>
  <c r="E130" i="6"/>
  <c r="E126" i="6"/>
  <c r="E125" i="6"/>
  <c r="E124" i="6"/>
  <c r="E119" i="6"/>
  <c r="E118" i="6"/>
  <c r="E114" i="6"/>
  <c r="E113" i="6"/>
  <c r="E112" i="6"/>
  <c r="E107" i="6"/>
  <c r="E106" i="6"/>
  <c r="E102" i="6"/>
  <c r="E101" i="6"/>
  <c r="E100" i="6"/>
  <c r="E95" i="6"/>
  <c r="E94" i="6"/>
  <c r="E90" i="6"/>
  <c r="E89" i="6"/>
  <c r="E88" i="6"/>
  <c r="E83" i="6"/>
  <c r="E82" i="6"/>
  <c r="E78" i="6"/>
  <c r="E77" i="6"/>
  <c r="E76" i="6"/>
  <c r="E71" i="6"/>
  <c r="E70" i="6"/>
  <c r="E66" i="6"/>
  <c r="E65" i="6"/>
  <c r="E64" i="6"/>
  <c r="E59" i="6"/>
  <c r="E58" i="6"/>
  <c r="E54" i="6"/>
  <c r="E53" i="6"/>
  <c r="E52" i="6"/>
  <c r="E47" i="6"/>
  <c r="E46" i="6"/>
  <c r="E42" i="6"/>
  <c r="E41" i="6"/>
  <c r="E40" i="6"/>
  <c r="E35" i="6"/>
  <c r="E34" i="6"/>
  <c r="E30" i="6"/>
  <c r="E29" i="6"/>
  <c r="E28" i="6"/>
  <c r="E23" i="6"/>
  <c r="E22" i="6"/>
  <c r="E18" i="6"/>
  <c r="K14" i="7"/>
  <c r="K17" i="7"/>
  <c r="K10" i="7"/>
  <c r="I143" i="7"/>
  <c r="I142" i="7"/>
  <c r="I141" i="7"/>
  <c r="I140" i="7"/>
  <c r="I137" i="7"/>
  <c r="I136" i="7"/>
  <c r="I135" i="7"/>
  <c r="I134" i="7"/>
  <c r="I131" i="7"/>
  <c r="I130" i="7"/>
  <c r="I129" i="7"/>
  <c r="I128" i="7"/>
  <c r="I125" i="7"/>
  <c r="I124" i="7"/>
  <c r="I123" i="7"/>
  <c r="I122" i="7"/>
  <c r="I119" i="7"/>
  <c r="I118" i="7"/>
  <c r="I117" i="7"/>
  <c r="I114" i="7"/>
  <c r="I113" i="7"/>
  <c r="I112" i="7"/>
  <c r="I111" i="7"/>
  <c r="I108" i="7"/>
  <c r="I107" i="7"/>
  <c r="I106" i="7"/>
  <c r="I103" i="7"/>
  <c r="I102" i="7"/>
  <c r="I101" i="7"/>
  <c r="I100" i="7"/>
  <c r="I97" i="7"/>
  <c r="I96" i="7"/>
  <c r="I95" i="7"/>
  <c r="I94" i="7"/>
  <c r="I91" i="7"/>
  <c r="I90" i="7"/>
  <c r="I89" i="7"/>
  <c r="I88" i="7"/>
  <c r="I85" i="7"/>
  <c r="I84" i="7"/>
  <c r="I83" i="7"/>
  <c r="I82" i="7"/>
  <c r="I79" i="7"/>
  <c r="I78" i="7"/>
  <c r="I77" i="7"/>
  <c r="I76" i="7"/>
  <c r="I73" i="7"/>
  <c r="I72" i="7"/>
  <c r="I71" i="7"/>
  <c r="I70" i="7"/>
  <c r="I67" i="7"/>
  <c r="I66" i="7"/>
  <c r="I65" i="7"/>
  <c r="I64" i="7"/>
  <c r="I61" i="7"/>
  <c r="I60" i="7"/>
  <c r="I59" i="7"/>
  <c r="I58" i="7"/>
  <c r="I55" i="7"/>
  <c r="I54" i="7"/>
  <c r="I53" i="7"/>
  <c r="I52" i="7"/>
  <c r="I49" i="7"/>
  <c r="I48" i="7"/>
  <c r="I47" i="7"/>
  <c r="I46" i="7"/>
  <c r="I43" i="7"/>
  <c r="I42" i="7"/>
  <c r="I41" i="7"/>
  <c r="I40" i="7"/>
  <c r="I37" i="7"/>
  <c r="I36" i="7"/>
  <c r="I35" i="7"/>
  <c r="I34" i="7"/>
  <c r="I31" i="7"/>
  <c r="I30" i="7"/>
  <c r="I29" i="7"/>
  <c r="I28" i="7"/>
  <c r="I25" i="7"/>
  <c r="I24" i="7"/>
  <c r="I23" i="7"/>
  <c r="I22" i="7"/>
  <c r="I144" i="7"/>
  <c r="N1" i="6"/>
  <c r="E139" i="6" s="1"/>
  <c r="F1001" i="6"/>
  <c r="D140" i="6"/>
  <c r="B144" i="7" s="1"/>
  <c r="D139" i="6"/>
  <c r="B143" i="7" s="1"/>
  <c r="K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K131" i="7" s="1"/>
  <c r="D126" i="6"/>
  <c r="B130" i="7" s="1"/>
  <c r="D125" i="6"/>
  <c r="B129" i="7" s="1"/>
  <c r="D124" i="6"/>
  <c r="B128" i="7" s="1"/>
  <c r="D123" i="6"/>
  <c r="B127" i="7" s="1"/>
  <c r="D122" i="6"/>
  <c r="B126" i="7" s="1"/>
  <c r="D121" i="6"/>
  <c r="B125" i="7" s="1"/>
  <c r="K125" i="7" s="1"/>
  <c r="D120" i="6"/>
  <c r="B124" i="7" s="1"/>
  <c r="D119" i="6"/>
  <c r="B123" i="7" s="1"/>
  <c r="D118" i="6"/>
  <c r="B122" i="7" s="1"/>
  <c r="D117" i="6"/>
  <c r="B121" i="7" s="1"/>
  <c r="D116" i="6"/>
  <c r="B120" i="7" s="1"/>
  <c r="D115" i="6"/>
  <c r="B119" i="7" s="1"/>
  <c r="D114" i="6"/>
  <c r="B118" i="7" s="1"/>
  <c r="K118" i="7" s="1"/>
  <c r="D113" i="6"/>
  <c r="B117" i="7" s="1"/>
  <c r="D112" i="6"/>
  <c r="B116" i="7" s="1"/>
  <c r="D111" i="6"/>
  <c r="B115" i="7" s="1"/>
  <c r="D110" i="6"/>
  <c r="B114" i="7" s="1"/>
  <c r="D109" i="6"/>
  <c r="B113" i="7" s="1"/>
  <c r="K113" i="7" s="1"/>
  <c r="D108" i="6"/>
  <c r="B112" i="7" s="1"/>
  <c r="D107" i="6"/>
  <c r="B111" i="7" s="1"/>
  <c r="D106" i="6"/>
  <c r="B110" i="7" s="1"/>
  <c r="D105" i="6"/>
  <c r="B109" i="7" s="1"/>
  <c r="D104" i="6"/>
  <c r="B108" i="7" s="1"/>
  <c r="K108" i="7" s="1"/>
  <c r="D103" i="6"/>
  <c r="B107" i="7" s="1"/>
  <c r="K107" i="7" s="1"/>
  <c r="D102" i="6"/>
  <c r="B106" i="7" s="1"/>
  <c r="D101" i="6"/>
  <c r="B105" i="7" s="1"/>
  <c r="D100" i="6"/>
  <c r="B104" i="7" s="1"/>
  <c r="D99" i="6"/>
  <c r="B103" i="7" s="1"/>
  <c r="K103" i="7" s="1"/>
  <c r="D98" i="6"/>
  <c r="B102" i="7" s="1"/>
  <c r="K102" i="7" s="1"/>
  <c r="D97" i="6"/>
  <c r="B101" i="7" s="1"/>
  <c r="D96" i="6"/>
  <c r="B100" i="7" s="1"/>
  <c r="D95" i="6"/>
  <c r="B99" i="7" s="1"/>
  <c r="D94" i="6"/>
  <c r="B98" i="7" s="1"/>
  <c r="D93" i="6"/>
  <c r="B97" i="7" s="1"/>
  <c r="K97" i="7" s="1"/>
  <c r="D92" i="6"/>
  <c r="B96" i="7" s="1"/>
  <c r="D91" i="6"/>
  <c r="B95" i="7" s="1"/>
  <c r="K95" i="7" s="1"/>
  <c r="D90" i="6"/>
  <c r="B94" i="7" s="1"/>
  <c r="D89" i="6"/>
  <c r="B93" i="7" s="1"/>
  <c r="D88" i="6"/>
  <c r="B92" i="7" s="1"/>
  <c r="D87" i="6"/>
  <c r="B91" i="7" s="1"/>
  <c r="K91" i="7" s="1"/>
  <c r="D86" i="6"/>
  <c r="B90" i="7" s="1"/>
  <c r="K90" i="7" s="1"/>
  <c r="D85" i="6"/>
  <c r="B89" i="7" s="1"/>
  <c r="K89" i="7" s="1"/>
  <c r="D84" i="6"/>
  <c r="B88" i="7" s="1"/>
  <c r="D83" i="6"/>
  <c r="B87" i="7" s="1"/>
  <c r="D82" i="6"/>
  <c r="B86" i="7" s="1"/>
  <c r="D81" i="6"/>
  <c r="B85" i="7" s="1"/>
  <c r="K85" i="7" s="1"/>
  <c r="D80" i="6"/>
  <c r="B84" i="7" s="1"/>
  <c r="K84" i="7" s="1"/>
  <c r="D79" i="6"/>
  <c r="B83" i="7" s="1"/>
  <c r="D78" i="6"/>
  <c r="B82" i="7" s="1"/>
  <c r="D77" i="6"/>
  <c r="B81" i="7" s="1"/>
  <c r="D76" i="6"/>
  <c r="B80" i="7" s="1"/>
  <c r="D75" i="6"/>
  <c r="B79" i="7" s="1"/>
  <c r="K79" i="7" s="1"/>
  <c r="D74" i="6"/>
  <c r="B78" i="7" s="1"/>
  <c r="D73" i="6"/>
  <c r="B77" i="7" s="1"/>
  <c r="K77" i="7" s="1"/>
  <c r="D72" i="6"/>
  <c r="B76" i="7" s="1"/>
  <c r="D71" i="6"/>
  <c r="B75" i="7" s="1"/>
  <c r="D70" i="6"/>
  <c r="B74" i="7" s="1"/>
  <c r="D69" i="6"/>
  <c r="B73" i="7" s="1"/>
  <c r="K73" i="7" s="1"/>
  <c r="D68" i="6"/>
  <c r="B72" i="7" s="1"/>
  <c r="K72" i="7" s="1"/>
  <c r="D67" i="6"/>
  <c r="B71" i="7" s="1"/>
  <c r="K71" i="7" s="1"/>
  <c r="D66" i="6"/>
  <c r="B70" i="7" s="1"/>
  <c r="D65" i="6"/>
  <c r="B69" i="7" s="1"/>
  <c r="D64" i="6"/>
  <c r="B68" i="7" s="1"/>
  <c r="D63" i="6"/>
  <c r="B67" i="7" s="1"/>
  <c r="K67" i="7" s="1"/>
  <c r="D62" i="6"/>
  <c r="B66" i="7" s="1"/>
  <c r="K66" i="7" s="1"/>
  <c r="D61" i="6"/>
  <c r="B65" i="7" s="1"/>
  <c r="D60" i="6"/>
  <c r="B64" i="7" s="1"/>
  <c r="D59" i="6"/>
  <c r="B63" i="7" s="1"/>
  <c r="D58" i="6"/>
  <c r="B62" i="7" s="1"/>
  <c r="D57" i="6"/>
  <c r="B61" i="7" s="1"/>
  <c r="K61" i="7" s="1"/>
  <c r="D56" i="6"/>
  <c r="B60" i="7" s="1"/>
  <c r="D55" i="6"/>
  <c r="B59" i="7" s="1"/>
  <c r="K59" i="7" s="1"/>
  <c r="D54" i="6"/>
  <c r="B58" i="7" s="1"/>
  <c r="D53" i="6"/>
  <c r="B57" i="7" s="1"/>
  <c r="D52" i="6"/>
  <c r="B56" i="7" s="1"/>
  <c r="D51" i="6"/>
  <c r="B55" i="7" s="1"/>
  <c r="K55" i="7" s="1"/>
  <c r="D50" i="6"/>
  <c r="B54" i="7" s="1"/>
  <c r="K54" i="7" s="1"/>
  <c r="D49" i="6"/>
  <c r="B53" i="7" s="1"/>
  <c r="K53" i="7" s="1"/>
  <c r="D48" i="6"/>
  <c r="B52" i="7" s="1"/>
  <c r="D47" i="6"/>
  <c r="B51" i="7" s="1"/>
  <c r="D46" i="6"/>
  <c r="B50" i="7" s="1"/>
  <c r="D45" i="6"/>
  <c r="B49" i="7" s="1"/>
  <c r="K49" i="7" s="1"/>
  <c r="D44" i="6"/>
  <c r="B48" i="7" s="1"/>
  <c r="K48" i="7" s="1"/>
  <c r="D43" i="6"/>
  <c r="B47" i="7" s="1"/>
  <c r="D42" i="6"/>
  <c r="B46" i="7" s="1"/>
  <c r="D41" i="6"/>
  <c r="B45" i="7" s="1"/>
  <c r="D40" i="6"/>
  <c r="B44" i="7" s="1"/>
  <c r="D39" i="6"/>
  <c r="B43" i="7" s="1"/>
  <c r="K43" i="7" s="1"/>
  <c r="D38" i="6"/>
  <c r="B42" i="7" s="1"/>
  <c r="D37" i="6"/>
  <c r="B41" i="7" s="1"/>
  <c r="K41" i="7" s="1"/>
  <c r="D36" i="6"/>
  <c r="B40" i="7" s="1"/>
  <c r="D35" i="6"/>
  <c r="B39" i="7" s="1"/>
  <c r="D34" i="6"/>
  <c r="B38" i="7" s="1"/>
  <c r="D33" i="6"/>
  <c r="B37" i="7" s="1"/>
  <c r="K37" i="7" s="1"/>
  <c r="D32" i="6"/>
  <c r="B36" i="7" s="1"/>
  <c r="K36" i="7" s="1"/>
  <c r="D31" i="6"/>
  <c r="B35" i="7" s="1"/>
  <c r="K35" i="7" s="1"/>
  <c r="D30" i="6"/>
  <c r="B34" i="7" s="1"/>
  <c r="D29" i="6"/>
  <c r="B33" i="7" s="1"/>
  <c r="D28" i="6"/>
  <c r="B32" i="7" s="1"/>
  <c r="D27" i="6"/>
  <c r="B31" i="7" s="1"/>
  <c r="K31" i="7" s="1"/>
  <c r="D26" i="6"/>
  <c r="B30" i="7" s="1"/>
  <c r="K30" i="7" s="1"/>
  <c r="D25" i="6"/>
  <c r="B29" i="7" s="1"/>
  <c r="D24" i="6"/>
  <c r="B28" i="7" s="1"/>
  <c r="D23" i="6"/>
  <c r="B27" i="7" s="1"/>
  <c r="D22" i="6"/>
  <c r="B26" i="7" s="1"/>
  <c r="D21" i="6"/>
  <c r="B25" i="7" s="1"/>
  <c r="K25" i="7" s="1"/>
  <c r="D20" i="6"/>
  <c r="B24" i="7" s="1"/>
  <c r="D19" i="6"/>
  <c r="B23" i="7" s="1"/>
  <c r="K23" i="7" s="1"/>
  <c r="D18" i="6"/>
  <c r="B22" i="7" s="1"/>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E24" i="6" l="1"/>
  <c r="E36" i="6"/>
  <c r="E48" i="6"/>
  <c r="E60" i="6"/>
  <c r="E72" i="6"/>
  <c r="E84" i="6"/>
  <c r="E96" i="6"/>
  <c r="E108" i="6"/>
  <c r="E120" i="6"/>
  <c r="E132" i="6"/>
  <c r="K29" i="7"/>
  <c r="K47" i="7"/>
  <c r="K65" i="7"/>
  <c r="K83" i="7"/>
  <c r="K101" i="7"/>
  <c r="K119" i="7"/>
  <c r="K137" i="7"/>
  <c r="K24" i="7"/>
  <c r="K42" i="7"/>
  <c r="K60" i="7"/>
  <c r="K78" i="7"/>
  <c r="K96" i="7"/>
  <c r="K114" i="7"/>
  <c r="J145" i="2"/>
  <c r="K128" i="7"/>
  <c r="K22" i="7"/>
  <c r="K28" i="7"/>
  <c r="K34" i="7"/>
  <c r="K40" i="7"/>
  <c r="K46" i="7"/>
  <c r="K52" i="7"/>
  <c r="K58" i="7"/>
  <c r="K64" i="7"/>
  <c r="K70" i="7"/>
  <c r="K76" i="7"/>
  <c r="K82" i="7"/>
  <c r="K88" i="7"/>
  <c r="K94" i="7"/>
  <c r="K100" i="7"/>
  <c r="K112" i="7"/>
  <c r="K124" i="7"/>
  <c r="K130" i="7"/>
  <c r="K136" i="7"/>
  <c r="K142" i="7"/>
  <c r="I27" i="7"/>
  <c r="K27" i="7" s="1"/>
  <c r="I33" i="7"/>
  <c r="K33" i="7" s="1"/>
  <c r="I39" i="7"/>
  <c r="I45" i="7"/>
  <c r="I51" i="7"/>
  <c r="I57" i="7"/>
  <c r="K57" i="7" s="1"/>
  <c r="I63" i="7"/>
  <c r="K63" i="7" s="1"/>
  <c r="I69" i="7"/>
  <c r="K69" i="7" s="1"/>
  <c r="I75" i="7"/>
  <c r="I81" i="7"/>
  <c r="I87" i="7"/>
  <c r="I93" i="7"/>
  <c r="K93" i="7" s="1"/>
  <c r="I99" i="7"/>
  <c r="K99" i="7" s="1"/>
  <c r="I105" i="7"/>
  <c r="K105" i="7" s="1"/>
  <c r="I110" i="7"/>
  <c r="K110" i="7" s="1"/>
  <c r="I116" i="7"/>
  <c r="K116" i="7" s="1"/>
  <c r="I121" i="7"/>
  <c r="K121" i="7" s="1"/>
  <c r="I127" i="7"/>
  <c r="K127" i="7" s="1"/>
  <c r="I133" i="7"/>
  <c r="K133" i="7" s="1"/>
  <c r="I139" i="7"/>
  <c r="K139" i="7" s="1"/>
  <c r="K144" i="7"/>
  <c r="K106" i="7"/>
  <c r="K56" i="7"/>
  <c r="K140" i="7"/>
  <c r="K92" i="7"/>
  <c r="K122" i="7"/>
  <c r="K134" i="7"/>
  <c r="K39" i="7"/>
  <c r="K45" i="7"/>
  <c r="K51" i="7"/>
  <c r="K75" i="7"/>
  <c r="K81" i="7"/>
  <c r="K87" i="7"/>
  <c r="K111" i="7"/>
  <c r="K117" i="7"/>
  <c r="K123" i="7"/>
  <c r="K129" i="7"/>
  <c r="K135" i="7"/>
  <c r="K141" i="7"/>
  <c r="I26" i="7"/>
  <c r="K26" i="7" s="1"/>
  <c r="I32" i="7"/>
  <c r="K32" i="7" s="1"/>
  <c r="I38" i="7"/>
  <c r="K38" i="7" s="1"/>
  <c r="I44" i="7"/>
  <c r="K44" i="7" s="1"/>
  <c r="I50" i="7"/>
  <c r="K50" i="7" s="1"/>
  <c r="I56" i="7"/>
  <c r="I62" i="7"/>
  <c r="K62" i="7" s="1"/>
  <c r="I68" i="7"/>
  <c r="K68" i="7" s="1"/>
  <c r="I74" i="7"/>
  <c r="K74" i="7" s="1"/>
  <c r="I80" i="7"/>
  <c r="K80" i="7" s="1"/>
  <c r="I86" i="7"/>
  <c r="K86" i="7" s="1"/>
  <c r="I92" i="7"/>
  <c r="I98" i="7"/>
  <c r="K98" i="7" s="1"/>
  <c r="I104" i="7"/>
  <c r="K104" i="7" s="1"/>
  <c r="I109" i="7"/>
  <c r="K109" i="7" s="1"/>
  <c r="I115" i="7"/>
  <c r="K115" i="7" s="1"/>
  <c r="I120" i="7"/>
  <c r="K120" i="7" s="1"/>
  <c r="I126" i="7"/>
  <c r="K126" i="7" s="1"/>
  <c r="I132" i="7"/>
  <c r="K132" i="7" s="1"/>
  <c r="I138" i="7"/>
  <c r="K138" i="7" s="1"/>
  <c r="E20" i="6"/>
  <c r="E26" i="6"/>
  <c r="E32" i="6"/>
  <c r="E38" i="6"/>
  <c r="E44" i="6"/>
  <c r="E50" i="6"/>
  <c r="E56" i="6"/>
  <c r="E62" i="6"/>
  <c r="E68" i="6"/>
  <c r="E74" i="6"/>
  <c r="E80" i="6"/>
  <c r="E86" i="6"/>
  <c r="E92" i="6"/>
  <c r="E98" i="6"/>
  <c r="E104" i="6"/>
  <c r="E110" i="6"/>
  <c r="E116" i="6"/>
  <c r="E122" i="6"/>
  <c r="E128" i="6"/>
  <c r="E134" i="6"/>
  <c r="E140" i="6"/>
  <c r="E21" i="6"/>
  <c r="E27" i="6"/>
  <c r="E33" i="6"/>
  <c r="E39" i="6"/>
  <c r="E45" i="6"/>
  <c r="E51" i="6"/>
  <c r="E57" i="6"/>
  <c r="E63" i="6"/>
  <c r="E69" i="6"/>
  <c r="E75" i="6"/>
  <c r="E81" i="6"/>
  <c r="E87" i="6"/>
  <c r="E93" i="6"/>
  <c r="E99" i="6"/>
  <c r="E105" i="6"/>
  <c r="E111" i="6"/>
  <c r="E117" i="6"/>
  <c r="E123" i="6"/>
  <c r="E129" i="6"/>
  <c r="E135" i="6"/>
  <c r="E19" i="6"/>
  <c r="E25" i="6"/>
  <c r="E31" i="6"/>
  <c r="E37" i="6"/>
  <c r="E43" i="6"/>
  <c r="E49" i="6"/>
  <c r="E55" i="6"/>
  <c r="E61" i="6"/>
  <c r="E67" i="6"/>
  <c r="E73" i="6"/>
  <c r="E79" i="6"/>
  <c r="E85" i="6"/>
  <c r="E91" i="6"/>
  <c r="E97" i="6"/>
  <c r="E103" i="6"/>
  <c r="E109" i="6"/>
  <c r="E115" i="6"/>
  <c r="E121" i="6"/>
  <c r="E127" i="6"/>
  <c r="E133" i="6"/>
  <c r="B145" i="7"/>
  <c r="M11" i="6"/>
  <c r="I156" i="2" s="1"/>
  <c r="J147" i="2" l="1"/>
  <c r="J149" i="2" s="1"/>
  <c r="K145"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46" i="7" l="1"/>
  <c r="K148"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E14" i="6"/>
  <c r="I155" i="2" s="1"/>
  <c r="I159" i="2" l="1"/>
  <c r="I157" i="2" s="1"/>
  <c r="I160" i="2"/>
  <c r="I158" i="2" s="1"/>
  <c r="H1008" i="6"/>
  <c r="H1007" i="6"/>
  <c r="H1006" i="6"/>
  <c r="H1004" i="6"/>
  <c r="H1005"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4" i="6" l="1"/>
  <c r="H1011" i="6"/>
  <c r="H1010" i="6"/>
  <c r="H1013" i="6" l="1"/>
  <c r="H1012" i="6" s="1"/>
</calcChain>
</file>

<file path=xl/sharedStrings.xml><?xml version="1.0" encoding="utf-8"?>
<sst xmlns="http://schemas.openxmlformats.org/spreadsheetml/2006/main" count="3643" uniqueCount="1018">
  <si>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</si>
  <si>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</si>
  <si>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</si>
  <si>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</si>
  <si>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</si>
  <si>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</si>
  <si>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</si>
  <si>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</si>
  <si>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</si>
  <si>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</si>
  <si>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</si>
  <si>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</si>
  <si>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</si>
  <si>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</si>
  <si>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</si>
  <si>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</si>
  <si>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</si>
  <si>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</si>
  <si>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</si>
  <si>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</si>
  <si>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</si>
  <si>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</si>
  <si>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</si>
  <si>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</si>
  <si>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</si>
  <si>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</si>
  <si>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</si>
  <si>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</si>
  <si>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</si>
  <si>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</si>
  <si>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</si>
  <si>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</si>
  <si>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</si>
  <si>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</si>
  <si>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</si>
  <si>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</si>
  <si>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</si>
  <si>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</si>
  <si>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</si>
  <si>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</si>
  <si>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</si>
  <si>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</si>
  <si>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</si>
  <si>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</si>
  <si>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</si>
  <si>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</si>
  <si>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</si>
  <si>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</si>
  <si>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</si>
  <si>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</si>
  <si>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</si>
  <si>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</si>
  <si>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</si>
  <si>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</si>
  <si>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</si>
  <si>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</si>
  <si>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</si>
  <si>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</si>
  <si>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</si>
  <si>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</si>
  <si>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</si>
  <si>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</si>
  <si>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</si>
  <si>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</si>
  <si>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</si>
  <si>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</si>
  <si>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</si>
  <si>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</si>
  <si>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</si>
  <si>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</si>
  <si>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</si>
  <si>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</si>
  <si>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</si>
  <si>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</si>
  <si>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</si>
  <si>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</si>
  <si>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</si>
  <si>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</si>
  <si>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</si>
  <si>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</si>
  <si>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</si>
  <si>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</si>
  <si>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</si>
  <si>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</si>
  <si>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</si>
  <si>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</si>
  <si>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</si>
  <si>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</si>
  <si>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</si>
  <si>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</si>
  <si>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</si>
  <si>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</si>
  <si>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</si>
  <si>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</si>
  <si>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</si>
  <si>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</si>
  <si>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</si>
  <si>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</si>
  <si>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</si>
  <si>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</si>
  <si>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</si>
  <si>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</si>
  <si>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</si>
  <si>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</si>
  <si>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</si>
  <si>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</si>
  <si>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</si>
  <si>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</si>
  <si>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</si>
  <si>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</si>
  <si>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</si>
  <si>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</si>
  <si>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</si>
  <si>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</si>
  <si>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</si>
  <si>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</si>
  <si>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</si>
  <si>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</si>
  <si>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</si>
  <si>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</si>
  <si>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</si>
  <si>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</si>
  <si>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</si>
  <si>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</si>
  <si>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</si>
  <si>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</si>
  <si>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</si>
  <si>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</si>
  <si>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</si>
  <si>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</si>
  <si>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</si>
  <si>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</si>
  <si>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</si>
  <si>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</si>
  <si>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</si>
  <si>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</si>
  <si>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</si>
  <si>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</si>
  <si>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</si>
  <si>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</si>
  <si>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</si>
  <si>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</si>
  <si>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</si>
  <si>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</si>
  <si>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</si>
  <si>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</si>
  <si>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</si>
  <si>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</si>
  <si>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</si>
  <si>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</si>
  <si>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</si>
  <si>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</si>
  <si>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</si>
  <si>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</si>
  <si>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</si>
  <si>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</si>
  <si>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</si>
  <si>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</si>
  <si>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</si>
  <si>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</si>
  <si>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</si>
  <si>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</si>
  <si>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</si>
  <si>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</si>
  <si>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</si>
  <si>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</si>
  <si>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</si>
  <si>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</si>
  <si>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</si>
  <si>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</si>
  <si>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</si>
  <si>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</si>
  <si>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</si>
  <si>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</si>
  <si>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</si>
  <si>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</si>
  <si>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</si>
  <si>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</si>
  <si>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</si>
  <si>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</si>
  <si>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</si>
  <si>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</si>
  <si>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</si>
  <si>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</si>
  <si>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</si>
  <si>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</si>
  <si>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</si>
  <si>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</si>
  <si>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</si>
  <si>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</si>
  <si>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</si>
  <si>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</si>
  <si>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</si>
  <si>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</si>
  <si>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</si>
  <si>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</si>
  <si>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</si>
  <si>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</si>
  <si>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</si>
  <si>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</si>
  <si>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</si>
  <si>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</si>
  <si>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</si>
  <si>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</si>
  <si>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</si>
  <si>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</si>
  <si>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</si>
  <si>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</si>
  <si>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</si>
  <si>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</si>
  <si>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</si>
  <si>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</si>
  <si>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</si>
  <si>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</si>
  <si>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</si>
  <si>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</si>
  <si>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</si>
  <si>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</si>
  <si>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</si>
  <si>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</si>
  <si>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</si>
  <si>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</si>
  <si>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</si>
  <si>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</si>
  <si>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</si>
  <si>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</si>
  <si>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</si>
  <si>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</si>
  <si>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</si>
  <si>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</si>
  <si>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</si>
  <si>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</si>
  <si>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</si>
  <si>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</si>
  <si>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</si>
  <si>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</si>
  <si>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</si>
  <si>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</si>
  <si>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</si>
  <si>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</si>
  <si>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</si>
  <si>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</si>
  <si>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</si>
  <si>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</si>
  <si>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</si>
  <si>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</si>
  <si>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</si>
  <si>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</si>
  <si>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</si>
  <si>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</si>
  <si>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</si>
  <si>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</si>
  <si>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</si>
  <si>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</si>
  <si>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</si>
  <si>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</si>
  <si>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</si>
  <si>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</si>
  <si>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</si>
  <si>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</si>
  <si>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</si>
  <si>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</si>
  <si>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</si>
  <si>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</si>
  <si>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</si>
  <si>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</si>
  <si>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</si>
  <si>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</si>
  <si>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</si>
  <si>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</si>
  <si>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</si>
  <si>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</si>
  <si>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</si>
  <si>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</si>
  <si>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</si>
  <si>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</si>
  <si>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</si>
  <si>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</si>
  <si>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</si>
  <si>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</si>
  <si>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</si>
  <si>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</si>
  <si>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</si>
  <si>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</si>
  <si>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</si>
  <si>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</si>
  <si>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</si>
  <si>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</si>
  <si>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</si>
  <si>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</si>
  <si>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</si>
  <si>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</si>
  <si>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</si>
  <si>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</si>
  <si>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</si>
  <si>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</si>
  <si>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</si>
  <si>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</si>
  <si>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</si>
  <si>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</si>
  <si>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</si>
  <si>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</si>
  <si>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</si>
  <si>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</si>
  <si>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</si>
  <si>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</si>
  <si>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</si>
  <si>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</si>
  <si>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</si>
  <si>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</si>
  <si>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</si>
  <si>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</si>
  <si>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</si>
  <si>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</si>
  <si>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</si>
  <si>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</si>
  <si>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</si>
  <si>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</si>
  <si>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</si>
  <si>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</si>
  <si>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</si>
  <si>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</si>
  <si>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</si>
  <si>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</si>
  <si>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</si>
  <si>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</si>
  <si>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</si>
  <si>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</si>
  <si>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</si>
  <si>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</si>
  <si>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</si>
  <si>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</si>
  <si>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</si>
  <si>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</si>
  <si>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</si>
  <si>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</si>
  <si>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</si>
  <si>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</si>
  <si>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</si>
  <si>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</si>
  <si>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</si>
  <si>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</si>
  <si>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</si>
  <si>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</si>
  <si>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</si>
  <si>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</si>
  <si>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</si>
  <si>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</si>
  <si>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</si>
  <si>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</si>
  <si>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</si>
  <si>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</si>
  <si>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</si>
  <si>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</si>
  <si>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</si>
  <si>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</si>
  <si>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</si>
  <si>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</si>
  <si>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</si>
  <si>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</si>
  <si>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</si>
  <si>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</si>
  <si>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</si>
  <si>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</si>
  <si>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</si>
  <si>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</si>
  <si>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</si>
  <si>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</si>
  <si>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</si>
  <si>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</si>
  <si>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</si>
  <si>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</si>
  <si>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</si>
  <si>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</si>
  <si>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</si>
  <si>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</si>
  <si>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</si>
  <si>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</si>
  <si>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</si>
  <si>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</si>
  <si>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</si>
  <si>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</si>
  <si>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</si>
  <si>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</si>
  <si>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</si>
  <si>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</si>
  <si>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</si>
  <si>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</si>
  <si>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</si>
  <si>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</si>
  <si>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</si>
  <si>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</si>
  <si>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</si>
  <si>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</si>
  <si>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</si>
  <si>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</si>
  <si>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</si>
  <si>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</si>
  <si>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</si>
  <si>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</si>
  <si>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</si>
  <si>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</si>
  <si>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</si>
  <si>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</si>
  <si>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</si>
  <si>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</si>
  <si>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</si>
  <si>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</si>
  <si>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</si>
  <si>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</si>
  <si>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</si>
  <si>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</si>
  <si>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</si>
  <si>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</si>
  <si>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</si>
  <si>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</si>
  <si>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</si>
  <si>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</si>
  <si>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</si>
  <si>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</si>
  <si>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</si>
  <si>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</si>
  <si>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</si>
  <si>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</si>
  <si>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</si>
  <si>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</si>
  <si>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</si>
  <si>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</si>
  <si>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</si>
  <si>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</si>
  <si>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</si>
  <si>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</si>
  <si>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</si>
  <si>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</si>
  <si>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</si>
  <si>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</si>
  <si>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</si>
  <si>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</si>
  <si>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</si>
  <si>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</si>
  <si>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</si>
  <si>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</si>
  <si>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</si>
  <si>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</si>
  <si>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</si>
  <si>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</si>
  <si>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</si>
  <si>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</si>
  <si>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</si>
  <si>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</si>
  <si>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</si>
  <si>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</si>
  <si>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</si>
  <si>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</si>
  <si>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</si>
  <si>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</si>
  <si>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</si>
  <si>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</si>
  <si>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</si>
  <si>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</si>
  <si>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</si>
  <si>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</si>
  <si>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</si>
  <si>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</si>
  <si>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</si>
  <si>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</si>
  <si>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</si>
  <si>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</si>
  <si>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</si>
  <si>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</si>
  <si>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</si>
  <si>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</si>
  <si>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</si>
  <si>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</si>
  <si>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</si>
  <si>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</si>
  <si>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</si>
  <si>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</si>
  <si>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</si>
  <si>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</si>
  <si>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</si>
  <si>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</si>
  <si>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</si>
  <si>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</si>
  <si>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</si>
  <si>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</si>
  <si>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</si>
  <si>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</si>
  <si>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</si>
  <si>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</si>
  <si>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</si>
  <si>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</si>
  <si>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</si>
  <si>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</si>
  <si>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</si>
  <si>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</si>
  <si>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</si>
  <si>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</si>
  <si>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</si>
  <si>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</si>
  <si>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</si>
  <si>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</si>
  <si>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</si>
  <si>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</si>
  <si>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</si>
  <si>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</si>
  <si>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</si>
  <si>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</si>
  <si>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</si>
  <si>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</si>
  <si>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</si>
  <si>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</si>
  <si>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</si>
  <si>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</si>
  <si>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</si>
  <si>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</si>
  <si>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</si>
  <si>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</si>
  <si>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</si>
  <si>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</si>
  <si>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</si>
  <si>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</si>
  <si>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</si>
  <si>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</si>
  <si>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</si>
  <si>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</si>
  <si>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</si>
  <si>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</si>
  <si>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</si>
  <si>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</si>
  <si>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</si>
  <si>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</si>
  <si>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</si>
  <si>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</si>
  <si>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</si>
  <si>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</si>
  <si>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</si>
  <si>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</si>
  <si>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</si>
  <si>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</si>
  <si>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</si>
  <si>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</si>
  <si>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</si>
  <si>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</si>
  <si>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</si>
  <si>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</si>
  <si>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</si>
  <si>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</si>
  <si>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</si>
  <si>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</si>
  <si>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</si>
  <si>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</si>
  <si>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</si>
  <si>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</si>
  <si>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</si>
  <si>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</si>
  <si>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</si>
  <si>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</si>
  <si>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</si>
  <si>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</si>
  <si>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</si>
  <si>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</si>
  <si>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</si>
  <si>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</si>
  <si>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</si>
  <si>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</si>
  <si>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</si>
  <si>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</si>
  <si>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</si>
  <si>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</si>
  <si>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</si>
  <si>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</si>
  <si>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</si>
  <si>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</si>
  <si>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</si>
  <si>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</si>
  <si>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</si>
  <si>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</si>
  <si>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</si>
  <si>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</si>
  <si>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</si>
  <si>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</si>
  <si>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</si>
  <si>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</si>
  <si>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</si>
  <si>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</si>
  <si>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</si>
  <si>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</si>
  <si>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</si>
  <si>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</si>
  <si>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</si>
  <si>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</si>
  <si>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</si>
  <si>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</si>
  <si>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</si>
  <si>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</si>
  <si>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</si>
  <si>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</si>
  <si>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</si>
  <si>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</si>
  <si>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</si>
  <si>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</si>
  <si>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</si>
  <si>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</si>
  <si>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</si>
  <si>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</si>
  <si>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</si>
  <si>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</si>
  <si>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</si>
  <si>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</si>
  <si>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</si>
  <si>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</si>
  <si>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</si>
  <si>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</si>
  <si>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</si>
  <si>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</si>
  <si>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</si>
  <si>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</si>
  <si>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</si>
  <si>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</si>
  <si>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</si>
  <si>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</si>
  <si>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</si>
  <si>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</si>
  <si>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</si>
  <si>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</si>
  <si>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</si>
  <si>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</si>
  <si>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</si>
  <si>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</si>
  <si>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</si>
  <si>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</si>
  <si>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</si>
  <si>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</si>
  <si>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</si>
  <si>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</si>
  <si>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</si>
  <si>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</si>
  <si>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</si>
  <si>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</si>
  <si>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</si>
  <si>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</si>
  <si>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</si>
  <si>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</si>
  <si>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</si>
  <si>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</si>
  <si>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</si>
  <si>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</si>
  <si>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</si>
  <si>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</si>
  <si>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</si>
  <si>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</si>
  <si>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</si>
  <si>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</si>
  <si>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</si>
  <si>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</si>
  <si>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</si>
  <si>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</si>
  <si>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</si>
  <si>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</si>
  <si>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</si>
  <si>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</si>
  <si>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</si>
  <si>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</si>
  <si>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</si>
  <si>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</si>
  <si>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</si>
  <si>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</si>
  <si>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</si>
  <si>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</si>
  <si>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</si>
  <si>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</si>
  <si>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</si>
  <si>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</si>
  <si>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</si>
  <si>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</si>
  <si>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</si>
  <si>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</si>
  <si>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</si>
  <si>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</si>
  <si>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</si>
  <si>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</si>
  <si>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</si>
  <si>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</si>
  <si>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</si>
  <si>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</si>
  <si>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</si>
  <si>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</si>
  <si>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</si>
  <si>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</si>
  <si>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</si>
  <si>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</si>
  <si>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</si>
  <si>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</si>
  <si>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</si>
  <si>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</si>
  <si>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</si>
  <si>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</si>
  <si>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</si>
  <si>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</si>
  <si>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</si>
  <si>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</si>
  <si>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</si>
  <si>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</si>
  <si>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</si>
  <si>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</si>
  <si>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</si>
  <si>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</si>
  <si>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</si>
  <si>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</si>
  <si>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Keen on Piercing Henderson (Jewellery Importers)</t>
  </si>
  <si>
    <t>Don Thompson</t>
  </si>
  <si>
    <t>212 Broadway</t>
  </si>
  <si>
    <t>1023 Newmarket</t>
  </si>
  <si>
    <t>New Zealand</t>
  </si>
  <si>
    <t>Jewellery Importers c/o keen on piercing</t>
  </si>
  <si>
    <t>Jewellery Importers</t>
  </si>
  <si>
    <t>212 Broadway C/O Keen on Piercing</t>
  </si>
  <si>
    <t>1023 Auckland</t>
  </si>
  <si>
    <t>Tel: +642102616956</t>
  </si>
  <si>
    <t>Email: contactus@keenonpiercing.com</t>
  </si>
  <si>
    <t>18YZ25XC</t>
  </si>
  <si>
    <t>Packing Option: Vacuum Sealed Packing to prevent tarnishing</t>
  </si>
  <si>
    <t>18YZ2XC</t>
  </si>
  <si>
    <t>ALBEVB</t>
  </si>
  <si>
    <t>Flexible acrylic labret, 16g (1.2mm) with 3mm UV ball</t>
  </si>
  <si>
    <t>316L steel industrial barbell, 14g 1.6mm) with two forward facing 5mm jewel balls</t>
  </si>
  <si>
    <t>BBFC6X</t>
  </si>
  <si>
    <t>316L steel Industrial barbell, 14g (1.6mm) with two 5mm balls</t>
  </si>
  <si>
    <t>BBITCN</t>
  </si>
  <si>
    <t>Premium PVD plated surgical steel industrial Barbell, 14g (1.6mm) with two 5mm cones</t>
  </si>
  <si>
    <t>BBMTJ9X</t>
  </si>
  <si>
    <t>Color: Gold Anodized w/ Clear crystal</t>
  </si>
  <si>
    <t>Surgical steel tongue barbell, 14g (1.6mm) with two 5mm balls</t>
  </si>
  <si>
    <t>BLK451</t>
  </si>
  <si>
    <t>BLK522</t>
  </si>
  <si>
    <t>316L steel belly banana, 14g (1.6m) with a 8mm and a 5mm bezel set jewel ball using original Czech Preciosa crystals.</t>
  </si>
  <si>
    <t>BNEB</t>
  </si>
  <si>
    <t>Surgical steel eyebrow banana, 16g (1.2mm) with two 3mm balls</t>
  </si>
  <si>
    <t>BNETB</t>
  </si>
  <si>
    <t>Premium PVD plated surgical steel eyebrow banana, 16g (1.2mm) with two 3mm balls</t>
  </si>
  <si>
    <t>Color: Rose-gold</t>
  </si>
  <si>
    <t>BNS</t>
  </si>
  <si>
    <t>Surgical Steel belly Banana, 14g (1.6mm) with an upper 5mm and a lower 6mm plain steel ball</t>
  </si>
  <si>
    <t>BNT2CG</t>
  </si>
  <si>
    <t>CBETB</t>
  </si>
  <si>
    <t>Premium PVD plated surgical steel circular barbell, 16g (1.2mm) with two 3mm balls</t>
  </si>
  <si>
    <t>CBTTB4</t>
  </si>
  <si>
    <t>Rose gold PVD plated 316L steel circular barbell, 14g (1.6mm) with two 4mm balls</t>
  </si>
  <si>
    <t>ERHSCRS</t>
  </si>
  <si>
    <t>Pair of high polished stainless steel huggies earrings with a dangling plain small steel cross</t>
  </si>
  <si>
    <t>FPG</t>
  </si>
  <si>
    <t>Gauge: 6mm</t>
  </si>
  <si>
    <t>Mirror polished surgical steel screw-fit flesh tunnel</t>
  </si>
  <si>
    <t>Gauge: 20mm</t>
  </si>
  <si>
    <t>Gauge: 22mm</t>
  </si>
  <si>
    <t>Gauge: 25mm</t>
  </si>
  <si>
    <t>HBCRC16</t>
  </si>
  <si>
    <t>High polished surgical steel hinged ring, 16g (1.2mm) with 3mm ball with bezel set crystal</t>
  </si>
  <si>
    <t>HBCRCT16</t>
  </si>
  <si>
    <t>Anodized 316L steel hinged ring, 16g (1.2mm) with 3mm ball with bezel set crystal</t>
  </si>
  <si>
    <t>HBCRJ16</t>
  </si>
  <si>
    <t>316L steel hinged ring, 1.2mm (16g) with a 3mm crystal ball, inner diameter 6mm. The crystal is not bezel set, it is glued in very high quality.</t>
  </si>
  <si>
    <t>IJF4</t>
  </si>
  <si>
    <t>316L steel 4mm dermal anchor top part with bezel set flat crystal for 1.6mm (14g) posts with 1.2mm internal threading</t>
  </si>
  <si>
    <t>316L steel 5mm dermal anchor top part with bezel set flat crystal for 1.6mm (14g) posts with 1.2mm internal threading</t>
  </si>
  <si>
    <t>INDAW</t>
  </si>
  <si>
    <t>Surgical steel industrial barbell, 14g (1.6mm) with a 5mm cone and casted arrow end</t>
  </si>
  <si>
    <t>ITJF5</t>
  </si>
  <si>
    <t>5mm bezel set clear crystal flat head shaped anodized surgical steel dermal anchor top part for internally threaded, 16g (1.2mm) dermal anchor base plate with a height of 2mm - 2.5mm (this item does only fit our dermal anchors and surface bars)</t>
  </si>
  <si>
    <t>LBTB3</t>
  </si>
  <si>
    <t>Premium PVD plated surgical steel labret, 16g (1.2mm) with a 3mm ball</t>
  </si>
  <si>
    <t>LBTB4</t>
  </si>
  <si>
    <t>Anodized surgical steel labret, 14g (1.6mm) with a 4mm ball</t>
  </si>
  <si>
    <t>MCDZ418</t>
  </si>
  <si>
    <t>Surgical steel belly banana, 14g (1.6mm) with a 7mm round prong set CZ stone and dangling triple CZ chains (dangling is made from silver plated brass)</t>
  </si>
  <si>
    <t>MDGZ527</t>
  </si>
  <si>
    <t>Gold anodized 316L steel belly banana, 14g (1.6mm) with a 7mm round prong set CZ stone</t>
  </si>
  <si>
    <t>NLSPGX</t>
  </si>
  <si>
    <t>Gauge: 5mm</t>
  </si>
  <si>
    <t>High polished surgical steel taper with double rubber O-rings</t>
  </si>
  <si>
    <t>NS06</t>
  </si>
  <si>
    <t>High polished surgical steel nose screw, 0.8mm (20g) with 2mm ball shaped top</t>
  </si>
  <si>
    <t>Surgical steel nose screw, 20g (0.8mm) with 2mm half ball shaped round crystal top</t>
  </si>
  <si>
    <t>Anodized surgical steel nose screw, 20g (0.8mm) with 2mm ball top</t>
  </si>
  <si>
    <t>Surgical steel nose screw, 20g (0.8mm) with prong set 1.5mm round CZ stone</t>
  </si>
  <si>
    <t>NSWZR2</t>
  </si>
  <si>
    <t>Surgical steel nose screw, 20g (0.8mm) with prong set 2mm round CZ stone</t>
  </si>
  <si>
    <t>NWTZR15</t>
  </si>
  <si>
    <t>Gold PVD plated 316L steel nose screw, 20g (0.8mm) with prong set 1.5mm round CZ stone</t>
  </si>
  <si>
    <t>PSP</t>
  </si>
  <si>
    <t>Pincher Size: Thickness 2mm &amp; width 12mm</t>
  </si>
  <si>
    <t>316L steel septum pincher with double rubber O-rings</t>
  </si>
  <si>
    <t>SEGH20</t>
  </si>
  <si>
    <t>High polished surgical steel hinged segment ring, 20g (0.8mm)</t>
  </si>
  <si>
    <t>PVD plated surgical steel hinged segment ring, 16g (1.2mm)</t>
  </si>
  <si>
    <t>SIUT</t>
  </si>
  <si>
    <t>Gauge: 8mm</t>
  </si>
  <si>
    <t>Silicone Ultra Thin double flared flesh tunnel</t>
  </si>
  <si>
    <t>Gauge: 12mm</t>
  </si>
  <si>
    <t>SPG</t>
  </si>
  <si>
    <t>Gauge: 4mm</t>
  </si>
  <si>
    <t>High polished surgical steel single flesh tunnel with rubber O-ring</t>
  </si>
  <si>
    <t>STPG</t>
  </si>
  <si>
    <t>PVD plated surgical steel single flared flesh tunnel with rubber O-ring</t>
  </si>
  <si>
    <t>Gauge: 16mm</t>
  </si>
  <si>
    <t>TPSP</t>
  </si>
  <si>
    <t>Pincher Size: Thickness 1.6mm &amp; width 12mm</t>
  </si>
  <si>
    <t>PVD plated surgical steel septum pincher with double O-rings thickness</t>
  </si>
  <si>
    <t>Pincher Size: Thickness 1.6mm &amp; width 10mm</t>
  </si>
  <si>
    <t>TPUVK</t>
  </si>
  <si>
    <t>Gauge: 2mm</t>
  </si>
  <si>
    <t>Acrylic taper with double rubber O-rings</t>
  </si>
  <si>
    <t>Gauge: 2.5mm</t>
  </si>
  <si>
    <t>Gauge: 3mm</t>
  </si>
  <si>
    <t>UBBNPS</t>
  </si>
  <si>
    <t>Titanium G23 barbell, 14g (1.6mm) with two 4mm balls</t>
  </si>
  <si>
    <t>UBN2CS</t>
  </si>
  <si>
    <t>High polished titanium G23 belly banana, 1.6mm (14g) with upper 5mm and lower 6mm bezel set jewel balls</t>
  </si>
  <si>
    <t>ULBB3</t>
  </si>
  <si>
    <t>Titanium G23 labret, 16g (1.2mm) with a 3mm ball</t>
  </si>
  <si>
    <t>UNSWNOB</t>
  </si>
  <si>
    <t>Gauge: 0.8mm</t>
  </si>
  <si>
    <t>Titanium G23 threadless push pin nose screw, 0.8mm (20g) and 1mm (18g) with a 2mm to 3mm plain ball</t>
  </si>
  <si>
    <t>UNSWNORD</t>
  </si>
  <si>
    <t>Titanium G23 threadless push pin nose screw, 0.8mm (20g) and 1mm (18g) with a 3mm plain half ball</t>
  </si>
  <si>
    <t>USEGH16</t>
  </si>
  <si>
    <t>Titanium G23 hinged segment ring, 16g (1.2mm)</t>
  </si>
  <si>
    <t>USEGHT</t>
  </si>
  <si>
    <t>Gauge: 1.2mm - 9mm length</t>
  </si>
  <si>
    <t>Anodized titanium G23 hinged segment ring, 1.6mm (14g), 1.2mm (16g), 1mm (18g), and 0.8mm (20g)</t>
  </si>
  <si>
    <t>XBTT3G</t>
  </si>
  <si>
    <t>Pack of 10 pcs. of 3mm rose gold PVD plated 316L steel balls with 1.6mm threading (14g)</t>
  </si>
  <si>
    <t>XHJB3</t>
  </si>
  <si>
    <t>Pack of 10 pcs. of 3mm surgical steel half jewel balls with bezel set crystal with 1.2mm threading (16g)</t>
  </si>
  <si>
    <t>XJB25</t>
  </si>
  <si>
    <t>Pack of 10 pcs. of surgical steel balls with tiny 2.5mm bezel set crystals with 1.2mm threading (16g)</t>
  </si>
  <si>
    <t>XJB3</t>
  </si>
  <si>
    <t>Pack of 10 pcs. of 3mm high polished surgical steel balls with bezel set crystal and with 1.2mm (16g) threading</t>
  </si>
  <si>
    <t>XJBT3S</t>
  </si>
  <si>
    <t>Pack of 10 pcs. of 3mm anodized surgical steel balls with bezel set crystal and with 1.2mm threading (16g)</t>
  </si>
  <si>
    <t>18YZ25XCV</t>
  </si>
  <si>
    <t>18YZ2XCV</t>
  </si>
  <si>
    <t>BBINDX14B</t>
  </si>
  <si>
    <t>BLK451A</t>
  </si>
  <si>
    <t>BLK522A</t>
  </si>
  <si>
    <t>FPG2</t>
  </si>
  <si>
    <t>FPG13/16</t>
  </si>
  <si>
    <t>FPG7/8</t>
  </si>
  <si>
    <t>FPG1</t>
  </si>
  <si>
    <t>NLSPGX4</t>
  </si>
  <si>
    <t>NLSPGX2</t>
  </si>
  <si>
    <t>PSP12B</t>
  </si>
  <si>
    <t>SIUT0</t>
  </si>
  <si>
    <t>SIUT1/2</t>
  </si>
  <si>
    <t>SIUT13/16</t>
  </si>
  <si>
    <t>SPG6</t>
  </si>
  <si>
    <t>SPG4</t>
  </si>
  <si>
    <t>SPG2</t>
  </si>
  <si>
    <t>STPG2</t>
  </si>
  <si>
    <t>STPG5/8</t>
  </si>
  <si>
    <t>STPG1</t>
  </si>
  <si>
    <t>TPSP14B</t>
  </si>
  <si>
    <t>TPSP14S</t>
  </si>
  <si>
    <t>TPUVK12</t>
  </si>
  <si>
    <t>TPUVK10</t>
  </si>
  <si>
    <t>TPUVK8</t>
  </si>
  <si>
    <t>TPUVK6</t>
  </si>
  <si>
    <t>TPUVK4</t>
  </si>
  <si>
    <t>TPUVK2</t>
  </si>
  <si>
    <t>UNSWNO20B2</t>
  </si>
  <si>
    <t>UNSWNO20RD3</t>
  </si>
  <si>
    <t>USEGHT16</t>
  </si>
  <si>
    <t>One Thousand Nine Hundred Seventy Three and 04 cents NZD</t>
  </si>
  <si>
    <t>Display box of 52 pieces of 925 sterling silver'' Bend it yourself'' nose studs with 18k gold plating and big 2.5mm clear prong set Cubic Zirconia (CZ) stones (in standard packing or in vacuum sealed packing to prevent tarnishing)</t>
  </si>
  <si>
    <t>Display box with 52 pcs. of 925 sterling silver ''bend it yourself'' nose studs, 22g (0.6mm) with 18k gold plating and 2mm round prong set clear CZ stones (in standard packing or in vacuum sealed packing to prevent tarnishing)</t>
  </si>
  <si>
    <t>Surgical steel tongue barbell, 14g (1.6mm) with a lower 5mm steel ball and with 5.5mm flat top with ferido glued crystals and resin cover - length 5/8'' (16mm)</t>
  </si>
  <si>
    <t>Anodized 316L steel tongue barbell, 14g (1.6mm) with a lower 5mm ball and a upper 6mm flat top with ferido glued clear crystals and resin cover - length 5/8'' (16mm)</t>
  </si>
  <si>
    <t>Wholesale silver nose piercing bulk of 1000, 500, 250 or 100 pcs. of 925 sterling silver ''Bend it yourself'' nose studs, 22g (0.6mm) with 1.5mm round prong set Cubic zirconia stone (CZ)</t>
  </si>
  <si>
    <t>Wholesale silver nose piercing bulk of 1000, 500, 250 or 100 pcs.of 925 sterling silver ''Bend it yourself'' nose studs, 22g (0.6mm) with 2.5mm round prong set Cubic zirconia stone (CZ)</t>
  </si>
  <si>
    <t>PVD plated surgical steel belly banana, 14g (1.6mm) with 5 &amp; 8mm bezel set jewel balls - length 3/8'' (10mm)</t>
  </si>
  <si>
    <t>Sterling Silver nose hoop with ball, 22g (0.6mm) with an outer diameter of 3/8'' (10mm) - 1 piece</t>
  </si>
  <si>
    <t>Exchange Rate NZD-THB</t>
  </si>
  <si>
    <t>Didi</t>
  </si>
  <si>
    <t>18YZ25XC-G45000</t>
  </si>
  <si>
    <t>18YZ2XC-G45000</t>
  </si>
  <si>
    <t>ALBEVB-F02A09</t>
  </si>
  <si>
    <t>ALBEVB-F04A09</t>
  </si>
  <si>
    <t>BBCC38-F19B02</t>
  </si>
  <si>
    <t>BBCC38-F19B12</t>
  </si>
  <si>
    <t>BBFC6X-B01000</t>
  </si>
  <si>
    <t>BBFC6X-B02000</t>
  </si>
  <si>
    <t>BBFC6X-B03000</t>
  </si>
  <si>
    <t>BBFC6X-B05000</t>
  </si>
  <si>
    <t>BBFC6X-B06000</t>
  </si>
  <si>
    <t>BBFC6X-B08000</t>
  </si>
  <si>
    <t>BBFC6X-B15000</t>
  </si>
  <si>
    <t>BBFC6X-B16000</t>
  </si>
  <si>
    <t>BBIND-F23000</t>
  </si>
  <si>
    <t>BBITCN-F19A07</t>
  </si>
  <si>
    <t>BBMTJ9X-P13000</t>
  </si>
  <si>
    <t>BBS-F10000</t>
  </si>
  <si>
    <t>BBS-F49000</t>
  </si>
  <si>
    <t>BLK451-I13C01</t>
  </si>
  <si>
    <t>BLK522-I13C01</t>
  </si>
  <si>
    <t>BN2CG-F02B01</t>
  </si>
  <si>
    <t>BN2CG-F02B02</t>
  </si>
  <si>
    <t>BN2CG-F04B04</t>
  </si>
  <si>
    <t>BN2CG-F06B01</t>
  </si>
  <si>
    <t>BN2CG-F06B15</t>
  </si>
  <si>
    <t>BN2CS-F04B04</t>
  </si>
  <si>
    <t>BN2CS-F04B06</t>
  </si>
  <si>
    <t>BN2CS-F04B15</t>
  </si>
  <si>
    <t>BN2CS-F06B01</t>
  </si>
  <si>
    <t>BN2CS-F06B06</t>
  </si>
  <si>
    <t>BN2CS-F06B07</t>
  </si>
  <si>
    <t>BNEB-F06000</t>
  </si>
  <si>
    <t>BNETB-F02A12</t>
  </si>
  <si>
    <t>BNETB-F04A12</t>
  </si>
  <si>
    <t>BNETB-F04A44</t>
  </si>
  <si>
    <t>BNETB-F06A07</t>
  </si>
  <si>
    <t>BNETB-F06A12</t>
  </si>
  <si>
    <t>BNETB-F06A44</t>
  </si>
  <si>
    <t>BNS-F06000</t>
  </si>
  <si>
    <t>BNT2CG-P13000</t>
  </si>
  <si>
    <t>CBETB-F04A07</t>
  </si>
  <si>
    <t>CBETB-F06A07</t>
  </si>
  <si>
    <t>CBTTB4-F04000</t>
  </si>
  <si>
    <t>ERHSCRS-000000</t>
  </si>
  <si>
    <t>FPG-D11000</t>
  </si>
  <si>
    <t>FPG-D19000</t>
  </si>
  <si>
    <t>FPG-D20000</t>
  </si>
  <si>
    <t>FPG-D21000</t>
  </si>
  <si>
    <t>HBCRC16-F06B01</t>
  </si>
  <si>
    <t>HBCRCT16-F06P13</t>
  </si>
  <si>
    <t>HBCRJ16-B01F02</t>
  </si>
  <si>
    <t>IJF4-B01000</t>
  </si>
  <si>
    <t>IJF4-B03000</t>
  </si>
  <si>
    <t>IJF4-B08000</t>
  </si>
  <si>
    <t>IJF5-B01000</t>
  </si>
  <si>
    <t>IJF5-B07000</t>
  </si>
  <si>
    <t>INDAW-F19000</t>
  </si>
  <si>
    <t>ITJF5-A12000</t>
  </si>
  <si>
    <t>LBB3-F02000</t>
  </si>
  <si>
    <t>LBB3-F03000</t>
  </si>
  <si>
    <t>LBB3-F05000</t>
  </si>
  <si>
    <t>LBB3-F06000</t>
  </si>
  <si>
    <t>LBTB3-F02A12</t>
  </si>
  <si>
    <t>LBTB3-F04A07</t>
  </si>
  <si>
    <t>LBTB3-F04A12</t>
  </si>
  <si>
    <t>LBTB3-F05A12</t>
  </si>
  <si>
    <t>LBTB3-F06A07</t>
  </si>
  <si>
    <t>LBTB3-F06A12</t>
  </si>
  <si>
    <t>LBTB4-F02A07</t>
  </si>
  <si>
    <t>MCDZ418-F04C01</t>
  </si>
  <si>
    <t>MDGZ527-F04C01</t>
  </si>
  <si>
    <t>NLSPGX-D10000</t>
  </si>
  <si>
    <t>NLSPGX-D11000</t>
  </si>
  <si>
    <t>NS06-000000</t>
  </si>
  <si>
    <t>NSB-000000</t>
  </si>
  <si>
    <t>NSC-B01000</t>
  </si>
  <si>
    <t>NSTB-A12000</t>
  </si>
  <si>
    <t>NSWZR15-C01000</t>
  </si>
  <si>
    <t>NSWZR2-C01000</t>
  </si>
  <si>
    <t>NWTZR15-C01000</t>
  </si>
  <si>
    <t>PSP-H01000</t>
  </si>
  <si>
    <t>SEGH20-F03000</t>
  </si>
  <si>
    <t>SEGH20-F04000</t>
  </si>
  <si>
    <t>SEGH20-F06000</t>
  </si>
  <si>
    <t>SEGHT16-F06A12</t>
  </si>
  <si>
    <t>SIUT-D12A07</t>
  </si>
  <si>
    <t>SIUT-D14A07</t>
  </si>
  <si>
    <t>SIUT-D19A07</t>
  </si>
  <si>
    <t>SPG-D09000</t>
  </si>
  <si>
    <t>SPG-D10000</t>
  </si>
  <si>
    <t>SPG-D11000</t>
  </si>
  <si>
    <t>STPG-D11A12</t>
  </si>
  <si>
    <t>STPG-D16A12</t>
  </si>
  <si>
    <t>STPG-D21A07</t>
  </si>
  <si>
    <t>TPSP-H14A07</t>
  </si>
  <si>
    <t>TPSP-H15A07</t>
  </si>
  <si>
    <t>TPUVK-D06A07</t>
  </si>
  <si>
    <t>TPUVK-D06A08</t>
  </si>
  <si>
    <t>TPUVK-D07A07</t>
  </si>
  <si>
    <t>TPUVK-D07A08</t>
  </si>
  <si>
    <t>TPUVK-D08A07</t>
  </si>
  <si>
    <t>TPUVK-D08A08</t>
  </si>
  <si>
    <t>TPUVK-D09A08</t>
  </si>
  <si>
    <t>TPUVK-D10A07</t>
  </si>
  <si>
    <t>TPUVK-D10A08</t>
  </si>
  <si>
    <t>TPUVK-D11A07</t>
  </si>
  <si>
    <t>TPUVK-D11A08</t>
  </si>
  <si>
    <t>UBBNPS-F04000</t>
  </si>
  <si>
    <t>UBN2CS-B01F06</t>
  </si>
  <si>
    <t>ULBB3-F05000</t>
  </si>
  <si>
    <t>ULBB3-F06000</t>
  </si>
  <si>
    <t>ULBB3-F07000</t>
  </si>
  <si>
    <t>UNSWNOB-D31L02</t>
  </si>
  <si>
    <t>UNSWNORD-D31000</t>
  </si>
  <si>
    <t>USEGH16-F06000</t>
  </si>
  <si>
    <t>USEGHT-D46A12</t>
  </si>
  <si>
    <t>XBTT3G-000000</t>
  </si>
  <si>
    <t>XHJB3-B01000</t>
  </si>
  <si>
    <t>XHJB3-B05000</t>
  </si>
  <si>
    <t>XJB25-B01000</t>
  </si>
  <si>
    <t>XJB3-B01000</t>
  </si>
  <si>
    <t>XJBT3S-P13000</t>
  </si>
  <si>
    <t>SKU</t>
  </si>
  <si>
    <t>Express Preparation Fee:</t>
  </si>
  <si>
    <r>
      <t xml:space="preserve">40% Discount as per </t>
    </r>
    <r>
      <rPr>
        <b/>
        <sz val="10"/>
        <color theme="1"/>
        <rFont val="Arial"/>
        <family val="2"/>
      </rPr>
      <t>Platinum Membership</t>
    </r>
    <r>
      <rPr>
        <sz val="10"/>
        <color theme="1"/>
        <rFont val="Arial"/>
        <family val="2"/>
      </rPr>
      <t>:</t>
    </r>
  </si>
  <si>
    <r>
      <t xml:space="preserve">Free Shipping to New Zealand via DHL as per </t>
    </r>
    <r>
      <rPr>
        <b/>
        <sz val="10"/>
        <color indexed="8"/>
        <rFont val="Arial"/>
        <family val="2"/>
      </rPr>
      <t>Platinum Membership</t>
    </r>
    <r>
      <rPr>
        <sz val="10"/>
        <color indexed="8"/>
        <rFont val="Arial"/>
        <family val="2"/>
      </rPr>
      <t>:</t>
    </r>
  </si>
  <si>
    <t>One Thousand Two Hundred Thirty Eight and 26 cents NZD</t>
  </si>
  <si>
    <t>Customer Paid</t>
  </si>
  <si>
    <t>Refund</t>
  </si>
  <si>
    <t xml:space="preserve">VAT: 75-498-361  </t>
  </si>
  <si>
    <r>
      <t xml:space="preserve">40% Discount as per </t>
    </r>
    <r>
      <rPr>
        <b/>
        <sz val="10"/>
        <color indexed="8"/>
        <rFont val="Arial"/>
        <family val="2"/>
      </rPr>
      <t>Platinum Membership</t>
    </r>
    <r>
      <rPr>
        <sz val="10"/>
        <color indexed="8"/>
        <rFont val="Arial"/>
        <family val="2"/>
      </rPr>
      <t>:</t>
    </r>
  </si>
  <si>
    <t>Three Hundred Sixty Eight and 76 cents NZD</t>
  </si>
  <si>
    <t>COUNTRY OF ORIGIN: THAILAND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</si>
</sst>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rgb="FF000000"/>
      <name val="Calibri"/>
      <family val="2"/>
    </font>
    <font>
      <u/>
      <sz val="11"/>
      <color theme="10"/>
      <name val="Calibri"/>
      <family val="2"/>
      <scheme val="minor"/>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28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4" fillId="0" borderId="0">
      <alignment vertical="center"/>
    </xf>
    <xf numFmtId="0" fontId="2" fillId="0" borderId="0"/>
    <xf numFmtId="0" fontId="5" fillId="0" borderId="0"/>
    <xf numFmtId="0" fontId="24"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3" fillId="0" borderId="0" applyNumberFormat="0" applyFont="0" applyFill="0" applyBorder="0" applyAlignment="0" applyProtection="0"/>
    <xf numFmtId="0" fontId="5" fillId="0" borderId="0"/>
    <xf numFmtId="0" fontId="24" fillId="0" borderId="0">
      <alignment vertical="center"/>
    </xf>
    <xf numFmtId="0" fontId="23" fillId="0" borderId="0" applyNumberFormat="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7"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5"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xf numFmtId="0" fontId="5" fillId="0" borderId="0" applyNumberFormat="0" applyFill="0" applyBorder="0" applyAlignment="0" applyProtection="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7"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4" fillId="0" borderId="0">
      <alignment vertical="center"/>
    </xf>
    <xf numFmtId="0" fontId="30" fillId="0" borderId="0"/>
    <xf numFmtId="0" fontId="5" fillId="0" borderId="0" applyNumberFormat="0" applyFill="0" applyBorder="0" applyAlignment="0" applyProtection="0"/>
    <xf numFmtId="0" fontId="5" fillId="0" borderId="0"/>
    <xf numFmtId="0" fontId="2" fillId="0" borderId="0"/>
    <xf numFmtId="0" fontId="29"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3" fillId="0" borderId="0" applyNumberFormat="0" applyFon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2"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3" fillId="0" borderId="0" applyFont="0" applyFill="0" applyBorder="0" applyAlignment="0" applyProtection="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2"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 fillId="0" borderId="0"/>
    <xf numFmtId="0" fontId="2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3"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2"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2" fillId="0" borderId="0" applyNumberFormat="0" applyFill="0" applyBorder="0" applyAlignment="0" applyProtection="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3"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5" fillId="0" borderId="0"/>
    <xf numFmtId="9"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167" fontId="2" fillId="0" borderId="0" applyFont="0" applyFill="0" applyBorder="0" applyAlignment="0" applyProtection="0"/>
    <xf numFmtId="0" fontId="5" fillId="0" borderId="0" applyNumberFormat="0" applyFill="0" applyBorder="0" applyAlignment="0" applyProtection="0"/>
    <xf numFmtId="0" fontId="5" fillId="0" borderId="0"/>
    <xf numFmtId="43" fontId="23" fillId="0" borderId="0" applyFont="0" applyFill="0" applyBorder="0" applyAlignment="0" applyProtection="0"/>
    <xf numFmtId="43" fontId="23" fillId="0" borderId="0" applyFont="0" applyFill="0" applyBorder="0" applyAlignment="0" applyProtection="0"/>
    <xf numFmtId="0" fontId="21" fillId="0" borderId="0"/>
    <xf numFmtId="0" fontId="5" fillId="0" borderId="0" applyNumberFormat="0" applyFill="0" applyBorder="0" applyAlignment="0" applyProtection="0"/>
    <xf numFmtId="0" fontId="21" fillId="0" borderId="0"/>
    <xf numFmtId="0" fontId="21" fillId="0" borderId="0"/>
    <xf numFmtId="0" fontId="21" fillId="0" borderId="0"/>
    <xf numFmtId="0" fontId="2" fillId="0" borderId="0"/>
    <xf numFmtId="43" fontId="23" fillId="0" borderId="0" applyFont="0" applyFill="0" applyBorder="0" applyAlignment="0" applyProtection="0"/>
    <xf numFmtId="43" fontId="23" fillId="0" borderId="0" applyFont="0" applyFill="0" applyBorder="0" applyAlignment="0" applyProtection="0"/>
  </cellStyleXfs>
  <cellXfs count="14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33" fillId="0" borderId="0" xfId="0" applyNumberFormat="1" applyFont="1"/>
    <xf numFmtId="0" fontId="33" fillId="0" borderId="0" xfId="0" applyFont="1" applyAlignment="1">
      <alignment horizontal="right"/>
    </xf>
    <xf numFmtId="0" fontId="18" fillId="2" borderId="14" xfId="0" applyFont="1" applyFill="1" applyBorder="1"/>
    <xf numFmtId="0" fontId="18" fillId="2" borderId="18" xfId="0" applyFont="1" applyFill="1" applyBorder="1"/>
    <xf numFmtId="0" fontId="18" fillId="2" borderId="13" xfId="0" applyFont="1" applyFill="1" applyBorder="1"/>
    <xf numFmtId="0" fontId="18" fillId="2" borderId="20" xfId="0" applyFont="1" applyFill="1" applyBorder="1"/>
    <xf numFmtId="1" fontId="18" fillId="2" borderId="0" xfId="0" applyNumberFormat="1" applyFont="1" applyFill="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7281">
    <cellStyle name="Comma 2" xfId="7" xr:uid="{EF80831E-0033-4EFD-B4BF-69751293330C}"/>
    <cellStyle name="Comma 2 10" xfId="7085" xr:uid="{20ECA444-E65B-43E1-8E46-446905245702}"/>
    <cellStyle name="Comma 2 2" xfId="4409" xr:uid="{90C3AE30-374A-4100-A441-8280079C8B58}"/>
    <cellStyle name="Comma 2 2 2" xfId="4923" xr:uid="{7B8850F6-2B63-467A-B9E5-5C9CC9D8F52F}"/>
    <cellStyle name="Comma 2 2 2 2" xfId="5493" xr:uid="{1676DABF-85C7-4BDB-AE53-A35C95E84FD7}"/>
    <cellStyle name="Comma 2 2 2 2 2" xfId="6328" xr:uid="{2003EAA0-00D8-47CD-B104-B1E48C25E17C}"/>
    <cellStyle name="Comma 2 2 2 2 2 2" xfId="6229" xr:uid="{7BE0819C-C0FF-4061-93B5-FE484E799F4A}"/>
    <cellStyle name="Comma 2 2 2 2 2 3" xfId="7249" xr:uid="{4091B7D7-223D-4CBA-9B03-DE7B0801D5FD}"/>
    <cellStyle name="Comma 2 2 2 2 3" xfId="6046" xr:uid="{31F024F6-DBCF-4C01-AA86-262B008CFA95}"/>
    <cellStyle name="Comma 2 2 2 2 4" xfId="6184" xr:uid="{E8E574D2-9B28-43B2-AE48-CF939BC4CB6A}"/>
    <cellStyle name="Comma 2 2 2 3" xfId="6071" xr:uid="{B7E75E3E-438C-48C2-B47F-389C181C98F7}"/>
    <cellStyle name="Comma 2 2 2 3 2" xfId="7048" xr:uid="{00F656E4-C3FD-47CB-815C-4762308BC766}"/>
    <cellStyle name="Comma 2 2 2 3 3" xfId="7182" xr:uid="{D6D2ED1A-C6A4-4849-8CED-F1B0AB90071A}"/>
    <cellStyle name="Comma 2 2 2 3 4" xfId="7279" xr:uid="{6C7E2D43-FA78-45C8-A956-D93DB05BF6EC}"/>
    <cellStyle name="Comma 2 2 2 4" xfId="6095" xr:uid="{82C2DDAA-2C19-49D0-B7BA-E4EFBA2E0548}"/>
    <cellStyle name="Comma 2 2 2 5" xfId="6199" xr:uid="{52DBD8BF-633F-4F66-96EA-0FD54967517A}"/>
    <cellStyle name="Comma 2 2 2 6" xfId="6086" xr:uid="{EC346841-3687-4D24-B42C-98C0D7A13BC6}"/>
    <cellStyle name="Comma 2 2 3" xfId="4805" xr:uid="{61DB7623-590C-4416-AB1E-CFFA799C1714}"/>
    <cellStyle name="Comma 2 2 3 2" xfId="6154" xr:uid="{1167E802-F5DE-433C-9078-B288C1158F7D}"/>
    <cellStyle name="Comma 2 2 3 2 2" xfId="7059" xr:uid="{13453940-A37A-47A6-B4D5-2FAF4676DAE5}"/>
    <cellStyle name="Comma 2 2 3 2 3" xfId="7232" xr:uid="{EEDABD55-2DDB-495C-85B8-4C46CC730DC4}"/>
    <cellStyle name="Comma 2 2 3 3" xfId="6127" xr:uid="{E1919CBF-5DB8-46AD-8640-9B805BCEDFEB}"/>
    <cellStyle name="Comma 2 2 3 4" xfId="6239" xr:uid="{5EA3813B-CC5D-48CF-A608-75B0D44EA9B1}"/>
    <cellStyle name="Comma 2 2 4" xfId="5512" xr:uid="{312E5F1F-CEA4-42E0-B4FF-E32414D6400E}"/>
    <cellStyle name="Comma 2 2 4 2" xfId="6160" xr:uid="{A80672C9-21ED-48B7-B7ED-38BA3892CD58}"/>
    <cellStyle name="Comma 2 2 4 2 2" xfId="7056" xr:uid="{4A81B070-161A-4E12-9F3C-43A6A246B385}"/>
    <cellStyle name="Comma 2 2 4 2 3" xfId="7217" xr:uid="{84DD6899-C2EB-4812-ACE4-AFDBDC8A268D}"/>
    <cellStyle name="Comma 2 2 4 3" xfId="6120" xr:uid="{B21F116D-1F0A-464B-A631-EA7C63A78977}"/>
    <cellStyle name="Comma 2 2 4 4" xfId="7144" xr:uid="{2E92F383-92BE-40B6-BCCD-33647E56E1D0}"/>
    <cellStyle name="Comma 2 2 4 5" xfId="7268" xr:uid="{66122634-22ED-4933-8184-5F5DF040D7F8}"/>
    <cellStyle name="Comma 2 2 4 6" xfId="6283" xr:uid="{E4F44399-C031-4BC4-BA44-A68F0D7EDE46}"/>
    <cellStyle name="Comma 2 2 5" xfId="5529" xr:uid="{9A4E4B17-104C-4A68-BA5E-F32237F94977}"/>
    <cellStyle name="Comma 2 2 5 2" xfId="7083" xr:uid="{F24A4694-5C74-4520-8080-8198416A91AE}"/>
    <cellStyle name="Comma 2 2 5 3" xfId="7199" xr:uid="{1D98EDCE-7A3D-47A9-AE7B-711B31D8DF56}"/>
    <cellStyle name="Comma 2 2 5 4" xfId="7271" xr:uid="{4C3682BC-D435-4D62-8D53-794BA5140A05}"/>
    <cellStyle name="Comma 2 2 5 5" xfId="6277" xr:uid="{F1D283FA-8F51-44A2-9CBF-633B6F9F5E91}"/>
    <cellStyle name="Comma 2 2 6" xfId="6016" xr:uid="{BA609EFE-E6FF-414B-9393-C8150DE6E45F}"/>
    <cellStyle name="Comma 2 2 6 2" xfId="6198" xr:uid="{3ADC93E5-A112-4864-B4D5-4CAD080C9FE2}"/>
    <cellStyle name="Comma 2 2 6 3" xfId="7163" xr:uid="{51D5E832-D099-4BC3-971D-B8940685CBCF}"/>
    <cellStyle name="Comma 2 2 7" xfId="5989" xr:uid="{57B9CD85-27AB-4A39-B65D-AC7C98DF7C1E}"/>
    <cellStyle name="Comma 2 2 8" xfId="6260" xr:uid="{22A78B49-745A-42F3-80BF-7272B23EEE1A}"/>
    <cellStyle name="Comma 2 2 9" xfId="6296" xr:uid="{C34108FD-38B3-49C2-A534-685B05AFF996}"/>
    <cellStyle name="Comma 2 3" xfId="81" xr:uid="{EF2AA40B-1762-4283-BB0B-2F1E34D71318}"/>
    <cellStyle name="Comma 2 3 2" xfId="6188" xr:uid="{B04AB20E-28DA-488D-9D8F-F4F4FBE45FF3}"/>
    <cellStyle name="Comma 2 3 2 2" xfId="6151" xr:uid="{DC7D98DF-3052-449E-BFA4-1FD7DDCDDFCF}"/>
    <cellStyle name="Comma 2 3 2 2 2" xfId="7080" xr:uid="{36507796-B98C-4FFD-B0D6-540B61565D6D}"/>
    <cellStyle name="Comma 2 3 2 2 3" xfId="7242" xr:uid="{A253ACEC-3807-40AD-B899-676900E48CC7}"/>
    <cellStyle name="Comma 2 3 2 3" xfId="6247" xr:uid="{827AC4A4-94D6-455B-A4F6-A6A940B62C2B}"/>
    <cellStyle name="Comma 2 3 2 4" xfId="7125" xr:uid="{114779A4-699F-4986-9E6D-F126BC027134}"/>
    <cellStyle name="Comma 2 3 3" xfId="6056" xr:uid="{C21D3F1F-2B14-4B87-BA7C-6C6B122045C1}"/>
    <cellStyle name="Comma 2 3 3 2" xfId="6031" xr:uid="{011C1424-1901-4847-9044-443605F86807}"/>
    <cellStyle name="Comma 2 3 3 3" xfId="7173" xr:uid="{35434114-A53F-427D-874A-6D6D4F00E006}"/>
    <cellStyle name="Comma 2 3 4" xfId="6324" xr:uid="{47F1AD13-3232-4DF8-97C0-0CE454157B98}"/>
    <cellStyle name="Comma 2 3 5" xfId="6047" xr:uid="{05F76B20-3683-4D17-8D4B-85753BC837D0}"/>
    <cellStyle name="Comma 2 3 6" xfId="7099" xr:uid="{90C20FFE-123E-451C-BD7F-33150BB3B1CA}"/>
    <cellStyle name="Comma 2 4" xfId="82" xr:uid="{31B296AC-D9CB-493D-9061-FB40D124EC3E}"/>
    <cellStyle name="Comma 2 4 2" xfId="6051" xr:uid="{C152975B-2AE0-4EBF-8588-25288FA647B4}"/>
    <cellStyle name="Comma 2 4 2 2" xfId="7058" xr:uid="{6C977356-FAE9-48A3-9407-CCB396442BD5}"/>
    <cellStyle name="Comma 2 4 2 3" xfId="7225" xr:uid="{4FF47347-B1D1-4344-8EDC-A3B253715166}"/>
    <cellStyle name="Comma 2 4 3" xfId="6130" xr:uid="{1E45037F-F293-4377-BA7B-9E9C757C9403}"/>
    <cellStyle name="Comma 2 4 4" xfId="7111" xr:uid="{FEFC034D-33A0-4F5A-8018-F4F554DA4E10}"/>
    <cellStyle name="Comma 2 4 5" xfId="6191" xr:uid="{5B3BE6A8-F3DD-485A-9990-8D5232BD35D1}"/>
    <cellStyle name="Comma 2 5" xfId="6014" xr:uid="{3AD88450-751C-42F5-836D-81459E1FB10C}"/>
    <cellStyle name="Comma 2 5 2" xfId="6163" xr:uid="{FB17504E-BC1A-4EAE-ADE4-4F528333012F}"/>
    <cellStyle name="Comma 2 5 2 2" xfId="7054" xr:uid="{7C9EC2C0-A187-4FE5-9BF3-14AE55E6D926}"/>
    <cellStyle name="Comma 2 5 2 3" xfId="7208" xr:uid="{469C6447-E12C-4E62-A6E3-A0E550DACF2C}"/>
    <cellStyle name="Comma 2 5 3" xfId="7081" xr:uid="{40F9468C-95C9-4777-A228-4E9C2E3E9DF4}"/>
    <cellStyle name="Comma 2 5 4" xfId="7137" xr:uid="{D5CA25A7-D9EA-4C50-A1A9-02D839460DC6}"/>
    <cellStyle name="Comma 2 6" xfId="6053" xr:uid="{DDFCFB75-721B-4E3E-8129-86267AFFD1D3}"/>
    <cellStyle name="Comma 2 6 2" xfId="6073" xr:uid="{198D5823-6AE0-49ED-998F-71BB7053000E}"/>
    <cellStyle name="Comma 2 6 3" xfId="7189" xr:uid="{183BE0E0-0CA2-425C-9A83-491E80F396B9}"/>
    <cellStyle name="Comma 2 7" xfId="7073" xr:uid="{9544A1F7-0CCF-4D6C-8CBF-EDA30477E8D0}"/>
    <cellStyle name="Comma 2 7 2" xfId="6038" xr:uid="{F6DE0DAB-01CE-4A6E-A07C-D09CB5FB6ACA}"/>
    <cellStyle name="Comma 2 7 3" xfId="7153" xr:uid="{8F67D66A-F8B1-46E0-B61C-7C11625149B0}"/>
    <cellStyle name="Comma 2 8" xfId="7061" xr:uid="{CED08311-AA5F-435B-8708-1B3C939B4153}"/>
    <cellStyle name="Comma 2 9" xfId="6144" xr:uid="{0EC5E938-B342-4CB6-B215-F5E2D72A32BA}"/>
    <cellStyle name="Comma 3" xfId="4293" xr:uid="{9B77E53B-273C-45D5-A0DB-8BE4E37CCD94}"/>
    <cellStyle name="Comma 3 2" xfId="4577" xr:uid="{EB8A7356-8E60-42EE-9F1C-BB8CCD6BB679}"/>
    <cellStyle name="Comma 3 2 2" xfId="4924" xr:uid="{CECD4144-CB28-4B99-8F37-718603D816B3}"/>
    <cellStyle name="Comma 3 2 2 2" xfId="5494" xr:uid="{D976D036-078C-4414-B374-B74C332010DC}"/>
    <cellStyle name="Comma 3 2 2 3" xfId="7280" xr:uid="{54D33BE3-2798-44B1-8390-458248B7EF30}"/>
    <cellStyle name="Comma 3 2 3" xfId="5492" xr:uid="{DF02E05A-FB80-44B4-B5C9-FAAE9571DE4C}"/>
    <cellStyle name="Comma 3 2 4" xfId="5513" xr:uid="{0FD0D1A4-C766-4405-95D8-F4D47CAE45DA}"/>
    <cellStyle name="Comma 3 2 5" xfId="5530" xr:uid="{9EB3876B-B1E8-47B1-8354-8186901C8016}"/>
    <cellStyle name="Comma 3 2 5 2" xfId="7272" xr:uid="{DEAEDEE4-082B-4C48-B973-1C0E1542A1C2}"/>
    <cellStyle name="Comma 3 3" xfId="4407" xr:uid="{65D94A53-7154-468C-94ED-FFF4577DD7E8}"/>
    <cellStyle name="Comma 4" xfId="7258" xr:uid="{80E6B19A-0204-4013-96E5-EADF010FD9D8}"/>
    <cellStyle name="Comma 5" xfId="7259" xr:uid="{4D0E20D0-B64A-44E8-BD9F-2650AB0A753C}"/>
    <cellStyle name="Comma 6" xfId="7260" xr:uid="{CD85CCFA-DDC0-4BFF-8C74-EFFF827D3436}"/>
    <cellStyle name="Currency 10" xfId="8" xr:uid="{370A4D88-9923-4F05-B41E-A8021196A8AC}"/>
    <cellStyle name="Currency 10 2" xfId="9" xr:uid="{945F1ED0-B6BD-4358-A50C-07FE4EF470C5}"/>
    <cellStyle name="Currency 10 2 2" xfId="3669" xr:uid="{7B1E9796-E2D9-49F8-8915-006F292B8932}"/>
    <cellStyle name="Currency 10 2 2 2" xfId="4492" xr:uid="{69BA5805-D6AE-4A5E-AE4E-E0C40D2528F4}"/>
    <cellStyle name="Currency 10 2 2 2 2" xfId="5849" xr:uid="{3BD97D6F-531F-47D1-98DC-693F870C95D3}"/>
    <cellStyle name="Currency 10 2 2 3" xfId="5678" xr:uid="{0555B730-8881-482E-A100-4434D954BDF7}"/>
    <cellStyle name="Currency 10 2 3" xfId="4411" xr:uid="{5C83262F-3718-495E-9C15-E3EE922472E1}"/>
    <cellStyle name="Currency 10 2 3 2" xfId="5586" xr:uid="{824CD40E-FED9-41B7-8115-BE5C5EFE91C0}"/>
    <cellStyle name="Currency 10 2 3 2 2" xfId="5904" xr:uid="{3A050049-85E4-4B3E-88D0-ACADD85A8934}"/>
    <cellStyle name="Currency 10 2 3 3" xfId="5738" xr:uid="{A16D4FE9-1A8A-4C8F-B32A-514266323B37}"/>
    <cellStyle name="Currency 10 2 4" xfId="5544" xr:uid="{CEC9B1D0-118B-4117-8AC7-CD74E35E5D47}"/>
    <cellStyle name="Currency 10 2 4 2" xfId="5795" xr:uid="{BE8CFCDA-AA39-4055-A693-3F5C675980CE}"/>
    <cellStyle name="Currency 10 2 5" xfId="5626" xr:uid="{456E2D16-E08B-41AB-A662-45E968FF4C49}"/>
    <cellStyle name="Currency 10 3" xfId="10" xr:uid="{6C1DABB1-8568-4983-817A-971DCB990551}"/>
    <cellStyle name="Currency 10 3 2" xfId="3670" xr:uid="{A1D1DE4F-5F5A-46AE-8821-81CBF2AFB99C}"/>
    <cellStyle name="Currency 10 3 2 2" xfId="4493" xr:uid="{8A8FFD4F-345E-447E-8DC9-4CB18F979437}"/>
    <cellStyle name="Currency 10 3 2 2 2" xfId="5850" xr:uid="{E1059C95-2906-4C9D-B1EC-BB3B11951CE6}"/>
    <cellStyle name="Currency 10 3 2 3" xfId="5679" xr:uid="{2757370F-3A7A-4DAB-A173-9F5C0FC998ED}"/>
    <cellStyle name="Currency 10 3 3" xfId="4412" xr:uid="{26154977-A3AF-4DC7-A8A7-9EC8BD999957}"/>
    <cellStyle name="Currency 10 3 3 2" xfId="5587" xr:uid="{9B1AFAA8-291F-4CCE-BBD0-1AB136C767BB}"/>
    <cellStyle name="Currency 10 3 3 2 2" xfId="5905" xr:uid="{2B14F54D-FBC2-457A-BB30-DA5FA6B50E41}"/>
    <cellStyle name="Currency 10 3 3 3" xfId="5739" xr:uid="{8983AB80-C29F-429D-B203-5A523646F92E}"/>
    <cellStyle name="Currency 10 3 4" xfId="5545" xr:uid="{0403A9E4-B5BC-41EF-80CD-C38214870D13}"/>
    <cellStyle name="Currency 10 3 4 2" xfId="5796" xr:uid="{1E88F067-C2C1-4B3A-BC88-B0F8D41B1D18}"/>
    <cellStyle name="Currency 10 3 5" xfId="5627" xr:uid="{D8DC178E-40DE-4A70-AFCD-3962A8F0E0EE}"/>
    <cellStyle name="Currency 10 4" xfId="3671" xr:uid="{4FA3C270-6E5E-4886-940F-5E11EC3F14A1}"/>
    <cellStyle name="Currency 10 4 2" xfId="4494" xr:uid="{24888673-B773-4339-8E6D-109911427696}"/>
    <cellStyle name="Currency 10 4 2 2" xfId="5851" xr:uid="{D440A3CB-CCFE-4C6D-91BA-1786768FD205}"/>
    <cellStyle name="Currency 10 4 3" xfId="5680" xr:uid="{FEBA871D-D278-49E8-BB41-5AF622777123}"/>
    <cellStyle name="Currency 10 5" xfId="4410" xr:uid="{215E962C-5F85-4254-B5A8-D644D3FB6D6D}"/>
    <cellStyle name="Currency 10 5 2" xfId="5585" xr:uid="{5D65F2BE-310B-4E4D-B75D-D79191FD9128}"/>
    <cellStyle name="Currency 10 5 2 2" xfId="5903" xr:uid="{A92FE5BD-F9B7-4652-8A90-4DEBCF4F8B4E}"/>
    <cellStyle name="Currency 10 5 3" xfId="5737" xr:uid="{BED00E7D-B885-48C2-9941-C4C5BFA6A445}"/>
    <cellStyle name="Currency 10 6" xfId="4763" xr:uid="{E8A1D5E1-FAB3-4829-AC8E-BE742824E90E}"/>
    <cellStyle name="Currency 10 6 2" xfId="5794" xr:uid="{B96FA5E5-7885-45CC-9E61-D62E5542B4C6}"/>
    <cellStyle name="Currency 10 7" xfId="5625" xr:uid="{B5B45295-0E7F-49C9-BDF8-38BA6C4DAE24}"/>
    <cellStyle name="Currency 11" xfId="11" xr:uid="{B541DC09-EB8F-4EC5-AFA1-06C9412A7C35}"/>
    <cellStyle name="Currency 11 2" xfId="12" xr:uid="{FFDF9874-5919-44CA-81CF-B82D905DD53B}"/>
    <cellStyle name="Currency 11 2 2" xfId="3672" xr:uid="{D82550A7-C5A4-439D-A9EF-D185877D05CC}"/>
    <cellStyle name="Currency 11 2 2 2" xfId="4495" xr:uid="{7D144B98-AE23-43ED-AD2C-FF8087A47681}"/>
    <cellStyle name="Currency 11 2 2 2 2" xfId="5852" xr:uid="{7117525D-15FA-46A7-B319-E1722124B057}"/>
    <cellStyle name="Currency 11 2 2 3" xfId="5681" xr:uid="{20FF4AFF-B7BD-4E68-96C7-BCA52A8757FB}"/>
    <cellStyle name="Currency 11 2 3" xfId="4414" xr:uid="{F909E711-8DA1-4214-A0B7-997C62B69CE0}"/>
    <cellStyle name="Currency 11 2 3 2" xfId="5588" xr:uid="{06862BE5-E04E-48A4-82C5-7EC790757250}"/>
    <cellStyle name="Currency 11 2 3 2 2" xfId="5907" xr:uid="{D7946B74-DCCA-47B9-98CE-6C91D9B23AD6}"/>
    <cellStyle name="Currency 11 2 3 3" xfId="5741" xr:uid="{43218FEC-2C9D-42E6-9E9C-3258B79DEAEE}"/>
    <cellStyle name="Currency 11 2 4" xfId="5546" xr:uid="{93E49DFE-6367-474A-88AF-B93A1DCF8F0D}"/>
    <cellStyle name="Currency 11 2 4 2" xfId="5798" xr:uid="{FE389E74-F327-4E2A-8934-8A1B5D29178A}"/>
    <cellStyle name="Currency 11 2 5" xfId="5629" xr:uid="{9926BDCC-24C2-4AAA-B19D-BE8258EB35A5}"/>
    <cellStyle name="Currency 11 3" xfId="13" xr:uid="{9E848F12-1D83-4C5B-99DE-1703BC147A1F}"/>
    <cellStyle name="Currency 11 3 2" xfId="3673" xr:uid="{52E8F6B8-1F8F-4014-97A7-C96003A7AC0C}"/>
    <cellStyle name="Currency 11 3 2 2" xfId="4496" xr:uid="{4B49D107-442E-434A-89E6-10BDCCC3ADAF}"/>
    <cellStyle name="Currency 11 3 2 2 2" xfId="5853" xr:uid="{277AC549-A94C-4638-A899-D8B58C92E732}"/>
    <cellStyle name="Currency 11 3 2 3" xfId="5682" xr:uid="{76E1D7D4-16A1-4C03-A722-E0C4C49F0204}"/>
    <cellStyle name="Currency 11 3 3" xfId="4415" xr:uid="{8A6B2544-7815-41B5-B9B1-7C75A2AD07FB}"/>
    <cellStyle name="Currency 11 3 3 2" xfId="5589" xr:uid="{1787169E-A10D-4562-A699-FD57A2ABE06B}"/>
    <cellStyle name="Currency 11 3 3 2 2" xfId="5908" xr:uid="{59892E34-5603-40C9-8153-D79F550ED33B}"/>
    <cellStyle name="Currency 11 3 3 3" xfId="5742" xr:uid="{1002F310-422F-44F5-BBBF-539C7E6F6130}"/>
    <cellStyle name="Currency 11 3 4" xfId="5547" xr:uid="{B10466CA-7E8A-4545-8BAD-7ED48153D782}"/>
    <cellStyle name="Currency 11 3 4 2" xfId="5799" xr:uid="{F1ED9A17-5840-4617-8EEE-3C8A27812A87}"/>
    <cellStyle name="Currency 11 3 5" xfId="5630" xr:uid="{71127CC7-7E2F-4FDE-B40C-BE486FEBF3F9}"/>
    <cellStyle name="Currency 11 4" xfId="3674" xr:uid="{2C3D8D12-AB96-4649-9EEE-3872EE8F16B2}"/>
    <cellStyle name="Currency 11 4 2" xfId="4497" xr:uid="{F27A442D-76FE-4967-99B3-658C9AFE584B}"/>
    <cellStyle name="Currency 11 4 2 2" xfId="5854" xr:uid="{EF512632-4953-484E-AD7A-71914677827A}"/>
    <cellStyle name="Currency 11 4 3" xfId="5683" xr:uid="{2B066722-4815-4555-8650-1DBF5574A637}"/>
    <cellStyle name="Currency 11 5" xfId="4294" xr:uid="{5BE4C332-2AC8-4183-B300-39333B661EE5}"/>
    <cellStyle name="Currency 11 5 2" xfId="4699" xr:uid="{25CB016D-66B1-4166-AF8F-B15085BE40BD}"/>
    <cellStyle name="Currency 11 5 2 2" xfId="5906" xr:uid="{AE6F3EA0-0A80-41CC-A3A3-ACCF4872AFD8}"/>
    <cellStyle name="Currency 11 5 3" xfId="4888" xr:uid="{1A335E4B-12C7-422E-AC33-5339D321F5F5}"/>
    <cellStyle name="Currency 11 5 3 2" xfId="5483" xr:uid="{3CDAF104-8166-4522-8409-B998BBA1EAE8}"/>
    <cellStyle name="Currency 11 5 3 3" xfId="4925" xr:uid="{3E4F913E-FD7A-4BE9-BD2D-E9CA5AE26C5A}"/>
    <cellStyle name="Currency 11 5 3 4" xfId="5740" xr:uid="{C8F2EAC4-F189-4B2F-93B0-39A78A01A7C4}"/>
    <cellStyle name="Currency 11 5 4" xfId="4865" xr:uid="{913F0488-2399-4649-B09C-A1470DFA22F2}"/>
    <cellStyle name="Currency 11 6" xfId="4413" xr:uid="{9D0D35B6-B650-4541-AA43-20E7D09E942C}"/>
    <cellStyle name="Currency 11 6 2" xfId="5797" xr:uid="{C488E1C5-1C07-49A7-8185-C2CD47E110CE}"/>
    <cellStyle name="Currency 11 7" xfId="5628" xr:uid="{E964E68F-6EFD-4AF3-B86F-243E53247974}"/>
    <cellStyle name="Currency 11 8" xfId="5962" xr:uid="{61DFFB75-71AF-4B6C-8D1B-1F41CA3487E6}"/>
    <cellStyle name="Currency 12" xfId="14" xr:uid="{638E47CB-FCF1-45E8-948F-DF8660155CB2}"/>
    <cellStyle name="Currency 12 2" xfId="15" xr:uid="{67F79748-A7A4-47A6-A043-934EB3F3C152}"/>
    <cellStyle name="Currency 12 2 2" xfId="3675" xr:uid="{FFAED316-6481-4F44-8F5D-738C22E71471}"/>
    <cellStyle name="Currency 12 2 2 2" xfId="4498" xr:uid="{3432CB32-9FA9-458C-8441-C7B56C584CC9}"/>
    <cellStyle name="Currency 12 2 2 2 2" xfId="5855" xr:uid="{88A63BA1-F43E-4548-94B2-44C296DF628C}"/>
    <cellStyle name="Currency 12 2 2 3" xfId="5684" xr:uid="{3E90F67D-F029-4022-BD47-AEBB4035EC36}"/>
    <cellStyle name="Currency 12 2 3" xfId="4417" xr:uid="{640CB674-29C6-4164-B701-A09C93BD8E87}"/>
    <cellStyle name="Currency 12 2 3 2" xfId="5591" xr:uid="{B93F7B39-851D-427A-8ECF-DF8FFADA1D1C}"/>
    <cellStyle name="Currency 12 2 3 2 2" xfId="5910" xr:uid="{D61EB650-E188-4029-A2BB-E31AE10FF33A}"/>
    <cellStyle name="Currency 12 2 3 3" xfId="5744" xr:uid="{34086424-B80F-4EFF-AC74-B90BB14BD493}"/>
    <cellStyle name="Currency 12 2 4" xfId="5549" xr:uid="{13342BD8-839C-4734-9938-C1E56081EE35}"/>
    <cellStyle name="Currency 12 2 4 2" xfId="5801" xr:uid="{C7857C87-2719-4B1E-A2C1-868E5BDC9266}"/>
    <cellStyle name="Currency 12 2 5" xfId="5632" xr:uid="{81A062A1-2EA6-4154-B5C6-305177AA1CA1}"/>
    <cellStyle name="Currency 12 3" xfId="3676" xr:uid="{02EC0BFB-A7EF-4972-B931-07BAFB945B3F}"/>
    <cellStyle name="Currency 12 3 2" xfId="4499" xr:uid="{8BB938BA-29BA-4779-A75C-B882CC4802AE}"/>
    <cellStyle name="Currency 12 3 2 2" xfId="5856" xr:uid="{FB5EC05F-7911-449B-8C2E-A6848C712A08}"/>
    <cellStyle name="Currency 12 3 3" xfId="5685" xr:uid="{2FF0CE09-4027-47E2-A15D-33E679DD2EDC}"/>
    <cellStyle name="Currency 12 4" xfId="4416" xr:uid="{70466994-C8F8-48DB-8202-8383C0087017}"/>
    <cellStyle name="Currency 12 4 2" xfId="5590" xr:uid="{5A0CC7B0-373B-47AD-AB0C-4767D23CA298}"/>
    <cellStyle name="Currency 12 4 2 2" xfId="5909" xr:uid="{4950D093-A17E-44A8-B590-4A216B86FDC1}"/>
    <cellStyle name="Currency 12 4 3" xfId="5743" xr:uid="{428AF272-66DE-461B-A686-660A741DA585}"/>
    <cellStyle name="Currency 12 5" xfId="5548" xr:uid="{337D6676-A943-472A-BB1E-DAB3BD6A72E4}"/>
    <cellStyle name="Currency 12 5 2" xfId="5800" xr:uid="{B1291BEF-F252-4D61-8E48-2A039919ECD1}"/>
    <cellStyle name="Currency 12 6" xfId="5631" xr:uid="{F81D7D23-B550-44ED-8F54-7192ADBD3650}"/>
    <cellStyle name="Currency 13" xfId="16" xr:uid="{D278719B-7E47-40B1-8694-46B98139BD6B}"/>
    <cellStyle name="Currency 13 10" xfId="7086" xr:uid="{FD8CEEA0-94E9-4D51-8DED-9DAC9FF78E3B}"/>
    <cellStyle name="Currency 13 2" xfId="4296" xr:uid="{F0777DB8-26AA-4880-8284-EF79272A1556}"/>
    <cellStyle name="Currency 13 2 2" xfId="4579" xr:uid="{56F0570A-9C5B-4451-A59F-19FFEB8A1009}"/>
    <cellStyle name="Currency 13 2 2 2" xfId="6219" xr:uid="{F69B2062-D325-4799-88CD-1AA3856972BC}"/>
    <cellStyle name="Currency 13 2 2 2 2" xfId="6264" xr:uid="{F3F36217-6CEA-47D6-8C0B-B0A2D1855B9E}"/>
    <cellStyle name="Currency 13 2 2 2 2 2" xfId="5992" xr:uid="{F50F2F41-9467-4016-B472-1CBE7E9B883B}"/>
    <cellStyle name="Currency 13 2 2 2 2 3" xfId="7250" xr:uid="{6E5243BF-A19A-4879-8E7A-7671D6602DD2}"/>
    <cellStyle name="Currency 13 2 2 2 3" xfId="6025" xr:uid="{83D1182A-A25B-4F8E-8653-ADD9F1A37427}"/>
    <cellStyle name="Currency 13 2 2 2 4" xfId="7132" xr:uid="{66B96B5A-6573-4DD5-A8CD-80FD290756A8}"/>
    <cellStyle name="Currency 13 2 2 3" xfId="6169" xr:uid="{984F5D29-C3DF-4114-8962-36CC9FED95EB}"/>
    <cellStyle name="Currency 13 2 2 3 2" xfId="7049" xr:uid="{008CA216-3032-4622-BA7F-ACBF52DF6B1C}"/>
    <cellStyle name="Currency 13 2 2 3 3" xfId="7183" xr:uid="{1B8FB078-4AD2-43C7-A80C-87ADECA425BD}"/>
    <cellStyle name="Currency 13 2 2 4" xfId="6067" xr:uid="{091FF732-1C03-46D2-BF4A-4D1C5B840406}"/>
    <cellStyle name="Currency 13 2 2 5" xfId="6255" xr:uid="{28EDEABE-BEC8-4582-95A8-7482A57D9393}"/>
    <cellStyle name="Currency 13 2 2 6" xfId="6292" xr:uid="{BE5B2A8E-B5CD-4D00-928D-0A6D9715F48C}"/>
    <cellStyle name="Currency 13 2 3" xfId="6017" xr:uid="{6DECE594-0A18-4265-A2A3-458A45A71EA0}"/>
    <cellStyle name="Currency 13 2 3 2" xfId="6049" xr:uid="{01D2B9C0-26F8-4979-8837-47D18F431814}"/>
    <cellStyle name="Currency 13 2 3 2 2" xfId="6074" xr:uid="{143B0C42-D2B4-4984-B8FB-0A22BE0664DA}"/>
    <cellStyle name="Currency 13 2 3 2 3" xfId="7233" xr:uid="{BD9940B1-5219-4727-A742-133A17330FFD}"/>
    <cellStyle name="Currency 13 2 3 3" xfId="6126" xr:uid="{81BB635F-BE97-4BD7-93ED-8936A891517A}"/>
    <cellStyle name="Currency 13 2 3 4" xfId="7118" xr:uid="{BB3C9DE7-3D40-4707-BE11-19E2DBE2EF4C}"/>
    <cellStyle name="Currency 13 2 4" xfId="6228" xr:uid="{F51AB7D1-C0C9-40AB-8814-A8E74EFD63C8}"/>
    <cellStyle name="Currency 13 2 4 2" xfId="6052" xr:uid="{8FEB3B33-744C-47E8-82A1-B9C4A9AAB53C}"/>
    <cellStyle name="Currency 13 2 4 2 2" xfId="6000" xr:uid="{15A5EC78-D61B-4F71-A541-891BCBA351C4}"/>
    <cellStyle name="Currency 13 2 4 2 3" xfId="7218" xr:uid="{33F89160-CB5B-42EA-90FC-82445038A586}"/>
    <cellStyle name="Currency 13 2 4 3" xfId="6119" xr:uid="{B0848329-661F-4EC8-B346-EF8ED20ACFF1}"/>
    <cellStyle name="Currency 13 2 4 4" xfId="7145" xr:uid="{831358A8-E500-49BC-B543-24FDBB4FEF01}"/>
    <cellStyle name="Currency 13 2 5" xfId="6236" xr:uid="{2CB261E5-2B9F-4025-8629-9FD146CC9085}"/>
    <cellStyle name="Currency 13 2 5 2" xfId="7053" xr:uid="{D3101C15-BAFE-4870-9540-4F96D07EED9F}"/>
    <cellStyle name="Currency 13 2 5 3" xfId="7200" xr:uid="{E971B032-A1D2-480F-BE8B-3580D3B5F99B}"/>
    <cellStyle name="Currency 13 2 6" xfId="6083" xr:uid="{1CC48FF0-D12E-4FED-A81E-15918B62CF4A}"/>
    <cellStyle name="Currency 13 2 6 2" xfId="6003" xr:uid="{5094EF63-74D4-401A-8314-847B8B61B0F4}"/>
    <cellStyle name="Currency 13 2 6 3" xfId="7164" xr:uid="{BAC2C606-B9DE-40C8-BC5C-219B67FB8FAD}"/>
    <cellStyle name="Currency 13 2 7" xfId="6212" xr:uid="{E4F969CF-4DDB-41FC-A4B5-324873BE38B4}"/>
    <cellStyle name="Currency 13 2 8" xfId="6070" xr:uid="{0FE4068E-D63A-4EA0-B7F2-C5940FC91EE1}"/>
    <cellStyle name="Currency 13 2 9" xfId="6194" xr:uid="{CA593E1E-90FC-4498-87B8-3A5F4E098466}"/>
    <cellStyle name="Currency 13 3" xfId="4297" xr:uid="{F97B5AE2-2066-437B-9889-9397AA9544FC}"/>
    <cellStyle name="Currency 13 3 2" xfId="4927" xr:uid="{C332C462-4657-4CE2-B581-E750383A35C1}"/>
    <cellStyle name="Currency 13 3 2 2" xfId="6207" xr:uid="{312A14A1-DA54-4F85-80FB-8686E976D7A6}"/>
    <cellStyle name="Currency 13 3 2 2 2" xfId="6100" xr:uid="{080785D4-B0F8-4720-A058-988C38A05079}"/>
    <cellStyle name="Currency 13 3 2 2 3" xfId="7243" xr:uid="{9DC6452E-6FCB-447B-B809-B6F728FB5525}"/>
    <cellStyle name="Currency 13 3 2 3" xfId="6076" xr:uid="{14C0DB9C-4BCB-45FF-A39C-B3BF58D3262B}"/>
    <cellStyle name="Currency 13 3 2 4" xfId="6020" xr:uid="{AA65A693-D048-4C7D-9A02-A8AD3279D22C}"/>
    <cellStyle name="Currency 13 3 3" xfId="6347" xr:uid="{686238B3-17A8-4917-A2A1-5BD565D3ED4A}"/>
    <cellStyle name="Currency 13 3 3 2" xfId="6211" xr:uid="{B90DDA73-6F67-485E-B736-B63C76DD248E}"/>
    <cellStyle name="Currency 13 3 3 3" xfId="7174" xr:uid="{D5DD24C1-BDD4-4EC0-9B97-B2856D13E3B6}"/>
    <cellStyle name="Currency 13 3 4" xfId="6340" xr:uid="{6B4B99EC-0E6F-44A5-9684-30826924E194}"/>
    <cellStyle name="Currency 13 3 5" xfId="6257" xr:uid="{E43FACBE-7DEE-4917-946F-57C93BD54477}"/>
    <cellStyle name="Currency 13 3 6" xfId="7100" xr:uid="{DC0FC67B-94AF-4371-8C1D-B9ACBF87C9BF}"/>
    <cellStyle name="Currency 13 4" xfId="4295" xr:uid="{CB48E6D5-D29F-47E0-B0ED-025979395B71}"/>
    <cellStyle name="Currency 13 4 2" xfId="4578" xr:uid="{D590465A-17B1-4222-B691-0EADACF35258}"/>
    <cellStyle name="Currency 13 4 2 2" xfId="6022" xr:uid="{B196A404-E961-43B0-87EB-B4B3B96D74AF}"/>
    <cellStyle name="Currency 13 4 2 3" xfId="6327" xr:uid="{EFC6FEBD-463D-44BF-9F85-48771080EFAF}"/>
    <cellStyle name="Currency 13 4 3" xfId="6204" xr:uid="{744A1C1D-C00B-44AF-91C6-33B8F568B05B}"/>
    <cellStyle name="Currency 13 4 4" xfId="6345" xr:uid="{E03C9F45-26E0-49FF-BB04-8E44F51A492E}"/>
    <cellStyle name="Currency 13 5" xfId="4926" xr:uid="{5A4090E5-F2C7-48EE-97BD-3B1E0C81AC0B}"/>
    <cellStyle name="Currency 13 5 2" xfId="6275" xr:uid="{D19E8295-3CDA-40A1-B301-6D939D657E80}"/>
    <cellStyle name="Currency 13 5 2 2" xfId="7055" xr:uid="{3DD90709-8FC1-478C-BD01-F7ED5030BF77}"/>
    <cellStyle name="Currency 13 5 2 3" xfId="7209" xr:uid="{A22918AC-8ABB-4C73-9AE3-8AEAA27D2BF5}"/>
    <cellStyle name="Currency 13 5 3" xfId="6326" xr:uid="{0B9FBBAF-9A35-4829-B497-C2A3D538DB11}"/>
    <cellStyle name="Currency 13 5 4" xfId="6181" xr:uid="{579AF6ED-52BA-4E58-9654-19206B4A63E1}"/>
    <cellStyle name="Currency 13 6" xfId="6167" xr:uid="{A0DE653D-E27E-4A77-8BEC-4814BD4C3715}"/>
    <cellStyle name="Currency 13 6 2" xfId="6034" xr:uid="{AE22254C-8F64-41E0-821F-396F27C083A3}"/>
    <cellStyle name="Currency 13 6 3" xfId="7190" xr:uid="{B1E9E338-F761-4818-8FDB-0D02BE65F501}"/>
    <cellStyle name="Currency 13 7" xfId="6084" xr:uid="{77040F63-BCF7-46EF-8A73-23A0AAD9D1AC}"/>
    <cellStyle name="Currency 13 7 2" xfId="6245" xr:uid="{F6C9A1D2-DD5F-45CD-9B04-DF00035AEA86}"/>
    <cellStyle name="Currency 13 7 3" xfId="7154" xr:uid="{5111E082-626F-4EBC-9813-A5E2A046BA8D}"/>
    <cellStyle name="Currency 13 8" xfId="6099" xr:uid="{04BF7FF6-8842-450A-A2AA-9A4809A1B8CD}"/>
    <cellStyle name="Currency 13 9" xfId="6143" xr:uid="{6E763878-A3BE-4C22-96F6-EA7AFB8A1D86}"/>
    <cellStyle name="Currency 14" xfId="17" xr:uid="{95D89A95-A2E6-4DDF-93D7-0A64D51CC864}"/>
    <cellStyle name="Currency 14 2" xfId="3677" xr:uid="{EEE87A92-A8EF-4EB0-91D5-CE4B962A9933}"/>
    <cellStyle name="Currency 14 2 2" xfId="4500" xr:uid="{224A8C5C-FE7B-4E42-B015-78F1052D4F08}"/>
    <cellStyle name="Currency 14 2 2 2" xfId="5857" xr:uid="{B4A4EE52-51ED-4AD6-966D-C57AD1502715}"/>
    <cellStyle name="Currency 14 2 3" xfId="5686" xr:uid="{61B8B234-7E6A-4EC9-ACD9-DF08E8131FF9}"/>
    <cellStyle name="Currency 14 3" xfId="4418" xr:uid="{7E64A833-FC3F-4D02-8FD1-F6BD204B87A7}"/>
    <cellStyle name="Currency 14 3 2" xfId="5592" xr:uid="{E5958820-3CDB-40BC-85A4-9766651E0C59}"/>
    <cellStyle name="Currency 14 3 2 2" xfId="5911" xr:uid="{31348BA2-1321-43DD-9BFE-9D7D25FA1E62}"/>
    <cellStyle name="Currency 14 3 3" xfId="5745" xr:uid="{81677166-ACDB-452F-90ED-47AE019E1811}"/>
    <cellStyle name="Currency 14 4" xfId="5550" xr:uid="{A5BED011-971F-4F9C-875C-EF5EB7B35AA2}"/>
    <cellStyle name="Currency 14 4 2" xfId="5802" xr:uid="{3107FDCB-5BC6-4D6A-A892-36B2522FEE47}"/>
    <cellStyle name="Currency 14 5" xfId="5633" xr:uid="{EF4189D5-20D1-4398-9E92-43675F08497D}"/>
    <cellStyle name="Currency 15" xfId="4389" xr:uid="{FF492AAF-3FE5-4D41-800F-46ABA90006F2}"/>
    <cellStyle name="Currency 15 2" xfId="4651" xr:uid="{8E1A0D73-0769-4027-A7BE-CC3335CDDAC2}"/>
    <cellStyle name="Currency 16" xfId="80" xr:uid="{1CED7EFE-7B89-4335-A80C-C9D17AC26FA4}"/>
    <cellStyle name="Currency 17" xfId="4298" xr:uid="{A0F9F0C2-8A92-4DEE-8C93-3CF7203153F3}"/>
    <cellStyle name="Currency 17 2" xfId="4580" xr:uid="{02F80919-A35A-45FB-AB3C-EAA8D99CD80B}"/>
    <cellStyle name="Currency 18" xfId="4667" xr:uid="{B9EE57DA-29DA-4CFB-A497-088E674F570C}"/>
    <cellStyle name="Currency 19" xfId="7261" xr:uid="{30C56048-8939-4A4F-8B8D-9013555BBE55}"/>
    <cellStyle name="Currency 2" xfId="18" xr:uid="{9786CF01-97AA-4896-ACEC-0A3EC31C3016}"/>
    <cellStyle name="Currency 2 2" xfId="19" xr:uid="{795C0D44-B552-43BE-A124-B1E6BC354234}"/>
    <cellStyle name="Currency 2 2 2" xfId="20" xr:uid="{1CF505A6-AEA4-4281-98A3-6292C902B628}"/>
    <cellStyle name="Currency 2 2 2 2" xfId="21" xr:uid="{75EF8284-21D2-4FF1-8396-76C9B84A226E}"/>
    <cellStyle name="Currency 2 2 2 2 10" xfId="7087" xr:uid="{37557147-6C32-468F-8D29-9C48DCE957C3}"/>
    <cellStyle name="Currency 2 2 2 2 2" xfId="4928" xr:uid="{8446D046-7A3F-419F-917B-91A14D4C7178}"/>
    <cellStyle name="Currency 2 2 2 2 2 2" xfId="6298" xr:uid="{2F9160BC-CBCB-4EA9-BA2E-8912516369F5}"/>
    <cellStyle name="Currency 2 2 2 2 2 2 2" xfId="6183" xr:uid="{5726400F-45A6-4990-B882-18754D35EA07}"/>
    <cellStyle name="Currency 2 2 2 2 2 2 2 2" xfId="6263" xr:uid="{E499F796-0FAC-4AC3-A6B1-7113B586A2FC}"/>
    <cellStyle name="Currency 2 2 2 2 2 2 2 2 2" xfId="5995" xr:uid="{2D30C60E-1D35-45DE-9CAE-D143C1EC8500}"/>
    <cellStyle name="Currency 2 2 2 2 2 2 2 2 3" xfId="7251" xr:uid="{35B4AB87-4621-4902-A43A-4146906E8EB9}"/>
    <cellStyle name="Currency 2 2 2 2 2 2 2 3" xfId="6363" xr:uid="{30942C3B-D31D-4A8B-9E95-06325E16D95D}"/>
    <cellStyle name="Currency 2 2 2 2 2 2 2 4" xfId="7133" xr:uid="{E76536C2-E16E-485E-8EFA-EAABC1DF63BE}"/>
    <cellStyle name="Currency 2 2 2 2 2 2 3" xfId="7074" xr:uid="{0B69DEE4-EB70-49C2-BD59-4D5EF54C7C2B}"/>
    <cellStyle name="Currency 2 2 2 2 2 2 3 2" xfId="6115" xr:uid="{20BEA435-789A-4B8D-8921-BC6AFC7EEC14}"/>
    <cellStyle name="Currency 2 2 2 2 2 2 3 3" xfId="7184" xr:uid="{4EC02192-C595-4675-90B4-AADB34C8FBE8}"/>
    <cellStyle name="Currency 2 2 2 2 2 2 4" xfId="6094" xr:uid="{41962E8C-8CAC-4C5F-8FD2-C6F86A166C46}"/>
    <cellStyle name="Currency 2 2 2 2 2 2 5" xfId="7065" xr:uid="{CBBEBC52-9C3D-4FE2-B7FF-A4E359A34661}"/>
    <cellStyle name="Currency 2 2 2 2 2 2 6" xfId="7106" xr:uid="{26ECCDED-69F4-4796-A2F9-EEBA161E8771}"/>
    <cellStyle name="Currency 2 2 2 2 2 3" xfId="6063" xr:uid="{4B7DAD8C-F3E9-4E62-AB06-503CCB76198A}"/>
    <cellStyle name="Currency 2 2 2 2 2 3 2" xfId="6267" xr:uid="{F6BA3755-F80B-4EAE-BDCF-0CA360BC4F84}"/>
    <cellStyle name="Currency 2 2 2 2 2 3 2 2" xfId="6103" xr:uid="{D272D91D-4789-4FF0-87B3-094BCA4FE30F}"/>
    <cellStyle name="Currency 2 2 2 2 2 3 2 3" xfId="7234" xr:uid="{07BF4E18-DC5A-4D02-BC32-3BD14A57C7C0}"/>
    <cellStyle name="Currency 2 2 2 2 2 3 3" xfId="6125" xr:uid="{49D48EA3-B593-4528-8F85-6D5B5E081135}"/>
    <cellStyle name="Currency 2 2 2 2 2 3 4" xfId="7119" xr:uid="{07BFAB8A-E5A6-4D2C-8F23-5940A7EF55B3}"/>
    <cellStyle name="Currency 2 2 2 2 2 4" xfId="6085" xr:uid="{EDC147F2-22C6-4333-980C-B91C063023D4}"/>
    <cellStyle name="Currency 2 2 2 2 2 4 2" xfId="6271" xr:uid="{C97C694A-2203-4053-943A-E9DFAA8A1D3F}"/>
    <cellStyle name="Currency 2 2 2 2 2 4 2 2" xfId="7057" xr:uid="{F3501F44-773F-49F7-A77D-F879775C7518}"/>
    <cellStyle name="Currency 2 2 2 2 2 4 2 3" xfId="7219" xr:uid="{C3AB3CFF-30A5-4518-A93F-C825D24920E3}"/>
    <cellStyle name="Currency 2 2 2 2 2 4 3" xfId="6318" xr:uid="{FAFA986C-F4FF-4115-976F-C2888CEC2525}"/>
    <cellStyle name="Currency 2 2 2 2 2 4 4" xfId="7146" xr:uid="{331BB34F-4CE0-4DBF-B7F5-AAF0C08F8ED3}"/>
    <cellStyle name="Currency 2 2 2 2 2 5" xfId="6276" xr:uid="{F44EE2C8-DED5-4751-8DFE-1E2E45B15606}"/>
    <cellStyle name="Currency 2 2 2 2 2 5 2" xfId="6112" xr:uid="{60E2B500-2250-464B-83F8-6166DCB3D5F8}"/>
    <cellStyle name="Currency 2 2 2 2 2 5 3" xfId="7201" xr:uid="{84B19B17-9171-4A59-B80E-29B78DA68F59}"/>
    <cellStyle name="Currency 2 2 2 2 2 6" xfId="6374" xr:uid="{1E1D6E25-B5F4-4F17-ABB0-D184B437D121}"/>
    <cellStyle name="Currency 2 2 2 2 2 6 2" xfId="6373" xr:uid="{4333B095-CEEC-4B6D-B5C4-41980FC55F86}"/>
    <cellStyle name="Currency 2 2 2 2 2 6 3" xfId="7165" xr:uid="{809565A6-A75B-43EB-863F-6C6CB8703014}"/>
    <cellStyle name="Currency 2 2 2 2 2 7" xfId="6306" xr:uid="{D731F359-AE65-4392-B423-8B568F6764CA}"/>
    <cellStyle name="Currency 2 2 2 2 2 8" xfId="6139" xr:uid="{2B5B9502-AC7C-4E64-9624-95328036D11C}"/>
    <cellStyle name="Currency 2 2 2 2 2 9" xfId="6346" xr:uid="{0610613C-5CE6-4BAD-8802-9EA4BCDE58FD}"/>
    <cellStyle name="Currency 2 2 2 2 3" xfId="6294" xr:uid="{D7CBD9B7-4B75-41D3-BDF3-AA7E86573556}"/>
    <cellStyle name="Currency 2 2 2 2 3 2" xfId="6187" xr:uid="{2AFE5E2B-D6B7-4DAB-B15F-2695972C5C99}"/>
    <cellStyle name="Currency 2 2 2 2 3 2 2" xfId="7039" xr:uid="{19AE3D34-125F-4A30-A882-4479B5AADDDA}"/>
    <cellStyle name="Currency 2 2 2 2 3 2 2 2" xfId="6213" xr:uid="{B8EE4A6B-45AC-4071-9655-0C7F8A902C75}"/>
    <cellStyle name="Currency 2 2 2 2 3 2 2 3" xfId="7244" xr:uid="{1CF9181E-1049-4796-B4B2-87747C814B1D}"/>
    <cellStyle name="Currency 2 2 2 2 3 2 3" xfId="6352" xr:uid="{EF77F87B-93B4-47D9-937C-688D62D12021}"/>
    <cellStyle name="Currency 2 2 2 2 3 2 4" xfId="7126" xr:uid="{E5740BDB-CB9E-44BE-A91F-383703321AAC}"/>
    <cellStyle name="Currency 2 2 2 2 3 3" xfId="6170" xr:uid="{8641E876-4AB2-40D3-8860-B1F022D35193}"/>
    <cellStyle name="Currency 2 2 2 2 3 3 2" xfId="5993" xr:uid="{08BD5000-5417-491A-870D-BCA5F0B3736C}"/>
    <cellStyle name="Currency 2 2 2 2 3 3 3" xfId="7175" xr:uid="{46DD8D7E-AFD6-41C0-AF23-40E8E8946CDE}"/>
    <cellStyle name="Currency 2 2 2 2 3 4" xfId="6217" xr:uid="{D288C8BF-94C6-4B76-98E6-E108B55CA1C2}"/>
    <cellStyle name="Currency 2 2 2 2 3 5" xfId="6256" xr:uid="{3630A8A7-0D79-4A6E-9946-4DF54965B6C3}"/>
    <cellStyle name="Currency 2 2 2 2 3 6" xfId="7101" xr:uid="{40F1AE9E-2361-499B-A63D-4941A30364A5}"/>
    <cellStyle name="Currency 2 2 2 2 4" xfId="6190" xr:uid="{844BCE79-DE93-4CCA-BCC2-265E23675FA5}"/>
    <cellStyle name="Currency 2 2 2 2 4 2" xfId="6158" xr:uid="{5AC1468D-506E-4852-B85F-4C52F653E18C}"/>
    <cellStyle name="Currency 2 2 2 2 4 2 2" xfId="6106" xr:uid="{2B96E569-E336-42F4-9DA3-86198C41EB0C}"/>
    <cellStyle name="Currency 2 2 2 2 4 2 3" xfId="7226" xr:uid="{BA62EE95-4058-46EB-AC86-B32CC907A6BC}"/>
    <cellStyle name="Currency 2 2 2 2 4 3" xfId="6251" xr:uid="{18836CA2-001B-4A73-9C66-FBF9BDF162D2}"/>
    <cellStyle name="Currency 2 2 2 2 4 4" xfId="7112" xr:uid="{4CA6104B-BD46-4EC0-A038-E88B61679D11}"/>
    <cellStyle name="Currency 2 2 2 2 5" xfId="6059" xr:uid="{6255B1EF-544B-4D73-A31F-4F463AAEA564}"/>
    <cellStyle name="Currency 2 2 2 2 5 2" xfId="6079" xr:uid="{BEEBA84C-41A8-4D76-96F1-7BFD6FCC08C0}"/>
    <cellStyle name="Currency 2 2 2 2 5 2 2" xfId="7029" xr:uid="{5A58E532-3DEF-4DA8-B8B9-FA8AF74535AA}"/>
    <cellStyle name="Currency 2 2 2 2 5 2 3" xfId="7210" xr:uid="{D2D63D6F-7EFF-4CBB-A994-40484D05A9DC}"/>
    <cellStyle name="Currency 2 2 2 2 5 3" xfId="6121" xr:uid="{96675FB1-A41C-41AA-A39A-62DD6A6CA5C4}"/>
    <cellStyle name="Currency 2 2 2 2 5 4" xfId="7138" xr:uid="{ED459109-859D-446E-9399-09FBDF626C20}"/>
    <cellStyle name="Currency 2 2 2 2 6" xfId="6166" xr:uid="{56327479-1865-486A-911C-953E0B992039}"/>
    <cellStyle name="Currency 2 2 2 2 6 2" xfId="7050" xr:uid="{D2EA0141-C461-4AB4-AAD2-16533978920D}"/>
    <cellStyle name="Currency 2 2 2 2 6 3" xfId="7191" xr:uid="{0894BD3B-1D2A-4CF0-8CE7-97D3A191F46E}"/>
    <cellStyle name="Currency 2 2 2 2 7" xfId="6058" xr:uid="{741BA771-4482-4F16-86B5-953559FAE90E}"/>
    <cellStyle name="Currency 2 2 2 2 7 2" xfId="6234" xr:uid="{DBA9742C-7F19-4969-8690-E7A9A9D0DDA4}"/>
    <cellStyle name="Currency 2 2 2 2 7 3" xfId="7155" xr:uid="{B8EB7C8A-29E5-46F3-86AD-B119A447FA27}"/>
    <cellStyle name="Currency 2 2 2 2 8" xfId="6338" xr:uid="{AF95BC89-4FFF-418B-A033-7783800C8320}"/>
    <cellStyle name="Currency 2 2 2 2 9" xfId="6367" xr:uid="{60D7F411-7409-4B30-9046-52257239288E}"/>
    <cellStyle name="Currency 2 2 2 3" xfId="22" xr:uid="{E6E42759-245F-4F35-AA5C-12CB0A10A4D7}"/>
    <cellStyle name="Currency 2 2 2 3 2" xfId="3678" xr:uid="{7F061798-2161-46EC-95A0-F454F012600B}"/>
    <cellStyle name="Currency 2 2 2 3 2 2" xfId="4501" xr:uid="{049CA8C8-1D28-461E-ABE3-0A8A35A36CFC}"/>
    <cellStyle name="Currency 2 2 2 3 2 2 2" xfId="5858" xr:uid="{73D9B64F-CD8D-4D50-BA05-1AA8DDDBC30B}"/>
    <cellStyle name="Currency 2 2 2 3 2 3" xfId="5687" xr:uid="{71195F0F-6D6D-407A-9191-27016F7F0D48}"/>
    <cellStyle name="Currency 2 2 2 3 3" xfId="4422" xr:uid="{6A557100-11FA-47F8-B6D6-2D705E0C1580}"/>
    <cellStyle name="Currency 2 2 2 3 3 2" xfId="5595" xr:uid="{182F33C2-C32C-498D-AB76-A40AD1ED20D6}"/>
    <cellStyle name="Currency 2 2 2 3 3 2 2" xfId="5915" xr:uid="{79667ED4-8EAC-481E-BBD1-5FFD228B7FB2}"/>
    <cellStyle name="Currency 2 2 2 3 3 3" xfId="5749" xr:uid="{59E8E7FC-91CA-46DA-B957-56E26DC7EF5D}"/>
    <cellStyle name="Currency 2 2 2 3 4" xfId="5553" xr:uid="{4AEBD30B-E499-42CE-97C7-EE0D96DDF37C}"/>
    <cellStyle name="Currency 2 2 2 3 4 2" xfId="5806" xr:uid="{4D52979B-EB4E-431C-96B6-0B53D6545827}"/>
    <cellStyle name="Currency 2 2 2 3 5" xfId="5637" xr:uid="{D9691701-B45D-43DA-AAF2-DA59162A18BB}"/>
    <cellStyle name="Currency 2 2 2 4" xfId="3679" xr:uid="{A84CD3EE-E3A7-4C24-A7F8-01620EC3EEE8}"/>
    <cellStyle name="Currency 2 2 2 4 2" xfId="4502" xr:uid="{5929F756-16A5-4928-B5FB-F967B078BC5A}"/>
    <cellStyle name="Currency 2 2 2 4 2 2" xfId="5859" xr:uid="{EBD4D8AC-A51B-4647-A320-7C9A5CB83171}"/>
    <cellStyle name="Currency 2 2 2 4 3" xfId="5688" xr:uid="{305E0461-67D4-4A7B-B126-E7A63243EC31}"/>
    <cellStyle name="Currency 2 2 2 5" xfId="4421" xr:uid="{51B3A897-651B-400D-8ECF-EA19726CBADD}"/>
    <cellStyle name="Currency 2 2 2 5 2" xfId="5594" xr:uid="{50AE8B8E-6934-4F85-9288-86A444D30A17}"/>
    <cellStyle name="Currency 2 2 2 5 2 2" xfId="5914" xr:uid="{3529D94B-248B-49F0-B11F-0AA727B12C76}"/>
    <cellStyle name="Currency 2 2 2 5 3" xfId="5748" xr:uid="{52762476-F7E9-4C3C-98EF-10DCC697E171}"/>
    <cellStyle name="Currency 2 2 2 6" xfId="5552" xr:uid="{BC0249D1-D009-44DC-9B7F-F592BEB42AA4}"/>
    <cellStyle name="Currency 2 2 2 6 2" xfId="5805" xr:uid="{283563E4-27D1-474F-AB5A-D1229745ED5F}"/>
    <cellStyle name="Currency 2 2 2 7" xfId="5636" xr:uid="{B4EEA143-BFDC-483A-AD48-A957697BDD2C}"/>
    <cellStyle name="Currency 2 2 3" xfId="3680" xr:uid="{540B4317-C179-4470-A9CB-5C72449F711F}"/>
    <cellStyle name="Currency 2 2 3 2" xfId="4503" xr:uid="{B4FBA9E2-129D-48E0-B934-DF74F024F0B6}"/>
    <cellStyle name="Currency 2 2 3 2 2" xfId="5860" xr:uid="{98F8D659-33DD-413C-A425-7109177B9995}"/>
    <cellStyle name="Currency 2 2 3 3" xfId="5689" xr:uid="{1C316B62-0E78-4CEA-BBED-3BA0DAD0FA07}"/>
    <cellStyle name="Currency 2 2 4" xfId="4420" xr:uid="{690DDC23-B29D-45BB-A909-4CFEEA04A1C1}"/>
    <cellStyle name="Currency 2 2 4 2" xfId="5593" xr:uid="{90A44E9D-FC9F-41BA-BE5C-6240D1602AF1}"/>
    <cellStyle name="Currency 2 2 4 2 2" xfId="5913" xr:uid="{12281E09-1F81-4AD3-91BD-23A13C7AF4B4}"/>
    <cellStyle name="Currency 2 2 4 3" xfId="5747" xr:uid="{09B6473B-6A87-47E7-BC61-6B124F586E6B}"/>
    <cellStyle name="Currency 2 2 5" xfId="5551" xr:uid="{E86458C7-8217-49C2-9423-949237780ECE}"/>
    <cellStyle name="Currency 2 2 5 2" xfId="5804" xr:uid="{8E33563F-ECA2-4D6C-84E3-D4506090413C}"/>
    <cellStyle name="Currency 2 2 6" xfId="5635" xr:uid="{8F7A4C79-D45C-49D1-84D3-E1117F296382}"/>
    <cellStyle name="Currency 2 3" xfId="23" xr:uid="{29A39AFE-F08C-4CC7-982E-5A479AD17201}"/>
    <cellStyle name="Currency 2 3 2" xfId="3681" xr:uid="{E548186D-0D85-446E-B159-CF22DEA8E823}"/>
    <cellStyle name="Currency 2 3 2 2" xfId="4504" xr:uid="{E86FCAF1-DE25-4311-82A9-3283A46590BA}"/>
    <cellStyle name="Currency 2 3 2 2 2" xfId="5861" xr:uid="{0C1950E0-B086-47BD-AD2E-E98AFAD72CD0}"/>
    <cellStyle name="Currency 2 3 2 3" xfId="5690" xr:uid="{F6F2EEB4-670F-441B-8CB7-342A85F0D8A1}"/>
    <cellStyle name="Currency 2 3 3" xfId="4423" xr:uid="{7225FD7D-D8C7-4800-8C6F-E559DF680182}"/>
    <cellStyle name="Currency 2 3 3 2" xfId="5596" xr:uid="{E9832D40-976B-489F-8F3E-4E8D55788A80}"/>
    <cellStyle name="Currency 2 3 3 2 2" xfId="5916" xr:uid="{FE70EFC1-F507-47E4-9ACE-B35A5CAA799F}"/>
    <cellStyle name="Currency 2 3 3 3" xfId="5750" xr:uid="{47E3C799-32DF-43DA-8D0E-9CE9D594FFEF}"/>
    <cellStyle name="Currency 2 3 4" xfId="5554" xr:uid="{FC1F79E7-0470-4395-B2F9-BBB57CFA9980}"/>
    <cellStyle name="Currency 2 3 4 2" xfId="5807" xr:uid="{5608AD5A-EC2D-407F-B9BF-570009A36D33}"/>
    <cellStyle name="Currency 2 3 5" xfId="5638" xr:uid="{A00A5491-B7A9-4F04-A253-5577862A08DE}"/>
    <cellStyle name="Currency 2 4" xfId="3682" xr:uid="{EAA86393-C6BA-4DF6-A132-13C7D5E1F588}"/>
    <cellStyle name="Currency 2 4 2" xfId="4505" xr:uid="{498A46A8-C68D-4828-BC32-7D553B5CBCDD}"/>
    <cellStyle name="Currency 2 4 2 2" xfId="5862" xr:uid="{B8B6D880-A34A-4E1B-A478-39F7B1D29530}"/>
    <cellStyle name="Currency 2 4 3" xfId="5691" xr:uid="{4765E532-1E3F-4D6F-A12A-2CDD7D1142CB}"/>
    <cellStyle name="Currency 2 5" xfId="4419" xr:uid="{8AB7C4B2-7F45-415A-84B5-BA404F280A7E}"/>
    <cellStyle name="Currency 2 5 2" xfId="4684" xr:uid="{7BB9B443-FEC4-403D-96BD-A6E0F1D0F1D5}"/>
    <cellStyle name="Currency 2 5 2 2" xfId="5912" xr:uid="{D713DC3A-A9AC-4114-BB27-710E407C385C}"/>
    <cellStyle name="Currency 2 5 3" xfId="5746" xr:uid="{48789080-E2ED-410E-A220-07E3CCB2A976}"/>
    <cellStyle name="Currency 2 6" xfId="4685" xr:uid="{4C41660C-75AF-4F8D-A384-D31BF8F2432F}"/>
    <cellStyle name="Currency 2 6 2" xfId="5803" xr:uid="{1AE7AFDA-4341-4853-9E7A-1CEC636052AE}"/>
    <cellStyle name="Currency 2 7" xfId="5634" xr:uid="{910C7741-6748-4EB0-9A1E-5EC8F0D59DF9}"/>
    <cellStyle name="Currency 2 8" xfId="5542" xr:uid="{DFAA24DB-05E2-4FC2-9C24-BBDECA9FBF62}"/>
    <cellStyle name="Currency 3" xfId="24" xr:uid="{D05F4870-3085-4179-89DB-25A909AFDF45}"/>
    <cellStyle name="Currency 3 2" xfId="25" xr:uid="{354F0835-FF41-4C6F-AEC4-71F7399762A9}"/>
    <cellStyle name="Currency 3 2 2" xfId="3683" xr:uid="{D3631FE7-8D8C-4781-8DB9-80FDFDB92F54}"/>
    <cellStyle name="Currency 3 2 2 2" xfId="4506" xr:uid="{85ECBBCC-2464-48A7-A725-2A96B9363898}"/>
    <cellStyle name="Currency 3 2 2 2 2" xfId="5863" xr:uid="{CE2C8A14-CF4F-4719-8B5F-A193437B513E}"/>
    <cellStyle name="Currency 3 2 2 3" xfId="5692" xr:uid="{280C5077-07F9-443A-A340-E7B6B496A428}"/>
    <cellStyle name="Currency 3 2 3" xfId="4425" xr:uid="{9A2DB1BA-D6C8-44D3-B05E-0A630AF800BE}"/>
    <cellStyle name="Currency 3 2 3 2" xfId="5598" xr:uid="{66C343ED-4A57-4535-A08A-A3B1207DA473}"/>
    <cellStyle name="Currency 3 2 3 2 2" xfId="5918" xr:uid="{3A980881-AAA9-4508-9A3B-68CA93875C1F}"/>
    <cellStyle name="Currency 3 2 3 3" xfId="5752" xr:uid="{0C184F3E-B677-4905-B7F9-444EBFCD6DE1}"/>
    <cellStyle name="Currency 3 2 4" xfId="5556" xr:uid="{07300A23-8BB6-4BD0-9C69-F3BE0EBCCF93}"/>
    <cellStyle name="Currency 3 2 4 2" xfId="5809" xr:uid="{5ADC2E41-4064-41E0-B249-9A3181D8AFC5}"/>
    <cellStyle name="Currency 3 2 5" xfId="5640" xr:uid="{5DDADA0B-A717-440E-9069-FF1BB373291F}"/>
    <cellStyle name="Currency 3 3" xfId="26" xr:uid="{D658A810-F57F-43B2-9579-6EBA32926B70}"/>
    <cellStyle name="Currency 3 3 2" xfId="3684" xr:uid="{DA498093-E10A-41EE-944B-87D600713E57}"/>
    <cellStyle name="Currency 3 3 2 2" xfId="4507" xr:uid="{2720934B-1B5E-4B97-9DB7-36E4978E6917}"/>
    <cellStyle name="Currency 3 3 2 2 2" xfId="5864" xr:uid="{7980172E-1B4C-4530-9997-051B6C596B24}"/>
    <cellStyle name="Currency 3 3 2 3" xfId="5693" xr:uid="{33F51433-1EFD-4169-8BF8-D3AABD2CA21A}"/>
    <cellStyle name="Currency 3 3 3" xfId="4426" xr:uid="{6CBC7FFF-BCE0-4506-A07C-B47C34C7AFC9}"/>
    <cellStyle name="Currency 3 3 3 2" xfId="5599" xr:uid="{947D20FE-8EAF-4767-A7EB-CEBEF543FB56}"/>
    <cellStyle name="Currency 3 3 3 2 2" xfId="5919" xr:uid="{D61138E8-B981-4690-81DE-3E10D2AF6AD2}"/>
    <cellStyle name="Currency 3 3 3 3" xfId="5753" xr:uid="{A2498B02-BCA6-4247-AFBC-C79F2D767EF4}"/>
    <cellStyle name="Currency 3 3 4" xfId="5557" xr:uid="{77250544-EBA3-4785-8B14-19DD86554875}"/>
    <cellStyle name="Currency 3 3 4 2" xfId="5810" xr:uid="{7CC2F3A6-E182-4DC9-AED4-82C3EE1C1269}"/>
    <cellStyle name="Currency 3 3 5" xfId="5641" xr:uid="{083C8FC9-6D74-4E09-BFCA-4C93570F31FB}"/>
    <cellStyle name="Currency 3 4" xfId="27" xr:uid="{EA557C8D-2DEB-4A89-BFE4-EC3D53384F51}"/>
    <cellStyle name="Currency 3 4 2" xfId="3685" xr:uid="{8BB17DE1-E58B-4430-A134-A47AE107BB0E}"/>
    <cellStyle name="Currency 3 4 2 2" xfId="4508" xr:uid="{76A52E7D-A792-44CF-8CEB-329DADFF872A}"/>
    <cellStyle name="Currency 3 4 2 2 2" xfId="5865" xr:uid="{3B0E7115-D838-4A0D-97BE-85DD8E743919}"/>
    <cellStyle name="Currency 3 4 2 3" xfId="5694" xr:uid="{0B034A3D-04F8-4022-9D70-EE12B77F0D58}"/>
    <cellStyle name="Currency 3 4 3" xfId="4427" xr:uid="{069CD1BF-A6E5-4863-A106-3DD1426E2CF2}"/>
    <cellStyle name="Currency 3 4 3 2" xfId="5600" xr:uid="{E5547047-694F-4440-AA78-A10F40A10CB5}"/>
    <cellStyle name="Currency 3 4 3 2 2" xfId="5920" xr:uid="{7E4F067F-4B99-4EFE-9A15-8242DEE253DE}"/>
    <cellStyle name="Currency 3 4 3 3" xfId="5754" xr:uid="{36672984-AE9B-4E4F-BBE7-397AAA7B1714}"/>
    <cellStyle name="Currency 3 4 4" xfId="5558" xr:uid="{ED9934BA-CA76-4021-A664-9F463A33C35C}"/>
    <cellStyle name="Currency 3 4 4 2" xfId="5811" xr:uid="{950C4AC9-B1C2-4F4A-8121-EB753422CE7B}"/>
    <cellStyle name="Currency 3 4 5" xfId="5642" xr:uid="{C38A54D3-0846-4E0D-9C8F-55A1C3867917}"/>
    <cellStyle name="Currency 3 5" xfId="3686" xr:uid="{83339763-EC44-4F9D-806C-66BDEB7CEC6C}"/>
    <cellStyle name="Currency 3 5 2" xfId="4509" xr:uid="{CA22339C-5558-42DA-8D6F-4891D043E014}"/>
    <cellStyle name="Currency 3 5 2 2" xfId="5866" xr:uid="{F5231024-C0CF-41B1-A4CA-CC49FCE0382B}"/>
    <cellStyle name="Currency 3 5 3" xfId="5695" xr:uid="{5522C286-2CF9-4C25-AE15-83565308F0BC}"/>
    <cellStyle name="Currency 3 6" xfId="4424" xr:uid="{3379EE7F-6ADE-4DD9-BE34-7FD9F44FBE85}"/>
    <cellStyle name="Currency 3 6 2" xfId="5597" xr:uid="{2D735702-CAB4-41AE-954B-96A1FDEBB6AA}"/>
    <cellStyle name="Currency 3 6 2 2" xfId="5917" xr:uid="{B353541D-A9D1-4929-BA74-7B8EE441DA4F}"/>
    <cellStyle name="Currency 3 6 3" xfId="5751" xr:uid="{520168C8-6D2B-4B02-8852-1F739DA13EF3}"/>
    <cellStyle name="Currency 3 7" xfId="5555" xr:uid="{B27FEBC1-23BD-4B20-A4DD-7DFD278ED444}"/>
    <cellStyle name="Currency 3 7 2" xfId="5808" xr:uid="{6E90D037-3E42-446E-B109-6682F9097F9C}"/>
    <cellStyle name="Currency 3 8" xfId="5639" xr:uid="{F285FE4D-C867-498E-9B4D-8B029DC890DE}"/>
    <cellStyle name="Currency 4" xfId="28" xr:uid="{F6B33F6D-2455-4A04-9C64-8409FABFCF27}"/>
    <cellStyle name="Currency 4 2" xfId="29" xr:uid="{C1CC737D-64AF-4600-8134-03874A4B1586}"/>
    <cellStyle name="Currency 4 2 2" xfId="3687" xr:uid="{42A609FC-4F49-4153-9733-1F7E5DD749A9}"/>
    <cellStyle name="Currency 4 2 2 2" xfId="4510" xr:uid="{7B8A1703-82C2-4917-ACB8-A5E7EC6F1A47}"/>
    <cellStyle name="Currency 4 2 2 2 2" xfId="5867" xr:uid="{0BC7E96A-8E2A-4372-95C0-41500E2E6C92}"/>
    <cellStyle name="Currency 4 2 2 3" xfId="5696" xr:uid="{DB84F7EA-5755-4D80-A74E-AAFA8140A74C}"/>
    <cellStyle name="Currency 4 2 3" xfId="4429" xr:uid="{55C65FE9-8906-47B3-B7F0-F875029A9962}"/>
    <cellStyle name="Currency 4 2 3 2" xfId="5601" xr:uid="{431FEEF1-6C46-4906-9DC8-BE1DB544279C}"/>
    <cellStyle name="Currency 4 2 3 2 2" xfId="5922" xr:uid="{BE743396-8D90-438D-8786-BEA575902DF9}"/>
    <cellStyle name="Currency 4 2 3 3" xfId="5756" xr:uid="{09C1546A-0258-43AE-959A-1052A667FEBE}"/>
    <cellStyle name="Currency 4 2 4" xfId="5559" xr:uid="{C2A84A54-7ACD-466B-A0A1-E6BA2E41E17B}"/>
    <cellStyle name="Currency 4 2 4 2" xfId="5813" xr:uid="{0F1958DB-ECEC-44B4-B613-1D142EE041CE}"/>
    <cellStyle name="Currency 4 2 5" xfId="5644" xr:uid="{C843C0BD-D54E-46A8-9F77-096C2A8D61E7}"/>
    <cellStyle name="Currency 4 3" xfId="30" xr:uid="{C9AE1774-97BD-4EA5-BEC9-F509BBFD9C83}"/>
    <cellStyle name="Currency 4 3 2" xfId="3688" xr:uid="{01ACDC80-6AEA-4D51-93E8-8774E2C73662}"/>
    <cellStyle name="Currency 4 3 2 2" xfId="4511" xr:uid="{CA073C2B-A3CC-4D35-B8E5-0036D246FDE4}"/>
    <cellStyle name="Currency 4 3 2 2 2" xfId="5868" xr:uid="{970A4198-892D-48FC-88B6-A9E78A6BDB6F}"/>
    <cellStyle name="Currency 4 3 2 3" xfId="5697" xr:uid="{55E0BB3F-F612-474F-AE8B-7E79CB467963}"/>
    <cellStyle name="Currency 4 3 3" xfId="4430" xr:uid="{B724BEB7-76B1-4008-A93C-315B30FBB5EB}"/>
    <cellStyle name="Currency 4 3 3 2" xfId="5602" xr:uid="{3E584751-7D9C-482A-86A8-EBFCD7664464}"/>
    <cellStyle name="Currency 4 3 3 2 2" xfId="5923" xr:uid="{4412CF48-D28C-4DD1-A01F-3D3DAF9AD7D0}"/>
    <cellStyle name="Currency 4 3 3 3" xfId="5757" xr:uid="{6A52D43E-D4BE-47CB-85DD-5427D39B88AF}"/>
    <cellStyle name="Currency 4 3 4" xfId="5560" xr:uid="{81349689-F13E-40D8-88D5-EFA859BBCF58}"/>
    <cellStyle name="Currency 4 3 4 2" xfId="5814" xr:uid="{C3285664-D88C-4B2E-AC03-0487FDBD1E31}"/>
    <cellStyle name="Currency 4 3 5" xfId="5645" xr:uid="{4E879365-B0C2-4D99-8C65-B40B24D69F3D}"/>
    <cellStyle name="Currency 4 4" xfId="3689" xr:uid="{9A331EA5-6356-486A-9588-CC87F8DC97CB}"/>
    <cellStyle name="Currency 4 4 2" xfId="4512" xr:uid="{30A1DC86-A6B2-4805-B16D-76D34E19B0B8}"/>
    <cellStyle name="Currency 4 4 2 2" xfId="5869" xr:uid="{8BE8ACC5-C5C9-4EB4-87F3-ADD9FA6C16D1}"/>
    <cellStyle name="Currency 4 4 3" xfId="5698" xr:uid="{63B0449D-85A9-4836-90D8-C01475A32972}"/>
    <cellStyle name="Currency 4 5" xfId="4299" xr:uid="{65CD9243-4D40-4C2F-8E36-A98219CEF8EA}"/>
    <cellStyle name="Currency 4 5 2" xfId="4700" xr:uid="{1BC09A9C-EEDD-4D96-962C-367624598390}"/>
    <cellStyle name="Currency 4 5 2 2" xfId="5921" xr:uid="{3A87DAF8-5389-4022-ADBE-9740D9E1AB0D}"/>
    <cellStyle name="Currency 4 5 3" xfId="4889" xr:uid="{931FB394-E13B-49B3-ACC7-D01D95A69E7B}"/>
    <cellStyle name="Currency 4 5 3 2" xfId="5484" xr:uid="{49617C7D-18B7-42E0-84D9-CB2D343C9BDE}"/>
    <cellStyle name="Currency 4 5 3 3" xfId="4929" xr:uid="{1AA369EC-5353-4829-92B7-02E0F71E16CE}"/>
    <cellStyle name="Currency 4 5 3 4" xfId="5755" xr:uid="{81E36562-3EBE-4DC6-8108-AA1880FA872C}"/>
    <cellStyle name="Currency 4 5 4" xfId="4866" xr:uid="{3B756357-E505-4D16-8376-A70175392354}"/>
    <cellStyle name="Currency 4 6" xfId="4428" xr:uid="{DE909CD9-5596-4B8C-8317-641C6363B2A4}"/>
    <cellStyle name="Currency 4 6 2" xfId="5812" xr:uid="{47B8F471-493F-4DD1-A8F0-332EDBCA24A4}"/>
    <cellStyle name="Currency 4 7" xfId="5643" xr:uid="{2BFA0031-BD7F-4ED6-8B04-AFEEF117CBB9}"/>
    <cellStyle name="Currency 4 8" xfId="5963" xr:uid="{5487D221-2346-482F-BFC6-62C25E1BD8E2}"/>
    <cellStyle name="Currency 5" xfId="31" xr:uid="{C56A0B9B-6047-41C2-80B3-5A41A6D75919}"/>
    <cellStyle name="Currency 5 10" xfId="6261" xr:uid="{8A651976-4474-44AE-92C1-D876B206FF95}"/>
    <cellStyle name="Currency 5 11" xfId="7088" xr:uid="{75BBB497-B7A3-4AFC-8760-B3D317955423}"/>
    <cellStyle name="Currency 5 2" xfId="32" xr:uid="{6AC60298-F2D2-4C21-8B86-141B4F4970BC}"/>
    <cellStyle name="Currency 5 2 2" xfId="3690" xr:uid="{74AEF834-381E-4508-84A9-2C44EDA2F5C7}"/>
    <cellStyle name="Currency 5 2 2 2" xfId="4513" xr:uid="{0E6B3C14-670C-4DBA-BA8B-9D0AD83F636A}"/>
    <cellStyle name="Currency 5 2 2 2 2" xfId="5870" xr:uid="{F531602B-9B31-4979-A482-D5AC9256309D}"/>
    <cellStyle name="Currency 5 2 2 3" xfId="5699" xr:uid="{92B887DC-DC57-4E95-B917-4DB5EB9B6644}"/>
    <cellStyle name="Currency 5 2 3" xfId="4431" xr:uid="{5E495E3C-FEFD-41A8-A789-1DC20FD39ED2}"/>
    <cellStyle name="Currency 5 2 3 2" xfId="5603" xr:uid="{1F6FC170-5641-4564-83C2-5D3807EDB29C}"/>
    <cellStyle name="Currency 5 2 3 2 2" xfId="5924" xr:uid="{0366721E-2BD7-40FA-948D-A756BAD65768}"/>
    <cellStyle name="Currency 5 2 3 3" xfId="5758" xr:uid="{E0D1081D-1CBC-4F6D-AFAA-6E9B62A49854}"/>
    <cellStyle name="Currency 5 2 4" xfId="5561" xr:uid="{FA6E5CB9-FB96-442E-B970-C8841D252B9E}"/>
    <cellStyle name="Currency 5 2 4 2" xfId="5815" xr:uid="{ABB6DB67-0E6A-458D-AEE4-2B7FBDE006A8}"/>
    <cellStyle name="Currency 5 2 5" xfId="5646" xr:uid="{AD1DE1DF-324E-4C12-8D74-B5CA55E256DE}"/>
    <cellStyle name="Currency 5 3" xfId="4300" xr:uid="{D6FEEEDC-C295-4456-AB6C-1D55BD620715}"/>
    <cellStyle name="Currency 5 3 2" xfId="4701" xr:uid="{F7B1E2AA-ABA8-4AE1-839B-73F8CB120792}"/>
    <cellStyle name="Currency 5 3 2 2" xfId="5474" xr:uid="{313A80BF-B24E-452E-AA98-A23BB6F62405}"/>
    <cellStyle name="Currency 5 3 2 2 2" xfId="6032" xr:uid="{DB779898-2D50-4AF3-BC32-E4969F701FBF}"/>
    <cellStyle name="Currency 5 3 2 2 2 2" xfId="6357" xr:uid="{4B7F7F0B-F618-487A-869D-F899C7F09318}"/>
    <cellStyle name="Currency 5 3 2 2 2 3" xfId="7252" xr:uid="{F95B6841-F545-46EA-9639-C7531E3F840E}"/>
    <cellStyle name="Currency 5 3 2 2 3" xfId="6089" xr:uid="{41E0E101-DF44-4E4B-9B8D-506DC302DA1C}"/>
    <cellStyle name="Currency 5 3 2 2 4" xfId="6182" xr:uid="{F938B743-9164-44F9-8A30-4BA457FAC9E8}"/>
    <cellStyle name="Currency 5 3 2 3" xfId="4931" xr:uid="{13D9D235-5CC7-4D8B-9AF8-43A8345F2A22}"/>
    <cellStyle name="Currency 5 3 2 3 2" xfId="6313" xr:uid="{B036095B-9A1B-4F31-A94E-D591C6DB98AA}"/>
    <cellStyle name="Currency 5 3 2 3 3" xfId="5987" xr:uid="{50E55208-3F42-4272-B4C3-2AED42FCDD58}"/>
    <cellStyle name="Currency 5 3 2 4" xfId="6093" xr:uid="{13DDCA7A-A2DB-43F7-BFD6-CFB919761F2F}"/>
    <cellStyle name="Currency 5 3 2 5" xfId="6132" xr:uid="{8325F4F7-65EA-4754-8EDC-A35FF749B8A3}"/>
    <cellStyle name="Currency 5 3 2 6" xfId="6066" xr:uid="{B7291715-D6CB-4AF1-B5AF-968915A5A388}"/>
    <cellStyle name="Currency 5 3 3" xfId="5984" xr:uid="{2D8C9B46-C577-4B45-9696-4F7D052A38BD}"/>
    <cellStyle name="Currency 5 3 3 2" xfId="6153" xr:uid="{94ED3165-DA94-45CF-8029-ED26FD0F8AFC}"/>
    <cellStyle name="Currency 5 3 3 2 2" xfId="7030" xr:uid="{12D4CBDD-13DB-4640-87C9-5EED09F2FAAD}"/>
    <cellStyle name="Currency 5 3 3 2 3" xfId="7235" xr:uid="{CB985E1D-83CD-4FED-8C87-3BBCCE4C8757}"/>
    <cellStyle name="Currency 5 3 3 3" xfId="6124" xr:uid="{D3BED0D2-9DB5-4848-A6CB-B0907E56811F}"/>
    <cellStyle name="Currency 5 3 3 4" xfId="7120" xr:uid="{127AE1DB-F760-4FE4-A55B-D3983CD2C45B}"/>
    <cellStyle name="Currency 5 3 4" xfId="6282" xr:uid="{144AA715-8BE2-41A8-B095-DE140A9AEA73}"/>
    <cellStyle name="Currency 5 3 4 2" xfId="6159" xr:uid="{6371FA3B-DB39-4E11-8731-BF442913ACD3}"/>
    <cellStyle name="Currency 5 3 4 2 2" xfId="7027" xr:uid="{612EB99C-24B2-4313-AD27-442592D19CFD}"/>
    <cellStyle name="Currency 5 3 4 2 3" xfId="7220" xr:uid="{DD21262B-1F8E-4BF7-8F7B-E9B9B3381816}"/>
    <cellStyle name="Currency 5 3 4 3" xfId="6210" xr:uid="{BBBB48AA-2DEE-4022-B7F9-09398A6B53EF}"/>
    <cellStyle name="Currency 5 3 4 4" xfId="7147" xr:uid="{200F103C-4511-436A-9FA5-32FE4C3E560E}"/>
    <cellStyle name="Currency 5 3 5" xfId="5982" xr:uid="{5116BA6F-9DE4-4223-8494-477A8EB1426C}"/>
    <cellStyle name="Currency 5 3 5 2" xfId="6111" xr:uid="{7FC3444E-DDA4-4BEA-A457-F3A37024FA93}"/>
    <cellStyle name="Currency 5 3 5 3" xfId="7202" xr:uid="{B0B4A853-E3BE-4568-80EA-F889AE7C1B9A}"/>
    <cellStyle name="Currency 5 3 6" xfId="6222" xr:uid="{2014A803-8D58-4BB2-9733-C7F085FD5142}"/>
    <cellStyle name="Currency 5 3 6 2" xfId="6351" xr:uid="{6547530A-6B5F-4CFA-8704-875E17EDAC08}"/>
    <cellStyle name="Currency 5 3 6 3" xfId="7166" xr:uid="{BEC01A7E-78AC-4EBD-8BC9-D5FD2CBABC90}"/>
    <cellStyle name="Currency 5 3 7" xfId="6370" xr:uid="{600DF969-FC25-45EA-AB19-7CED93216568}"/>
    <cellStyle name="Currency 5 3 8" xfId="6138" xr:uid="{AFD2D661-060B-42F6-ACEA-A5AEC26F7343}"/>
    <cellStyle name="Currency 5 3 9" xfId="7094" xr:uid="{04557D4A-08C1-470E-8E8C-474A368BA472}"/>
    <cellStyle name="Currency 5 4" xfId="4930" xr:uid="{07402A36-B106-4039-9429-891FEA965186}"/>
    <cellStyle name="Currency 5 4 2" xfId="6061" xr:uid="{12087FC1-D5FC-49C6-AF55-9E9A04DAE40D}"/>
    <cellStyle name="Currency 5 4 2 2" xfId="7075" xr:uid="{49AE0DAF-D55E-45F9-BCD3-3EFB4B32E0C9}"/>
    <cellStyle name="Currency 5 4 2 2 2" xfId="7031" xr:uid="{9BC10463-0200-46E6-BD2C-A2C5A94E10A0}"/>
    <cellStyle name="Currency 5 4 2 2 3" xfId="7245" xr:uid="{733489BF-F58D-4EC7-A178-17C3ACEBE329}"/>
    <cellStyle name="Currency 5 4 2 3" xfId="6341" xr:uid="{A36AF08B-5D25-4704-9D4A-378CE0C2F382}"/>
    <cellStyle name="Currency 5 4 2 4" xfId="7127" xr:uid="{A89D9692-FEBF-423F-9878-DA4996618B22}"/>
    <cellStyle name="Currency 5 4 3" xfId="6369" xr:uid="{41F51723-9F56-4752-8B1D-D6E225D0E540}"/>
    <cellStyle name="Currency 5 4 3 2" xfId="7032" xr:uid="{ADB48593-0961-4CE9-A2C7-DEE8522E8693}"/>
    <cellStyle name="Currency 5 4 3 3" xfId="7176" xr:uid="{7CDC76DD-6BAD-4F73-8A36-C95707450DAA}"/>
    <cellStyle name="Currency 5 4 4" xfId="6305" xr:uid="{D0630016-7077-4EE2-97F7-031BC5301966}"/>
    <cellStyle name="Currency 5 4 5" xfId="6371" xr:uid="{5295DABE-EF03-483C-BDCC-91F74AD0E86F}"/>
    <cellStyle name="Currency 5 4 6" xfId="6192" xr:uid="{B373E74F-2BE4-4880-9663-A6B68A408749}"/>
    <cellStyle name="Currency 5 5" xfId="6064" xr:uid="{BBAEF8D3-1449-48C6-B92E-AE7BC7F7CDAB}"/>
    <cellStyle name="Currency 5 5 2" xfId="6008" xr:uid="{C938D00C-2B0C-4CB1-B538-4F2A6A9F02BA}"/>
    <cellStyle name="Currency 5 5 2 2" xfId="7068" xr:uid="{F01906BD-7C29-4427-A1A4-A251424EC160}"/>
    <cellStyle name="Currency 5 5 2 3" xfId="7227" xr:uid="{3230F996-9D64-4958-9050-8E928673EFC0}"/>
    <cellStyle name="Currency 5 5 3" xfId="6360" xr:uid="{82E727C7-3C30-4F65-9BCD-FAC7507692EC}"/>
    <cellStyle name="Currency 5 5 4" xfId="7113" xr:uid="{34462358-AE6E-4D38-8FF6-86BE06296C8E}"/>
    <cellStyle name="Currency 5 6" xfId="6365" xr:uid="{71DF8666-C609-42E4-9045-54BB546F514F}"/>
    <cellStyle name="Currency 5 6 2" xfId="6162" xr:uid="{09FC0DA3-C8BB-4F0E-8472-5834F1D2FF41}"/>
    <cellStyle name="Currency 5 6 2 2" xfId="6216" xr:uid="{70100624-4556-474D-91E2-A6FD2C6718EF}"/>
    <cellStyle name="Currency 5 6 2 3" xfId="7211" xr:uid="{F09436AB-EF37-4993-B686-792CB5DC63A1}"/>
    <cellStyle name="Currency 5 6 3" xfId="6310" xr:uid="{4F96C871-E76A-4C6C-87B0-F86D9873971B}"/>
    <cellStyle name="Currency 5 6 4" xfId="7139" xr:uid="{FE839DFC-9FEC-4715-95A5-3393DB04620E}"/>
    <cellStyle name="Currency 5 7" xfId="6011" xr:uid="{8C63D8AD-D4F7-4B16-8666-769EDD748A8B}"/>
    <cellStyle name="Currency 5 7 2" xfId="7051" xr:uid="{7522EBFC-E710-422F-A4C0-981E24B10684}"/>
    <cellStyle name="Currency 5 7 3" xfId="7192" xr:uid="{7FC14EBC-0493-4E5B-B8FF-4517049FA010}"/>
    <cellStyle name="Currency 5 8" xfId="6332" xr:uid="{CD81FB2D-A3AE-4BB7-9E56-ED9916D4946B}"/>
    <cellStyle name="Currency 5 8 2" xfId="6117" xr:uid="{136544B5-DCE5-45BC-8512-5D9E9FB1A476}"/>
    <cellStyle name="Currency 5 8 3" xfId="7156" xr:uid="{BCB73709-7AD3-435C-A075-910A8ECF4912}"/>
    <cellStyle name="Currency 5 9" xfId="6098" xr:uid="{4A7321CF-A06C-44EF-82BE-AC785781B521}"/>
    <cellStyle name="Currency 6" xfId="33" xr:uid="{11DC1137-E89D-45E7-ACC0-B435751A7A46}"/>
    <cellStyle name="Currency 6 2" xfId="3691" xr:uid="{A4938BFC-7600-4049-95C0-6492F97AC80D}"/>
    <cellStyle name="Currency 6 2 2" xfId="4514" xr:uid="{B26C7B78-8839-43E6-B272-B47E6CA05C73}"/>
    <cellStyle name="Currency 6 2 2 2" xfId="5871" xr:uid="{2E954666-A669-4121-802D-797E3850788C}"/>
    <cellStyle name="Currency 6 2 3" xfId="5700" xr:uid="{76DAC1FC-2715-4A1C-A028-1F38B637BA69}"/>
    <cellStyle name="Currency 6 3" xfId="4301" xr:uid="{5ACCDBE1-A3CD-4798-B2C6-2ED34A8A83FF}"/>
    <cellStyle name="Currency 6 3 2" xfId="4702" xr:uid="{E2F388DE-1BBB-42FF-9FE7-132C5A46B1F8}"/>
    <cellStyle name="Currency 6 3 2 2" xfId="5925" xr:uid="{74816CE7-DE29-4E61-A4B4-8E1CFF1CD9ED}"/>
    <cellStyle name="Currency 6 3 3" xfId="4890" xr:uid="{A3A1A042-8299-439E-B205-095E8CDA032D}"/>
    <cellStyle name="Currency 6 3 3 2" xfId="5485" xr:uid="{EB2E7E78-B1EA-49CF-99FE-F4596F55F499}"/>
    <cellStyle name="Currency 6 3 3 3" xfId="4932" xr:uid="{ED0F61E9-C676-45EE-A2CD-3A0DFD0D3400}"/>
    <cellStyle name="Currency 6 3 3 4" xfId="5759" xr:uid="{AE5EDE58-C766-41FB-A655-BB747684FCBF}"/>
    <cellStyle name="Currency 6 3 4" xfId="4867" xr:uid="{A55AC4D7-846E-4CBB-9B5D-C898810AEE3E}"/>
    <cellStyle name="Currency 6 4" xfId="4432" xr:uid="{509D0DB2-A09E-496B-9DDE-30AA4EF7267A}"/>
    <cellStyle name="Currency 6 4 2" xfId="5816" xr:uid="{DF86F5FF-AFF9-4D68-93F5-1DFA673E077C}"/>
    <cellStyle name="Currency 6 5" xfId="5647" xr:uid="{86301785-C002-4B58-BE6D-9021D76468A1}"/>
    <cellStyle name="Currency 6 6" xfId="5964" xr:uid="{8079A838-960E-4E53-89E9-770C22D4D2A2}"/>
    <cellStyle name="Currency 7" xfId="34" xr:uid="{ACA9BCFD-236C-4B8E-8A90-D667C66DCAF1}"/>
    <cellStyle name="Currency 7 2" xfId="35" xr:uid="{7DFA004F-CDB6-42F6-8211-D3C529E63FF9}"/>
    <cellStyle name="Currency 7 2 2" xfId="3692" xr:uid="{F5D3FB00-4C8D-462C-8C89-463C95130F9D}"/>
    <cellStyle name="Currency 7 2 2 2" xfId="4515" xr:uid="{21ABA662-31B1-4618-B0F7-E923818AC27C}"/>
    <cellStyle name="Currency 7 2 2 2 2" xfId="5872" xr:uid="{F63EF78E-450F-4E5F-983B-6EC4E8E68104}"/>
    <cellStyle name="Currency 7 2 2 3" xfId="5701" xr:uid="{0B30C4A5-55B4-419A-B7D4-0D670B5FDAD8}"/>
    <cellStyle name="Currency 7 2 3" xfId="4434" xr:uid="{43B44BCC-8BD4-4B60-BBFE-A02637BCB033}"/>
    <cellStyle name="Currency 7 2 3 2" xfId="5605" xr:uid="{81F2F6A8-277E-4B90-9D52-020C71C87E17}"/>
    <cellStyle name="Currency 7 2 3 2 2" xfId="5927" xr:uid="{3B39751B-EC47-4BF7-90ED-23DB8C450B65}"/>
    <cellStyle name="Currency 7 2 3 3" xfId="5761" xr:uid="{9F27F7A6-CBC8-4AA3-9A01-0878D4EB8A20}"/>
    <cellStyle name="Currency 7 2 4" xfId="5562" xr:uid="{C8EB1F83-B7B7-41B2-B302-DA9944BE0B95}"/>
    <cellStyle name="Currency 7 2 4 2" xfId="5818" xr:uid="{3D028940-F39E-4D4A-B37E-009DFCDC1B08}"/>
    <cellStyle name="Currency 7 2 5" xfId="5649" xr:uid="{1C4D85BE-2054-45D9-9DFA-C671CAEA20EB}"/>
    <cellStyle name="Currency 7 3" xfId="3693" xr:uid="{D8AA888D-AF58-481D-928A-1777749BA2B4}"/>
    <cellStyle name="Currency 7 3 2" xfId="4516" xr:uid="{5660FB1D-21EF-44BB-8CB9-1463039F7A0D}"/>
    <cellStyle name="Currency 7 3 2 2" xfId="5873" xr:uid="{3C47A853-3403-4463-9D4C-BC10F68C3482}"/>
    <cellStyle name="Currency 7 3 3" xfId="5702" xr:uid="{D7A9E55F-0F8B-47BD-98B7-9E3E75B7403C}"/>
    <cellStyle name="Currency 7 4" xfId="4433" xr:uid="{28BE1BD0-A81A-4D14-82EE-B312253BC6A9}"/>
    <cellStyle name="Currency 7 4 2" xfId="5604" xr:uid="{D64D5303-FB3A-4F80-94DD-4C10238322EB}"/>
    <cellStyle name="Currency 7 4 2 2" xfId="5926" xr:uid="{03EAEF7B-76C9-44DB-972A-1CA4A21B5562}"/>
    <cellStyle name="Currency 7 4 3" xfId="5760" xr:uid="{D472B28B-7E1A-41AF-A208-546BEED734F3}"/>
    <cellStyle name="Currency 7 5" xfId="4764" xr:uid="{194BDA70-C940-400D-8F98-F029D7855E59}"/>
    <cellStyle name="Currency 7 5 2" xfId="5817" xr:uid="{4F711D4E-8BE7-44A9-8F25-E945C2242B7D}"/>
    <cellStyle name="Currency 7 6" xfId="5648" xr:uid="{216FEF13-D835-4072-8ACE-4315D207B224}"/>
    <cellStyle name="Currency 8" xfId="36" xr:uid="{62C518A7-ED02-46BC-9D34-D57153F5EAA9}"/>
    <cellStyle name="Currency 8 2" xfId="37" xr:uid="{2E1238A0-DC31-472F-9FC0-8BBA4A345E14}"/>
    <cellStyle name="Currency 8 2 2" xfId="3694" xr:uid="{B5E2E9A3-AF66-4A48-BE49-D1FE0B297FD9}"/>
    <cellStyle name="Currency 8 2 2 2" xfId="4517" xr:uid="{35D66A3C-A092-4286-8625-AB0057ADFC69}"/>
    <cellStyle name="Currency 8 2 2 2 2" xfId="5874" xr:uid="{45181069-E2A2-4C96-B011-5BC65B8FFBB8}"/>
    <cellStyle name="Currency 8 2 2 3" xfId="5703" xr:uid="{76F7F0B5-EE35-49A7-BD8A-30B72CDAB0E3}"/>
    <cellStyle name="Currency 8 2 3" xfId="4436" xr:uid="{100B986F-201B-453B-BB7E-0106541A3405}"/>
    <cellStyle name="Currency 8 2 3 2" xfId="5607" xr:uid="{FAF75281-33E3-4039-BFA5-5B7269616076}"/>
    <cellStyle name="Currency 8 2 3 2 2" xfId="5929" xr:uid="{818FC741-D03B-4E23-BEDC-1A0D64D40797}"/>
    <cellStyle name="Currency 8 2 3 3" xfId="5763" xr:uid="{0D32A86A-87E9-483B-90F4-4901ED21B55F}"/>
    <cellStyle name="Currency 8 2 4" xfId="5563" xr:uid="{E8A6233A-39B2-4BF5-994F-29B59F54311C}"/>
    <cellStyle name="Currency 8 2 4 2" xfId="5820" xr:uid="{4A582C06-5BA2-44E9-9DD6-F27CE2CDA0FA}"/>
    <cellStyle name="Currency 8 2 5" xfId="5651" xr:uid="{94C0D7BD-CB9B-45BA-AACD-E503ED4DC425}"/>
    <cellStyle name="Currency 8 3" xfId="38" xr:uid="{BA3E199A-1AB9-4DB1-91C7-1B3D12BC2D1D}"/>
    <cellStyle name="Currency 8 3 2" xfId="3695" xr:uid="{2EC37094-557F-4E28-B623-3F5081664A12}"/>
    <cellStyle name="Currency 8 3 2 2" xfId="4518" xr:uid="{B1C1BF5A-EB37-42D0-8381-95D952113124}"/>
    <cellStyle name="Currency 8 3 2 2 2" xfId="5875" xr:uid="{7EF4EC31-40D7-4E2F-A56B-6D2EDB189ABB}"/>
    <cellStyle name="Currency 8 3 2 3" xfId="5704" xr:uid="{BD9C7D5D-A665-41F4-B3B1-E75E3444B1CA}"/>
    <cellStyle name="Currency 8 3 3" xfId="4437" xr:uid="{3CBA9A02-1530-4775-B061-9B80330CAA0B}"/>
    <cellStyle name="Currency 8 3 3 2" xfId="5608" xr:uid="{06F4D3DF-A40C-4E43-B530-69372E68E53E}"/>
    <cellStyle name="Currency 8 3 3 2 2" xfId="5930" xr:uid="{71D0A9E9-8645-4421-B185-B92C3A3A3734}"/>
    <cellStyle name="Currency 8 3 3 3" xfId="5764" xr:uid="{CE8B57DF-28B6-4252-831F-CE55D8D4BCAF}"/>
    <cellStyle name="Currency 8 3 4" xfId="5564" xr:uid="{8D93DE54-0CB3-4E46-9FF8-556D24043911}"/>
    <cellStyle name="Currency 8 3 4 2" xfId="5821" xr:uid="{7C9C1CD0-2B70-4615-9221-E741925B628D}"/>
    <cellStyle name="Currency 8 3 5" xfId="5652" xr:uid="{B5EB3183-B02D-4488-AE70-B55599C41694}"/>
    <cellStyle name="Currency 8 4" xfId="39" xr:uid="{CEFA6552-730B-470F-A5CE-46435DB8BFF7}"/>
    <cellStyle name="Currency 8 4 2" xfId="3696" xr:uid="{FA4AC51F-2B09-4BF7-A64E-0117C100CD32}"/>
    <cellStyle name="Currency 8 4 2 2" xfId="4519" xr:uid="{D2D72777-1CB7-4972-B21D-9D7BEBDBD379}"/>
    <cellStyle name="Currency 8 4 2 2 2" xfId="5876" xr:uid="{C415B7F5-380E-4CA8-9461-9F80564B8BAA}"/>
    <cellStyle name="Currency 8 4 2 3" xfId="5705" xr:uid="{5044BA17-2516-4A4C-AE4D-7B08BD42C810}"/>
    <cellStyle name="Currency 8 4 3" xfId="4438" xr:uid="{50B8BDC4-8F0C-40FD-9C26-5BE10CE84961}"/>
    <cellStyle name="Currency 8 4 3 2" xfId="5609" xr:uid="{7EFD61FC-A9F1-4BC4-92DB-C4BF64DBD5F4}"/>
    <cellStyle name="Currency 8 4 3 2 2" xfId="5931" xr:uid="{B086E182-4342-421E-A182-9C5952875AF6}"/>
    <cellStyle name="Currency 8 4 3 3" xfId="5765" xr:uid="{33E939EE-D47E-442E-BF69-9B9AEB95A278}"/>
    <cellStyle name="Currency 8 4 4" xfId="5565" xr:uid="{074B14CC-DE9F-4FB8-9BA3-ECECE40D5713}"/>
    <cellStyle name="Currency 8 4 4 2" xfId="5822" xr:uid="{F5DF14C8-5155-42BC-B162-AAB4BC4A4E4B}"/>
    <cellStyle name="Currency 8 4 5" xfId="5653" xr:uid="{9E128EFA-5F4C-4FDD-9FF5-F2935C943A40}"/>
    <cellStyle name="Currency 8 5" xfId="3697" xr:uid="{B8CCBA5E-E5C1-4706-A0DF-ECB4C4B9EA17}"/>
    <cellStyle name="Currency 8 5 2" xfId="4520" xr:uid="{B85A7441-2A78-4BDF-80F3-7F9DD5E4F4DC}"/>
    <cellStyle name="Currency 8 5 2 2" xfId="5877" xr:uid="{07D5A7DB-489E-46E7-9712-B83B4365F3FD}"/>
    <cellStyle name="Currency 8 5 3" xfId="5706" xr:uid="{60683BA8-0322-4D65-92D7-DB6ECFC39AAF}"/>
    <cellStyle name="Currency 8 6" xfId="4435" xr:uid="{AA1E7042-DF4D-4E7D-BB8C-72F04E9D55C7}"/>
    <cellStyle name="Currency 8 6 2" xfId="5606" xr:uid="{E05F6C6B-1276-4CDF-937E-3A70FABCDE66}"/>
    <cellStyle name="Currency 8 6 2 2" xfId="5928" xr:uid="{1D4A4F4A-D969-409A-8408-05FD9CEBC98D}"/>
    <cellStyle name="Currency 8 6 3" xfId="5762" xr:uid="{2B20E3AB-EB78-4E83-9496-AC16375A2B3C}"/>
    <cellStyle name="Currency 8 7" xfId="4765" xr:uid="{B08D1679-A177-458A-95E9-A406DEEFD62A}"/>
    <cellStyle name="Currency 8 7 2" xfId="5819" xr:uid="{BB1D25EF-98AF-4B14-B3E9-61EE79CEA0A9}"/>
    <cellStyle name="Currency 8 8" xfId="5650" xr:uid="{1E66EAF9-D4F2-4521-A2BB-E75719E64F58}"/>
    <cellStyle name="Currency 9" xfId="40" xr:uid="{D4C20B1E-3D17-4947-84AD-8ADF9F81678F}"/>
    <cellStyle name="Currency 9 2" xfId="41" xr:uid="{C5C2064A-4539-4C32-865E-FD7DF3EA2149}"/>
    <cellStyle name="Currency 9 2 2" xfId="3698" xr:uid="{D87DF9C0-C0AE-4B2A-8929-8302C3879212}"/>
    <cellStyle name="Currency 9 2 2 2" xfId="4521" xr:uid="{8AAF20A8-CAD2-4462-AA6F-BD008E68BA46}"/>
    <cellStyle name="Currency 9 2 2 2 2" xfId="5878" xr:uid="{ED9A63D4-1116-460D-ACC0-AFEEE8658F60}"/>
    <cellStyle name="Currency 9 2 2 3" xfId="5707" xr:uid="{CBB3B86A-AFD6-43FC-AF54-C1EF0208FE5F}"/>
    <cellStyle name="Currency 9 2 3" xfId="4440" xr:uid="{F364F752-BA8D-420E-A6B3-98DB3D9B8C41}"/>
    <cellStyle name="Currency 9 2 3 2" xfId="5610" xr:uid="{5F8AB7ED-B9DD-4BF8-ADC4-86A661A73A2F}"/>
    <cellStyle name="Currency 9 2 3 2 2" xfId="5933" xr:uid="{F83E9421-2266-47D6-ACA7-671B09036C65}"/>
    <cellStyle name="Currency 9 2 3 3" xfId="5767" xr:uid="{B4140B71-F7D3-4DA1-9351-C3671DF86B42}"/>
    <cellStyle name="Currency 9 2 4" xfId="5566" xr:uid="{2A49BD7E-5FC5-4521-ABEE-F42D208F93F2}"/>
    <cellStyle name="Currency 9 2 4 2" xfId="5824" xr:uid="{BF26783C-B746-497C-A0E2-4A3CA5C07C72}"/>
    <cellStyle name="Currency 9 2 5" xfId="5655" xr:uid="{78EBE64B-A252-4C47-ADD6-F7FB03128D9D}"/>
    <cellStyle name="Currency 9 3" xfId="42" xr:uid="{2F72D77B-1528-4372-A653-28F8616F964A}"/>
    <cellStyle name="Currency 9 3 2" xfId="3699" xr:uid="{0CB27912-3A9B-45DC-8157-3086E5CF5467}"/>
    <cellStyle name="Currency 9 3 2 2" xfId="4522" xr:uid="{816AB7C5-E63A-419A-98D4-04E5EE13C512}"/>
    <cellStyle name="Currency 9 3 2 2 2" xfId="5879" xr:uid="{700E3C92-F392-4746-83EC-DB0F0EC77F8B}"/>
    <cellStyle name="Currency 9 3 2 3" xfId="5708" xr:uid="{39A5D765-72AE-4C5A-B250-1F9A5C453BDC}"/>
    <cellStyle name="Currency 9 3 3" xfId="4441" xr:uid="{14F4946A-7BAE-4F08-A650-F2AD035C62C7}"/>
    <cellStyle name="Currency 9 3 3 2" xfId="5611" xr:uid="{D422CBA2-1493-4846-9424-3F8C24C8265E}"/>
    <cellStyle name="Currency 9 3 3 2 2" xfId="5934" xr:uid="{765FFD56-B666-483C-82FF-050A9560D787}"/>
    <cellStyle name="Currency 9 3 3 3" xfId="5768" xr:uid="{B5A277E7-7272-4819-9686-086EE83B4FB2}"/>
    <cellStyle name="Currency 9 3 4" xfId="5567" xr:uid="{73E996AF-B495-4B01-964B-B5D388E0D8A5}"/>
    <cellStyle name="Currency 9 3 4 2" xfId="5825" xr:uid="{91989C09-00A2-4EC9-AF3C-E4A4108A75E6}"/>
    <cellStyle name="Currency 9 3 5" xfId="5656" xr:uid="{F3815DC6-4B2D-47F6-8B9F-33AED3FE4612}"/>
    <cellStyle name="Currency 9 4" xfId="3700" xr:uid="{3CAE1980-E07E-4203-BCAE-F16DDA555015}"/>
    <cellStyle name="Currency 9 4 2" xfId="4523" xr:uid="{050FBF9B-1C88-446B-8343-D3EC34330150}"/>
    <cellStyle name="Currency 9 4 2 2" xfId="5880" xr:uid="{824BFE52-7257-4FDA-9F3F-6F49BCE7F48E}"/>
    <cellStyle name="Currency 9 4 3" xfId="5709" xr:uid="{48DAB541-6C91-44EB-A1EB-B8112887736B}"/>
    <cellStyle name="Currency 9 5" xfId="4302" xr:uid="{F606C9B5-44DF-4560-8FF0-EEE0D19A33D0}"/>
    <cellStyle name="Currency 9 5 2" xfId="4703" xr:uid="{1FA57712-49EC-4FB6-9AC1-71580869F335}"/>
    <cellStyle name="Currency 9 5 2 2" xfId="5932" xr:uid="{DA16ADB2-F75F-4D05-87D1-7DD684EC361E}"/>
    <cellStyle name="Currency 9 5 3" xfId="4891" xr:uid="{6EA4F45C-3A91-47C2-9BAE-B9A97882F13A}"/>
    <cellStyle name="Currency 9 5 3 2" xfId="5766" xr:uid="{DD3FF697-FF00-49F2-B5F7-B4F92C2B8B7C}"/>
    <cellStyle name="Currency 9 5 4" xfId="4868" xr:uid="{35C7E50E-E7FF-4E59-88FE-E284AFDAED08}"/>
    <cellStyle name="Currency 9 6" xfId="4439" xr:uid="{DC767D94-5C3F-460E-85E6-71272C3722A3}"/>
    <cellStyle name="Currency 9 6 2" xfId="5823" xr:uid="{659D5F50-2436-4C99-89DF-F9FD00814D5F}"/>
    <cellStyle name="Currency 9 7" xfId="5654" xr:uid="{BB45CBFE-438A-4804-8392-D70CBDFA78E8}"/>
    <cellStyle name="Currency 9 8" xfId="5965" xr:uid="{B9150BBC-ADE9-4CDA-8EA6-2462026E73BF}"/>
    <cellStyle name="Hyperlink 2" xfId="6" xr:uid="{6CFFD761-E1C4-4FFC-9C82-FDD569F38491}"/>
    <cellStyle name="Hyperlink 2 2" xfId="5526" xr:uid="{FC21818C-5361-4D20-924C-4105A00EC440}"/>
    <cellStyle name="Hyperlink 3" xfId="84" xr:uid="{BE339ED6-394C-4841-9B9F-F5D28E347A9B}"/>
    <cellStyle name="Hyperlink 3 2" xfId="4390" xr:uid="{306D8B4A-CA4A-4102-A82A-58AD7C9D7D05}"/>
    <cellStyle name="Hyperlink 3 3" xfId="4303" xr:uid="{7FC00F93-FEDC-4BFF-94AE-C4DF14728BF6}"/>
    <cellStyle name="Hyperlink 4" xfId="4304" xr:uid="{8C20D1DF-503C-4E17-98B9-A60819CBD51C}"/>
    <cellStyle name="Hyperlink 4 2" xfId="5521" xr:uid="{AB04D209-FAC7-4266-9A2F-3ECE8E066CB5}"/>
    <cellStyle name="Hyperlink 5" xfId="6989" xr:uid="{CCE31E63-14A4-4B5D-9E3C-5C5E7281C196}"/>
    <cellStyle name="Normal" xfId="0" builtinId="0"/>
    <cellStyle name="Normal 10" xfId="43" xr:uid="{26300CB6-4C03-45EC-9E0F-C2CC0DBD13CD}"/>
    <cellStyle name="Normal 10 10" xfId="97" xr:uid="{565E7719-81EB-4858-A8D8-7FD267949A1E}"/>
    <cellStyle name="Normal 10 10 2" xfId="98" xr:uid="{BD23EEEE-BFD0-4EBB-A3BF-1299980FBECC}"/>
    <cellStyle name="Normal 10 10 2 2" xfId="4306" xr:uid="{3D97441E-926E-4FFE-B674-45FE1B049585}"/>
    <cellStyle name="Normal 10 10 2 2 2" xfId="4581" xr:uid="{451BE9CA-4D4F-4FD3-A4BE-D79FCE3C7094}"/>
    <cellStyle name="Normal 10 10 2 3" xfId="4843" xr:uid="{F19CEDFE-F316-4D74-AF26-5F157ACBB712}"/>
    <cellStyle name="Normal 10 10 3" xfId="99" xr:uid="{BF54C698-1064-425E-BD83-98BA8B514C1F}"/>
    <cellStyle name="Normal 10 10 4" xfId="100" xr:uid="{CADB6D68-04A3-4BA4-A77D-A7A9E53C15A6}"/>
    <cellStyle name="Normal 10 11" xfId="101" xr:uid="{4BCFA1A9-A72D-4F15-85FF-AFCC435645E0}"/>
    <cellStyle name="Normal 10 11 2" xfId="102" xr:uid="{0A26E446-0FBA-4F20-802B-DA474149C992}"/>
    <cellStyle name="Normal 10 11 3" xfId="103" xr:uid="{22E4B57A-F27D-4642-AB95-876D97543959}"/>
    <cellStyle name="Normal 10 11 4" xfId="104" xr:uid="{9092E018-0FB4-4C5C-AD42-40294FF1E963}"/>
    <cellStyle name="Normal 10 12" xfId="105" xr:uid="{D5391E57-A8A7-4A37-A3D3-7E365AC4F27F}"/>
    <cellStyle name="Normal 10 12 2" xfId="106" xr:uid="{777A1D8D-E284-4B8B-AF5F-2DB9A7455CD0}"/>
    <cellStyle name="Normal 10 13" xfId="107" xr:uid="{B8E86A34-92C6-459D-B6E3-4290F9384D14}"/>
    <cellStyle name="Normal 10 14" xfId="108" xr:uid="{71FA4171-7BDE-45E3-AA82-228F11BF403F}"/>
    <cellStyle name="Normal 10 15" xfId="109" xr:uid="{B6120810-BF70-40D3-AF7B-F7404456E21F}"/>
    <cellStyle name="Normal 10 2" xfId="85" xr:uid="{30F91CBE-7DD2-4972-AB88-D1B790A0F1C8}"/>
    <cellStyle name="Normal 10 2 10" xfId="110" xr:uid="{323401B3-DFB6-4807-9B3B-C3DE7FCEA72C}"/>
    <cellStyle name="Normal 10 2 11" xfId="111" xr:uid="{5CB77504-408D-43C3-B5F0-34F5124624C8}"/>
    <cellStyle name="Normal 10 2 2" xfId="112" xr:uid="{174F1801-D120-450C-8599-96E971BFB9BC}"/>
    <cellStyle name="Normal 10 2 2 2" xfId="113" xr:uid="{17189B6B-73BD-4505-BD97-FE1C7D600FEA}"/>
    <cellStyle name="Normal 10 2 2 2 2" xfId="114" xr:uid="{3657929D-1306-49EB-A549-0B9156C4DCE3}"/>
    <cellStyle name="Normal 10 2 2 2 2 2" xfId="115" xr:uid="{24864117-2E56-4A99-9432-A20805535F73}"/>
    <cellStyle name="Normal 10 2 2 2 2 2 2" xfId="116" xr:uid="{8E0BE6DD-F3B4-49EB-9AE6-BA0D4ED64D37}"/>
    <cellStyle name="Normal 10 2 2 2 2 2 2 2" xfId="3742" xr:uid="{5ACCE97E-D316-4F81-939E-0F0773F3C3D5}"/>
    <cellStyle name="Normal 10 2 2 2 2 2 2 2 2" xfId="3743" xr:uid="{968773BA-BE9D-416F-8F99-7C35039DCEEA}"/>
    <cellStyle name="Normal 10 2 2 2 2 2 2 3" xfId="3744" xr:uid="{FF5CAEF9-46B9-4E57-883E-9E3C830883D3}"/>
    <cellStyle name="Normal 10 2 2 2 2 2 2 3 2" xfId="6377" xr:uid="{DCC542B9-5685-48CE-B5BF-FE45DE07385F}"/>
    <cellStyle name="Normal 10 2 2 2 2 2 2 4" xfId="6378" xr:uid="{4A5F5A76-A5ED-4D07-83D8-81F2F3A715AE}"/>
    <cellStyle name="Normal 10 2 2 2 2 2 3" xfId="117" xr:uid="{497DDEDE-A055-4D0E-B8D6-EB39C3323D2B}"/>
    <cellStyle name="Normal 10 2 2 2 2 2 3 2" xfId="3745" xr:uid="{E0217C36-B749-4DFE-B26E-C592DF410E0F}"/>
    <cellStyle name="Normal 10 2 2 2 2 2 4" xfId="118" xr:uid="{C0C7E425-B312-4969-BBB2-457CBF968C21}"/>
    <cellStyle name="Normal 10 2 2 2 2 2 4 2" xfId="6379" xr:uid="{A0EBD8AF-E277-4D63-B3DD-04B5F0C6334E}"/>
    <cellStyle name="Normal 10 2 2 2 2 2 5" xfId="6380" xr:uid="{00643169-0544-44D5-B13A-8453A19179C1}"/>
    <cellStyle name="Normal 10 2 2 2 2 3" xfId="119" xr:uid="{AF336AF6-F51E-4F92-9CD3-672AD4317801}"/>
    <cellStyle name="Normal 10 2 2 2 2 3 2" xfId="120" xr:uid="{84C9D2FD-4C39-4A71-ADD7-1C0394412684}"/>
    <cellStyle name="Normal 10 2 2 2 2 3 2 2" xfId="3746" xr:uid="{F9864B8E-9656-4910-8F63-0E8087F0AD54}"/>
    <cellStyle name="Normal 10 2 2 2 2 3 3" xfId="121" xr:uid="{7CBB73C8-4C98-4A18-90EA-03BC2B50D796}"/>
    <cellStyle name="Normal 10 2 2 2 2 3 3 2" xfId="6381" xr:uid="{5D1CC7F1-51E3-41D9-9EC9-572F80F5BF45}"/>
    <cellStyle name="Normal 10 2 2 2 2 3 4" xfId="122" xr:uid="{6790D860-7866-498B-93F6-AF55C984FD21}"/>
    <cellStyle name="Normal 10 2 2 2 2 4" xfId="123" xr:uid="{178EE25C-FFC4-4286-8F06-B41C866EA543}"/>
    <cellStyle name="Normal 10 2 2 2 2 4 2" xfId="3747" xr:uid="{A0036984-A7E8-4E18-8DD7-766E55B64428}"/>
    <cellStyle name="Normal 10 2 2 2 2 5" xfId="124" xr:uid="{FA2591D2-38EC-46E5-8AB0-0C781E597B57}"/>
    <cellStyle name="Normal 10 2 2 2 2 5 2" xfId="6382" xr:uid="{15F569B8-AB80-4E89-89B6-6A430542F868}"/>
    <cellStyle name="Normal 10 2 2 2 2 6" xfId="125" xr:uid="{02DEA62C-8B15-499D-A756-92AEF96713BB}"/>
    <cellStyle name="Normal 10 2 2 2 3" xfId="126" xr:uid="{64E68180-C5B8-4CC9-9CD5-EB2AF3EE4ECB}"/>
    <cellStyle name="Normal 10 2 2 2 3 2" xfId="127" xr:uid="{D6F341CD-3FC5-41BE-940F-1CC8650ADC49}"/>
    <cellStyle name="Normal 10 2 2 2 3 2 2" xfId="128" xr:uid="{80DEED6E-4480-4F94-95B7-8856DE24E063}"/>
    <cellStyle name="Normal 10 2 2 2 3 2 2 2" xfId="3748" xr:uid="{F5CE276C-C49C-46AC-8AC4-BEC24EEA2171}"/>
    <cellStyle name="Normal 10 2 2 2 3 2 2 2 2" xfId="3749" xr:uid="{C08CC930-D543-4469-8A03-2C920122C64B}"/>
    <cellStyle name="Normal 10 2 2 2 3 2 2 3" xfId="3750" xr:uid="{DF6D6816-5CA3-4EAF-BFED-A869CDD778DA}"/>
    <cellStyle name="Normal 10 2 2 2 3 2 2 3 2" xfId="6383" xr:uid="{50D810B8-DDFE-49B0-A3EB-B1CB349C238C}"/>
    <cellStyle name="Normal 10 2 2 2 3 2 2 4" xfId="6384" xr:uid="{1262B669-9E27-4A02-AC14-47B1DF25258D}"/>
    <cellStyle name="Normal 10 2 2 2 3 2 3" xfId="129" xr:uid="{EE96D03E-4694-45BC-8C0D-0DAD37914462}"/>
    <cellStyle name="Normal 10 2 2 2 3 2 3 2" xfId="3751" xr:uid="{619A8300-E9CE-432D-8653-669000E54F6E}"/>
    <cellStyle name="Normal 10 2 2 2 3 2 4" xfId="130" xr:uid="{C3DBE3E8-281C-464B-AA39-F058EDE0E778}"/>
    <cellStyle name="Normal 10 2 2 2 3 2 4 2" xfId="6385" xr:uid="{F65E9B64-AD5D-41FC-B248-3F112A5C75A0}"/>
    <cellStyle name="Normal 10 2 2 2 3 2 5" xfId="6386" xr:uid="{C8DE030A-B249-4CD0-8533-64C2948EDE6C}"/>
    <cellStyle name="Normal 10 2 2 2 3 3" xfId="131" xr:uid="{4E36F74F-2FE0-4EFA-A0C2-A722DA676DB4}"/>
    <cellStyle name="Normal 10 2 2 2 3 3 2" xfId="3752" xr:uid="{416A878C-8B48-4EAA-AE31-E7C918D94C03}"/>
    <cellStyle name="Normal 10 2 2 2 3 3 2 2" xfId="3753" xr:uid="{90D998CA-FB26-4A79-BD4D-EB5A76193002}"/>
    <cellStyle name="Normal 10 2 2 2 3 3 3" xfId="3754" xr:uid="{27B57528-D0AE-461A-A70E-DAE263F9F93D}"/>
    <cellStyle name="Normal 10 2 2 2 3 3 3 2" xfId="6387" xr:uid="{BD1D55D1-AFE4-4437-AC75-15780A747785}"/>
    <cellStyle name="Normal 10 2 2 2 3 3 4" xfId="6388" xr:uid="{F79103E8-9266-4B5A-82E8-3F470F4A743A}"/>
    <cellStyle name="Normal 10 2 2 2 3 4" xfId="132" xr:uid="{F7747275-384A-43B7-8303-0FDE1CDFB5C6}"/>
    <cellStyle name="Normal 10 2 2 2 3 4 2" xfId="3755" xr:uid="{9355E376-BCF3-4E18-A411-41E5C52E2938}"/>
    <cellStyle name="Normal 10 2 2 2 3 5" xfId="133" xr:uid="{A5CA0CF8-F922-4291-BA6E-65866D82A499}"/>
    <cellStyle name="Normal 10 2 2 2 3 5 2" xfId="6389" xr:uid="{6E74AD28-0BEF-4BBF-8C26-53CE944F4C79}"/>
    <cellStyle name="Normal 10 2 2 2 3 6" xfId="6390" xr:uid="{015EC443-3D91-4985-9B96-07AC80ED50DC}"/>
    <cellStyle name="Normal 10 2 2 2 4" xfId="134" xr:uid="{834BB108-3C96-4105-93F2-D62F9C318264}"/>
    <cellStyle name="Normal 10 2 2 2 4 2" xfId="135" xr:uid="{7343462C-3E26-4C97-BE69-45A176DB00C8}"/>
    <cellStyle name="Normal 10 2 2 2 4 2 2" xfId="3756" xr:uid="{C603B0AE-B7B3-46A0-9749-DD5E580AC073}"/>
    <cellStyle name="Normal 10 2 2 2 4 2 2 2" xfId="3757" xr:uid="{53FE7261-1FF3-412D-932F-B54D6F0EE6CC}"/>
    <cellStyle name="Normal 10 2 2 2 4 2 3" xfId="3758" xr:uid="{C4FF397C-3B35-4DC0-A271-502709AF640C}"/>
    <cellStyle name="Normal 10 2 2 2 4 2 3 2" xfId="6391" xr:uid="{E1B293FA-C645-44EC-9C12-1B6C49841FE6}"/>
    <cellStyle name="Normal 10 2 2 2 4 2 4" xfId="6392" xr:uid="{332B36A7-5011-4154-8C40-9D51C5CAE72B}"/>
    <cellStyle name="Normal 10 2 2 2 4 3" xfId="136" xr:uid="{0CEADD16-56FF-4BFB-843D-B691A3AB1574}"/>
    <cellStyle name="Normal 10 2 2 2 4 3 2" xfId="3759" xr:uid="{AE86D718-F7FC-4E40-BEB5-D1FA14D2816B}"/>
    <cellStyle name="Normal 10 2 2 2 4 4" xfId="137" xr:uid="{CD2C4700-9848-4D8F-A23D-0D0EE42B3B1A}"/>
    <cellStyle name="Normal 10 2 2 2 4 4 2" xfId="6393" xr:uid="{8909C673-3DAC-4EC7-8745-C7CBA2FCE83A}"/>
    <cellStyle name="Normal 10 2 2 2 4 5" xfId="6394" xr:uid="{C8280C8E-955B-4074-8C5E-9BCBBE1FF24B}"/>
    <cellStyle name="Normal 10 2 2 2 5" xfId="138" xr:uid="{5E78E7A8-DDB2-4C53-A7BA-88C79A1356A0}"/>
    <cellStyle name="Normal 10 2 2 2 5 2" xfId="139" xr:uid="{65296C8D-3C39-4619-A9E2-3D61BAE44045}"/>
    <cellStyle name="Normal 10 2 2 2 5 2 2" xfId="3760" xr:uid="{382E3ED5-C492-4567-BBB4-8C011E4C2AB9}"/>
    <cellStyle name="Normal 10 2 2 2 5 3" xfId="140" xr:uid="{2F03DAF6-2996-4BF5-9F10-8D9C35E84023}"/>
    <cellStyle name="Normal 10 2 2 2 5 3 2" xfId="6395" xr:uid="{DA64C322-3154-4B6E-B932-0F7B70B019AF}"/>
    <cellStyle name="Normal 10 2 2 2 5 4" xfId="141" xr:uid="{E1EAF439-2526-4F25-9348-53A93349F061}"/>
    <cellStyle name="Normal 10 2 2 2 6" xfId="142" xr:uid="{E703E866-A840-425E-B6BB-AA98F0114DB5}"/>
    <cellStyle name="Normal 10 2 2 2 6 2" xfId="3761" xr:uid="{1E67B2E7-5795-4BED-AD30-44D38EABEAD4}"/>
    <cellStyle name="Normal 10 2 2 2 7" xfId="143" xr:uid="{6579ED4C-A577-4C0D-905B-62092778C5D6}"/>
    <cellStyle name="Normal 10 2 2 2 7 2" xfId="6396" xr:uid="{898EC25B-0C09-49CA-91F4-F9D0A223ED02}"/>
    <cellStyle name="Normal 10 2 2 2 8" xfId="144" xr:uid="{8823D6C0-4525-4913-A0BB-C05C5EFAFF32}"/>
    <cellStyle name="Normal 10 2 2 3" xfId="145" xr:uid="{E0D99553-E5AD-4ED2-8F9C-3246E940611C}"/>
    <cellStyle name="Normal 10 2 2 3 2" xfId="146" xr:uid="{0EBE7D1E-4B2B-4835-B2BD-217D1AECB370}"/>
    <cellStyle name="Normal 10 2 2 3 2 2" xfId="147" xr:uid="{D0ADBD7D-13BF-43E9-AD8E-8CF0B2C691F0}"/>
    <cellStyle name="Normal 10 2 2 3 2 2 2" xfId="3762" xr:uid="{5663E33A-2378-4DDC-A9A2-7642A21F82B8}"/>
    <cellStyle name="Normal 10 2 2 3 2 2 2 2" xfId="3763" xr:uid="{2A6A11E7-B0C2-45FF-A0AD-2F58C1D4F245}"/>
    <cellStyle name="Normal 10 2 2 3 2 2 3" xfId="3764" xr:uid="{8BB6477C-DDAC-490E-85E0-C5CF60FC4895}"/>
    <cellStyle name="Normal 10 2 2 3 2 2 3 2" xfId="6397" xr:uid="{4854FB72-43C0-470B-BC60-C80F8D7DE204}"/>
    <cellStyle name="Normal 10 2 2 3 2 2 4" xfId="6398" xr:uid="{498F0588-1718-4FA8-A86C-42CA2F6D9BE2}"/>
    <cellStyle name="Normal 10 2 2 3 2 3" xfId="148" xr:uid="{559B70E6-E5B6-43CB-8263-4ADC935F2252}"/>
    <cellStyle name="Normal 10 2 2 3 2 3 2" xfId="3765" xr:uid="{483168C7-A6AE-4628-9AE3-630885A2E343}"/>
    <cellStyle name="Normal 10 2 2 3 2 4" xfId="149" xr:uid="{6D232184-B7F2-4E8B-862B-6870A3D2196C}"/>
    <cellStyle name="Normal 10 2 2 3 2 4 2" xfId="6399" xr:uid="{637A1268-76BE-4E86-AFF0-3F1D73AF9ACE}"/>
    <cellStyle name="Normal 10 2 2 3 2 5" xfId="6400" xr:uid="{02955909-C1A7-41C7-8951-B75D908C40FB}"/>
    <cellStyle name="Normal 10 2 2 3 3" xfId="150" xr:uid="{4EE781B0-F308-4F0A-9CDE-BAD5D624C195}"/>
    <cellStyle name="Normal 10 2 2 3 3 2" xfId="151" xr:uid="{02B11B04-C6C4-4C74-8A3C-806DB8D543B5}"/>
    <cellStyle name="Normal 10 2 2 3 3 2 2" xfId="3766" xr:uid="{4BFD1713-415B-403D-B4A0-CC1FECC67627}"/>
    <cellStyle name="Normal 10 2 2 3 3 3" xfId="152" xr:uid="{515387CF-5D46-4341-85B9-8B5AD4688C59}"/>
    <cellStyle name="Normal 10 2 2 3 3 3 2" xfId="6401" xr:uid="{5A5F7E6C-08A2-44F0-A9C3-55E37D3E9DAA}"/>
    <cellStyle name="Normal 10 2 2 3 3 4" xfId="153" xr:uid="{99758E30-1CBA-404C-8150-D8E98199A871}"/>
    <cellStyle name="Normal 10 2 2 3 4" xfId="154" xr:uid="{86C3B61F-0BFB-4314-84E9-875248D49762}"/>
    <cellStyle name="Normal 10 2 2 3 4 2" xfId="3767" xr:uid="{B55DE6EC-2B34-4DEC-86E3-1E3FC8EECFB2}"/>
    <cellStyle name="Normal 10 2 2 3 5" xfId="155" xr:uid="{74CA4440-32DC-420C-A866-A0A1AE81E401}"/>
    <cellStyle name="Normal 10 2 2 3 5 2" xfId="6402" xr:uid="{63FC5D99-6968-49D1-99D6-282D5298CD3F}"/>
    <cellStyle name="Normal 10 2 2 3 6" xfId="156" xr:uid="{0DBAC3C0-39E2-4F95-BA46-49DB362C2957}"/>
    <cellStyle name="Normal 10 2 2 4" xfId="157" xr:uid="{27E39CC3-DA73-48BC-9990-C016BF15F1B5}"/>
    <cellStyle name="Normal 10 2 2 4 2" xfId="158" xr:uid="{84716F76-3748-4168-B3A7-D974F4C162B2}"/>
    <cellStyle name="Normal 10 2 2 4 2 2" xfId="159" xr:uid="{311109C4-6BA8-44BF-A54C-DCA33D2B8566}"/>
    <cellStyle name="Normal 10 2 2 4 2 2 2" xfId="3768" xr:uid="{1026ECC1-6D89-4A54-8853-6E17AD5099E1}"/>
    <cellStyle name="Normal 10 2 2 4 2 2 2 2" xfId="3769" xr:uid="{21C251DA-D772-4C81-BCC4-841BFC451DC5}"/>
    <cellStyle name="Normal 10 2 2 4 2 2 3" xfId="3770" xr:uid="{EEAF147F-C0F6-4266-8AA9-9F2C6F80FAF0}"/>
    <cellStyle name="Normal 10 2 2 4 2 2 3 2" xfId="6403" xr:uid="{739C4E30-C6B8-4656-B43D-4968036A2B30}"/>
    <cellStyle name="Normal 10 2 2 4 2 2 4" xfId="6404" xr:uid="{292F87BA-4241-483F-B8DB-A8708D9F5AF8}"/>
    <cellStyle name="Normal 10 2 2 4 2 3" xfId="160" xr:uid="{6DC42C50-34B9-4BB2-A20B-2F430381C66C}"/>
    <cellStyle name="Normal 10 2 2 4 2 3 2" xfId="3771" xr:uid="{EED6E192-BD15-48B8-B2F0-56F627896A4B}"/>
    <cellStyle name="Normal 10 2 2 4 2 4" xfId="161" xr:uid="{1AE8F1FC-3E58-43F1-BAC7-50CCE04814B0}"/>
    <cellStyle name="Normal 10 2 2 4 2 4 2" xfId="6405" xr:uid="{2FCA8629-D9C5-400A-930B-92B64FAF3B26}"/>
    <cellStyle name="Normal 10 2 2 4 2 5" xfId="6406" xr:uid="{A4B5A927-6B82-4656-9EDC-37869609C2A7}"/>
    <cellStyle name="Normal 10 2 2 4 3" xfId="162" xr:uid="{8E6C20F7-AD46-42E0-AD78-DE245207545A}"/>
    <cellStyle name="Normal 10 2 2 4 3 2" xfId="3772" xr:uid="{089CB1FB-88D9-4FFA-8F49-6F35BEE11966}"/>
    <cellStyle name="Normal 10 2 2 4 3 2 2" xfId="3773" xr:uid="{B34ECC63-551E-4A50-B877-C750044F81E2}"/>
    <cellStyle name="Normal 10 2 2 4 3 3" xfId="3774" xr:uid="{3FF3BBC7-6729-4A0D-AA6B-36DDF28AE45A}"/>
    <cellStyle name="Normal 10 2 2 4 3 3 2" xfId="6407" xr:uid="{FE55DE47-A38A-49D4-98A7-A6E272E94EF5}"/>
    <cellStyle name="Normal 10 2 2 4 3 4" xfId="6408" xr:uid="{E76EB6C0-F7ED-473F-A7C1-A2D77A8B1DCC}"/>
    <cellStyle name="Normal 10 2 2 4 4" xfId="163" xr:uid="{DC54100A-C14B-44C8-A6A3-8F83120AF95F}"/>
    <cellStyle name="Normal 10 2 2 4 4 2" xfId="3775" xr:uid="{7195F874-3B1D-4CF1-83D6-E55C411A3691}"/>
    <cellStyle name="Normal 10 2 2 4 5" xfId="164" xr:uid="{5288E845-25C8-416D-94D3-E3A623C68308}"/>
    <cellStyle name="Normal 10 2 2 4 5 2" xfId="6409" xr:uid="{9AA66B62-AFBD-437D-96AD-D5EC27A6B3DF}"/>
    <cellStyle name="Normal 10 2 2 4 6" xfId="6410" xr:uid="{5890D2F3-990E-44CF-89B9-DFA211EB5E10}"/>
    <cellStyle name="Normal 10 2 2 5" xfId="165" xr:uid="{CF15EA92-6EA5-456A-9855-E0EF4F758B5D}"/>
    <cellStyle name="Normal 10 2 2 5 2" xfId="166" xr:uid="{B7A77E86-C929-433E-AAB4-527D4696C9EB}"/>
    <cellStyle name="Normal 10 2 2 5 2 2" xfId="3776" xr:uid="{C8189337-68CE-43E0-83AA-1B7E04EB5A8F}"/>
    <cellStyle name="Normal 10 2 2 5 2 2 2" xfId="3777" xr:uid="{B4D0DB8F-EE89-40AB-826A-9DF18E3D0495}"/>
    <cellStyle name="Normal 10 2 2 5 2 3" xfId="3778" xr:uid="{7CFDBB90-3336-4A08-AEC2-81A73638438B}"/>
    <cellStyle name="Normal 10 2 2 5 2 3 2" xfId="6411" xr:uid="{F4FEA021-ACB9-4730-A3C1-80602C28F151}"/>
    <cellStyle name="Normal 10 2 2 5 2 4" xfId="6412" xr:uid="{54133ABA-0088-41FB-AB7C-16649CF6C838}"/>
    <cellStyle name="Normal 10 2 2 5 3" xfId="167" xr:uid="{92B310AA-E1B1-4374-96C0-69ABC46EEB67}"/>
    <cellStyle name="Normal 10 2 2 5 3 2" xfId="3779" xr:uid="{67BAB326-24F3-46CD-AA88-DBFA22B2D6B1}"/>
    <cellStyle name="Normal 10 2 2 5 4" xfId="168" xr:uid="{D6DD01A4-6C52-45F2-98F1-6AC4BAD15533}"/>
    <cellStyle name="Normal 10 2 2 5 4 2" xfId="6413" xr:uid="{470480CB-955A-4D6B-827C-2301ABBD4ADF}"/>
    <cellStyle name="Normal 10 2 2 5 5" xfId="6414" xr:uid="{18E9FF24-82D2-46A1-A4F7-964571C057F1}"/>
    <cellStyle name="Normal 10 2 2 6" xfId="169" xr:uid="{6B591C7A-5B7E-4A0F-B2E4-C6B8C3D4AD1D}"/>
    <cellStyle name="Normal 10 2 2 6 2" xfId="170" xr:uid="{ABA4A806-E1B7-4875-A095-7FD2B0A4D169}"/>
    <cellStyle name="Normal 10 2 2 6 2 2" xfId="3780" xr:uid="{F7EE7439-1E28-49AF-826D-CD100B321FDB}"/>
    <cellStyle name="Normal 10 2 2 6 2 3" xfId="4308" xr:uid="{887B8982-FC52-42C4-BB6B-4E83C1596474}"/>
    <cellStyle name="Normal 10 2 2 6 3" xfId="171" xr:uid="{B1FC0BCF-CD59-41BC-BC04-88EDC35131FD}"/>
    <cellStyle name="Normal 10 2 2 6 3 2" xfId="6415" xr:uid="{1D2C4A08-4FE4-423C-A10B-639F88C446FF}"/>
    <cellStyle name="Normal 10 2 2 6 4" xfId="172" xr:uid="{BAAD0984-83A4-4D8F-9E9A-086D772DD447}"/>
    <cellStyle name="Normal 10 2 2 6 4 2" xfId="4778" xr:uid="{48958BD1-A62D-4F98-9993-BB0C7529E928}"/>
    <cellStyle name="Normal 10 2 2 6 4 3" xfId="4844" xr:uid="{E518BFC4-957D-4834-BB75-D2BC00B250AD}"/>
    <cellStyle name="Normal 10 2 2 6 4 4" xfId="4816" xr:uid="{8C409023-F38D-46CC-B09E-B79C6B86B5EA}"/>
    <cellStyle name="Normal 10 2 2 7" xfId="173" xr:uid="{2811ACD6-2B91-4524-98F6-F19C7409B85B}"/>
    <cellStyle name="Normal 10 2 2 7 2" xfId="3781" xr:uid="{FA305E6A-8974-40A6-9B48-4D6F21770FDC}"/>
    <cellStyle name="Normal 10 2 2 8" xfId="174" xr:uid="{2D977EE9-A4FB-4B3D-A10A-E10F56ED62D6}"/>
    <cellStyle name="Normal 10 2 2 8 2" xfId="6416" xr:uid="{D9043E71-F3D7-489F-8DA6-964921E50F02}"/>
    <cellStyle name="Normal 10 2 2 9" xfId="175" xr:uid="{EB48A207-4D39-4ECB-9CD2-99F437779F44}"/>
    <cellStyle name="Normal 10 2 3" xfId="176" xr:uid="{0D18DABD-2089-4D1C-A6B1-4FD3C1C699E2}"/>
    <cellStyle name="Normal 10 2 3 2" xfId="177" xr:uid="{BFD75D44-9AE9-429A-B4E2-748460B22AF5}"/>
    <cellStyle name="Normal 10 2 3 2 2" xfId="178" xr:uid="{89346C04-7A49-450E-9D98-2AA5A4A00095}"/>
    <cellStyle name="Normal 10 2 3 2 2 2" xfId="179" xr:uid="{CFC19DAE-8376-4F99-8DF7-9940D46A231A}"/>
    <cellStyle name="Normal 10 2 3 2 2 2 2" xfId="3782" xr:uid="{4B6BBFB4-8095-4B78-A4DF-E2F1BE6462DA}"/>
    <cellStyle name="Normal 10 2 3 2 2 2 2 2" xfId="3783" xr:uid="{551A4FF2-BAE8-471B-8170-1C47A49C060C}"/>
    <cellStyle name="Normal 10 2 3 2 2 2 3" xfId="3784" xr:uid="{4467E777-CB8C-4D63-94AA-E251001F49C6}"/>
    <cellStyle name="Normal 10 2 3 2 2 2 3 2" xfId="6417" xr:uid="{1F84B2BE-16CF-435F-BE4C-9ABC97A22C12}"/>
    <cellStyle name="Normal 10 2 3 2 2 2 4" xfId="6418" xr:uid="{715B884B-A12B-48BF-8E35-C6D12C8F0266}"/>
    <cellStyle name="Normal 10 2 3 2 2 3" xfId="180" xr:uid="{BF95E8E3-2C5B-4C59-982F-AFC16D252AD5}"/>
    <cellStyle name="Normal 10 2 3 2 2 3 2" xfId="3785" xr:uid="{F0C913E1-1534-4482-9F33-1C9246F7FF7F}"/>
    <cellStyle name="Normal 10 2 3 2 2 4" xfId="181" xr:uid="{5EC0EFEA-A4CB-4D75-AE1B-9CAF29747C89}"/>
    <cellStyle name="Normal 10 2 3 2 2 4 2" xfId="6419" xr:uid="{109A6E5A-9439-490F-80FD-DBAD1C3FA7AD}"/>
    <cellStyle name="Normal 10 2 3 2 2 5" xfId="6420" xr:uid="{87793112-9729-4206-A9B5-F39FE1A8EA32}"/>
    <cellStyle name="Normal 10 2 3 2 3" xfId="182" xr:uid="{F56D4D6F-BB2F-4BEA-9E9C-521B9BEF129F}"/>
    <cellStyle name="Normal 10 2 3 2 3 2" xfId="183" xr:uid="{583ABFCD-E002-4D40-AFEA-73A6C5A1064D}"/>
    <cellStyle name="Normal 10 2 3 2 3 2 2" xfId="3786" xr:uid="{277DE9B5-5E38-43F3-8310-9D10A6D34865}"/>
    <cellStyle name="Normal 10 2 3 2 3 3" xfId="184" xr:uid="{0CFAE0D6-E8F7-48F0-8E45-C588C75256E0}"/>
    <cellStyle name="Normal 10 2 3 2 3 3 2" xfId="6421" xr:uid="{E5104FD7-6F52-43BE-9166-836DC02D1A85}"/>
    <cellStyle name="Normal 10 2 3 2 3 4" xfId="185" xr:uid="{024767E9-9E2D-49B0-B4CD-17EF9D25BF07}"/>
    <cellStyle name="Normal 10 2 3 2 4" xfId="186" xr:uid="{7B561900-F020-4E58-BE03-D2BC4E447291}"/>
    <cellStyle name="Normal 10 2 3 2 4 2" xfId="3787" xr:uid="{9C175BF9-BADE-420E-8A7E-3F227EC852C3}"/>
    <cellStyle name="Normal 10 2 3 2 5" xfId="187" xr:uid="{BE59C3A1-7619-4864-81B1-EFDE5B9E99C2}"/>
    <cellStyle name="Normal 10 2 3 2 5 2" xfId="6422" xr:uid="{7AEE6E5A-DAE5-4CC0-BFDA-27CEDEF60744}"/>
    <cellStyle name="Normal 10 2 3 2 6" xfId="188" xr:uid="{9580212C-A639-4C74-A0F4-CD11295B6CD3}"/>
    <cellStyle name="Normal 10 2 3 3" xfId="189" xr:uid="{56C64ADA-27E4-4957-BD4A-BCE9169CBD27}"/>
    <cellStyle name="Normal 10 2 3 3 2" xfId="190" xr:uid="{A9B19CBF-28CE-4ACA-9ED6-6A8DFA80C820}"/>
    <cellStyle name="Normal 10 2 3 3 2 2" xfId="191" xr:uid="{F1EC5094-4869-47B2-A708-CA5CDBA4316B}"/>
    <cellStyle name="Normal 10 2 3 3 2 2 2" xfId="3788" xr:uid="{CBA91601-196B-4688-ADC2-E930C1AA9937}"/>
    <cellStyle name="Normal 10 2 3 3 2 2 2 2" xfId="3789" xr:uid="{8B6C3385-B910-41C9-8F85-06B1AFB65598}"/>
    <cellStyle name="Normal 10 2 3 3 2 2 3" xfId="3790" xr:uid="{A9F8770C-235D-45CA-86E8-C6CBEE2E73E2}"/>
    <cellStyle name="Normal 10 2 3 3 2 2 3 2" xfId="6423" xr:uid="{CEA4ED85-275F-4E77-A5E2-65224DF783DA}"/>
    <cellStyle name="Normal 10 2 3 3 2 2 4" xfId="6424" xr:uid="{A1DBAC18-3127-48CF-B4B8-905DC8D9E59E}"/>
    <cellStyle name="Normal 10 2 3 3 2 3" xfId="192" xr:uid="{99EBAD3E-BB4C-4A04-BD46-4B41DD607857}"/>
    <cellStyle name="Normal 10 2 3 3 2 3 2" xfId="3791" xr:uid="{CD5E0728-F937-43F2-9902-E24B65B09410}"/>
    <cellStyle name="Normal 10 2 3 3 2 4" xfId="193" xr:uid="{A06D8549-88A8-4682-9A96-730B82384E2A}"/>
    <cellStyle name="Normal 10 2 3 3 2 4 2" xfId="6425" xr:uid="{6B240D8F-8BC2-42BF-A242-A2AC8F16EE68}"/>
    <cellStyle name="Normal 10 2 3 3 2 5" xfId="6426" xr:uid="{C7EB7440-858F-46A9-9C46-265399006214}"/>
    <cellStyle name="Normal 10 2 3 3 3" xfId="194" xr:uid="{50A07EA6-A43A-49F0-AAFA-0394C7A65909}"/>
    <cellStyle name="Normal 10 2 3 3 3 2" xfId="3792" xr:uid="{1279CFA5-D407-4F37-9F8E-A7FC576F600B}"/>
    <cellStyle name="Normal 10 2 3 3 3 2 2" xfId="3793" xr:uid="{D35F5240-CDB4-40F2-9B88-2C9536FF6B01}"/>
    <cellStyle name="Normal 10 2 3 3 3 3" xfId="3794" xr:uid="{D00ECE24-D2BF-4005-AB3D-DF96FDD98E57}"/>
    <cellStyle name="Normal 10 2 3 3 3 3 2" xfId="6427" xr:uid="{05CE1B65-DA6B-45DC-89C0-9FDA6668ECF5}"/>
    <cellStyle name="Normal 10 2 3 3 3 4" xfId="6428" xr:uid="{95198E21-B646-4529-8341-9FA884159875}"/>
    <cellStyle name="Normal 10 2 3 3 4" xfId="195" xr:uid="{80B9BC97-CB22-44C8-9B84-84203B2C78D0}"/>
    <cellStyle name="Normal 10 2 3 3 4 2" xfId="3795" xr:uid="{07677F25-7A09-4AFB-AB91-C51F2DCF6735}"/>
    <cellStyle name="Normal 10 2 3 3 5" xfId="196" xr:uid="{67ABE09E-E023-469F-BCC1-ABE37A66353A}"/>
    <cellStyle name="Normal 10 2 3 3 5 2" xfId="6429" xr:uid="{CF7D3E67-3027-4AD1-AB99-97624556B2F0}"/>
    <cellStyle name="Normal 10 2 3 3 6" xfId="6430" xr:uid="{A3D05CEE-141D-4248-9412-96FD3D9E2B6D}"/>
    <cellStyle name="Normal 10 2 3 4" xfId="197" xr:uid="{A2A2DD68-8E7E-4BE9-8554-82DE5BA18D84}"/>
    <cellStyle name="Normal 10 2 3 4 2" xfId="198" xr:uid="{8380C25A-FE96-4453-8197-0CFABCAEDD3F}"/>
    <cellStyle name="Normal 10 2 3 4 2 2" xfId="3796" xr:uid="{35501B8F-662E-49A5-B872-D28C68513E28}"/>
    <cellStyle name="Normal 10 2 3 4 2 2 2" xfId="3797" xr:uid="{66A04A70-DE7E-4318-B323-E065C5FCA07B}"/>
    <cellStyle name="Normal 10 2 3 4 2 3" xfId="3798" xr:uid="{E62BE230-AB9E-4ECA-8E0F-CC1122907F10}"/>
    <cellStyle name="Normal 10 2 3 4 2 3 2" xfId="6431" xr:uid="{BE7EE077-F468-4722-B483-51EEB9C9864C}"/>
    <cellStyle name="Normal 10 2 3 4 2 4" xfId="6432" xr:uid="{81FA2009-D2E8-4D39-BAE5-EC4636D91755}"/>
    <cellStyle name="Normal 10 2 3 4 3" xfId="199" xr:uid="{A30280EC-D7F1-496D-96D6-9711C04BAB05}"/>
    <cellStyle name="Normal 10 2 3 4 3 2" xfId="3799" xr:uid="{E9E58F87-6FE3-4D7F-9CA0-30337CDA432B}"/>
    <cellStyle name="Normal 10 2 3 4 4" xfId="200" xr:uid="{3E3238AE-9DD5-4C7D-92FB-4291E32DF320}"/>
    <cellStyle name="Normal 10 2 3 4 4 2" xfId="6433" xr:uid="{FC255562-2A9E-4F1C-BD55-FDD08D4D64F5}"/>
    <cellStyle name="Normal 10 2 3 4 5" xfId="6434" xr:uid="{975B5F0C-F509-4440-B562-850E1A1EDB07}"/>
    <cellStyle name="Normal 10 2 3 5" xfId="201" xr:uid="{EDADC6DC-FC0B-452E-AE1E-42C598ABED10}"/>
    <cellStyle name="Normal 10 2 3 5 2" xfId="202" xr:uid="{CE50C3B5-304B-4521-87A5-BDD0602821F5}"/>
    <cellStyle name="Normal 10 2 3 5 2 2" xfId="3800" xr:uid="{1FEDC7FB-59A3-4330-BC67-E8B0DAC727B1}"/>
    <cellStyle name="Normal 10 2 3 5 2 3" xfId="4309" xr:uid="{2A5FDB51-C549-4B08-A950-DADD92CD1F39}"/>
    <cellStyle name="Normal 10 2 3 5 2 3 2" xfId="4583" xr:uid="{44E2CD6B-8BE0-4324-A8E8-D0AC25D1F75F}"/>
    <cellStyle name="Normal 10 2 3 5 3" xfId="203" xr:uid="{BA02221E-86D8-4E69-8287-C12A3F4D5FD4}"/>
    <cellStyle name="Normal 10 2 3 5 3 2" xfId="6435" xr:uid="{9C7C1F4D-93F3-4EE5-864B-AD086D3585CE}"/>
    <cellStyle name="Normal 10 2 3 5 4" xfId="204" xr:uid="{04EEF82B-E8BB-4676-85C3-2550F051E58C}"/>
    <cellStyle name="Normal 10 2 3 5 4 2" xfId="4779" xr:uid="{2D06DD9C-4505-4B4D-8527-1FDFEFAD9791}"/>
    <cellStyle name="Normal 10 2 3 5 4 3" xfId="4845" xr:uid="{8DD1795D-7171-4257-97B2-D6D426C2A0DE}"/>
    <cellStyle name="Normal 10 2 3 5 4 4" xfId="4817" xr:uid="{19EEE060-5913-4817-AD17-4313303B764F}"/>
    <cellStyle name="Normal 10 2 3 6" xfId="205" xr:uid="{EAB0AD31-2BC0-457A-9427-557CB25F2112}"/>
    <cellStyle name="Normal 10 2 3 6 2" xfId="3801" xr:uid="{3D1A3C1F-3B8D-4D69-809D-E4D6C7532ABE}"/>
    <cellStyle name="Normal 10 2 3 7" xfId="206" xr:uid="{91B04750-E118-49FE-87D1-D44714B98F50}"/>
    <cellStyle name="Normal 10 2 3 7 2" xfId="6436" xr:uid="{0FAB4120-1F69-47BA-8DF1-4E01D00FD783}"/>
    <cellStyle name="Normal 10 2 3 8" xfId="207" xr:uid="{E9CBB4B6-CB67-49FD-B2DB-B0830EBD45C1}"/>
    <cellStyle name="Normal 10 2 4" xfId="208" xr:uid="{D4E369C1-2BBB-4732-89EF-D918C670C61A}"/>
    <cellStyle name="Normal 10 2 4 2" xfId="209" xr:uid="{41010D46-B959-4D6D-B613-ED48E3B78688}"/>
    <cellStyle name="Normal 10 2 4 2 2" xfId="210" xr:uid="{3327B3B5-B3CB-466E-B1EC-6F57A926F3BA}"/>
    <cellStyle name="Normal 10 2 4 2 2 2" xfId="211" xr:uid="{8B67D514-9C38-424E-852B-240CB9B1C0A0}"/>
    <cellStyle name="Normal 10 2 4 2 2 2 2" xfId="3802" xr:uid="{5A3CFD0F-7391-42A7-A1BA-FB0D964E76AC}"/>
    <cellStyle name="Normal 10 2 4 2 2 3" xfId="212" xr:uid="{4534D9B7-37D2-4574-979F-99C279C2C0E4}"/>
    <cellStyle name="Normal 10 2 4 2 2 3 2" xfId="6437" xr:uid="{81C7B081-9E24-4AA1-BC8C-E58732591BF5}"/>
    <cellStyle name="Normal 10 2 4 2 2 4" xfId="213" xr:uid="{130BACC9-D1C5-4B46-8616-39B3AE9EEE4F}"/>
    <cellStyle name="Normal 10 2 4 2 3" xfId="214" xr:uid="{C29901B4-D12E-434C-8DFB-9549D94AE212}"/>
    <cellStyle name="Normal 10 2 4 2 3 2" xfId="3803" xr:uid="{16168DCA-5DED-4CBD-B148-C43C4A77150B}"/>
    <cellStyle name="Normal 10 2 4 2 4" xfId="215" xr:uid="{D178F957-936B-4BA3-8E45-42DBB94F20B5}"/>
    <cellStyle name="Normal 10 2 4 2 4 2" xfId="6438" xr:uid="{7303B106-D6CF-4199-9E4F-76C35C3577F6}"/>
    <cellStyle name="Normal 10 2 4 2 5" xfId="216" xr:uid="{C1EFE7A4-1BB8-431F-8007-61C30C59BC30}"/>
    <cellStyle name="Normal 10 2 4 3" xfId="217" xr:uid="{2519132F-94B7-40C3-8D75-29CCF1B0B2BC}"/>
    <cellStyle name="Normal 10 2 4 3 2" xfId="218" xr:uid="{40864EEF-1324-4B4C-8E16-D3846CB60599}"/>
    <cellStyle name="Normal 10 2 4 3 2 2" xfId="3804" xr:uid="{267EE482-6DFA-45C4-B611-AF3B4BC053E0}"/>
    <cellStyle name="Normal 10 2 4 3 3" xfId="219" xr:uid="{8E5657A4-61C9-4D95-A40F-556892CFA70B}"/>
    <cellStyle name="Normal 10 2 4 3 3 2" xfId="6439" xr:uid="{468BDA02-B96F-4A27-A13D-07803F83F50F}"/>
    <cellStyle name="Normal 10 2 4 3 4" xfId="220" xr:uid="{0D569476-847F-4952-AD82-F7FF1DF11A20}"/>
    <cellStyle name="Normal 10 2 4 4" xfId="221" xr:uid="{1B5D8CA6-72DB-44D4-81E4-1D8363695761}"/>
    <cellStyle name="Normal 10 2 4 4 2" xfId="222" xr:uid="{CA5A0B8E-D2EF-4765-8306-728D095F8377}"/>
    <cellStyle name="Normal 10 2 4 4 3" xfId="223" xr:uid="{84301FFD-281A-4788-92A7-D325D1702042}"/>
    <cellStyle name="Normal 10 2 4 4 4" xfId="224" xr:uid="{0244C102-734A-4157-B3FF-BDC4D004C070}"/>
    <cellStyle name="Normal 10 2 4 5" xfId="225" xr:uid="{CEE0D837-9E8E-4107-B72D-B41B0A7A940D}"/>
    <cellStyle name="Normal 10 2 4 5 2" xfId="6440" xr:uid="{4C677A46-C88B-4A47-AB66-30F4F9ED409A}"/>
    <cellStyle name="Normal 10 2 4 6" xfId="226" xr:uid="{E925BC10-A3C4-4B7E-8A39-6D4E23B20E84}"/>
    <cellStyle name="Normal 10 2 4 7" xfId="227" xr:uid="{F71DBC88-1697-4610-AE0B-3EEF16AC8E67}"/>
    <cellStyle name="Normal 10 2 5" xfId="228" xr:uid="{62F2DE10-6363-43F4-B3BC-FD9673EBFD47}"/>
    <cellStyle name="Normal 10 2 5 2" xfId="229" xr:uid="{8E86C97A-BDD9-4906-B5FB-969CFE86B9AB}"/>
    <cellStyle name="Normal 10 2 5 2 2" xfId="230" xr:uid="{8DE40366-1035-42B6-BB61-49D540732885}"/>
    <cellStyle name="Normal 10 2 5 2 2 2" xfId="3805" xr:uid="{401631C5-DF0A-4CCE-A48B-DE4369D8002D}"/>
    <cellStyle name="Normal 10 2 5 2 2 2 2" xfId="3806" xr:uid="{D364F5AB-306F-4299-8EE0-2C63456BA148}"/>
    <cellStyle name="Normal 10 2 5 2 2 3" xfId="3807" xr:uid="{9E7D27B8-E058-4253-BE82-C810BA32240A}"/>
    <cellStyle name="Normal 10 2 5 2 2 3 2" xfId="6441" xr:uid="{E7C7AA76-DE5C-49EB-8C93-114F43F13193}"/>
    <cellStyle name="Normal 10 2 5 2 2 4" xfId="6442" xr:uid="{EFBF48A9-5FB0-4780-AB3F-9DA3A7BDFC0F}"/>
    <cellStyle name="Normal 10 2 5 2 3" xfId="231" xr:uid="{E0356FFD-D971-4E5E-B0EF-3B57BBC3A5F6}"/>
    <cellStyle name="Normal 10 2 5 2 3 2" xfId="3808" xr:uid="{1D43D8E8-1289-4F04-9384-E82691D249F0}"/>
    <cellStyle name="Normal 10 2 5 2 4" xfId="232" xr:uid="{DA754542-5328-4680-8FF1-305B945AA3E3}"/>
    <cellStyle name="Normal 10 2 5 2 4 2" xfId="6443" xr:uid="{D94C7AEE-A03A-44C7-9934-89A802A8225B}"/>
    <cellStyle name="Normal 10 2 5 2 5" xfId="6444" xr:uid="{5D0C9C53-EFC9-4961-9604-1BF24219DAC8}"/>
    <cellStyle name="Normal 10 2 5 3" xfId="233" xr:uid="{F62F05A2-0122-461D-BD10-45F2EEBED125}"/>
    <cellStyle name="Normal 10 2 5 3 2" xfId="234" xr:uid="{C8D96759-4684-437C-B108-454DA07A2049}"/>
    <cellStyle name="Normal 10 2 5 3 2 2" xfId="3809" xr:uid="{AF939D02-5036-4AB4-877C-2D66D5B4F283}"/>
    <cellStyle name="Normal 10 2 5 3 3" xfId="235" xr:uid="{23EE537F-D76A-4089-B84E-42F3069B8EFC}"/>
    <cellStyle name="Normal 10 2 5 3 3 2" xfId="6445" xr:uid="{8755F952-7BEB-4C2D-924E-ACED2B6C281D}"/>
    <cellStyle name="Normal 10 2 5 3 4" xfId="236" xr:uid="{54B5F546-2132-428F-8E5F-30EA4D6EB25C}"/>
    <cellStyle name="Normal 10 2 5 4" xfId="237" xr:uid="{34960DE0-DD42-447A-98DD-FD492B2BC758}"/>
    <cellStyle name="Normal 10 2 5 4 2" xfId="3810" xr:uid="{6DDCA805-34CD-47D1-9A52-C8658016E999}"/>
    <cellStyle name="Normal 10 2 5 5" xfId="238" xr:uid="{746AC435-6C0E-4CFE-BBAC-2E4EC48DC22A}"/>
    <cellStyle name="Normal 10 2 5 5 2" xfId="6446" xr:uid="{F208334C-A9F1-46A5-9CFA-C12F2F03C82C}"/>
    <cellStyle name="Normal 10 2 5 6" xfId="239" xr:uid="{5C63A623-908D-4B16-90BE-15A6F2969DB2}"/>
    <cellStyle name="Normal 10 2 6" xfId="240" xr:uid="{3AAAC1B1-42CB-4281-A310-DA84A1C4C3E3}"/>
    <cellStyle name="Normal 10 2 6 2" xfId="241" xr:uid="{F5251DFB-5D75-489E-9A5A-0B35A999AA80}"/>
    <cellStyle name="Normal 10 2 6 2 2" xfId="242" xr:uid="{D8AD3AC9-AE89-4AF4-B3EC-B43C1933F64A}"/>
    <cellStyle name="Normal 10 2 6 2 2 2" xfId="3811" xr:uid="{7A5060D0-2582-45D2-8150-0815EE623710}"/>
    <cellStyle name="Normal 10 2 6 2 3" xfId="243" xr:uid="{6364121C-BB2F-45AB-982A-8CD88868C2C1}"/>
    <cellStyle name="Normal 10 2 6 2 3 2" xfId="6447" xr:uid="{FDED798E-A948-4A9B-9111-D6E45F6831D7}"/>
    <cellStyle name="Normal 10 2 6 2 4" xfId="244" xr:uid="{06FAFE1F-D7DA-40D4-8E89-68234FFBC50E}"/>
    <cellStyle name="Normal 10 2 6 3" xfId="245" xr:uid="{E8E7AB6C-DD37-4801-9474-437D3DB03232}"/>
    <cellStyle name="Normal 10 2 6 3 2" xfId="3812" xr:uid="{485C2B21-B7C7-4E4A-A438-489C526F3E36}"/>
    <cellStyle name="Normal 10 2 6 4" xfId="246" xr:uid="{D3717CAB-5D49-445B-8609-2F566345FC88}"/>
    <cellStyle name="Normal 10 2 6 4 2" xfId="6448" xr:uid="{B9B65F7E-726E-4320-AD3E-AB549C4B6895}"/>
    <cellStyle name="Normal 10 2 6 5" xfId="247" xr:uid="{77867A50-9EA7-426B-A9BE-F9C879C165A8}"/>
    <cellStyle name="Normal 10 2 7" xfId="248" xr:uid="{A35B9F97-CF2D-488E-953C-436C621E5421}"/>
    <cellStyle name="Normal 10 2 7 2" xfId="249" xr:uid="{426FCEBF-9435-4D91-B0D9-8BF3028BE33C}"/>
    <cellStyle name="Normal 10 2 7 2 2" xfId="3813" xr:uid="{C1D055D2-0077-4956-81EF-C98A3C2E4710}"/>
    <cellStyle name="Normal 10 2 7 2 3" xfId="4307" xr:uid="{2DFA57D1-2C25-4D1C-B374-E86FAF2E4842}"/>
    <cellStyle name="Normal 10 2 7 2 3 2" xfId="4582" xr:uid="{4DC908EE-7B39-4918-99CC-83CBF9F5FFC8}"/>
    <cellStyle name="Normal 10 2 7 3" xfId="250" xr:uid="{A2F8F3A8-6A37-4E8F-BC05-A589AB16096C}"/>
    <cellStyle name="Normal 10 2 7 3 2" xfId="6449" xr:uid="{A50562E5-922F-44AF-927C-B9DCDD9A8237}"/>
    <cellStyle name="Normal 10 2 7 4" xfId="251" xr:uid="{04F87AE6-8373-4DB7-AAB2-806C6EB05382}"/>
    <cellStyle name="Normal 10 2 7 4 2" xfId="4777" xr:uid="{11C54423-761B-4372-A4EE-4DCB760AE978}"/>
    <cellStyle name="Normal 10 2 7 4 3" xfId="4846" xr:uid="{0A187067-1B82-4D01-A282-0A7C1E37EA1C}"/>
    <cellStyle name="Normal 10 2 7 4 4" xfId="4815" xr:uid="{CFE2231E-D5B8-40A5-BE4B-A59A8F4B0CF4}"/>
    <cellStyle name="Normal 10 2 8" xfId="252" xr:uid="{E34519F4-2F05-42C6-B963-E2C4F7FA7379}"/>
    <cellStyle name="Normal 10 2 8 2" xfId="253" xr:uid="{012FCCDA-4A1B-401C-AABE-165FF74C368C}"/>
    <cellStyle name="Normal 10 2 8 3" xfId="254" xr:uid="{1F6F01F9-7498-4153-B6F6-93FA6333F827}"/>
    <cellStyle name="Normal 10 2 8 4" xfId="255" xr:uid="{130E2EC0-06FA-4E00-BC18-DE190A3D96A4}"/>
    <cellStyle name="Normal 10 2 9" xfId="256" xr:uid="{1EEBCFCD-5C15-4C53-AA95-8F3F9ADA674D}"/>
    <cellStyle name="Normal 10 2 9 2" xfId="6450" xr:uid="{00065F78-DDD6-45CE-A188-4B086E218DE2}"/>
    <cellStyle name="Normal 10 3" xfId="257" xr:uid="{B50AC0C1-A897-43A3-A1A7-BBBFC4782A0A}"/>
    <cellStyle name="Normal 10 3 10" xfId="258" xr:uid="{FCC0FBF8-FA18-4CD7-8191-C11541B57ABA}"/>
    <cellStyle name="Normal 10 3 11" xfId="259" xr:uid="{502C37AF-58B6-4827-8E07-DF1D686B02D4}"/>
    <cellStyle name="Normal 10 3 2" xfId="260" xr:uid="{F6F15104-BD57-482F-ADDB-F4C593578E1D}"/>
    <cellStyle name="Normal 10 3 2 2" xfId="261" xr:uid="{47424986-4979-4252-9412-3938C2606223}"/>
    <cellStyle name="Normal 10 3 2 2 2" xfId="262" xr:uid="{3BB50DC1-AF9D-437D-A5B4-4E133AD79882}"/>
    <cellStyle name="Normal 10 3 2 2 2 2" xfId="263" xr:uid="{FB983492-FEA1-4F50-8428-18814B2AF879}"/>
    <cellStyle name="Normal 10 3 2 2 2 2 2" xfId="264" xr:uid="{D8227AF8-319F-416B-BD19-0B96FEBB3F3E}"/>
    <cellStyle name="Normal 10 3 2 2 2 2 2 2" xfId="3814" xr:uid="{DD33821B-97D4-4147-9842-6DA589983007}"/>
    <cellStyle name="Normal 10 3 2 2 2 2 3" xfId="265" xr:uid="{D05AEFF9-A6EE-49E2-AEDA-A868119C4BEF}"/>
    <cellStyle name="Normal 10 3 2 2 2 2 3 2" xfId="6451" xr:uid="{3B5D3363-FE34-442F-8A4D-33263E6FEFBC}"/>
    <cellStyle name="Normal 10 3 2 2 2 2 4" xfId="266" xr:uid="{583F6380-B2BA-4654-B531-9F9E16B5CC8B}"/>
    <cellStyle name="Normal 10 3 2 2 2 3" xfId="267" xr:uid="{B3176170-DE87-414D-92ED-4E8ED492B4ED}"/>
    <cellStyle name="Normal 10 3 2 2 2 3 2" xfId="268" xr:uid="{497F14D1-064D-4DAB-BD91-4FB9D31A0EA3}"/>
    <cellStyle name="Normal 10 3 2 2 2 3 3" xfId="269" xr:uid="{93BAB6E6-AB0F-4E84-94F8-C730733D40C0}"/>
    <cellStyle name="Normal 10 3 2 2 2 3 4" xfId="270" xr:uid="{D932D18C-A406-4E81-A4AF-5E0C0C80E4F1}"/>
    <cellStyle name="Normal 10 3 2 2 2 4" xfId="271" xr:uid="{9163D439-28DB-44A3-87BA-38D4BC367D47}"/>
    <cellStyle name="Normal 10 3 2 2 2 4 2" xfId="6452" xr:uid="{E360A63B-5D82-4188-8EED-C8A632168A77}"/>
    <cellStyle name="Normal 10 3 2 2 2 5" xfId="272" xr:uid="{54400231-10E1-4FA9-BA2D-D2FF1A1122AA}"/>
    <cellStyle name="Normal 10 3 2 2 2 6" xfId="273" xr:uid="{BBFB361D-30F9-4230-8C8D-E7742CFB57F5}"/>
    <cellStyle name="Normal 10 3 2 2 3" xfId="274" xr:uid="{BD1CEC75-E705-417F-A203-F9559A7626E1}"/>
    <cellStyle name="Normal 10 3 2 2 3 2" xfId="275" xr:uid="{95B5ADB8-60BF-40DB-807E-3E28260920B5}"/>
    <cellStyle name="Normal 10 3 2 2 3 2 2" xfId="276" xr:uid="{81534489-E53E-4027-B6C2-E2100843E724}"/>
    <cellStyle name="Normal 10 3 2 2 3 2 3" xfId="277" xr:uid="{53B7BF0E-0AB2-4033-B0C4-C03B37255799}"/>
    <cellStyle name="Normal 10 3 2 2 3 2 4" xfId="278" xr:uid="{1EB22D3E-E5BF-435D-8446-5EC8D73A45D6}"/>
    <cellStyle name="Normal 10 3 2 2 3 3" xfId="279" xr:uid="{51DFB8AB-92CB-4C93-9831-891356D0BECF}"/>
    <cellStyle name="Normal 10 3 2 2 3 3 2" xfId="6453" xr:uid="{834D0EB3-D4B6-4056-B466-4A5572D032F2}"/>
    <cellStyle name="Normal 10 3 2 2 3 4" xfId="280" xr:uid="{D6A91D59-D3F0-4CFD-ABEF-8DFED806D36E}"/>
    <cellStyle name="Normal 10 3 2 2 3 5" xfId="281" xr:uid="{F912ECAA-968A-4358-9A1C-F77B71A72FB3}"/>
    <cellStyle name="Normal 10 3 2 2 4" xfId="282" xr:uid="{CC9D97C0-E9C5-4FE1-A095-A7A911D7ADA1}"/>
    <cellStyle name="Normal 10 3 2 2 4 2" xfId="283" xr:uid="{0CA58277-F2F6-44FF-8143-12365C34DD68}"/>
    <cellStyle name="Normal 10 3 2 2 4 3" xfId="284" xr:uid="{AD8A5347-CA2C-4F78-98D4-EB8836073E0D}"/>
    <cellStyle name="Normal 10 3 2 2 4 4" xfId="285" xr:uid="{11F7AFE5-D1A7-4CD7-93D7-9DCDB1027342}"/>
    <cellStyle name="Normal 10 3 2 2 5" xfId="286" xr:uid="{60F4AEB2-84C8-4167-9479-1716488D4A56}"/>
    <cellStyle name="Normal 10 3 2 2 5 2" xfId="287" xr:uid="{30224268-5AB1-43BB-A847-8182AC1D37D1}"/>
    <cellStyle name="Normal 10 3 2 2 5 3" xfId="288" xr:uid="{5F665331-40DE-4BA4-B8CA-ACF696E59F53}"/>
    <cellStyle name="Normal 10 3 2 2 5 4" xfId="289" xr:uid="{4D17310D-A7B8-48E6-944C-EAF41ED467A5}"/>
    <cellStyle name="Normal 10 3 2 2 6" xfId="290" xr:uid="{B59D306F-78F5-464A-AE67-D8DC8E25696D}"/>
    <cellStyle name="Normal 10 3 2 2 7" xfId="291" xr:uid="{5B72A995-B8C4-4504-8AAE-9CEF4F9EE0C2}"/>
    <cellStyle name="Normal 10 3 2 2 8" xfId="292" xr:uid="{29779AC8-F8E6-4614-878A-14671F3CBB7C}"/>
    <cellStyle name="Normal 10 3 2 3" xfId="293" xr:uid="{4852FA00-DF5E-4C45-A294-07EC37E51532}"/>
    <cellStyle name="Normal 10 3 2 3 2" xfId="294" xr:uid="{E6C1E0D3-A8D5-4811-BBE5-F55BCEFF08A4}"/>
    <cellStyle name="Normal 10 3 2 3 2 2" xfId="295" xr:uid="{688543F6-584F-4751-BF59-D3B471E3B8C4}"/>
    <cellStyle name="Normal 10 3 2 3 2 2 2" xfId="3815" xr:uid="{9C8DF548-4031-46FE-B292-CEB0E9FA54D4}"/>
    <cellStyle name="Normal 10 3 2 3 2 2 2 2" xfId="3816" xr:uid="{0937F662-B69C-435C-B402-480CC2E56EA6}"/>
    <cellStyle name="Normal 10 3 2 3 2 2 3" xfId="3817" xr:uid="{8BA8FFD9-179F-42B1-8C02-49E36609E2FC}"/>
    <cellStyle name="Normal 10 3 2 3 2 2 3 2" xfId="6454" xr:uid="{5E1655A9-8CEA-4482-98B9-B342E2281F4E}"/>
    <cellStyle name="Normal 10 3 2 3 2 2 4" xfId="6455" xr:uid="{9EF63C1B-0E54-4648-AB62-3E9700B9B612}"/>
    <cellStyle name="Normal 10 3 2 3 2 3" xfId="296" xr:uid="{7A520E1F-2930-42F6-901E-0F38A642C105}"/>
    <cellStyle name="Normal 10 3 2 3 2 3 2" xfId="3818" xr:uid="{A97D735A-4BF2-4000-BD1C-21BF955CD914}"/>
    <cellStyle name="Normal 10 3 2 3 2 4" xfId="297" xr:uid="{FA9939C1-98FD-4A88-9183-13D057FDA1F6}"/>
    <cellStyle name="Normal 10 3 2 3 2 4 2" xfId="6456" xr:uid="{6B3F259D-2CBE-4532-AD59-96F8033DD64F}"/>
    <cellStyle name="Normal 10 3 2 3 2 5" xfId="6457" xr:uid="{B5CFD918-F726-490F-A32E-D1FE3AA38F93}"/>
    <cellStyle name="Normal 10 3 2 3 3" xfId="298" xr:uid="{FB295C35-89C5-4464-A615-13230CB567E8}"/>
    <cellStyle name="Normal 10 3 2 3 3 2" xfId="299" xr:uid="{F5B8AC9C-1374-4094-BDB9-B8DB06E8F453}"/>
    <cellStyle name="Normal 10 3 2 3 3 2 2" xfId="3819" xr:uid="{06595475-B258-4547-89A8-021A0C411D16}"/>
    <cellStyle name="Normal 10 3 2 3 3 3" xfId="300" xr:uid="{CC142167-BD07-4132-B2B2-E1FFCC67EAB4}"/>
    <cellStyle name="Normal 10 3 2 3 3 3 2" xfId="6458" xr:uid="{704DAEB5-7686-4E60-8A56-D253E5F6089E}"/>
    <cellStyle name="Normal 10 3 2 3 3 4" xfId="301" xr:uid="{EAF44195-6033-4E93-B52B-09FB4EDEF50F}"/>
    <cellStyle name="Normal 10 3 2 3 4" xfId="302" xr:uid="{721954BD-FA45-444A-AF26-A80AD72A77F7}"/>
    <cellStyle name="Normal 10 3 2 3 4 2" xfId="3820" xr:uid="{0F9BE3FD-2D22-40CE-9DE2-01728F2F21AE}"/>
    <cellStyle name="Normal 10 3 2 3 5" xfId="303" xr:uid="{0FD456C8-9DB5-41E7-8A7C-6F058E0EE4C3}"/>
    <cellStyle name="Normal 10 3 2 3 5 2" xfId="6459" xr:uid="{411C81D7-6D1A-4360-B2B7-97B1EB78D213}"/>
    <cellStyle name="Normal 10 3 2 3 6" xfId="304" xr:uid="{45C776E3-CBB4-453C-AAC8-89083EA33858}"/>
    <cellStyle name="Normal 10 3 2 4" xfId="305" xr:uid="{D8937468-8208-4EF8-BE97-38833504B8EB}"/>
    <cellStyle name="Normal 10 3 2 4 2" xfId="306" xr:uid="{585133BC-9194-4988-9B73-8DF69FC0B1EE}"/>
    <cellStyle name="Normal 10 3 2 4 2 2" xfId="307" xr:uid="{F626D978-C31C-4357-A792-5EB66B2145C7}"/>
    <cellStyle name="Normal 10 3 2 4 2 2 2" xfId="3821" xr:uid="{338BDFEC-D476-416D-BC13-ABA142F31B8F}"/>
    <cellStyle name="Normal 10 3 2 4 2 3" xfId="308" xr:uid="{829BF686-5608-4A5B-95BA-8DC4662537D2}"/>
    <cellStyle name="Normal 10 3 2 4 2 3 2" xfId="6460" xr:uid="{ED5400A5-6010-4F21-9FC7-1CBA6E580169}"/>
    <cellStyle name="Normal 10 3 2 4 2 4" xfId="309" xr:uid="{ABBE265D-B286-47DA-A10D-CA445D54D17D}"/>
    <cellStyle name="Normal 10 3 2 4 3" xfId="310" xr:uid="{62882CDC-48E2-44AA-AB93-B3FF255D19C6}"/>
    <cellStyle name="Normal 10 3 2 4 3 2" xfId="3822" xr:uid="{DE2D7A1C-A4E9-41C7-BCD8-263367F57202}"/>
    <cellStyle name="Normal 10 3 2 4 4" xfId="311" xr:uid="{B3612DC1-EF67-4971-8911-B91A8F8D9CA3}"/>
    <cellStyle name="Normal 10 3 2 4 4 2" xfId="6461" xr:uid="{CEFEB066-68C2-4CC0-987A-74888D593DA5}"/>
    <cellStyle name="Normal 10 3 2 4 5" xfId="312" xr:uid="{C372DC98-90F4-465E-B523-DD0745CED8FB}"/>
    <cellStyle name="Normal 10 3 2 5" xfId="313" xr:uid="{B64E1CA0-654D-450A-984A-DFF2C91941F2}"/>
    <cellStyle name="Normal 10 3 2 5 2" xfId="314" xr:uid="{B4F8C068-7828-4129-9040-E5E8C9B12B4C}"/>
    <cellStyle name="Normal 10 3 2 5 2 2" xfId="3823" xr:uid="{63D181A0-35B9-40C2-BCA8-57DA19F3A8F9}"/>
    <cellStyle name="Normal 10 3 2 5 3" xfId="315" xr:uid="{8B2195D2-36C2-44B5-8C25-3523BB7DB6D0}"/>
    <cellStyle name="Normal 10 3 2 5 3 2" xfId="6462" xr:uid="{6887B99B-C89F-4BA4-A82C-F600A623A569}"/>
    <cellStyle name="Normal 10 3 2 5 4" xfId="316" xr:uid="{D10754F8-2447-41BF-AEE1-CBDD57B5DBC8}"/>
    <cellStyle name="Normal 10 3 2 6" xfId="317" xr:uid="{69B12F2F-C779-42A4-BEA5-BA76E2B73F5E}"/>
    <cellStyle name="Normal 10 3 2 6 2" xfId="318" xr:uid="{ACDACE0C-DBBF-450F-B97D-4EF03BB3B8C0}"/>
    <cellStyle name="Normal 10 3 2 6 3" xfId="319" xr:uid="{F8E6705C-72A8-4DEB-8573-85C11512199E}"/>
    <cellStyle name="Normal 10 3 2 6 4" xfId="320" xr:uid="{D8DCD46A-AAE3-453E-BCEC-33C8AB04FE07}"/>
    <cellStyle name="Normal 10 3 2 7" xfId="321" xr:uid="{A9A5925E-77C9-488F-850E-7019DCD73ED8}"/>
    <cellStyle name="Normal 10 3 2 7 2" xfId="6463" xr:uid="{C33537D8-D10F-4F91-8ED7-EFB36DAF79BE}"/>
    <cellStyle name="Normal 10 3 2 8" xfId="322" xr:uid="{FA53D956-0FEF-4944-9CBB-7510BE88020F}"/>
    <cellStyle name="Normal 10 3 2 9" xfId="323" xr:uid="{4EA010F4-BE33-43DF-9FA6-61FDC39BB1AA}"/>
    <cellStyle name="Normal 10 3 3" xfId="324" xr:uid="{D3192510-656A-45BF-A456-AE6561E9F878}"/>
    <cellStyle name="Normal 10 3 3 2" xfId="325" xr:uid="{AFCA557F-7A26-4EB7-AC33-B32B5D355C65}"/>
    <cellStyle name="Normal 10 3 3 2 2" xfId="326" xr:uid="{1F617A7F-8857-4254-A723-B1EBA0C3DB1D}"/>
    <cellStyle name="Normal 10 3 3 2 2 2" xfId="327" xr:uid="{AE0DFF0B-7D56-4990-A2ED-9A3137F61BF9}"/>
    <cellStyle name="Normal 10 3 3 2 2 2 2" xfId="3824" xr:uid="{28C1E8DB-D254-4E1A-89C2-E0A9A7B9BCC5}"/>
    <cellStyle name="Normal 10 3 3 2 2 2 2 2" xfId="4704" xr:uid="{A912D11C-CB41-4E67-A426-10CC164C75F0}"/>
    <cellStyle name="Normal 10 3 3 2 2 2 3" xfId="4705" xr:uid="{0E9B5137-D8EE-4ED9-98BA-F5C4463DF95B}"/>
    <cellStyle name="Normal 10 3 3 2 2 3" xfId="328" xr:uid="{A76F57D5-734F-4ADA-82A9-AF67B7A9F8EE}"/>
    <cellStyle name="Normal 10 3 3 2 2 3 2" xfId="4706" xr:uid="{10670379-26DE-4D9B-8BA7-233B2397BAC0}"/>
    <cellStyle name="Normal 10 3 3 2 2 4" xfId="329" xr:uid="{DC0D7CFA-1E4F-47AB-8246-3DBAB1374471}"/>
    <cellStyle name="Normal 10 3 3 2 3" xfId="330" xr:uid="{46E3A86E-A0C4-4B9F-A0E0-C59C800D57DB}"/>
    <cellStyle name="Normal 10 3 3 2 3 2" xfId="331" xr:uid="{4ABA4C94-F8BC-42E6-B0EE-FF0EA3182B89}"/>
    <cellStyle name="Normal 10 3 3 2 3 2 2" xfId="4707" xr:uid="{C4387AA3-A1E4-49C9-AC12-43AF31AC11D7}"/>
    <cellStyle name="Normal 10 3 3 2 3 3" xfId="332" xr:uid="{3BC310D2-598B-4092-A9AF-BD1A9DE70877}"/>
    <cellStyle name="Normal 10 3 3 2 3 4" xfId="333" xr:uid="{73810A6A-2180-490F-8EB3-07D37B19A6CA}"/>
    <cellStyle name="Normal 10 3 3 2 4" xfId="334" xr:uid="{B6FC33BB-3D35-46A3-8290-DDACFC14F472}"/>
    <cellStyle name="Normal 10 3 3 2 4 2" xfId="4708" xr:uid="{D4F8C1C1-9FEF-436D-BDF2-0F279BE68606}"/>
    <cellStyle name="Normal 10 3 3 2 5" xfId="335" xr:uid="{831FDFA7-3BA6-4545-A09D-F470222913B9}"/>
    <cellStyle name="Normal 10 3 3 2 6" xfId="336" xr:uid="{57CC1734-0899-405C-A8F6-AAA69CF1C053}"/>
    <cellStyle name="Normal 10 3 3 3" xfId="337" xr:uid="{655D8E71-9310-48EB-9971-3458A32A4073}"/>
    <cellStyle name="Normal 10 3 3 3 2" xfId="338" xr:uid="{1358B7F5-CADD-4112-984F-A8DEB56A7658}"/>
    <cellStyle name="Normal 10 3 3 3 2 2" xfId="339" xr:uid="{740CE464-F673-4ECC-B495-35A6C4019F37}"/>
    <cellStyle name="Normal 10 3 3 3 2 2 2" xfId="4709" xr:uid="{3803D1A9-898C-44BD-94CF-596F809A4C59}"/>
    <cellStyle name="Normal 10 3 3 3 2 3" xfId="340" xr:uid="{BA35D518-D0BB-4C9D-916B-257C54134DEF}"/>
    <cellStyle name="Normal 10 3 3 3 2 4" xfId="341" xr:uid="{D7169B51-1EB8-4598-AB5F-40B6F2F04419}"/>
    <cellStyle name="Normal 10 3 3 3 3" xfId="342" xr:uid="{0663DA0E-2CE5-4502-9DAA-CF3851C25ADE}"/>
    <cellStyle name="Normal 10 3 3 3 3 2" xfId="4710" xr:uid="{008197C6-3602-4EDF-9A79-1573E8292F0E}"/>
    <cellStyle name="Normal 10 3 3 3 4" xfId="343" xr:uid="{E8426FED-3E04-4BB5-A934-22123A53D3B9}"/>
    <cellStyle name="Normal 10 3 3 3 5" xfId="344" xr:uid="{FAE1A351-6307-401B-A8D9-F88A7580123C}"/>
    <cellStyle name="Normal 10 3 3 4" xfId="345" xr:uid="{3E2E5140-6C82-48D0-8992-9EC5520F490E}"/>
    <cellStyle name="Normal 10 3 3 4 2" xfId="346" xr:uid="{DA1046B6-7351-41E2-9C13-FC7DE57F93D2}"/>
    <cellStyle name="Normal 10 3 3 4 2 2" xfId="4711" xr:uid="{304C0A1C-D84A-4A44-A72C-D646B34BA2A0}"/>
    <cellStyle name="Normal 10 3 3 4 3" xfId="347" xr:uid="{CD66C7DF-EBA3-44FF-983C-48B404BA30F1}"/>
    <cellStyle name="Normal 10 3 3 4 4" xfId="348" xr:uid="{4B046A1C-EE5E-4070-AB32-A6DCE3BDCCB4}"/>
    <cellStyle name="Normal 10 3 3 5" xfId="349" xr:uid="{2F6E253E-A405-48FD-BB14-A02AED6828AA}"/>
    <cellStyle name="Normal 10 3 3 5 2" xfId="350" xr:uid="{8D6F9E16-31F0-47C1-B00C-96A4A46AEFF0}"/>
    <cellStyle name="Normal 10 3 3 5 3" xfId="351" xr:uid="{8050B82C-5DBC-4CA6-B5C7-6ECAC077DD95}"/>
    <cellStyle name="Normal 10 3 3 5 4" xfId="352" xr:uid="{5C1670D2-631C-4123-91DF-BE44B8302123}"/>
    <cellStyle name="Normal 10 3 3 6" xfId="353" xr:uid="{5CB6AC34-9D0F-40E1-A8F1-97377AFC759E}"/>
    <cellStyle name="Normal 10 3 3 7" xfId="354" xr:uid="{3F49BFA2-237A-4BC6-82CF-D73F262535DF}"/>
    <cellStyle name="Normal 10 3 3 8" xfId="355" xr:uid="{0377B778-8D25-4888-932B-89CA9C9C3902}"/>
    <cellStyle name="Normal 10 3 4" xfId="356" xr:uid="{4FEF779F-4620-4BE2-8A1F-C80D5A926A76}"/>
    <cellStyle name="Normal 10 3 4 2" xfId="357" xr:uid="{95B6CDCA-C039-4C59-8F0B-910D57E136F2}"/>
    <cellStyle name="Normal 10 3 4 2 2" xfId="358" xr:uid="{66AC92BA-9645-45CD-A3F4-ED6B92DAA42E}"/>
    <cellStyle name="Normal 10 3 4 2 2 2" xfId="359" xr:uid="{637729B9-6DB1-40D6-8243-B25E52E5A7E0}"/>
    <cellStyle name="Normal 10 3 4 2 2 2 2" xfId="3825" xr:uid="{9F5454B6-E606-4FF1-A06C-0657E575E0FB}"/>
    <cellStyle name="Normal 10 3 4 2 2 3" xfId="360" xr:uid="{42C65EAE-5779-4448-B2AA-54EA71498E48}"/>
    <cellStyle name="Normal 10 3 4 2 2 3 2" xfId="6464" xr:uid="{EDB3BE17-7284-486A-9AA2-A3B1EB7764CA}"/>
    <cellStyle name="Normal 10 3 4 2 2 4" xfId="361" xr:uid="{4607E383-6E59-4E8F-B678-F647BB02E82B}"/>
    <cellStyle name="Normal 10 3 4 2 3" xfId="362" xr:uid="{63953A6C-0CB6-466A-B6D0-6C9D82E68AE1}"/>
    <cellStyle name="Normal 10 3 4 2 3 2" xfId="3826" xr:uid="{F4CA10FE-7D2F-4A97-836A-35C6E517EC96}"/>
    <cellStyle name="Normal 10 3 4 2 4" xfId="363" xr:uid="{F72D9194-C712-4A47-BE2E-A41B7AC72947}"/>
    <cellStyle name="Normal 10 3 4 2 4 2" xfId="6465" xr:uid="{01AD446D-0D4C-48EB-99EB-4F4C924F1D57}"/>
    <cellStyle name="Normal 10 3 4 2 5" xfId="364" xr:uid="{5BE5839B-4646-46CD-B522-8CB7F85EBE4C}"/>
    <cellStyle name="Normal 10 3 4 3" xfId="365" xr:uid="{8B3CFFF1-A3C2-4854-B8AA-EF6D4836192C}"/>
    <cellStyle name="Normal 10 3 4 3 2" xfId="366" xr:uid="{F3F56FFC-8E8C-431A-A1AC-E4F117FBBA5E}"/>
    <cellStyle name="Normal 10 3 4 3 2 2" xfId="3827" xr:uid="{8A96FC6F-76EF-41BC-A3AC-A1F5B8AE8674}"/>
    <cellStyle name="Normal 10 3 4 3 3" xfId="367" xr:uid="{4C6A34FE-F5DB-479E-AEA5-F114812FDB3B}"/>
    <cellStyle name="Normal 10 3 4 3 3 2" xfId="6466" xr:uid="{B7D381FA-F940-4C7A-B484-0E2F4739AE29}"/>
    <cellStyle name="Normal 10 3 4 3 4" xfId="368" xr:uid="{E38F5240-02A0-4812-A3AE-2FB13BC5BEC6}"/>
    <cellStyle name="Normal 10 3 4 4" xfId="369" xr:uid="{BB9F085F-2DBC-401E-9863-09A28F21A9DE}"/>
    <cellStyle name="Normal 10 3 4 4 2" xfId="370" xr:uid="{E95F226E-C7AA-40FE-89EC-9C6918AD3672}"/>
    <cellStyle name="Normal 10 3 4 4 3" xfId="371" xr:uid="{01F51948-152D-46A7-995A-E1E941930C01}"/>
    <cellStyle name="Normal 10 3 4 4 4" xfId="372" xr:uid="{400ABA9E-301E-4881-95E8-0043BF2829B7}"/>
    <cellStyle name="Normal 10 3 4 5" xfId="373" xr:uid="{2606C6A3-D659-4073-9901-E054A5047037}"/>
    <cellStyle name="Normal 10 3 4 5 2" xfId="6467" xr:uid="{F286D0B7-B7F6-427D-947C-5166C9EC8E05}"/>
    <cellStyle name="Normal 10 3 4 6" xfId="374" xr:uid="{C72DCF2F-CE97-423D-BC18-ABF19AE3DD5F}"/>
    <cellStyle name="Normal 10 3 4 7" xfId="375" xr:uid="{058D0B35-9A90-449B-8B66-468C1E43C6B3}"/>
    <cellStyle name="Normal 10 3 5" xfId="376" xr:uid="{0E06D89C-4427-4E63-B456-20C8327ADFBA}"/>
    <cellStyle name="Normal 10 3 5 2" xfId="377" xr:uid="{83BBAEB7-271D-4959-BE6A-F026A92810E2}"/>
    <cellStyle name="Normal 10 3 5 2 2" xfId="378" xr:uid="{C2CCE975-8806-4A3A-AB1B-C439D3D672A8}"/>
    <cellStyle name="Normal 10 3 5 2 2 2" xfId="3828" xr:uid="{0DFE382C-7A40-4BEB-ABBD-811392C88029}"/>
    <cellStyle name="Normal 10 3 5 2 3" xfId="379" xr:uid="{B55B612C-8B29-4BFA-AFF7-F19B2CB286D8}"/>
    <cellStyle name="Normal 10 3 5 2 3 2" xfId="6468" xr:uid="{2C17146A-5483-430C-AF24-29B2ADF2F2E4}"/>
    <cellStyle name="Normal 10 3 5 2 4" xfId="380" xr:uid="{1D323C61-808E-48DB-A864-6E23FA6D0D5B}"/>
    <cellStyle name="Normal 10 3 5 3" xfId="381" xr:uid="{C4E7BEED-D343-43C7-96F1-9C57855948DB}"/>
    <cellStyle name="Normal 10 3 5 3 2" xfId="382" xr:uid="{A6768702-C2C8-4DB7-8CD9-7731EFB736B7}"/>
    <cellStyle name="Normal 10 3 5 3 3" xfId="383" xr:uid="{C468BDFE-7855-4E1F-B733-A2EA68317E9F}"/>
    <cellStyle name="Normal 10 3 5 3 4" xfId="384" xr:uid="{F2FA2B5B-115B-4243-AA7F-4624A525384C}"/>
    <cellStyle name="Normal 10 3 5 4" xfId="385" xr:uid="{062171B1-6106-4E77-8635-FA3B0C1EB216}"/>
    <cellStyle name="Normal 10 3 5 4 2" xfId="6469" xr:uid="{AE7B8DA2-8DF7-46AF-9978-8F74C24011F2}"/>
    <cellStyle name="Normal 10 3 5 5" xfId="386" xr:uid="{C8E44DC3-013F-42F1-89AA-A73F940E09C6}"/>
    <cellStyle name="Normal 10 3 5 6" xfId="387" xr:uid="{2DC09425-68DA-407E-A946-38F3748658F3}"/>
    <cellStyle name="Normal 10 3 6" xfId="388" xr:uid="{0C68EE32-E331-468E-8A1C-D10BCCE68654}"/>
    <cellStyle name="Normal 10 3 6 2" xfId="389" xr:uid="{542C09A9-86C4-41BA-A271-C4A8BE26020E}"/>
    <cellStyle name="Normal 10 3 6 2 2" xfId="390" xr:uid="{2D98939B-BB4C-4701-8A99-B292724BCBBE}"/>
    <cellStyle name="Normal 10 3 6 2 3" xfId="391" xr:uid="{27417E9D-69CF-4C8C-B6CE-98D1E5A51FC4}"/>
    <cellStyle name="Normal 10 3 6 2 4" xfId="392" xr:uid="{1FA8BD1D-10A7-489D-A587-C42206E3B418}"/>
    <cellStyle name="Normal 10 3 6 3" xfId="393" xr:uid="{F4E945E3-C1AC-4CF7-A1B3-3039608653D2}"/>
    <cellStyle name="Normal 10 3 6 3 2" xfId="6470" xr:uid="{D31D52C5-89D8-4650-AF71-0424039C99C2}"/>
    <cellStyle name="Normal 10 3 6 4" xfId="394" xr:uid="{B89C0B32-C091-4CF3-8AE9-70078103BC59}"/>
    <cellStyle name="Normal 10 3 6 5" xfId="395" xr:uid="{FD79B073-E440-42F6-A53C-E0599BF1490A}"/>
    <cellStyle name="Normal 10 3 7" xfId="396" xr:uid="{D58545E5-E25D-4948-9B20-D8E05AA3485A}"/>
    <cellStyle name="Normal 10 3 7 2" xfId="397" xr:uid="{D3550B47-B27A-4580-B6FF-D66C43A705D7}"/>
    <cellStyle name="Normal 10 3 7 3" xfId="398" xr:uid="{D370760E-90F2-49F2-8150-4FF8809E9FCE}"/>
    <cellStyle name="Normal 10 3 7 4" xfId="399" xr:uid="{60240DD5-C41A-4685-B266-9818166AE80C}"/>
    <cellStyle name="Normal 10 3 8" xfId="400" xr:uid="{29D7DACB-77A4-4CB2-9501-99232641FC42}"/>
    <cellStyle name="Normal 10 3 8 2" xfId="401" xr:uid="{F3BCB57D-B0E2-43FA-9981-B2EE0A7DA466}"/>
    <cellStyle name="Normal 10 3 8 3" xfId="402" xr:uid="{00908DDC-3E64-4D5C-AF52-661CB6B71202}"/>
    <cellStyle name="Normal 10 3 8 4" xfId="403" xr:uid="{4C2D3B2C-4F1A-40AD-B5A7-93D922907BB9}"/>
    <cellStyle name="Normal 10 3 9" xfId="404" xr:uid="{2F93DCDA-F218-458D-A051-75005B4181B2}"/>
    <cellStyle name="Normal 10 4" xfId="405" xr:uid="{197008AE-1BEE-48A2-816F-F3DED1049A16}"/>
    <cellStyle name="Normal 10 4 10" xfId="406" xr:uid="{22F70CC5-BDFE-4AF5-A63A-F91A4A7ADAFA}"/>
    <cellStyle name="Normal 10 4 11" xfId="407" xr:uid="{7CD9B7C8-15AE-4510-9A9E-5EC1A61FEBAC}"/>
    <cellStyle name="Normal 10 4 2" xfId="408" xr:uid="{61F187A4-F249-4F90-8574-0627FAD6A3B7}"/>
    <cellStyle name="Normal 10 4 2 2" xfId="409" xr:uid="{5552545B-A1D7-4885-8CA7-BDF17593CCB7}"/>
    <cellStyle name="Normal 10 4 2 2 2" xfId="410" xr:uid="{F6B037F8-CDE5-430A-84EE-AA09E4C59BA7}"/>
    <cellStyle name="Normal 10 4 2 2 2 2" xfId="411" xr:uid="{8D824C00-BE00-49DF-B160-37C518604D28}"/>
    <cellStyle name="Normal 10 4 2 2 2 2 2" xfId="412" xr:uid="{2DF28CCE-068D-4FF5-9C0D-4928F7E70021}"/>
    <cellStyle name="Normal 10 4 2 2 2 2 3" xfId="413" xr:uid="{FA4302D3-979C-47F1-B2C9-0332F0296DFB}"/>
    <cellStyle name="Normal 10 4 2 2 2 2 4" xfId="414" xr:uid="{1A1CC924-72C0-40C5-BE89-DABFE46CDA5F}"/>
    <cellStyle name="Normal 10 4 2 2 2 3" xfId="415" xr:uid="{72D2E1BB-50FC-4967-B804-6E8A1A50F603}"/>
    <cellStyle name="Normal 10 4 2 2 2 3 2" xfId="416" xr:uid="{38C5FC59-873D-448B-B891-D1C13B60E524}"/>
    <cellStyle name="Normal 10 4 2 2 2 3 3" xfId="417" xr:uid="{A31DC8A7-5F2C-41DB-92F4-47A83ED6AE9F}"/>
    <cellStyle name="Normal 10 4 2 2 2 3 4" xfId="418" xr:uid="{5D2E5DAB-028A-4437-B381-368405C7518B}"/>
    <cellStyle name="Normal 10 4 2 2 2 4" xfId="419" xr:uid="{1AD96711-2ED6-4DF8-B5F1-BF8503204EB7}"/>
    <cellStyle name="Normal 10 4 2 2 2 5" xfId="420" xr:uid="{1FA18763-8BD0-4F33-8700-A44B728DAE55}"/>
    <cellStyle name="Normal 10 4 2 2 2 6" xfId="421" xr:uid="{12F0671D-D638-4FA9-AA18-507C9CE9A8B2}"/>
    <cellStyle name="Normal 10 4 2 2 3" xfId="422" xr:uid="{D37A1D6F-89C5-4D6A-ABCD-AA2544E7FB4C}"/>
    <cellStyle name="Normal 10 4 2 2 3 2" xfId="423" xr:uid="{5A267CEE-5C0F-4015-8BD7-CE208F68BBA9}"/>
    <cellStyle name="Normal 10 4 2 2 3 2 2" xfId="424" xr:uid="{B1C8015B-F3C7-4249-BC46-135870EDBF88}"/>
    <cellStyle name="Normal 10 4 2 2 3 2 3" xfId="425" xr:uid="{97826634-4D58-4357-A8F8-9CD0F0639C09}"/>
    <cellStyle name="Normal 10 4 2 2 3 2 4" xfId="426" xr:uid="{C058E5B1-5193-4ACC-9415-82D4CE55FAC6}"/>
    <cellStyle name="Normal 10 4 2 2 3 3" xfId="427" xr:uid="{B61B6E09-F18B-4927-95CD-184EC2000314}"/>
    <cellStyle name="Normal 10 4 2 2 3 4" xfId="428" xr:uid="{E2E40AAD-2DB8-494C-A8C3-2F476444C7AD}"/>
    <cellStyle name="Normal 10 4 2 2 3 5" xfId="429" xr:uid="{1B38CE47-6A41-46F3-B75E-2BDB5D456651}"/>
    <cellStyle name="Normal 10 4 2 2 4" xfId="430" xr:uid="{7602C675-FF11-4CB2-BA55-0E6D096C3E6B}"/>
    <cellStyle name="Normal 10 4 2 2 4 2" xfId="431" xr:uid="{6B36346B-4876-4E40-95B0-23C06108D7D6}"/>
    <cellStyle name="Normal 10 4 2 2 4 3" xfId="432" xr:uid="{9FB89513-B5EE-4DC5-89D5-17D98AAFE4B8}"/>
    <cellStyle name="Normal 10 4 2 2 4 4" xfId="433" xr:uid="{7B5A6241-6E4C-48B5-9674-805C0E9AFD58}"/>
    <cellStyle name="Normal 10 4 2 2 5" xfId="434" xr:uid="{73E618BC-B556-46ED-8D5A-F1EFD4061672}"/>
    <cellStyle name="Normal 10 4 2 2 5 2" xfId="435" xr:uid="{A55AD505-9898-484A-9E52-029608991074}"/>
    <cellStyle name="Normal 10 4 2 2 5 3" xfId="436" xr:uid="{3C846DA1-3123-401E-BCE4-9FB80BEF6308}"/>
    <cellStyle name="Normal 10 4 2 2 5 4" xfId="437" xr:uid="{DC454F2A-2518-476E-984B-B8DBFF19C50E}"/>
    <cellStyle name="Normal 10 4 2 2 6" xfId="438" xr:uid="{770CFEC9-36EC-46A6-B554-533659FC124F}"/>
    <cellStyle name="Normal 10 4 2 2 7" xfId="439" xr:uid="{4B2C5CFD-655E-4618-B0B0-7FBB0DE1B730}"/>
    <cellStyle name="Normal 10 4 2 2 8" xfId="440" xr:uid="{19E096EA-D9A7-4D7D-B2FB-EDB9744C544B}"/>
    <cellStyle name="Normal 10 4 2 3" xfId="441" xr:uid="{FC86F527-5360-4C6D-A5BB-8D59DBCD4C96}"/>
    <cellStyle name="Normal 10 4 2 3 2" xfId="442" xr:uid="{AC935F0A-F390-4CF0-BD78-1C5F379CD227}"/>
    <cellStyle name="Normal 10 4 2 3 2 2" xfId="443" xr:uid="{6AAEB42D-59FB-4BFE-AF08-9D88FE1A40AB}"/>
    <cellStyle name="Normal 10 4 2 3 2 3" xfId="444" xr:uid="{6CDA7508-1431-472A-A647-35A080563482}"/>
    <cellStyle name="Normal 10 4 2 3 2 4" xfId="445" xr:uid="{50263B93-9E41-4774-BB89-FAB185A3E008}"/>
    <cellStyle name="Normal 10 4 2 3 3" xfId="446" xr:uid="{8253C3A2-68A5-48A4-9744-D34C7F830D6F}"/>
    <cellStyle name="Normal 10 4 2 3 3 2" xfId="447" xr:uid="{360C9533-A560-4C7F-B117-C682635692F1}"/>
    <cellStyle name="Normal 10 4 2 3 3 3" xfId="448" xr:uid="{10597A4C-A354-4D3E-8C88-C417767B2D11}"/>
    <cellStyle name="Normal 10 4 2 3 3 4" xfId="449" xr:uid="{D58BBC44-7A41-4C7A-A4BB-6ED19A405D6A}"/>
    <cellStyle name="Normal 10 4 2 3 4" xfId="450" xr:uid="{65D87AA4-1327-483E-A876-48BB7A470617}"/>
    <cellStyle name="Normal 10 4 2 3 5" xfId="451" xr:uid="{55DFC945-D2BB-4725-AA94-5E9ED7B2E8BC}"/>
    <cellStyle name="Normal 10 4 2 3 6" xfId="452" xr:uid="{EABB08D7-ADCD-41F2-AE9D-9B94EBE8E71F}"/>
    <cellStyle name="Normal 10 4 2 4" xfId="453" xr:uid="{DD03A891-3A16-4F82-BDB6-400717C095FC}"/>
    <cellStyle name="Normal 10 4 2 4 2" xfId="454" xr:uid="{350B3498-D66A-4552-BC0A-2D3BFF87C865}"/>
    <cellStyle name="Normal 10 4 2 4 2 2" xfId="455" xr:uid="{6C89C0E1-B9F3-4F9E-903B-6EABB51653A9}"/>
    <cellStyle name="Normal 10 4 2 4 2 3" xfId="456" xr:uid="{38C2034E-F7D6-4642-B52C-C4F468BE1A4F}"/>
    <cellStyle name="Normal 10 4 2 4 2 4" xfId="457" xr:uid="{C6650BC8-0B86-44E7-9104-3EA4FA1C54B0}"/>
    <cellStyle name="Normal 10 4 2 4 3" xfId="458" xr:uid="{27199A0F-94E0-4653-8360-0AF958CC5EA7}"/>
    <cellStyle name="Normal 10 4 2 4 4" xfId="459" xr:uid="{B57F9422-FF3B-4322-A70F-0F5D2BD932CE}"/>
    <cellStyle name="Normal 10 4 2 4 5" xfId="460" xr:uid="{21AD4F58-BCEB-4973-B3F7-7C7F9273BB93}"/>
    <cellStyle name="Normal 10 4 2 5" xfId="461" xr:uid="{E13FB79F-E8D3-440B-9053-3198A1BDB3BC}"/>
    <cellStyle name="Normal 10 4 2 5 2" xfId="462" xr:uid="{8C803D33-2185-48E5-9867-3E0AD23F3D69}"/>
    <cellStyle name="Normal 10 4 2 5 3" xfId="463" xr:uid="{D2D57313-5315-4D78-B893-330EC4AE1FE1}"/>
    <cellStyle name="Normal 10 4 2 5 4" xfId="464" xr:uid="{97EA0498-35AA-4EED-AB11-026F65C2D9EA}"/>
    <cellStyle name="Normal 10 4 2 6" xfId="465" xr:uid="{9E7B3C0B-40F1-4C6D-8A32-9A78D50C59BC}"/>
    <cellStyle name="Normal 10 4 2 6 2" xfId="466" xr:uid="{AC78A056-0BD3-4DBB-AA76-E4227737024F}"/>
    <cellStyle name="Normal 10 4 2 6 3" xfId="467" xr:uid="{ACB549AC-7BFA-453C-ADE1-9C38BD729AD7}"/>
    <cellStyle name="Normal 10 4 2 6 4" xfId="468" xr:uid="{78379E08-A1F0-4C84-B9D1-6EB279886F20}"/>
    <cellStyle name="Normal 10 4 2 7" xfId="469" xr:uid="{4C94844B-6EC5-41C6-B62F-0FDEF76799AF}"/>
    <cellStyle name="Normal 10 4 2 8" xfId="470" xr:uid="{15AAF303-8256-46E7-8C03-B44C11E5FAF6}"/>
    <cellStyle name="Normal 10 4 2 9" xfId="471" xr:uid="{820470EE-2230-43F4-AAAE-1C04A321885B}"/>
    <cellStyle name="Normal 10 4 3" xfId="472" xr:uid="{F1E83232-E941-4D14-8095-052651B66832}"/>
    <cellStyle name="Normal 10 4 3 2" xfId="473" xr:uid="{02826073-8046-4AAF-BC72-82628CAA5F4F}"/>
    <cellStyle name="Normal 10 4 3 2 2" xfId="474" xr:uid="{A917D247-315E-4E77-B65F-BF131F50899C}"/>
    <cellStyle name="Normal 10 4 3 2 2 2" xfId="475" xr:uid="{5D95E41D-7F40-42AE-8033-12BF763F31FC}"/>
    <cellStyle name="Normal 10 4 3 2 2 2 2" xfId="3829" xr:uid="{B7C5BC95-24C0-4F62-9FEA-5AC56E777D1F}"/>
    <cellStyle name="Normal 10 4 3 2 2 3" xfId="476" xr:uid="{F8EA049D-7629-4939-B5BC-934E3DC2BCBC}"/>
    <cellStyle name="Normal 10 4 3 2 2 3 2" xfId="6471" xr:uid="{9A3116A3-CAD7-466C-B18D-732809EE58DD}"/>
    <cellStyle name="Normal 10 4 3 2 2 4" xfId="477" xr:uid="{E388989D-5A7B-4F0C-9B46-E4A6F18AE49E}"/>
    <cellStyle name="Normal 10 4 3 2 3" xfId="478" xr:uid="{9D6BBD8C-D191-42F7-AFDF-4846E08C7C51}"/>
    <cellStyle name="Normal 10 4 3 2 3 2" xfId="479" xr:uid="{589C459F-1B2B-4AB3-AD2A-6F9ADE6407EF}"/>
    <cellStyle name="Normal 10 4 3 2 3 3" xfId="480" xr:uid="{A46CA187-DAB8-4CF6-B6AF-2657B08C41DC}"/>
    <cellStyle name="Normal 10 4 3 2 3 4" xfId="481" xr:uid="{D8C1F7B9-5141-4C31-8A5D-96A49A10A01D}"/>
    <cellStyle name="Normal 10 4 3 2 4" xfId="482" xr:uid="{1716CF4E-BE6F-42B0-88A9-FEB5A4872EA7}"/>
    <cellStyle name="Normal 10 4 3 2 4 2" xfId="6472" xr:uid="{B7D14F94-DEAC-4987-9FA9-150E87D77DED}"/>
    <cellStyle name="Normal 10 4 3 2 5" xfId="483" xr:uid="{187F8CBA-1BA9-431F-B3D4-9A90D2CD0170}"/>
    <cellStyle name="Normal 10 4 3 2 6" xfId="484" xr:uid="{A5892198-534B-4FCB-82AC-E2C7E83360E2}"/>
    <cellStyle name="Normal 10 4 3 3" xfId="485" xr:uid="{E9772B25-2401-4830-AF54-07B8827B5895}"/>
    <cellStyle name="Normal 10 4 3 3 2" xfId="486" xr:uid="{8D633A0C-0766-4ED2-B784-6B42B92FD48E}"/>
    <cellStyle name="Normal 10 4 3 3 2 2" xfId="487" xr:uid="{0DE46B19-D177-4B63-A00F-5D9E04D25889}"/>
    <cellStyle name="Normal 10 4 3 3 2 3" xfId="488" xr:uid="{C33D17B9-F5C5-4D5D-BAE4-53C0E80AF96E}"/>
    <cellStyle name="Normal 10 4 3 3 2 4" xfId="489" xr:uid="{B62147DE-EE8E-4109-9D7B-5A8546EEDA2B}"/>
    <cellStyle name="Normal 10 4 3 3 3" xfId="490" xr:uid="{A8D9B688-BB2C-435A-9698-F8B0A9CE0FCB}"/>
    <cellStyle name="Normal 10 4 3 3 3 2" xfId="6473" xr:uid="{F94E3676-D66A-4C00-87E4-4908F16B94FC}"/>
    <cellStyle name="Normal 10 4 3 3 4" xfId="491" xr:uid="{C561444F-B1A7-4831-AAC3-CF7AFD0AD252}"/>
    <cellStyle name="Normal 10 4 3 3 5" xfId="492" xr:uid="{A1FF996F-AE66-40C3-8CA0-BF2C4B135AB4}"/>
    <cellStyle name="Normal 10 4 3 4" xfId="493" xr:uid="{512BE92D-0D45-4F75-BEBE-1AB1A6DB612B}"/>
    <cellStyle name="Normal 10 4 3 4 2" xfId="494" xr:uid="{0ECDC933-6A87-4461-8266-118FC197408F}"/>
    <cellStyle name="Normal 10 4 3 4 3" xfId="495" xr:uid="{489B38D1-A08D-4414-9185-93A1450C264A}"/>
    <cellStyle name="Normal 10 4 3 4 4" xfId="496" xr:uid="{C2F4C9B0-B455-480A-8A1B-D441B18BFE1B}"/>
    <cellStyle name="Normal 10 4 3 5" xfId="497" xr:uid="{3A8F9CBB-2F3A-4B81-9112-C329633B16B5}"/>
    <cellStyle name="Normal 10 4 3 5 2" xfId="498" xr:uid="{A37776A5-0743-42F4-8D10-F958DAA43686}"/>
    <cellStyle name="Normal 10 4 3 5 3" xfId="499" xr:uid="{81C963D4-10AE-48AA-B960-C3019CE9C576}"/>
    <cellStyle name="Normal 10 4 3 5 4" xfId="500" xr:uid="{8A3741CE-B409-4931-8A88-7BB89B016B2A}"/>
    <cellStyle name="Normal 10 4 3 6" xfId="501" xr:uid="{5C9BDB5C-A3EC-446F-863E-2B0770B1B102}"/>
    <cellStyle name="Normal 10 4 3 7" xfId="502" xr:uid="{1D929765-D5C2-4A3D-94C6-D8CEE8EEE988}"/>
    <cellStyle name="Normal 10 4 3 8" xfId="503" xr:uid="{56750E01-BBD7-43E0-A961-4D29B56BA001}"/>
    <cellStyle name="Normal 10 4 4" xfId="504" xr:uid="{10949C75-388F-48F0-9E8A-AE9B7E3501FE}"/>
    <cellStyle name="Normal 10 4 4 2" xfId="505" xr:uid="{17A8AAAA-5822-43CE-B309-A55A53018172}"/>
    <cellStyle name="Normal 10 4 4 2 2" xfId="506" xr:uid="{ECD89803-A9A6-4834-BF32-FB07110A8633}"/>
    <cellStyle name="Normal 10 4 4 2 2 2" xfId="507" xr:uid="{84D19523-5ECA-4C86-851A-25B29FA75F76}"/>
    <cellStyle name="Normal 10 4 4 2 2 3" xfId="508" xr:uid="{0A6CA65A-5A79-4D63-912F-C344EB48D83B}"/>
    <cellStyle name="Normal 10 4 4 2 2 4" xfId="509" xr:uid="{F7461941-E8E5-4CCB-95B4-479EBE8BC0B4}"/>
    <cellStyle name="Normal 10 4 4 2 3" xfId="510" xr:uid="{A420E36D-1C39-46C0-850F-592C9C7161F1}"/>
    <cellStyle name="Normal 10 4 4 2 3 2" xfId="6474" xr:uid="{CAF76467-D677-4D7A-AC4F-AF05A8EA1EBA}"/>
    <cellStyle name="Normal 10 4 4 2 4" xfId="511" xr:uid="{784A6AFA-E374-4365-897F-85F915DBA688}"/>
    <cellStyle name="Normal 10 4 4 2 5" xfId="512" xr:uid="{230FFF0D-0DA4-47A4-84A9-A35C5E3E0F87}"/>
    <cellStyle name="Normal 10 4 4 3" xfId="513" xr:uid="{E044E74B-C666-42E4-97AF-BED09F878005}"/>
    <cellStyle name="Normal 10 4 4 3 2" xfId="514" xr:uid="{2CC10033-6BB9-4537-9121-59E8381A106C}"/>
    <cellStyle name="Normal 10 4 4 3 3" xfId="515" xr:uid="{A67A3929-F662-465B-85D6-A2DB992ECFA0}"/>
    <cellStyle name="Normal 10 4 4 3 4" xfId="516" xr:uid="{3208FFA5-A1DD-44F2-8D9D-D345D78C84C4}"/>
    <cellStyle name="Normal 10 4 4 4" xfId="517" xr:uid="{21DDB2F2-E5DD-41C6-8F0D-C8F9D2E0416D}"/>
    <cellStyle name="Normal 10 4 4 4 2" xfId="518" xr:uid="{251651D2-5935-4CBC-AC62-F42ADAD5C012}"/>
    <cellStyle name="Normal 10 4 4 4 3" xfId="519" xr:uid="{727338BC-757D-46EF-8DF3-702FB85C8B82}"/>
    <cellStyle name="Normal 10 4 4 4 4" xfId="520" xr:uid="{8B30FA01-25E8-4A38-A1F0-A3B9943E7307}"/>
    <cellStyle name="Normal 10 4 4 5" xfId="521" xr:uid="{F43E5F0C-106A-41BF-B847-6E2D4824DA89}"/>
    <cellStyle name="Normal 10 4 4 6" xfId="522" xr:uid="{8141EA15-207C-427A-9F77-8323DD7BD408}"/>
    <cellStyle name="Normal 10 4 4 7" xfId="523" xr:uid="{02758AA4-F9EA-4E7B-8E90-00F8B6247EE6}"/>
    <cellStyle name="Normal 10 4 5" xfId="524" xr:uid="{7DA58DDB-48B6-4A63-9BDF-C5D209FD0DBB}"/>
    <cellStyle name="Normal 10 4 5 2" xfId="525" xr:uid="{8D3BE70A-06F5-4036-9362-07DE580B0787}"/>
    <cellStyle name="Normal 10 4 5 2 2" xfId="526" xr:uid="{7B3935DA-BDF6-43C4-B05E-3CCC2B53B414}"/>
    <cellStyle name="Normal 10 4 5 2 3" xfId="527" xr:uid="{53B2E2BA-453E-4E35-9227-A481D19BB74E}"/>
    <cellStyle name="Normal 10 4 5 2 4" xfId="528" xr:uid="{17D9D0EB-BBBB-416E-95E4-BC911823BB3A}"/>
    <cellStyle name="Normal 10 4 5 3" xfId="529" xr:uid="{5E63C487-8BAC-48B4-8D08-EBFA12A3DDD9}"/>
    <cellStyle name="Normal 10 4 5 3 2" xfId="530" xr:uid="{46674E11-9199-44DD-A860-8ABDB08528C6}"/>
    <cellStyle name="Normal 10 4 5 3 3" xfId="531" xr:uid="{B1EB7362-D9AB-41FC-BA3A-AF2245050B98}"/>
    <cellStyle name="Normal 10 4 5 3 4" xfId="532" xr:uid="{89E413D3-682E-4924-ACBC-A665E84C3E67}"/>
    <cellStyle name="Normal 10 4 5 4" xfId="533" xr:uid="{541A3E0C-5A5A-417A-9B49-AC269122765B}"/>
    <cellStyle name="Normal 10 4 5 5" xfId="534" xr:uid="{29898AA6-50F3-41C9-97E7-81E8C1B9470E}"/>
    <cellStyle name="Normal 10 4 5 6" xfId="535" xr:uid="{9644E147-DA9A-4B83-AD4C-09B1AE3A41F8}"/>
    <cellStyle name="Normal 10 4 6" xfId="536" xr:uid="{5326D8F8-935E-4F40-9491-D0803D1757DB}"/>
    <cellStyle name="Normal 10 4 6 2" xfId="537" xr:uid="{B06F45B1-AD63-4682-8F21-67E296B74C27}"/>
    <cellStyle name="Normal 10 4 6 2 2" xfId="538" xr:uid="{8B5172DE-E46A-4215-A6DE-B714B65BD1E6}"/>
    <cellStyle name="Normal 10 4 6 2 3" xfId="539" xr:uid="{B5886C00-B702-4133-A192-14A6586AF4C0}"/>
    <cellStyle name="Normal 10 4 6 2 4" xfId="540" xr:uid="{A59E166F-4428-4486-B9AE-64106F04CCDD}"/>
    <cellStyle name="Normal 10 4 6 3" xfId="541" xr:uid="{2F9CDE44-57CE-4EF9-87C9-0409A7DB99A5}"/>
    <cellStyle name="Normal 10 4 6 4" xfId="542" xr:uid="{63B19791-2123-4C60-9839-F57A57D0691E}"/>
    <cellStyle name="Normal 10 4 6 5" xfId="543" xr:uid="{370B494A-99A6-4214-93D1-865BB4A7F0AE}"/>
    <cellStyle name="Normal 10 4 7" xfId="544" xr:uid="{EC36D564-8220-4514-AD7C-94A90018B8E5}"/>
    <cellStyle name="Normal 10 4 7 2" xfId="545" xr:uid="{A8208868-75F4-41D9-BBEE-151D37809103}"/>
    <cellStyle name="Normal 10 4 7 3" xfId="546" xr:uid="{24C93AFA-1F06-4EFC-86E6-015717A60833}"/>
    <cellStyle name="Normal 10 4 7 4" xfId="547" xr:uid="{E19A0DEC-7F03-4901-9A7B-7A77CE77779A}"/>
    <cellStyle name="Normal 10 4 8" xfId="548" xr:uid="{730C13E8-F27A-4EEF-B6D2-594E4CA654F6}"/>
    <cellStyle name="Normal 10 4 8 2" xfId="549" xr:uid="{46780CF1-1DC2-4B1B-9416-C9264C86CA88}"/>
    <cellStyle name="Normal 10 4 8 3" xfId="550" xr:uid="{37EDF60A-7E28-473D-9FA3-B2F7BDC7B6AB}"/>
    <cellStyle name="Normal 10 4 8 4" xfId="551" xr:uid="{F5689149-D015-4BAE-A231-C9F47E15D547}"/>
    <cellStyle name="Normal 10 4 9" xfId="552" xr:uid="{ABC52E06-193C-47CB-ADF1-594BB0CAE7A2}"/>
    <cellStyle name="Normal 10 5" xfId="553" xr:uid="{AE09248C-59DB-4D0A-B084-BA56EB661DD8}"/>
    <cellStyle name="Normal 10 5 2" xfId="554" xr:uid="{A940B3F6-182A-4448-ACFA-7F4A71FD2CD4}"/>
    <cellStyle name="Normal 10 5 2 2" xfId="555" xr:uid="{DC8B1552-15B2-40CF-A84A-8552671F5C81}"/>
    <cellStyle name="Normal 10 5 2 2 2" xfId="556" xr:uid="{2573E1EC-0D72-4F00-A460-39E8F44191F4}"/>
    <cellStyle name="Normal 10 5 2 2 2 2" xfId="557" xr:uid="{921AB5B9-E66D-48EB-972E-3FF3CDD2CBC6}"/>
    <cellStyle name="Normal 10 5 2 2 2 3" xfId="558" xr:uid="{04E601B8-34B2-4081-88CE-C79ADAFEC51E}"/>
    <cellStyle name="Normal 10 5 2 2 2 4" xfId="559" xr:uid="{703D942A-562C-4480-95C7-70ED999002D1}"/>
    <cellStyle name="Normal 10 5 2 2 3" xfId="560" xr:uid="{F791AEB1-13B2-4565-BE7D-DDCF5815EA19}"/>
    <cellStyle name="Normal 10 5 2 2 3 2" xfId="561" xr:uid="{B3FBD01A-C2A0-4FF3-8289-EF8B18E6030F}"/>
    <cellStyle name="Normal 10 5 2 2 3 3" xfId="562" xr:uid="{A545C774-63B6-495D-92CB-A4B7C8A34300}"/>
    <cellStyle name="Normal 10 5 2 2 3 4" xfId="563" xr:uid="{B2172316-5211-41D1-83DE-2675ED892237}"/>
    <cellStyle name="Normal 10 5 2 2 4" xfId="564" xr:uid="{E8B09B97-8AE8-419F-9B5C-60D8E26BC6C3}"/>
    <cellStyle name="Normal 10 5 2 2 5" xfId="565" xr:uid="{8FA2ED5A-B15A-492C-9ED5-813F0DFD747B}"/>
    <cellStyle name="Normal 10 5 2 2 6" xfId="566" xr:uid="{25D0C53F-D902-4B5F-878E-A0594DDBACE6}"/>
    <cellStyle name="Normal 10 5 2 3" xfId="567" xr:uid="{0F4A6A19-1DFB-45CC-9353-661EEE0941F7}"/>
    <cellStyle name="Normal 10 5 2 3 2" xfId="568" xr:uid="{44D23BFC-61E0-44DC-B3FF-C97CA689352A}"/>
    <cellStyle name="Normal 10 5 2 3 2 2" xfId="569" xr:uid="{6688CE17-BE0F-49F0-AECD-2408F3CB9006}"/>
    <cellStyle name="Normal 10 5 2 3 2 3" xfId="570" xr:uid="{2084E42A-91A5-46B0-8D9F-63B7B7F42101}"/>
    <cellStyle name="Normal 10 5 2 3 2 4" xfId="571" xr:uid="{3AB9E9BA-26ED-43A3-BE0C-742F69E48E75}"/>
    <cellStyle name="Normal 10 5 2 3 3" xfId="572" xr:uid="{7EF1F610-FA21-4023-9024-4DF8B2598657}"/>
    <cellStyle name="Normal 10 5 2 3 4" xfId="573" xr:uid="{C5280B21-878F-4EE0-9BC8-C3BB6153A053}"/>
    <cellStyle name="Normal 10 5 2 3 5" xfId="574" xr:uid="{99D54869-1403-43E6-973F-0F3F00C8D76D}"/>
    <cellStyle name="Normal 10 5 2 4" xfId="575" xr:uid="{6CD8356F-63DD-4BD7-997A-CF5B2B709C9D}"/>
    <cellStyle name="Normal 10 5 2 4 2" xfId="576" xr:uid="{07BF1C49-F86C-4FE4-AF91-3C963AA3A64B}"/>
    <cellStyle name="Normal 10 5 2 4 3" xfId="577" xr:uid="{9AEB3F25-FFD1-48C6-9D9C-25AAE9B86099}"/>
    <cellStyle name="Normal 10 5 2 4 4" xfId="578" xr:uid="{D5B19C41-DC8D-42F1-9B42-4E0E5E79F4D8}"/>
    <cellStyle name="Normal 10 5 2 5" xfId="579" xr:uid="{0B0F7113-85DE-4456-B14B-754C349B6816}"/>
    <cellStyle name="Normal 10 5 2 5 2" xfId="580" xr:uid="{0492E3D5-67CF-448D-AEAD-480F15CCAB8C}"/>
    <cellStyle name="Normal 10 5 2 5 3" xfId="581" xr:uid="{2C844B27-02DD-49F5-9865-E14DCF698714}"/>
    <cellStyle name="Normal 10 5 2 5 4" xfId="582" xr:uid="{4A626CF4-66F2-4ECB-B27F-12E36E0B6099}"/>
    <cellStyle name="Normal 10 5 2 6" xfId="583" xr:uid="{63FE2E0F-A050-47D8-958A-702B2D05DEE6}"/>
    <cellStyle name="Normal 10 5 2 7" xfId="584" xr:uid="{C6B57E79-754B-4883-A44C-FAC9B686D605}"/>
    <cellStyle name="Normal 10 5 2 8" xfId="585" xr:uid="{92D595F8-49A3-4477-8ECF-417B5E47F0FD}"/>
    <cellStyle name="Normal 10 5 3" xfId="586" xr:uid="{00B99B4A-CC59-413D-A208-39557901FBF5}"/>
    <cellStyle name="Normal 10 5 3 2" xfId="587" xr:uid="{E1C5C84C-130F-4BEA-8B9C-6682E88D164B}"/>
    <cellStyle name="Normal 10 5 3 2 2" xfId="588" xr:uid="{3451B7CC-03F3-47B4-B18E-C367A317F88C}"/>
    <cellStyle name="Normal 10 5 3 2 3" xfId="589" xr:uid="{57CD3CDB-5E41-4FB8-B9D0-0B6B8AEE94ED}"/>
    <cellStyle name="Normal 10 5 3 2 4" xfId="590" xr:uid="{BD45C4F3-E16F-4613-8B25-1F25F66CE7D7}"/>
    <cellStyle name="Normal 10 5 3 3" xfId="591" xr:uid="{4630216D-4031-4F26-9012-846D4CA8A802}"/>
    <cellStyle name="Normal 10 5 3 3 2" xfId="592" xr:uid="{871BAD94-3F77-487D-AC62-9031CCD2CB69}"/>
    <cellStyle name="Normal 10 5 3 3 3" xfId="593" xr:uid="{F20C00ED-C488-4C2B-B0CD-263CB461743C}"/>
    <cellStyle name="Normal 10 5 3 3 4" xfId="594" xr:uid="{99D86B55-629B-4EEC-B947-FC625F78E420}"/>
    <cellStyle name="Normal 10 5 3 4" xfId="595" xr:uid="{95B451E1-41E7-4127-A8D4-F8D2CED393EE}"/>
    <cellStyle name="Normal 10 5 3 5" xfId="596" xr:uid="{C69B990D-25B7-47A5-8F97-98B028677F0A}"/>
    <cellStyle name="Normal 10 5 3 6" xfId="597" xr:uid="{B41E0EB5-6274-4CDA-B873-09FB3C269E1B}"/>
    <cellStyle name="Normal 10 5 4" xfId="598" xr:uid="{71583E6C-70B4-4E0F-891C-D068A4F32367}"/>
    <cellStyle name="Normal 10 5 4 2" xfId="599" xr:uid="{C2D8A07D-0C5A-45DB-967C-40A9F683A80C}"/>
    <cellStyle name="Normal 10 5 4 2 2" xfId="600" xr:uid="{3BDC28B3-E65A-4DD7-B9D0-C3867B1447B1}"/>
    <cellStyle name="Normal 10 5 4 2 3" xfId="601" xr:uid="{293A3AC7-768F-43CA-9B23-D473320C5C5C}"/>
    <cellStyle name="Normal 10 5 4 2 4" xfId="602" xr:uid="{5590F200-5718-4BDD-B316-1DBE4503A231}"/>
    <cellStyle name="Normal 10 5 4 3" xfId="603" xr:uid="{E5ADA66A-7599-42B7-A8D3-0C08C3C33223}"/>
    <cellStyle name="Normal 10 5 4 4" xfId="604" xr:uid="{ADF6C4FF-D00A-41EF-95FA-ED5E6C51A246}"/>
    <cellStyle name="Normal 10 5 4 5" xfId="605" xr:uid="{BA85D2AD-3481-4B5F-9B50-219CECC2203E}"/>
    <cellStyle name="Normal 10 5 5" xfId="606" xr:uid="{DC2043DD-AB77-4B89-8C3D-EB1E4F324359}"/>
    <cellStyle name="Normal 10 5 5 2" xfId="607" xr:uid="{08923935-FBFE-409F-9F98-B49D1A4ECC52}"/>
    <cellStyle name="Normal 10 5 5 3" xfId="608" xr:uid="{48C6FDFB-230A-4A6A-86D1-AE45CFCE051D}"/>
    <cellStyle name="Normal 10 5 5 4" xfId="609" xr:uid="{DF2D10AD-7CF7-49BB-B514-4686B15CFBDA}"/>
    <cellStyle name="Normal 10 5 6" xfId="610" xr:uid="{B49844D6-48B5-476F-B487-08B59FD1CB3C}"/>
    <cellStyle name="Normal 10 5 6 2" xfId="611" xr:uid="{22EE89FF-202A-4012-BFA7-3E9E2ECC8BF2}"/>
    <cellStyle name="Normal 10 5 6 3" xfId="612" xr:uid="{6656FB3F-57F3-4292-9744-E392B8ACE8C8}"/>
    <cellStyle name="Normal 10 5 6 4" xfId="613" xr:uid="{5A5B9C73-1EB6-4E43-A4A4-39607D22185A}"/>
    <cellStyle name="Normal 10 5 7" xfId="614" xr:uid="{1A785B70-CA18-48BE-8EFA-EDDC2D961F39}"/>
    <cellStyle name="Normal 10 5 8" xfId="615" xr:uid="{C316B4A9-AE62-4430-8395-009A46F5C525}"/>
    <cellStyle name="Normal 10 5 9" xfId="616" xr:uid="{252B114F-C73C-4E8E-B2EA-F042F0929540}"/>
    <cellStyle name="Normal 10 6" xfId="617" xr:uid="{17CA55DD-F38C-4010-9D04-4802D65B54D0}"/>
    <cellStyle name="Normal 10 6 2" xfId="618" xr:uid="{EEC7D43C-A4A9-4074-9D50-641711DD22C3}"/>
    <cellStyle name="Normal 10 6 2 2" xfId="619" xr:uid="{00BE091E-2532-4E5F-AFC7-87153E37070D}"/>
    <cellStyle name="Normal 10 6 2 2 2" xfId="620" xr:uid="{4CC4A61C-96BF-4F7E-B6E7-60EA71C05978}"/>
    <cellStyle name="Normal 10 6 2 2 2 2" xfId="3830" xr:uid="{80E9B7C0-5B9A-44E7-95B0-1D3A9085E6E1}"/>
    <cellStyle name="Normal 10 6 2 2 3" xfId="621" xr:uid="{D3E5E389-ABED-42AD-851C-28FADA716A84}"/>
    <cellStyle name="Normal 10 6 2 2 3 2" xfId="6475" xr:uid="{A55E2CE6-F31D-4294-8236-D252F5559927}"/>
    <cellStyle name="Normal 10 6 2 2 4" xfId="622" xr:uid="{02EF017C-4016-45E5-AEA8-2F7833A135FC}"/>
    <cellStyle name="Normal 10 6 2 3" xfId="623" xr:uid="{D075F46B-D198-4D6C-9E68-959DC3F19402}"/>
    <cellStyle name="Normal 10 6 2 3 2" xfId="624" xr:uid="{6DB7865D-F501-49CF-83B7-5965680182E2}"/>
    <cellStyle name="Normal 10 6 2 3 3" xfId="625" xr:uid="{B06F6850-245F-403C-83E4-B8AEB54502C2}"/>
    <cellStyle name="Normal 10 6 2 3 4" xfId="626" xr:uid="{5742178D-742F-4AF2-88C9-A241283E7287}"/>
    <cellStyle name="Normal 10 6 2 4" xfId="627" xr:uid="{0F46E8AF-7572-49E3-885D-67F656399B68}"/>
    <cellStyle name="Normal 10 6 2 4 2" xfId="6476" xr:uid="{2ABAD6E2-0D8F-430F-B840-4722EB03DEFD}"/>
    <cellStyle name="Normal 10 6 2 5" xfId="628" xr:uid="{37A2A3D1-27A7-45E1-9466-8867DDFF41FA}"/>
    <cellStyle name="Normal 10 6 2 6" xfId="629" xr:uid="{5DC0FA92-B1A6-4CF3-8ACE-D3BCF0A195B1}"/>
    <cellStyle name="Normal 10 6 3" xfId="630" xr:uid="{E3513BB9-ED2B-462B-9CD0-FD9F848D72E0}"/>
    <cellStyle name="Normal 10 6 3 2" xfId="631" xr:uid="{AB3D828A-0795-43D4-B550-36BA10A42656}"/>
    <cellStyle name="Normal 10 6 3 2 2" xfId="632" xr:uid="{33A3DE83-9B92-48E0-9869-431370E392AB}"/>
    <cellStyle name="Normal 10 6 3 2 3" xfId="633" xr:uid="{9D0B8282-3196-4CC9-A910-57ECEE8945E4}"/>
    <cellStyle name="Normal 10 6 3 2 4" xfId="634" xr:uid="{FBBBEE6A-49D7-4B99-A187-5C615C7142DE}"/>
    <cellStyle name="Normal 10 6 3 3" xfId="635" xr:uid="{D7850DFD-8DF3-40E6-905B-2365F0A8FB5F}"/>
    <cellStyle name="Normal 10 6 3 3 2" xfId="6477" xr:uid="{080694EB-A3DB-40A5-A700-68164FAA08F7}"/>
    <cellStyle name="Normal 10 6 3 4" xfId="636" xr:uid="{8F7B2E49-3902-456B-B088-91105BDA6B92}"/>
    <cellStyle name="Normal 10 6 3 5" xfId="637" xr:uid="{FC3CDE05-F91E-462D-957A-B4C369A96759}"/>
    <cellStyle name="Normal 10 6 4" xfId="638" xr:uid="{522165F8-CBD2-4DC4-B973-AC3F8AE23DE2}"/>
    <cellStyle name="Normal 10 6 4 2" xfId="639" xr:uid="{8026E9D7-CDD1-460E-9E15-840053685101}"/>
    <cellStyle name="Normal 10 6 4 3" xfId="640" xr:uid="{BE153A8B-9BBC-46E9-9D42-87E279022B28}"/>
    <cellStyle name="Normal 10 6 4 4" xfId="641" xr:uid="{306AD441-F285-4593-9359-CA221C6B265C}"/>
    <cellStyle name="Normal 10 6 5" xfId="642" xr:uid="{E3A00778-86DD-43CC-9CBA-952FB5508593}"/>
    <cellStyle name="Normal 10 6 5 2" xfId="643" xr:uid="{D0173D89-51A0-498C-8308-AFF4CF181386}"/>
    <cellStyle name="Normal 10 6 5 3" xfId="644" xr:uid="{9DD87AED-3537-4C88-A141-95F9F6B2A971}"/>
    <cellStyle name="Normal 10 6 5 4" xfId="645" xr:uid="{6366F8F6-4A50-4E54-AAA2-02DC41AA6429}"/>
    <cellStyle name="Normal 10 6 6" xfId="646" xr:uid="{37356E80-0B12-4B5E-8CB8-1FC8F85D0ED8}"/>
    <cellStyle name="Normal 10 6 7" xfId="647" xr:uid="{C56FD9EB-E4BA-477D-9212-9B383124A64E}"/>
    <cellStyle name="Normal 10 6 8" xfId="648" xr:uid="{F9FFED31-200B-4E86-B62E-39B696A90239}"/>
    <cellStyle name="Normal 10 7" xfId="649" xr:uid="{620701E4-1BB8-4B3D-86FD-AE5BF860C9B4}"/>
    <cellStyle name="Normal 10 7 2" xfId="650" xr:uid="{2EB5AF77-62BE-41D6-A615-ABD55BE565CC}"/>
    <cellStyle name="Normal 10 7 2 2" xfId="651" xr:uid="{A22C288C-B68D-46C8-9C2D-E26466345714}"/>
    <cellStyle name="Normal 10 7 2 2 2" xfId="652" xr:uid="{5DBDAD56-7006-4216-9294-58C973857408}"/>
    <cellStyle name="Normal 10 7 2 2 3" xfId="653" xr:uid="{763172E5-CFD4-4CBF-98B1-DED8309DF79C}"/>
    <cellStyle name="Normal 10 7 2 2 4" xfId="654" xr:uid="{C2F3D15C-AF28-46D8-9D67-D2ED34883D43}"/>
    <cellStyle name="Normal 10 7 2 3" xfId="655" xr:uid="{B29759E8-976C-4708-B85D-44A636C0DF5C}"/>
    <cellStyle name="Normal 10 7 2 3 2" xfId="6478" xr:uid="{2E936428-3A26-4205-AC47-58630E038074}"/>
    <cellStyle name="Normal 10 7 2 4" xfId="656" xr:uid="{FA8D7926-A827-4043-AEA2-8743787B5143}"/>
    <cellStyle name="Normal 10 7 2 5" xfId="657" xr:uid="{2C200ACD-5835-4E80-A85B-5C53938F3D52}"/>
    <cellStyle name="Normal 10 7 3" xfId="658" xr:uid="{B9CD142E-FCE5-42BF-98E1-D9FF170C317E}"/>
    <cellStyle name="Normal 10 7 3 2" xfId="659" xr:uid="{11DCE00A-1D09-4F5E-95B3-B0D865513FF9}"/>
    <cellStyle name="Normal 10 7 3 3" xfId="660" xr:uid="{000254F3-A27C-4FA3-8E85-54EA289DF200}"/>
    <cellStyle name="Normal 10 7 3 4" xfId="661" xr:uid="{58DFDB96-DE71-4907-9265-8847C96F51DD}"/>
    <cellStyle name="Normal 10 7 4" xfId="662" xr:uid="{1D0A5DA8-EA37-426D-8B10-2EE78D58A3FC}"/>
    <cellStyle name="Normal 10 7 4 2" xfId="663" xr:uid="{AD1C1D68-0483-4540-9E4D-A575FFD0D6EE}"/>
    <cellStyle name="Normal 10 7 4 3" xfId="664" xr:uid="{937B0A4F-E8D0-4F62-8E58-5683F756D4D9}"/>
    <cellStyle name="Normal 10 7 4 4" xfId="665" xr:uid="{C9E4447A-76D0-4EB3-8209-13581C466E9B}"/>
    <cellStyle name="Normal 10 7 5" xfId="666" xr:uid="{6CFBA03C-75DD-42F8-A1C3-41A7FE56EDEB}"/>
    <cellStyle name="Normal 10 7 6" xfId="667" xr:uid="{34C62738-001C-4547-B596-69742D1A4A9F}"/>
    <cellStyle name="Normal 10 7 7" xfId="668" xr:uid="{8E44942F-56A9-4B31-AC9E-CAEBE5985D9A}"/>
    <cellStyle name="Normal 10 8" xfId="669" xr:uid="{A9069EDC-248A-4B93-9B28-12E21C9D90B3}"/>
    <cellStyle name="Normal 10 8 2" xfId="670" xr:uid="{BA9B581D-408C-42DB-8DB0-829E585D2CEC}"/>
    <cellStyle name="Normal 10 8 2 2" xfId="671" xr:uid="{F16309E2-996D-4A77-B5F4-1DBEB57E1F52}"/>
    <cellStyle name="Normal 10 8 2 3" xfId="672" xr:uid="{DFFD37A0-F15F-482A-BCB3-E104831D7DC6}"/>
    <cellStyle name="Normal 10 8 2 4" xfId="673" xr:uid="{1D9B01B5-8F91-4710-ACCF-793308634614}"/>
    <cellStyle name="Normal 10 8 3" xfId="674" xr:uid="{0325E390-6764-4892-ADF3-46A6125E08D1}"/>
    <cellStyle name="Normal 10 8 3 2" xfId="675" xr:uid="{EA717080-F172-4190-94CF-A94FCA99FE15}"/>
    <cellStyle name="Normal 10 8 3 3" xfId="676" xr:uid="{F034BD3E-B7AB-4BE6-AE2B-43209E7AB9FA}"/>
    <cellStyle name="Normal 10 8 3 4" xfId="677" xr:uid="{7CA1BA90-A867-49CB-B7D1-4DF484A89662}"/>
    <cellStyle name="Normal 10 8 4" xfId="678" xr:uid="{C0799555-ED3A-49AE-A339-287DAA495FCC}"/>
    <cellStyle name="Normal 10 8 5" xfId="679" xr:uid="{2952678F-0C65-45AC-9796-D7C9F0C8547C}"/>
    <cellStyle name="Normal 10 8 6" xfId="680" xr:uid="{6FEEB5A5-40C4-49FB-8081-4FD66F1A977E}"/>
    <cellStyle name="Normal 10 9" xfId="681" xr:uid="{1B822BF0-E9CA-44E8-AC21-1A59336E324A}"/>
    <cellStyle name="Normal 10 9 2" xfId="682" xr:uid="{6873FE1A-16EE-4EC2-8987-1F1A85E5C077}"/>
    <cellStyle name="Normal 10 9 2 2" xfId="683" xr:uid="{D79FB16E-CA7F-4173-8971-EA1A8C94F0BE}"/>
    <cellStyle name="Normal 10 9 2 2 2" xfId="4305" xr:uid="{7290BB78-64DD-4877-B2EC-F0404B1701C6}"/>
    <cellStyle name="Normal 10 9 2 2 3" xfId="4847" xr:uid="{5DCFBC95-A2BD-4769-9AFC-F6ADFFA1C083}"/>
    <cellStyle name="Normal 10 9 2 3" xfId="684" xr:uid="{6ED82F2E-49C0-410A-B2A0-63F120904165}"/>
    <cellStyle name="Normal 10 9 2 4" xfId="685" xr:uid="{0D9C595D-7E53-4DEE-844F-91797CC63328}"/>
    <cellStyle name="Normal 10 9 3" xfId="686" xr:uid="{43AB8179-8713-4C11-AC37-8B5DAFB6A3EA}"/>
    <cellStyle name="Normal 10 9 3 2" xfId="5506" xr:uid="{93234BA4-B503-4DEA-9CF5-FC59321E3C83}"/>
    <cellStyle name="Normal 10 9 4" xfId="687" xr:uid="{18620337-FCEB-41F5-9160-C7719D4AAF94}"/>
    <cellStyle name="Normal 10 9 4 2" xfId="4776" xr:uid="{9925E545-B617-466C-9184-3093BB5E688B}"/>
    <cellStyle name="Normal 10 9 4 3" xfId="4848" xr:uid="{40D821E5-97F2-4CED-97D7-A3002940A46A}"/>
    <cellStyle name="Normal 10 9 4 4" xfId="4814" xr:uid="{3758D290-EC3C-4868-85C2-A5FC89CE9CC6}"/>
    <cellStyle name="Normal 10 9 5" xfId="688" xr:uid="{1557F66F-0C10-47C7-9AEC-403B76338A37}"/>
    <cellStyle name="Normal 11" xfId="44" xr:uid="{70CD28E8-3181-43DA-B2A7-7C18A8302E76}"/>
    <cellStyle name="Normal 11 2" xfId="3701" xr:uid="{744190DD-737E-4747-8D3A-D7E1F3272439}"/>
    <cellStyle name="Normal 11 2 2" xfId="4524" xr:uid="{660BBE4D-BFA7-4AD4-A664-BBBB7BAFE839}"/>
    <cellStyle name="Normal 11 2 2 2" xfId="5881" xr:uid="{F36F9AA7-403A-4D8C-B892-98D6C4C79261}"/>
    <cellStyle name="Normal 11 2 3" xfId="5710" xr:uid="{A40AFBAE-EC23-447C-A475-6A6C0611AE5C}"/>
    <cellStyle name="Normal 11 3" xfId="4310" xr:uid="{206070A4-56AA-46F8-AF18-816337380A87}"/>
    <cellStyle name="Normal 11 3 2" xfId="4766" xr:uid="{0487A6D7-0249-42B0-AC12-7BAE02980DA3}"/>
    <cellStyle name="Normal 11 3 2 2" xfId="5935" xr:uid="{15948786-66CD-4C98-BB23-926AA9EED69B}"/>
    <cellStyle name="Normal 11 3 3" xfId="4892" xr:uid="{3F413DF3-5299-4461-97A6-049850275A5D}"/>
    <cellStyle name="Normal 11 3 3 2" xfId="5769" xr:uid="{AD3380E9-711F-460A-943C-ABA771BBE5B0}"/>
    <cellStyle name="Normal 11 3 4" xfId="4869" xr:uid="{81D7A878-8819-4FED-A334-B99A6B6E5B24}"/>
    <cellStyle name="Normal 11 4" xfId="4442" xr:uid="{BAD54BCF-BEE5-4099-89BD-0A04DD32C9E8}"/>
    <cellStyle name="Normal 11 4 2" xfId="5826" xr:uid="{37588E83-7204-49F9-A77E-B05E0CB89E7D}"/>
    <cellStyle name="Normal 11 5" xfId="5657" xr:uid="{185DA954-ADD7-412D-8DA7-A328F937CAF7}"/>
    <cellStyle name="Normal 11 6" xfId="5966" xr:uid="{9E417A11-1257-454A-8866-7BBC9105D074}"/>
    <cellStyle name="Normal 12" xfId="45" xr:uid="{A3C5B4DD-3FE2-4D3D-9A68-FE73C143BB1B}"/>
    <cellStyle name="Normal 12 2" xfId="3702" xr:uid="{9EF7F453-8CDF-49E8-8FD9-EE8844E94543}"/>
    <cellStyle name="Normal 12 2 2" xfId="4525" xr:uid="{4C755CC3-1354-4431-AD16-92480EF9578E}"/>
    <cellStyle name="Normal 12 2 2 2" xfId="5882" xr:uid="{38F04C71-E422-44D2-B125-FCD88FCB69AF}"/>
    <cellStyle name="Normal 12 2 3" xfId="5711" xr:uid="{3645E07D-F006-47ED-9065-5494232DFA15}"/>
    <cellStyle name="Normal 12 3" xfId="4443" xr:uid="{E7DA625C-D911-4DED-BCD8-F0068F6FC437}"/>
    <cellStyle name="Normal 12 3 2" xfId="5612" xr:uid="{C45BAC8E-AFD1-403F-A7B6-3AF77FD90772}"/>
    <cellStyle name="Normal 12 3 2 2" xfId="5936" xr:uid="{1BAB8B58-A6E3-4E85-BD9B-F2EDAA567D27}"/>
    <cellStyle name="Normal 12 3 3" xfId="5770" xr:uid="{2FA9B11F-BE90-4ED5-9C97-69D189E7C530}"/>
    <cellStyle name="Normal 12 4" xfId="5568" xr:uid="{DB61E49B-2FF2-4E30-8BCB-FE8CA62CDCB6}"/>
    <cellStyle name="Normal 12 4 2" xfId="5827" xr:uid="{F225C5FB-63B6-40A5-A7FA-B5232D598026}"/>
    <cellStyle name="Normal 12 5" xfId="5658" xr:uid="{5ACCE8AA-D6E9-4365-A183-A81B2A89628B}"/>
    <cellStyle name="Normal 13" xfId="46" xr:uid="{0F900A73-41BE-4DA0-8BF6-7EEC390C65C3}"/>
    <cellStyle name="Normal 13 2" xfId="47" xr:uid="{EBC85D98-384C-45CF-B979-345B6F8F77A3}"/>
    <cellStyle name="Normal 13 2 2" xfId="3703" xr:uid="{7000425B-6948-4AA4-98E1-B10C025AE936}"/>
    <cellStyle name="Normal 13 2 2 2" xfId="4526" xr:uid="{8BD2C806-D447-4FF2-A220-190CBCFC57BF}"/>
    <cellStyle name="Normal 13 2 2 2 2" xfId="5883" xr:uid="{CC94673B-A797-44BD-9C5C-6E22927D3648}"/>
    <cellStyle name="Normal 13 2 2 3" xfId="5712" xr:uid="{018E3690-4499-4B37-8105-3E78CC9222F0}"/>
    <cellStyle name="Normal 13 2 3" xfId="4312" xr:uid="{BCDF5892-7A46-4A1F-B91A-BF724D72BD1A}"/>
    <cellStyle name="Normal 13 2 3 2" xfId="4767" xr:uid="{93745771-D78B-43E8-82B9-B8F71E2967E2}"/>
    <cellStyle name="Normal 13 2 3 2 2" xfId="5938" xr:uid="{7326277A-9A25-4C0A-A2CF-A4CF9F2B5A95}"/>
    <cellStyle name="Normal 13 2 3 3" xfId="4893" xr:uid="{6812E4DC-FB6E-40BC-9577-782E1FE20D27}"/>
    <cellStyle name="Normal 13 2 3 3 2" xfId="5772" xr:uid="{FEE01CC3-21BD-4A7A-877F-8A9A348505D6}"/>
    <cellStyle name="Normal 13 2 3 4" xfId="4870" xr:uid="{8F80F905-AC40-4385-B016-70828D6F4D03}"/>
    <cellStyle name="Normal 13 2 4" xfId="4445" xr:uid="{4708CFC7-210E-46DD-B668-C7BBB3B86A63}"/>
    <cellStyle name="Normal 13 2 4 2" xfId="5829" xr:uid="{C643AC1B-6667-4F98-BA83-320532C87DC4}"/>
    <cellStyle name="Normal 13 2 5" xfId="5659" xr:uid="{A80B202B-7862-4E54-9203-2E7DB898276E}"/>
    <cellStyle name="Normal 13 2 6" xfId="5968" xr:uid="{9B7831E3-A2B2-41CB-9369-12E55A9BB682}"/>
    <cellStyle name="Normal 13 3" xfId="3704" xr:uid="{231F63D7-8F92-4866-ABB0-8071631FDC5A}"/>
    <cellStyle name="Normal 13 3 2" xfId="4396" xr:uid="{793C001F-75F8-4D2E-B2FC-B87254598BD6}"/>
    <cellStyle name="Normal 13 3 2 2" xfId="4657" xr:uid="{B48418BF-22F0-45A3-9FE7-EF57776A9B60}"/>
    <cellStyle name="Normal 13 3 3" xfId="4313" xr:uid="{994875BC-9712-4EA4-A87B-6A579A9529B7}"/>
    <cellStyle name="Normal 13 3 3 2" xfId="4585" xr:uid="{4F7244ED-A22F-438F-9BB8-1A5E1DAE4F5E}"/>
    <cellStyle name="Normal 13 3 3 2 2" xfId="7009" xr:uid="{240BBBD5-80A4-4B5C-BE40-2EB3B307853C}"/>
    <cellStyle name="Normal 13 3 3 2 3" xfId="5713" xr:uid="{D1AE6E5E-17D0-4CD0-985A-76A31F2F30D1}"/>
    <cellStyle name="Normal 13 3 4" xfId="4527" xr:uid="{EB127E90-E483-4BDC-A6D7-CF17BC0742B0}"/>
    <cellStyle name="Normal 13 3 4 2" xfId="6995" xr:uid="{E2FAE7A5-FB83-4EC7-B676-F4F62710B848}"/>
    <cellStyle name="Normal 13 3 4 3" xfId="4780" xr:uid="{EA21A15C-2BAF-4D3D-9CAC-D2B7BD28784C}"/>
    <cellStyle name="Normal 13 3 5" xfId="4894" xr:uid="{0C4DEAA7-A7B0-46F9-BB0D-CC09EEBF657A}"/>
    <cellStyle name="Normal 13 4" xfId="4314" xr:uid="{11835727-F9DD-4978-8C97-00D725F1CDA6}"/>
    <cellStyle name="Normal 13 4 2" xfId="4586" xr:uid="{0993E3F6-C2F6-47A3-B5BF-B117BCCB6B08}"/>
    <cellStyle name="Normal 13 4 2 2" xfId="5937" xr:uid="{F6FED3AA-3184-4D14-86DD-9E971653EF5A}"/>
    <cellStyle name="Normal 13 4 3" xfId="5771" xr:uid="{8BAE2581-EB7F-4259-B1FE-E8ABFA59925B}"/>
    <cellStyle name="Normal 13 5" xfId="4311" xr:uid="{48C8F62D-21A5-4D0C-BFCD-57187B52DA89}"/>
    <cellStyle name="Normal 13 5 2" xfId="4584" xr:uid="{2049F7B2-93DD-4FC5-836C-D611C5C67EEA}"/>
    <cellStyle name="Normal 13 5 2 2" xfId="7008" xr:uid="{35247499-C778-4D36-8637-CF205163A8A9}"/>
    <cellStyle name="Normal 13 5 2 3" xfId="5828" xr:uid="{1974BAC2-949D-4DDB-874B-9022635A8030}"/>
    <cellStyle name="Normal 13 5 3" xfId="5569" xr:uid="{FC2F1B38-9CE1-4F1A-8FBC-AF3D61A7EAFD}"/>
    <cellStyle name="Normal 13 6" xfId="4444" xr:uid="{67004699-02E6-437C-9AC2-6ABF8F71A47B}"/>
    <cellStyle name="Normal 13 7" xfId="7025" xr:uid="{22910808-A43A-4367-A4C7-D8CDF0BB2B80}"/>
    <cellStyle name="Normal 13 8" xfId="5967" xr:uid="{27386258-AABA-4C71-94B8-173B0792512F}"/>
    <cellStyle name="Normal 14" xfId="48" xr:uid="{6AE8D974-9CF4-4E61-9952-A7152A570E2D}"/>
    <cellStyle name="Normal 14 18" xfId="4316" xr:uid="{AC1547FB-0A80-4DEA-A268-0E21DFFFA0BA}"/>
    <cellStyle name="Normal 14 18 2" xfId="4588" xr:uid="{EA85F482-E398-49EF-B6A4-AD610F912095}"/>
    <cellStyle name="Normal 14 2" xfId="86" xr:uid="{456A59E3-B0AD-49A4-BC1E-1277BCF59885}"/>
    <cellStyle name="Normal 14 2 2" xfId="87" xr:uid="{19CE27F4-3384-4D8C-8CD9-9FC481361765}"/>
    <cellStyle name="Normal 14 2 2 2" xfId="3705" xr:uid="{33563A64-90E0-4CD7-B146-69CD27094B5A}"/>
    <cellStyle name="Normal 14 2 2 2 2" xfId="4528" xr:uid="{64AF18EE-F07E-4848-BE1B-BA3F618CAA58}"/>
    <cellStyle name="Normal 14 2 2 2 2 2" xfId="5941" xr:uid="{1B7AF29D-3F64-402C-8B3E-62812B506BE7}"/>
    <cellStyle name="Normal 14 2 2 2 3" xfId="5775" xr:uid="{53201D14-BF4A-4CB0-8EE2-EA5369FAA847}"/>
    <cellStyle name="Normal 14 2 2 3" xfId="4467" xr:uid="{76685BB4-B37B-43F9-9E00-A12BD2A6036E}"/>
    <cellStyle name="Normal 14 2 2 3 2" xfId="5885" xr:uid="{1C125038-6B15-443A-BEAC-A37C54C21C1B}"/>
    <cellStyle name="Normal 14 2 2 4" xfId="5715" xr:uid="{26E0FD9C-8153-475B-BCB5-EBA5B7DDB6A7}"/>
    <cellStyle name="Normal 14 2 3" xfId="3706" xr:uid="{E3A6266F-4B70-4AE5-A9A1-5291F1AF07B6}"/>
    <cellStyle name="Normal 14 2 3 2" xfId="4529" xr:uid="{CADAA596-3108-487C-890E-89FCB1AFB04D}"/>
    <cellStyle name="Normal 14 2 3 2 2" xfId="5940" xr:uid="{C005BF6F-2126-4F08-9C0C-1BC135876579}"/>
    <cellStyle name="Normal 14 2 3 3" xfId="5774" xr:uid="{47A18276-5F3C-4BE2-955F-EE8B20238EFA}"/>
    <cellStyle name="Normal 14 2 4" xfId="4466" xr:uid="{58F0D68F-A8FF-4589-BD34-B94E279ACE7A}"/>
    <cellStyle name="Normal 14 2 4 2" xfId="5884" xr:uid="{D5497D26-9233-4BAC-B6CF-0893792E4C35}"/>
    <cellStyle name="Normal 14 2 5" xfId="5714" xr:uid="{56FCB1D7-DA32-4FC7-ACF6-843D6FFA382B}"/>
    <cellStyle name="Normal 14 3" xfId="3707" xr:uid="{B4266F47-0F02-4333-B601-EE742C71DD25}"/>
    <cellStyle name="Normal 14 3 2" xfId="4530" xr:uid="{09EC8BF4-AD33-4BFD-8EA3-FAD429BD265B}"/>
    <cellStyle name="Normal 14 3 2 2" xfId="5886" xr:uid="{E9A1A577-F2C4-44AC-B11F-C53317F85307}"/>
    <cellStyle name="Normal 14 3 3" xfId="5716" xr:uid="{29B8A849-9747-46F3-BC41-9F8A72A301D7}"/>
    <cellStyle name="Normal 14 4" xfId="4315" xr:uid="{B2093468-A63B-4EE1-9FD9-B3486E629012}"/>
    <cellStyle name="Normal 14 4 2" xfId="4587" xr:uid="{2770610A-5BB7-4B66-BC5E-7910D27791FE}"/>
    <cellStyle name="Normal 14 4 2 2" xfId="5939" xr:uid="{FA4CB5A5-9611-4B1E-B4C3-FCD3AF4E6971}"/>
    <cellStyle name="Normal 14 4 2 2 2" xfId="7010" xr:uid="{BC2E7A99-DAD9-49ED-A660-2261E9ED3B52}"/>
    <cellStyle name="Normal 14 4 2 3" xfId="4768" xr:uid="{CFD391F5-F7A0-463E-A33A-62273156DBE9}"/>
    <cellStyle name="Normal 14 4 3" xfId="4895" xr:uid="{C9D536D6-3AE2-446B-9885-524E4649C8A0}"/>
    <cellStyle name="Normal 14 4 3 2" xfId="5773" xr:uid="{3A0946E4-EB72-474A-9AFC-53DCAF045924}"/>
    <cellStyle name="Normal 14 4 4" xfId="4871" xr:uid="{B0EADE03-C30C-46CF-8D9A-161BE8205D29}"/>
    <cellStyle name="Normal 14 5" xfId="4446" xr:uid="{00CC943B-9CE2-4DF3-A951-C4E3A7B310FF}"/>
    <cellStyle name="Normal 14 5 2" xfId="5830" xr:uid="{53869073-76A2-4AB3-ACA2-6D5168A09C3B}"/>
    <cellStyle name="Normal 14 6" xfId="5660" xr:uid="{D13CDE3A-5D8D-4681-9059-F5F753C88928}"/>
    <cellStyle name="Normal 14 7" xfId="5969" xr:uid="{050AE938-7BA1-4BDD-88D1-7202094594E7}"/>
    <cellStyle name="Normal 15" xfId="49" xr:uid="{C831FEA8-A31B-4C66-8167-74C5B7486A3D}"/>
    <cellStyle name="Normal 15 2" xfId="50" xr:uid="{714AE350-B4A8-4763-B7CE-E75D65B18768}"/>
    <cellStyle name="Normal 15 2 2" xfId="3708" xr:uid="{6F8B683B-9FAF-403E-8E56-301FCFF7347D}"/>
    <cellStyle name="Normal 15 2 2 2" xfId="4531" xr:uid="{51304404-E13B-4E4D-91DB-D0D718C8EC6E}"/>
    <cellStyle name="Normal 15 2 2 2 2" xfId="5887" xr:uid="{2B268068-CC10-40B3-A6B8-2EE7FC398376}"/>
    <cellStyle name="Normal 15 2 2 3" xfId="5717" xr:uid="{34AB27C3-48CC-4CA1-968F-5CB3A93E266A}"/>
    <cellStyle name="Normal 15 2 3" xfId="4448" xr:uid="{C6B714BD-35A2-4478-A787-DFF59B03F2FF}"/>
    <cellStyle name="Normal 15 2 3 2" xfId="5613" xr:uid="{D0B0A4DC-CD0B-4F29-BA8C-9A6E737AC4AA}"/>
    <cellStyle name="Normal 15 2 3 2 2" xfId="5943" xr:uid="{C3D56A12-9C3D-4F97-A588-BB6DFC6734B4}"/>
    <cellStyle name="Normal 15 2 3 3" xfId="5777" xr:uid="{12D27E68-6416-4EAF-B956-0F503AEA587D}"/>
    <cellStyle name="Normal 15 2 4" xfId="5570" xr:uid="{5DE279F2-9782-441D-963F-74EDD1335089}"/>
    <cellStyle name="Normal 15 2 4 2" xfId="5832" xr:uid="{0D5AA107-AC03-4F87-957E-1DF544F0B1B5}"/>
    <cellStyle name="Normal 15 2 5" xfId="5662" xr:uid="{9E59E6C3-C98B-40B2-B28F-728B880F7EBA}"/>
    <cellStyle name="Normal 15 3" xfId="3709" xr:uid="{5B92C151-DBFF-48B8-B023-BB4236E9CEDC}"/>
    <cellStyle name="Normal 15 3 2" xfId="4397" xr:uid="{EF2EEEA0-DC5E-4107-918A-42F8AF5AD022}"/>
    <cellStyle name="Normal 15 3 2 2" xfId="4658" xr:uid="{EAFFC995-C085-4D1B-A9A4-99A8A685DD4A}"/>
    <cellStyle name="Normal 15 3 3" xfId="4318" xr:uid="{5DAB1BE8-3AA0-4889-AF0B-2C51C78CF35E}"/>
    <cellStyle name="Normal 15 3 3 2" xfId="4590" xr:uid="{E7AC32A0-4390-4A7F-8A3F-3F59F6140D61}"/>
    <cellStyle name="Normal 15 3 3 2 2" xfId="7012" xr:uid="{5DAD8EE9-931E-4E4C-9542-C6FFD988B26F}"/>
    <cellStyle name="Normal 15 3 3 2 3" xfId="5718" xr:uid="{B37D3913-7F96-42DF-858B-99257F864AA4}"/>
    <cellStyle name="Normal 15 3 4" xfId="4532" xr:uid="{0124EE78-C919-4D5D-8EB9-E595CE303BB3}"/>
    <cellStyle name="Normal 15 3 4 2" xfId="6996" xr:uid="{0A475F32-8EDC-4DB8-B686-76AA6453B060}"/>
    <cellStyle name="Normal 15 3 4 3" xfId="4781" xr:uid="{67B21B9B-0061-4A55-99A9-C32B3FF7616D}"/>
    <cellStyle name="Normal 15 3 5" xfId="4897" xr:uid="{84DB4AB0-10FD-48D6-8E14-DEF7C0183C4A}"/>
    <cellStyle name="Normal 15 4" xfId="4317" xr:uid="{1924EC5E-3052-4471-B84C-3B84BAD50346}"/>
    <cellStyle name="Normal 15 4 2" xfId="4589" xr:uid="{212014D6-8BB4-4731-A08B-92283408CA8C}"/>
    <cellStyle name="Normal 15 4 2 2" xfId="5942" xr:uid="{609C653D-9379-473A-B49B-7B22027330BF}"/>
    <cellStyle name="Normal 15 4 2 2 2" xfId="7011" xr:uid="{901281CC-3A8C-49DE-A04C-01BDF20C7F2E}"/>
    <cellStyle name="Normal 15 4 2 3" xfId="4769" xr:uid="{1BB827A0-14D2-4872-910E-2A66D9CEFCF0}"/>
    <cellStyle name="Normal 15 4 3" xfId="4896" xr:uid="{391722FE-6316-42B3-B338-10120AD0C964}"/>
    <cellStyle name="Normal 15 4 3 2" xfId="5776" xr:uid="{4517FD19-AE43-45E0-A860-493CBB60F1A3}"/>
    <cellStyle name="Normal 15 4 4" xfId="4872" xr:uid="{3780BBEB-44D1-43F2-9222-C19416F58255}"/>
    <cellStyle name="Normal 15 5" xfId="4447" xr:uid="{38A8241E-5BE2-4F75-A8B1-FA8E65D7CA08}"/>
    <cellStyle name="Normal 15 5 2" xfId="5831" xr:uid="{99638A35-6FE4-4A1F-AC11-4365E178F4B2}"/>
    <cellStyle name="Normal 15 6" xfId="5661" xr:uid="{6EA07B5C-113D-483E-A486-184D7522DFFB}"/>
    <cellStyle name="Normal 15 7" xfId="5970" xr:uid="{2FCD4AFA-D3D7-4820-AA1D-140A52BB02ED}"/>
    <cellStyle name="Normal 16" xfId="51" xr:uid="{0669C8FF-D3DE-4751-A411-173DF228B547}"/>
    <cellStyle name="Normal 16 2" xfId="3710" xr:uid="{7C8AF6BA-1557-4735-9166-FEAD9E7C791B}"/>
    <cellStyle name="Normal 16 2 2" xfId="4398" xr:uid="{27CFBAD9-2288-40F5-BC0E-F45AC13E1118}"/>
    <cellStyle name="Normal 16 2 2 2" xfId="4659" xr:uid="{14E24613-D24B-4D64-A6C6-9909DEB3E99B}"/>
    <cellStyle name="Normal 16 2 3" xfId="4319" xr:uid="{30D61802-F54A-491B-9F30-D5A8E6D799DF}"/>
    <cellStyle name="Normal 16 2 3 2" xfId="4591" xr:uid="{EB14E40F-5AFA-43AD-8D45-6600DE7ADB29}"/>
    <cellStyle name="Normal 16 2 3 2 2" xfId="7013" xr:uid="{63785D42-79CE-4E80-A3AD-CE9EEEB5DBD3}"/>
    <cellStyle name="Normal 16 2 3 2 3" xfId="5719" xr:uid="{7CF821D2-54E6-474F-80B6-3FD3FD036106}"/>
    <cellStyle name="Normal 16 2 4" xfId="4533" xr:uid="{C9B2D36A-6426-4201-9B70-5612D3F5D3CD}"/>
    <cellStyle name="Normal 16 2 4 2" xfId="6997" xr:uid="{BC646CA8-8EF0-4912-B9B6-4CF64BF48908}"/>
    <cellStyle name="Normal 16 2 4 3" xfId="4782" xr:uid="{5853B73A-9E19-4004-A32C-D1C1988DB326}"/>
    <cellStyle name="Normal 16 2 5" xfId="4898" xr:uid="{CFA0E00D-580E-4848-91D4-019BF6FFF376}"/>
    <cellStyle name="Normal 16 3" xfId="4449" xr:uid="{DCFED8CC-75C4-4C60-BFB2-67B13EC4CBB1}"/>
    <cellStyle name="Normal 16 3 2" xfId="5614" xr:uid="{9FEE76E6-AE11-4B81-B4B8-C396B06E1B93}"/>
    <cellStyle name="Normal 16 3 2 2" xfId="5944" xr:uid="{29E13173-3FC2-41B1-B452-483F6708B229}"/>
    <cellStyle name="Normal 16 3 3" xfId="5778" xr:uid="{9926ED06-C0B6-45AE-A0E0-5056DBE4DD6F}"/>
    <cellStyle name="Normal 16 4" xfId="5571" xr:uid="{4714A765-7D22-4352-A8E1-1FD1EE296DEC}"/>
    <cellStyle name="Normal 16 4 2" xfId="5833" xr:uid="{FCFF1F5C-062B-4A7E-9DFA-74E6087508CA}"/>
    <cellStyle name="Normal 16 5" xfId="5663" xr:uid="{1045714A-304A-4A78-A364-BD92B7A16CDC}"/>
    <cellStyle name="Normal 17" xfId="52" xr:uid="{31F4039C-023E-4BFE-BAC1-52820A533D70}"/>
    <cellStyle name="Normal 17 2" xfId="3711" xr:uid="{6B1718E2-BF4D-4DCC-98E6-27DFBE126F04}"/>
    <cellStyle name="Normal 17 2 2" xfId="4399" xr:uid="{D89ADB8B-DFA2-4979-B729-6E2D615DD731}"/>
    <cellStyle name="Normal 17 2 2 2" xfId="4660" xr:uid="{BBF07829-2687-4545-80E9-BD72F8447463}"/>
    <cellStyle name="Normal 17 2 3" xfId="4321" xr:uid="{1940A4B9-67DD-4BAB-9CD3-7BCA0632024A}"/>
    <cellStyle name="Normal 17 2 3 2" xfId="4593" xr:uid="{FA78D34F-AA21-4345-A581-1A67338BBD45}"/>
    <cellStyle name="Normal 17 2 3 2 2" xfId="7015" xr:uid="{AB3D3C5C-49F7-458E-AF44-6B4CA2911BF7}"/>
    <cellStyle name="Normal 17 2 3 2 3" xfId="5720" xr:uid="{2299E461-24F9-4F71-B54E-69F361C11B94}"/>
    <cellStyle name="Normal 17 2 4" xfId="4534" xr:uid="{36C25AB0-5F20-41AF-BFBD-9FC8251ABC50}"/>
    <cellStyle name="Normal 17 2 4 2" xfId="6998" xr:uid="{540F17F3-1E4D-4440-AF50-726A9A1C5BF3}"/>
    <cellStyle name="Normal 17 2 4 3" xfId="4783" xr:uid="{A3075E8E-DC5C-4BDA-8B15-3C4708D14112}"/>
    <cellStyle name="Normal 17 2 5" xfId="4899" xr:uid="{A9A92788-89DE-4CDB-9A5B-779B520CAFE5}"/>
    <cellStyle name="Normal 17 3" xfId="4322" xr:uid="{F2EAE2D0-CE59-4677-AAFF-4C85DEF74F5F}"/>
    <cellStyle name="Normal 17 3 2" xfId="4594" xr:uid="{F776DB95-FDE4-4C78-A882-E02B6AC62733}"/>
    <cellStyle name="Normal 17 3 2 2" xfId="5945" xr:uid="{8D0AE2F0-36EC-4E49-96FD-41CAD0BA6554}"/>
    <cellStyle name="Normal 17 3 3" xfId="5779" xr:uid="{1D7FEED8-6ECB-4ACD-9EE1-26DA64E0CD35}"/>
    <cellStyle name="Normal 17 4" xfId="4320" xr:uid="{95D333A2-F42D-47B7-BE46-B593B5DFD04E}"/>
    <cellStyle name="Normal 17 4 2" xfId="4592" xr:uid="{159A5160-1DF2-4E56-A020-808ABB416ABD}"/>
    <cellStyle name="Normal 17 4 2 2" xfId="7014" xr:uid="{625CBAF0-4204-4901-BFDA-D86444551B93}"/>
    <cellStyle name="Normal 17 4 2 3" xfId="5834" xr:uid="{437D3893-D21A-4BEE-B9C1-C9592180549D}"/>
    <cellStyle name="Normal 17 4 3" xfId="5572" xr:uid="{9C70F411-6827-4215-A1CC-79A5C725D0D4}"/>
    <cellStyle name="Normal 17 5" xfId="4450" xr:uid="{C280F62A-9E0E-4358-B7C8-3B0633B92AC6}"/>
    <cellStyle name="Normal 17 6" xfId="7026" xr:uid="{DC2F15F7-7E62-464C-A01A-07F82D88AD81}"/>
    <cellStyle name="Normal 17 7" xfId="5971" xr:uid="{A39D0D73-6BA5-4A6F-B25E-46E75A6A6CBF}"/>
    <cellStyle name="Normal 18" xfId="53" xr:uid="{5CFB85F8-5974-4463-8F75-C9D9DB832178}"/>
    <cellStyle name="Normal 18 2" xfId="3712" xr:uid="{9D909270-09B8-4C67-8F8F-91512AE6644F}"/>
    <cellStyle name="Normal 18 2 2" xfId="4535" xr:uid="{250E4FBE-0BCE-43EE-913E-005CBD298F25}"/>
    <cellStyle name="Normal 18 2 2 2" xfId="5888" xr:uid="{6E4F006F-0577-429D-8132-E501B799D2C2}"/>
    <cellStyle name="Normal 18 2 3" xfId="5721" xr:uid="{3564C779-7DE0-421A-A1BA-9360AFA82447}"/>
    <cellStyle name="Normal 18 3" xfId="4323" xr:uid="{6E25AECB-EDFA-4404-94A0-DBB2F1DB055A}"/>
    <cellStyle name="Normal 18 3 2" xfId="4770" xr:uid="{682467E7-9975-4B19-A43F-98F9A2313911}"/>
    <cellStyle name="Normal 18 3 2 2" xfId="5946" xr:uid="{6205E06A-6CFC-46DE-80C8-D17C74F696B6}"/>
    <cellStyle name="Normal 18 3 3" xfId="4900" xr:uid="{933CDECE-1C66-4F42-9618-8B235AFBE06B}"/>
    <cellStyle name="Normal 18 3 3 2" xfId="5780" xr:uid="{4B2DA510-E895-4951-B901-214E70FFCD41}"/>
    <cellStyle name="Normal 18 3 4" xfId="4873" xr:uid="{3B850A1C-61DC-4D44-B5C0-E96B6E2AABF6}"/>
    <cellStyle name="Normal 18 4" xfId="4451" xr:uid="{2F3C37DA-2CD2-4C0D-A39A-66211426D470}"/>
    <cellStyle name="Normal 18 4 2" xfId="5835" xr:uid="{71E18016-FCA9-420F-AD46-4BD21A996A71}"/>
    <cellStyle name="Normal 18 5" xfId="5664" xr:uid="{12DFFF8F-E210-4EF5-8E26-F1A58268DBAD}"/>
    <cellStyle name="Normal 18 6" xfId="5972" xr:uid="{6BF3C6A0-381E-475A-AA57-8DC1CD17915A}"/>
    <cellStyle name="Normal 19" xfId="54" xr:uid="{1572EFB3-18FA-4239-859B-08589559E928}"/>
    <cellStyle name="Normal 19 2" xfId="55" xr:uid="{789C8814-CB20-4A5B-BBA6-72356336E8E3}"/>
    <cellStyle name="Normal 19 2 2" xfId="3713" xr:uid="{A57DF3A7-ECFD-4E6B-9120-34E186C9DAAD}"/>
    <cellStyle name="Normal 19 2 2 2" xfId="4536" xr:uid="{B11B5C5F-2EEA-4447-B3E5-6E5509D2DF67}"/>
    <cellStyle name="Normal 19 2 2 2 2" xfId="5889" xr:uid="{4B9724BF-9B2B-46B7-966E-E6F18FAD2D53}"/>
    <cellStyle name="Normal 19 2 2 3" xfId="5722" xr:uid="{57DAB016-8B5F-40AA-A251-3DA57839B2A9}"/>
    <cellStyle name="Normal 19 2 3" xfId="4453" xr:uid="{2C5B4A3B-3333-4646-B277-694E5CC354DF}"/>
    <cellStyle name="Normal 19 2 3 2" xfId="5616" xr:uid="{AB51D165-3FCA-4FA8-8F53-CB09B18E290C}"/>
    <cellStyle name="Normal 19 2 3 2 2" xfId="5948" xr:uid="{7A52B1B0-E6B7-40D1-A71D-2DF02F0FA9C7}"/>
    <cellStyle name="Normal 19 2 3 3" xfId="5782" xr:uid="{7C7A94FE-E207-48DA-9DE1-BF53E3A161AD}"/>
    <cellStyle name="Normal 19 2 4" xfId="5574" xr:uid="{C85C110A-0B8C-41FE-A13D-62F72C662F9C}"/>
    <cellStyle name="Normal 19 2 4 2" xfId="5837" xr:uid="{90690E70-1889-4641-80FA-ED1D956B9A85}"/>
    <cellStyle name="Normal 19 2 5" xfId="5666" xr:uid="{7096ECDE-51C4-4769-BED8-D4F5E77F91A0}"/>
    <cellStyle name="Normal 19 3" xfId="3714" xr:uid="{64DD08B2-FC6C-421C-A5F7-376286CA56A9}"/>
    <cellStyle name="Normal 19 3 2" xfId="4537" xr:uid="{23CD6200-D218-4A1B-B5F4-0F144B60773F}"/>
    <cellStyle name="Normal 19 3 2 2" xfId="5890" xr:uid="{C202EF6B-126E-40E5-B8AD-BE682638D0F7}"/>
    <cellStyle name="Normal 19 3 3" xfId="5723" xr:uid="{CC8AC2E1-909C-4815-B237-A1A81ACF9647}"/>
    <cellStyle name="Normal 19 4" xfId="4452" xr:uid="{CA31D31D-81A8-457C-9DA5-A6F75FEB2E6E}"/>
    <cellStyle name="Normal 19 4 2" xfId="5615" xr:uid="{A060F7AF-B12C-4CB0-A5D2-A7A430A53008}"/>
    <cellStyle name="Normal 19 4 2 2" xfId="5947" xr:uid="{477E627D-74BD-47ED-8009-081FA97713C5}"/>
    <cellStyle name="Normal 19 4 3" xfId="5781" xr:uid="{1156591A-B841-41EF-9A5F-552821B738BF}"/>
    <cellStyle name="Normal 19 5" xfId="5573" xr:uid="{9BE4E12C-26D6-4BA9-9B73-858FB470B588}"/>
    <cellStyle name="Normal 19 5 2" xfId="5836" xr:uid="{E82F2660-BB8A-452D-9E8E-00D0CC93FD6E}"/>
    <cellStyle name="Normal 19 6" xfId="5665" xr:uid="{D015FB8A-D0AF-4D15-8CB8-FE1CEE262730}"/>
    <cellStyle name="Normal 2" xfId="3" xr:uid="{0035700C-F3A5-4A6F-B63A-5CE25669DEE2}"/>
    <cellStyle name="Normal 2 2" xfId="56" xr:uid="{81764973-392C-4E36-AFAA-EE5A6E338734}"/>
    <cellStyle name="Normal 2 2 2" xfId="57" xr:uid="{A01D3055-7288-49BD-A585-BB97AE3DAB47}"/>
    <cellStyle name="Normal 2 2 2 2" xfId="3715" xr:uid="{462CBC98-C7E9-4509-ABF3-534F7C82A16B}"/>
    <cellStyle name="Normal 2 2 2 2 2" xfId="4538" xr:uid="{2BA3C587-2ADB-4B31-856C-8E575187E4B4}"/>
    <cellStyle name="Normal 2 2 2 2 2 2" xfId="5891" xr:uid="{BDEBF049-AD23-44BF-9371-1101F5D39B50}"/>
    <cellStyle name="Normal 2 2 2 2 3" xfId="5724" xr:uid="{ECA1AB2B-45EA-44CD-A45B-4EC8AD9CA11E}"/>
    <cellStyle name="Normal 2 2 2 3" xfId="4455" xr:uid="{A07056BB-9749-4A12-BC3F-5941FAC9D396}"/>
    <cellStyle name="Normal 2 2 2 3 2" xfId="5617" xr:uid="{0DF40581-F5B3-4B72-8D28-23B1F2AA6AC9}"/>
    <cellStyle name="Normal 2 2 2 3 2 2" xfId="5950" xr:uid="{E5A5A43E-A8D4-4CD1-8637-B520F4D5F434}"/>
    <cellStyle name="Normal 2 2 2 3 3" xfId="5784" xr:uid="{ED35D47C-6FE3-4B9E-B548-D73515A21DD6}"/>
    <cellStyle name="Normal 2 2 2 4" xfId="5576" xr:uid="{AC2E6580-DC01-427D-92CD-FE1FB88B719C}"/>
    <cellStyle name="Normal 2 2 2 4 2" xfId="5839" xr:uid="{7858EFDB-EEB8-4C13-8279-F7597526B6E9}"/>
    <cellStyle name="Normal 2 2 2 5" xfId="5667" xr:uid="{2E7CABE6-5120-44F1-B48E-5B2699CBC6E7}"/>
    <cellStyle name="Normal 2 2 3" xfId="3716" xr:uid="{F01EDF48-A2FE-4B00-8AAA-603A11607735}"/>
    <cellStyle name="Normal 2 2 3 2" xfId="4539" xr:uid="{98BF1CFE-F0BB-49E2-AC0F-3C5970203015}"/>
    <cellStyle name="Normal 2 2 3 2 2" xfId="4799" xr:uid="{9899BAA4-9650-4980-90EB-59BD92DFB925}"/>
    <cellStyle name="Normal 2 2 3 2 2 2" xfId="4832" xr:uid="{1316C0F4-A833-49E7-985E-176465ECCD82}"/>
    <cellStyle name="Normal 2 2 3 2 2 3" xfId="5514" xr:uid="{F0C6290C-5389-4DDB-ACFF-4AC9D0DF8A32}"/>
    <cellStyle name="Normal 2 2 3 2 2 4" xfId="5531" xr:uid="{CC396B1D-992E-4FF8-AE77-6CAF86DAB105}"/>
    <cellStyle name="Normal 2 2 3 2 3" xfId="4918" xr:uid="{FBB64EF1-2CF1-48A2-A3A0-84C9161D5A92}"/>
    <cellStyle name="Normal 2 2 3 2 4" xfId="5473" xr:uid="{7631AA4E-40E5-460F-B8F6-653D9EBA3C5B}"/>
    <cellStyle name="Normal 2 2 3 3" xfId="4697" xr:uid="{FEBD26CA-61A9-4AE9-9038-F2B8896FB4E8}"/>
    <cellStyle name="Normal 2 2 3 3 2" xfId="5725" xr:uid="{1FE781CC-8BF8-40FD-97B5-EE15B0D173E0}"/>
    <cellStyle name="Normal 2 2 3 4" xfId="4874" xr:uid="{4C0224E5-885B-47B2-A39B-D35B3A204F0D}"/>
    <cellStyle name="Normal 2 2 3 5" xfId="4863" xr:uid="{D263915F-896B-4F48-8A95-999994D53CAA}"/>
    <cellStyle name="Normal 2 2 4" xfId="4324" xr:uid="{46BC91A3-7930-4324-A47C-9F5CE1A5C827}"/>
    <cellStyle name="Normal 2 2 4 2" xfId="4595" xr:uid="{38E275BA-D038-4EDA-BDF1-7B82E8CE0034}"/>
    <cellStyle name="Normal 2 2 4 2 2" xfId="5949" xr:uid="{A6D142E0-790A-4E9B-A3C3-CA8125C54676}"/>
    <cellStyle name="Normal 2 2 4 2 2 2" xfId="7016" xr:uid="{3A4FAB22-8EDE-47F3-A811-682C24E51955}"/>
    <cellStyle name="Normal 2 2 4 2 3" xfId="4771" xr:uid="{828D7C01-E1B0-4DB0-AE4D-086C8EBFA556}"/>
    <cellStyle name="Normal 2 2 4 3" xfId="4901" xr:uid="{731133C6-0F39-4E94-AF31-39B02E46B34D}"/>
    <cellStyle name="Normal 2 2 4 3 2" xfId="5783" xr:uid="{702096D5-CD4F-4C9C-9CEC-F42CEE1306E8}"/>
    <cellStyle name="Normal 2 2 4 4" xfId="4875" xr:uid="{3C97CDF9-A9AC-42B6-94E0-4EA873157FE3}"/>
    <cellStyle name="Normal 2 2 5" xfId="4454" xr:uid="{561958A7-EE38-429B-B6F5-001042785B91}"/>
    <cellStyle name="Normal 2 2 5 2" xfId="5838" xr:uid="{595A28BE-39E7-40C3-8A7D-2DE23B1B90A2}"/>
    <cellStyle name="Normal 2 2 5 3" xfId="5575" xr:uid="{97958AC8-964A-4BA3-A891-25CBDBBE3366}"/>
    <cellStyle name="Normal 2 2 5 4" xfId="4831" xr:uid="{D1E267E7-28BE-47DA-AB1A-3D9A43F9B8FB}"/>
    <cellStyle name="Normal 2 2 6" xfId="4921" xr:uid="{17828523-95C1-41B4-A844-15155FD4A64F}"/>
    <cellStyle name="Normal 2 2 7" xfId="5973" xr:uid="{8D3DCB8E-710D-421B-844B-0DC2DA18873D}"/>
    <cellStyle name="Normal 2 3" xfId="58" xr:uid="{C6C0A191-956A-44EF-BA92-085BAB05AF0E}"/>
    <cellStyle name="Normal 2 3 2" xfId="59" xr:uid="{647C3632-4DCB-4146-A37D-048D9CED2940}"/>
    <cellStyle name="Normal 2 3 2 2" xfId="3717" xr:uid="{2EBC9059-77BC-4B67-A73A-F2B42C4B809D}"/>
    <cellStyle name="Normal 2 3 2 2 2" xfId="4540" xr:uid="{043EDC47-A3BE-4888-B520-DD59B1E6B1E5}"/>
    <cellStyle name="Normal 2 3 2 2 2 2" xfId="5892" xr:uid="{B6B361D5-41EB-4BE9-BC23-3C97295C767B}"/>
    <cellStyle name="Normal 2 3 2 2 3" xfId="5726" xr:uid="{9397AF52-472B-4776-8F62-52EC1685B82A}"/>
    <cellStyle name="Normal 2 3 2 3" xfId="4326" xr:uid="{E764FE0B-DE39-4822-8254-131B2E9828AA}"/>
    <cellStyle name="Normal 2 3 2 3 2" xfId="4596" xr:uid="{B8FE19D9-E719-4E80-A0B7-056E412AFACB}"/>
    <cellStyle name="Normal 2 3 2 3 2 2" xfId="5952" xr:uid="{57981988-1DEF-40BD-A92A-B7C9551E6B4A}"/>
    <cellStyle name="Normal 2 3 2 3 2 2 2" xfId="7017" xr:uid="{ED1885E4-221D-4B6D-9448-6489988A78B5}"/>
    <cellStyle name="Normal 2 3 2 3 2 3" xfId="4773" xr:uid="{41058896-50EE-4CF0-BC89-848A245F6D7E}"/>
    <cellStyle name="Normal 2 3 2 3 3" xfId="4903" xr:uid="{DC8562E6-3CB4-44A7-9AB4-6DE51BE64FF2}"/>
    <cellStyle name="Normal 2 3 2 3 3 2" xfId="5786" xr:uid="{AA0C8E5C-6C32-41EE-921E-6C2892AE6CC3}"/>
    <cellStyle name="Normal 2 3 2 3 4" xfId="4876" xr:uid="{8BAD7253-FF65-418C-9BB0-72344486A11F}"/>
    <cellStyle name="Normal 2 3 2 4" xfId="4457" xr:uid="{3BC23F2D-D45D-4BD2-8FBD-FEF575811BB9}"/>
    <cellStyle name="Normal 2 3 2 4 2" xfId="5841" xr:uid="{AA25583A-F2EE-41B1-9401-C99D4783C19A}"/>
    <cellStyle name="Normal 2 3 2 5" xfId="5669" xr:uid="{6EB6A616-7012-49F6-ACFB-9BB10C69B8F6}"/>
    <cellStyle name="Normal 2 3 2 6" xfId="5975" xr:uid="{5DFF871B-8C01-440E-B565-25DEC41791B6}"/>
    <cellStyle name="Normal 2 3 3" xfId="60" xr:uid="{4DD819CD-255A-4AAB-A180-12BC3B7CBBEB}"/>
    <cellStyle name="Normal 2 3 4" xfId="61" xr:uid="{B954A4D7-5DDE-4ECD-BA13-9823EA7271D0}"/>
    <cellStyle name="Normal 2 3 4 10" xfId="7089" xr:uid="{D6FC9C5A-9B62-4AF9-B8E6-80BB337F9058}"/>
    <cellStyle name="Normal 2 3 4 2" xfId="6203" xr:uid="{0E71456F-3BE6-4287-8314-8578B2C42B11}"/>
    <cellStyle name="Normal 2 3 4 2 2" xfId="6291" xr:uid="{1F6DBE18-20B6-44C1-8596-7AD006136C20}"/>
    <cellStyle name="Normal 2 3 4 2 2 2" xfId="6238" xr:uid="{AC4E0D51-432D-4D20-A470-37094204A9D3}"/>
    <cellStyle name="Normal 2 3 4 2 2 2 2" xfId="6262" xr:uid="{97E4442A-2CF2-4CF2-A8E8-8EF00CBD7157}"/>
    <cellStyle name="Normal 2 3 4 2 2 2 2 2" xfId="6322" xr:uid="{A712E44C-9EF8-4510-98D7-D333B5578456}"/>
    <cellStyle name="Normal 2 3 4 2 2 2 2 3" xfId="7253" xr:uid="{D435BD17-9574-4AE4-BF95-F52A865D0320}"/>
    <cellStyle name="Normal 2 3 4 2 2 2 3" xfId="7042" xr:uid="{305EFA95-0B4A-439F-B46D-EB612ACCD199}"/>
    <cellStyle name="Normal 2 3 4 2 2 2 4" xfId="7134" xr:uid="{E620F0FB-6AF2-4727-8B6E-937B37204C14}"/>
    <cellStyle name="Normal 2 3 4 2 2 3" xfId="6054" xr:uid="{9BFB4B37-1C28-4710-A90F-A531CC88035D}"/>
    <cellStyle name="Normal 2 3 4 2 2 3 2" xfId="6376" xr:uid="{1D492532-51B7-47A7-8D19-644A08CC2A12}"/>
    <cellStyle name="Normal 2 3 4 2 2 3 3" xfId="7185" xr:uid="{E6B93435-6AFC-4B5A-8B04-9CB2CD07EE75}"/>
    <cellStyle name="Normal 2 3 4 2 2 4" xfId="6041" xr:uid="{95087956-A4C4-4BD4-BE1D-EF3F4C35D5B2}"/>
    <cellStyle name="Normal 2 3 4 2 2 5" xfId="6254" xr:uid="{2052F4B0-D65F-470E-B6B9-5436C0A270B8}"/>
    <cellStyle name="Normal 2 3 4 2 2 6" xfId="7107" xr:uid="{C22BC99D-66C4-4BE1-BCE4-4D1D603FF21F}"/>
    <cellStyle name="Normal 2 3 4 2 3" xfId="6289" xr:uid="{471F833A-8DF9-4524-ACDA-B4D4E40A09D2}"/>
    <cellStyle name="Normal 2 3 4 2 3 2" xfId="6007" xr:uid="{DFD17BA0-C8BF-41A0-A315-8E4EE5313FDA}"/>
    <cellStyle name="Normal 2 3 4 2 3 2 2" xfId="6044" xr:uid="{5E2D6595-B35E-47ED-BEBA-AFDA480AAD6C}"/>
    <cellStyle name="Normal 2 3 4 2 3 2 3" xfId="7236" xr:uid="{0CCD0FCA-5132-4946-99EC-5D6440A86EF7}"/>
    <cellStyle name="Normal 2 3 4 2 3 3" xfId="6302" xr:uid="{B6ED070C-6BB1-47ED-BBF0-B40E0238FFAE}"/>
    <cellStyle name="Normal 2 3 4 2 3 4" xfId="7121" xr:uid="{0BA7752B-C180-44DE-A3E5-4E8B2C4C9E34}"/>
    <cellStyle name="Normal 2 3 4 2 4" xfId="6350" xr:uid="{AFD84865-FD5B-4A04-AD76-397425220D40}"/>
    <cellStyle name="Normal 2 3 4 2 4 2" xfId="6270" xr:uid="{71C400E2-563C-464C-82B5-78C369A9F841}"/>
    <cellStyle name="Normal 2 3 4 2 4 2 2" xfId="6109" xr:uid="{AAD0D4AC-9825-4FD0-9CFC-347130FEACA8}"/>
    <cellStyle name="Normal 2 3 4 2 4 2 3" xfId="7221" xr:uid="{B99EE459-809B-4F93-95BD-3A17B6C70C8E}"/>
    <cellStyle name="Normal 2 3 4 2 4 3" xfId="7076" xr:uid="{8A0C8B8A-9751-40F2-8AC2-15BCC55F05E5}"/>
    <cellStyle name="Normal 2 3 4 2 4 4" xfId="7148" xr:uid="{E5D317FF-7CF7-4534-9E89-7C72A6DC2534}"/>
    <cellStyle name="Normal 2 3 4 2 5" xfId="6165" xr:uid="{89F36E72-C4C9-4A79-8FDB-7400A9E1D9AB}"/>
    <cellStyle name="Normal 2 3 4 2 5 2" xfId="6311" xr:uid="{6398B151-0C71-4D2B-A40C-0FB3A5EF464A}"/>
    <cellStyle name="Normal 2 3 4 2 5 3" xfId="7203" xr:uid="{E22ECB5C-3B97-4B6C-9CC0-9D2F4DE65D39}"/>
    <cellStyle name="Normal 2 3 4 2 6" xfId="6057" xr:uid="{8634B8F9-D63F-4EA1-8C7F-93C86089B949}"/>
    <cellStyle name="Normal 2 3 4 2 6 2" xfId="5983" xr:uid="{968BEC79-1EED-4BEC-A6B7-F1139AD71F82}"/>
    <cellStyle name="Normal 2 3 4 2 6 3" xfId="7167" xr:uid="{940C4917-CAD7-40DD-93EF-924605D87B83}"/>
    <cellStyle name="Normal 2 3 4 2 7" xfId="6002" xr:uid="{ED96A498-933C-4995-8AD2-487EEC5EB97D}"/>
    <cellStyle name="Normal 2 3 4 2 8" xfId="6137" xr:uid="{359F4BE4-06BB-4C93-8F24-065DF7DA683D}"/>
    <cellStyle name="Normal 2 3 4 2 9" xfId="7095" xr:uid="{45B67135-AD66-4776-9D08-8024D54F9FC5}"/>
    <cellStyle name="Normal 2 3 4 3" xfId="7069" xr:uid="{78356952-30B5-4EA0-80C3-6C65FC0A8F72}"/>
    <cellStyle name="Normal 2 3 4 3 2" xfId="6186" xr:uid="{A33EA4B6-B530-4B9D-8E75-33AECC85E13F}"/>
    <cellStyle name="Normal 2 3 4 3 2 2" xfId="6150" xr:uid="{4A6643BF-E15D-42D6-ACC4-1286D209BCCE}"/>
    <cellStyle name="Normal 2 3 4 3 2 2 2" xfId="6209" xr:uid="{E45E315E-3CDD-4B9F-86E6-F47754A68D89}"/>
    <cellStyle name="Normal 2 3 4 3 2 2 3" xfId="7246" xr:uid="{9595EABE-8ADA-44E8-8802-059A3DA09936}"/>
    <cellStyle name="Normal 2 3 4 3 2 3" xfId="6336" xr:uid="{05F61286-8DE5-45A7-BC8B-10C297C426AA}"/>
    <cellStyle name="Normal 2 3 4 3 2 4" xfId="7128" xr:uid="{26BB95D4-6DA6-46E9-859F-D010A28C008E}"/>
    <cellStyle name="Normal 2 3 4 3 3" xfId="6012" xr:uid="{E6B5D79C-5C6F-48E8-BD4A-F457CB4CDC6A}"/>
    <cellStyle name="Normal 2 3 4 3 3 2" xfId="5988" xr:uid="{1242265C-794B-47EA-B3DF-6C57B4D4A6E4}"/>
    <cellStyle name="Normal 2 3 4 3 3 3" xfId="7177" xr:uid="{5972F282-E14F-4BD1-ABD4-EC3DDCD43105}"/>
    <cellStyle name="Normal 2 3 4 3 4" xfId="7084" xr:uid="{603F0B30-4462-44B6-9149-0330DFF28CA4}"/>
    <cellStyle name="Normal 2 3 4 3 5" xfId="6232" xr:uid="{48E26894-D14D-42FC-B9B8-FBCAF5F4005B}"/>
    <cellStyle name="Normal 2 3 4 3 6" xfId="7102" xr:uid="{6B7F2B6D-3953-410A-85EF-35232EB25CC7}"/>
    <cellStyle name="Normal 2 3 4 4" xfId="5985" xr:uid="{30D5AF2A-1C34-4F8B-BEFB-CF69F86A4BAA}"/>
    <cellStyle name="Normal 2 3 4 4 2" xfId="6157" xr:uid="{19DA8295-A155-404A-A6CD-80AF89D6D352}"/>
    <cellStyle name="Normal 2 3 4 4 2 2" xfId="6105" xr:uid="{1D8D1F05-92A8-4F40-BE9C-5195A5A7DC02}"/>
    <cellStyle name="Normal 2 3 4 4 2 3" xfId="7228" xr:uid="{460A5275-54FD-4B45-B4CC-A097C363D8AC}"/>
    <cellStyle name="Normal 2 3 4 4 3" xfId="6129" xr:uid="{962D5F45-0349-4520-ADE4-A3294DF7F6AF}"/>
    <cellStyle name="Normal 2 3 4 4 4" xfId="7114" xr:uid="{6DB2662E-0B9D-4C73-A9A7-2B83DFF8F020}"/>
    <cellStyle name="Normal 2 3 4 5" xfId="6180" xr:uid="{FE12636C-9F1F-406C-9BC0-F3AA7070C682}"/>
    <cellStyle name="Normal 2 3 4 5 2" xfId="6330" xr:uid="{E8551935-7670-42E1-A473-7B3DB31C0AAD}"/>
    <cellStyle name="Normal 2 3 4 5 2 2" xfId="6090" xr:uid="{231A7155-036B-4019-AFC5-DED8F9793FBC}"/>
    <cellStyle name="Normal 2 3 4 5 2 3" xfId="7212" xr:uid="{B4F4E2AC-3EC0-42FE-B315-96045F8B03EC}"/>
    <cellStyle name="Normal 2 3 4 5 3" xfId="6004" xr:uid="{687C8BDC-4ED4-459F-8B7C-385A1F9B72FD}"/>
    <cellStyle name="Normal 2 3 4 5 4" xfId="7140" xr:uid="{5CABDC62-D762-4F3D-8C32-84404E8422CF}"/>
    <cellStyle name="Normal 2 3 4 6" xfId="6279" xr:uid="{F06B621A-70F6-47E7-BF6C-DDCB04047F7A}"/>
    <cellStyle name="Normal 2 3 4 6 2" xfId="6114" xr:uid="{997F58D0-FF00-480E-880A-B06059EE3B22}"/>
    <cellStyle name="Normal 2 3 4 6 3" xfId="7193" xr:uid="{E665006A-3E8B-430C-9649-675E9F3FEADD}"/>
    <cellStyle name="Normal 2 3 4 7" xfId="6174" xr:uid="{A407B626-CD60-4A3E-8CFA-30A2AB032D31}"/>
    <cellStyle name="Normal 2 3 4 7 2" xfId="6200" xr:uid="{9F888B31-24D9-43AB-8EAA-161DED5D21B5}"/>
    <cellStyle name="Normal 2 3 4 7 3" xfId="7157" xr:uid="{0C10BB32-8F9E-4EE6-A086-8D8794729B9A}"/>
    <cellStyle name="Normal 2 3 4 8" xfId="5991" xr:uid="{C9A33781-4D5F-4594-A591-FE45EC02DD81}"/>
    <cellStyle name="Normal 2 3 4 9" xfId="6142" xr:uid="{CD91C125-FE17-4267-9FFF-0885A494D7F5}"/>
    <cellStyle name="Normal 2 3 5" xfId="3718" xr:uid="{6C8484A8-E3FF-4092-89B6-35BC782ECAB6}"/>
    <cellStyle name="Normal 2 3 5 2" xfId="4541" xr:uid="{E11B90D8-34A5-4751-B1E6-1CE76BC7D73F}"/>
    <cellStyle name="Normal 2 3 5 2 2" xfId="5893" xr:uid="{D09DCD42-D15B-4CC6-AFE1-6CB935915145}"/>
    <cellStyle name="Normal 2 3 5 3" xfId="5727" xr:uid="{4AB2928E-CB9A-4559-AC0F-37710AA70929}"/>
    <cellStyle name="Normal 2 3 6" xfId="4325" xr:uid="{C6118E00-5EF2-4046-820B-1192FEADEFFB}"/>
    <cellStyle name="Normal 2 3 6 2" xfId="4772" xr:uid="{C538876F-BA6B-4803-90B9-DC53E4EE94FE}"/>
    <cellStyle name="Normal 2 3 6 2 2" xfId="5951" xr:uid="{C39A2545-EB20-477E-9460-AFA3014DEC52}"/>
    <cellStyle name="Normal 2 3 6 3" xfId="4902" xr:uid="{CA3F0999-F789-4720-A6A1-3169F8674C3F}"/>
    <cellStyle name="Normal 2 3 6 3 2" xfId="5785" xr:uid="{9F94C87B-5EA0-4EDE-9AF3-8FADCD14CAF7}"/>
    <cellStyle name="Normal 2 3 6 4" xfId="4877" xr:uid="{8527D246-1842-4AF0-BA05-A950509E2500}"/>
    <cellStyle name="Normal 2 3 7" xfId="4456" xr:uid="{A8585A50-D04B-4D5F-B1F3-0EB38AB890E1}"/>
    <cellStyle name="Normal 2 3 7 2" xfId="5840" xr:uid="{62E438AC-DC6E-43E0-930E-F5933B399AC8}"/>
    <cellStyle name="Normal 2 3 8" xfId="5668" xr:uid="{403EE831-9CF8-452F-9FB9-B3720C6024D0}"/>
    <cellStyle name="Normal 2 3 9" xfId="5974" xr:uid="{5E6BB793-3085-4A7D-B500-DA582C1B94C3}"/>
    <cellStyle name="Normal 2 4" xfId="62" xr:uid="{FE1B857F-2B6A-48D8-BC45-6C910DEC1582}"/>
    <cellStyle name="Normal 2 4 2" xfId="63" xr:uid="{ECCA1F50-D521-4C96-BDBB-F419D41BA498}"/>
    <cellStyle name="Normal 2 4 3" xfId="3719" xr:uid="{23047CE1-BC85-45D5-96D1-A9EA11C0BBE9}"/>
    <cellStyle name="Normal 2 4 3 2" xfId="4542" xr:uid="{53ED54F5-0109-44B8-A422-1ED1C78C794C}"/>
    <cellStyle name="Normal 2 4 3 2 2" xfId="5894" xr:uid="{0509C4FA-F65C-45F1-A760-50CC217BCF74}"/>
    <cellStyle name="Normal 2 4 3 3" xfId="4841" xr:uid="{A6C1746D-0B1D-417A-AB1D-730393EEE246}"/>
    <cellStyle name="Normal 2 4 3 3 2" xfId="5728" xr:uid="{AE33286F-4DAE-424A-8647-B054173768D6}"/>
    <cellStyle name="Normal 2 4 4" xfId="4458" xr:uid="{01D854E2-B527-4905-87CA-D805E013AB96}"/>
    <cellStyle name="Normal 2 4 4 2" xfId="5618" xr:uid="{9E7057B8-813A-41C9-B3E9-438BCCED1495}"/>
    <cellStyle name="Normal 2 4 4 2 2" xfId="5953" xr:uid="{FF2336BC-0971-4B5A-8D2E-A1DBB251CC65}"/>
    <cellStyle name="Normal 2 4 4 3" xfId="5787" xr:uid="{D1753728-E37E-42C1-9A43-1770DA96188E}"/>
    <cellStyle name="Normal 2 4 5" xfId="4922" xr:uid="{F3B33A23-A1FA-4576-8961-C56FBDCEB965}"/>
    <cellStyle name="Normal 2 4 5 2" xfId="5842" xr:uid="{24C68BCF-A975-46C2-AA3E-2860AA24DC2B}"/>
    <cellStyle name="Normal 2 4 6" xfId="4920" xr:uid="{3E72495F-F250-4D12-B66B-8C00680ACBB1}"/>
    <cellStyle name="Normal 2 4 6 2" xfId="5670" xr:uid="{E2E326E5-27EE-4F05-A34F-E83F48D064E1}"/>
    <cellStyle name="Normal 2 4 7" xfId="5976" xr:uid="{294E6F82-3CA3-4922-A21D-2145EFFA0B2F}"/>
    <cellStyle name="Normal 2 5" xfId="3720" xr:uid="{9A2FAB87-35A5-4635-B715-101F1ABFAC52}"/>
    <cellStyle name="Normal 2 5 2" xfId="3735" xr:uid="{245F0CB3-47BD-4671-8421-7B9E20997100}"/>
    <cellStyle name="Normal 2 5 2 2" xfId="4558" xr:uid="{854C9194-3AED-4683-AC43-36369CDA2AA9}"/>
    <cellStyle name="Normal 2 5 2 2 2" xfId="5902" xr:uid="{5F917ECB-F490-4440-9434-C84999B6B832}"/>
    <cellStyle name="Normal 2 5 2 2 3" xfId="5584" xr:uid="{53CF94ED-9FD1-4E95-92BF-2C380F3FD068}"/>
    <cellStyle name="Normal 2 5 2 2 4" xfId="4691" xr:uid="{1C1FCF2F-F1C1-412B-B409-02A10E91AFBA}"/>
    <cellStyle name="Normal 2 5 2 3" xfId="5736" xr:uid="{C035D451-A6AC-4131-9455-C1D2637555C1}"/>
    <cellStyle name="Normal 2 5 3" xfId="4543" xr:uid="{A1D2C81F-0EEA-429B-B263-811AE2F96F31}"/>
    <cellStyle name="Normal 2 5 3 2" xfId="4800" xr:uid="{835D4397-66BE-4C60-9CC2-BCCD5CD7C484}"/>
    <cellStyle name="Normal 2 5 3 2 2" xfId="5895" xr:uid="{DAA00B1A-D676-4A0B-88E3-AAF78C5EE6E0}"/>
    <cellStyle name="Normal 2 5 3 3" xfId="4914" xr:uid="{57F52B8B-BF46-43D0-A64C-96C9FA7A7423}"/>
    <cellStyle name="Normal 2 5 3 4" xfId="5470" xr:uid="{59CC261F-694A-4001-A183-576A7664D7D7}"/>
    <cellStyle name="Normal 2 5 3 4 2" xfId="5519" xr:uid="{C5BE383F-F064-455D-96D9-39333B4F71EE}"/>
    <cellStyle name="Normal 2 5 4" xfId="4833" xr:uid="{1887A81C-492A-471F-B24F-B93BC18F76B8}"/>
    <cellStyle name="Normal 2 5 5" xfId="4829" xr:uid="{8C6892F8-A5BA-4A7E-A555-D52DD4FE23A9}"/>
    <cellStyle name="Normal 2 5 6" xfId="4828" xr:uid="{3962E2F0-64C0-43B2-8CA6-2848DAF5CE50}"/>
    <cellStyle name="Normal 2 5 7" xfId="4917" xr:uid="{7AE07FF8-9D68-4AB5-B112-4564770D95FB}"/>
    <cellStyle name="Normal 2 5 8" xfId="4887" xr:uid="{2EB74657-1B0C-4C2E-B8F0-F2070BC9FB41}"/>
    <cellStyle name="Normal 2 6" xfId="3736" xr:uid="{DF3F1334-869A-4FEB-955D-3A192CA18550}"/>
    <cellStyle name="Normal 2 6 2" xfId="4559" xr:uid="{7D76746B-212A-424C-BDEB-693C4B70DB7A}"/>
    <cellStyle name="Normal 2 6 2 2" xfId="7005" xr:uid="{AD188524-E500-4E2D-AEB3-F20482046575}"/>
    <cellStyle name="Normal 2 6 2 3" xfId="4687" xr:uid="{689F4E1C-FFCA-492F-A50C-CF86C48FA4CD}"/>
    <cellStyle name="Normal 2 6 3" xfId="4690" xr:uid="{3C5A1728-EFA6-4B52-84E5-B8A622A8F43E}"/>
    <cellStyle name="Normal 2 6 3 2" xfId="5502" xr:uid="{C0E90B50-552A-4AD4-B349-E03E1D0BD3D8}"/>
    <cellStyle name="Normal 2 6 4" xfId="4834" xr:uid="{8F706E14-20D1-4265-988B-0485E47ED677}"/>
    <cellStyle name="Normal 2 6 5" xfId="4826" xr:uid="{61683F66-A3A1-44A3-9582-28BD81BD0F58}"/>
    <cellStyle name="Normal 2 6 5 2" xfId="4878" xr:uid="{3C5B7176-6815-45FE-B656-D82C44141E35}"/>
    <cellStyle name="Normal 2 6 6" xfId="4812" xr:uid="{71D8C273-E849-4988-A25C-A65138F2F9A3}"/>
    <cellStyle name="Normal 2 6 7" xfId="5489" xr:uid="{05DFE90F-92EC-4496-8DF4-537A36F8C83F}"/>
    <cellStyle name="Normal 2 6 8" xfId="5498" xr:uid="{73AB15E4-A5CA-4F1D-9D66-A4210F247A79}"/>
    <cellStyle name="Normal 2 6 9" xfId="4686" xr:uid="{DC785872-7F8F-483F-AEC0-B4C830B10518}"/>
    <cellStyle name="Normal 2 7" xfId="4406" xr:uid="{4A3B0285-0A78-4A47-BA12-6E39052EBE20}"/>
    <cellStyle name="Normal 2 7 2" xfId="4712" xr:uid="{0D106F58-FF8C-4293-930B-D9FAA7644A75}"/>
    <cellStyle name="Normal 2 7 3" xfId="4835" xr:uid="{08628D5D-0D0F-4100-B91B-035733CB1F13}"/>
    <cellStyle name="Normal 2 7 4" xfId="5471" xr:uid="{0FDA7EBF-ADBD-4122-9DDF-3D0D473AAF5B}"/>
    <cellStyle name="Normal 2 7 5" xfId="4688" xr:uid="{F8D0077A-F5FE-4049-BEA1-5F178F5391AD}"/>
    <cellStyle name="Normal 2 8" xfId="4761" xr:uid="{08FA33D4-D5AE-42E4-A2E3-4EB5E552FD53}"/>
    <cellStyle name="Normal 2 9" xfId="4830" xr:uid="{8D19CB5C-6A95-462D-85C3-14E379349B3A}"/>
    <cellStyle name="Normal 20" xfId="88" xr:uid="{47257E1B-A1ED-4B22-8537-49FC3669518E}"/>
    <cellStyle name="Normal 20 2" xfId="3721" xr:uid="{7F723F4A-C998-4BF8-9942-996A7AF5B53E}"/>
    <cellStyle name="Normal 20 2 2" xfId="3722" xr:uid="{ECCABE9F-5120-44EE-920D-46B21A05E58E}"/>
    <cellStyle name="Normal 20 2 2 2" xfId="4400" xr:uid="{C0A9E2DE-5067-4641-906C-C542DA7CCCF3}"/>
    <cellStyle name="Normal 20 2 2 2 2" xfId="4661" xr:uid="{97EF545F-0BA7-4965-8554-514266B6F753}"/>
    <cellStyle name="Normal 20 2 2 3" xfId="4392" xr:uid="{A986B752-A09D-412E-ACA0-12BC6FA4368A}"/>
    <cellStyle name="Normal 20 2 2 3 2" xfId="4653" xr:uid="{7FB7FC9C-2A00-4C38-8B1D-DD1BBA5C079A}"/>
    <cellStyle name="Normal 20 2 2 4" xfId="4545" xr:uid="{4C2AB51E-5DC2-41B8-B286-E2C0D9EC0788}"/>
    <cellStyle name="Normal 20 2 2 4 2" xfId="7000" xr:uid="{E6CC5A19-6C54-4D25-ADA9-8FAC7237EF0B}"/>
    <cellStyle name="Normal 20 2 2 4 3" xfId="4796" xr:uid="{6CB2A067-4E64-43C9-8703-0C7D1486EFED}"/>
    <cellStyle name="Normal 20 2 2 5" xfId="4912" xr:uid="{28ABE4E3-1CB4-447E-8CCC-9C84D3331C3F}"/>
    <cellStyle name="Normal 20 2 3" xfId="4395" xr:uid="{C51BA90A-C9B1-42CA-A9C0-BF9F46F1476A}"/>
    <cellStyle name="Normal 20 2 3 2" xfId="4656" xr:uid="{4AAA6601-BB7D-4C4C-A00E-AC7288A86061}"/>
    <cellStyle name="Normal 20 2 4" xfId="4391" xr:uid="{36540FD4-FC1D-4606-9C98-59E5BC5089A6}"/>
    <cellStyle name="Normal 20 2 4 2" xfId="4652" xr:uid="{CDEB6D70-B1B0-49F4-A11F-70D54EA9257D}"/>
    <cellStyle name="Normal 20 2 5" xfId="4544" xr:uid="{75D37D6A-963E-4B42-8D58-EFD1F4806AA9}"/>
    <cellStyle name="Normal 20 2 5 2" xfId="6999" xr:uid="{8AE4DC96-6E7D-496A-8BA3-8399D5B8099B}"/>
    <cellStyle name="Normal 20 2 5 3" xfId="4795" xr:uid="{66C20558-9C12-422A-AA41-2FFFF506256A}"/>
    <cellStyle name="Normal 20 2 6" xfId="4911" xr:uid="{42B26F4F-4D04-448E-8557-C0BD7A9F292B}"/>
    <cellStyle name="Normal 20 3" xfId="3831" xr:uid="{8928984D-5304-4C8D-AE29-3FAAE206253E}"/>
    <cellStyle name="Normal 20 3 2" xfId="4563" xr:uid="{00D71B76-2E4F-4094-92F8-D69C9A1A2933}"/>
    <cellStyle name="Normal 20 4" xfId="4327" xr:uid="{FF06CF51-5B74-4C8C-B0DF-1D8B195340CE}"/>
    <cellStyle name="Normal 20 4 2" xfId="4597" xr:uid="{D3556919-20CF-49DC-9113-D1504E64FF93}"/>
    <cellStyle name="Normal 20 4 2 2" xfId="7018" xr:uid="{698F760C-D9BA-439D-98C6-95332B9AD69F}"/>
    <cellStyle name="Normal 20 4 2 3" xfId="4774" xr:uid="{6A10DD1F-BB97-4EB1-A495-F11CF99BD26F}"/>
    <cellStyle name="Normal 20 4 3" xfId="4904" xr:uid="{5DC93838-0151-40B6-8495-F3F4D56C51FE}"/>
    <cellStyle name="Normal 20 4 4" xfId="4879" xr:uid="{4257DA4E-0877-4B43-AF7B-F4E94E45FD39}"/>
    <cellStyle name="Normal 20 5" xfId="4468" xr:uid="{91442C78-3B81-4163-AD9F-C869F996C313}"/>
    <cellStyle name="Normal 20 5 2" xfId="5495" xr:uid="{6C905C40-93A2-4085-B4F1-7F848EFC5CFC}"/>
    <cellStyle name="Normal 20 6" xfId="4801" xr:uid="{230CD051-00C1-4EC7-AD8E-E332A4FDC040}"/>
    <cellStyle name="Normal 20 7" xfId="4864" xr:uid="{1A28376C-74C4-40ED-BC18-F2B209110A98}"/>
    <cellStyle name="Normal 20 8" xfId="4885" xr:uid="{B2D47690-885F-4127-A77C-CB7A761128EF}"/>
    <cellStyle name="Normal 20 9" xfId="4884" xr:uid="{6195E6CC-4F90-4A7D-825F-4808A0C4A50F}"/>
    <cellStyle name="Normal 21" xfId="89" xr:uid="{528F8DE1-69E5-4082-B33C-5909A80B045F}"/>
    <cellStyle name="Normal 21 2" xfId="3723" xr:uid="{E32EB032-19D4-4097-8D50-4A5ED4DCFB4A}"/>
    <cellStyle name="Normal 21 2 2" xfId="3724" xr:uid="{B616F59B-F5C9-4673-BF1B-042774B5EA4B}"/>
    <cellStyle name="Normal 21 2 2 2" xfId="4547" xr:uid="{ED6C7273-4B78-4E76-9D11-9DCE760D7CF5}"/>
    <cellStyle name="Normal 21 2 3" xfId="4546" xr:uid="{03EB5AE9-9AC9-4605-91E7-E50C8D7BEFF7}"/>
    <cellStyle name="Normal 21 3" xfId="4328" xr:uid="{BBF18146-589B-4C1C-ADB1-6BC9F988B6AC}"/>
    <cellStyle name="Normal 21 3 2" xfId="4714" xr:uid="{4EB2D4D7-7951-4463-9FE4-BFCC534437EF}"/>
    <cellStyle name="Normal 21 3 2 2" xfId="5523" xr:uid="{16F78FFF-2252-4FC7-8B02-1E8D51ADA83A}"/>
    <cellStyle name="Normal 21 3 3" xfId="4713" xr:uid="{86735CD7-7684-4A50-AFB2-ABDA3272581C}"/>
    <cellStyle name="Normal 21 4" xfId="4469" xr:uid="{FD55C52A-9E2F-4B09-B989-A57D44FE90C4}"/>
    <cellStyle name="Normal 21 4 2" xfId="5524" xr:uid="{010839A6-B44C-4AF6-8DF7-DE943425FF54}"/>
    <cellStyle name="Normal 21 4 2 2" xfId="7264" xr:uid="{A72A5BB6-C42B-4810-AADC-3FFF33C87337}"/>
    <cellStyle name="Normal 21 4 2 3" xfId="5729" xr:uid="{4A5EC8FD-515D-4972-9209-6ACD15A2E7EF}"/>
    <cellStyle name="Normal 21 4 3" xfId="4784" xr:uid="{C8A0E5E1-8DE3-4C30-A0FB-8D1947A101B5}"/>
    <cellStyle name="Normal 21 5" xfId="4905" xr:uid="{AA1BA937-76BD-4EA9-843D-80E40572BBC5}"/>
    <cellStyle name="Normal 22" xfId="689" xr:uid="{6503758E-D5C5-4D60-8449-737E1F355242}"/>
    <cellStyle name="Normal 22 2" xfId="3665" xr:uid="{6BF6AB70-69D5-41F1-8ABE-4B0C2F64AFF2}"/>
    <cellStyle name="Normal 22 2 2" xfId="4488" xr:uid="{A05D5E4F-413D-4EF1-B74F-A6C0B2E04F09}"/>
    <cellStyle name="Normal 22 3" xfId="3664" xr:uid="{28A79DBA-2ED2-4BB3-AF08-BCCA42AF4EAE}"/>
    <cellStyle name="Normal 22 3 2" xfId="4329" xr:uid="{BD3171C9-FB13-4967-9574-4B778FD6609A}"/>
    <cellStyle name="Normal 22 3 2 2" xfId="4715" xr:uid="{93D92717-E775-4AD0-B713-9795235F8C64}"/>
    <cellStyle name="Normal 22 3 3" xfId="4487" xr:uid="{FE77F20F-19DC-469F-8B75-16FB9EC48D8D}"/>
    <cellStyle name="Normal 22 3 4" xfId="4859" xr:uid="{9674915D-1E30-4B4C-B63C-2DEE9CB626F3}"/>
    <cellStyle name="Normal 22 4" xfId="3668" xr:uid="{38C7BFE5-EC7C-4686-A6EB-094E084D2953}"/>
    <cellStyle name="Normal 22 4 10" xfId="5522" xr:uid="{A537C98B-0751-4DE1-9D4B-DE081E7AB386}"/>
    <cellStyle name="Normal 22 4 2" xfId="4405" xr:uid="{D4E808CE-B1FF-42EA-B9DA-998443AD46DE}"/>
    <cellStyle name="Normal 22 4 2 2" xfId="4666" xr:uid="{BC2F5B70-64D2-4DD4-BFB3-EF1C4527FE93}"/>
    <cellStyle name="Normal 22 4 3" xfId="4491" xr:uid="{8749848C-898D-4E5C-8E48-CBCC06FD14D1}"/>
    <cellStyle name="Normal 22 4 3 2" xfId="4804" xr:uid="{A57A901B-E004-45B2-BDB9-BCB7986C24BB}"/>
    <cellStyle name="Normal 22 4 3 2 2" xfId="5535" xr:uid="{8BF78C1F-47A9-400D-A07A-C027DFE6F5DF}"/>
    <cellStyle name="Normal 22 4 3 2 3" xfId="7278" xr:uid="{DD5A716B-5717-427E-8F0E-168095DB20FC}"/>
    <cellStyle name="Normal 22 4 3 3" xfId="4916" xr:uid="{4515E725-B477-4731-844D-4A2EE10A96F5}"/>
    <cellStyle name="Normal 22 4 3 4" xfId="5505" xr:uid="{A8EA688F-4D65-492A-8FDB-3F9CD5D940AC}"/>
    <cellStyle name="Normal 22 4 3 5" xfId="5501" xr:uid="{A05BDC73-BF14-41ED-9055-18BE7EA49523}"/>
    <cellStyle name="Normal 22 4 3 6" xfId="4785" xr:uid="{A5DD3491-F759-485B-996E-529ED020D88F}"/>
    <cellStyle name="Normal 22 4 4" xfId="4860" xr:uid="{C5F1BEDE-2A75-42CE-8A9E-D20581859339}"/>
    <cellStyle name="Normal 22 4 4 2" xfId="7024" xr:uid="{2EA66CC1-A8FE-4D49-BBCD-B446CF91D3EA}"/>
    <cellStyle name="Normal 22 4 5" xfId="4818" xr:uid="{1C3506E4-D0C3-417B-9FFA-931E10609599}"/>
    <cellStyle name="Normal 22 4 5 2" xfId="5534" xr:uid="{6A08DC01-DADF-488A-A1C6-CC0BA7858FEB}"/>
    <cellStyle name="Normal 22 4 6" xfId="4809" xr:uid="{B0D82169-6A9F-4679-ABBF-C0978440E7F2}"/>
    <cellStyle name="Normal 22 4 7" xfId="4808" xr:uid="{C10F2B51-F367-4461-AFB0-4D47380C5E84}"/>
    <cellStyle name="Normal 22 4 8" xfId="4807" xr:uid="{6F4C4A09-CFD5-4FCD-B3B6-7FF572BF6919}"/>
    <cellStyle name="Normal 22 4 9" xfId="4806" xr:uid="{B4B1F259-CA65-400A-A261-8991DE8B87C2}"/>
    <cellStyle name="Normal 22 5" xfId="4472" xr:uid="{C232A2F5-DCCA-4EF9-8231-7DCE2879A9D2}"/>
    <cellStyle name="Normal 22 5 2" xfId="6992" xr:uid="{EACD1A1E-B5E8-46F7-A7C6-DD6E17A93712}"/>
    <cellStyle name="Normal 22 5 3" xfId="4906" xr:uid="{4026E99F-3723-4F4B-A2A9-0C1EE39539A4}"/>
    <cellStyle name="Normal 23" xfId="3725" xr:uid="{3CED1C37-4246-4F8A-A10D-F7FE01DA75DA}"/>
    <cellStyle name="Normal 23 10" xfId="6021" xr:uid="{D88F105B-169B-4AEC-A4B4-B526CC32E6EA}"/>
    <cellStyle name="Normal 23 2" xfId="4286" xr:uid="{8D1491C2-D73B-4CBF-9BC9-801B0F0B11C7}"/>
    <cellStyle name="Normal 23 2 2" xfId="4331" xr:uid="{D4D6EEB7-74E9-45C6-97C3-5D10DF46EDE9}"/>
    <cellStyle name="Normal 23 2 2 2" xfId="4599" xr:uid="{DFC1CF82-0670-48A8-9FC4-14A49EE4F657}"/>
    <cellStyle name="Normal 23 2 2 2 2" xfId="7019" xr:uid="{9F5421FD-A6D5-4EB3-A72F-4D6835D367BF}"/>
    <cellStyle name="Normal 23 2 2 2 2 2" xfId="5998" xr:uid="{1D970D31-F718-466D-BACA-7B05C9A69E0B}"/>
    <cellStyle name="Normal 23 2 2 2 2 3" xfId="6148" xr:uid="{B5BF0165-2467-472A-A211-DA8541F7B645}"/>
    <cellStyle name="Normal 23 2 2 2 3" xfId="6123" xr:uid="{41D3BB49-1200-4347-90F6-5B99CD9F9C44}"/>
    <cellStyle name="Normal 23 2 2 2 4" xfId="6286" xr:uid="{522F9C5B-718F-4248-B4C8-DCBF888A4F77}"/>
    <cellStyle name="Normal 23 2 2 2 5" xfId="4919" xr:uid="{EB4C47BC-51FA-4B2A-ABEF-1F398802DADF}"/>
    <cellStyle name="Normal 23 2 2 3" xfId="4861" xr:uid="{79F5714E-2983-4357-9B2E-BB60A2819261}"/>
    <cellStyle name="Normal 23 2 2 3 2" xfId="6045" xr:uid="{F7B5D411-96E9-4610-B075-A2519AEB7755}"/>
    <cellStyle name="Normal 23 2 2 3 3" xfId="6329" xr:uid="{B13C2C6C-C376-48E2-B0DE-D01AC59B6741}"/>
    <cellStyle name="Normal 23 2 2 4" xfId="4836" xr:uid="{4338554E-AA1E-4713-91FB-65CA4F68DCE5}"/>
    <cellStyle name="Normal 23 2 2 4 2" xfId="6372" xr:uid="{454EE1D4-65C8-4E1C-B357-0EA5C7E907AD}"/>
    <cellStyle name="Normal 23 2 2 5" xfId="6349" xr:uid="{7A732569-87C8-4D6D-AE18-50292F2B4DA2}"/>
    <cellStyle name="Normal 23 2 2 6" xfId="6293" xr:uid="{C8114B50-57FB-4F95-8573-4333F51B7F2B}"/>
    <cellStyle name="Normal 23 2 3" xfId="4572" xr:uid="{E106EB74-3094-4FA1-93DA-44C89BDEBFF3}"/>
    <cellStyle name="Normal 23 2 3 2" xfId="7007" xr:uid="{9BD8BCC0-FDEA-46E0-AEBB-D06022DC77D2}"/>
    <cellStyle name="Normal 23 2 3 2 2" xfId="6104" xr:uid="{3014F5CA-3E35-4B10-9422-524213D32608}"/>
    <cellStyle name="Normal 23 2 3 2 3" xfId="6235" xr:uid="{5D336D67-F777-48E9-9CDA-EE6961D7B87E}"/>
    <cellStyle name="Normal 23 2 3 3" xfId="6128" xr:uid="{EE0BBE87-4605-4EF4-BFB6-E3C1978A2964}"/>
    <cellStyle name="Normal 23 2 3 4" xfId="6018" xr:uid="{B99338A8-885A-49FC-92AC-276834E8665C}"/>
    <cellStyle name="Normal 23 2 3 5" xfId="4819" xr:uid="{FF777E6E-CB9A-4EED-8402-BBE7B97673BF}"/>
    <cellStyle name="Normal 23 2 4" xfId="4880" xr:uid="{35FC14C9-B257-41D5-A9AF-923BF616F297}"/>
    <cellStyle name="Normal 23 2 4 2" xfId="6161" xr:uid="{15C69F51-CE9F-44BF-A8BA-E01A40931A81}"/>
    <cellStyle name="Normal 23 2 4 2 2" xfId="5990" xr:uid="{2545B8A0-2194-4EA6-A3D0-17F13564555D}"/>
    <cellStyle name="Normal 23 2 4 2 3" xfId="7216" xr:uid="{06444D1F-0556-48E5-ACE8-2423944E063F}"/>
    <cellStyle name="Normal 23 2 4 3" xfId="6337" xr:uid="{88AACFCD-64A6-4B8E-8B6D-F703E65B38D5}"/>
    <cellStyle name="Normal 23 2 4 4" xfId="6178" xr:uid="{7886D6EA-C57E-47A4-992C-7D906BA57953}"/>
    <cellStyle name="Normal 23 2 5" xfId="7037" xr:uid="{FD95768A-8C9D-4B93-BA56-EB2A1F46DC3F}"/>
    <cellStyle name="Normal 23 2 5 2" xfId="6321" xr:uid="{6F3CA924-59A8-414E-8AA5-47118EC434A9}"/>
    <cellStyle name="Normal 23 2 5 3" xfId="7198" xr:uid="{04CECB5F-8B73-4441-A89E-5596DED094C5}"/>
    <cellStyle name="Normal 23 2 6" xfId="6172" xr:uid="{DEF9E39C-C620-425A-A9FA-C16DCEB89525}"/>
    <cellStyle name="Normal 23 2 6 2" xfId="6320" xr:uid="{499FB4FF-E5EA-4AB9-AAC4-7DC59EBE8B9B}"/>
    <cellStyle name="Normal 23 2 6 3" xfId="7162" xr:uid="{47739266-9165-4CDB-BFDF-6D923DD0DA2D}"/>
    <cellStyle name="Normal 23 2 7" xfId="6097" xr:uid="{794DC802-8ED6-4E67-AB7B-113D141F1D65}"/>
    <cellStyle name="Normal 23 2 8" xfId="6231" xr:uid="{8F9A124D-0C28-4C8E-9564-21891C8412E7}"/>
    <cellStyle name="Normal 23 2 9" xfId="6362" xr:uid="{25EA136E-F0BD-41F7-8DBC-EB98336EA805}"/>
    <cellStyle name="Normal 23 3" xfId="4401" xr:uid="{1AB653FD-93F7-49FB-B7AA-92B60BA255F6}"/>
    <cellStyle name="Normal 23 3 2" xfId="4662" xr:uid="{11F92AD5-E7A8-4CC5-BFB0-E30CC8A8B37C}"/>
    <cellStyle name="Normal 23 3 2 2" xfId="6266" xr:uid="{1BDC4777-6247-4DE1-AC34-16089F624976}"/>
    <cellStyle name="Normal 23 3 2 2 2" xfId="6233" xr:uid="{E531A471-C718-45B9-902A-2D2C4D34BEDA}"/>
    <cellStyle name="Normal 23 3 2 2 3" xfId="7241" xr:uid="{11133158-617F-46B8-826E-CCBE8EFFB15C}"/>
    <cellStyle name="Normal 23 3 2 3" xfId="7041" xr:uid="{EC3C8A4C-9FAB-4379-8C0E-9A0CA40F4D9B}"/>
    <cellStyle name="Normal 23 3 2 4" xfId="6287" xr:uid="{0B754F1F-F156-4D0E-BB3F-E29605BADC69}"/>
    <cellStyle name="Normal 23 3 3" xfId="6215" xr:uid="{B5CB05E6-5810-4756-927A-FC6E90FF52A0}"/>
    <cellStyle name="Normal 23 3 3 2" xfId="7046" xr:uid="{158D0444-6F63-4D0B-878E-3BD621741705}"/>
    <cellStyle name="Normal 23 3 3 3" xfId="7172" xr:uid="{43310E76-B933-43AC-8B97-693412E7C1CF}"/>
    <cellStyle name="Normal 23 3 4" xfId="7064" xr:uid="{EF36ADB2-088A-43F5-BA2B-C86E3548E87F}"/>
    <cellStyle name="Normal 23 3 5" xfId="6258" xr:uid="{029EB37B-EEB5-42B1-A28F-F54106934E72}"/>
    <cellStyle name="Normal 23 3 6" xfId="6202" xr:uid="{CAF0D514-C8C0-48E6-991E-E96D74D64451}"/>
    <cellStyle name="Normal 23 4" xfId="4330" xr:uid="{4910EC81-C5D7-496B-AAEA-4AAA78C790DF}"/>
    <cellStyle name="Normal 23 4 2" xfId="4598" xr:uid="{339D921F-0D58-4FEC-AC80-D48D56912FAA}"/>
    <cellStyle name="Normal 23 4 2 2" xfId="6107" xr:uid="{01B067AD-E980-4FB5-B3F6-314FF2A3D291}"/>
    <cellStyle name="Normal 23 4 2 3" xfId="6342" xr:uid="{7E81CFA2-7EC6-458C-A7AF-5B8A4E969247}"/>
    <cellStyle name="Normal 23 4 3" xfId="6131" xr:uid="{AF0D7238-90BD-4888-B9BD-7266864944CD}"/>
    <cellStyle name="Normal 23 4 4" xfId="6227" xr:uid="{F215F69E-CC57-4213-8DDE-C3D264A1F1F4}"/>
    <cellStyle name="Normal 23 5" xfId="4548" xr:uid="{1346E65E-3B84-4E9C-8FB5-9F92FE8D9E76}"/>
    <cellStyle name="Normal 23 5 2" xfId="7001" xr:uid="{B92A0EB5-8AE7-49B6-A7D0-9C463ECC13CB}"/>
    <cellStyle name="Normal 23 5 2 2" xfId="6088" xr:uid="{416DC995-DCC9-4AD2-9CA9-028F752AF84B}"/>
    <cellStyle name="Normal 23 5 2 3" xfId="6356" xr:uid="{D8528588-AA6A-4A3B-ACFA-43E31787FF85}"/>
    <cellStyle name="Normal 23 5 3" xfId="6122" xr:uid="{1C6A9EAA-F78B-4675-ACCF-B0E360BCCE2B}"/>
    <cellStyle name="Normal 23 5 4" xfId="6285" xr:uid="{AD183A3B-274D-4B7D-974D-72763B607ED4}"/>
    <cellStyle name="Normal 23 5 5" xfId="4786" xr:uid="{D3CC02C1-2A2E-4164-BF5D-936834ED1E69}"/>
    <cellStyle name="Normal 23 6" xfId="4907" xr:uid="{AA6A6EA9-17FB-4F24-8764-8E3449FCEBB9}"/>
    <cellStyle name="Normal 23 6 2" xfId="6339" xr:uid="{ECC54836-9588-4829-843A-C40A62FAEE93}"/>
    <cellStyle name="Normal 23 6 3" xfId="6168" xr:uid="{C169DBD5-4ADC-44DB-ADC7-4A09FE8283A9}"/>
    <cellStyle name="Normal 23 7" xfId="6344" xr:uid="{D4EA76B2-D2EE-4706-8B35-7C636C15C802}"/>
    <cellStyle name="Normal 23 7 2" xfId="7045" xr:uid="{A692049B-37B8-45C6-BF66-C45C87BAB7E3}"/>
    <cellStyle name="Normal 23 7 3" xfId="7152" xr:uid="{1A8BFA8F-2011-4046-8539-6216D73D5E26}"/>
    <cellStyle name="Normal 23 8" xfId="7060" xr:uid="{483BA777-10A8-41A7-8EF1-A66B09553493}"/>
    <cellStyle name="Normal 23 9" xfId="6145" xr:uid="{28C032CE-3600-4339-918D-0A602487462A}"/>
    <cellStyle name="Normal 24" xfId="3726" xr:uid="{80FC2B92-CE26-4799-B954-3B56FD8771D0}"/>
    <cellStyle name="Normal 24 2" xfId="3727" xr:uid="{79B658C4-CFFC-406A-AABB-41E968D1F251}"/>
    <cellStyle name="Normal 24 2 2" xfId="4403" xr:uid="{9B49A644-B6F2-4A49-BFF3-62BAE328115A}"/>
    <cellStyle name="Normal 24 2 2 2" xfId="4664" xr:uid="{5DE3661A-BC07-47BE-9A70-F79AA0CF6793}"/>
    <cellStyle name="Normal 24 2 3" xfId="4333" xr:uid="{6FA06627-ACB4-4B42-B06B-8044018DB724}"/>
    <cellStyle name="Normal 24 2 3 2" xfId="4601" xr:uid="{F2BE6F80-287B-479E-AA5E-D09FA6CE1F3D}"/>
    <cellStyle name="Normal 24 2 4" xfId="4550" xr:uid="{D1F0F072-1BF5-40F3-908F-7FA64622A6FA}"/>
    <cellStyle name="Normal 24 2 4 2" xfId="7003" xr:uid="{54246696-5A1C-4A7F-BDDA-8F22EE401EC6}"/>
    <cellStyle name="Normal 24 2 4 3" xfId="4788" xr:uid="{0A826B7E-F934-432A-91D3-54F7B0B85838}"/>
    <cellStyle name="Normal 24 2 5" xfId="4909" xr:uid="{F4B3AF02-A36D-400B-A4EA-A37EB2914506}"/>
    <cellStyle name="Normal 24 3" xfId="4402" xr:uid="{E4CEF091-F644-4B19-B2DD-8028D29253AF}"/>
    <cellStyle name="Normal 24 3 2" xfId="4663" xr:uid="{C78655E6-5BB2-4E26-8D9A-97AC070D5CD8}"/>
    <cellStyle name="Normal 24 4" xfId="4332" xr:uid="{1F29E87B-A961-4625-9A75-EF30E3F5FC0A}"/>
    <cellStyle name="Normal 24 4 2" xfId="4600" xr:uid="{2CAF7A1E-BE67-4248-ADEF-02BF01030610}"/>
    <cellStyle name="Normal 24 5" xfId="4549" xr:uid="{E07B1F56-38F3-42E6-BC81-FA558174ECB6}"/>
    <cellStyle name="Normal 24 5 2" xfId="7002" xr:uid="{F7172AAA-5061-40AA-986A-C643841E7697}"/>
    <cellStyle name="Normal 24 5 3" xfId="4787" xr:uid="{B9D841F2-175E-4098-9224-049FB9F585A1}"/>
    <cellStyle name="Normal 24 6" xfId="4908" xr:uid="{77CEFA3B-4929-4B13-B124-985E5D14E21F}"/>
    <cellStyle name="Normal 25" xfId="3734" xr:uid="{94562B90-3AB7-44BD-96A4-FB05DB9D231B}"/>
    <cellStyle name="Normal 25 2" xfId="4335" xr:uid="{2E03D2E5-7490-4FF4-8BE1-2E569DF91B15}"/>
    <cellStyle name="Normal 25 2 2" xfId="4603" xr:uid="{12619068-2E6B-40FC-BC32-45950E024DBE}"/>
    <cellStyle name="Normal 25 2 2 2" xfId="7020" xr:uid="{1A165A48-60F5-4FE2-88EA-6A52FD8186A4}"/>
    <cellStyle name="Normal 25 2 2 3" xfId="5504" xr:uid="{9652BFD4-6AC5-4BD9-9915-F2E113DE5810}"/>
    <cellStyle name="Normal 25 3" xfId="4404" xr:uid="{CFDBD87E-FAAA-411A-B59B-D5B9C89E37F6}"/>
    <cellStyle name="Normal 25 3 2" xfId="4665" xr:uid="{51D6A70A-A1CA-45DD-98BA-5BCF45D52359}"/>
    <cellStyle name="Normal 25 4" xfId="4334" xr:uid="{A01C83F3-0DE0-4B64-B52C-B8716E1BDA69}"/>
    <cellStyle name="Normal 25 4 2" xfId="4602" xr:uid="{E437CB5E-01B5-403F-8D8A-76B921562A73}"/>
    <cellStyle name="Normal 25 5" xfId="4557" xr:uid="{824FFBBD-4AC1-45ED-9967-AA3CE2D19565}"/>
    <cellStyle name="Normal 25 5 2" xfId="7004" xr:uid="{EBC4CD41-5AC4-41EA-8B37-A940A35B9DC9}"/>
    <cellStyle name="Normal 25 5 3" xfId="4789" xr:uid="{C464A7C8-79AA-4857-B764-DEF36DFA54C9}"/>
    <cellStyle name="Normal 26" xfId="4284" xr:uid="{31BB2880-64FC-489C-BB5F-2A7711BEB690}"/>
    <cellStyle name="Normal 26 2" xfId="4285" xr:uid="{E75BF6EF-51C6-4AA8-98AA-6EE7A67C12AC}"/>
    <cellStyle name="Normal 26 2 2" xfId="4337" xr:uid="{1B93F38C-9AFB-4AE6-8D51-909C1B20F094}"/>
    <cellStyle name="Normal 26 2 2 2" xfId="4605" xr:uid="{615A795E-5EB7-42FB-86E7-F65D929A5425}"/>
    <cellStyle name="Normal 26 2 3" xfId="4571" xr:uid="{974B812D-DD96-466D-8C57-D5F455BF43D8}"/>
    <cellStyle name="Normal 26 3" xfId="4336" xr:uid="{E6C9BB59-4139-4393-ABF3-F657ABEDD1B7}"/>
    <cellStyle name="Normal 26 3 2" xfId="4604" xr:uid="{DBBD53F3-158D-42EC-8E65-929035888896}"/>
    <cellStyle name="Normal 26 3 2 2" xfId="7021" xr:uid="{F4D299CF-E21F-4810-A6EF-50734CD2BA16}"/>
    <cellStyle name="Normal 26 3 2 3" xfId="4698" xr:uid="{DBFED123-65B3-494E-993C-561074090F37}"/>
    <cellStyle name="Normal 26 4" xfId="4570" xr:uid="{25DC6597-D5C7-4FE0-B469-3A213DE79F96}"/>
    <cellStyle name="Normal 27" xfId="4338" xr:uid="{F917CE99-8680-487C-A216-3DF6FE3FCBB1}"/>
    <cellStyle name="Normal 27 2" xfId="4339" xr:uid="{C2E808FF-E6C2-4DC2-B8D7-35AF1911122B}"/>
    <cellStyle name="Normal 27 2 2" xfId="4607" xr:uid="{C369E88C-752C-46B4-9D4A-B948561D6979}"/>
    <cellStyle name="Normal 27 3" xfId="4606" xr:uid="{4C4EDF2D-124D-4A48-A6F1-8FD7595A371D}"/>
    <cellStyle name="Normal 27 4" xfId="4813" xr:uid="{CAA68BF0-7F0B-41BE-A56F-D967DA1B1EA7}"/>
    <cellStyle name="Normal 27 5" xfId="5487" xr:uid="{21A869CB-9346-49CA-ABFB-15A6F2AD3033}"/>
    <cellStyle name="Normal 27 5 2" xfId="5538" xr:uid="{74CC1BC4-4604-4900-8174-AF3A8A63A054}"/>
    <cellStyle name="Normal 27 6" xfId="4803" xr:uid="{5DF91CAB-4F21-4564-AFF3-461BCFC7591B}"/>
    <cellStyle name="Normal 27 7" xfId="5499" xr:uid="{AA5E63EE-75CC-400E-BEE8-8A4B07DF2AAF}"/>
    <cellStyle name="Normal 27 8" xfId="4693" xr:uid="{56E17F87-05BA-4561-819D-246B7FA4B891}"/>
    <cellStyle name="Normal 28" xfId="4340" xr:uid="{63137705-017F-4FDA-9CDA-284C50716081}"/>
    <cellStyle name="Normal 28 2" xfId="4341" xr:uid="{8AAD1C28-560C-4C9D-B8C9-9347A515EBBB}"/>
    <cellStyle name="Normal 28 2 2" xfId="4609" xr:uid="{DC3E589F-52BD-424D-8EB4-5D37CBEECAEC}"/>
    <cellStyle name="Normal 28 3" xfId="4342" xr:uid="{D58134CD-0403-498A-B590-82AB66F6C6FB}"/>
    <cellStyle name="Normal 28 4" xfId="4608" xr:uid="{D3E23B38-0D2B-4B4E-AD40-5EFE7E5F728F}"/>
    <cellStyle name="Normal 29" xfId="4343" xr:uid="{02A13E90-44B6-4DFE-B53F-62F82FCFB213}"/>
    <cellStyle name="Normal 29 2" xfId="4344" xr:uid="{012591A6-2A4C-4983-856A-8381482AFF94}"/>
    <cellStyle name="Normal 29 2 2" xfId="4611" xr:uid="{F9F51565-F1D9-491F-BDEB-D54012DB5F48}"/>
    <cellStyle name="Normal 29 3" xfId="4610" xr:uid="{F1099EA4-5335-41BB-9C94-E574B36FA16D}"/>
    <cellStyle name="Normal 3" xfId="2" xr:uid="{665067A7-73F8-4B7E-BFD2-7BB3B9468366}"/>
    <cellStyle name="Normal 3 10" xfId="6013" xr:uid="{7BDA9999-10D5-46C3-965C-9389A0F803EB}"/>
    <cellStyle name="Normal 3 10 2" xfId="6208" xr:uid="{DEEE4E56-8C64-46D2-8D70-FBAC12972393}"/>
    <cellStyle name="Normal 3 10 3" xfId="7158" xr:uid="{3E2C4085-F22B-4B96-AB86-121CE7A21CBC}"/>
    <cellStyle name="Normal 3 11" xfId="5979" xr:uid="{E0910CE2-C698-497D-B726-24121F19221D}"/>
    <cellStyle name="Normal 3 12" xfId="6039" xr:uid="{D82499EB-2882-421E-B87F-BDA4F1C184F8}"/>
    <cellStyle name="Normal 3 13" xfId="7090" xr:uid="{604BDC90-F844-44CC-8369-EFFC3EA2C847}"/>
    <cellStyle name="Normal 3 14" xfId="5961" xr:uid="{9BF8E793-46D9-414C-B40E-6C012277CCE4}"/>
    <cellStyle name="Normal 3 15" xfId="7257" xr:uid="{0896CC7B-C440-45B8-B895-D20CD6D84A13}"/>
    <cellStyle name="Normal 3 2" xfId="64" xr:uid="{8BE01A21-DDC0-4CB8-9538-A85E1EA76024}"/>
    <cellStyle name="Normal 3 2 2" xfId="65" xr:uid="{98E3A6A7-9218-4448-9055-F330839DFC32}"/>
    <cellStyle name="Normal 3 2 2 2" xfId="3728" xr:uid="{6C3E1864-96E1-412D-A8B0-B5BD326DE371}"/>
    <cellStyle name="Normal 3 2 2 2 2" xfId="4551" xr:uid="{0D1884B3-FC9B-488A-8E69-D13A3DE39105}"/>
    <cellStyle name="Normal 3 2 2 2 2 2" xfId="5896" xr:uid="{6A1043A5-622A-4B32-9E26-F3AD57184AE0}"/>
    <cellStyle name="Normal 3 2 2 2 3" xfId="5730" xr:uid="{48EF5C1C-A1DA-4355-96E3-2844F3FF9FA1}"/>
    <cellStyle name="Normal 3 2 2 3" xfId="4460" xr:uid="{07A01724-C00D-4D4E-82CD-5AB424D21D1E}"/>
    <cellStyle name="Normal 3 2 2 3 2" xfId="5620" xr:uid="{FBB4A1C6-0ED5-440B-8112-4AA08512D351}"/>
    <cellStyle name="Normal 3 2 2 3 2 2" xfId="5956" xr:uid="{E8CC8601-3124-40C1-9121-8587784339F9}"/>
    <cellStyle name="Normal 3 2 2 3 3" xfId="5789" xr:uid="{B9C454F8-3111-48D2-89CD-D4AB5D5D5C7B}"/>
    <cellStyle name="Normal 3 2 2 4" xfId="5578" xr:uid="{8B67FB27-E892-4DDA-82BB-C459911368A7}"/>
    <cellStyle name="Normal 3 2 2 4 2" xfId="5844" xr:uid="{D691A84A-5573-4A9B-B1C3-CF34E2DB1C66}"/>
    <cellStyle name="Normal 3 2 2 5" xfId="5673" xr:uid="{0DC69BC1-7BC3-4041-BFDA-B988DD1D7AB9}"/>
    <cellStyle name="Normal 3 2 3" xfId="66" xr:uid="{84EB7BBA-708E-4621-A091-23DCE05D01CA}"/>
    <cellStyle name="Normal 3 2 3 10" xfId="7091" xr:uid="{E0E8883E-EA17-420F-96DE-B99ABF047931}"/>
    <cellStyle name="Normal 3 2 3 2" xfId="6295" xr:uid="{7135B326-6233-4925-A046-AFE44CDB11DD}"/>
    <cellStyle name="Normal 3 2 3 2 2" xfId="6300" xr:uid="{E2486163-D351-42D4-94AF-F1BFBFDB3E4B}"/>
    <cellStyle name="Normal 3 2 3 2 2 2" xfId="6221" xr:uid="{57338127-4364-48B2-8AC2-58A71252F627}"/>
    <cellStyle name="Normal 3 2 3 2 2 2 2" xfId="6147" xr:uid="{13D13FD1-0F3F-445A-81E8-5C3266EFD5A0}"/>
    <cellStyle name="Normal 3 2 3 2 2 2 2 2" xfId="6043" xr:uid="{B87BBE26-DD43-4F75-9E9F-3D7B638FF880}"/>
    <cellStyle name="Normal 3 2 3 2 2 2 2 3" xfId="7255" xr:uid="{6F85E8D9-0EB7-42D5-8158-410A52DF3EF5}"/>
    <cellStyle name="Normal 3 2 3 2 2 2 3" xfId="6241" xr:uid="{9844D499-7F52-4D86-A6D3-ECA9945E9EA9}"/>
    <cellStyle name="Normal 3 2 3 2 2 2 4" xfId="7135" xr:uid="{A2DC6729-6D8F-4DAF-BE2A-4F4B35138E21}"/>
    <cellStyle name="Normal 3 2 3 2 2 3" xfId="6280" xr:uid="{ECC74BC6-0750-4EC6-8791-1195F87A7228}"/>
    <cellStyle name="Normal 3 2 3 2 2 3 2" xfId="6010" xr:uid="{F9507176-DE9B-402D-882B-CAC1C65096BB}"/>
    <cellStyle name="Normal 3 2 3 2 2 3 3" xfId="7187" xr:uid="{CD2CA6BA-B215-46FF-ACC2-A7DD6197A257}"/>
    <cellStyle name="Normal 3 2 3 2 2 4" xfId="6092" xr:uid="{73980E1A-960B-470D-97C6-A2ECBBE71DE2}"/>
    <cellStyle name="Normal 3 2 3 2 2 5" xfId="6253" xr:uid="{ABA669D3-9DF7-4309-AB58-F1CF3619C3DE}"/>
    <cellStyle name="Normal 3 2 3 2 2 6" xfId="7109" xr:uid="{DCAEE506-43DE-4567-8D74-8DF08C86BBC9}"/>
    <cellStyle name="Normal 3 2 3 2 3" xfId="6288" xr:uid="{C5E3663E-6A27-489F-BE09-A9C57288EB82}"/>
    <cellStyle name="Normal 3 2 3 2 3 2" xfId="5981" xr:uid="{A104A87E-81F2-493B-8914-BF1669F6A8FB}"/>
    <cellStyle name="Normal 3 2 3 2 3 2 2" xfId="6102" xr:uid="{EFEDE009-4860-40AF-9F73-C27BF35EF22E}"/>
    <cellStyle name="Normal 3 2 3 2 3 2 3" xfId="7238" xr:uid="{61EDBC4E-9B1F-4214-A76F-4EE472350276}"/>
    <cellStyle name="Normal 3 2 3 2 3 3" xfId="6316" xr:uid="{A0DB7EE2-C0C8-4E7E-A621-DC59874BE950}"/>
    <cellStyle name="Normal 3 2 3 2 3 4" xfId="7122" xr:uid="{34074080-0D76-46A3-80A5-2C3690756EC8}"/>
    <cellStyle name="Normal 3 2 3 2 4" xfId="6177" xr:uid="{4C53EA47-1199-4CE6-88C2-B6EED46B3876}"/>
    <cellStyle name="Normal 3 2 3 2 4 2" xfId="6268" xr:uid="{A0FACCF9-429F-412D-8469-CC9790D289D1}"/>
    <cellStyle name="Normal 3 2 3 2 4 2 2" xfId="6108" xr:uid="{A5F4B310-26AD-4DFB-B3EA-8E3C09206236}"/>
    <cellStyle name="Normal 3 2 3 2 4 2 3" xfId="7223" xr:uid="{BCB86F1C-9978-46F1-8A2B-A4D4F024924C}"/>
    <cellStyle name="Normal 3 2 3 2 4 3" xfId="6118" xr:uid="{F2E9824A-4D88-4BD2-A396-2575F336F2B5}"/>
    <cellStyle name="Normal 3 2 3 2 4 4" xfId="7150" xr:uid="{D0DC064D-6F0D-46D3-BB09-D5620F2CBBC2}"/>
    <cellStyle name="Normal 3 2 3 2 5" xfId="6080" xr:uid="{A4F72A65-5544-4D76-B193-7AD13A25446A}"/>
    <cellStyle name="Normal 3 2 3 2 5 2" xfId="7082" xr:uid="{AC4DEAB5-31D5-4F94-8AAA-EA89E9842BD4}"/>
    <cellStyle name="Normal 3 2 3 2 5 3" xfId="7205" xr:uid="{ABF43342-E4C6-4E2B-8AF4-B867020DAE1D}"/>
    <cellStyle name="Normal 3 2 3 2 6" xfId="6281" xr:uid="{F7DE7763-03E0-4E16-9945-3FAEDF5F2EDF}"/>
    <cellStyle name="Normal 3 2 3 2 6 2" xfId="6361" xr:uid="{3EEFB54E-AE1B-4539-BE91-DCCDEA7CF945}"/>
    <cellStyle name="Normal 3 2 3 2 6 3" xfId="7169" xr:uid="{5190D1DD-C465-49DB-AF96-C02B90F61087}"/>
    <cellStyle name="Normal 3 2 3 2 7" xfId="6197" xr:uid="{B0B4A9D9-4FCF-4B75-BF2F-8BDA88FDD1E5}"/>
    <cellStyle name="Normal 3 2 3 2 8" xfId="6136" xr:uid="{ADD14DAA-77CC-4440-8C6E-6C7E2638095C}"/>
    <cellStyle name="Normal 3 2 3 2 9" xfId="7097" xr:uid="{537F5B65-83EE-49F8-AF7E-6ECC0F2DE18D}"/>
    <cellStyle name="Normal 3 2 3 3" xfId="7070" xr:uid="{C444FDAD-B7FF-4A00-9635-5597F0C84FB7}"/>
    <cellStyle name="Normal 3 2 3 3 2" xfId="7072" xr:uid="{57E326A3-E34C-4567-ACB0-52EF8D62EB88}"/>
    <cellStyle name="Normal 3 2 3 3 2 2" xfId="6149" xr:uid="{B34F306A-EE62-4E77-9DEA-C72E36DD20B8}"/>
    <cellStyle name="Normal 3 2 3 3 2 2 2" xfId="6087" xr:uid="{234C7289-9B29-434F-8C66-BB38465B44A3}"/>
    <cellStyle name="Normal 3 2 3 3 2 2 3" xfId="7247" xr:uid="{C4E141F8-3A96-4E7C-AFB5-84C774033A1A}"/>
    <cellStyle name="Normal 3 2 3 3 2 3" xfId="7078" xr:uid="{9D255B58-4C14-4DC2-8A97-B1BE7AC5F253}"/>
    <cellStyle name="Normal 3 2 3 3 2 4" xfId="7129" xr:uid="{B4B13201-65E1-4BE3-86C3-1B41A5BF9CE8}"/>
    <cellStyle name="Normal 3 2 3 3 3" xfId="6343" xr:uid="{474587A2-B6A0-4E81-9F91-EA6EA69A7F61}"/>
    <cellStyle name="Normal 3 2 3 3 3 2" xfId="6242" xr:uid="{68D614C7-9D0B-4AAB-A10B-77E872A01126}"/>
    <cellStyle name="Normal 3 2 3 3 3 3" xfId="7179" xr:uid="{C09BBAB0-556D-4273-8427-A8E86E0CBF2A}"/>
    <cellStyle name="Normal 3 2 3 3 4" xfId="6299" xr:uid="{F6233D9E-BB06-434C-80B6-D04D321F1BEA}"/>
    <cellStyle name="Normal 3 2 3 3 5" xfId="6196" xr:uid="{C724C02C-8F20-4F1D-8DDC-A269EFC88F93}"/>
    <cellStyle name="Normal 3 2 3 3 6" xfId="7103" xr:uid="{D3EFB06A-4041-4229-82B3-0847E5FD7CD0}"/>
    <cellStyle name="Normal 3 2 3 4" xfId="6189" xr:uid="{0423945B-63EB-4BA3-9AC5-84B2921CB810}"/>
    <cellStyle name="Normal 3 2 3 4 2" xfId="6224" xr:uid="{87F1A703-F52E-4717-9F86-B2F5D0621A0E}"/>
    <cellStyle name="Normal 3 2 3 4 2 2" xfId="6206" xr:uid="{2A053260-4A6B-459D-BD81-E7623A47FE35}"/>
    <cellStyle name="Normal 3 2 3 4 2 3" xfId="7230" xr:uid="{DB012941-C3F2-4127-9E2B-13340DC7E857}"/>
    <cellStyle name="Normal 3 2 3 4 3" xfId="6220" xr:uid="{D98AA13F-D664-49DD-9608-DAC7BE6BA3CB}"/>
    <cellStyle name="Normal 3 2 3 4 4" xfId="7116" xr:uid="{B49A03F8-4FC9-4134-BBCF-620C5AB1FF14}"/>
    <cellStyle name="Normal 3 2 3 5" xfId="6015" xr:uid="{2FA06225-7B0F-4098-B78C-789925177A7C}"/>
    <cellStyle name="Normal 3 2 3 5 2" xfId="7038" xr:uid="{6E9E2216-979C-4F0F-8B87-0F9D2C591632}"/>
    <cellStyle name="Normal 3 2 3 5 2 2" xfId="6319" xr:uid="{CF9AFA92-BF7B-411E-8D60-CC68C0EB9E36}"/>
    <cellStyle name="Normal 3 2 3 5 2 3" xfId="7214" xr:uid="{B49FE8ED-F29E-4913-A23F-0C3517993C08}"/>
    <cellStyle name="Normal 3 2 3 5 3" xfId="6023" xr:uid="{D73AAE32-33E1-40A5-A4CB-5215485FA788}"/>
    <cellStyle name="Normal 3 2 3 5 4" xfId="7142" xr:uid="{3F1A68DF-88BF-406A-8935-488659F7122A}"/>
    <cellStyle name="Normal 3 2 3 6" xfId="6037" xr:uid="{BFD96AF9-8F04-489F-9111-96EB66B426E6}"/>
    <cellStyle name="Normal 3 2 3 6 2" xfId="6312" xr:uid="{6D1FD1E9-2338-4CD7-9590-7E510B82C8AF}"/>
    <cellStyle name="Normal 3 2 3 6 3" xfId="7195" xr:uid="{088C0EDB-551D-43F9-9463-A44EF4CB8B63}"/>
    <cellStyle name="Normal 3 2 3 7" xfId="6173" xr:uid="{40E7603A-94FE-4C41-AB26-54B05BDA4A8C}"/>
    <cellStyle name="Normal 3 2 3 7 2" xfId="6244" xr:uid="{A9D9BBA1-19ED-4900-B8C5-1FF1AF0E93BD}"/>
    <cellStyle name="Normal 3 2 3 7 3" xfId="7159" xr:uid="{3B86B003-E300-422D-A8F4-EC76DDF5A4CF}"/>
    <cellStyle name="Normal 3 2 3 8" xfId="7062" xr:uid="{1C43F93C-219E-489B-B72E-964860EF0017}"/>
    <cellStyle name="Normal 3 2 3 9" xfId="5980" xr:uid="{DD106228-21DB-493A-B0D6-EB8D00AEED50}"/>
    <cellStyle name="Normal 3 2 4" xfId="3729" xr:uid="{6454A049-46E5-4DB0-9EC4-D33795418823}"/>
    <cellStyle name="Normal 3 2 4 2" xfId="4552" xr:uid="{535D567A-CFFD-4D62-86C6-C7B1AE0EF4D7}"/>
    <cellStyle name="Normal 3 2 4 2 2" xfId="5897" xr:uid="{9C6ECD04-EED9-4925-9156-26390359ADA5}"/>
    <cellStyle name="Normal 3 2 4 3" xfId="5731" xr:uid="{EBCE0285-C7AF-48F5-A82B-5C8D2D22E004}"/>
    <cellStyle name="Normal 3 2 5" xfId="4459" xr:uid="{9316BA72-FB1B-4222-9A71-60F990C1F037}"/>
    <cellStyle name="Normal 3 2 5 2" xfId="4762" xr:uid="{A6D6F8AE-894B-4C3C-8143-F122C6F937AC}"/>
    <cellStyle name="Normal 3 2 5 2 2" xfId="5955" xr:uid="{E80CC728-EA8C-4380-9241-C778C4F44F71}"/>
    <cellStyle name="Normal 3 2 5 3" xfId="5472" xr:uid="{5C1895AE-A676-4F38-B597-B94CD6C5BC84}"/>
    <cellStyle name="Normal 3 2 5 3 2" xfId="5788" xr:uid="{88B9D57D-1200-4141-9804-4B9B6DA23CE1}"/>
    <cellStyle name="Normal 3 2 5 4" xfId="4692" xr:uid="{C9B3F698-C1D3-48FF-BA99-EADA56C9C9E1}"/>
    <cellStyle name="Normal 3 2 6" xfId="5577" xr:uid="{47FE31E9-B483-4165-ADC6-8B60EE0A865E}"/>
    <cellStyle name="Normal 3 2 6 2" xfId="5843" xr:uid="{BC734F4A-C5A0-4A57-8D04-5D245A277CC6}"/>
    <cellStyle name="Normal 3 2 7" xfId="5672" xr:uid="{2172DB21-1A7A-440D-A598-75CCB5828708}"/>
    <cellStyle name="Normal 3 3" xfId="67" xr:uid="{73AA14B5-90CB-440B-A88C-7A1E78FAF26D}"/>
    <cellStyle name="Normal 3 3 2" xfId="3730" xr:uid="{F8D51758-2E97-494B-99F2-F903F5B3DFE3}"/>
    <cellStyle name="Normal 3 3 2 2" xfId="4553" xr:uid="{337A3375-C6F8-4FDF-BA8C-6830F4054903}"/>
    <cellStyle name="Normal 3 3 2 2 2" xfId="5898" xr:uid="{6086F0E4-C507-4392-85D9-37A72DDADC47}"/>
    <cellStyle name="Normal 3 3 2 3" xfId="5732" xr:uid="{0FC8D149-DEE1-434B-A643-941E48585052}"/>
    <cellStyle name="Normal 3 3 3" xfId="4461" xr:uid="{CF567012-57B4-4AA9-B028-73686FFE1902}"/>
    <cellStyle name="Normal 3 3 3 2" xfId="5621" xr:uid="{0C177B3C-0AD9-4293-8237-DE1386414339}"/>
    <cellStyle name="Normal 3 3 3 2 2" xfId="5957" xr:uid="{ACAAF8DA-A814-41C6-8301-AAADB9E1804A}"/>
    <cellStyle name="Normal 3 3 3 3" xfId="5790" xr:uid="{588BF173-A25F-4735-A1D6-1FFDAB19F451}"/>
    <cellStyle name="Normal 3 3 4" xfId="5579" xr:uid="{05BC0267-A32F-4F81-A8E6-EEA467EF3E15}"/>
    <cellStyle name="Normal 3 3 4 2" xfId="5845" xr:uid="{6D26C8DF-C0A4-441D-A605-BB3C20730D50}"/>
    <cellStyle name="Normal 3 3 5" xfId="5674" xr:uid="{B3A14F6F-5C0C-4B67-AA5E-3A831C3E9D9A}"/>
    <cellStyle name="Normal 3 4" xfId="3737" xr:uid="{A69D3F5E-A307-488D-840E-28F19310DDC3}"/>
    <cellStyle name="Normal 3 4 2" xfId="4288" xr:uid="{6FD2E882-C55C-4686-B238-9F283C10709B}"/>
    <cellStyle name="Normal 3 4 2 2" xfId="4838" xr:uid="{25954F30-1D04-470B-A70E-F9B12129998C}"/>
    <cellStyle name="Normal 3 4 2 3" xfId="5583" xr:uid="{5201B667-53E8-4DF4-93EB-273A5EFA044C}"/>
    <cellStyle name="Normal 3 4 3" xfId="4560" xr:uid="{450CA672-8D7B-428E-88F4-89DCF424BB8B}"/>
    <cellStyle name="Normal 3 5" xfId="4287" xr:uid="{8BFB9BF4-A112-4CFE-BD19-8D1FC35D64DB}"/>
    <cellStyle name="Normal 3 5 2" xfId="4573" xr:uid="{556B2B52-A797-40CF-B2FF-57FBD7CCF546}"/>
    <cellStyle name="Normal 3 5 2 2" xfId="5954" xr:uid="{5C78EBD1-3A71-4BB3-9DEE-074E662C9986}"/>
    <cellStyle name="Normal 3 5 2 2 2" xfId="6006" xr:uid="{48DA7F55-4134-4CD9-9FAF-994288535347}"/>
    <cellStyle name="Normal 3 5 2 2 2 2" xfId="6307" xr:uid="{E09F2187-90C4-4EFA-AC95-63A32CC71C57}"/>
    <cellStyle name="Normal 3 5 2 2 2 3" xfId="7254" xr:uid="{83E41940-3CE8-44CA-8A37-E95EC05EEEAC}"/>
    <cellStyle name="Normal 3 5 2 2 3" xfId="7043" xr:uid="{FABDF630-A5F4-4A1E-8839-0CD93C247C97}"/>
    <cellStyle name="Normal 3 5 2 2 4" xfId="6237" xr:uid="{FBEE352C-14C8-418A-BCDA-34E79CD91511}"/>
    <cellStyle name="Normal 3 5 2 3" xfId="5619" xr:uid="{00E3769E-4444-40EB-8BCA-BA14D29BBF01}"/>
    <cellStyle name="Normal 3 5 2 3 2" xfId="6035" xr:uid="{EEB1CD44-906E-4A5A-B829-3A74D90303C0}"/>
    <cellStyle name="Normal 3 5 2 3 3" xfId="7186" xr:uid="{D9B0F750-CB62-451C-8192-DA9C0650C2D5}"/>
    <cellStyle name="Normal 3 5 2 3 4" xfId="6225" xr:uid="{8320E14A-1BD9-49D7-9172-F3F12E09077C}"/>
    <cellStyle name="Normal 3 5 2 4" xfId="6033" xr:uid="{99844E78-A020-4094-8F9D-E4A31198C104}"/>
    <cellStyle name="Normal 3 5 2 5" xfId="6024" xr:uid="{D41306CF-3E04-417A-B5D6-DD28184A75E0}"/>
    <cellStyle name="Normal 3 5 2 6" xfId="7108" xr:uid="{67E3B037-DDE2-4DCB-8D3B-AC089227D2B5}"/>
    <cellStyle name="Normal 3 5 2 7" xfId="4839" xr:uid="{A2249670-F654-4D25-984F-7A1E59ACC783}"/>
    <cellStyle name="Normal 3 5 3" xfId="4913" xr:uid="{6E603E01-46E6-414F-A284-92F3D29BFA65}"/>
    <cellStyle name="Normal 3 5 3 2" xfId="6152" xr:uid="{B906BD52-BBE3-4B9A-87BF-E62E0581CA98}"/>
    <cellStyle name="Normal 3 5 3 2 2" xfId="7077" xr:uid="{4E304655-D930-4DC2-8850-1CC6FDD572D2}"/>
    <cellStyle name="Normal 3 5 3 2 3" xfId="7237" xr:uid="{20119640-C8D7-4F6E-8133-88F9109F20CA}"/>
    <cellStyle name="Normal 3 5 3 3" xfId="6040" xr:uid="{4AACD69B-0D3C-4E48-B74B-B58953F68479}"/>
    <cellStyle name="Normal 3 5 3 4" xfId="7071" xr:uid="{EE5859BF-3141-4AE3-A2DA-9694166BB1D2}"/>
    <cellStyle name="Normal 3 5 4" xfId="4881" xr:uid="{A48A82A2-7AED-449C-9B38-A08599E428C8}"/>
    <cellStyle name="Normal 3 5 4 2" xfId="6269" xr:uid="{68AB769B-A853-493A-90B3-59DCADC24001}"/>
    <cellStyle name="Normal 3 5 4 2 2" xfId="5986" xr:uid="{C3989496-3CD0-4C64-B045-2BC530C2B064}"/>
    <cellStyle name="Normal 3 5 4 2 3" xfId="7222" xr:uid="{0CF1FEAC-613A-4405-9FB7-60FA2621E1CC}"/>
    <cellStyle name="Normal 3 5 4 3" xfId="5994" xr:uid="{EB7BB824-AD93-41DE-9F40-FEDCDDD95640}"/>
    <cellStyle name="Normal 3 5 4 4" xfId="7149" xr:uid="{0B5ED36B-082A-44CB-BDF9-DC6668D3C3F1}"/>
    <cellStyle name="Normal 3 5 5" xfId="6036" xr:uid="{63FDB79A-05BB-402A-A06D-5FE632875EC8}"/>
    <cellStyle name="Normal 3 5 5 2" xfId="6301" xr:uid="{F46731CB-77DC-4271-9E2C-4FBB71FB3DCB}"/>
    <cellStyle name="Normal 3 5 5 3" xfId="7204" xr:uid="{487F4925-44C0-478D-A052-A93AC306D690}"/>
    <cellStyle name="Normal 3 5 6" xfId="6230" xr:uid="{D8513F2D-D2C1-44DE-B1B9-5DFC66E76BED}"/>
    <cellStyle name="Normal 3 5 6 2" xfId="6205" xr:uid="{2257E4FA-B82D-4AEC-B1C9-B077D05D0D08}"/>
    <cellStyle name="Normal 3 5 6 3" xfId="7168" xr:uid="{CFD578A1-6EFB-4D2C-A58E-96D92BEFF382}"/>
    <cellStyle name="Normal 3 5 7" xfId="6096" xr:uid="{26DC3A04-E3F2-42A2-B772-B3355B98D05D}"/>
    <cellStyle name="Normal 3 5 8" xfId="6259" xr:uid="{4DA35840-397C-45C4-961E-DEA93105D0EF}"/>
    <cellStyle name="Normal 3 5 9" xfId="7096" xr:uid="{1053CEE7-FD1B-4434-BDDD-5437C5C614A9}"/>
    <cellStyle name="Normal 3 6" xfId="83" xr:uid="{7FE6D134-038E-400A-AA96-13F891B98395}"/>
    <cellStyle name="Normal 3 6 2" xfId="5503" xr:uid="{D96CE1EF-CD93-4796-B0B0-D48CD30BBAFA}"/>
    <cellStyle name="Normal 3 6 2 2" xfId="5500" xr:uid="{A95018B1-3D27-4FE3-B114-E8FA2BEA37B7}"/>
    <cellStyle name="Normal 3 6 2 2 2" xfId="6218" xr:uid="{87C7A605-08B3-4A3E-941E-0109086B8105}"/>
    <cellStyle name="Normal 3 6 2 2 3" xfId="6214" xr:uid="{AB7B88C8-CE76-432A-9ED0-1487BFD99BC7}"/>
    <cellStyle name="Normal 3 6 2 3" xfId="7079" xr:uid="{A63DA294-C747-40FC-A054-A0661F071009}"/>
    <cellStyle name="Normal 3 6 2 4" xfId="6185" xr:uid="{A524806F-57E3-4DD6-B9BA-FFB699EAA212}"/>
    <cellStyle name="Normal 3 6 3" xfId="6082" xr:uid="{2A6C50B5-A4D4-4ACB-8BBC-DCA56F7FB12C}"/>
    <cellStyle name="Normal 3 6 3 2" xfId="7047" xr:uid="{E947752B-92EF-45EE-B6F5-9CE302781517}"/>
    <cellStyle name="Normal 3 6 3 3" xfId="7178" xr:uid="{AD413BB3-7AA3-415F-826B-B966A4428397}"/>
    <cellStyle name="Normal 3 6 3 4" xfId="7269" xr:uid="{A98F1C03-6422-4950-BEAD-ADA09729B321}"/>
    <cellStyle name="Normal 3 6 4" xfId="6355" xr:uid="{3995DAE9-01DA-4D91-8B31-40318A763A2C}"/>
    <cellStyle name="Normal 3 6 5" xfId="6135" xr:uid="{456B79F4-44D3-46D1-842C-D60F2B918738}"/>
    <cellStyle name="Normal 3 6 6" xfId="6019" xr:uid="{0489339C-4D48-4992-9678-308ACA67FDF1}"/>
    <cellStyle name="Normal 3 6 7" xfId="4837" xr:uid="{94C09D42-0F56-4A9C-A41D-D4777B827CE5}"/>
    <cellStyle name="Normal 3 7" xfId="5671" xr:uid="{A0776906-8D20-4D0E-8DD1-D87421741C20}"/>
    <cellStyle name="Normal 3 7 2" xfId="6050" xr:uid="{B0FFEF3D-F638-4E4B-8DD9-43DD88117147}"/>
    <cellStyle name="Normal 3 7 2 2" xfId="6309" xr:uid="{6ECDF620-5559-417A-A16C-A842B7E5C002}"/>
    <cellStyle name="Normal 3 7 2 3" xfId="7229" xr:uid="{50F20DFA-6653-4A8E-AD90-15F1FE12F391}"/>
    <cellStyle name="Normal 3 7 3" xfId="6250" xr:uid="{2AFD3453-235C-4F3F-9758-4E282B05C524}"/>
    <cellStyle name="Normal 3 7 4" xfId="7115" xr:uid="{C52CCF5D-B966-4FE4-9A19-023296C92D3A}"/>
    <cellStyle name="Normal 3 7 5" xfId="6290" xr:uid="{A0BDB5E3-F76C-4AD5-9AAD-DE63E07EF8F7}"/>
    <cellStyle name="Normal 3 8" xfId="5543" xr:uid="{5D06C1C9-5A66-42CD-A4A1-8176FFAD7589}"/>
    <cellStyle name="Normal 3 8 2" xfId="6274" xr:uid="{7A2367B4-3D79-4CB0-950C-02E5AA1CEDFC}"/>
    <cellStyle name="Normal 3 8 2 2" xfId="6110" xr:uid="{478DCD7A-082E-4199-A969-B4DBD52A356A}"/>
    <cellStyle name="Normal 3 8 2 3" xfId="7213" xr:uid="{DA6260B8-4185-4202-B332-DF5873B9BFD0}"/>
    <cellStyle name="Normal 3 8 3" xfId="6246" xr:uid="{1BF517AA-1CB1-41F6-BBE1-6F2F0CBB2AA0}"/>
    <cellStyle name="Normal 3 8 4" xfId="7141" xr:uid="{5D378170-306C-490C-B99C-7F3FB9DD5165}"/>
    <cellStyle name="Normal 3 8 5" xfId="6179" xr:uid="{2F77AD0C-5ACE-4235-95F1-E18767B6A9A4}"/>
    <cellStyle name="Normal 3 9" xfId="6364" xr:uid="{B6E144DD-5E09-4417-A0C5-FDAF1AFD80B6}"/>
    <cellStyle name="Normal 3 9 2" xfId="6028" xr:uid="{A8215490-2FD8-402F-A04B-A07B24BAD310}"/>
    <cellStyle name="Normal 3 9 3" xfId="7194" xr:uid="{04ADD55E-A65D-4782-B7F9-BDEBF08FA1F9}"/>
    <cellStyle name="Normal 30" xfId="4345" xr:uid="{9B074C24-DB70-47D0-8433-AA8457C15986}"/>
    <cellStyle name="Normal 30 2" xfId="4346" xr:uid="{D51DB14D-1214-41C8-8D21-29F05AF86797}"/>
    <cellStyle name="Normal 30 2 2" xfId="4613" xr:uid="{54BEA02F-7D17-44C1-8318-E099BA839659}"/>
    <cellStyle name="Normal 30 3" xfId="4612" xr:uid="{E78C0A3E-3A97-42C4-9B31-234C563F1B79}"/>
    <cellStyle name="Normal 31" xfId="4347" xr:uid="{DB2BF05D-1ABC-4EC4-8576-D8FD38E94871}"/>
    <cellStyle name="Normal 31 2" xfId="4348" xr:uid="{EE26108A-891A-4D10-943B-CCE609C999A1}"/>
    <cellStyle name="Normal 31 2 2" xfId="4615" xr:uid="{5F36B54E-10A5-47FC-B90F-C6D90147BCF3}"/>
    <cellStyle name="Normal 31 3" xfId="4614" xr:uid="{1A329516-9649-4627-903B-DAB63FF68806}"/>
    <cellStyle name="Normal 32" xfId="4349" xr:uid="{0E57DF68-A8AF-466E-81DA-535EC733E0DA}"/>
    <cellStyle name="Normal 33" xfId="4350" xr:uid="{29AB1A15-EDCB-4D91-BB81-916594745CA9}"/>
    <cellStyle name="Normal 33 2" xfId="4351" xr:uid="{DD9F5AD1-9863-473B-B1E8-021AF4CAD996}"/>
    <cellStyle name="Normal 33 2 2" xfId="4617" xr:uid="{430F3A86-E66A-4B7C-BCCE-AE11FE57BC24}"/>
    <cellStyle name="Normal 33 3" xfId="4616" xr:uid="{78778474-527E-43C7-83C0-D59C8882EFB4}"/>
    <cellStyle name="Normal 34" xfId="4352" xr:uid="{3B2DC545-0248-4029-B5CE-DEACF5EB825D}"/>
    <cellStyle name="Normal 34 2" xfId="4353" xr:uid="{00016DB8-7B06-4806-94B4-55EACA8639B7}"/>
    <cellStyle name="Normal 34 2 2" xfId="4619" xr:uid="{AF3253A3-6465-40DF-91FF-509C67559B34}"/>
    <cellStyle name="Normal 34 3" xfId="4618" xr:uid="{9B4F56C4-5B8A-45D1-A915-60CEB14585A8}"/>
    <cellStyle name="Normal 35" xfId="4354" xr:uid="{79CC2C76-7B71-481E-B903-ACE7E3864AF5}"/>
    <cellStyle name="Normal 35 2" xfId="4355" xr:uid="{33DA2A3C-150E-4E73-B844-B30A62FF8678}"/>
    <cellStyle name="Normal 35 2 2" xfId="4621" xr:uid="{D6378F52-61FA-4C45-854F-98C94B124D11}"/>
    <cellStyle name="Normal 35 3" xfId="4620" xr:uid="{75B1ED42-ED5B-4CF6-B869-184EC4E95515}"/>
    <cellStyle name="Normal 36" xfId="4356" xr:uid="{3621E250-B5B0-47A3-A02D-511CBD3D4C12}"/>
    <cellStyle name="Normal 36 2" xfId="4357" xr:uid="{F97630B0-2176-4BE1-8E7F-6A4DB18AC558}"/>
    <cellStyle name="Normal 36 2 2" xfId="4623" xr:uid="{3CBCAA28-C16D-414D-A315-9633AE42324C}"/>
    <cellStyle name="Normal 36 3" xfId="4622" xr:uid="{0257D337-2FBA-4B6F-97A0-9135E1A8BADF}"/>
    <cellStyle name="Normal 37" xfId="4358" xr:uid="{5E813FC5-5BA9-408F-A28A-D294AA7713D3}"/>
    <cellStyle name="Normal 37 2" xfId="4359" xr:uid="{F98FF058-78BA-4638-BC3C-E01F2A100FCD}"/>
    <cellStyle name="Normal 37 2 2" xfId="4625" xr:uid="{41359671-02F4-4ABE-A9F1-CF327EFB75B2}"/>
    <cellStyle name="Normal 37 3" xfId="4624" xr:uid="{3B2869B1-F3B3-4E5B-B241-5468C59B4066}"/>
    <cellStyle name="Normal 38" xfId="4360" xr:uid="{925E0CE6-3F82-4733-9C7C-F7B65DE9DBC9}"/>
    <cellStyle name="Normal 38 2" xfId="4361" xr:uid="{CBD3CD1D-B865-4EB5-AF15-58E0EC29E5DE}"/>
    <cellStyle name="Normal 38 2 2" xfId="4627" xr:uid="{8CAFCF81-F165-4AC1-90FD-956183783BE7}"/>
    <cellStyle name="Normal 38 3" xfId="4626" xr:uid="{3FF72B54-C31D-4B70-B36A-7A79DCF74737}"/>
    <cellStyle name="Normal 39" xfId="4362" xr:uid="{ED9F6A2D-FE5F-4D04-AA59-FF571C803427}"/>
    <cellStyle name="Normal 39 2" xfId="4363" xr:uid="{87BDCD66-B53B-4A02-B974-046B523688C2}"/>
    <cellStyle name="Normal 39 2 2" xfId="4364" xr:uid="{4771B1DF-9701-4AC4-9AAE-F2ED0E74EB90}"/>
    <cellStyle name="Normal 39 2 2 2" xfId="4630" xr:uid="{D3EDD927-B6AC-4A80-896E-82992846BED9}"/>
    <cellStyle name="Normal 39 2 3" xfId="4629" xr:uid="{EAE80C3D-EB1F-47E1-9A67-65D4F4D87C32}"/>
    <cellStyle name="Normal 39 3" xfId="4365" xr:uid="{8DF7BE97-4BF2-4894-BC79-0CCDEA3087FA}"/>
    <cellStyle name="Normal 39 3 2" xfId="4631" xr:uid="{D3F20D4F-EF92-4F5D-8407-F50F9DD3C9A7}"/>
    <cellStyle name="Normal 39 4" xfId="4628" xr:uid="{2062B865-0FB8-4FCC-BA67-70261BA7827B}"/>
    <cellStyle name="Normal 4" xfId="68" xr:uid="{B2539EB9-F198-45E8-BEF5-3D144932D64F}"/>
    <cellStyle name="Normal 4 10" xfId="6141" xr:uid="{3A9A2C4E-4FE2-4F54-973D-FFD4D7D4F3D1}"/>
    <cellStyle name="Normal 4 11" xfId="7092" xr:uid="{08B23F0A-8A11-4504-8B3F-668FA6D0B74D}"/>
    <cellStyle name="Normal 4 12" xfId="7277" xr:uid="{10F5BD78-CBA0-48EB-95A8-10D8842C79E6}"/>
    <cellStyle name="Normal 4 2" xfId="69" xr:uid="{F53CC7BA-A742-4CC1-B28D-0650E3DE29D9}"/>
    <cellStyle name="Normal 4 2 2" xfId="690" xr:uid="{DFA97975-0FDC-4CC3-A4DA-29323B64CE3E}"/>
    <cellStyle name="Normal 4 2 2 2" xfId="691" xr:uid="{34C6AD0B-28E8-4896-9099-D792612FF079}"/>
    <cellStyle name="Normal 4 2 2 2 2" xfId="4474" xr:uid="{5230FA2F-F7FC-46B6-B44C-3F99CB8F43C1}"/>
    <cellStyle name="Normal 4 2 2 3" xfId="692" xr:uid="{C04E36E1-1563-4FDB-9963-EE468018A1CF}"/>
    <cellStyle name="Normal 4 2 2 3 2" xfId="4475" xr:uid="{3C601E7C-2A82-4FEE-9E42-AEF6097F1E3D}"/>
    <cellStyle name="Normal 4 2 2 4" xfId="693" xr:uid="{9A40F68B-F36B-4B66-9DA3-AC25F4D434E8}"/>
    <cellStyle name="Normal 4 2 2 4 2" xfId="694" xr:uid="{FC802900-B85D-476B-84FC-DEB835FF726C}"/>
    <cellStyle name="Normal 4 2 2 4 2 2" xfId="4477" xr:uid="{CDC3883E-1333-4BE8-84D2-8CE53ACFC869}"/>
    <cellStyle name="Normal 4 2 2 4 3" xfId="695" xr:uid="{4E0677FA-ECCE-4A66-8FD9-3E037C9A18B1}"/>
    <cellStyle name="Normal 4 2 2 4 3 2" xfId="696" xr:uid="{5303F27A-1E27-4129-B97D-184E790F8FF2}"/>
    <cellStyle name="Normal 4 2 2 4 3 2 2" xfId="4479" xr:uid="{D4C0F57A-7348-410B-B30E-F79F23A30946}"/>
    <cellStyle name="Normal 4 2 2 4 3 3" xfId="3667" xr:uid="{574BBEAD-4B1E-4436-9680-0A1546F351AA}"/>
    <cellStyle name="Normal 4 2 2 4 3 3 2" xfId="4490" xr:uid="{EE7E97A8-62AB-412F-B99D-D776161C4599}"/>
    <cellStyle name="Normal 4 2 2 4 3 4" xfId="4478" xr:uid="{0CD31428-14FE-46E4-BBF0-96B8B644A3EA}"/>
    <cellStyle name="Normal 4 2 2 4 4" xfId="4476" xr:uid="{E6F6DFE3-D59C-40DB-AAA6-21653C47E145}"/>
    <cellStyle name="Normal 4 2 2 5" xfId="4473" xr:uid="{1F78C495-F564-4775-BFA1-4D5164D3072C}"/>
    <cellStyle name="Normal 4 2 3" xfId="4279" xr:uid="{C403F09F-824C-438D-A6BC-8173F2F5D700}"/>
    <cellStyle name="Normal 4 2 3 2" xfId="4290" xr:uid="{391B9DA2-FE75-4CA6-ABE7-D576A4B39C12}"/>
    <cellStyle name="Normal 4 2 3 2 2" xfId="4716" xr:uid="{32CA0F62-B773-4267-8968-E0C314EFD0EC}"/>
    <cellStyle name="Normal 4 2 3 2 3" xfId="5516" xr:uid="{9E5E2ECF-6D42-4875-A1E3-1C6D56FE72DB}"/>
    <cellStyle name="Normal 4 2 3 2 3 2" xfId="5622" xr:uid="{6417A824-973A-4F36-8CE1-02224A0F7E4D}"/>
    <cellStyle name="Normal 4 2 3 3" xfId="4566" xr:uid="{3498A364-F89B-452A-B45B-A3E01F24D4B7}"/>
    <cellStyle name="Normal 4 2 3 3 2" xfId="4717" xr:uid="{8C3E6B69-DEAC-4994-8980-B959B34B1564}"/>
    <cellStyle name="Normal 4 2 3 4" xfId="4718" xr:uid="{0084E55F-2EA2-49ED-8CF6-AD8A9678648E}"/>
    <cellStyle name="Normal 4 2 3 5" xfId="4719" xr:uid="{7B5E5CE0-6C22-40EE-8368-A07464A8A87E}"/>
    <cellStyle name="Normal 4 2 4" xfId="4280" xr:uid="{3C390AA6-3268-45EC-A877-617AA58CF253}"/>
    <cellStyle name="Normal 4 2 4 2" xfId="4367" xr:uid="{7E2B239B-D9D1-4B5F-A3DD-1870935A4EBF}"/>
    <cellStyle name="Normal 4 2 4 2 2" xfId="4633" xr:uid="{8E38125E-C373-434C-8F30-05D30D0DA9B3}"/>
    <cellStyle name="Normal 4 2 4 2 2 2" xfId="7022" xr:uid="{16F235F5-EAA9-4534-A21A-2CD292AE1706}"/>
    <cellStyle name="Normal 4 2 4 2 2 3" xfId="4720" xr:uid="{68CCDCB9-2D61-4454-AE7A-23E7A679A85C}"/>
    <cellStyle name="Normal 4 2 4 2 3" xfId="4862" xr:uid="{89EC5D54-551B-491D-B98B-A347919D5960}"/>
    <cellStyle name="Normal 4 2 4 2 4" xfId="4827" xr:uid="{C196B95C-E431-451E-BD47-4523153DC8B7}"/>
    <cellStyle name="Normal 4 2 4 3" xfId="4567" xr:uid="{36469821-7B1E-4167-96ED-ADCA970BA5CC}"/>
    <cellStyle name="Normal 4 2 4 3 2" xfId="7006" xr:uid="{091A5F2F-7FDC-4D1F-A8BA-C1502950026E}"/>
    <cellStyle name="Normal 4 2 4 3 3" xfId="4790" xr:uid="{AC09E5FB-685E-4D40-B23C-FD9D5D04CD99}"/>
    <cellStyle name="Normal 4 2 4 4" xfId="4882" xr:uid="{A95FD15C-E878-4A06-AEB9-4587F5644472}"/>
    <cellStyle name="Normal 4 2 5" xfId="3832" xr:uid="{AF8874DA-E485-4376-9F64-C8157406DC84}"/>
    <cellStyle name="Normal 4 2 5 2" xfId="4564" xr:uid="{678ACF39-B378-41A7-86A8-8443CD6BFD8D}"/>
    <cellStyle name="Normal 4 2 6" xfId="4462" xr:uid="{BDC7E870-4E0F-456C-8AB1-3651D83F91C1}"/>
    <cellStyle name="Normal 4 2 7" xfId="5511" xr:uid="{5ED4EB52-BDA0-4424-BFD7-68CA91052F44}"/>
    <cellStyle name="Normal 4 2 8" xfId="5977" xr:uid="{225564DF-513D-4263-BA54-2EC95277C1A1}"/>
    <cellStyle name="Normal 4 3" xfId="90" xr:uid="{BA900D43-CDE2-4048-BECC-2CFF3F413202}"/>
    <cellStyle name="Normal 4 3 2" xfId="91" xr:uid="{E4D4C2BF-AB08-4068-9BD2-2D8525E41D4B}"/>
    <cellStyle name="Normal 4 3 2 2" xfId="697" xr:uid="{F78C86AB-4D50-4F65-9A85-01C1D61478C6}"/>
    <cellStyle name="Normal 4 3 2 2 2" xfId="4480" xr:uid="{6B797AB6-E838-4B48-A31B-1079583B6DD5}"/>
    <cellStyle name="Normal 4 3 2 2 2 2" xfId="6375" xr:uid="{DA9D9C55-71F0-40EA-A393-87CA41CAE422}"/>
    <cellStyle name="Normal 4 3 2 2 2 3" xfId="6048" xr:uid="{8E18683B-B7C4-42DF-A078-4D65AAB2F18B}"/>
    <cellStyle name="Normal 4 3 2 2 3" xfId="6072" xr:uid="{8808520B-14C9-44FC-ACF1-1B12380F0135}"/>
    <cellStyle name="Normal 4 3 2 2 4" xfId="6060" xr:uid="{E5DCD9AA-D6FD-4BF4-A1A8-00328F2714C8}"/>
    <cellStyle name="Normal 4 3 2 3" xfId="3833" xr:uid="{37ED158E-AEFE-4C1E-94C2-4634FBD908F9}"/>
    <cellStyle name="Normal 4 3 2 3 2" xfId="4565" xr:uid="{707BC0A6-750C-4324-9005-27F6FEE2D1FD}"/>
    <cellStyle name="Normal 4 3 2 3 2 2" xfId="6348" xr:uid="{CFF83A03-5F12-411C-A303-3D0F56B9EFD2}"/>
    <cellStyle name="Normal 4 3 2 3 3" xfId="7036" xr:uid="{4CF7F02B-754B-4AEC-8467-B383CB598F66}"/>
    <cellStyle name="Normal 4 3 2 4" xfId="4471" xr:uid="{3CC6733C-6626-4074-94C1-71B813CF2ED1}"/>
    <cellStyle name="Normal 4 3 2 4 2" xfId="7035" xr:uid="{23B58B94-9795-4706-B506-67A6721DEC3F}"/>
    <cellStyle name="Normal 4 3 2 5" xfId="7066" xr:uid="{0D017953-3DD0-433D-8456-A81426A13509}"/>
    <cellStyle name="Normal 4 3 2 6" xfId="7033" xr:uid="{F72EBEC7-FF3D-46B5-A506-6541160215C8}"/>
    <cellStyle name="Normal 4 3 3" xfId="698" xr:uid="{02AAFEAE-E839-4EE1-9D5C-BF7656AD3726}"/>
    <cellStyle name="Normal 4 3 3 2" xfId="4481" xr:uid="{C9F82EEB-FA0C-495D-8BC3-1421315B3220}"/>
    <cellStyle name="Normal 4 3 3 2 2" xfId="6993" xr:uid="{11E87595-8776-43BA-B7B5-1544AA4741DF}"/>
    <cellStyle name="Normal 4 3 3 2 2 2" xfId="6101" xr:uid="{E169C448-9A89-48E9-9FFD-F4A834B8C138}"/>
    <cellStyle name="Normal 4 3 3 2 3" xfId="7239" xr:uid="{A6919E07-008D-4B83-9477-DE462AB61DD8}"/>
    <cellStyle name="Normal 4 3 3 2 4" xfId="4696" xr:uid="{D761E856-BE13-4B07-9D32-55188C4CC9FF}"/>
    <cellStyle name="Normal 4 3 3 3" xfId="6315" xr:uid="{1D9AF614-FF6A-4BFF-9FF1-0C53AAD87FC4}"/>
    <cellStyle name="Normal 4 3 3 4" xfId="7123" xr:uid="{A7297EDA-1149-4091-AE16-C76FCDAE616C}"/>
    <cellStyle name="Normal 4 3 4" xfId="699" xr:uid="{2949334E-3925-42C4-857F-B23C9E1F3F75}"/>
    <cellStyle name="Normal 4 3 4 2" xfId="4482" xr:uid="{4FDE0053-EEA5-42F2-9F21-08A906773086}"/>
    <cellStyle name="Normal 4 3 4 2 2" xfId="7067" xr:uid="{BD456AF8-9BBA-4ACF-8C5F-063CA7760C75}"/>
    <cellStyle name="Normal 4 3 4 2 3" xfId="6078" xr:uid="{1EE5741C-C66B-4309-BC45-1BE1F4D94168}"/>
    <cellStyle name="Normal 4 3 4 2 4" xfId="6994" xr:uid="{0D9C40EB-058C-49D5-A6EE-22F5B0FA5123}"/>
    <cellStyle name="Normal 4 3 4 2 5" xfId="5527" xr:uid="{2EE7F296-F6DA-4DB4-BEC4-BF189F2B77C4}"/>
    <cellStyle name="Normal 4 3 4 3" xfId="6297" xr:uid="{83119CFD-481B-4A3A-A8FA-A364E29B1AD9}"/>
    <cellStyle name="Normal 4 3 4 4" xfId="6176" xr:uid="{68CC8F7D-25DE-452B-9B6E-4A127990D3A2}"/>
    <cellStyle name="Normal 4 3 5" xfId="700" xr:uid="{9C68ABB4-5AC8-4F82-AD72-ACDDBFEC7DF8}"/>
    <cellStyle name="Normal 4 3 5 2" xfId="701" xr:uid="{DC0BB99B-A642-47A8-B115-A6E5F8DA3600}"/>
    <cellStyle name="Normal 4 3 5 2 2" xfId="4484" xr:uid="{08355AE2-167B-43C2-AFA9-BD66EE19BAD7}"/>
    <cellStyle name="Normal 4 3 5 2 3" xfId="6029" xr:uid="{FF45C904-0588-4781-B4F9-B634273C332F}"/>
    <cellStyle name="Normal 4 3 5 3" xfId="702" xr:uid="{E35EF3D7-BC52-453A-AFAD-CAD870069B7E}"/>
    <cellStyle name="Normal 4 3 5 3 2" xfId="703" xr:uid="{9FCA27BE-4470-4828-A070-27FD02B9D1F9}"/>
    <cellStyle name="Normal 4 3 5 3 2 2" xfId="4486" xr:uid="{1B957A0C-1E61-4AEE-BAD0-D7D384E56446}"/>
    <cellStyle name="Normal 4 3 5 3 3" xfId="3666" xr:uid="{7D106A56-F723-4091-B29F-B91FB0C53535}"/>
    <cellStyle name="Normal 4 3 5 3 3 2" xfId="4489" xr:uid="{FF68A057-F700-4826-88F2-DBC699B3F129}"/>
    <cellStyle name="Normal 4 3 5 3 4" xfId="4485" xr:uid="{4ABB88E5-70B7-4739-89E6-243C17659C32}"/>
    <cellStyle name="Normal 4 3 5 3 5" xfId="7206" xr:uid="{DA1313EA-688B-4AD5-85AD-47C6A541BBD6}"/>
    <cellStyle name="Normal 4 3 5 4" xfId="4483" xr:uid="{C96D6D93-DC10-4351-9304-9F48ACD6A82A}"/>
    <cellStyle name="Normal 4 3 5 5" xfId="6164" xr:uid="{377FEC5E-7E91-4F61-A255-D1ADAF64FAD1}"/>
    <cellStyle name="Normal 4 3 6" xfId="3739" xr:uid="{2824C25C-1907-455D-9563-7EF3CDEC36B6}"/>
    <cellStyle name="Normal 4 3 6 2" xfId="6323" xr:uid="{9BEBE01A-9D7E-41C1-AA49-FEE88E7BBFEC}"/>
    <cellStyle name="Normal 4 3 6 3" xfId="7170" xr:uid="{14BE4CCF-F37A-41E0-8234-69D5033F8935}"/>
    <cellStyle name="Normal 4 3 7" xfId="4470" xr:uid="{68302B5A-ED19-4698-B376-8037A87D5727}"/>
    <cellStyle name="Normal 4 3 7 2" xfId="6325" xr:uid="{77CEFAB0-C626-41E3-AE8C-38792160F0A0}"/>
    <cellStyle name="Normal 4 3 7 3" xfId="6991" xr:uid="{E6177BDA-3649-4CE9-8862-B4C56821FDDA}"/>
    <cellStyle name="Normal 4 3 7 4" xfId="5520" xr:uid="{27A30751-CB60-4EA0-AAB1-B4B795BE2A82}"/>
    <cellStyle name="Normal 4 3 8" xfId="6358" xr:uid="{BABF844F-452E-4E33-96A2-37E34020C16B}"/>
    <cellStyle name="Normal 4 3 9" xfId="7098" xr:uid="{CCE3A69E-D06F-46FF-8952-A2C0AC63CE0C}"/>
    <cellStyle name="Normal 4 4" xfId="3738" xr:uid="{D5871027-03C0-410D-9B7A-F4809BBD3826}"/>
    <cellStyle name="Normal 4 4 2" xfId="4281" xr:uid="{D88FF102-E86D-405B-B131-2BECD1513E0D}"/>
    <cellStyle name="Normal 4 4 2 2" xfId="5515" xr:uid="{E204BA08-4828-4260-8CB3-DABE497C0138}"/>
    <cellStyle name="Normal 4 4 2 2 2" xfId="6308" xr:uid="{8334542E-4411-478D-A0F0-76669F012AF2}"/>
    <cellStyle name="Normal 4 4 2 2 3" xfId="6265" xr:uid="{265603AB-4DDF-4DA7-B2EB-80FCF772C5E0}"/>
    <cellStyle name="Normal 4 4 2 3" xfId="6314" xr:uid="{BBA344CB-C12F-48AC-806D-33DDA6F3F268}"/>
    <cellStyle name="Normal 4 4 2 4" xfId="7130" xr:uid="{711BC277-45EE-435A-97B1-8D712CA9C7DC}"/>
    <cellStyle name="Normal 4 4 3" xfId="4289" xr:uid="{1367F289-109E-4A3B-86E2-0C266DBFEAE9}"/>
    <cellStyle name="Normal 4 4 3 2" xfId="4292" xr:uid="{14B2EEEC-9E90-4B2B-8BCB-4BF250CA6F8D}"/>
    <cellStyle name="Normal 4 4 3 2 2" xfId="4576" xr:uid="{D7FB2D4F-8A3A-4D72-94ED-B5B15604E6A8}"/>
    <cellStyle name="Normal 4 4 3 2 3" xfId="6354" xr:uid="{29759019-2CF3-4B9E-975A-2DC21B8CECDA}"/>
    <cellStyle name="Normal 4 4 3 3" xfId="4291" xr:uid="{A5C83DEA-657D-47D8-9B85-210717DCEC0A}"/>
    <cellStyle name="Normal 4 4 3 3 2" xfId="4575" xr:uid="{6A43BC0B-3B6E-4EB2-B955-C39713B70805}"/>
    <cellStyle name="Normal 4 4 3 3 3" xfId="7180" xr:uid="{4504110C-06DE-4ADB-8025-7EB460343BBE}"/>
    <cellStyle name="Normal 4 4 3 4" xfId="4574" xr:uid="{71A5E9FC-78E4-4A92-B79F-5C99CBE7BA77}"/>
    <cellStyle name="Normal 4 4 3 5" xfId="6055" xr:uid="{6B6A1DB0-06F1-4A64-9411-A72ADC81EC3F}"/>
    <cellStyle name="Normal 4 4 4" xfId="4561" xr:uid="{5949281F-5A89-4D83-A80C-BE4126C2C652}"/>
    <cellStyle name="Normal 4 4 4 2" xfId="5528" xr:uid="{076891DA-F1FE-4F1C-9FFE-606D20C3D133}"/>
    <cellStyle name="Normal 4 4 4 3" xfId="4915" xr:uid="{0137379E-445C-4366-9FF4-FCD90546D768}"/>
    <cellStyle name="Normal 4 4 5" xfId="5517" xr:uid="{76D53D6E-D778-457F-9BBD-DF256EDC1A12}"/>
    <cellStyle name="Normal 4 4 5 2" xfId="6134" xr:uid="{8C9ED84F-221B-4925-9827-2E37D82D2B7D}"/>
    <cellStyle name="Normal 4 4 6" xfId="7104" xr:uid="{7049A659-3B93-4558-89A9-895D27552E54}"/>
    <cellStyle name="Normal 4 5" xfId="4282" xr:uid="{9700231E-A39E-4A42-9A1F-69D157858014}"/>
    <cellStyle name="Normal 4 5 2" xfId="4366" xr:uid="{F6089FA8-5D56-40CB-BDFC-C091E8F87F0D}"/>
    <cellStyle name="Normal 4 5 2 2" xfId="4632" xr:uid="{B65222BD-9679-406E-B114-791D4DC2DF4B}"/>
    <cellStyle name="Normal 4 5 2 2 2" xfId="7028" xr:uid="{9830A143-0C4F-4FE9-AA71-12A6D6D90AEE}"/>
    <cellStyle name="Normal 4 5 2 3" xfId="6156" xr:uid="{D0D8A4DC-C384-4150-9E21-E8CA63811D2F}"/>
    <cellStyle name="Normal 4 5 3" xfId="4568" xr:uid="{3961A568-D663-40EC-9F17-4209426C517F}"/>
    <cellStyle name="Normal 4 5 3 2" xfId="6249" xr:uid="{8B6D9F7D-2B66-4187-885B-FA7B7DE950AF}"/>
    <cellStyle name="Normal 4 5 4" xfId="6368" xr:uid="{301310DD-60AD-4318-8166-4A5B549B0E10}"/>
    <cellStyle name="Normal 4 6" xfId="4283" xr:uid="{729F188E-2CEF-4F75-AADB-8AC1C213B95C}"/>
    <cellStyle name="Normal 4 6 2" xfId="4569" xr:uid="{35FC9172-69C8-4461-8461-34FE11C06850}"/>
    <cellStyle name="Normal 4 6 2 2" xfId="5996" xr:uid="{93C17886-96D0-44E5-9BD1-1E0358B25134}"/>
    <cellStyle name="Normal 4 6 2 3" xfId="6273" xr:uid="{14319E15-05CA-4869-9DF0-9BAD44B574EF}"/>
    <cellStyle name="Normal 4 6 3" xfId="6001" xr:uid="{CC51208B-D773-4635-8377-045E90B3E010}"/>
    <cellStyle name="Normal 4 6 4" xfId="6284" xr:uid="{390B9254-F67B-486D-B159-F12229F85464}"/>
    <cellStyle name="Normal 4 7" xfId="3741" xr:uid="{BDD73BF9-5075-4278-94D6-8C01AA18447D}"/>
    <cellStyle name="Normal 4 7 2" xfId="6113" xr:uid="{8192381A-0989-4AD9-A162-CE11350D5633}"/>
    <cellStyle name="Normal 4 7 3" xfId="7196" xr:uid="{4EABA61B-0748-4391-92DE-7DA0B2BA6524}"/>
    <cellStyle name="Normal 4 8" xfId="5510" xr:uid="{19C3515A-B628-4B8E-8F24-6576A23BD20F}"/>
    <cellStyle name="Normal 4 8 2" xfId="6353" xr:uid="{97E4BC5A-3A43-40E7-B51D-3EC624B70DEB}"/>
    <cellStyle name="Normal 4 8 3" xfId="7160" xr:uid="{FD4C82BD-F178-4DB7-A87D-129B46FD5A06}"/>
    <cellStyle name="Normal 4 9" xfId="6195" xr:uid="{A995695A-C1E3-4043-935B-BDD9B786E16C}"/>
    <cellStyle name="Normal 4 9 2" xfId="7266" xr:uid="{A07D110B-C89F-4924-819C-C1892C5BCC1C}"/>
    <cellStyle name="Normal 40" xfId="4368" xr:uid="{65B64960-BEA1-4991-A4BC-9D1CA18EBE4E}"/>
    <cellStyle name="Normal 40 2" xfId="4369" xr:uid="{76EB2E45-1A9C-4C2B-9EA2-DC9075F37F78}"/>
    <cellStyle name="Normal 40 2 2" xfId="4370" xr:uid="{872D215F-2B3B-450D-9804-989547DCFF3E}"/>
    <cellStyle name="Normal 40 2 2 2" xfId="4636" xr:uid="{8B1B18A5-BF9B-4E9C-B76C-DAB188D9F3C7}"/>
    <cellStyle name="Normal 40 2 3" xfId="4635" xr:uid="{7EB15AC8-DE61-4C49-89CE-4BFACBB94183}"/>
    <cellStyle name="Normal 40 3" xfId="4371" xr:uid="{8A54445D-5614-43A6-8E32-9CF26C217B55}"/>
    <cellStyle name="Normal 40 3 2" xfId="4637" xr:uid="{EECFA76B-90F6-4371-ADDE-B4E4EDD99950}"/>
    <cellStyle name="Normal 40 4" xfId="4634" xr:uid="{7C258770-5D88-4BDF-A093-9E7B7B0D20B8}"/>
    <cellStyle name="Normal 41" xfId="4372" xr:uid="{F5BAD6C3-C81D-4E30-942B-76EDD1140F4D}"/>
    <cellStyle name="Normal 41 2" xfId="4373" xr:uid="{E28CBB3C-2A39-4408-9FE5-F9ACCCAF71C9}"/>
    <cellStyle name="Normal 41 2 2" xfId="4639" xr:uid="{CE0428D0-BF8B-4510-AAD3-CC2085ACC21B}"/>
    <cellStyle name="Normal 41 3" xfId="4638" xr:uid="{71B8B42C-6DCF-4892-B573-F4944054FD9F}"/>
    <cellStyle name="Normal 42" xfId="4374" xr:uid="{6431FBB5-4AFE-4FEE-B9B3-960AFD74DE4E}"/>
    <cellStyle name="Normal 42 2" xfId="4375" xr:uid="{C00FDC20-40C5-4586-98D1-859F46D7F79B}"/>
    <cellStyle name="Normal 42 2 2" xfId="4641" xr:uid="{AFB1FEC0-F32A-49A4-B90A-47254D9A4F26}"/>
    <cellStyle name="Normal 42 3" xfId="4640" xr:uid="{03373273-310B-4116-AF73-CF41FF56A862}"/>
    <cellStyle name="Normal 43" xfId="4376" xr:uid="{FFAB4EC1-5D6D-4FFD-BD75-EA5B7ED0317D}"/>
    <cellStyle name="Normal 43 2" xfId="4377" xr:uid="{EE907D54-0686-47C0-9009-7C4933EE80DF}"/>
    <cellStyle name="Normal 43 2 2" xfId="4643" xr:uid="{348B9D6C-7442-446C-8293-2B55E21F9B56}"/>
    <cellStyle name="Normal 43 3" xfId="4642" xr:uid="{49833F6B-D12C-4954-B9CE-96AE8B856A2F}"/>
    <cellStyle name="Normal 44" xfId="4387" xr:uid="{72DA3A09-2734-4493-B447-114C22648AFE}"/>
    <cellStyle name="Normal 44 2" xfId="4388" xr:uid="{71E311C3-7952-421C-9349-81CD17223393}"/>
    <cellStyle name="Normal 44 2 2" xfId="4650" xr:uid="{FF3C0583-3041-408F-B0C3-959D4A813E69}"/>
    <cellStyle name="Normal 44 3" xfId="4649" xr:uid="{BCD43B14-7804-4744-9B9A-019B08DD43D1}"/>
    <cellStyle name="Normal 45" xfId="4842" xr:uid="{741553C4-A146-492E-B4B2-E6C0A35D1BAF}"/>
    <cellStyle name="Normal 45 2" xfId="5491" xr:uid="{2C58E1C4-AA26-460F-877D-488C3F4E8571}"/>
    <cellStyle name="Normal 45 2 2" xfId="7265" xr:uid="{36D7D9A8-F210-4C6E-A498-1190D81D54FA}"/>
    <cellStyle name="Normal 45 3" xfId="5490" xr:uid="{7F05D2AD-9BF1-4150-9163-08EED3FF7D62}"/>
    <cellStyle name="Normal 5" xfId="70" xr:uid="{8913839A-76C7-44F6-AEEF-A5BA380B5159}"/>
    <cellStyle name="Normal 5 10" xfId="704" xr:uid="{D57E540A-BD0B-451C-B9A2-61EBCF649272}"/>
    <cellStyle name="Normal 5 10 2" xfId="705" xr:uid="{C163B32D-56A8-4212-9853-F02BE04703C0}"/>
    <cellStyle name="Normal 5 10 2 2" xfId="706" xr:uid="{3439C183-D8E5-44B6-93EF-85D58592AD0D}"/>
    <cellStyle name="Normal 5 10 2 3" xfId="707" xr:uid="{284B3E26-1D7D-41C3-84D8-54200BD48812}"/>
    <cellStyle name="Normal 5 10 2 4" xfId="708" xr:uid="{EF2AC2F1-B73D-4BD6-A38A-D0A37BE7A658}"/>
    <cellStyle name="Normal 5 10 3" xfId="709" xr:uid="{60436FAB-13EB-47A2-8826-2226EA2E8D23}"/>
    <cellStyle name="Normal 5 10 3 2" xfId="710" xr:uid="{2568ECDF-A2B3-476E-95C4-8875431FE5B2}"/>
    <cellStyle name="Normal 5 10 3 3" xfId="711" xr:uid="{035B69F9-7A32-402C-8303-B35DF8FEFDD9}"/>
    <cellStyle name="Normal 5 10 3 4" xfId="712" xr:uid="{4679D3B5-FEF2-470B-9F1E-2F3CD8DDD90C}"/>
    <cellStyle name="Normal 5 10 4" xfId="713" xr:uid="{9672A487-A6B1-4E1D-9CFA-7A3C7519B2CD}"/>
    <cellStyle name="Normal 5 10 5" xfId="714" xr:uid="{41E8E28C-FB71-4F8F-9B5B-3057451E34D3}"/>
    <cellStyle name="Normal 5 10 6" xfId="715" xr:uid="{FB04242A-7DC8-4898-923C-5DDB5537DAFD}"/>
    <cellStyle name="Normal 5 11" xfId="716" xr:uid="{74AE2A34-2A12-4D96-B2A7-CAAAE21C77DD}"/>
    <cellStyle name="Normal 5 11 2" xfId="717" xr:uid="{36893F07-3637-45C8-8169-6D0FFFD87430}"/>
    <cellStyle name="Normal 5 11 2 2" xfId="718" xr:uid="{918FCC37-E520-405B-8E60-1F5637BF02A9}"/>
    <cellStyle name="Normal 5 11 2 2 2" xfId="4378" xr:uid="{355766EF-8413-457D-B0D5-D5DCB89C0661}"/>
    <cellStyle name="Normal 5 11 2 2 2 2" xfId="4644" xr:uid="{A7FCD3A8-E2AA-4CEC-AF71-90EC9645EF39}"/>
    <cellStyle name="Normal 5 11 2 2 3" xfId="4849" xr:uid="{68320F19-FCE9-4BB7-9D5D-C701F579F541}"/>
    <cellStyle name="Normal 5 11 2 3" xfId="719" xr:uid="{12DEEA02-167D-4078-A3C3-8B3C1AFCFFF9}"/>
    <cellStyle name="Normal 5 11 2 4" xfId="720" xr:uid="{0C0A91ED-9A28-429C-B89C-19E59965459D}"/>
    <cellStyle name="Normal 5 11 3" xfId="721" xr:uid="{AA58140C-76AE-43BA-BACB-FA1EFDFAFAB8}"/>
    <cellStyle name="Normal 5 11 3 2" xfId="5507" xr:uid="{84297997-C27E-4924-9F42-0E9A75F52B97}"/>
    <cellStyle name="Normal 5 11 4" xfId="722" xr:uid="{5D28190A-350E-4CA2-807A-FE968F2787F1}"/>
    <cellStyle name="Normal 5 11 4 2" xfId="4791" xr:uid="{D06D999E-F8FB-43DF-B2CF-B3AD628EA8D0}"/>
    <cellStyle name="Normal 5 11 4 3" xfId="4850" xr:uid="{0FCDB909-BBBF-4E6C-B2A9-21BE78E4856C}"/>
    <cellStyle name="Normal 5 11 4 4" xfId="4820" xr:uid="{4A04A5DC-0BDC-41A5-8FE7-2D2D1BAF0021}"/>
    <cellStyle name="Normal 5 11 5" xfId="723" xr:uid="{888935C8-928B-43DE-ACCA-735D135091E9}"/>
    <cellStyle name="Normal 5 12" xfId="724" xr:uid="{183E68EF-55D5-43CB-B831-51CC26AA56E7}"/>
    <cellStyle name="Normal 5 12 2" xfId="725" xr:uid="{75DE47FE-A849-4357-95A8-9B61DA3863C4}"/>
    <cellStyle name="Normal 5 12 3" xfId="726" xr:uid="{05067CBD-F7F5-4024-B0E4-BD1E702B8546}"/>
    <cellStyle name="Normal 5 12 4" xfId="727" xr:uid="{A098A918-A084-4C45-8B79-DC706ACC7805}"/>
    <cellStyle name="Normal 5 13" xfId="728" xr:uid="{1E69968B-60B5-4852-8CF0-86FF283FB732}"/>
    <cellStyle name="Normal 5 13 2" xfId="729" xr:uid="{186C0F1F-1F56-445C-A305-F5C68BC59AF9}"/>
    <cellStyle name="Normal 5 13 3" xfId="730" xr:uid="{A94EF719-732C-4FEC-8157-70F0EA61B541}"/>
    <cellStyle name="Normal 5 13 4" xfId="731" xr:uid="{12B27701-3FF2-4941-A456-3DCEFF047374}"/>
    <cellStyle name="Normal 5 14" xfId="732" xr:uid="{5E75C215-4CBB-4110-834A-806054CD5A17}"/>
    <cellStyle name="Normal 5 14 2" xfId="733" xr:uid="{30F10B4F-239D-44F1-84C5-9B7F3F7068DC}"/>
    <cellStyle name="Normal 5 15" xfId="734" xr:uid="{D7A42CEB-0B54-47D9-B7AC-E1BF350DB68A}"/>
    <cellStyle name="Normal 5 16" xfId="735" xr:uid="{37E87406-1006-4421-B27C-54D4A75C4BB0}"/>
    <cellStyle name="Normal 5 17" xfId="736" xr:uid="{72296237-E86D-44AE-AA96-59B76D6ADF08}"/>
    <cellStyle name="Normal 5 18" xfId="5525" xr:uid="{F51CE31C-0E48-4047-A126-B78A19EF205F}"/>
    <cellStyle name="Normal 5 19" xfId="7276" xr:uid="{ABC4C549-CC35-4B88-9806-0141344D0DE9}"/>
    <cellStyle name="Normal 5 2" xfId="71" xr:uid="{CAC9DE1D-41AF-4535-9B1B-EA5C31874E5C}"/>
    <cellStyle name="Normal 5 2 2" xfId="3731" xr:uid="{97AB65FB-2D64-4751-A162-07801F89ADBD}"/>
    <cellStyle name="Normal 5 2 2 10" xfId="4669" xr:uid="{AE03653C-E1B9-46B4-B52C-5AB941B9F727}"/>
    <cellStyle name="Normal 5 2 2 2" xfId="4554" xr:uid="{5633BB6C-EC20-4AE1-A73B-40485EF295FA}"/>
    <cellStyle name="Normal 5 2 2 2 2" xfId="4671" xr:uid="{00249688-A2E4-49A7-8A5A-9F688FA0CB78}"/>
    <cellStyle name="Normal 5 2 2 2 2 2" xfId="4672" xr:uid="{24CE540D-74B5-42CA-80DE-F5CC618DF316}"/>
    <cellStyle name="Normal 5 2 2 2 2 3" xfId="5899" xr:uid="{30C44CFB-B4EF-4F6E-867B-74059F6E79C5}"/>
    <cellStyle name="Normal 5 2 2 2 3" xfId="4673" xr:uid="{0F2278F6-D043-487F-9D2C-DED2584B34EE}"/>
    <cellStyle name="Normal 5 2 2 2 4" xfId="4840" xr:uid="{E9023442-E0F1-4D8F-BD6E-6AF74FE014E2}"/>
    <cellStyle name="Normal 5 2 2 2 5" xfId="5468" xr:uid="{5D6B7F9A-1648-492C-B358-E34B5B21FA0D}"/>
    <cellStyle name="Normal 5 2 2 2 6" xfId="4670" xr:uid="{17784B82-4469-4BE4-80EA-1ABC6F8E801B}"/>
    <cellStyle name="Normal 5 2 2 3" xfId="4674" xr:uid="{3DD249D6-51AC-45E3-8670-8B0DC9DCBB34}"/>
    <cellStyle name="Normal 5 2 2 3 2" xfId="4675" xr:uid="{DBBCB4A2-68F6-42A5-87B9-AE3518754A99}"/>
    <cellStyle name="Normal 5 2 2 3 3" xfId="5733" xr:uid="{F82848CE-9F56-4741-9310-68AC4CB08968}"/>
    <cellStyle name="Normal 5 2 2 4" xfId="4676" xr:uid="{4482B8D2-049A-4A6E-B55E-2DD7D4295772}"/>
    <cellStyle name="Normal 5 2 2 5" xfId="4689" xr:uid="{6AF916A2-E297-43DA-8540-0E23E292EF5B}"/>
    <cellStyle name="Normal 5 2 2 6" xfId="4810" xr:uid="{AC4B8AAB-154A-4313-91F7-215F7332FC00}"/>
    <cellStyle name="Normal 5 2 2 7" xfId="5496" xr:uid="{CD0E2F12-0360-4FE3-AED9-17B5D594F782}"/>
    <cellStyle name="Normal 5 2 2 8" xfId="5536" xr:uid="{DFE8635E-3517-464B-83AC-BCD554F951C4}"/>
    <cellStyle name="Normal 5 2 2 9" xfId="5532" xr:uid="{E78ABD32-5110-4A80-8D15-125313F268D3}"/>
    <cellStyle name="Normal 5 2 3" xfId="4379" xr:uid="{A26309D5-99EC-477D-9FE0-9CD68E04C96D}"/>
    <cellStyle name="Normal 5 2 3 10" xfId="4677" xr:uid="{C1AACD5A-9651-436D-A43C-A3FBB05CD53D}"/>
    <cellStyle name="Normal 5 2 3 2" xfId="4645" xr:uid="{F5D5F30B-37A1-4825-814B-AA084101236A}"/>
    <cellStyle name="Normal 5 2 3 2 2" xfId="4679" xr:uid="{FCD446BE-29E0-4597-9DFD-F908A34AF4B9}"/>
    <cellStyle name="Normal 5 2 3 2 2 2" xfId="5958" xr:uid="{F5AF6529-0BB8-4E33-A7F8-3A536BBEB9E2}"/>
    <cellStyle name="Normal 5 2 3 2 3" xfId="4775" xr:uid="{AD5A665B-DCB5-400E-988B-CDFD8FF7EAF0}"/>
    <cellStyle name="Normal 5 2 3 2 3 2" xfId="5540" xr:uid="{E017CE59-1A9C-4108-A69B-84752BAC2019}"/>
    <cellStyle name="Normal 5 2 3 2 4" xfId="5469" xr:uid="{C6526C56-B830-470F-9F30-C831C3B2C101}"/>
    <cellStyle name="Normal 5 2 3 2 4 2" xfId="5539" xr:uid="{78517165-1396-4B85-BE00-213958B5E11A}"/>
    <cellStyle name="Normal 5 2 3 2 5" xfId="7023" xr:uid="{28958879-7CAA-406D-9396-618819102181}"/>
    <cellStyle name="Normal 5 2 3 2 6" xfId="4678" xr:uid="{81F60E42-BDBB-4962-ABD0-DC5496830CF8}"/>
    <cellStyle name="Normal 5 2 3 3" xfId="4680" xr:uid="{9AD1DC05-C43A-4C66-BF81-E20E1074B1B4}"/>
    <cellStyle name="Normal 5 2 3 3 2" xfId="4910" xr:uid="{4D61F3DA-8876-4BB6-84F2-A6C0ACE4354D}"/>
    <cellStyle name="Normal 5 2 3 3 3" xfId="5791" xr:uid="{FB5CBA1B-4AE4-4932-956A-23558F7A00FB}"/>
    <cellStyle name="Normal 5 2 3 4" xfId="4695" xr:uid="{93EF4796-ABEA-414D-AEAD-F4EB07127156}"/>
    <cellStyle name="Normal 5 2 3 4 2" xfId="4883" xr:uid="{6A7D4755-00EC-47D9-A79F-BFC83F71C663}"/>
    <cellStyle name="Normal 5 2 3 5" xfId="4811" xr:uid="{D2CB17CF-2C44-4B8A-9858-6B51899571E3}"/>
    <cellStyle name="Normal 5 2 3 6" xfId="5488" xr:uid="{34AB3533-60B0-4C03-B76E-707F037D6A37}"/>
    <cellStyle name="Normal 5 2 3 7" xfId="5497" xr:uid="{EE298BF2-CC66-4F59-B4DF-C94E3ADAB904}"/>
    <cellStyle name="Normal 5 2 3 8" xfId="5537" xr:uid="{B4CDB2D8-B471-4D1A-AC6A-F1A8C2955E7D}"/>
    <cellStyle name="Normal 5 2 3 9" xfId="5533" xr:uid="{C46A8014-4FCC-41A7-8CC2-27AD5CE088F8}"/>
    <cellStyle name="Normal 5 2 4" xfId="4463" xr:uid="{755656A4-FFD1-4009-8304-F2170C028E3D}"/>
    <cellStyle name="Normal 5 2 4 2" xfId="4682" xr:uid="{C55F1259-95CA-4196-8313-2F6F4FD9DE71}"/>
    <cellStyle name="Normal 5 2 4 2 2" xfId="5846" xr:uid="{C1F3C1EA-E669-4CFA-BA8A-D20797B7DDF3}"/>
    <cellStyle name="Normal 5 2 4 3" xfId="5580" xr:uid="{3C26B48F-D735-47B1-8738-D12ECB353DE4}"/>
    <cellStyle name="Normal 5 2 4 4" xfId="4681" xr:uid="{BF8658FA-D2FE-4FE6-B8A5-42930E05B69A}"/>
    <cellStyle name="Normal 5 2 5" xfId="4683" xr:uid="{9EC80CAB-ADC0-4426-8E65-7D17174B209C}"/>
    <cellStyle name="Normal 5 2 5 2" xfId="5675" xr:uid="{3D898CA4-C611-4AFC-B7FD-EAC452C3C61F}"/>
    <cellStyle name="Normal 5 2 6" xfId="4668" xr:uid="{1D002BC2-FF9B-45C3-BBB1-BA00F0A643C8}"/>
    <cellStyle name="Normal 5 2 7" xfId="5978" xr:uid="{EC975B82-EEA7-43B9-856A-A46EE4FFFCCA}"/>
    <cellStyle name="Normal 5 3" xfId="72" xr:uid="{E090A289-DDE9-4633-A3F3-278844AE87D8}"/>
    <cellStyle name="Normal 5 3 2" xfId="4381" xr:uid="{1C8E6059-7169-46A7-B3CA-3C1370EE9B83}"/>
    <cellStyle name="Normal 5 3 3" xfId="4380" xr:uid="{EC79D3F1-91EC-47C4-98CD-03F02CA70D1D}"/>
    <cellStyle name="Normal 5 3 3 2" xfId="4646" xr:uid="{57958A8E-5264-4736-B878-BACB3EAE802B}"/>
    <cellStyle name="Normal 5 4" xfId="92" xr:uid="{1B1FFF8A-F8FF-4821-9784-BBEEFA67DF09}"/>
    <cellStyle name="Normal 5 4 10" xfId="737" xr:uid="{7CCE952A-324E-403B-AE87-DBA19BCA1635}"/>
    <cellStyle name="Normal 5 4 11" xfId="738" xr:uid="{FCEB6E7F-DB85-4D67-88D1-CB2E50323EAB}"/>
    <cellStyle name="Normal 5 4 2" xfId="739" xr:uid="{1C668B07-6AF7-4E5D-BEA4-F93F2F27DDF4}"/>
    <cellStyle name="Normal 5 4 2 2" xfId="740" xr:uid="{0CA3CA1D-384C-4A08-85A8-4A32922BF791}"/>
    <cellStyle name="Normal 5 4 2 2 2" xfId="741" xr:uid="{060BAC19-786F-441E-A2FC-09862A7489EA}"/>
    <cellStyle name="Normal 5 4 2 2 2 2" xfId="742" xr:uid="{70924572-97F3-4725-B497-2F4B109EDC55}"/>
    <cellStyle name="Normal 5 4 2 2 2 2 2" xfId="743" xr:uid="{20955A18-3280-48A5-94DC-0B50C830CDF6}"/>
    <cellStyle name="Normal 5 4 2 2 2 2 2 2" xfId="3834" xr:uid="{B944F2E8-5320-4723-9EC8-A4B0CF127635}"/>
    <cellStyle name="Normal 5 4 2 2 2 2 2 2 2" xfId="3835" xr:uid="{F64C7DB7-79F8-40BD-92A1-3E226F33DC95}"/>
    <cellStyle name="Normal 5 4 2 2 2 2 2 3" xfId="3836" xr:uid="{2CC49FF4-E20C-45DC-8340-1E3B695C08C1}"/>
    <cellStyle name="Normal 5 4 2 2 2 2 2 3 2" xfId="6479" xr:uid="{108F1A81-C326-430C-8460-F78DE4F2CF8B}"/>
    <cellStyle name="Normal 5 4 2 2 2 2 2 4" xfId="6480" xr:uid="{DE55506D-BB10-43D4-9222-A2B1B6A23E7E}"/>
    <cellStyle name="Normal 5 4 2 2 2 2 3" xfId="744" xr:uid="{DEF53F83-FA76-4041-A610-DCD843DCD246}"/>
    <cellStyle name="Normal 5 4 2 2 2 2 3 2" xfId="3837" xr:uid="{30F4E76D-67F6-48C5-A761-B496C410A247}"/>
    <cellStyle name="Normal 5 4 2 2 2 2 4" xfId="745" xr:uid="{5EE6F4CE-7F7A-4153-8E50-125A9EB5A3EA}"/>
    <cellStyle name="Normal 5 4 2 2 2 2 4 2" xfId="6481" xr:uid="{FA323175-635C-4A78-BE7D-80DDEBDB4B33}"/>
    <cellStyle name="Normal 5 4 2 2 2 2 5" xfId="6482" xr:uid="{7EA9FFA8-4A58-4914-B269-99D3618588BD}"/>
    <cellStyle name="Normal 5 4 2 2 2 3" xfId="746" xr:uid="{9B92CF19-23EB-4AE9-B635-66242A632355}"/>
    <cellStyle name="Normal 5 4 2 2 2 3 2" xfId="747" xr:uid="{0A9F432C-1F8E-4CA2-86B5-CEE192E9CA2E}"/>
    <cellStyle name="Normal 5 4 2 2 2 3 2 2" xfId="3838" xr:uid="{D386527A-0F4E-469E-9679-7C375942439B}"/>
    <cellStyle name="Normal 5 4 2 2 2 3 3" xfId="748" xr:uid="{1C26B6E2-7052-4DD6-BA66-022A1190A625}"/>
    <cellStyle name="Normal 5 4 2 2 2 3 3 2" xfId="6483" xr:uid="{1E66FE7C-82E8-4220-9594-F29232BC9B8F}"/>
    <cellStyle name="Normal 5 4 2 2 2 3 4" xfId="749" xr:uid="{703CB744-D9AD-4EF3-8995-89B991647033}"/>
    <cellStyle name="Normal 5 4 2 2 2 4" xfId="750" xr:uid="{DDD38028-DA2B-406E-9927-E019858C8E4A}"/>
    <cellStyle name="Normal 5 4 2 2 2 4 2" xfId="3839" xr:uid="{E75FC9E2-C3A5-41CD-8E03-ECBE3AF5FB7A}"/>
    <cellStyle name="Normal 5 4 2 2 2 5" xfId="751" xr:uid="{DBEF1F58-3D45-4B52-B414-FEAE900399EA}"/>
    <cellStyle name="Normal 5 4 2 2 2 5 2" xfId="6484" xr:uid="{8F4B8EB4-A16E-4132-937A-B74101CD3D4A}"/>
    <cellStyle name="Normal 5 4 2 2 2 6" xfId="752" xr:uid="{E533C7CC-157E-4611-9874-5F1ACECA6B56}"/>
    <cellStyle name="Normal 5 4 2 2 3" xfId="753" xr:uid="{CDB4B505-3B65-426F-A547-526B521E9FFD}"/>
    <cellStyle name="Normal 5 4 2 2 3 2" xfId="754" xr:uid="{5F4C84CA-694F-4ADA-A3BB-7E909802ED7F}"/>
    <cellStyle name="Normal 5 4 2 2 3 2 2" xfId="755" xr:uid="{6A78CC42-2CF9-4223-9818-EE5A2EAEDCC1}"/>
    <cellStyle name="Normal 5 4 2 2 3 2 2 2" xfId="3840" xr:uid="{39297997-8994-4291-B590-80B5033151A1}"/>
    <cellStyle name="Normal 5 4 2 2 3 2 2 2 2" xfId="3841" xr:uid="{E9CFD30C-1B9A-4C3B-AC1C-43FA5D57881F}"/>
    <cellStyle name="Normal 5 4 2 2 3 2 2 3" xfId="3842" xr:uid="{E7639EB7-333A-44AD-83E5-4EA8EA3E9C30}"/>
    <cellStyle name="Normal 5 4 2 2 3 2 2 3 2" xfId="6485" xr:uid="{2F756B51-4DD3-4C74-B35C-9C7BFBABED89}"/>
    <cellStyle name="Normal 5 4 2 2 3 2 2 4" xfId="6486" xr:uid="{436B28B4-BFA6-471C-86DE-978A75FBD93F}"/>
    <cellStyle name="Normal 5 4 2 2 3 2 3" xfId="756" xr:uid="{AFC1D0CC-876D-491A-BDEF-2DD456696491}"/>
    <cellStyle name="Normal 5 4 2 2 3 2 3 2" xfId="3843" xr:uid="{ECA7F4BA-0626-4793-9AE7-1402CD140ED5}"/>
    <cellStyle name="Normal 5 4 2 2 3 2 4" xfId="757" xr:uid="{0CF7F609-7F65-41A1-9DE4-EB0A7F3403B8}"/>
    <cellStyle name="Normal 5 4 2 2 3 2 4 2" xfId="6487" xr:uid="{53F84B7F-A541-4C19-A96B-C90693F226C8}"/>
    <cellStyle name="Normal 5 4 2 2 3 2 5" xfId="6488" xr:uid="{F41A61EF-4FCA-4771-9DC9-405FBA2EA01C}"/>
    <cellStyle name="Normal 5 4 2 2 3 3" xfId="758" xr:uid="{2F67B507-45B5-4937-90AF-005C3FF0C183}"/>
    <cellStyle name="Normal 5 4 2 2 3 3 2" xfId="3844" xr:uid="{6EE10AB9-E003-4621-B74A-8D1F628FDC2A}"/>
    <cellStyle name="Normal 5 4 2 2 3 3 2 2" xfId="3845" xr:uid="{B3BCF7E1-5606-4629-A833-963AA695FB6D}"/>
    <cellStyle name="Normal 5 4 2 2 3 3 3" xfId="3846" xr:uid="{4730D608-8CAE-40BF-9104-2FC1F56A015D}"/>
    <cellStyle name="Normal 5 4 2 2 3 3 3 2" xfId="6489" xr:uid="{0CCFF840-F81F-4E4C-8E7C-6836A5626517}"/>
    <cellStyle name="Normal 5 4 2 2 3 3 4" xfId="6490" xr:uid="{0F037BE0-2E5C-4344-934F-BBDCBA77029F}"/>
    <cellStyle name="Normal 5 4 2 2 3 4" xfId="759" xr:uid="{27555D2A-DC60-436F-A421-0544A002BD79}"/>
    <cellStyle name="Normal 5 4 2 2 3 4 2" xfId="3847" xr:uid="{A1871989-BE6F-4B8E-B56E-D5D5B68AD00D}"/>
    <cellStyle name="Normal 5 4 2 2 3 5" xfId="760" xr:uid="{DC2A6BA5-1826-4DEA-A976-527F4A0B500D}"/>
    <cellStyle name="Normal 5 4 2 2 3 5 2" xfId="6491" xr:uid="{DF2D07A5-E943-44C5-BEFD-31456C16830B}"/>
    <cellStyle name="Normal 5 4 2 2 3 6" xfId="6492" xr:uid="{6D25704A-53A7-439C-A091-180690C0843A}"/>
    <cellStyle name="Normal 5 4 2 2 4" xfId="761" xr:uid="{AB4AD8B7-AFF9-4E1F-B94C-34A2E53E62B1}"/>
    <cellStyle name="Normal 5 4 2 2 4 2" xfId="762" xr:uid="{853D5A11-4629-4ABB-81F4-ACD4E5F8C869}"/>
    <cellStyle name="Normal 5 4 2 2 4 2 2" xfId="3848" xr:uid="{5D2DC83B-0828-4E2F-BA88-167C439FC4DC}"/>
    <cellStyle name="Normal 5 4 2 2 4 2 2 2" xfId="3849" xr:uid="{2B3150D5-DA47-46D8-A7E1-E6A7BC875A14}"/>
    <cellStyle name="Normal 5 4 2 2 4 2 3" xfId="3850" xr:uid="{EE53451B-6E28-4E01-8D80-486BCF44CCB8}"/>
    <cellStyle name="Normal 5 4 2 2 4 2 3 2" xfId="6493" xr:uid="{3AEA6F88-8833-4601-9518-888D5F33529D}"/>
    <cellStyle name="Normal 5 4 2 2 4 2 4" xfId="6494" xr:uid="{3776EE2E-9C81-4487-9DDE-A3EC43EE0E59}"/>
    <cellStyle name="Normal 5 4 2 2 4 3" xfId="763" xr:uid="{83776190-0A64-47C5-B7C1-7826EA8D738A}"/>
    <cellStyle name="Normal 5 4 2 2 4 3 2" xfId="3851" xr:uid="{D0F07DB9-74EF-4F29-946D-DB3310C10D03}"/>
    <cellStyle name="Normal 5 4 2 2 4 4" xfId="764" xr:uid="{54283AD7-595A-450B-9044-90A77320C011}"/>
    <cellStyle name="Normal 5 4 2 2 4 4 2" xfId="6495" xr:uid="{B5937224-6EA0-4E7F-A338-FA9E34FAB2FB}"/>
    <cellStyle name="Normal 5 4 2 2 4 5" xfId="6496" xr:uid="{F9ACF5E3-EB18-4AD6-93D4-A446B57CADAF}"/>
    <cellStyle name="Normal 5 4 2 2 5" xfId="765" xr:uid="{35A182DF-3A03-40B2-AB6A-E2F97BC4520C}"/>
    <cellStyle name="Normal 5 4 2 2 5 2" xfId="766" xr:uid="{DE108BEB-BAE4-432D-8022-21B90C1E4527}"/>
    <cellStyle name="Normal 5 4 2 2 5 2 2" xfId="3852" xr:uid="{AFB86D63-5B60-4834-B2DB-CE7E22645891}"/>
    <cellStyle name="Normal 5 4 2 2 5 3" xfId="767" xr:uid="{09D224DB-E869-497C-839F-4F2DA741D618}"/>
    <cellStyle name="Normal 5 4 2 2 5 3 2" xfId="6497" xr:uid="{0E8FB961-6830-4264-AEF9-FEF4BD1E8960}"/>
    <cellStyle name="Normal 5 4 2 2 5 4" xfId="768" xr:uid="{746C5FA5-B2BB-4737-AAEE-E4E7C1B2B36D}"/>
    <cellStyle name="Normal 5 4 2 2 6" xfId="769" xr:uid="{E211EB4B-E874-43DB-A104-C4F218019CFB}"/>
    <cellStyle name="Normal 5 4 2 2 6 2" xfId="3853" xr:uid="{279332BD-1521-4F06-BCC2-80276E3E9862}"/>
    <cellStyle name="Normal 5 4 2 2 6 3" xfId="7270" xr:uid="{71881E1D-7BF8-42B1-9AF0-EF90E23173C3}"/>
    <cellStyle name="Normal 5 4 2 2 7" xfId="770" xr:uid="{894ACB75-533F-4C12-8C1C-4B9C35E7EBA3}"/>
    <cellStyle name="Normal 5 4 2 2 7 2" xfId="6498" xr:uid="{CA0B9C89-0767-442A-9A94-6AD429D02529}"/>
    <cellStyle name="Normal 5 4 2 2 8" xfId="771" xr:uid="{753E6620-33ED-4E45-806F-F5832DB3CA12}"/>
    <cellStyle name="Normal 5 4 2 3" xfId="772" xr:uid="{DC7F6759-DA49-4EE7-934A-7A273F35C2FE}"/>
    <cellStyle name="Normal 5 4 2 3 2" xfId="773" xr:uid="{8B7CFEBA-3692-4AAB-87AB-B59F74FFDD84}"/>
    <cellStyle name="Normal 5 4 2 3 2 2" xfId="774" xr:uid="{441280FC-CCA2-41AC-A422-EB53B8BD3642}"/>
    <cellStyle name="Normal 5 4 2 3 2 2 2" xfId="3854" xr:uid="{02469056-18F6-4B0C-B75A-975971475B07}"/>
    <cellStyle name="Normal 5 4 2 3 2 2 2 2" xfId="3855" xr:uid="{78020A7F-DD58-47D4-B3E8-45B39D3B700D}"/>
    <cellStyle name="Normal 5 4 2 3 2 2 3" xfId="3856" xr:uid="{43764713-6DB1-4CE1-8B16-D6724F97C457}"/>
    <cellStyle name="Normal 5 4 2 3 2 2 3 2" xfId="6499" xr:uid="{24DFE696-8749-4DD6-A509-00E2C14AAA41}"/>
    <cellStyle name="Normal 5 4 2 3 2 2 4" xfId="6500" xr:uid="{719E6687-CF63-45C4-A1A9-D49B54CDF675}"/>
    <cellStyle name="Normal 5 4 2 3 2 3" xfId="775" xr:uid="{DE92C57C-E8D7-4558-BFD3-C253B8E89EFC}"/>
    <cellStyle name="Normal 5 4 2 3 2 3 2" xfId="3857" xr:uid="{59F0E31F-89B4-4014-B4AF-5C9EFFF8A388}"/>
    <cellStyle name="Normal 5 4 2 3 2 4" xfId="776" xr:uid="{08E8E71E-4A19-4785-9AFF-26DCD5444007}"/>
    <cellStyle name="Normal 5 4 2 3 2 4 2" xfId="6501" xr:uid="{060D6CA2-5975-4855-8022-286FEF96A1FD}"/>
    <cellStyle name="Normal 5 4 2 3 2 5" xfId="6502" xr:uid="{D6A1FD2F-E945-4324-B15E-C826A024A52D}"/>
    <cellStyle name="Normal 5 4 2 3 3" xfId="777" xr:uid="{C3F5CE6C-65AF-4E02-90A9-96047BAB340E}"/>
    <cellStyle name="Normal 5 4 2 3 3 2" xfId="778" xr:uid="{856E8DA4-C2D7-4FD1-B442-E10B7F97C6CD}"/>
    <cellStyle name="Normal 5 4 2 3 3 2 2" xfId="3858" xr:uid="{B45F65C7-BD54-4E01-9A00-5D395616EAFB}"/>
    <cellStyle name="Normal 5 4 2 3 3 3" xfId="779" xr:uid="{52E762D2-A946-4EF4-921F-4272B4E92882}"/>
    <cellStyle name="Normal 5 4 2 3 3 3 2" xfId="6503" xr:uid="{E6CF1CFF-9080-4360-9B44-FE5963D55982}"/>
    <cellStyle name="Normal 5 4 2 3 3 4" xfId="780" xr:uid="{6C505026-6B96-4EBF-A35E-6D3835F4C8FA}"/>
    <cellStyle name="Normal 5 4 2 3 4" xfId="781" xr:uid="{31292CDD-32DD-4B6F-983B-D1F905B1755B}"/>
    <cellStyle name="Normal 5 4 2 3 4 2" xfId="3859" xr:uid="{EF7EE4C8-1021-41AE-96FA-C7C92F3F6B20}"/>
    <cellStyle name="Normal 5 4 2 3 5" xfId="782" xr:uid="{742EAE44-25CD-4CBC-9580-25E285A844B4}"/>
    <cellStyle name="Normal 5 4 2 3 5 2" xfId="6504" xr:uid="{8223134A-FFC3-453D-BE5D-80CF4268D008}"/>
    <cellStyle name="Normal 5 4 2 3 6" xfId="783" xr:uid="{27B74D3F-43C8-4CC2-9BB2-38A450D2A8E2}"/>
    <cellStyle name="Normal 5 4 2 4" xfId="784" xr:uid="{2D3D6EF6-C77D-4D42-86A8-360169A256CD}"/>
    <cellStyle name="Normal 5 4 2 4 2" xfId="785" xr:uid="{F200A651-92B1-41FC-BD14-E2F2214E9D14}"/>
    <cellStyle name="Normal 5 4 2 4 2 2" xfId="786" xr:uid="{2DCB3635-A21D-46E1-8D43-770DE185DEF9}"/>
    <cellStyle name="Normal 5 4 2 4 2 2 2" xfId="3860" xr:uid="{6186C75C-7317-451B-B472-39233DF4D243}"/>
    <cellStyle name="Normal 5 4 2 4 2 2 2 2" xfId="3861" xr:uid="{50611814-3A91-4D39-870C-BE8E56AC5FA5}"/>
    <cellStyle name="Normal 5 4 2 4 2 2 3" xfId="3862" xr:uid="{B5B5A00A-1E93-4A96-AADB-436315F61071}"/>
    <cellStyle name="Normal 5 4 2 4 2 2 3 2" xfId="6505" xr:uid="{398C7940-559B-40E3-94A9-F7A7CB24CC66}"/>
    <cellStyle name="Normal 5 4 2 4 2 2 4" xfId="6506" xr:uid="{FEF0FA88-1AF7-4E9B-B451-E60CC234D6C5}"/>
    <cellStyle name="Normal 5 4 2 4 2 3" xfId="787" xr:uid="{944B2308-89CC-49F5-BB95-1D39DB97949F}"/>
    <cellStyle name="Normal 5 4 2 4 2 3 2" xfId="3863" xr:uid="{9C42867C-E7CF-4DF8-95C5-831F50132F89}"/>
    <cellStyle name="Normal 5 4 2 4 2 4" xfId="788" xr:uid="{555F02B9-2C00-491A-A67C-44CC36DB3956}"/>
    <cellStyle name="Normal 5 4 2 4 2 4 2" xfId="6507" xr:uid="{1B48FCAD-1CCC-48B9-B6A3-D9B1AB54307C}"/>
    <cellStyle name="Normal 5 4 2 4 2 5" xfId="6508" xr:uid="{55F222BB-0103-4638-AD6B-EAC89E340951}"/>
    <cellStyle name="Normal 5 4 2 4 3" xfId="789" xr:uid="{106EA168-7B72-43DE-841B-6C75454D1ACD}"/>
    <cellStyle name="Normal 5 4 2 4 3 2" xfId="3864" xr:uid="{2867514D-46EF-48E8-AA82-88C492D418E5}"/>
    <cellStyle name="Normal 5 4 2 4 3 2 2" xfId="3865" xr:uid="{47A64AC8-7ACA-42B5-BA5C-1DFF97E66C47}"/>
    <cellStyle name="Normal 5 4 2 4 3 3" xfId="3866" xr:uid="{E12939E6-C2F1-4611-995D-479A34D61B71}"/>
    <cellStyle name="Normal 5 4 2 4 3 3 2" xfId="6509" xr:uid="{A326EAD3-9B68-4089-8A1D-6ED2799DAC83}"/>
    <cellStyle name="Normal 5 4 2 4 3 4" xfId="6510" xr:uid="{EC314DF1-A975-487C-8F63-36949EAC8C95}"/>
    <cellStyle name="Normal 5 4 2 4 4" xfId="790" xr:uid="{084FD704-F7C1-4DF9-BAB7-45B9B8282A57}"/>
    <cellStyle name="Normal 5 4 2 4 4 2" xfId="3867" xr:uid="{DB594AFA-08FF-4508-B95E-296B07D0DB40}"/>
    <cellStyle name="Normal 5 4 2 4 5" xfId="791" xr:uid="{38C55F58-03BC-46AE-BD81-8DF7581C5630}"/>
    <cellStyle name="Normal 5 4 2 4 5 2" xfId="6511" xr:uid="{3E6D0F3B-E4E0-4E70-8524-1DC5C397C67F}"/>
    <cellStyle name="Normal 5 4 2 4 6" xfId="6512" xr:uid="{9DBF1F56-D20D-4EF6-9F2C-1FBE1E3E920A}"/>
    <cellStyle name="Normal 5 4 2 5" xfId="792" xr:uid="{329BB0DC-BABC-4506-BD2E-D941F94F92B6}"/>
    <cellStyle name="Normal 5 4 2 5 2" xfId="793" xr:uid="{8508A133-A808-4EE7-BBB2-EC84DA122FC4}"/>
    <cellStyle name="Normal 5 4 2 5 2 2" xfId="3868" xr:uid="{B442561B-3FF5-4D38-BED6-901F55399999}"/>
    <cellStyle name="Normal 5 4 2 5 2 2 2" xfId="3869" xr:uid="{A3AA0924-28FC-4BEB-8AC8-88418717B3E2}"/>
    <cellStyle name="Normal 5 4 2 5 2 3" xfId="3870" xr:uid="{2743C84D-8D72-4D9F-B0D9-56CCB4AC00E9}"/>
    <cellStyle name="Normal 5 4 2 5 2 3 2" xfId="6513" xr:uid="{978D01EB-0974-492A-96B7-DBE9FF3FE202}"/>
    <cellStyle name="Normal 5 4 2 5 2 4" xfId="6514" xr:uid="{D975E2B9-BAF1-4045-BE5D-12999DB09678}"/>
    <cellStyle name="Normal 5 4 2 5 3" xfId="794" xr:uid="{F0ADBDE1-FDD9-4BD7-B6F0-0D09571FE775}"/>
    <cellStyle name="Normal 5 4 2 5 3 2" xfId="3871" xr:uid="{393285E5-7F1B-4534-9820-B8627C49355D}"/>
    <cellStyle name="Normal 5 4 2 5 4" xfId="795" xr:uid="{DFCEF68A-7610-4040-A148-8949E0743BE0}"/>
    <cellStyle name="Normal 5 4 2 5 4 2" xfId="6515" xr:uid="{8AE10DA4-34F9-454A-B9E2-3F87DDBB6751}"/>
    <cellStyle name="Normal 5 4 2 5 5" xfId="6516" xr:uid="{44FBCCFB-E291-40F9-8DF4-462DADD9807D}"/>
    <cellStyle name="Normal 5 4 2 6" xfId="796" xr:uid="{F3E5A4FF-D690-4A54-80E2-09204AC1D389}"/>
    <cellStyle name="Normal 5 4 2 6 2" xfId="797" xr:uid="{C5F0D404-01B3-4FD3-BB5D-20C1CFEE795A}"/>
    <cellStyle name="Normal 5 4 2 6 2 2" xfId="3872" xr:uid="{922445FF-F98E-4798-9826-5A437029F982}"/>
    <cellStyle name="Normal 5 4 2 6 2 3" xfId="4394" xr:uid="{8D47D394-B788-49C0-B0AE-C5A9EBF7F4CA}"/>
    <cellStyle name="Normal 5 4 2 6 2 3 2" xfId="4655" xr:uid="{28DD1BF5-64AB-4C28-9442-0B0E4585F4DF}"/>
    <cellStyle name="Normal 5 4 2 6 3" xfId="798" xr:uid="{68715039-C84D-4608-A6B9-431133EA9685}"/>
    <cellStyle name="Normal 5 4 2 6 3 2" xfId="6517" xr:uid="{FCC2F0F2-F0A0-4B47-B451-2E6C9E1D67C2}"/>
    <cellStyle name="Normal 5 4 2 6 4" xfId="799" xr:uid="{1D7CB5E3-1E8A-4129-A6C1-92E2A588ABC3}"/>
    <cellStyle name="Normal 5 4 2 6 4 2" xfId="4798" xr:uid="{993D5A4D-4134-4B19-ACCD-6DA64DC44236}"/>
    <cellStyle name="Normal 5 4 2 6 4 3" xfId="4851" xr:uid="{82DAD582-C906-440C-9067-63E0D2C3E780}"/>
    <cellStyle name="Normal 5 4 2 6 4 4" xfId="4825" xr:uid="{8B6DB513-046F-4D48-9DBD-FE292F679697}"/>
    <cellStyle name="Normal 5 4 2 7" xfId="800" xr:uid="{F592814A-77E8-4087-96CE-3BD40DDD64E3}"/>
    <cellStyle name="Normal 5 4 2 7 2" xfId="3873" xr:uid="{F7CB4723-4DEA-4B70-BBF2-6B7298EDB47F}"/>
    <cellStyle name="Normal 5 4 2 8" xfId="801" xr:uid="{1D1C8E2C-85E5-4647-BD94-F0D6BDF9F5CD}"/>
    <cellStyle name="Normal 5 4 2 8 2" xfId="6518" xr:uid="{C26CB60C-5974-4A3D-A2B0-9081B027414F}"/>
    <cellStyle name="Normal 5 4 2 9" xfId="802" xr:uid="{55F25A1B-6D32-49C8-A548-961FA0C6927D}"/>
    <cellStyle name="Normal 5 4 3" xfId="803" xr:uid="{DD130B7A-8798-49E0-BFF5-7E52E7C9CE8C}"/>
    <cellStyle name="Normal 5 4 3 2" xfId="804" xr:uid="{97408F12-6E71-406D-9975-58DCD0112212}"/>
    <cellStyle name="Normal 5 4 3 2 2" xfId="805" xr:uid="{F5831E9F-B51B-4461-82F5-F5C66C1652AC}"/>
    <cellStyle name="Normal 5 4 3 2 2 2" xfId="806" xr:uid="{76A0C85E-78F7-4073-90CA-6FF1157EC227}"/>
    <cellStyle name="Normal 5 4 3 2 2 2 2" xfId="3874" xr:uid="{8E91FCB0-5985-430B-A3DD-E00A58C02259}"/>
    <cellStyle name="Normal 5 4 3 2 2 2 2 2" xfId="3875" xr:uid="{A3A9B6F5-355A-4D5C-91BF-358753C6F901}"/>
    <cellStyle name="Normal 5 4 3 2 2 2 3" xfId="3876" xr:uid="{E6B5EFC4-2D64-4036-8556-1E829ED12D03}"/>
    <cellStyle name="Normal 5 4 3 2 2 2 3 2" xfId="6519" xr:uid="{4A044B3A-03BA-4493-B4A1-951AF60A548E}"/>
    <cellStyle name="Normal 5 4 3 2 2 2 4" xfId="6520" xr:uid="{7176B2D5-5787-4AFA-87F0-E174FCDFFA03}"/>
    <cellStyle name="Normal 5 4 3 2 2 3" xfId="807" xr:uid="{B789CED3-B982-4AFB-AFD9-2399EACFFDE0}"/>
    <cellStyle name="Normal 5 4 3 2 2 3 2" xfId="3877" xr:uid="{4D4657E8-FB7D-4EB2-AD28-852EC827AF89}"/>
    <cellStyle name="Normal 5 4 3 2 2 4" xfId="808" xr:uid="{77A107F5-09C7-45FA-AB0D-9F32C4E463E0}"/>
    <cellStyle name="Normal 5 4 3 2 2 4 2" xfId="6521" xr:uid="{2CC52059-48D4-4F86-B21A-516A3D96399C}"/>
    <cellStyle name="Normal 5 4 3 2 2 5" xfId="6522" xr:uid="{63379650-3D27-4251-868A-F44EF67C3442}"/>
    <cellStyle name="Normal 5 4 3 2 3" xfId="809" xr:uid="{495DB1A9-ED2F-4AAB-9B0B-7F8E78F99B11}"/>
    <cellStyle name="Normal 5 4 3 2 3 2" xfId="810" xr:uid="{9C72D8C1-B997-47A8-A863-0DDCE112B19D}"/>
    <cellStyle name="Normal 5 4 3 2 3 2 2" xfId="3878" xr:uid="{C960BFB8-501B-4B57-B739-DBBABC0BD48D}"/>
    <cellStyle name="Normal 5 4 3 2 3 3" xfId="811" xr:uid="{91817566-02BC-4814-A31E-AB3CCB9052C6}"/>
    <cellStyle name="Normal 5 4 3 2 3 3 2" xfId="6523" xr:uid="{F099387A-5FB7-481A-9089-4D0AA0367891}"/>
    <cellStyle name="Normal 5 4 3 2 3 4" xfId="812" xr:uid="{F04AC0FF-D5D0-4F13-B5FC-BFC9FFF1ABB6}"/>
    <cellStyle name="Normal 5 4 3 2 4" xfId="813" xr:uid="{7F0B95BE-B429-454F-9AF2-26E2DDB0F744}"/>
    <cellStyle name="Normal 5 4 3 2 4 2" xfId="3879" xr:uid="{43D77AC7-E86F-494A-B856-61BD3DF6EA22}"/>
    <cellStyle name="Normal 5 4 3 2 4 3" xfId="7267" xr:uid="{E8DA1C07-DC6F-4821-85B8-2DC28BADF54F}"/>
    <cellStyle name="Normal 5 4 3 2 5" xfId="814" xr:uid="{B2925F80-A1C4-452E-ACC0-2341E76ECA1F}"/>
    <cellStyle name="Normal 5 4 3 2 5 2" xfId="6524" xr:uid="{41401BE7-F008-4112-A81C-B8B0E842480F}"/>
    <cellStyle name="Normal 5 4 3 2 6" xfId="815" xr:uid="{8F91C33B-E359-49E2-BDD2-FA88F9E0A32D}"/>
    <cellStyle name="Normal 5 4 3 3" xfId="816" xr:uid="{7273F7F7-C80E-495C-A0B8-6CFD778EB5E3}"/>
    <cellStyle name="Normal 5 4 3 3 2" xfId="817" xr:uid="{A8BE3F89-206E-4F39-8466-7C432CD8DD73}"/>
    <cellStyle name="Normal 5 4 3 3 2 2" xfId="818" xr:uid="{5F8F6E80-2D3E-407C-A911-49D989CB92C5}"/>
    <cellStyle name="Normal 5 4 3 3 2 2 2" xfId="3880" xr:uid="{F6057D47-3D29-427A-9936-4931A2C62F0F}"/>
    <cellStyle name="Normal 5 4 3 3 2 2 2 2" xfId="3881" xr:uid="{14DCB3C3-59A9-4A63-BDF4-B4ECB15D4DB5}"/>
    <cellStyle name="Normal 5 4 3 3 2 2 3" xfId="3882" xr:uid="{9781D71F-7D39-4501-9C20-806B40BB341D}"/>
    <cellStyle name="Normal 5 4 3 3 2 2 3 2" xfId="6525" xr:uid="{0B7F7B1B-B877-4BD2-A80F-93298F972669}"/>
    <cellStyle name="Normal 5 4 3 3 2 2 4" xfId="6526" xr:uid="{DCEBFBBA-07FC-4D46-889A-25225B01AB2D}"/>
    <cellStyle name="Normal 5 4 3 3 2 3" xfId="819" xr:uid="{ECADFA96-9B40-44F6-A497-37BE71DA93DE}"/>
    <cellStyle name="Normal 5 4 3 3 2 3 2" xfId="3883" xr:uid="{E44CD84A-D30F-450C-A2C8-383D35326057}"/>
    <cellStyle name="Normal 5 4 3 3 2 4" xfId="820" xr:uid="{82632699-D662-4FA4-BB79-AD52D07A5F35}"/>
    <cellStyle name="Normal 5 4 3 3 2 4 2" xfId="6527" xr:uid="{0EC0FBAF-CD2A-4BA1-A120-3578C7FC0314}"/>
    <cellStyle name="Normal 5 4 3 3 2 5" xfId="6528" xr:uid="{B461CE9E-EE99-4EA5-AE9B-EDB61358CF64}"/>
    <cellStyle name="Normal 5 4 3 3 3" xfId="821" xr:uid="{18A69994-D981-4D1A-8DAC-3889BD97B71A}"/>
    <cellStyle name="Normal 5 4 3 3 3 2" xfId="3884" xr:uid="{37263621-D25C-4794-9F81-9E8183F0E3C0}"/>
    <cellStyle name="Normal 5 4 3 3 3 2 2" xfId="3885" xr:uid="{5B53DAED-D3DA-4B27-8DBD-FE5C71CE2E3C}"/>
    <cellStyle name="Normal 5 4 3 3 3 3" xfId="3886" xr:uid="{F0C754E2-222F-4E87-9A68-5ECC387E877F}"/>
    <cellStyle name="Normal 5 4 3 3 3 3 2" xfId="6529" xr:uid="{6E3924F3-B22F-467D-B772-BA73954C9267}"/>
    <cellStyle name="Normal 5 4 3 3 3 4" xfId="6530" xr:uid="{EBC6CCBF-D24D-4011-91C5-3E8A6C36F36B}"/>
    <cellStyle name="Normal 5 4 3 3 4" xfId="822" xr:uid="{61E3690C-D954-4B69-AC1D-78727FADAEB4}"/>
    <cellStyle name="Normal 5 4 3 3 4 2" xfId="3887" xr:uid="{311DC203-A2F2-427B-AEBC-EEC236B97C3E}"/>
    <cellStyle name="Normal 5 4 3 3 5" xfId="823" xr:uid="{70A57D8E-962F-4682-87AE-2B7CFA20A957}"/>
    <cellStyle name="Normal 5 4 3 3 5 2" xfId="6531" xr:uid="{EAB9A753-7B8F-48A7-A49F-991A012A7417}"/>
    <cellStyle name="Normal 5 4 3 3 6" xfId="6532" xr:uid="{ACEE6363-2D7A-4C47-A525-16F41B3EFFEC}"/>
    <cellStyle name="Normal 5 4 3 4" xfId="824" xr:uid="{ACFEBE63-20C0-421E-A8F8-4DEE5D098ADD}"/>
    <cellStyle name="Normal 5 4 3 4 2" xfId="825" xr:uid="{06AB3E70-BFED-4CA3-B0E8-F553B159A984}"/>
    <cellStyle name="Normal 5 4 3 4 2 2" xfId="3888" xr:uid="{4A108676-CCBB-43BB-8DA0-86EA7A9FEA02}"/>
    <cellStyle name="Normal 5 4 3 4 2 2 2" xfId="3889" xr:uid="{58EE88A4-2709-42DF-B312-08FE878214E4}"/>
    <cellStyle name="Normal 5 4 3 4 2 3" xfId="3890" xr:uid="{27A2565A-3EA5-4266-A3B5-CD16A2395E34}"/>
    <cellStyle name="Normal 5 4 3 4 2 3 2" xfId="6533" xr:uid="{D4779228-4803-4825-85FF-EE23512ED48E}"/>
    <cellStyle name="Normal 5 4 3 4 2 4" xfId="6534" xr:uid="{C827DF04-5D6C-4ABE-8160-C97805B642D6}"/>
    <cellStyle name="Normal 5 4 3 4 3" xfId="826" xr:uid="{7696EBD7-DAE7-4E42-B617-D5BD21289FDB}"/>
    <cellStyle name="Normal 5 4 3 4 3 2" xfId="3891" xr:uid="{0E534E5A-78DE-4115-9B99-CCCB30EF5390}"/>
    <cellStyle name="Normal 5 4 3 4 4" xfId="827" xr:uid="{F60C6F3B-EE4D-4020-889C-8AB84B1684AC}"/>
    <cellStyle name="Normal 5 4 3 4 4 2" xfId="6535" xr:uid="{AD2165C2-D139-4463-8C4D-47559B69E161}"/>
    <cellStyle name="Normal 5 4 3 4 5" xfId="6536" xr:uid="{61EABA2B-435B-4384-B7FA-83DA7BE4E1F3}"/>
    <cellStyle name="Normal 5 4 3 5" xfId="828" xr:uid="{8EC39A91-5932-4FC9-9DB6-D5A9A4144A33}"/>
    <cellStyle name="Normal 5 4 3 5 2" xfId="829" xr:uid="{429B8824-2BCD-4ADF-ACA4-A9E5D51232FD}"/>
    <cellStyle name="Normal 5 4 3 5 2 2" xfId="3892" xr:uid="{AEE3FC1E-93CA-4D60-9BF5-19EE8D9E3A88}"/>
    <cellStyle name="Normal 5 4 3 5 3" xfId="830" xr:uid="{C3128BD8-DB02-49C0-ACCC-858F0A0C08F0}"/>
    <cellStyle name="Normal 5 4 3 5 3 2" xfId="6537" xr:uid="{6CBB00CD-92C9-498A-9582-42BD48367708}"/>
    <cellStyle name="Normal 5 4 3 5 4" xfId="831" xr:uid="{2CA54115-BAD2-48AC-AC2F-667BE37D4F23}"/>
    <cellStyle name="Normal 5 4 3 6" xfId="832" xr:uid="{655F74A9-8113-430D-8196-B4C4DCFCB516}"/>
    <cellStyle name="Normal 5 4 3 6 2" xfId="3893" xr:uid="{4118DE20-A1C5-4A05-987D-1EF3AA3ECAAB}"/>
    <cellStyle name="Normal 5 4 3 7" xfId="833" xr:uid="{73DBE0B8-9B82-47E1-A040-3B553EC2BE39}"/>
    <cellStyle name="Normal 5 4 3 7 2" xfId="6538" xr:uid="{6C96FDBC-4A0A-4056-9FE9-5884E99CE67D}"/>
    <cellStyle name="Normal 5 4 3 8" xfId="834" xr:uid="{E33064ED-6220-4876-8A68-EFA89FDCA12A}"/>
    <cellStyle name="Normal 5 4 4" xfId="835" xr:uid="{6D9223B5-EA14-4079-8B05-2ACB28766291}"/>
    <cellStyle name="Normal 5 4 4 2" xfId="836" xr:uid="{58CFF3DE-84C0-4D84-A3B6-B7953D487F76}"/>
    <cellStyle name="Normal 5 4 4 2 2" xfId="837" xr:uid="{E3A5D113-09A9-4F38-8996-F9C09687D998}"/>
    <cellStyle name="Normal 5 4 4 2 2 2" xfId="838" xr:uid="{F28B4CC6-2C70-4938-B146-847202C20DDD}"/>
    <cellStyle name="Normal 5 4 4 2 2 2 2" xfId="3894" xr:uid="{E35C620F-FC96-44DD-82C6-0AD12BFBC35C}"/>
    <cellStyle name="Normal 5 4 4 2 2 3" xfId="839" xr:uid="{E891D411-C7D1-469E-B4AB-7F9F4625C1FF}"/>
    <cellStyle name="Normal 5 4 4 2 2 3 2" xfId="6539" xr:uid="{3CA047B7-063E-4C21-B2E5-80C09A12FD20}"/>
    <cellStyle name="Normal 5 4 4 2 2 4" xfId="840" xr:uid="{8718C53B-5144-43B5-80BA-A9CE8D518293}"/>
    <cellStyle name="Normal 5 4 4 2 3" xfId="841" xr:uid="{6E950F17-EE4D-4444-A2FB-7DC1253F9549}"/>
    <cellStyle name="Normal 5 4 4 2 3 2" xfId="3895" xr:uid="{38FC3BC4-7A21-4533-BC1C-87C0475CFEB4}"/>
    <cellStyle name="Normal 5 4 4 2 4" xfId="842" xr:uid="{D51B804E-245C-492B-B21A-025327D27D06}"/>
    <cellStyle name="Normal 5 4 4 2 4 2" xfId="6540" xr:uid="{05F0993D-A536-40E0-B30F-4FE43D6022A9}"/>
    <cellStyle name="Normal 5 4 4 2 5" xfId="843" xr:uid="{8664E89B-095B-4E60-9801-428647AE02C3}"/>
    <cellStyle name="Normal 5 4 4 3" xfId="844" xr:uid="{8BFC21EE-4B65-40E1-BBF1-E9EC77FBF5B0}"/>
    <cellStyle name="Normal 5 4 4 3 2" xfId="845" xr:uid="{D32B867A-A518-4D05-8667-7E4FDCDF3C4D}"/>
    <cellStyle name="Normal 5 4 4 3 2 2" xfId="3896" xr:uid="{2F5B96C1-FCCE-4209-8986-5C5DFE9F4851}"/>
    <cellStyle name="Normal 5 4 4 3 3" xfId="846" xr:uid="{5C14D234-F7DB-4F26-BB10-0F380323ED61}"/>
    <cellStyle name="Normal 5 4 4 3 3 2" xfId="6541" xr:uid="{FA9F6828-DBF4-40C5-9EC3-C3D508522168}"/>
    <cellStyle name="Normal 5 4 4 3 4" xfId="847" xr:uid="{5F75ADF2-2F7C-4382-8AA1-4C980815D89C}"/>
    <cellStyle name="Normal 5 4 4 4" xfId="848" xr:uid="{00D38E4C-21ED-4B2A-A3D1-0BF3DBC02003}"/>
    <cellStyle name="Normal 5 4 4 4 2" xfId="849" xr:uid="{34AB03C6-5CF4-4199-AE8E-3EE64312DBEF}"/>
    <cellStyle name="Normal 5 4 4 4 3" xfId="850" xr:uid="{F12EE3E8-5B4B-465B-B0FB-B9C764925BD7}"/>
    <cellStyle name="Normal 5 4 4 4 4" xfId="851" xr:uid="{008802B2-F129-4713-80AF-5FD67CA6D5CB}"/>
    <cellStyle name="Normal 5 4 4 4 5" xfId="7262" xr:uid="{693E73A8-ACA1-4696-B90E-5A9F25D98FEA}"/>
    <cellStyle name="Normal 5 4 4 5" xfId="852" xr:uid="{92DEDC0E-04F7-41ED-91CF-A185C5D57EC8}"/>
    <cellStyle name="Normal 5 4 4 5 2" xfId="6542" xr:uid="{16B49D06-668A-42BF-9F0D-7363EB9DC3A5}"/>
    <cellStyle name="Normal 5 4 4 6" xfId="853" xr:uid="{4AB265DE-8B13-4149-A121-859C54BF52E1}"/>
    <cellStyle name="Normal 5 4 4 7" xfId="854" xr:uid="{2E045FDC-860C-40CE-A2D2-32F7307FDBEA}"/>
    <cellStyle name="Normal 5 4 5" xfId="855" xr:uid="{07FE54ED-4027-4C4A-BE21-E5FA1138E912}"/>
    <cellStyle name="Normal 5 4 5 2" xfId="856" xr:uid="{6E73CC5E-A8F4-42E5-B55A-389437421EDE}"/>
    <cellStyle name="Normal 5 4 5 2 2" xfId="857" xr:uid="{8931983E-7A7B-45CC-9019-9445DCCEC5BE}"/>
    <cellStyle name="Normal 5 4 5 2 2 2" xfId="3897" xr:uid="{9D7F47C4-2000-4B93-A582-3AC3005DE8F5}"/>
    <cellStyle name="Normal 5 4 5 2 2 2 2" xfId="3898" xr:uid="{4DAE5AE8-2D2D-4E54-B8D3-7C43D594D8EF}"/>
    <cellStyle name="Normal 5 4 5 2 2 3" xfId="3899" xr:uid="{6EBDFCDC-CBB7-43D8-853D-2F466ECCF3C4}"/>
    <cellStyle name="Normal 5 4 5 2 2 3 2" xfId="6543" xr:uid="{0EE4DDCF-CF84-455A-A74D-30F3A9DAEE25}"/>
    <cellStyle name="Normal 5 4 5 2 2 4" xfId="6544" xr:uid="{31CBCF1A-6F77-418C-B152-DBEF8BF976C3}"/>
    <cellStyle name="Normal 5 4 5 2 3" xfId="858" xr:uid="{531A41A5-EBB6-49E6-BC28-FAF545AC31E6}"/>
    <cellStyle name="Normal 5 4 5 2 3 2" xfId="3900" xr:uid="{387A2356-390F-419F-BE4D-3A5DD01E3CA7}"/>
    <cellStyle name="Normal 5 4 5 2 4" xfId="859" xr:uid="{A434FB13-1100-4C12-BE6D-95068DA2E0C7}"/>
    <cellStyle name="Normal 5 4 5 2 4 2" xfId="6545" xr:uid="{809FFDBE-6814-4DDB-A78A-DDD4769E3E71}"/>
    <cellStyle name="Normal 5 4 5 2 5" xfId="6546" xr:uid="{DEBF1872-760D-4391-876E-61F575824DCF}"/>
    <cellStyle name="Normal 5 4 5 3" xfId="860" xr:uid="{01AB00E2-507D-45EB-977C-F0B333A30450}"/>
    <cellStyle name="Normal 5 4 5 3 2" xfId="861" xr:uid="{F0405950-7D52-4D81-B9C0-D990EE385387}"/>
    <cellStyle name="Normal 5 4 5 3 2 2" xfId="3901" xr:uid="{80F18C89-9039-430D-A5BB-FF96B76DDF0E}"/>
    <cellStyle name="Normal 5 4 5 3 3" xfId="862" xr:uid="{D6BD16CB-7605-4F75-A1AE-A4F015EA9D5E}"/>
    <cellStyle name="Normal 5 4 5 3 3 2" xfId="6547" xr:uid="{1E7756F3-056C-488C-8B7E-4ACBD86B16F2}"/>
    <cellStyle name="Normal 5 4 5 3 4" xfId="863" xr:uid="{BB6D7286-9DD9-4074-A4FF-0C4ABA4B26D4}"/>
    <cellStyle name="Normal 5 4 5 4" xfId="864" xr:uid="{B0F81AB9-260E-40DB-82F9-947106809722}"/>
    <cellStyle name="Normal 5 4 5 4 2" xfId="3902" xr:uid="{028D287C-758C-4E54-B296-10FF652F81C1}"/>
    <cellStyle name="Normal 5 4 5 5" xfId="865" xr:uid="{0DED91BE-9323-4EF3-A597-5C2FAA5CD6B1}"/>
    <cellStyle name="Normal 5 4 5 5 2" xfId="6548" xr:uid="{0C0BADB8-7313-4A5D-89F2-EF74AB910103}"/>
    <cellStyle name="Normal 5 4 5 6" xfId="866" xr:uid="{72A71253-75EA-4645-A248-210ED4BF8532}"/>
    <cellStyle name="Normal 5 4 6" xfId="867" xr:uid="{02EC94FC-223A-4EA0-B780-03D7B4AB9B71}"/>
    <cellStyle name="Normal 5 4 6 2" xfId="868" xr:uid="{5F0DEE3B-F7CE-4ACF-9F15-4E0717667598}"/>
    <cellStyle name="Normal 5 4 6 2 2" xfId="869" xr:uid="{FDA48C20-3CA7-41D1-83D8-2705A1B50717}"/>
    <cellStyle name="Normal 5 4 6 2 2 2" xfId="3903" xr:uid="{DDA8322F-A763-4535-A6A6-5B6B39E83E58}"/>
    <cellStyle name="Normal 5 4 6 2 3" xfId="870" xr:uid="{E31A2988-F15D-4F8C-B74F-F4953E3D5336}"/>
    <cellStyle name="Normal 5 4 6 2 3 2" xfId="6549" xr:uid="{1F3C7F18-94A0-4EEA-8BB4-E41FC02B2458}"/>
    <cellStyle name="Normal 5 4 6 2 4" xfId="871" xr:uid="{ECDC87D9-8DA3-4A2C-B660-6392F13BAD7F}"/>
    <cellStyle name="Normal 5 4 6 3" xfId="872" xr:uid="{BCA52242-6C75-4F58-B8F9-816C17ABF8F2}"/>
    <cellStyle name="Normal 5 4 6 3 2" xfId="3904" xr:uid="{7AECF58F-E9D9-4976-A580-D12693CAEB4F}"/>
    <cellStyle name="Normal 5 4 6 4" xfId="873" xr:uid="{8E588C4D-3B57-407C-876F-E56A2476C88F}"/>
    <cellStyle name="Normal 5 4 6 4 2" xfId="6550" xr:uid="{C0345ADE-808C-46CE-B95C-DD500D0CAB12}"/>
    <cellStyle name="Normal 5 4 6 5" xfId="874" xr:uid="{D2FC1619-2CA1-4166-9AEF-4AB24B62290E}"/>
    <cellStyle name="Normal 5 4 7" xfId="875" xr:uid="{4EBCD141-A209-43AE-B874-26485FF1C680}"/>
    <cellStyle name="Normal 5 4 7 2" xfId="876" xr:uid="{696FBE3C-304B-443B-A300-ED5128070C14}"/>
    <cellStyle name="Normal 5 4 7 2 2" xfId="3905" xr:uid="{53A6363F-E8DB-4E72-BA2E-F7864D357936}"/>
    <cellStyle name="Normal 5 4 7 2 3" xfId="4393" xr:uid="{51059E2B-7ED7-4862-BF90-7702EF2E819E}"/>
    <cellStyle name="Normal 5 4 7 2 3 2" xfId="4654" xr:uid="{C9F06D99-B6ED-460A-8155-3BC366D89BA6}"/>
    <cellStyle name="Normal 5 4 7 3" xfId="877" xr:uid="{1371B02B-6EF0-4F90-9343-83C83D73D9F7}"/>
    <cellStyle name="Normal 5 4 7 3 2" xfId="6551" xr:uid="{89A5AB6E-598E-4435-B849-CD1A4B43B734}"/>
    <cellStyle name="Normal 5 4 7 4" xfId="878" xr:uid="{9B96A419-7962-492C-94ED-3EF1540AAA40}"/>
    <cellStyle name="Normal 5 4 7 4 2" xfId="4797" xr:uid="{C278C76C-9725-4C1E-A920-D3E68952DF8D}"/>
    <cellStyle name="Normal 5 4 7 4 3" xfId="4852" xr:uid="{E0A60C77-C2DF-4BE0-B2BE-9C4AB0DC1549}"/>
    <cellStyle name="Normal 5 4 7 4 4" xfId="4824" xr:uid="{A802D3BA-6188-4C3E-AC8A-85AD631A172F}"/>
    <cellStyle name="Normal 5 4 8" xfId="879" xr:uid="{5600843B-D76D-42FD-A88B-DE2D9C0D04BD}"/>
    <cellStyle name="Normal 5 4 8 2" xfId="880" xr:uid="{728F79FA-D55B-47C3-9B48-0B517C3F1736}"/>
    <cellStyle name="Normal 5 4 8 3" xfId="881" xr:uid="{8F35DB32-9E32-4907-88DF-B1BA98BDB278}"/>
    <cellStyle name="Normal 5 4 8 4" xfId="882" xr:uid="{B57F0BD3-A9CA-485E-B2A1-7835BD44EBBB}"/>
    <cellStyle name="Normal 5 4 9" xfId="883" xr:uid="{A7414189-C597-403C-B005-2E93CA2B9EDB}"/>
    <cellStyle name="Normal 5 4 9 2" xfId="6552" xr:uid="{53E825A2-B80E-43D0-90A8-ABBE56183B79}"/>
    <cellStyle name="Normal 5 5" xfId="884" xr:uid="{63DC101A-DA5C-4070-AA0B-F99EBC079F9C}"/>
    <cellStyle name="Normal 5 5 10" xfId="885" xr:uid="{0553A3A1-401A-4154-B3C9-E82A1651F962}"/>
    <cellStyle name="Normal 5 5 11" xfId="886" xr:uid="{8F1002D0-CC9A-41D1-8E86-DA95229C71C4}"/>
    <cellStyle name="Normal 5 5 2" xfId="887" xr:uid="{1485C176-1C18-4B9C-90DB-76D63FCDE4B1}"/>
    <cellStyle name="Normal 5 5 2 2" xfId="888" xr:uid="{2D6EF74C-8F16-4A95-957A-D07C6A90A27D}"/>
    <cellStyle name="Normal 5 5 2 2 2" xfId="889" xr:uid="{FEE5A6AE-A4D4-45B3-90BB-2F01A5490248}"/>
    <cellStyle name="Normal 5 5 2 2 2 2" xfId="890" xr:uid="{633B9BA3-C1C8-42F6-B7D3-C05A1D5891DC}"/>
    <cellStyle name="Normal 5 5 2 2 2 2 2" xfId="891" xr:uid="{D8A4A7EF-B6DF-45CE-8D0D-13DBD7F4C6D4}"/>
    <cellStyle name="Normal 5 5 2 2 2 2 2 2" xfId="3906" xr:uid="{3E0DBEFB-E957-4225-8C45-37F16392EA7B}"/>
    <cellStyle name="Normal 5 5 2 2 2 2 3" xfId="892" xr:uid="{86D964D0-84F7-4CBD-A6E9-D77D7BF0CB49}"/>
    <cellStyle name="Normal 5 5 2 2 2 2 3 2" xfId="6553" xr:uid="{4BF23E06-9D6B-412E-A64B-B3552AB6E748}"/>
    <cellStyle name="Normal 5 5 2 2 2 2 4" xfId="893" xr:uid="{CB1332E0-2266-4766-AA98-F357BA179512}"/>
    <cellStyle name="Normal 5 5 2 2 2 3" xfId="894" xr:uid="{2692233D-D540-4D8A-A71D-D810DC10B5AE}"/>
    <cellStyle name="Normal 5 5 2 2 2 3 2" xfId="895" xr:uid="{C24804D0-A5AD-4D1C-9DC8-1F676B4567E2}"/>
    <cellStyle name="Normal 5 5 2 2 2 3 3" xfId="896" xr:uid="{E35AD127-79F6-45EF-B21E-24D945F4349C}"/>
    <cellStyle name="Normal 5 5 2 2 2 3 4" xfId="897" xr:uid="{A0FEBF56-0CF4-406B-BA79-7D0D60A2ACBB}"/>
    <cellStyle name="Normal 5 5 2 2 2 4" xfId="898" xr:uid="{EEFE3C79-45D1-4550-AF09-55F10074F8BF}"/>
    <cellStyle name="Normal 5 5 2 2 2 4 2" xfId="6554" xr:uid="{FC0FEA5A-25F6-4BE4-A20E-F7F472BB9E68}"/>
    <cellStyle name="Normal 5 5 2 2 2 5" xfId="899" xr:uid="{3F0E60B8-E612-4109-9451-34ACC12C3383}"/>
    <cellStyle name="Normal 5 5 2 2 2 6" xfId="900" xr:uid="{CF80F2D7-74DB-41F6-AA03-A21B7F4CC956}"/>
    <cellStyle name="Normal 5 5 2 2 3" xfId="901" xr:uid="{71DDAFAD-6253-41A0-8AA8-F2B67B867337}"/>
    <cellStyle name="Normal 5 5 2 2 3 2" xfId="902" xr:uid="{C390B5C4-17B1-4714-9CBD-295C66FEE32C}"/>
    <cellStyle name="Normal 5 5 2 2 3 2 2" xfId="903" xr:uid="{4C05F06A-E158-4E25-BA8E-E8D3D1575088}"/>
    <cellStyle name="Normal 5 5 2 2 3 2 3" xfId="904" xr:uid="{8889E892-9A83-4883-B9AA-DF897010E945}"/>
    <cellStyle name="Normal 5 5 2 2 3 2 4" xfId="905" xr:uid="{22908598-F57B-41C4-A01E-87C2560180D6}"/>
    <cellStyle name="Normal 5 5 2 2 3 3" xfId="906" xr:uid="{0056FA94-7B4E-49AE-813F-21FCAA459D31}"/>
    <cellStyle name="Normal 5 5 2 2 3 3 2" xfId="6555" xr:uid="{ECDFF378-C4CE-4BCC-84E3-BFB9298EE2CC}"/>
    <cellStyle name="Normal 5 5 2 2 3 4" xfId="907" xr:uid="{5E01A33E-22E0-4115-A19F-2618E399EA54}"/>
    <cellStyle name="Normal 5 5 2 2 3 5" xfId="908" xr:uid="{ABEE0FE3-6573-47B2-B422-565D5DB521E9}"/>
    <cellStyle name="Normal 5 5 2 2 4" xfId="909" xr:uid="{1AC53A57-7628-4C9D-8B60-20220FFA8CF8}"/>
    <cellStyle name="Normal 5 5 2 2 4 2" xfId="910" xr:uid="{40B0C93B-D71A-4185-B2A7-6A3D553C1FBF}"/>
    <cellStyle name="Normal 5 5 2 2 4 3" xfId="911" xr:uid="{EEA0A922-870C-4770-AA88-CB76A7E3A925}"/>
    <cellStyle name="Normal 5 5 2 2 4 4" xfId="912" xr:uid="{F1520F4E-9019-48C9-96B1-3AF477CADD57}"/>
    <cellStyle name="Normal 5 5 2 2 5" xfId="913" xr:uid="{377B53ED-BF3D-4F1F-A592-D05338790BB9}"/>
    <cellStyle name="Normal 5 5 2 2 5 2" xfId="914" xr:uid="{0CB63507-36A1-451B-892E-D1146BF92977}"/>
    <cellStyle name="Normal 5 5 2 2 5 3" xfId="915" xr:uid="{D4A1B0A3-8232-4BEF-9879-6E607EE42CEA}"/>
    <cellStyle name="Normal 5 5 2 2 5 4" xfId="916" xr:uid="{F6794F2D-CD23-49FA-AE32-C48F8CBF0F23}"/>
    <cellStyle name="Normal 5 5 2 2 6" xfId="917" xr:uid="{7C1E1242-3784-44CD-AAA3-1119D472D2F8}"/>
    <cellStyle name="Normal 5 5 2 2 7" xfId="918" xr:uid="{5E17346D-BDD5-47C0-AE09-9DA2FCEDAF0B}"/>
    <cellStyle name="Normal 5 5 2 2 8" xfId="919" xr:uid="{4713548B-5266-4142-905A-5E31CC2E28AE}"/>
    <cellStyle name="Normal 5 5 2 3" xfId="920" xr:uid="{E3E8994B-CE6D-4E30-8869-D185AC447286}"/>
    <cellStyle name="Normal 5 5 2 3 2" xfId="921" xr:uid="{60DE727B-07EA-4BBA-AA59-C15252484127}"/>
    <cellStyle name="Normal 5 5 2 3 2 2" xfId="922" xr:uid="{E03046A4-E13E-42FF-86A6-20ED04F11ABE}"/>
    <cellStyle name="Normal 5 5 2 3 2 2 2" xfId="3907" xr:uid="{C6D01FB6-E418-481C-A3AB-32770D845E7D}"/>
    <cellStyle name="Normal 5 5 2 3 2 2 2 2" xfId="3908" xr:uid="{B8730021-EFE8-44A7-BF85-6C1EFA3EF8CB}"/>
    <cellStyle name="Normal 5 5 2 3 2 2 3" xfId="3909" xr:uid="{9DDD0793-4370-4B15-8B2D-62D1086ABBE6}"/>
    <cellStyle name="Normal 5 5 2 3 2 2 3 2" xfId="6556" xr:uid="{765EB4EA-EB03-4E1E-8A51-414856F5F91B}"/>
    <cellStyle name="Normal 5 5 2 3 2 2 4" xfId="6557" xr:uid="{531A8D94-B719-4AFB-845F-A0C7533A124F}"/>
    <cellStyle name="Normal 5 5 2 3 2 3" xfId="923" xr:uid="{6530D480-BD1E-4B2C-81A8-58F855E2CAEA}"/>
    <cellStyle name="Normal 5 5 2 3 2 3 2" xfId="3910" xr:uid="{F1E23174-8B9E-4975-AE24-69A2A44CEC85}"/>
    <cellStyle name="Normal 5 5 2 3 2 4" xfId="924" xr:uid="{B433D936-4ED8-4BD6-93DA-891F327B5FC7}"/>
    <cellStyle name="Normal 5 5 2 3 2 4 2" xfId="6558" xr:uid="{A6DFF8C6-1426-40FD-9564-8CF9BFD8B00E}"/>
    <cellStyle name="Normal 5 5 2 3 2 5" xfId="6559" xr:uid="{77785E1E-C48B-4AA1-90B6-C45AB51DEFBE}"/>
    <cellStyle name="Normal 5 5 2 3 3" xfId="925" xr:uid="{CB86E2F7-FACB-4339-8759-15803A4A0171}"/>
    <cellStyle name="Normal 5 5 2 3 3 2" xfId="926" xr:uid="{36D2C9C9-E03D-49A9-9D65-6337AD7A3A03}"/>
    <cellStyle name="Normal 5 5 2 3 3 2 2" xfId="3911" xr:uid="{39C21B44-C3BA-41FF-9165-FE661602E86D}"/>
    <cellStyle name="Normal 5 5 2 3 3 3" xfId="927" xr:uid="{D25EA5D0-462A-465D-8094-91D3462C12BD}"/>
    <cellStyle name="Normal 5 5 2 3 3 3 2" xfId="6560" xr:uid="{6E56A7A7-5E4E-4EA0-BB8B-B00A24F2B825}"/>
    <cellStyle name="Normal 5 5 2 3 3 4" xfId="928" xr:uid="{77B0E964-5B5B-4BED-B623-E3A192FD1105}"/>
    <cellStyle name="Normal 5 5 2 3 4" xfId="929" xr:uid="{7DAFD21A-7DEE-4BA5-B79B-B085278E33C9}"/>
    <cellStyle name="Normal 5 5 2 3 4 2" xfId="3912" xr:uid="{705B6402-35DF-4A24-8147-5673E5F3F601}"/>
    <cellStyle name="Normal 5 5 2 3 5" xfId="930" xr:uid="{980B5ABA-BF1E-4121-AF47-1EFD811C345E}"/>
    <cellStyle name="Normal 5 5 2 3 5 2" xfId="6561" xr:uid="{07AAB561-B1CB-4775-A180-53D2E163708E}"/>
    <cellStyle name="Normal 5 5 2 3 6" xfId="931" xr:uid="{546C9FDB-DC77-4DF9-A481-B7753CC7C300}"/>
    <cellStyle name="Normal 5 5 2 4" xfId="932" xr:uid="{F9CDF66B-CBB1-4FE6-963B-7665ACFEC2BE}"/>
    <cellStyle name="Normal 5 5 2 4 2" xfId="933" xr:uid="{0263EA37-DD22-46F1-9A36-F672E710AACC}"/>
    <cellStyle name="Normal 5 5 2 4 2 2" xfId="934" xr:uid="{B0A2FDF4-F64C-4605-9DC2-EF1CCB4F58C1}"/>
    <cellStyle name="Normal 5 5 2 4 2 2 2" xfId="3913" xr:uid="{20CD268F-0297-4A9E-924C-676C8F9E0DE6}"/>
    <cellStyle name="Normal 5 5 2 4 2 3" xfId="935" xr:uid="{4B21F616-9AA1-4422-8019-11393DE9F885}"/>
    <cellStyle name="Normal 5 5 2 4 2 3 2" xfId="6562" xr:uid="{043D7D99-02E2-48A1-BB05-CB63FA823616}"/>
    <cellStyle name="Normal 5 5 2 4 2 4" xfId="936" xr:uid="{A70BA8FB-6C24-4E21-AF8A-630FA0EC9EAF}"/>
    <cellStyle name="Normal 5 5 2 4 3" xfId="937" xr:uid="{45177F23-F687-4458-A19B-DEE683EC98DC}"/>
    <cellStyle name="Normal 5 5 2 4 3 2" xfId="3914" xr:uid="{E61FCE0E-F7F7-4A88-B509-924C75B0B119}"/>
    <cellStyle name="Normal 5 5 2 4 4" xfId="938" xr:uid="{1750056C-E253-4FA9-BEC6-BC757F9919C4}"/>
    <cellStyle name="Normal 5 5 2 4 4 2" xfId="6563" xr:uid="{C7AAF740-B6E4-42B2-B56E-B709324C2DC6}"/>
    <cellStyle name="Normal 5 5 2 4 5" xfId="939" xr:uid="{091A611A-B7A4-4546-B0E0-30DDB0B5E033}"/>
    <cellStyle name="Normal 5 5 2 5" xfId="940" xr:uid="{458712E2-F1B7-4BE6-A1D0-E80A328B928A}"/>
    <cellStyle name="Normal 5 5 2 5 2" xfId="941" xr:uid="{32032DC1-25D9-4CDF-B63A-E1F5A7B86471}"/>
    <cellStyle name="Normal 5 5 2 5 2 2" xfId="3915" xr:uid="{0C06BCBB-164F-4A66-8B2C-C80A2229D420}"/>
    <cellStyle name="Normal 5 5 2 5 3" xfId="942" xr:uid="{76BD2FFD-E3DC-4F02-A4A4-7108F0DD26E3}"/>
    <cellStyle name="Normal 5 5 2 5 3 2" xfId="6564" xr:uid="{D4ADA502-3EEE-4425-A0C3-E4B135B20A69}"/>
    <cellStyle name="Normal 5 5 2 5 4" xfId="943" xr:uid="{8325C6CB-76DC-4A8D-AC4F-8CAEB0A93118}"/>
    <cellStyle name="Normal 5 5 2 6" xfId="944" xr:uid="{579A9B58-7F12-4B2F-ADBF-2BE233D6E1FC}"/>
    <cellStyle name="Normal 5 5 2 6 2" xfId="945" xr:uid="{4EC6F85A-6B98-45CC-AE8B-35EEA2D3A99B}"/>
    <cellStyle name="Normal 5 5 2 6 3" xfId="946" xr:uid="{468751B3-102B-4243-BF08-32C5532C383D}"/>
    <cellStyle name="Normal 5 5 2 6 4" xfId="947" xr:uid="{612E5DA1-54AC-4145-95F0-238388E90A49}"/>
    <cellStyle name="Normal 5 5 2 7" xfId="948" xr:uid="{654CB3A4-77D2-40CF-817D-0E3698BBE472}"/>
    <cellStyle name="Normal 5 5 2 7 2" xfId="6565" xr:uid="{7723E37C-0CC0-4743-ADFC-2C077F51862D}"/>
    <cellStyle name="Normal 5 5 2 8" xfId="949" xr:uid="{B98F9915-7E45-47AA-8DCF-9E80302AF68D}"/>
    <cellStyle name="Normal 5 5 2 9" xfId="950" xr:uid="{91F5C0D8-B8F2-4ABB-A23E-AA7E7E6AD986}"/>
    <cellStyle name="Normal 5 5 3" xfId="951" xr:uid="{11A83A0F-99FF-4795-AD75-A22BDC5413D8}"/>
    <cellStyle name="Normal 5 5 3 2" xfId="952" xr:uid="{F767A2C3-CD97-4574-8399-FCF7F5E2FF3E}"/>
    <cellStyle name="Normal 5 5 3 2 2" xfId="953" xr:uid="{4909C8C6-433D-4660-BAB1-4D0E473E4A40}"/>
    <cellStyle name="Normal 5 5 3 2 2 2" xfId="954" xr:uid="{786E17B2-63DA-4093-A04F-0A898FA359A5}"/>
    <cellStyle name="Normal 5 5 3 2 2 2 2" xfId="3916" xr:uid="{C0875B5C-3EA9-44B1-8A7D-CA268AAF42F1}"/>
    <cellStyle name="Normal 5 5 3 2 2 2 2 2" xfId="4721" xr:uid="{71FA6460-9EF4-43A7-9096-BBB16F496F3A}"/>
    <cellStyle name="Normal 5 5 3 2 2 2 3" xfId="4722" xr:uid="{E44CC378-76D7-483B-B454-09922B118773}"/>
    <cellStyle name="Normal 5 5 3 2 2 3" xfId="955" xr:uid="{764CEF5B-DAA5-4F42-BD16-84E3CE135BCC}"/>
    <cellStyle name="Normal 5 5 3 2 2 3 2" xfId="4723" xr:uid="{D945CE69-3827-47C1-851B-C63C76FE3722}"/>
    <cellStyle name="Normal 5 5 3 2 2 4" xfId="956" xr:uid="{83A8A9DC-BCC6-49F3-BA50-694AF16DC820}"/>
    <cellStyle name="Normal 5 5 3 2 3" xfId="957" xr:uid="{40A7889A-79B2-4200-8A6A-157F3D07F0D6}"/>
    <cellStyle name="Normal 5 5 3 2 3 2" xfId="958" xr:uid="{3B2ACD15-B7A0-44EF-BE2C-56A55081785D}"/>
    <cellStyle name="Normal 5 5 3 2 3 2 2" xfId="4724" xr:uid="{425A4010-D965-4E04-8649-2385BC0FBFD0}"/>
    <cellStyle name="Normal 5 5 3 2 3 3" xfId="959" xr:uid="{D78F0111-0FF7-4C30-97BB-9DF441F50083}"/>
    <cellStyle name="Normal 5 5 3 2 3 4" xfId="960" xr:uid="{FC4A648E-E62D-4DEB-B910-4B6DF4068439}"/>
    <cellStyle name="Normal 5 5 3 2 4" xfId="961" xr:uid="{B9C7AB1E-6306-48E4-8C2E-828FB5443548}"/>
    <cellStyle name="Normal 5 5 3 2 4 2" xfId="4725" xr:uid="{22A8E1BD-5131-49D2-89E2-8CD5C7E3ED76}"/>
    <cellStyle name="Normal 5 5 3 2 5" xfId="962" xr:uid="{E3C2DE10-CAE6-43B6-9F9A-1A8EA2CE4D0D}"/>
    <cellStyle name="Normal 5 5 3 2 6" xfId="963" xr:uid="{B455B51E-9017-46A2-8A21-2D058117073C}"/>
    <cellStyle name="Normal 5 5 3 3" xfId="964" xr:uid="{8120A1D9-CFD4-4F70-90B9-D067DB26C24C}"/>
    <cellStyle name="Normal 5 5 3 3 2" xfId="965" xr:uid="{119591AA-EDAF-4836-8E06-67310F1FF3BC}"/>
    <cellStyle name="Normal 5 5 3 3 2 2" xfId="966" xr:uid="{5ADDB6C8-927F-4DB4-AD29-630899781357}"/>
    <cellStyle name="Normal 5 5 3 3 2 2 2" xfId="4726" xr:uid="{8F604961-CC64-4FB9-82DE-E9B0D51A6D1A}"/>
    <cellStyle name="Normal 5 5 3 3 2 3" xfId="967" xr:uid="{4135AC94-0771-4111-B0A0-CB2CDCFB5CC7}"/>
    <cellStyle name="Normal 5 5 3 3 2 4" xfId="968" xr:uid="{CF67A1D4-A32E-4200-99A9-FB2255E9B8BC}"/>
    <cellStyle name="Normal 5 5 3 3 3" xfId="969" xr:uid="{7B979330-7273-4373-8BC0-5532EB2E9694}"/>
    <cellStyle name="Normal 5 5 3 3 3 2" xfId="4727" xr:uid="{F8E03376-5B06-4C1C-88A3-E3E7811EAA9D}"/>
    <cellStyle name="Normal 5 5 3 3 4" xfId="970" xr:uid="{F1CF26E0-2215-425D-BECE-623C39C571A1}"/>
    <cellStyle name="Normal 5 5 3 3 5" xfId="971" xr:uid="{9C441C8D-326D-425F-A9B6-5B83068AB833}"/>
    <cellStyle name="Normal 5 5 3 4" xfId="972" xr:uid="{E4EC638F-508D-4895-9709-4CA172081DCC}"/>
    <cellStyle name="Normal 5 5 3 4 2" xfId="973" xr:uid="{384C8881-6405-47B1-8E0B-8A84306EAFB4}"/>
    <cellStyle name="Normal 5 5 3 4 2 2" xfId="4728" xr:uid="{A9F32B85-34C2-437B-9E74-54FB962C11AC}"/>
    <cellStyle name="Normal 5 5 3 4 3" xfId="974" xr:uid="{17320017-66AA-4940-8DF1-C5C18101F988}"/>
    <cellStyle name="Normal 5 5 3 4 4" xfId="975" xr:uid="{255D5B4F-A529-45C5-A3D4-EB89A6D38FEF}"/>
    <cellStyle name="Normal 5 5 3 5" xfId="976" xr:uid="{B834EC6E-BA1F-43F5-AABA-5DEB1AD25733}"/>
    <cellStyle name="Normal 5 5 3 5 2" xfId="977" xr:uid="{5BDFEFED-A1E2-425C-B4E4-0BA767AEC59C}"/>
    <cellStyle name="Normal 5 5 3 5 3" xfId="978" xr:uid="{BBF3AA48-6C08-4BCA-A744-F9EEA92EB6E2}"/>
    <cellStyle name="Normal 5 5 3 5 4" xfId="979" xr:uid="{4DFB5D11-3A74-4B6B-B36E-C2F03D2496FC}"/>
    <cellStyle name="Normal 5 5 3 6" xfId="980" xr:uid="{CDDD0455-2441-464F-97C9-566C9C770634}"/>
    <cellStyle name="Normal 5 5 3 7" xfId="981" xr:uid="{C99E46C4-0338-4B08-BD4F-A01A161AB3DE}"/>
    <cellStyle name="Normal 5 5 3 8" xfId="982" xr:uid="{07D21624-6C7A-43B9-A568-2EE5B9F64B74}"/>
    <cellStyle name="Normal 5 5 4" xfId="983" xr:uid="{1097F2E7-68C1-4C37-8743-5A9B730EE12F}"/>
    <cellStyle name="Normal 5 5 4 2" xfId="984" xr:uid="{28CA327F-BEFD-458E-84BC-4635396AB7B8}"/>
    <cellStyle name="Normal 5 5 4 2 2" xfId="985" xr:uid="{BD409A04-C027-44B0-B6E4-9B2402FD7EFE}"/>
    <cellStyle name="Normal 5 5 4 2 2 2" xfId="986" xr:uid="{9E6C2BAE-7446-4C7F-AD0F-F2461C62849D}"/>
    <cellStyle name="Normal 5 5 4 2 2 2 2" xfId="3917" xr:uid="{D63324F5-A323-436A-BF2F-F2A3B3240F4B}"/>
    <cellStyle name="Normal 5 5 4 2 2 3" xfId="987" xr:uid="{BBCEB948-AB0F-47AC-8177-D3E039C6CBF8}"/>
    <cellStyle name="Normal 5 5 4 2 2 3 2" xfId="6566" xr:uid="{6D2E6174-C105-4AAA-8080-33AC8FFDCD4A}"/>
    <cellStyle name="Normal 5 5 4 2 2 4" xfId="988" xr:uid="{7826DB39-831A-4B98-BD90-0AC61D6057BB}"/>
    <cellStyle name="Normal 5 5 4 2 3" xfId="989" xr:uid="{A3E67FEB-CC86-4C54-866B-07B458377CEC}"/>
    <cellStyle name="Normal 5 5 4 2 3 2" xfId="3918" xr:uid="{D489948E-BCC3-421F-9DB2-E3C160A9F2DD}"/>
    <cellStyle name="Normal 5 5 4 2 4" xfId="990" xr:uid="{FE26BF7E-EF71-4311-9002-3C3FC1029321}"/>
    <cellStyle name="Normal 5 5 4 2 4 2" xfId="6567" xr:uid="{E2E97D19-FC19-4445-A3C1-176F35ED6275}"/>
    <cellStyle name="Normal 5 5 4 2 5" xfId="991" xr:uid="{EB4D576E-D415-49B0-9F89-B0467A12E04E}"/>
    <cellStyle name="Normal 5 5 4 3" xfId="992" xr:uid="{55BEF225-A736-4A23-84B0-D8F286B233DB}"/>
    <cellStyle name="Normal 5 5 4 3 2" xfId="993" xr:uid="{055A20B2-1442-4FDF-AE2A-EA6F2844DCA7}"/>
    <cellStyle name="Normal 5 5 4 3 2 2" xfId="3919" xr:uid="{A034F655-7BB3-4FBA-B686-A183482730B4}"/>
    <cellStyle name="Normal 5 5 4 3 3" xfId="994" xr:uid="{FBCBEE14-869C-44BA-BDBB-B4637C7A5F82}"/>
    <cellStyle name="Normal 5 5 4 3 3 2" xfId="6568" xr:uid="{E7003441-09ED-43BE-B7BB-81667BAB7290}"/>
    <cellStyle name="Normal 5 5 4 3 4" xfId="995" xr:uid="{8745D02B-42FD-477E-AC7E-E9533985C6AC}"/>
    <cellStyle name="Normal 5 5 4 4" xfId="996" xr:uid="{495B80A2-300A-4FED-B86F-5303C4EE7C84}"/>
    <cellStyle name="Normal 5 5 4 4 2" xfId="997" xr:uid="{7751B1F3-BC93-476E-BF56-80A9AFF975B0}"/>
    <cellStyle name="Normal 5 5 4 4 3" xfId="998" xr:uid="{630A63A5-F553-4BA4-A82C-90DCC9C3BB7D}"/>
    <cellStyle name="Normal 5 5 4 4 4" xfId="999" xr:uid="{2F7F840A-7FCE-48CB-9C8A-5509642FA322}"/>
    <cellStyle name="Normal 5 5 4 5" xfId="1000" xr:uid="{B01C94ED-06CC-437D-A378-BD028F2AAFA6}"/>
    <cellStyle name="Normal 5 5 4 5 2" xfId="6569" xr:uid="{C57E7D48-7FD0-4E9E-8152-B4DD6FF8B3F8}"/>
    <cellStyle name="Normal 5 5 4 6" xfId="1001" xr:uid="{311B4CC3-37BC-4343-BA83-4965BD3B6E5A}"/>
    <cellStyle name="Normal 5 5 4 7" xfId="1002" xr:uid="{35FE5AAF-FD50-4325-AC52-2610AC252263}"/>
    <cellStyle name="Normal 5 5 5" xfId="1003" xr:uid="{221CA0B7-AF9C-4EF6-8F37-B9F61994D57A}"/>
    <cellStyle name="Normal 5 5 5 2" xfId="1004" xr:uid="{16FFF06A-E910-4B12-9B23-0C6A24C5B07E}"/>
    <cellStyle name="Normal 5 5 5 2 2" xfId="1005" xr:uid="{DD919C45-EDED-4D7C-9E35-7D10CC3859A2}"/>
    <cellStyle name="Normal 5 5 5 2 2 2" xfId="3920" xr:uid="{96870AAF-E3C0-4859-8281-AB9E85A80BE2}"/>
    <cellStyle name="Normal 5 5 5 2 3" xfId="1006" xr:uid="{0257E09F-0545-4929-BFE6-9178585BF657}"/>
    <cellStyle name="Normal 5 5 5 2 3 2" xfId="6570" xr:uid="{A358BD35-5531-4C6B-B5EF-81937E1ECCB5}"/>
    <cellStyle name="Normal 5 5 5 2 4" xfId="1007" xr:uid="{57C78E88-88BA-4ECD-A0E0-4B7ECF0E6856}"/>
    <cellStyle name="Normal 5 5 5 3" xfId="1008" xr:uid="{470B11B8-AEC9-4C37-B52E-0CC99A5766EA}"/>
    <cellStyle name="Normal 5 5 5 3 2" xfId="1009" xr:uid="{4EBA8AC9-9CD2-4E08-9246-DDDFAA98CB7A}"/>
    <cellStyle name="Normal 5 5 5 3 3" xfId="1010" xr:uid="{BD2EA43E-E6F2-40FB-A035-79BB3BFA882F}"/>
    <cellStyle name="Normal 5 5 5 3 4" xfId="1011" xr:uid="{D19FD73F-1AFE-407B-84C9-762822A741B3}"/>
    <cellStyle name="Normal 5 5 5 4" xfId="1012" xr:uid="{85BCD34A-B7CE-4ABE-821E-07F932A56F40}"/>
    <cellStyle name="Normal 5 5 5 4 2" xfId="6571" xr:uid="{04228311-004B-4F21-82C2-A89E06509F79}"/>
    <cellStyle name="Normal 5 5 5 5" xfId="1013" xr:uid="{CF20CD68-7706-402A-8D9A-280EA977B16D}"/>
    <cellStyle name="Normal 5 5 5 6" xfId="1014" xr:uid="{718C9D36-1CFD-4D3E-9FFC-01CD05CA430B}"/>
    <cellStyle name="Normal 5 5 6" xfId="1015" xr:uid="{4697FE82-0118-43E5-BA8D-B69F06441E69}"/>
    <cellStyle name="Normal 5 5 6 2" xfId="1016" xr:uid="{4F925FF0-2B47-496D-99B2-20AE2A88F4F5}"/>
    <cellStyle name="Normal 5 5 6 2 2" xfId="1017" xr:uid="{CB2F3515-BDEC-474C-A09E-E6EF476799E1}"/>
    <cellStyle name="Normal 5 5 6 2 3" xfId="1018" xr:uid="{5E07C15F-D27D-4EAE-A427-EBA3F13DF710}"/>
    <cellStyle name="Normal 5 5 6 2 4" xfId="1019" xr:uid="{64ECE8DB-EF95-4163-B534-B50C4CD2CBF4}"/>
    <cellStyle name="Normal 5 5 6 3" xfId="1020" xr:uid="{25C288EC-37F5-42BA-A8AA-F878A96E3A28}"/>
    <cellStyle name="Normal 5 5 6 3 2" xfId="6572" xr:uid="{1C3AFCC1-8ECA-4AA4-A4B4-027A532831AF}"/>
    <cellStyle name="Normal 5 5 6 4" xfId="1021" xr:uid="{1BDF6B21-E9B4-4659-8141-F61F5A5D16F1}"/>
    <cellStyle name="Normal 5 5 6 5" xfId="1022" xr:uid="{B35FFF48-4425-4676-8738-065CA15CAFF4}"/>
    <cellStyle name="Normal 5 5 7" xfId="1023" xr:uid="{EB34F800-0E24-4700-98EC-E2136B257788}"/>
    <cellStyle name="Normal 5 5 7 2" xfId="1024" xr:uid="{E8B8DBDA-BB04-4711-9FEA-90861FD50277}"/>
    <cellStyle name="Normal 5 5 7 3" xfId="1025" xr:uid="{E876C173-1EF7-44D1-BD9B-2C6E15B9B829}"/>
    <cellStyle name="Normal 5 5 7 4" xfId="1026" xr:uid="{5D943176-F485-4B36-AC2E-73D6635911CB}"/>
    <cellStyle name="Normal 5 5 8" xfId="1027" xr:uid="{17991BB4-D5FD-4654-8910-D748ABE2C921}"/>
    <cellStyle name="Normal 5 5 8 2" xfId="1028" xr:uid="{E6B2F02F-8741-4390-ABA3-223EA53EF72C}"/>
    <cellStyle name="Normal 5 5 8 3" xfId="1029" xr:uid="{F99DA496-9264-40C7-8928-5DFF3830F41A}"/>
    <cellStyle name="Normal 5 5 8 4" xfId="1030" xr:uid="{7196F288-D39A-42E7-B57F-9922384A4ACA}"/>
    <cellStyle name="Normal 5 5 9" xfId="1031" xr:uid="{CF02C367-4784-43AC-8FDE-90D5DD87D934}"/>
    <cellStyle name="Normal 5 6" xfId="1032" xr:uid="{AB3666F4-60EA-4549-B4D2-2068C98EC28C}"/>
    <cellStyle name="Normal 5 6 10" xfId="1033" xr:uid="{97BFE97F-906B-4D10-BB1B-47AE32CF401D}"/>
    <cellStyle name="Normal 5 6 11" xfId="1034" xr:uid="{5A00023D-3B42-4BCB-A45B-85C9EA3F18EF}"/>
    <cellStyle name="Normal 5 6 2" xfId="1035" xr:uid="{699B87FA-5E0B-4A15-9289-72495B692F98}"/>
    <cellStyle name="Normal 5 6 2 2" xfId="1036" xr:uid="{F0B59218-23D6-4B7A-929D-8088B71EFBB9}"/>
    <cellStyle name="Normal 5 6 2 2 2" xfId="1037" xr:uid="{E00BDC15-D767-4AFA-B2BE-1EB67712C70E}"/>
    <cellStyle name="Normal 5 6 2 2 2 2" xfId="1038" xr:uid="{EE3C71C2-D3BD-468F-BDE4-B12171A75EB4}"/>
    <cellStyle name="Normal 5 6 2 2 2 2 2" xfId="1039" xr:uid="{A9CA1477-0F3A-4F30-A083-84173B870BFA}"/>
    <cellStyle name="Normal 5 6 2 2 2 2 3" xfId="1040" xr:uid="{3CF5F084-B294-4C50-BFFE-E239A2643436}"/>
    <cellStyle name="Normal 5 6 2 2 2 2 4" xfId="1041" xr:uid="{20673F38-7E13-47DD-A5D3-D62A9B17F267}"/>
    <cellStyle name="Normal 5 6 2 2 2 3" xfId="1042" xr:uid="{2BE6BB5C-9F72-4DFE-B841-1C55F5179398}"/>
    <cellStyle name="Normal 5 6 2 2 2 3 2" xfId="1043" xr:uid="{B2A7714B-E384-4039-B765-745C3254357A}"/>
    <cellStyle name="Normal 5 6 2 2 2 3 3" xfId="1044" xr:uid="{65073746-5782-4187-9021-68800B001FDD}"/>
    <cellStyle name="Normal 5 6 2 2 2 3 4" xfId="1045" xr:uid="{871B98B4-2B26-4E3D-937F-D547513D53E8}"/>
    <cellStyle name="Normal 5 6 2 2 2 4" xfId="1046" xr:uid="{88BB65D1-0902-4F50-8D47-8B77F9A9AA5C}"/>
    <cellStyle name="Normal 5 6 2 2 2 5" xfId="1047" xr:uid="{59B11C94-6088-4AB2-9554-887282C371CB}"/>
    <cellStyle name="Normal 5 6 2 2 2 6" xfId="1048" xr:uid="{45CEFB7B-BFEE-4E75-8D18-B40395BEDA40}"/>
    <cellStyle name="Normal 5 6 2 2 3" xfId="1049" xr:uid="{D53F9DAB-C140-4D30-B21D-CC6CEAC6BAC9}"/>
    <cellStyle name="Normal 5 6 2 2 3 2" xfId="1050" xr:uid="{AEFE6886-D344-4B29-A27C-840BAAB68831}"/>
    <cellStyle name="Normal 5 6 2 2 3 2 2" xfId="1051" xr:uid="{FC64F12B-D1FA-49D6-AB8D-F62239C36CBB}"/>
    <cellStyle name="Normal 5 6 2 2 3 2 3" xfId="1052" xr:uid="{E75C7225-BE17-4FF0-AC8A-B179DF6E0373}"/>
    <cellStyle name="Normal 5 6 2 2 3 2 4" xfId="1053" xr:uid="{5EDBE1BE-C5CA-4C76-9987-1BD386277EEC}"/>
    <cellStyle name="Normal 5 6 2 2 3 3" xfId="1054" xr:uid="{901605AA-0CBE-4C64-A4EA-2B1F7499877D}"/>
    <cellStyle name="Normal 5 6 2 2 3 4" xfId="1055" xr:uid="{162302AE-A9BF-4FDD-85F0-6E2709B4E355}"/>
    <cellStyle name="Normal 5 6 2 2 3 5" xfId="1056" xr:uid="{09B46199-ED1B-4C40-9488-2D81A8929DB0}"/>
    <cellStyle name="Normal 5 6 2 2 4" xfId="1057" xr:uid="{58CABEA1-692A-4930-B43F-A540D13EC14B}"/>
    <cellStyle name="Normal 5 6 2 2 4 2" xfId="1058" xr:uid="{E5FA6924-5D76-4201-991B-822CE05F2399}"/>
    <cellStyle name="Normal 5 6 2 2 4 3" xfId="1059" xr:uid="{23FFDA63-EB10-4BEB-9020-22EBD2198BA4}"/>
    <cellStyle name="Normal 5 6 2 2 4 4" xfId="1060" xr:uid="{7D521F5C-15AF-4EF5-9E26-B5DA2CF1A342}"/>
    <cellStyle name="Normal 5 6 2 2 5" xfId="1061" xr:uid="{46E9B7AF-C69E-49B4-9F0F-EBC61A92DD55}"/>
    <cellStyle name="Normal 5 6 2 2 5 2" xfId="1062" xr:uid="{C4AC2DB1-BFFA-4C05-934F-9CEDBB20BF18}"/>
    <cellStyle name="Normal 5 6 2 2 5 3" xfId="1063" xr:uid="{31BF1320-DC7D-40DA-A332-C8C6CD1FCA69}"/>
    <cellStyle name="Normal 5 6 2 2 5 4" xfId="1064" xr:uid="{0EECAD6D-DA5C-4ED0-BBF7-1C36FD96FE7D}"/>
    <cellStyle name="Normal 5 6 2 2 6" xfId="1065" xr:uid="{06356CFF-8DF7-4C8F-B376-3F52D8857C52}"/>
    <cellStyle name="Normal 5 6 2 2 7" xfId="1066" xr:uid="{06CD3A18-86EB-4771-B433-E65D7461E5BC}"/>
    <cellStyle name="Normal 5 6 2 2 8" xfId="1067" xr:uid="{90F3E493-F274-4622-9A67-D2812FFD9808}"/>
    <cellStyle name="Normal 5 6 2 3" xfId="1068" xr:uid="{8FA254B7-4524-4D9D-9E57-1866AC593872}"/>
    <cellStyle name="Normal 5 6 2 3 2" xfId="1069" xr:uid="{1557735E-5DDD-435E-A9D5-4961F2C918CE}"/>
    <cellStyle name="Normal 5 6 2 3 2 2" xfId="1070" xr:uid="{434BF3E7-888E-4F36-805F-D57898EBA3D9}"/>
    <cellStyle name="Normal 5 6 2 3 2 3" xfId="1071" xr:uid="{36F57E12-53B8-4546-8F1B-2B7AC1254674}"/>
    <cellStyle name="Normal 5 6 2 3 2 4" xfId="1072" xr:uid="{43E7C601-FF8A-41A8-842B-E6849EA64154}"/>
    <cellStyle name="Normal 5 6 2 3 3" xfId="1073" xr:uid="{3FC8999F-158D-4AE8-A858-DC78F1DDD627}"/>
    <cellStyle name="Normal 5 6 2 3 3 2" xfId="1074" xr:uid="{C0E81857-20B2-4D37-B8D5-C82F2DBEA2EE}"/>
    <cellStyle name="Normal 5 6 2 3 3 3" xfId="1075" xr:uid="{E599137F-BC5F-4773-8E3E-A7D76CBD32B7}"/>
    <cellStyle name="Normal 5 6 2 3 3 4" xfId="1076" xr:uid="{D6A67116-393C-4476-9155-BC09F85F3C38}"/>
    <cellStyle name="Normal 5 6 2 3 4" xfId="1077" xr:uid="{B72F08C5-8DD6-42C3-B753-AB27FB81A41E}"/>
    <cellStyle name="Normal 5 6 2 3 5" xfId="1078" xr:uid="{0CBAAB4E-6D3F-43F2-8AE0-362E688DC04B}"/>
    <cellStyle name="Normal 5 6 2 3 6" xfId="1079" xr:uid="{177E1DF5-31E6-4357-AAF0-E5A94C4C2399}"/>
    <cellStyle name="Normal 5 6 2 4" xfId="1080" xr:uid="{59C4A61B-641B-48A5-BA7F-5B669B0738F9}"/>
    <cellStyle name="Normal 5 6 2 4 2" xfId="1081" xr:uid="{B8C18698-91EF-4D58-98FE-08F4F36A2E4D}"/>
    <cellStyle name="Normal 5 6 2 4 2 2" xfId="1082" xr:uid="{0FA1C9F1-A831-491B-B53F-6DC5D1C69B5B}"/>
    <cellStyle name="Normal 5 6 2 4 2 3" xfId="1083" xr:uid="{C667F515-4F15-425B-BFE8-BEDC306E9297}"/>
    <cellStyle name="Normal 5 6 2 4 2 4" xfId="1084" xr:uid="{4F4818A5-C6E8-43CB-9896-834591709E8A}"/>
    <cellStyle name="Normal 5 6 2 4 3" xfId="1085" xr:uid="{A7017D3B-48E3-4ACD-94DD-1E547B0A683F}"/>
    <cellStyle name="Normal 5 6 2 4 4" xfId="1086" xr:uid="{311BC036-7FEB-4A1D-BFD1-B854CE6E44D9}"/>
    <cellStyle name="Normal 5 6 2 4 5" xfId="1087" xr:uid="{7914AB3A-0E3E-4356-9812-529C500A1B3C}"/>
    <cellStyle name="Normal 5 6 2 5" xfId="1088" xr:uid="{7702409D-19D8-4331-99F0-856C9297E85A}"/>
    <cellStyle name="Normal 5 6 2 5 2" xfId="1089" xr:uid="{C9D969DD-23DD-4C50-9BB8-79B7463F0A0A}"/>
    <cellStyle name="Normal 5 6 2 5 3" xfId="1090" xr:uid="{50E11DB1-624E-4A72-B624-81D1F28A6A14}"/>
    <cellStyle name="Normal 5 6 2 5 4" xfId="1091" xr:uid="{90C453E0-D610-45FA-978D-2833F04C77A3}"/>
    <cellStyle name="Normal 5 6 2 6" xfId="1092" xr:uid="{21574BA0-D7FF-4A19-9146-B84F506F50B4}"/>
    <cellStyle name="Normal 5 6 2 6 2" xfId="1093" xr:uid="{08F40199-9FC6-4F91-82C0-125C2749F8AA}"/>
    <cellStyle name="Normal 5 6 2 6 3" xfId="1094" xr:uid="{3136F04A-982B-48DB-926F-B9F887C3EABC}"/>
    <cellStyle name="Normal 5 6 2 6 4" xfId="1095" xr:uid="{FE58D824-5682-466C-8DDC-9B06540E6A2D}"/>
    <cellStyle name="Normal 5 6 2 7" xfId="1096" xr:uid="{29C61E63-FA27-4E10-A172-3F3D1AC1450A}"/>
    <cellStyle name="Normal 5 6 2 8" xfId="1097" xr:uid="{8247F8C1-E854-4664-AFC2-5EC18F59AFCF}"/>
    <cellStyle name="Normal 5 6 2 9" xfId="1098" xr:uid="{292C3377-D76A-4611-9254-72F516FDC080}"/>
    <cellStyle name="Normal 5 6 3" xfId="1099" xr:uid="{ACB2DE7A-0390-4495-BEC3-B72A43DC9762}"/>
    <cellStyle name="Normal 5 6 3 2" xfId="1100" xr:uid="{81C3CC3A-565D-45DD-97EF-A3C3859145C2}"/>
    <cellStyle name="Normal 5 6 3 2 2" xfId="1101" xr:uid="{D8F0703F-85A6-405C-8107-8ECC2A3B066D}"/>
    <cellStyle name="Normal 5 6 3 2 2 2" xfId="1102" xr:uid="{B8A4E392-7169-4B28-B665-A7DFCB4D8775}"/>
    <cellStyle name="Normal 5 6 3 2 2 2 2" xfId="3921" xr:uid="{85AB47A8-7404-439F-A60B-C895C4DF34FD}"/>
    <cellStyle name="Normal 5 6 3 2 2 3" xfId="1103" xr:uid="{5DEFABAA-3D2A-4BD5-98F5-5AE6C9741884}"/>
    <cellStyle name="Normal 5 6 3 2 2 3 2" xfId="6573" xr:uid="{08F1E786-79FF-4714-9BE6-5EDDDCA7B30A}"/>
    <cellStyle name="Normal 5 6 3 2 2 4" xfId="1104" xr:uid="{B33B5839-8C71-45FE-94BF-C01BA8B7078F}"/>
    <cellStyle name="Normal 5 6 3 2 3" xfId="1105" xr:uid="{EE17BCE4-3A07-4065-A63C-7DB93BA2CEAE}"/>
    <cellStyle name="Normal 5 6 3 2 3 2" xfId="1106" xr:uid="{9536F41D-D39C-4EB1-828B-E68A4982261A}"/>
    <cellStyle name="Normal 5 6 3 2 3 3" xfId="1107" xr:uid="{EF2AF676-FA6E-40E1-942E-A68EAF95915D}"/>
    <cellStyle name="Normal 5 6 3 2 3 4" xfId="1108" xr:uid="{E9B272C9-81A1-41A5-81B4-B9224087A2C9}"/>
    <cellStyle name="Normal 5 6 3 2 4" xfId="1109" xr:uid="{05F53688-96F3-4CFF-962B-4BFEEFD07B3C}"/>
    <cellStyle name="Normal 5 6 3 2 4 2" xfId="6574" xr:uid="{7C398D0D-9F31-4B7E-A3FE-C15515948CE2}"/>
    <cellStyle name="Normal 5 6 3 2 5" xfId="1110" xr:uid="{2D9D70E6-5C70-49BD-9E22-75F5122C3031}"/>
    <cellStyle name="Normal 5 6 3 2 6" xfId="1111" xr:uid="{E45112AE-D974-4177-8132-3A9AB9FC070E}"/>
    <cellStyle name="Normal 5 6 3 3" xfId="1112" xr:uid="{C3678228-16E7-4A89-AFB8-7A6DA845E6A6}"/>
    <cellStyle name="Normal 5 6 3 3 2" xfId="1113" xr:uid="{0D081319-8ECB-4B5A-9836-45155817CC79}"/>
    <cellStyle name="Normal 5 6 3 3 2 2" xfId="1114" xr:uid="{8E401CDC-5D83-4BE9-8800-C698C4537378}"/>
    <cellStyle name="Normal 5 6 3 3 2 3" xfId="1115" xr:uid="{2150A9E8-751C-43F0-9C0C-27A3A0356F60}"/>
    <cellStyle name="Normal 5 6 3 3 2 4" xfId="1116" xr:uid="{6DA39B43-1FBD-4125-B4FE-1E36AC8407CF}"/>
    <cellStyle name="Normal 5 6 3 3 3" xfId="1117" xr:uid="{75803AD0-0D2A-47B2-92BA-EE67D5E5E122}"/>
    <cellStyle name="Normal 5 6 3 3 3 2" xfId="6575" xr:uid="{0EDA2B6B-2DCF-49E2-8B1D-CBB738C501AA}"/>
    <cellStyle name="Normal 5 6 3 3 4" xfId="1118" xr:uid="{E6D86FDF-2BB8-4698-8BA3-172CA28DF781}"/>
    <cellStyle name="Normal 5 6 3 3 5" xfId="1119" xr:uid="{6EFFCB73-1CC2-43BA-A9CD-C33B118CB1A3}"/>
    <cellStyle name="Normal 5 6 3 4" xfId="1120" xr:uid="{12B49EEC-A068-4292-B339-59609A54C451}"/>
    <cellStyle name="Normal 5 6 3 4 2" xfId="1121" xr:uid="{931DD143-4F20-4D41-B18B-AA2CC2EA2538}"/>
    <cellStyle name="Normal 5 6 3 4 3" xfId="1122" xr:uid="{41C8C88A-2164-4445-8F43-AF081D1F3CD8}"/>
    <cellStyle name="Normal 5 6 3 4 4" xfId="1123" xr:uid="{DF960FAF-0C70-48AD-84BD-3E7A1EECFD84}"/>
    <cellStyle name="Normal 5 6 3 5" xfId="1124" xr:uid="{46F2D0BB-88BB-4360-AE02-8FC4E454D5EB}"/>
    <cellStyle name="Normal 5 6 3 5 2" xfId="1125" xr:uid="{01162669-9839-42C9-93F0-A74E1CBD4C6C}"/>
    <cellStyle name="Normal 5 6 3 5 3" xfId="1126" xr:uid="{A0EFBBEB-F0E0-4A76-9F98-59DF28B170D5}"/>
    <cellStyle name="Normal 5 6 3 5 4" xfId="1127" xr:uid="{1F7CD0AB-A040-4C6F-96E3-AD2ECB0E167A}"/>
    <cellStyle name="Normal 5 6 3 6" xfId="1128" xr:uid="{E7E62E84-FA50-4C3E-9B26-DE3BA2DAB64C}"/>
    <cellStyle name="Normal 5 6 3 7" xfId="1129" xr:uid="{1B343CB2-072F-4C91-8169-7F077B95EE49}"/>
    <cellStyle name="Normal 5 6 3 8" xfId="1130" xr:uid="{4ECE9920-5C47-48F7-9FA4-8DE60D293DE4}"/>
    <cellStyle name="Normal 5 6 4" xfId="1131" xr:uid="{5F599007-370B-465A-B585-822A2F4CE1B3}"/>
    <cellStyle name="Normal 5 6 4 2" xfId="1132" xr:uid="{0499F283-F9D3-4780-9471-1BC36ABDEA49}"/>
    <cellStyle name="Normal 5 6 4 2 2" xfId="1133" xr:uid="{E269BE79-E608-47F3-9A6C-4E7E9439F76E}"/>
    <cellStyle name="Normal 5 6 4 2 2 2" xfId="1134" xr:uid="{F18A03F2-7620-42B9-B943-5F9ACB798D78}"/>
    <cellStyle name="Normal 5 6 4 2 2 3" xfId="1135" xr:uid="{FAB735C6-969A-43F8-9547-3E0B1F33574F}"/>
    <cellStyle name="Normal 5 6 4 2 2 4" xfId="1136" xr:uid="{EC3A8248-6445-4A72-B064-9A87FFE2A1D3}"/>
    <cellStyle name="Normal 5 6 4 2 3" xfId="1137" xr:uid="{4DAB87AA-DECA-4709-8A9A-594DA9D1F6F0}"/>
    <cellStyle name="Normal 5 6 4 2 3 2" xfId="6576" xr:uid="{BE931264-1A19-45A3-BAD5-155E388A3B60}"/>
    <cellStyle name="Normal 5 6 4 2 4" xfId="1138" xr:uid="{905C8C5C-F221-4273-A26B-ECCED5B642B7}"/>
    <cellStyle name="Normal 5 6 4 2 5" xfId="1139" xr:uid="{E938ED68-21AA-42D5-AF84-18BB07DF6F2F}"/>
    <cellStyle name="Normal 5 6 4 3" xfId="1140" xr:uid="{CB7E4CB5-2D98-424F-8A67-96FD53EB9237}"/>
    <cellStyle name="Normal 5 6 4 3 2" xfId="1141" xr:uid="{00A0F24B-2827-4BC7-8772-BA187CF8EEB3}"/>
    <cellStyle name="Normal 5 6 4 3 3" xfId="1142" xr:uid="{74C29C39-6B8E-4F5B-B7F7-0DEE4611CCAA}"/>
    <cellStyle name="Normal 5 6 4 3 4" xfId="1143" xr:uid="{25B0A21E-78BB-40CF-B777-0C4E55D17CC3}"/>
    <cellStyle name="Normal 5 6 4 4" xfId="1144" xr:uid="{11C780D2-341A-4519-B653-8F0D8047D7F9}"/>
    <cellStyle name="Normal 5 6 4 4 2" xfId="1145" xr:uid="{45AFA8C9-7F66-427E-9E88-C43BF5F201FB}"/>
    <cellStyle name="Normal 5 6 4 4 3" xfId="1146" xr:uid="{50B60614-C4E9-4B90-93E5-B29D6737AAAF}"/>
    <cellStyle name="Normal 5 6 4 4 4" xfId="1147" xr:uid="{B6EA6DDE-DBE2-4601-BF44-4319C5422C33}"/>
    <cellStyle name="Normal 5 6 4 5" xfId="1148" xr:uid="{92DAFE5F-F71F-4595-AAF2-C33EB0286A30}"/>
    <cellStyle name="Normal 5 6 4 6" xfId="1149" xr:uid="{0B77E191-068A-4AF2-BF47-7A248F959AC0}"/>
    <cellStyle name="Normal 5 6 4 7" xfId="1150" xr:uid="{2364EEC8-7AB8-45BE-B0A7-FEA2A9B3C6E3}"/>
    <cellStyle name="Normal 5 6 5" xfId="1151" xr:uid="{EFC79A3E-4244-4341-8D26-1294ED91E412}"/>
    <cellStyle name="Normal 5 6 5 2" xfId="1152" xr:uid="{7CCF25A1-9FF2-4F5C-AE84-6639072AD1F6}"/>
    <cellStyle name="Normal 5 6 5 2 2" xfId="1153" xr:uid="{D542505C-649E-4B93-B2AA-EAEE3068AF9F}"/>
    <cellStyle name="Normal 5 6 5 2 3" xfId="1154" xr:uid="{E7FBE286-C093-499F-877C-3BFC8A3D2A7F}"/>
    <cellStyle name="Normal 5 6 5 2 4" xfId="1155" xr:uid="{B506B1F0-30E6-45F3-ABF3-6BDBE48C0A7F}"/>
    <cellStyle name="Normal 5 6 5 3" xfId="1156" xr:uid="{ADC3EE9A-54DD-4430-A00F-5CEEDDF4411C}"/>
    <cellStyle name="Normal 5 6 5 3 2" xfId="1157" xr:uid="{37C5286D-160C-4383-8B32-4C5A8B837436}"/>
    <cellStyle name="Normal 5 6 5 3 3" xfId="1158" xr:uid="{DD7587B2-550F-44BE-A8E3-05A5D42B3AA7}"/>
    <cellStyle name="Normal 5 6 5 3 4" xfId="1159" xr:uid="{AA11E430-57DC-49B6-AD6A-5ADC1FDF62FC}"/>
    <cellStyle name="Normal 5 6 5 4" xfId="1160" xr:uid="{F026F778-C2F8-40E2-80AA-7EC025000BA9}"/>
    <cellStyle name="Normal 5 6 5 5" xfId="1161" xr:uid="{41A870A6-D1EA-4487-8FF4-EFEEB56D55A1}"/>
    <cellStyle name="Normal 5 6 5 6" xfId="1162" xr:uid="{E292685D-4707-4207-8C60-D16A0F383E45}"/>
    <cellStyle name="Normal 5 6 6" xfId="1163" xr:uid="{95018F23-5CC5-4B7E-8757-CEEC86767A25}"/>
    <cellStyle name="Normal 5 6 6 2" xfId="1164" xr:uid="{F53F2BD8-7AE5-4FE8-A51D-1593C44680C9}"/>
    <cellStyle name="Normal 5 6 6 2 2" xfId="1165" xr:uid="{A8BBA357-3208-4445-841B-C3DBF5048705}"/>
    <cellStyle name="Normal 5 6 6 2 3" xfId="1166" xr:uid="{9F06906D-F324-46F7-B2CF-E05D1728B908}"/>
    <cellStyle name="Normal 5 6 6 2 4" xfId="1167" xr:uid="{E421841D-020C-47E0-9563-C84D856980A2}"/>
    <cellStyle name="Normal 5 6 6 3" xfId="1168" xr:uid="{E2F90F89-070A-4E6E-A6EC-13E5B99333D4}"/>
    <cellStyle name="Normal 5 6 6 4" xfId="1169" xr:uid="{101F9148-A4EC-42D5-8E70-7B33B7FC193E}"/>
    <cellStyle name="Normal 5 6 6 5" xfId="1170" xr:uid="{1660A224-3860-42D1-9008-CB3C83A9233C}"/>
    <cellStyle name="Normal 5 6 7" xfId="1171" xr:uid="{267EB908-006F-4507-9E4E-D2D429B6C98F}"/>
    <cellStyle name="Normal 5 6 7 2" xfId="1172" xr:uid="{A5CCF1C9-14EE-40EC-B573-6A45C03C85A0}"/>
    <cellStyle name="Normal 5 6 7 3" xfId="1173" xr:uid="{3578FCB9-F548-45B4-9FF8-58C30775190C}"/>
    <cellStyle name="Normal 5 6 7 4" xfId="1174" xr:uid="{FBCBEA41-0611-4740-854D-57EB9377613D}"/>
    <cellStyle name="Normal 5 6 8" xfId="1175" xr:uid="{B91D7605-9B3D-4A99-80CC-56CD74ADE744}"/>
    <cellStyle name="Normal 5 6 8 2" xfId="1176" xr:uid="{7C2EF676-5587-4B20-A271-EA79C38F88D5}"/>
    <cellStyle name="Normal 5 6 8 3" xfId="1177" xr:uid="{8BF717D2-4EC0-4E02-AA47-40AC3A5F56B8}"/>
    <cellStyle name="Normal 5 6 8 4" xfId="1178" xr:uid="{D3E07876-0093-47C0-BB3E-EF3D3AAA0300}"/>
    <cellStyle name="Normal 5 6 9" xfId="1179" xr:uid="{CF28BD24-39FA-40D0-86D2-A176A48C42CB}"/>
    <cellStyle name="Normal 5 7" xfId="1180" xr:uid="{A1FBABC9-D388-4F75-BF7E-26A649A2B831}"/>
    <cellStyle name="Normal 5 7 2" xfId="1181" xr:uid="{E3A85B05-B4B9-43CB-A79D-9B552033542E}"/>
    <cellStyle name="Normal 5 7 2 2" xfId="1182" xr:uid="{CDBC44F4-79BE-4B9A-9FA5-795652345396}"/>
    <cellStyle name="Normal 5 7 2 2 2" xfId="1183" xr:uid="{A2D696E4-2CE3-412D-8F82-FCDAC6ACB70D}"/>
    <cellStyle name="Normal 5 7 2 2 2 2" xfId="1184" xr:uid="{872B097C-D6E2-450E-B8B1-9F5AA133E3AD}"/>
    <cellStyle name="Normal 5 7 2 2 2 3" xfId="1185" xr:uid="{F6885EFA-948F-4A29-9F09-6865D311D230}"/>
    <cellStyle name="Normal 5 7 2 2 2 4" xfId="1186" xr:uid="{FED9AAE7-430A-4134-A7F6-D088305CB376}"/>
    <cellStyle name="Normal 5 7 2 2 3" xfId="1187" xr:uid="{3625FD44-50BB-49A2-BADE-7714C7A6FEFC}"/>
    <cellStyle name="Normal 5 7 2 2 3 2" xfId="1188" xr:uid="{C05D5EC1-ACA7-461F-B035-45CD8B914CF5}"/>
    <cellStyle name="Normal 5 7 2 2 3 3" xfId="1189" xr:uid="{640B5908-256F-4B99-8767-AC25B64E0D16}"/>
    <cellStyle name="Normal 5 7 2 2 3 4" xfId="1190" xr:uid="{1C6F1F41-8C5C-4D87-96E2-F9CEB0EA5923}"/>
    <cellStyle name="Normal 5 7 2 2 4" xfId="1191" xr:uid="{7ADD2939-7950-434F-85BF-EA62D4656068}"/>
    <cellStyle name="Normal 5 7 2 2 5" xfId="1192" xr:uid="{0CBE27B7-2823-495C-8C8D-037FD9748F98}"/>
    <cellStyle name="Normal 5 7 2 2 6" xfId="1193" xr:uid="{E6A922C2-7510-44B3-B1CF-80EDD6BF12B0}"/>
    <cellStyle name="Normal 5 7 2 3" xfId="1194" xr:uid="{429FF35C-9159-43E7-BA5B-1F44B36AEB7F}"/>
    <cellStyle name="Normal 5 7 2 3 2" xfId="1195" xr:uid="{DCFB20CC-8513-4D4A-9A0F-1A2450CF2074}"/>
    <cellStyle name="Normal 5 7 2 3 2 2" xfId="1196" xr:uid="{1E982F4E-9B4E-4479-93B9-46F9206619E5}"/>
    <cellStyle name="Normal 5 7 2 3 2 3" xfId="1197" xr:uid="{AB25328B-A719-46A6-9157-F330550ACA76}"/>
    <cellStyle name="Normal 5 7 2 3 2 4" xfId="1198" xr:uid="{9D80CD1C-798B-4954-9291-01CA00221092}"/>
    <cellStyle name="Normal 5 7 2 3 3" xfId="1199" xr:uid="{8CFE023D-A006-4C9A-8AF5-681220722036}"/>
    <cellStyle name="Normal 5 7 2 3 4" xfId="1200" xr:uid="{D6EC12E7-8CE9-419F-A28E-AE8FEE195BBE}"/>
    <cellStyle name="Normal 5 7 2 3 5" xfId="1201" xr:uid="{1751596C-BD2E-4888-A03E-ABA9C7A16524}"/>
    <cellStyle name="Normal 5 7 2 4" xfId="1202" xr:uid="{7146BF6E-2B70-4697-A673-92F461B6CAFC}"/>
    <cellStyle name="Normal 5 7 2 4 2" xfId="1203" xr:uid="{1CD5739B-1EB7-4FFE-89DA-62C74368A1B7}"/>
    <cellStyle name="Normal 5 7 2 4 3" xfId="1204" xr:uid="{262C8F08-67FE-46B1-8B5E-422124369E15}"/>
    <cellStyle name="Normal 5 7 2 4 4" xfId="1205" xr:uid="{D2E22129-EAD2-4E63-B4F6-C5CE9055F8DC}"/>
    <cellStyle name="Normal 5 7 2 5" xfId="1206" xr:uid="{C662C311-EAF9-4BCA-B2A5-BDEEDA83F75B}"/>
    <cellStyle name="Normal 5 7 2 5 2" xfId="1207" xr:uid="{AC89BAD3-D26F-445B-AAE1-B3C7E8B4B26B}"/>
    <cellStyle name="Normal 5 7 2 5 3" xfId="1208" xr:uid="{EEF11F4D-870A-4961-B740-91802B412696}"/>
    <cellStyle name="Normal 5 7 2 5 4" xfId="1209" xr:uid="{904D0F57-C64D-479A-8C67-413F20BB5C9B}"/>
    <cellStyle name="Normal 5 7 2 6" xfId="1210" xr:uid="{DF685E07-B481-426E-A369-F52BF2686B26}"/>
    <cellStyle name="Normal 5 7 2 7" xfId="1211" xr:uid="{C060C023-1E39-4271-B141-D98EAABE0A76}"/>
    <cellStyle name="Normal 5 7 2 8" xfId="1212" xr:uid="{0B4FDE07-38AE-4490-BDCB-371C71D31B50}"/>
    <cellStyle name="Normal 5 7 3" xfId="1213" xr:uid="{65FC1336-7887-417E-97FC-D5151E44F9C7}"/>
    <cellStyle name="Normal 5 7 3 2" xfId="1214" xr:uid="{C126B43E-655D-41F1-8AC3-D625D4D14C77}"/>
    <cellStyle name="Normal 5 7 3 2 2" xfId="1215" xr:uid="{1E2585CD-7F4C-4BEE-9CC2-99385485F03A}"/>
    <cellStyle name="Normal 5 7 3 2 3" xfId="1216" xr:uid="{268CCEF5-B038-402F-AE9B-4A409D024357}"/>
    <cellStyle name="Normal 5 7 3 2 4" xfId="1217" xr:uid="{E2BF01FC-2CEB-4FCC-81A0-FC956116C116}"/>
    <cellStyle name="Normal 5 7 3 3" xfId="1218" xr:uid="{A2F73958-81D1-4622-A772-813011D24719}"/>
    <cellStyle name="Normal 5 7 3 3 2" xfId="1219" xr:uid="{7F1A33F4-5AE9-46FA-BFDF-9146034F7873}"/>
    <cellStyle name="Normal 5 7 3 3 3" xfId="1220" xr:uid="{CD64003A-3868-47B6-80E2-01693776A163}"/>
    <cellStyle name="Normal 5 7 3 3 4" xfId="1221" xr:uid="{1B603C5C-0983-44D9-A3B8-FC7B1A4E5AB2}"/>
    <cellStyle name="Normal 5 7 3 4" xfId="1222" xr:uid="{F3F381BE-FDA0-48DA-8D80-99F3F106BB73}"/>
    <cellStyle name="Normal 5 7 3 5" xfId="1223" xr:uid="{111472EB-79AF-44EC-8BE6-402124BB959A}"/>
    <cellStyle name="Normal 5 7 3 6" xfId="1224" xr:uid="{51A6632D-A2E2-4FFB-B0A1-ACF6F8F19EB4}"/>
    <cellStyle name="Normal 5 7 4" xfId="1225" xr:uid="{BD04F8EF-3500-4882-9FA6-393E0FD1C9C2}"/>
    <cellStyle name="Normal 5 7 4 2" xfId="1226" xr:uid="{16C3CF58-6511-461C-A9DB-6C1628E8EDD5}"/>
    <cellStyle name="Normal 5 7 4 2 2" xfId="1227" xr:uid="{3E6D445B-0A51-4C50-85C2-EE6379A13BB7}"/>
    <cellStyle name="Normal 5 7 4 2 3" xfId="1228" xr:uid="{EE03E2E2-8A79-4EA5-834B-F719451B860C}"/>
    <cellStyle name="Normal 5 7 4 2 4" xfId="1229" xr:uid="{43B691F7-52F4-4A3E-9E1B-580B941A0F86}"/>
    <cellStyle name="Normal 5 7 4 3" xfId="1230" xr:uid="{A4357102-DFAF-4167-8703-1CC1A7FC7D8F}"/>
    <cellStyle name="Normal 5 7 4 4" xfId="1231" xr:uid="{FE0FD73B-1C8E-4F20-9315-35D4E49ACBD2}"/>
    <cellStyle name="Normal 5 7 4 5" xfId="1232" xr:uid="{4F353FD6-54C4-4742-B43F-D259B799BB73}"/>
    <cellStyle name="Normal 5 7 5" xfId="1233" xr:uid="{69C76F43-4E43-44E2-B6B3-63E14075A23C}"/>
    <cellStyle name="Normal 5 7 5 2" xfId="1234" xr:uid="{5E9A178C-0D37-4E5A-B9FF-6DD0B5A2C2AB}"/>
    <cellStyle name="Normal 5 7 5 3" xfId="1235" xr:uid="{CC702B3F-AE3C-4A47-9F83-9CABB8FF7FF1}"/>
    <cellStyle name="Normal 5 7 5 4" xfId="1236" xr:uid="{56958361-A9CD-4321-880C-0565D984C39F}"/>
    <cellStyle name="Normal 5 7 6" xfId="1237" xr:uid="{94E31909-A775-402B-AC86-9FFBC86C4193}"/>
    <cellStyle name="Normal 5 7 6 2" xfId="1238" xr:uid="{9486DB91-6ED0-447E-BE33-F5B03230FD6F}"/>
    <cellStyle name="Normal 5 7 6 3" xfId="1239" xr:uid="{100AB2E0-42C5-4803-9E91-4FAEF5FE4E90}"/>
    <cellStyle name="Normal 5 7 6 4" xfId="1240" xr:uid="{1ED5CE7D-EC78-4EA6-B044-171EA2CAC1EB}"/>
    <cellStyle name="Normal 5 7 7" xfId="1241" xr:uid="{E610DCFA-7FB9-4487-BF86-39259A4FDA46}"/>
    <cellStyle name="Normal 5 7 8" xfId="1242" xr:uid="{3120015F-A132-4022-A44E-24F3A148349B}"/>
    <cellStyle name="Normal 5 7 9" xfId="1243" xr:uid="{A9D912ED-4638-4AD9-BCD1-4C1DAFD266F8}"/>
    <cellStyle name="Normal 5 8" xfId="1244" xr:uid="{156DCB38-BBDC-4389-B9C5-9FA07DF473D2}"/>
    <cellStyle name="Normal 5 8 2" xfId="1245" xr:uid="{8450152D-78FC-43E3-9ABC-B7DA13D001F8}"/>
    <cellStyle name="Normal 5 8 2 2" xfId="1246" xr:uid="{172E6673-BCB8-46FE-8232-D1155997E86B}"/>
    <cellStyle name="Normal 5 8 2 2 2" xfId="1247" xr:uid="{7BCBB47B-4BAB-45B6-847F-BF5E5179B9E2}"/>
    <cellStyle name="Normal 5 8 2 2 2 2" xfId="3922" xr:uid="{DD8C07AA-56F7-49CA-98D0-000DBE1D65E4}"/>
    <cellStyle name="Normal 5 8 2 2 3" xfId="1248" xr:uid="{0AFB8DA5-7EE9-4C16-8FD6-FAA7C2182028}"/>
    <cellStyle name="Normal 5 8 2 2 3 2" xfId="6577" xr:uid="{3EF535E4-AEA9-453F-83BA-778E6A9D88AE}"/>
    <cellStyle name="Normal 5 8 2 2 4" xfId="1249" xr:uid="{3EA6153B-0CA5-4522-91F3-70C6B2FC386F}"/>
    <cellStyle name="Normal 5 8 2 3" xfId="1250" xr:uid="{962BFC91-424C-4D9B-955B-9CA2D01AB013}"/>
    <cellStyle name="Normal 5 8 2 3 2" xfId="1251" xr:uid="{5F95B99E-EC71-4590-B4E6-40CDF4207806}"/>
    <cellStyle name="Normal 5 8 2 3 3" xfId="1252" xr:uid="{5D38BC9F-65F3-4757-BDCF-8FC0D842CF30}"/>
    <cellStyle name="Normal 5 8 2 3 4" xfId="1253" xr:uid="{C55B0811-33A0-4C76-9BB3-3AB3B66AECB2}"/>
    <cellStyle name="Normal 5 8 2 4" xfId="1254" xr:uid="{62D48A69-63BB-409E-A01E-A451677D1155}"/>
    <cellStyle name="Normal 5 8 2 4 2" xfId="6578" xr:uid="{E9697B53-3BDD-4A45-895F-5F9CF9DE3BE4}"/>
    <cellStyle name="Normal 5 8 2 5" xfId="1255" xr:uid="{969E715E-3A95-44F3-A950-170AA43794F4}"/>
    <cellStyle name="Normal 5 8 2 6" xfId="1256" xr:uid="{05CC5608-1299-4AD4-ACEB-095068D69ABA}"/>
    <cellStyle name="Normal 5 8 3" xfId="1257" xr:uid="{D40516BF-EFB7-4005-9FDC-8491633D6177}"/>
    <cellStyle name="Normal 5 8 3 2" xfId="1258" xr:uid="{D05EBEA2-BF02-4716-985F-2432312B5538}"/>
    <cellStyle name="Normal 5 8 3 2 2" xfId="1259" xr:uid="{AE309544-890A-4A6F-8180-12419BA89342}"/>
    <cellStyle name="Normal 5 8 3 2 3" xfId="1260" xr:uid="{8E1DE5A8-C55B-46EF-A990-5F5AE24EA8C6}"/>
    <cellStyle name="Normal 5 8 3 2 4" xfId="1261" xr:uid="{ED3F780D-FF85-41EA-BDDF-B78ED2584A19}"/>
    <cellStyle name="Normal 5 8 3 3" xfId="1262" xr:uid="{D10AE90E-BC3D-4433-A624-A7A78363D5CC}"/>
    <cellStyle name="Normal 5 8 3 3 2" xfId="6579" xr:uid="{BBDA0371-7D92-40A1-9425-AAA6DA3F86CE}"/>
    <cellStyle name="Normal 5 8 3 4" xfId="1263" xr:uid="{72EFF867-6DF7-4324-BA9B-69DDD97FC0D7}"/>
    <cellStyle name="Normal 5 8 3 5" xfId="1264" xr:uid="{E5AA73FD-41E5-4687-8CDA-8D19E04D612B}"/>
    <cellStyle name="Normal 5 8 4" xfId="1265" xr:uid="{D27DAC8E-0ADE-4236-AAF0-BF3AFF5BDA07}"/>
    <cellStyle name="Normal 5 8 4 2" xfId="1266" xr:uid="{ACAD773C-8F23-4EA9-A434-A42E653754C6}"/>
    <cellStyle name="Normal 5 8 4 3" xfId="1267" xr:uid="{566A828F-153D-4FCF-9A7C-B4D02D67FF41}"/>
    <cellStyle name="Normal 5 8 4 4" xfId="1268" xr:uid="{EDD5736F-068A-4948-A288-0A380EDBAD91}"/>
    <cellStyle name="Normal 5 8 5" xfId="1269" xr:uid="{4D9E0392-5E0C-441D-A4CA-EF605BC88FF1}"/>
    <cellStyle name="Normal 5 8 5 2" xfId="1270" xr:uid="{29B23224-32A2-45B7-BB31-785030CEA31D}"/>
    <cellStyle name="Normal 5 8 5 3" xfId="1271" xr:uid="{95CC9460-4AAC-4571-A681-7CF3ABEB3375}"/>
    <cellStyle name="Normal 5 8 5 4" xfId="1272" xr:uid="{7AF7FAF8-39CE-4F40-A722-E1A14B457AB5}"/>
    <cellStyle name="Normal 5 8 6" xfId="1273" xr:uid="{0CE3F91F-4959-4EDF-8BCB-3772DA54D94B}"/>
    <cellStyle name="Normal 5 8 7" xfId="1274" xr:uid="{D459D5AF-D746-4469-859F-DCDC049D25F2}"/>
    <cellStyle name="Normal 5 8 8" xfId="1275" xr:uid="{91E5CCE2-559D-4D84-AA11-A354B2AE8989}"/>
    <cellStyle name="Normal 5 9" xfId="1276" xr:uid="{4E6702B1-CF97-4060-9028-C880A1833A60}"/>
    <cellStyle name="Normal 5 9 2" xfId="1277" xr:uid="{27898D80-75AA-4215-B4D2-BFBC13139732}"/>
    <cellStyle name="Normal 5 9 2 2" xfId="1278" xr:uid="{70D0D1F7-D30F-40BF-8A45-6A30E369240D}"/>
    <cellStyle name="Normal 5 9 2 2 2" xfId="1279" xr:uid="{BB87D818-A4E4-41BD-A5D7-884E92F119AB}"/>
    <cellStyle name="Normal 5 9 2 2 3" xfId="1280" xr:uid="{94657D7B-E1F9-41FD-8741-6B9911B4962B}"/>
    <cellStyle name="Normal 5 9 2 2 4" xfId="1281" xr:uid="{30A44A61-6761-461D-87DA-D246C98F444E}"/>
    <cellStyle name="Normal 5 9 2 3" xfId="1282" xr:uid="{6DF1BDAE-CF4E-4E63-A3F3-D65A5A91E6CE}"/>
    <cellStyle name="Normal 5 9 2 3 2" xfId="6580" xr:uid="{C7B8AA66-1D6A-4433-8A1D-DEFD4715DB81}"/>
    <cellStyle name="Normal 5 9 2 4" xfId="1283" xr:uid="{0541E33D-00C6-4879-9E68-47E122460A60}"/>
    <cellStyle name="Normal 5 9 2 5" xfId="1284" xr:uid="{1431BB0D-47B5-4D35-A044-0B5B2D041CB4}"/>
    <cellStyle name="Normal 5 9 3" xfId="1285" xr:uid="{C52534A3-B364-448B-8A44-28A46DE128A3}"/>
    <cellStyle name="Normal 5 9 3 2" xfId="1286" xr:uid="{00B5946A-896B-499B-B2B8-E80FB2171BCA}"/>
    <cellStyle name="Normal 5 9 3 3" xfId="1287" xr:uid="{A9136F4B-A12D-40F6-B5C4-0B70205E2F2C}"/>
    <cellStyle name="Normal 5 9 3 4" xfId="1288" xr:uid="{004D1694-0C2B-4F6A-9F57-DD571CCBB47B}"/>
    <cellStyle name="Normal 5 9 4" xfId="1289" xr:uid="{9A6BC39B-EAAC-4745-BC35-C00188AF23B1}"/>
    <cellStyle name="Normal 5 9 4 2" xfId="1290" xr:uid="{DDE28F38-527B-430F-9311-6428543D8D2F}"/>
    <cellStyle name="Normal 5 9 4 3" xfId="1291" xr:uid="{B4ABA163-B4F4-4639-8DC8-16FE049A5077}"/>
    <cellStyle name="Normal 5 9 4 4" xfId="1292" xr:uid="{9E960102-EBFA-45E8-B20E-E00B40E1E3D5}"/>
    <cellStyle name="Normal 5 9 5" xfId="1293" xr:uid="{64746BB5-2E81-4AE0-A141-EEC3ECA0BE68}"/>
    <cellStyle name="Normal 5 9 6" xfId="1294" xr:uid="{5232FDD8-B97B-4886-9D1B-C37AF3CD60D9}"/>
    <cellStyle name="Normal 5 9 7" xfId="1295" xr:uid="{29C0BF81-23FB-4E4C-80F8-A908444561D0}"/>
    <cellStyle name="Normal 6" xfId="73" xr:uid="{86B1CEAD-7F86-46F2-A3D2-50907A6D412E}"/>
    <cellStyle name="Normal 6 10" xfId="1296" xr:uid="{997A79E6-2F30-429F-8BB4-21CB3CAC7A79}"/>
    <cellStyle name="Normal 6 10 2" xfId="1297" xr:uid="{18E0DFD1-02FE-4736-842C-B776D426AE28}"/>
    <cellStyle name="Normal 6 10 2 2" xfId="1298" xr:uid="{A0BFD1EF-C68A-4556-8C04-1255FC4925F2}"/>
    <cellStyle name="Normal 6 10 2 2 2" xfId="4802" xr:uid="{605D204B-25E2-497B-AF94-94012FFF5BC0}"/>
    <cellStyle name="Normal 6 10 2 3" xfId="1299" xr:uid="{19DDF41B-1690-4C7F-83A5-091CCB67CC95}"/>
    <cellStyle name="Normal 6 10 2 4" xfId="1300" xr:uid="{225039EB-9FF4-4229-A987-C5216DCE81B6}"/>
    <cellStyle name="Normal 6 10 2 5" xfId="5518" xr:uid="{A6932E83-8D9C-429C-8ACD-2E7220EF1AED}"/>
    <cellStyle name="Normal 6 10 3" xfId="1301" xr:uid="{66552C4A-D16A-40BF-9987-235734BC3CFA}"/>
    <cellStyle name="Normal 6 10 4" xfId="1302" xr:uid="{6BEC73E4-A9B6-42B7-9E2E-8ED9D1EB40AC}"/>
    <cellStyle name="Normal 6 10 5" xfId="1303" xr:uid="{D1665BF5-7C2E-45AB-A68E-77338658C575}"/>
    <cellStyle name="Normal 6 11" xfId="1304" xr:uid="{27A0481E-4625-4006-B555-EB15A201CB3A}"/>
    <cellStyle name="Normal 6 11 2" xfId="1305" xr:uid="{AD62F026-548B-44F7-9353-204A6C2B1334}"/>
    <cellStyle name="Normal 6 11 3" xfId="1306" xr:uid="{FAEF994F-1FBB-44AC-AC72-9ACFD1033A82}"/>
    <cellStyle name="Normal 6 11 4" xfId="1307" xr:uid="{88143E5A-A71B-45B1-B13A-037A99464024}"/>
    <cellStyle name="Normal 6 12" xfId="1308" xr:uid="{F927E1AE-0622-43AD-80D0-B44B2FAD54D9}"/>
    <cellStyle name="Normal 6 12 2" xfId="1309" xr:uid="{176CBBE6-6E3D-4711-872C-9C40956E04B9}"/>
    <cellStyle name="Normal 6 12 3" xfId="1310" xr:uid="{9C8EF9DE-CE94-40FC-B2EA-68D006381089}"/>
    <cellStyle name="Normal 6 12 4" xfId="1311" xr:uid="{841FB33D-E25E-467D-91F8-46C0AA374BE7}"/>
    <cellStyle name="Normal 6 13" xfId="1312" xr:uid="{45A23CC9-69B3-41EC-9EC1-E9FFBFDCBE8B}"/>
    <cellStyle name="Normal 6 13 2" xfId="1313" xr:uid="{3E212AFD-95A4-43FA-9E58-73F9E260E111}"/>
    <cellStyle name="Normal 6 13 3" xfId="3740" xr:uid="{5D6197E4-7F24-48C5-8552-C1B1A5E215A9}"/>
    <cellStyle name="Normal 6 13 3 2" xfId="4562" xr:uid="{56AD7B8B-86B5-4E7A-812B-8296DF5023F6}"/>
    <cellStyle name="Normal 6 13 4" xfId="4694" xr:uid="{1CCBC331-C9A7-4568-9000-585EEE55869F}"/>
    <cellStyle name="Normal 6 13 5" xfId="5486" xr:uid="{0668CCEA-4340-4F7B-98D9-C1A76E8D5CFD}"/>
    <cellStyle name="Normal 6 14" xfId="1314" xr:uid="{211CB469-7A9B-4A2A-A2A2-20FBB0D28D07}"/>
    <cellStyle name="Normal 6 15" xfId="1315" xr:uid="{1F5775F1-44C7-44F2-B73E-BBC8903412E6}"/>
    <cellStyle name="Normal 6 16" xfId="1316" xr:uid="{E44BAF6F-5A81-4B85-A1C2-B77232E1546C}"/>
    <cellStyle name="Normal 6 2" xfId="74" xr:uid="{6C93C87B-38A9-49A8-8B3D-8583CFDABD97}"/>
    <cellStyle name="Normal 6 2 2" xfId="3732" xr:uid="{600A36D9-7655-4700-847E-77CBB3ED098A}"/>
    <cellStyle name="Normal 6 2 2 2" xfId="4555" xr:uid="{A8445AD8-D281-4C40-A115-60E7EE2E947F}"/>
    <cellStyle name="Normal 6 2 2 2 2" xfId="5900" xr:uid="{E6008C06-7C9F-4003-B573-E08FFEB1D370}"/>
    <cellStyle name="Normal 6 2 2 3" xfId="5734" xr:uid="{4BC86623-BE29-48E9-920C-69C3532B1E2F}"/>
    <cellStyle name="Normal 6 2 3" xfId="4464" xr:uid="{0DCE00C0-06E6-443B-8BC1-2D5296A21A66}"/>
    <cellStyle name="Normal 6 2 3 2" xfId="5623" xr:uid="{27AA1DEC-A1B6-4E84-899F-7D66596521E0}"/>
    <cellStyle name="Normal 6 2 3 2 2" xfId="5959" xr:uid="{34C0403D-6BBB-4D11-85C1-D4C477777F68}"/>
    <cellStyle name="Normal 6 2 3 3" xfId="5792" xr:uid="{E776E60B-F469-49B2-94A0-C210A5E094ED}"/>
    <cellStyle name="Normal 6 2 4" xfId="5581" xr:uid="{5A7CA271-88F4-478F-AED5-5D4872254A7C}"/>
    <cellStyle name="Normal 6 2 4 2" xfId="5847" xr:uid="{B7D60E01-6292-41EC-B53D-ABFB076FF93B}"/>
    <cellStyle name="Normal 6 2 5" xfId="5676" xr:uid="{1B3CDF03-A39A-45C7-B877-AD7A48CF8C54}"/>
    <cellStyle name="Normal 6 3" xfId="93" xr:uid="{43422E0D-1D12-4328-B742-3C66AB59654C}"/>
    <cellStyle name="Normal 6 3 10" xfId="1317" xr:uid="{367A5ED6-A9B6-4D7E-851F-A332602B6B0D}"/>
    <cellStyle name="Normal 6 3 11" xfId="1318" xr:uid="{20EFE69B-76D7-40DD-875D-6C478B172FB1}"/>
    <cellStyle name="Normal 6 3 2" xfId="1319" xr:uid="{9CAE62F1-0124-43AD-A485-D6E5DD589817}"/>
    <cellStyle name="Normal 6 3 2 2" xfId="1320" xr:uid="{5B8973D6-EEAA-4B96-AA08-93296D92201A}"/>
    <cellStyle name="Normal 6 3 2 2 2" xfId="1321" xr:uid="{735F5A2C-587F-433C-9916-031F67055EEF}"/>
    <cellStyle name="Normal 6 3 2 2 2 2" xfId="1322" xr:uid="{3B00243D-0762-4501-896A-A5973F90D679}"/>
    <cellStyle name="Normal 6 3 2 2 2 2 2" xfId="1323" xr:uid="{0FF9D527-7834-4524-8EC3-1F3C3FE677F2}"/>
    <cellStyle name="Normal 6 3 2 2 2 2 2 2" xfId="3923" xr:uid="{BBED5008-1613-4258-ACA6-CCA53BFAD460}"/>
    <cellStyle name="Normal 6 3 2 2 2 2 2 2 2" xfId="3924" xr:uid="{E509EE41-6AEC-4E68-9327-75D0C427D1E7}"/>
    <cellStyle name="Normal 6 3 2 2 2 2 2 3" xfId="3925" xr:uid="{73B523A7-7FFE-480C-BCA2-05D335BCE403}"/>
    <cellStyle name="Normal 6 3 2 2 2 2 2 3 2" xfId="6581" xr:uid="{F70BD008-D301-4F57-8F49-97FAEEA1C397}"/>
    <cellStyle name="Normal 6 3 2 2 2 2 2 4" xfId="6582" xr:uid="{FF2E2FC9-58C1-4908-B1D9-4095F5670035}"/>
    <cellStyle name="Normal 6 3 2 2 2 2 3" xfId="1324" xr:uid="{F724D672-7C41-42D9-B3D3-BA38015B36BF}"/>
    <cellStyle name="Normal 6 3 2 2 2 2 3 2" xfId="3926" xr:uid="{FF0C4B8E-723F-4A9C-89F0-53EC908F1571}"/>
    <cellStyle name="Normal 6 3 2 2 2 2 4" xfId="1325" xr:uid="{1E4A8997-57EF-4448-A083-D5865ADB38C1}"/>
    <cellStyle name="Normal 6 3 2 2 2 2 4 2" xfId="6583" xr:uid="{FE75C3C6-39A7-479E-B99F-2C7392758C83}"/>
    <cellStyle name="Normal 6 3 2 2 2 2 5" xfId="6584" xr:uid="{6441E702-6E85-4209-8CAA-25617C45FA78}"/>
    <cellStyle name="Normal 6 3 2 2 2 3" xfId="1326" xr:uid="{E5ACA00C-BB4E-403B-A22E-96486DEF4A90}"/>
    <cellStyle name="Normal 6 3 2 2 2 3 2" xfId="1327" xr:uid="{C3A6A566-F615-4AD7-A24B-4215E5B1C3A6}"/>
    <cellStyle name="Normal 6 3 2 2 2 3 2 2" xfId="3927" xr:uid="{7F43D938-2847-4154-8BE6-E82160D74AFC}"/>
    <cellStyle name="Normal 6 3 2 2 2 3 3" xfId="1328" xr:uid="{CAA7A14F-8A8A-41F0-9524-A32382993D9D}"/>
    <cellStyle name="Normal 6 3 2 2 2 3 3 2" xfId="6585" xr:uid="{17743FE1-6AE4-4202-B3A1-68318404D636}"/>
    <cellStyle name="Normal 6 3 2 2 2 3 4" xfId="1329" xr:uid="{BD2A069E-317A-4549-AA00-4318BEE8F0CD}"/>
    <cellStyle name="Normal 6 3 2 2 2 4" xfId="1330" xr:uid="{9940B760-F18F-44BA-B192-332B42FC7DC9}"/>
    <cellStyle name="Normal 6 3 2 2 2 4 2" xfId="3928" xr:uid="{0B1DB1EC-3BFE-47CA-B8AA-50D8772AC261}"/>
    <cellStyle name="Normal 6 3 2 2 2 5" xfId="1331" xr:uid="{E26DCD23-A5E0-494D-9BB4-D51487D3148C}"/>
    <cellStyle name="Normal 6 3 2 2 2 5 2" xfId="6586" xr:uid="{D39C9B7F-B820-4098-B86F-5E5A50DF7169}"/>
    <cellStyle name="Normal 6 3 2 2 2 6" xfId="1332" xr:uid="{73F0BC51-CCF6-4D8F-AD73-2ED87412999D}"/>
    <cellStyle name="Normal 6 3 2 2 3" xfId="1333" xr:uid="{8AD098FD-B882-4465-84A6-1D85CEBE659C}"/>
    <cellStyle name="Normal 6 3 2 2 3 2" xfId="1334" xr:uid="{006F4A2E-082C-4318-90B2-72CE17664163}"/>
    <cellStyle name="Normal 6 3 2 2 3 2 2" xfId="1335" xr:uid="{1FA77806-D2CC-4A82-91A2-180EABC9F5B1}"/>
    <cellStyle name="Normal 6 3 2 2 3 2 2 2" xfId="3929" xr:uid="{E8A53E06-E622-4049-B355-20DC55A6C70F}"/>
    <cellStyle name="Normal 6 3 2 2 3 2 2 2 2" xfId="3930" xr:uid="{E656E68C-D612-4284-8170-5CC8D1261C1C}"/>
    <cellStyle name="Normal 6 3 2 2 3 2 2 3" xfId="3931" xr:uid="{5591069E-B08F-4109-9680-B075E6CF04E1}"/>
    <cellStyle name="Normal 6 3 2 2 3 2 2 3 2" xfId="6587" xr:uid="{55CA3836-995D-415E-AA7F-EBAED98985CC}"/>
    <cellStyle name="Normal 6 3 2 2 3 2 2 4" xfId="6588" xr:uid="{81C90295-46EB-439F-BD3B-5A4ECD564F34}"/>
    <cellStyle name="Normal 6 3 2 2 3 2 3" xfId="1336" xr:uid="{A3B3F6A6-145F-40F4-8A6C-820518342B34}"/>
    <cellStyle name="Normal 6 3 2 2 3 2 3 2" xfId="3932" xr:uid="{E257832D-F57E-478A-841D-61366F9A5BD5}"/>
    <cellStyle name="Normal 6 3 2 2 3 2 4" xfId="1337" xr:uid="{A3CE14CE-AB70-4CD2-8B60-D0657C573AC1}"/>
    <cellStyle name="Normal 6 3 2 2 3 2 4 2" xfId="6589" xr:uid="{81299C61-DBE9-4187-A617-E4C34F9EDA61}"/>
    <cellStyle name="Normal 6 3 2 2 3 2 5" xfId="6590" xr:uid="{56B454A5-DAFB-4971-94DB-2792F2CD800C}"/>
    <cellStyle name="Normal 6 3 2 2 3 3" xfId="1338" xr:uid="{4C951F5E-6E48-40D7-A4DF-67B93D72B262}"/>
    <cellStyle name="Normal 6 3 2 2 3 3 2" xfId="3933" xr:uid="{6ACEE64B-69A8-4892-ADA9-C1404A430748}"/>
    <cellStyle name="Normal 6 3 2 2 3 3 2 2" xfId="3934" xr:uid="{7526F098-0870-45ED-B98E-B56600F2B358}"/>
    <cellStyle name="Normal 6 3 2 2 3 3 3" xfId="3935" xr:uid="{46A90D00-492C-472A-BE7B-BD95EE73A94C}"/>
    <cellStyle name="Normal 6 3 2 2 3 3 3 2" xfId="6591" xr:uid="{729904BF-A1F1-4104-A68C-672A7A0A4C2C}"/>
    <cellStyle name="Normal 6 3 2 2 3 3 4" xfId="6592" xr:uid="{C1DC10F8-FEB1-4BC6-9396-2C89B4774DE8}"/>
    <cellStyle name="Normal 6 3 2 2 3 4" xfId="1339" xr:uid="{422712D7-8F01-4DAA-8D7A-007AFCDCCDD2}"/>
    <cellStyle name="Normal 6 3 2 2 3 4 2" xfId="3936" xr:uid="{BF18BE6D-875C-4AE4-8A69-BD617D5950B9}"/>
    <cellStyle name="Normal 6 3 2 2 3 5" xfId="1340" xr:uid="{0514223B-6E6F-4EEB-86E0-5BB07D5999E1}"/>
    <cellStyle name="Normal 6 3 2 2 3 5 2" xfId="6593" xr:uid="{855B8038-BE4A-445D-9FEA-6401E1B4386E}"/>
    <cellStyle name="Normal 6 3 2 2 3 6" xfId="6594" xr:uid="{7ADB26DD-3448-4726-B9FB-91331BFABF66}"/>
    <cellStyle name="Normal 6 3 2 2 4" xfId="1341" xr:uid="{A741D994-9008-4BEE-8691-27D3C86CC73A}"/>
    <cellStyle name="Normal 6 3 2 2 4 2" xfId="1342" xr:uid="{18D636A1-8AB5-4FC2-8E72-1CD12980FD66}"/>
    <cellStyle name="Normal 6 3 2 2 4 2 2" xfId="3937" xr:uid="{20355856-38F2-413F-80E4-6FB7A78223CD}"/>
    <cellStyle name="Normal 6 3 2 2 4 2 2 2" xfId="3938" xr:uid="{4738BB4D-812C-4807-BA29-9D97C0C99778}"/>
    <cellStyle name="Normal 6 3 2 2 4 2 3" xfId="3939" xr:uid="{9775581B-89B0-4B50-BC26-3CB4E5EA48FC}"/>
    <cellStyle name="Normal 6 3 2 2 4 2 3 2" xfId="6595" xr:uid="{E359EA31-4AA7-401F-B436-427AC95403AB}"/>
    <cellStyle name="Normal 6 3 2 2 4 2 4" xfId="6596" xr:uid="{1202608C-DC1D-49C7-A2C5-0AB2F0DF703A}"/>
    <cellStyle name="Normal 6 3 2 2 4 3" xfId="1343" xr:uid="{2457B6EB-98DE-4850-874F-A221BCF4AE4F}"/>
    <cellStyle name="Normal 6 3 2 2 4 3 2" xfId="3940" xr:uid="{D7E6B437-392F-4E83-8F38-2A4C1C8C3C02}"/>
    <cellStyle name="Normal 6 3 2 2 4 4" xfId="1344" xr:uid="{A3ADEA9E-7DD8-4E2D-9C97-3CE1D6BDA57F}"/>
    <cellStyle name="Normal 6 3 2 2 4 4 2" xfId="6597" xr:uid="{69C671FB-0B22-4B1E-95CA-D2B7A535A85C}"/>
    <cellStyle name="Normal 6 3 2 2 4 5" xfId="6598" xr:uid="{466644F5-78A2-4BC4-B72C-AB682298D70D}"/>
    <cellStyle name="Normal 6 3 2 2 5" xfId="1345" xr:uid="{A90A565E-25AA-4E9C-B785-DD456723A121}"/>
    <cellStyle name="Normal 6 3 2 2 5 2" xfId="1346" xr:uid="{A75B1A32-5705-44C2-813D-49371E78F972}"/>
    <cellStyle name="Normal 6 3 2 2 5 2 2" xfId="3941" xr:uid="{7D27BACA-C48A-4F08-B0EC-59F7E846DE6D}"/>
    <cellStyle name="Normal 6 3 2 2 5 3" xfId="1347" xr:uid="{09045495-7F46-4CB1-8506-16EB363DF94E}"/>
    <cellStyle name="Normal 6 3 2 2 5 3 2" xfId="6599" xr:uid="{F15E7CF8-9F35-406E-A19F-2527A6BE8811}"/>
    <cellStyle name="Normal 6 3 2 2 5 4" xfId="1348" xr:uid="{BDC45EDA-4C83-44F5-AD93-D1A848D39286}"/>
    <cellStyle name="Normal 6 3 2 2 6" xfId="1349" xr:uid="{2AF38910-927D-447C-AF10-55B048F487BB}"/>
    <cellStyle name="Normal 6 3 2 2 6 2" xfId="3942" xr:uid="{C89D1D75-2035-476B-9363-AECBE1C55194}"/>
    <cellStyle name="Normal 6 3 2 2 7" xfId="1350" xr:uid="{666CF1F6-B489-463E-A4D1-0B34FF6772CF}"/>
    <cellStyle name="Normal 6 3 2 2 7 2" xfId="6600" xr:uid="{34658DD1-E0E5-4CE2-90BE-5A1AE6F6330D}"/>
    <cellStyle name="Normal 6 3 2 2 8" xfId="1351" xr:uid="{DF8DFAB2-2EEE-4F33-ABC7-518C38ED1BC2}"/>
    <cellStyle name="Normal 6 3 2 3" xfId="1352" xr:uid="{3927D006-3AAE-4DF4-9869-B315BE938C2C}"/>
    <cellStyle name="Normal 6 3 2 3 2" xfId="1353" xr:uid="{99AF3935-BFD0-400C-95AE-DFD0F23B7DB8}"/>
    <cellStyle name="Normal 6 3 2 3 2 2" xfId="1354" xr:uid="{40478313-D944-4780-BE38-5C7CAD8A38CC}"/>
    <cellStyle name="Normal 6 3 2 3 2 2 2" xfId="3943" xr:uid="{052D4EA9-4CA8-4259-82A4-B1B3C57B885B}"/>
    <cellStyle name="Normal 6 3 2 3 2 2 2 2" xfId="3944" xr:uid="{26623BA5-FD94-46B9-A996-A876ADA27DB7}"/>
    <cellStyle name="Normal 6 3 2 3 2 2 3" xfId="3945" xr:uid="{4FA959CD-EF79-43E1-AB8D-B4F5D7666942}"/>
    <cellStyle name="Normal 6 3 2 3 2 2 3 2" xfId="6601" xr:uid="{DB56CFFB-ED1A-4C3E-B89D-821519DC51B0}"/>
    <cellStyle name="Normal 6 3 2 3 2 2 4" xfId="6602" xr:uid="{80F556E8-C8EF-4A00-8A16-E020527D47B8}"/>
    <cellStyle name="Normal 6 3 2 3 2 3" xfId="1355" xr:uid="{C5FD03CB-467D-4F7B-98A9-06F5B8FAD2AC}"/>
    <cellStyle name="Normal 6 3 2 3 2 3 2" xfId="3946" xr:uid="{825A0F9D-4A1D-470D-95E9-E1F6B4CD8F89}"/>
    <cellStyle name="Normal 6 3 2 3 2 4" xfId="1356" xr:uid="{85D2F93E-1630-491A-A90E-E2B4D311689C}"/>
    <cellStyle name="Normal 6 3 2 3 2 4 2" xfId="6603" xr:uid="{F6140921-631A-4C33-AB0C-BE7382FEC509}"/>
    <cellStyle name="Normal 6 3 2 3 2 5" xfId="6604" xr:uid="{C94A8B60-A6B3-42F0-8910-94021D1535ED}"/>
    <cellStyle name="Normal 6 3 2 3 3" xfId="1357" xr:uid="{92548B6C-2C46-4C23-9B92-BAD94ACF71C0}"/>
    <cellStyle name="Normal 6 3 2 3 3 2" xfId="1358" xr:uid="{A73FFDDF-7FCA-4877-9F6F-C64B0E348340}"/>
    <cellStyle name="Normal 6 3 2 3 3 2 2" xfId="3947" xr:uid="{7C515684-8FA0-40F5-8C5A-D4CAC65ACF36}"/>
    <cellStyle name="Normal 6 3 2 3 3 3" xfId="1359" xr:uid="{8D9CFEE9-4CCF-476E-8C83-BA669C772DED}"/>
    <cellStyle name="Normal 6 3 2 3 3 3 2" xfId="6605" xr:uid="{46B9D8E9-93A3-4A0D-800E-8E3C54396142}"/>
    <cellStyle name="Normal 6 3 2 3 3 4" xfId="1360" xr:uid="{9C658E13-28D7-4655-8C33-6A03907FFCF1}"/>
    <cellStyle name="Normal 6 3 2 3 4" xfId="1361" xr:uid="{40E372EB-7B40-4834-8994-12BC741C4F8F}"/>
    <cellStyle name="Normal 6 3 2 3 4 2" xfId="3948" xr:uid="{69F2C6C0-D76B-4102-8014-DB7DB0D1A13F}"/>
    <cellStyle name="Normal 6 3 2 3 5" xfId="1362" xr:uid="{95B8208D-1308-442E-BFCD-AD432700AFDA}"/>
    <cellStyle name="Normal 6 3 2 3 5 2" xfId="6606" xr:uid="{64040E03-7640-4E6C-8CDA-AA1BD50D26DF}"/>
    <cellStyle name="Normal 6 3 2 3 6" xfId="1363" xr:uid="{38C39349-1A62-4AEB-B830-7860068622CC}"/>
    <cellStyle name="Normal 6 3 2 4" xfId="1364" xr:uid="{4DABB1AA-2393-4129-942A-19CE7BC16505}"/>
    <cellStyle name="Normal 6 3 2 4 2" xfId="1365" xr:uid="{D454069E-E36C-4EF8-A9F8-1A2501A4F9DF}"/>
    <cellStyle name="Normal 6 3 2 4 2 2" xfId="1366" xr:uid="{BFD06140-8A55-42B8-8F92-C438886DF1DA}"/>
    <cellStyle name="Normal 6 3 2 4 2 2 2" xfId="3949" xr:uid="{29B41773-55AF-4944-A3A0-2D6B7DD981AA}"/>
    <cellStyle name="Normal 6 3 2 4 2 2 2 2" xfId="3950" xr:uid="{CF8E463F-DA2D-499A-AB1A-E0E386C2FEE7}"/>
    <cellStyle name="Normal 6 3 2 4 2 2 3" xfId="3951" xr:uid="{4539318F-5CA4-47FB-A97B-16561AB5011D}"/>
    <cellStyle name="Normal 6 3 2 4 2 2 3 2" xfId="6607" xr:uid="{A545A72C-2834-4FD2-8E06-F1D9234C7003}"/>
    <cellStyle name="Normal 6 3 2 4 2 2 4" xfId="6608" xr:uid="{DD262BD6-69D1-4469-8F6E-DF82A9AD5E73}"/>
    <cellStyle name="Normal 6 3 2 4 2 3" xfId="1367" xr:uid="{0A814F01-D203-469D-876A-EBDA914E9FA8}"/>
    <cellStyle name="Normal 6 3 2 4 2 3 2" xfId="3952" xr:uid="{76443314-91C7-4898-9AD6-218F7EEC8117}"/>
    <cellStyle name="Normal 6 3 2 4 2 4" xfId="1368" xr:uid="{9B163AEB-CE0C-4584-83C1-4A871B43A568}"/>
    <cellStyle name="Normal 6 3 2 4 2 4 2" xfId="6609" xr:uid="{A45B02CE-59BE-4E0E-8E98-3B614C562164}"/>
    <cellStyle name="Normal 6 3 2 4 2 5" xfId="6610" xr:uid="{0926D63B-019D-4240-A2D3-16D7AC1DE0D7}"/>
    <cellStyle name="Normal 6 3 2 4 3" xfId="1369" xr:uid="{0290E26B-2541-48E2-9630-852B73DC6EEB}"/>
    <cellStyle name="Normal 6 3 2 4 3 2" xfId="3953" xr:uid="{825FB186-70F7-42F8-9469-5E9396058816}"/>
    <cellStyle name="Normal 6 3 2 4 3 2 2" xfId="3954" xr:uid="{62C33549-67E2-4320-A272-8848C7C50DD8}"/>
    <cellStyle name="Normal 6 3 2 4 3 3" xfId="3955" xr:uid="{3E738CE7-F29A-4AEA-AEE9-8BC2E1A691E7}"/>
    <cellStyle name="Normal 6 3 2 4 3 3 2" xfId="6611" xr:uid="{269651B8-A63D-47BB-B185-CC86AEAD3FBF}"/>
    <cellStyle name="Normal 6 3 2 4 3 4" xfId="6612" xr:uid="{B8114DFA-082C-4A93-9C33-25CC29361C37}"/>
    <cellStyle name="Normal 6 3 2 4 4" xfId="1370" xr:uid="{6D9283CA-D4A7-4926-AC3D-46BAF22128F1}"/>
    <cellStyle name="Normal 6 3 2 4 4 2" xfId="3956" xr:uid="{88E939D5-6E43-4FF7-90B9-12DDB685D490}"/>
    <cellStyle name="Normal 6 3 2 4 5" xfId="1371" xr:uid="{37E309D6-08A7-4B17-93D3-C7E0207A7937}"/>
    <cellStyle name="Normal 6 3 2 4 5 2" xfId="6613" xr:uid="{36014E21-5F63-4DA2-8F30-F80E4C3EFD50}"/>
    <cellStyle name="Normal 6 3 2 4 6" xfId="6614" xr:uid="{9D6ECFE3-CB76-4FD1-8F9B-FAD302D2AF43}"/>
    <cellStyle name="Normal 6 3 2 5" xfId="1372" xr:uid="{F6DAF997-3BDF-4446-A8CA-86E5BAC5F0F8}"/>
    <cellStyle name="Normal 6 3 2 5 2" xfId="1373" xr:uid="{543D9233-D2B0-43D5-A636-2DC4ED882696}"/>
    <cellStyle name="Normal 6 3 2 5 2 2" xfId="3957" xr:uid="{B3E25E57-E318-4FE8-8926-57F93E735048}"/>
    <cellStyle name="Normal 6 3 2 5 2 2 2" xfId="3958" xr:uid="{B423B1E2-06A2-4EAA-BD5B-DB2903471441}"/>
    <cellStyle name="Normal 6 3 2 5 2 3" xfId="3959" xr:uid="{887FD399-6E1B-4458-A3E0-3D083DBCC4D0}"/>
    <cellStyle name="Normal 6 3 2 5 2 3 2" xfId="6615" xr:uid="{8AEC469D-3954-47C9-B6FD-BFCFA437C62F}"/>
    <cellStyle name="Normal 6 3 2 5 2 4" xfId="6616" xr:uid="{1B37C885-4FF1-44F3-8567-DB835D14C24A}"/>
    <cellStyle name="Normal 6 3 2 5 3" xfId="1374" xr:uid="{39FB5646-BAB1-48AB-94AE-64038A40D208}"/>
    <cellStyle name="Normal 6 3 2 5 3 2" xfId="3960" xr:uid="{F95EAEAF-3E2D-4450-B400-88A620500A34}"/>
    <cellStyle name="Normal 6 3 2 5 4" xfId="1375" xr:uid="{41E54ABA-A582-4C2E-9864-27C0C07A1398}"/>
    <cellStyle name="Normal 6 3 2 5 4 2" xfId="6617" xr:uid="{D4C86FC3-C663-4E3B-B2E1-FCDECDEFB8ED}"/>
    <cellStyle name="Normal 6 3 2 5 5" xfId="6618" xr:uid="{FB9F4736-80A7-4B75-BE11-596FF53A0647}"/>
    <cellStyle name="Normal 6 3 2 6" xfId="1376" xr:uid="{4C3A9450-BECE-471E-89FC-9F3EF8E42855}"/>
    <cellStyle name="Normal 6 3 2 6 2" xfId="1377" xr:uid="{899CF2FE-656E-4449-8EBA-33B869862B19}"/>
    <cellStyle name="Normal 6 3 2 6 2 2" xfId="3961" xr:uid="{7762A7CF-CA51-4B03-BEA4-1E0A97462A38}"/>
    <cellStyle name="Normal 6 3 2 6 3" xfId="1378" xr:uid="{CA8CB0CA-DD6B-4541-B006-8D45DA6CA55B}"/>
    <cellStyle name="Normal 6 3 2 6 3 2" xfId="6619" xr:uid="{39EFE12F-A2C0-4DBD-9225-1532CF563303}"/>
    <cellStyle name="Normal 6 3 2 6 4" xfId="1379" xr:uid="{3E3BEB69-5C06-41DD-BB7D-1E00AD292F64}"/>
    <cellStyle name="Normal 6 3 2 7" xfId="1380" xr:uid="{114A6E18-58AA-4FA7-9AED-BBCA2C77DC84}"/>
    <cellStyle name="Normal 6 3 2 7 2" xfId="3962" xr:uid="{F5545E98-DE92-4E23-8F4D-4B549E70F725}"/>
    <cellStyle name="Normal 6 3 2 8" xfId="1381" xr:uid="{23D0CC76-4C26-4293-8F16-8926BD899A06}"/>
    <cellStyle name="Normal 6 3 2 8 2" xfId="6620" xr:uid="{A2408049-76A7-4183-9552-5DF910C6FB53}"/>
    <cellStyle name="Normal 6 3 2 9" xfId="1382" xr:uid="{A639A70A-4FA8-4F14-B45A-633AE9DC7E8B}"/>
    <cellStyle name="Normal 6 3 3" xfId="1383" xr:uid="{4766C943-34C9-4CF5-A033-1CDA83DF52F2}"/>
    <cellStyle name="Normal 6 3 3 2" xfId="1384" xr:uid="{DD1F3C39-B6AD-4686-993D-661C783E5251}"/>
    <cellStyle name="Normal 6 3 3 2 2" xfId="1385" xr:uid="{F91B1D93-43D1-4CC2-98DB-98C52FD25C37}"/>
    <cellStyle name="Normal 6 3 3 2 2 2" xfId="1386" xr:uid="{DCDB74A8-A8B6-4177-A21E-A4DD3B90D414}"/>
    <cellStyle name="Normal 6 3 3 2 2 2 2" xfId="3963" xr:uid="{AC075036-7933-4DA6-B7C7-5C15E2D0662A}"/>
    <cellStyle name="Normal 6 3 3 2 2 2 2 2" xfId="3964" xr:uid="{3A141168-E140-402B-A721-5EC1CEE9495D}"/>
    <cellStyle name="Normal 6 3 3 2 2 2 3" xfId="3965" xr:uid="{E21F9D38-434A-486E-9B35-D510FA2D3F58}"/>
    <cellStyle name="Normal 6 3 3 2 2 2 3 2" xfId="6621" xr:uid="{5DAEBC5A-02C7-4D10-A102-7309FF536B16}"/>
    <cellStyle name="Normal 6 3 3 2 2 2 4" xfId="6622" xr:uid="{149E79F5-B706-4D37-B8EC-44DAE3953218}"/>
    <cellStyle name="Normal 6 3 3 2 2 3" xfId="1387" xr:uid="{922D4A9B-09F0-423D-B476-8DA164B30905}"/>
    <cellStyle name="Normal 6 3 3 2 2 3 2" xfId="3966" xr:uid="{130084CC-720D-4A49-B9AE-8FE23A2F7D97}"/>
    <cellStyle name="Normal 6 3 3 2 2 4" xfId="1388" xr:uid="{53BFE4E4-5862-4537-B3FF-97E47F4EC316}"/>
    <cellStyle name="Normal 6 3 3 2 2 4 2" xfId="6623" xr:uid="{8F176350-1DC3-4067-96A8-A8C569D3E881}"/>
    <cellStyle name="Normal 6 3 3 2 2 5" xfId="6624" xr:uid="{72479D67-D62B-4BB3-BCFC-B1408F9CCBCE}"/>
    <cellStyle name="Normal 6 3 3 2 3" xfId="1389" xr:uid="{527BAC9B-DD52-479D-AD2D-B7CA9E10F09C}"/>
    <cellStyle name="Normal 6 3 3 2 3 2" xfId="1390" xr:uid="{C126590C-60F7-46D2-9545-232F04C9A46D}"/>
    <cellStyle name="Normal 6 3 3 2 3 2 2" xfId="3967" xr:uid="{CF4B55BC-CD3F-463B-B9A3-491BE3CFF3AC}"/>
    <cellStyle name="Normal 6 3 3 2 3 3" xfId="1391" xr:uid="{C62CF8BF-9663-40A8-BBD2-B9A6435DD972}"/>
    <cellStyle name="Normal 6 3 3 2 3 3 2" xfId="6625" xr:uid="{E7EF68A2-9958-4A02-A0FA-9B58C0293ACA}"/>
    <cellStyle name="Normal 6 3 3 2 3 4" xfId="1392" xr:uid="{7BC5B1C5-E564-449E-A011-17F7DB80C6A2}"/>
    <cellStyle name="Normal 6 3 3 2 4" xfId="1393" xr:uid="{5A6FF2B1-D480-4471-B73F-676D523451A7}"/>
    <cellStyle name="Normal 6 3 3 2 4 2" xfId="3968" xr:uid="{9C2380C3-4CC3-48E5-9F4B-2E07C3CCF8E6}"/>
    <cellStyle name="Normal 6 3 3 2 5" xfId="1394" xr:uid="{87AFAF2B-EB3F-41F5-AE57-C7274492B7B4}"/>
    <cellStyle name="Normal 6 3 3 2 5 2" xfId="6626" xr:uid="{A49286C4-0269-4435-A573-DA446C6C198D}"/>
    <cellStyle name="Normal 6 3 3 2 6" xfId="1395" xr:uid="{1F8055BF-8C19-4D3B-99A9-B99F251363D4}"/>
    <cellStyle name="Normal 6 3 3 3" xfId="1396" xr:uid="{1B205E0C-FA8C-4527-9BB0-D307DF6BEBF3}"/>
    <cellStyle name="Normal 6 3 3 3 2" xfId="1397" xr:uid="{FD8626A7-1CA6-49B1-8D2E-48AE81A52A97}"/>
    <cellStyle name="Normal 6 3 3 3 2 2" xfId="1398" xr:uid="{D49CB12C-0F79-4AC1-8110-616F93D74032}"/>
    <cellStyle name="Normal 6 3 3 3 2 2 2" xfId="3969" xr:uid="{1BCEF235-B047-404E-90C6-3F1E4C4BD05C}"/>
    <cellStyle name="Normal 6 3 3 3 2 2 2 2" xfId="3970" xr:uid="{0A5AD100-CF32-4FC3-A880-0F59EBCD0523}"/>
    <cellStyle name="Normal 6 3 3 3 2 2 3" xfId="3971" xr:uid="{F021D637-D858-4FB8-B487-618409BA18F9}"/>
    <cellStyle name="Normal 6 3 3 3 2 2 3 2" xfId="6627" xr:uid="{8F460530-A694-4D43-83D0-37FFE8319C06}"/>
    <cellStyle name="Normal 6 3 3 3 2 2 4" xfId="6628" xr:uid="{171D6171-67EF-493B-9EB6-C03286AFDC51}"/>
    <cellStyle name="Normal 6 3 3 3 2 3" xfId="1399" xr:uid="{F4AF1370-F453-475A-8AE6-B22AE93397ED}"/>
    <cellStyle name="Normal 6 3 3 3 2 3 2" xfId="3972" xr:uid="{9DBE5205-2ACB-4ECD-ABA3-8931F75600A5}"/>
    <cellStyle name="Normal 6 3 3 3 2 4" xfId="1400" xr:uid="{AFE8AEDA-97B6-4076-94D6-5C86327638BB}"/>
    <cellStyle name="Normal 6 3 3 3 2 4 2" xfId="6629" xr:uid="{D96B70AC-BBD8-47A0-9180-25FB66448319}"/>
    <cellStyle name="Normal 6 3 3 3 2 5" xfId="6630" xr:uid="{214D8E4B-EF31-4816-8776-24E488AFBDAF}"/>
    <cellStyle name="Normal 6 3 3 3 3" xfId="1401" xr:uid="{974C8440-954B-43CD-8BF5-5D27D85E0878}"/>
    <cellStyle name="Normal 6 3 3 3 3 2" xfId="3973" xr:uid="{A97D89F0-A552-4BC8-930E-47319889398E}"/>
    <cellStyle name="Normal 6 3 3 3 3 2 2" xfId="3974" xr:uid="{232298AD-7126-4B00-89DD-1575CFEC83EB}"/>
    <cellStyle name="Normal 6 3 3 3 3 3" xfId="3975" xr:uid="{1C0CD1A5-9AA2-4979-8040-EDE2EC2D79DA}"/>
    <cellStyle name="Normal 6 3 3 3 3 3 2" xfId="6631" xr:uid="{F968BFF5-746A-4CF2-BF7F-13E4FCD666EF}"/>
    <cellStyle name="Normal 6 3 3 3 3 4" xfId="6632" xr:uid="{4F6C3637-8579-4E43-AD7B-CBF27D223983}"/>
    <cellStyle name="Normal 6 3 3 3 4" xfId="1402" xr:uid="{D964EDD7-E721-4D12-B434-13F7D0ECFAD8}"/>
    <cellStyle name="Normal 6 3 3 3 4 2" xfId="3976" xr:uid="{5E451DBB-B369-4A55-8DA4-CDC6514996ED}"/>
    <cellStyle name="Normal 6 3 3 3 5" xfId="1403" xr:uid="{6C06FB8E-01EE-4998-84E1-DD0A21D54ED8}"/>
    <cellStyle name="Normal 6 3 3 3 5 2" xfId="6633" xr:uid="{1C9AEA5B-3407-45AB-B54E-B55CCFCF47E0}"/>
    <cellStyle name="Normal 6 3 3 3 6" xfId="6634" xr:uid="{685A78D4-6BAA-478D-9137-B468C133B496}"/>
    <cellStyle name="Normal 6 3 3 4" xfId="1404" xr:uid="{F8520D43-7621-476F-847E-64599EEACCEE}"/>
    <cellStyle name="Normal 6 3 3 4 2" xfId="1405" xr:uid="{36D3C291-D201-448B-B1B7-453EDC325D08}"/>
    <cellStyle name="Normal 6 3 3 4 2 2" xfId="3977" xr:uid="{98C04D5A-D1D5-44BC-8452-9E15137585E1}"/>
    <cellStyle name="Normal 6 3 3 4 2 2 2" xfId="3978" xr:uid="{E813C3BD-CE35-4F44-AD43-481B28046BB0}"/>
    <cellStyle name="Normal 6 3 3 4 2 3" xfId="3979" xr:uid="{23265B1E-98B1-4DEF-A95B-266ADC881DCF}"/>
    <cellStyle name="Normal 6 3 3 4 2 3 2" xfId="6635" xr:uid="{F4B78F97-D0C4-4254-8840-DB5A53EA0117}"/>
    <cellStyle name="Normal 6 3 3 4 2 4" xfId="6636" xr:uid="{0194CD7A-2E51-4BA9-BDBD-C978BF689F93}"/>
    <cellStyle name="Normal 6 3 3 4 3" xfId="1406" xr:uid="{D282DE14-C5E9-4EA3-AAB3-CC1D622B22FE}"/>
    <cellStyle name="Normal 6 3 3 4 3 2" xfId="3980" xr:uid="{3C9E467E-AD6B-44E5-9E5A-35AA712313CA}"/>
    <cellStyle name="Normal 6 3 3 4 4" xfId="1407" xr:uid="{F71A64A1-87C2-4D90-80A9-254F991D81F2}"/>
    <cellStyle name="Normal 6 3 3 4 4 2" xfId="6637" xr:uid="{250C4F16-BAE1-4EDF-884E-D1F9F4AE39B7}"/>
    <cellStyle name="Normal 6 3 3 4 5" xfId="6638" xr:uid="{CBC04D31-3E4C-4C24-9952-F326E4A4A4B7}"/>
    <cellStyle name="Normal 6 3 3 5" xfId="1408" xr:uid="{09304B1F-9EFA-4C85-9297-905FF637CD4E}"/>
    <cellStyle name="Normal 6 3 3 5 2" xfId="1409" xr:uid="{C47BF6D4-0202-4322-BE02-078D282D7CBE}"/>
    <cellStyle name="Normal 6 3 3 5 2 2" xfId="3981" xr:uid="{71FDF3B6-9290-4592-B347-F85946C67D45}"/>
    <cellStyle name="Normal 6 3 3 5 3" xfId="1410" xr:uid="{7B1A92BF-7511-4194-A059-3CD940C07004}"/>
    <cellStyle name="Normal 6 3 3 5 3 2" xfId="6639" xr:uid="{318EE8AA-0894-4615-B4E2-1F50DD3E2ECD}"/>
    <cellStyle name="Normal 6 3 3 5 4" xfId="1411" xr:uid="{6469EF25-476C-4C87-80D4-84FF4BA4D149}"/>
    <cellStyle name="Normal 6 3 3 6" xfId="1412" xr:uid="{06413497-C149-4241-A830-EA35A4500757}"/>
    <cellStyle name="Normal 6 3 3 6 2" xfId="3982" xr:uid="{EC0CEA73-261E-439F-B3A8-B26309498029}"/>
    <cellStyle name="Normal 6 3 3 7" xfId="1413" xr:uid="{7336DC2A-497D-4950-AF51-131FCA1DFCE8}"/>
    <cellStyle name="Normal 6 3 3 7 2" xfId="6640" xr:uid="{82777E23-0A9F-4C47-B503-B8DD1C0D54F2}"/>
    <cellStyle name="Normal 6 3 3 8" xfId="1414" xr:uid="{8DCF8087-37E1-482D-B6F5-560FACDCA24E}"/>
    <cellStyle name="Normal 6 3 4" xfId="1415" xr:uid="{80937E32-2B3F-4D25-A1B1-F9C67AB8DCB9}"/>
    <cellStyle name="Normal 6 3 4 2" xfId="1416" xr:uid="{B9C4805B-855D-49B7-B0FA-0CE43B7B0A5C}"/>
    <cellStyle name="Normal 6 3 4 2 2" xfId="1417" xr:uid="{F4FBEF54-57FA-4981-A5E1-EC88AC6090E3}"/>
    <cellStyle name="Normal 6 3 4 2 2 2" xfId="1418" xr:uid="{7B2D95AE-2595-42B4-9B9E-56A1260F7A84}"/>
    <cellStyle name="Normal 6 3 4 2 2 2 2" xfId="3983" xr:uid="{139E4A58-04B4-493A-978E-D0E3EB40CC77}"/>
    <cellStyle name="Normal 6 3 4 2 2 3" xfId="1419" xr:uid="{74830C5E-4DD6-404F-9B30-5FB45249C3FD}"/>
    <cellStyle name="Normal 6 3 4 2 2 3 2" xfId="6641" xr:uid="{E671E210-60AE-4A0C-A2C4-6B928D8C4246}"/>
    <cellStyle name="Normal 6 3 4 2 2 4" xfId="1420" xr:uid="{F0EEDC9D-7EA0-409A-BC8C-A35D0DFF42AB}"/>
    <cellStyle name="Normal 6 3 4 2 3" xfId="1421" xr:uid="{5FE34C4A-9370-4437-B544-92C9A252121A}"/>
    <cellStyle name="Normal 6 3 4 2 3 2" xfId="3984" xr:uid="{0D2785C5-C915-49F8-94EA-53F061E7D035}"/>
    <cellStyle name="Normal 6 3 4 2 4" xfId="1422" xr:uid="{EF447BE5-B292-4226-BD0E-8DD79959B1D0}"/>
    <cellStyle name="Normal 6 3 4 2 4 2" xfId="6642" xr:uid="{CF27E5E3-9B34-4846-A094-7C6D488691FC}"/>
    <cellStyle name="Normal 6 3 4 2 5" xfId="1423" xr:uid="{35A80F55-A97B-4B73-937E-0A398B216C9C}"/>
    <cellStyle name="Normal 6 3 4 3" xfId="1424" xr:uid="{32E282F5-B3BA-4A60-A04A-2517AE2044E6}"/>
    <cellStyle name="Normal 6 3 4 3 2" xfId="1425" xr:uid="{952DEC38-A2CE-4C91-A396-383637DEFA6E}"/>
    <cellStyle name="Normal 6 3 4 3 2 2" xfId="3985" xr:uid="{A4FFB32F-2D04-4462-BFFD-5158C6E346FE}"/>
    <cellStyle name="Normal 6 3 4 3 3" xfId="1426" xr:uid="{FC4519C4-54DB-4233-B0F3-1C4697D98FF7}"/>
    <cellStyle name="Normal 6 3 4 3 3 2" xfId="6643" xr:uid="{32ED0002-CA51-4B03-987B-A19D445E8E1C}"/>
    <cellStyle name="Normal 6 3 4 3 4" xfId="1427" xr:uid="{248824FE-9DF6-4B15-BE71-941A0113EC5C}"/>
    <cellStyle name="Normal 6 3 4 4" xfId="1428" xr:uid="{76E40FAD-1AF0-4873-9B22-4F358F6BF09D}"/>
    <cellStyle name="Normal 6 3 4 4 2" xfId="1429" xr:uid="{77D7A4B4-9BEE-44A7-8B96-CAAAA73E95A4}"/>
    <cellStyle name="Normal 6 3 4 4 3" xfId="1430" xr:uid="{943CAB8B-84B2-47D7-9191-9B332C8E9ABB}"/>
    <cellStyle name="Normal 6 3 4 4 4" xfId="1431" xr:uid="{5FC7274F-767F-4D8A-BE37-AD6C847CE252}"/>
    <cellStyle name="Normal 6 3 4 5" xfId="1432" xr:uid="{A0E8F12A-F09B-46C4-8E33-C8AED9229302}"/>
    <cellStyle name="Normal 6 3 4 5 2" xfId="6644" xr:uid="{4E11764A-B7A3-4429-A3B0-E7AFCB7F88A8}"/>
    <cellStyle name="Normal 6 3 4 6" xfId="1433" xr:uid="{DBD90B29-C3FD-463C-9CFA-D988642F4B12}"/>
    <cellStyle name="Normal 6 3 4 7" xfId="1434" xr:uid="{53563D62-FE84-4539-8018-59353A9AE880}"/>
    <cellStyle name="Normal 6 3 5" xfId="1435" xr:uid="{C6878E80-287B-4461-B255-0F3A0BAA8A39}"/>
    <cellStyle name="Normal 6 3 5 2" xfId="1436" xr:uid="{CBD5A605-0DB9-4DFE-BA9C-7A3D4ED0CD66}"/>
    <cellStyle name="Normal 6 3 5 2 2" xfId="1437" xr:uid="{2D48D89B-7A9B-4848-B7CA-6C134823919E}"/>
    <cellStyle name="Normal 6 3 5 2 2 2" xfId="3986" xr:uid="{84DB7802-5C37-47AC-8B0E-55D991E3D745}"/>
    <cellStyle name="Normal 6 3 5 2 2 2 2" xfId="3987" xr:uid="{9F1E0546-D2E7-4659-BB23-BA42D517CEDF}"/>
    <cellStyle name="Normal 6 3 5 2 2 3" xfId="3988" xr:uid="{F7373EAB-D3BC-462E-82E6-EEEC6DB63DFA}"/>
    <cellStyle name="Normal 6 3 5 2 2 3 2" xfId="6645" xr:uid="{EC8B01AD-0278-41A5-8F97-F5437BB2CBFC}"/>
    <cellStyle name="Normal 6 3 5 2 2 4" xfId="6646" xr:uid="{F4A7E5A2-F0ED-4817-B0C8-E45DA1FC945F}"/>
    <cellStyle name="Normal 6 3 5 2 3" xfId="1438" xr:uid="{09723BB1-252B-4629-AA45-B8660F90F95D}"/>
    <cellStyle name="Normal 6 3 5 2 3 2" xfId="3989" xr:uid="{1A865A77-53DE-4857-BAA9-76D145643AA3}"/>
    <cellStyle name="Normal 6 3 5 2 4" xfId="1439" xr:uid="{F73FBE61-4B17-450F-A71F-A277A76963F4}"/>
    <cellStyle name="Normal 6 3 5 2 4 2" xfId="6647" xr:uid="{E9DD93C9-260F-4084-8FEA-206BABA5DC03}"/>
    <cellStyle name="Normal 6 3 5 2 5" xfId="6648" xr:uid="{3CCC4DE8-EF01-4E33-831D-45DC73584529}"/>
    <cellStyle name="Normal 6 3 5 3" xfId="1440" xr:uid="{75A113D5-BE40-4CBB-8906-A6BC27846380}"/>
    <cellStyle name="Normal 6 3 5 3 2" xfId="1441" xr:uid="{C6DAB137-6D24-41C9-9611-253D147266FA}"/>
    <cellStyle name="Normal 6 3 5 3 2 2" xfId="3990" xr:uid="{8731F23B-5AB4-4221-9831-D23E458DEE0B}"/>
    <cellStyle name="Normal 6 3 5 3 3" xfId="1442" xr:uid="{4E3BADD8-2CF6-4A60-A152-B61B98C89E00}"/>
    <cellStyle name="Normal 6 3 5 3 3 2" xfId="6649" xr:uid="{74D7E1B3-89AE-4485-8BC9-E2EC519835F9}"/>
    <cellStyle name="Normal 6 3 5 3 4" xfId="1443" xr:uid="{880FB461-0BFF-431E-8F8B-6258BB96EFFF}"/>
    <cellStyle name="Normal 6 3 5 4" xfId="1444" xr:uid="{21AE6A9E-4803-4DFC-A0A5-474326F02989}"/>
    <cellStyle name="Normal 6 3 5 4 2" xfId="3991" xr:uid="{5C4D3533-90B7-43E3-82D7-777ECE301D4B}"/>
    <cellStyle name="Normal 6 3 5 5" xfId="1445" xr:uid="{067A1086-1BE7-403D-9DA3-98BE2A704C29}"/>
    <cellStyle name="Normal 6 3 5 5 2" xfId="6650" xr:uid="{FB834869-15F0-4C6D-AF8C-ACEDE0D1061C}"/>
    <cellStyle name="Normal 6 3 5 6" xfId="1446" xr:uid="{C92AF2D4-B728-4AD0-9035-9A4BFA81A427}"/>
    <cellStyle name="Normal 6 3 6" xfId="1447" xr:uid="{69652B54-F2B7-4045-BDCA-D52DB0FAC064}"/>
    <cellStyle name="Normal 6 3 6 2" xfId="1448" xr:uid="{90D9B4A5-EE14-4B44-B6E9-77E957117577}"/>
    <cellStyle name="Normal 6 3 6 2 2" xfId="1449" xr:uid="{F5EF3643-2F1A-4EAF-98D3-424D00CF7030}"/>
    <cellStyle name="Normal 6 3 6 2 2 2" xfId="3992" xr:uid="{5C3D2A35-69D6-4C7E-9694-79C6EB959870}"/>
    <cellStyle name="Normal 6 3 6 2 3" xfId="1450" xr:uid="{30796D40-D8E6-4EE1-9635-700BF9D69E81}"/>
    <cellStyle name="Normal 6 3 6 2 3 2" xfId="6651" xr:uid="{7280A186-0B2D-4510-8387-4DFD56B06070}"/>
    <cellStyle name="Normal 6 3 6 2 4" xfId="1451" xr:uid="{C6482517-0C01-432B-9280-85376EA82F1B}"/>
    <cellStyle name="Normal 6 3 6 3" xfId="1452" xr:uid="{06819AED-1AEE-4A24-A3E8-ED06E20632AB}"/>
    <cellStyle name="Normal 6 3 6 3 2" xfId="3993" xr:uid="{9CFC50EC-788F-4A1D-836A-70ECC551491B}"/>
    <cellStyle name="Normal 6 3 6 4" xfId="1453" xr:uid="{E89E84A8-A3AD-4AFA-9F52-F26D4DC6EDF6}"/>
    <cellStyle name="Normal 6 3 6 4 2" xfId="6652" xr:uid="{3E47A104-11C3-49A4-81D1-16B4FBFE65F3}"/>
    <cellStyle name="Normal 6 3 6 5" xfId="1454" xr:uid="{9ED7BD07-4357-43F5-89FF-F4437E5F553F}"/>
    <cellStyle name="Normal 6 3 7" xfId="1455" xr:uid="{6B47DEDE-A78F-4EA0-A4B6-9CD2DDF6BEB2}"/>
    <cellStyle name="Normal 6 3 7 2" xfId="1456" xr:uid="{7A839198-F2CB-4F45-9253-DD2E09E31013}"/>
    <cellStyle name="Normal 6 3 7 2 2" xfId="3994" xr:uid="{1CF6504B-AAED-4ED2-B2D2-9C8B4336EAA8}"/>
    <cellStyle name="Normal 6 3 7 3" xfId="1457" xr:uid="{58A62DCD-99E8-4AB9-9CCA-765E89BBB727}"/>
    <cellStyle name="Normal 6 3 7 3 2" xfId="6653" xr:uid="{4B21523B-5ABD-4E82-93BA-84386659841B}"/>
    <cellStyle name="Normal 6 3 7 4" xfId="1458" xr:uid="{0BFA2EBF-803A-42E4-BAFE-1897AD8B19D6}"/>
    <cellStyle name="Normal 6 3 7 5" xfId="5541" xr:uid="{3D93FFA7-D641-4BA2-B2CC-0DD35D04AECD}"/>
    <cellStyle name="Normal 6 3 8" xfId="1459" xr:uid="{B10151F1-475A-4B6E-A981-529CB3774B1B}"/>
    <cellStyle name="Normal 6 3 8 2" xfId="1460" xr:uid="{8D5595A5-9109-403E-BE8A-8BC132530673}"/>
    <cellStyle name="Normal 6 3 8 3" xfId="1461" xr:uid="{317ED395-1A57-4D8B-B1EC-7FA4CF1C238A}"/>
    <cellStyle name="Normal 6 3 8 4" xfId="1462" xr:uid="{C796E223-5125-49B0-AC43-91757A9315A2}"/>
    <cellStyle name="Normal 6 3 9" xfId="1463" xr:uid="{38CC0284-CAAF-46E7-BC4B-024754B6908A}"/>
    <cellStyle name="Normal 6 3 9 2" xfId="4886" xr:uid="{0906EEAD-6018-476A-A6DE-3D6444B22F82}"/>
    <cellStyle name="Normal 6 3 9 2 2" xfId="6654" xr:uid="{E053AEF9-78DE-4771-A7A9-1E588BFDC626}"/>
    <cellStyle name="Normal 6 4" xfId="1464" xr:uid="{D3AF8A95-9686-45D1-938F-F9F2E0272868}"/>
    <cellStyle name="Normal 6 4 10" xfId="1465" xr:uid="{834FE3F6-1EDC-4741-951E-1ADA3636EAD0}"/>
    <cellStyle name="Normal 6 4 11" xfId="1466" xr:uid="{87682285-234E-4D40-8C0C-09C9A633130B}"/>
    <cellStyle name="Normal 6 4 2" xfId="1467" xr:uid="{4599FB5A-99AF-42B8-B169-FBA243ABE16D}"/>
    <cellStyle name="Normal 6 4 2 2" xfId="1468" xr:uid="{B73D1659-B4E5-4F50-95FD-0D0C8FA02226}"/>
    <cellStyle name="Normal 6 4 2 2 2" xfId="1469" xr:uid="{3B3B75B9-8FE4-43D8-BA5A-D8FB34F84011}"/>
    <cellStyle name="Normal 6 4 2 2 2 2" xfId="1470" xr:uid="{1199867E-47A8-4957-9FBB-EE823FA87A3A}"/>
    <cellStyle name="Normal 6 4 2 2 2 2 2" xfId="1471" xr:uid="{1C9F60E5-FE3D-4E67-AA34-5D62751FA563}"/>
    <cellStyle name="Normal 6 4 2 2 2 2 2 2" xfId="3995" xr:uid="{BF0D7972-DFF9-41DA-B69A-FFF8B30ED23C}"/>
    <cellStyle name="Normal 6 4 2 2 2 2 3" xfId="1472" xr:uid="{44F556B1-5E16-448A-B5AB-F5BDF43BEBCC}"/>
    <cellStyle name="Normal 6 4 2 2 2 2 3 2" xfId="6655" xr:uid="{DE43E681-B8BE-466E-BC6E-B424DB8F9328}"/>
    <cellStyle name="Normal 6 4 2 2 2 2 4" xfId="1473" xr:uid="{7BDBB7F9-878C-4BBE-B4E5-7600F0DE1CC7}"/>
    <cellStyle name="Normal 6 4 2 2 2 3" xfId="1474" xr:uid="{3DF0BC4A-48BD-4AC1-BDEA-387E8CDCDCBA}"/>
    <cellStyle name="Normal 6 4 2 2 2 3 2" xfId="1475" xr:uid="{CF6B77B7-D372-4708-B058-31F789F1F9DD}"/>
    <cellStyle name="Normal 6 4 2 2 2 3 3" xfId="1476" xr:uid="{5E3BDFAD-CDE4-4622-B4C1-0A1DC3C5B6D7}"/>
    <cellStyle name="Normal 6 4 2 2 2 3 4" xfId="1477" xr:uid="{F6D28ADE-1DC6-4B98-AC81-7BA54736B66F}"/>
    <cellStyle name="Normal 6 4 2 2 2 4" xfId="1478" xr:uid="{DA70D2B9-A79F-4AEA-8557-C8248CBCCBB6}"/>
    <cellStyle name="Normal 6 4 2 2 2 4 2" xfId="6656" xr:uid="{5FD13899-2D58-4EF7-85C2-8B1671ABB5A9}"/>
    <cellStyle name="Normal 6 4 2 2 2 5" xfId="1479" xr:uid="{9F7F749E-EE63-4823-BBFB-095BE3D21892}"/>
    <cellStyle name="Normal 6 4 2 2 2 6" xfId="1480" xr:uid="{BB880463-576C-4023-AB74-F34CD3FD8EC4}"/>
    <cellStyle name="Normal 6 4 2 2 3" xfId="1481" xr:uid="{F4853371-25EA-47F2-825A-9FCAEA16BC39}"/>
    <cellStyle name="Normal 6 4 2 2 3 2" xfId="1482" xr:uid="{CA3D2B90-4E3F-491D-AF48-4662320279B5}"/>
    <cellStyle name="Normal 6 4 2 2 3 2 2" xfId="1483" xr:uid="{37E7C96F-81B0-4156-8BE3-30E15C1F9CED}"/>
    <cellStyle name="Normal 6 4 2 2 3 2 3" xfId="1484" xr:uid="{6185BFFA-1783-4A62-B4C5-069A1950A148}"/>
    <cellStyle name="Normal 6 4 2 2 3 2 4" xfId="1485" xr:uid="{1702DCFF-0002-4B1A-B59C-064F93B2E8D9}"/>
    <cellStyle name="Normal 6 4 2 2 3 3" xfId="1486" xr:uid="{AE671361-BD8E-400A-B0C8-48C7E65FE30F}"/>
    <cellStyle name="Normal 6 4 2 2 3 3 2" xfId="6657" xr:uid="{0524B0B8-FDFB-4856-A863-3FC3F705C8E6}"/>
    <cellStyle name="Normal 6 4 2 2 3 4" xfId="1487" xr:uid="{08831307-76F2-47AF-925F-C80818584F5B}"/>
    <cellStyle name="Normal 6 4 2 2 3 5" xfId="1488" xr:uid="{30DBB41C-EC38-4C4A-A448-14C058C9FB17}"/>
    <cellStyle name="Normal 6 4 2 2 4" xfId="1489" xr:uid="{F7BC502C-D0C1-40CB-AF7E-963DD4AFD2C5}"/>
    <cellStyle name="Normal 6 4 2 2 4 2" xfId="1490" xr:uid="{59635863-5080-4EDD-ADD8-2543C87F669C}"/>
    <cellStyle name="Normal 6 4 2 2 4 3" xfId="1491" xr:uid="{79FE8298-3A8D-49E6-8F87-1A46EF7448F0}"/>
    <cellStyle name="Normal 6 4 2 2 4 4" xfId="1492" xr:uid="{D7E34D0F-D525-472B-BCBE-0F540E119B70}"/>
    <cellStyle name="Normal 6 4 2 2 5" xfId="1493" xr:uid="{9CB366FB-7C3C-4033-A744-6108A67C4B2C}"/>
    <cellStyle name="Normal 6 4 2 2 5 2" xfId="1494" xr:uid="{E57B95CD-BB48-4956-940B-FFF7DC082D93}"/>
    <cellStyle name="Normal 6 4 2 2 5 3" xfId="1495" xr:uid="{7B350EDB-DBB7-4845-9556-1EA9BE5CEA53}"/>
    <cellStyle name="Normal 6 4 2 2 5 4" xfId="1496" xr:uid="{A7EA44A7-27DD-4C49-ACE1-CB61166F8DF4}"/>
    <cellStyle name="Normal 6 4 2 2 6" xfId="1497" xr:uid="{D6DFEF98-A4BB-4BE0-8A7D-2DB0781E9629}"/>
    <cellStyle name="Normal 6 4 2 2 7" xfId="1498" xr:uid="{0B4E079D-DEF7-415D-B460-C59CAFF17BDB}"/>
    <cellStyle name="Normal 6 4 2 2 8" xfId="1499" xr:uid="{0BE74F11-C38C-4981-B782-70FC80D33124}"/>
    <cellStyle name="Normal 6 4 2 3" xfId="1500" xr:uid="{028BA2F3-6F6C-4F76-8CCC-BBED2F33BA12}"/>
    <cellStyle name="Normal 6 4 2 3 2" xfId="1501" xr:uid="{0B9A8B95-E709-420D-9060-8F558D3B08DC}"/>
    <cellStyle name="Normal 6 4 2 3 2 2" xfId="1502" xr:uid="{3BF14D5D-DAAB-4296-91EB-E7F7381F1A03}"/>
    <cellStyle name="Normal 6 4 2 3 2 2 2" xfId="3996" xr:uid="{0AFF4B0E-1753-4A1B-8DDC-66BD5C68E1C9}"/>
    <cellStyle name="Normal 6 4 2 3 2 2 2 2" xfId="3997" xr:uid="{38F7C697-7D20-47B0-A7CF-17D2A553D8EE}"/>
    <cellStyle name="Normal 6 4 2 3 2 2 3" xfId="3998" xr:uid="{D2B6507E-C1B6-44B2-A8C5-8BC748781A3A}"/>
    <cellStyle name="Normal 6 4 2 3 2 2 3 2" xfId="6658" xr:uid="{05F5A5AB-CECB-4B23-A288-F58AA7E26477}"/>
    <cellStyle name="Normal 6 4 2 3 2 2 4" xfId="6659" xr:uid="{F3570D6B-76C8-4678-B3EF-BD094FB1DD14}"/>
    <cellStyle name="Normal 6 4 2 3 2 3" xfId="1503" xr:uid="{EA8ABDA1-795C-4B68-BC25-6951E4F9BED8}"/>
    <cellStyle name="Normal 6 4 2 3 2 3 2" xfId="3999" xr:uid="{27B92B1A-DC31-44F3-96B0-E10625DEC041}"/>
    <cellStyle name="Normal 6 4 2 3 2 4" xfId="1504" xr:uid="{A23FD5BA-A46C-4FAF-9298-5F731EB013D8}"/>
    <cellStyle name="Normal 6 4 2 3 2 4 2" xfId="6660" xr:uid="{1AB0F117-E2F7-4391-8304-34FA27FF5897}"/>
    <cellStyle name="Normal 6 4 2 3 2 5" xfId="6661" xr:uid="{FE72974D-9252-44DD-8FE7-A1C4555E2822}"/>
    <cellStyle name="Normal 6 4 2 3 3" xfId="1505" xr:uid="{15F45BC3-3923-448C-B158-2285BDC49A30}"/>
    <cellStyle name="Normal 6 4 2 3 3 2" xfId="1506" xr:uid="{91DB4CD3-1148-45B6-B3CD-AE7A63D915D1}"/>
    <cellStyle name="Normal 6 4 2 3 3 2 2" xfId="4000" xr:uid="{225488D1-22EF-4903-98BB-619468049B5D}"/>
    <cellStyle name="Normal 6 4 2 3 3 3" xfId="1507" xr:uid="{01FAFADB-4B42-4125-A5A1-4DA8171B02CF}"/>
    <cellStyle name="Normal 6 4 2 3 3 3 2" xfId="6662" xr:uid="{AD02A2C5-9C21-4262-8541-B869CFD30064}"/>
    <cellStyle name="Normal 6 4 2 3 3 4" xfId="1508" xr:uid="{DBA2D209-8906-4A17-8C48-522283CA8F86}"/>
    <cellStyle name="Normal 6 4 2 3 4" xfId="1509" xr:uid="{C449B803-60E6-41C8-83F6-CF096F4BB137}"/>
    <cellStyle name="Normal 6 4 2 3 4 2" xfId="4001" xr:uid="{B710F6E5-9AC1-4429-9686-DE9C89F2EF47}"/>
    <cellStyle name="Normal 6 4 2 3 5" xfId="1510" xr:uid="{0CB541A2-02B1-4D52-A61D-95E07CA3F2BC}"/>
    <cellStyle name="Normal 6 4 2 3 5 2" xfId="6663" xr:uid="{42582B8F-656E-41DA-A72C-68E3162E2FBF}"/>
    <cellStyle name="Normal 6 4 2 3 6" xfId="1511" xr:uid="{BB673F58-7079-4AC8-A8CB-E7A2FBC799A9}"/>
    <cellStyle name="Normal 6 4 2 4" xfId="1512" xr:uid="{204ECC15-3DB1-4EFF-A34E-E14EF14EB41C}"/>
    <cellStyle name="Normal 6 4 2 4 2" xfId="1513" xr:uid="{31CE8956-57DA-49DE-8E6B-B9AC4E7B8EE7}"/>
    <cellStyle name="Normal 6 4 2 4 2 2" xfId="1514" xr:uid="{34C3A53F-EAC1-42F1-AE6D-31480625D183}"/>
    <cellStyle name="Normal 6 4 2 4 2 2 2" xfId="4002" xr:uid="{5C2D9884-6D18-4B01-9192-C295C92D7939}"/>
    <cellStyle name="Normal 6 4 2 4 2 3" xfId="1515" xr:uid="{BFBE2AA9-F18D-4CDD-B6EC-BF80090B09FC}"/>
    <cellStyle name="Normal 6 4 2 4 2 3 2" xfId="6664" xr:uid="{512D9962-9371-495E-A57C-535D10B8EBF0}"/>
    <cellStyle name="Normal 6 4 2 4 2 4" xfId="1516" xr:uid="{DBF0653F-6595-4F9A-9B50-5C9201536E34}"/>
    <cellStyle name="Normal 6 4 2 4 3" xfId="1517" xr:uid="{6D58A091-FFDE-4255-AF78-C569AFC1FA25}"/>
    <cellStyle name="Normal 6 4 2 4 3 2" xfId="4003" xr:uid="{9C31F3F9-D8A2-4EAB-91A9-7B87614CFE44}"/>
    <cellStyle name="Normal 6 4 2 4 4" xfId="1518" xr:uid="{50A07A0F-2E6F-4912-88FC-3F0DE291B004}"/>
    <cellStyle name="Normal 6 4 2 4 4 2" xfId="6665" xr:uid="{7B9AB3EF-0970-4F66-B165-C84655EA4261}"/>
    <cellStyle name="Normal 6 4 2 4 5" xfId="1519" xr:uid="{76E584BE-1762-451B-9EFF-52B28533BBFA}"/>
    <cellStyle name="Normal 6 4 2 5" xfId="1520" xr:uid="{26C4171C-43F0-4396-BC26-047ACED519DA}"/>
    <cellStyle name="Normal 6 4 2 5 2" xfId="1521" xr:uid="{2796ACF5-494F-48FF-840A-8CCD98146F10}"/>
    <cellStyle name="Normal 6 4 2 5 2 2" xfId="4004" xr:uid="{027DEDAD-1DF0-439B-9C7D-B8A5D054638C}"/>
    <cellStyle name="Normal 6 4 2 5 3" xfId="1522" xr:uid="{E11739EC-39BF-405E-AFB5-80610E955007}"/>
    <cellStyle name="Normal 6 4 2 5 3 2" xfId="6666" xr:uid="{AB051BDA-C9E6-41E2-87B9-CD7ABAD2FAFF}"/>
    <cellStyle name="Normal 6 4 2 5 4" xfId="1523" xr:uid="{5EB360C2-7F5D-4B08-BCB5-78A6FD191BA8}"/>
    <cellStyle name="Normal 6 4 2 6" xfId="1524" xr:uid="{6EB21C94-5203-43F0-8D94-0E595E46A2FA}"/>
    <cellStyle name="Normal 6 4 2 6 2" xfId="1525" xr:uid="{FEB23551-9B4A-4A3F-908B-28C6D78C5147}"/>
    <cellStyle name="Normal 6 4 2 6 3" xfId="1526" xr:uid="{238173A2-EB85-4F3F-AE5B-6B45501D8CB9}"/>
    <cellStyle name="Normal 6 4 2 6 4" xfId="1527" xr:uid="{E48AB28D-2A44-4A33-8767-17E22D2197B7}"/>
    <cellStyle name="Normal 6 4 2 7" xfId="1528" xr:uid="{4302482F-4E9A-4DDD-8489-414808450872}"/>
    <cellStyle name="Normal 6 4 2 7 2" xfId="6667" xr:uid="{F3DDA448-F092-4C38-8865-427F078F95A1}"/>
    <cellStyle name="Normal 6 4 2 8" xfId="1529" xr:uid="{671D16AF-641B-4A7C-8882-93BCBDF99577}"/>
    <cellStyle name="Normal 6 4 2 9" xfId="1530" xr:uid="{4F07082C-0580-419C-A105-03D301CCEFE3}"/>
    <cellStyle name="Normal 6 4 3" xfId="1531" xr:uid="{E68ECA1E-75CB-4956-A335-CBD7816226AD}"/>
    <cellStyle name="Normal 6 4 3 2" xfId="1532" xr:uid="{E158C788-3BA6-4CC1-8A86-9A908EAFDA6C}"/>
    <cellStyle name="Normal 6 4 3 2 2" xfId="1533" xr:uid="{3A2F4942-4262-40BD-9F9E-51A4709A1AF0}"/>
    <cellStyle name="Normal 6 4 3 2 2 2" xfId="1534" xr:uid="{12C4801B-F608-480D-B055-3F10F1C82B5F}"/>
    <cellStyle name="Normal 6 4 3 2 2 2 2" xfId="4005" xr:uid="{A07701BD-46A1-47DE-87A8-A6D171992C39}"/>
    <cellStyle name="Normal 6 4 3 2 2 2 2 2" xfId="4729" xr:uid="{00BE4A93-4CF7-4761-A111-922FD5366C8D}"/>
    <cellStyle name="Normal 6 4 3 2 2 2 3" xfId="4730" xr:uid="{C550032B-58BC-4F02-A903-4FEF7F2F611C}"/>
    <cellStyle name="Normal 6 4 3 2 2 3" xfId="1535" xr:uid="{60EAAE10-E671-4C41-99A8-07DAAACE9F02}"/>
    <cellStyle name="Normal 6 4 3 2 2 3 2" xfId="4731" xr:uid="{708CC260-3A1F-47E5-810C-7546C9BE2D37}"/>
    <cellStyle name="Normal 6 4 3 2 2 4" xfId="1536" xr:uid="{AE60D485-0B58-455A-B4A3-1FC0C0067563}"/>
    <cellStyle name="Normal 6 4 3 2 3" xfId="1537" xr:uid="{9185886E-208B-497E-919E-6CDC34A43022}"/>
    <cellStyle name="Normal 6 4 3 2 3 2" xfId="1538" xr:uid="{404107B5-71C7-432D-B51C-4C6993D7BCFD}"/>
    <cellStyle name="Normal 6 4 3 2 3 2 2" xfId="4732" xr:uid="{E2FEFB96-38E1-4038-A548-C5823E13BC98}"/>
    <cellStyle name="Normal 6 4 3 2 3 3" xfId="1539" xr:uid="{5324F175-3D04-4D47-905C-FF3CFF8E1C53}"/>
    <cellStyle name="Normal 6 4 3 2 3 4" xfId="1540" xr:uid="{C5E9B127-E7F5-49BB-AC52-1E1CC15828CF}"/>
    <cellStyle name="Normal 6 4 3 2 4" xfId="1541" xr:uid="{55FDAF1B-BF76-41A4-9FDD-E6C7F2FEEFC8}"/>
    <cellStyle name="Normal 6 4 3 2 4 2" xfId="4733" xr:uid="{BBEB14D5-B4A7-4BE1-9C5B-4C130C1F49DA}"/>
    <cellStyle name="Normal 6 4 3 2 5" xfId="1542" xr:uid="{04ABD46C-B8D1-4B5C-972D-26C645EC680C}"/>
    <cellStyle name="Normal 6 4 3 2 6" xfId="1543" xr:uid="{31E5FAA8-30A9-4AB7-8B6B-D133CCC56395}"/>
    <cellStyle name="Normal 6 4 3 3" xfId="1544" xr:uid="{71098EA2-A802-4D42-891C-43D01120E5B7}"/>
    <cellStyle name="Normal 6 4 3 3 2" xfId="1545" xr:uid="{BF0A47EB-8A9D-45FA-9ECF-A093BE6DCD6D}"/>
    <cellStyle name="Normal 6 4 3 3 2 2" xfId="1546" xr:uid="{BCF6D3C6-9B53-4EAD-86E6-E3B386897E61}"/>
    <cellStyle name="Normal 6 4 3 3 2 2 2" xfId="4734" xr:uid="{C486336E-98F7-418F-BF35-B8E7E55153A5}"/>
    <cellStyle name="Normal 6 4 3 3 2 3" xfId="1547" xr:uid="{D5AAD6D9-220C-467F-A003-7E13E347ED79}"/>
    <cellStyle name="Normal 6 4 3 3 2 4" xfId="1548" xr:uid="{43DBDF12-1605-4F34-B5EE-E84BE0B0D540}"/>
    <cellStyle name="Normal 6 4 3 3 3" xfId="1549" xr:uid="{C03DC624-7385-410C-BA0A-713286310575}"/>
    <cellStyle name="Normal 6 4 3 3 3 2" xfId="4735" xr:uid="{6925A9CD-AFBC-49C7-AB76-6BC082FBDFA2}"/>
    <cellStyle name="Normal 6 4 3 3 4" xfId="1550" xr:uid="{7ADD6F5D-7010-4534-A61A-EA79A6CCACDD}"/>
    <cellStyle name="Normal 6 4 3 3 5" xfId="1551" xr:uid="{F61BE444-012D-462A-B723-A4EE5C552199}"/>
    <cellStyle name="Normal 6 4 3 4" xfId="1552" xr:uid="{B692E2F5-BF19-4EE9-A534-7921B03996AA}"/>
    <cellStyle name="Normal 6 4 3 4 2" xfId="1553" xr:uid="{C9656218-6214-4362-A328-8B05B3A120B6}"/>
    <cellStyle name="Normal 6 4 3 4 2 2" xfId="4736" xr:uid="{81332898-16F2-47CF-A238-3C95D6CE6B36}"/>
    <cellStyle name="Normal 6 4 3 4 3" xfId="1554" xr:uid="{4EA38279-CD65-465A-A3C8-3A8AFD440F0D}"/>
    <cellStyle name="Normal 6 4 3 4 4" xfId="1555" xr:uid="{E753467C-7F64-4B89-ACEB-54291AB1BF2E}"/>
    <cellStyle name="Normal 6 4 3 5" xfId="1556" xr:uid="{5F5D76B7-B27D-44F6-B81A-10963B1B70D6}"/>
    <cellStyle name="Normal 6 4 3 5 2" xfId="1557" xr:uid="{40E16366-584A-499E-B884-265206E7731E}"/>
    <cellStyle name="Normal 6 4 3 5 3" xfId="1558" xr:uid="{4B6E5729-2FA9-4574-AFC8-D1951761F2E7}"/>
    <cellStyle name="Normal 6 4 3 5 4" xfId="1559" xr:uid="{FD84094C-82F3-47CB-8B00-2F497FEEFCB0}"/>
    <cellStyle name="Normal 6 4 3 6" xfId="1560" xr:uid="{162BCB41-99E3-4E60-BFC4-DD8ADC07D125}"/>
    <cellStyle name="Normal 6 4 3 7" xfId="1561" xr:uid="{7F9C7164-C2F1-4CAA-838A-3FC9CF12F190}"/>
    <cellStyle name="Normal 6 4 3 8" xfId="1562" xr:uid="{1281635F-5584-43B1-A996-B3535015A808}"/>
    <cellStyle name="Normal 6 4 4" xfId="1563" xr:uid="{7ABF8EC2-E2FE-4A8E-96D0-458FE188A288}"/>
    <cellStyle name="Normal 6 4 4 2" xfId="1564" xr:uid="{D8D5F627-A0C2-41CB-84BA-533DED256457}"/>
    <cellStyle name="Normal 6 4 4 2 2" xfId="1565" xr:uid="{4E7B014A-BB45-4608-B068-FF28E8781FE2}"/>
    <cellStyle name="Normal 6 4 4 2 2 2" xfId="1566" xr:uid="{17EE5080-A73C-466B-8F68-5E28E6F48794}"/>
    <cellStyle name="Normal 6 4 4 2 2 2 2" xfId="4006" xr:uid="{FE0060C7-B9BE-459E-924C-483AD8605D63}"/>
    <cellStyle name="Normal 6 4 4 2 2 3" xfId="1567" xr:uid="{7F9C1AB3-5830-4307-8AE4-29E6A24C9DCC}"/>
    <cellStyle name="Normal 6 4 4 2 2 3 2" xfId="6668" xr:uid="{6D08CB7F-4CC6-4B09-BAA4-82DD580C8D8E}"/>
    <cellStyle name="Normal 6 4 4 2 2 4" xfId="1568" xr:uid="{E44D7638-1D8F-4C01-9AF3-0837EE117C19}"/>
    <cellStyle name="Normal 6 4 4 2 3" xfId="1569" xr:uid="{5FB06C77-5812-41B0-96F9-11A471FA1509}"/>
    <cellStyle name="Normal 6 4 4 2 3 2" xfId="4007" xr:uid="{6F121398-69A5-48AD-A619-2CC2D72C630D}"/>
    <cellStyle name="Normal 6 4 4 2 4" xfId="1570" xr:uid="{849A5659-EA1E-436E-ACF3-90083804F34B}"/>
    <cellStyle name="Normal 6 4 4 2 4 2" xfId="6669" xr:uid="{CE7356DB-57CE-49E4-BAD9-6FAF59694F59}"/>
    <cellStyle name="Normal 6 4 4 2 5" xfId="1571" xr:uid="{B52AAEDB-6654-4DF2-B500-AF9F6C861D92}"/>
    <cellStyle name="Normal 6 4 4 3" xfId="1572" xr:uid="{839C6D52-03DF-40D3-956E-C6B30B55D8FC}"/>
    <cellStyle name="Normal 6 4 4 3 2" xfId="1573" xr:uid="{0AB46AFC-829F-4398-8D21-8E3E17FB076C}"/>
    <cellStyle name="Normal 6 4 4 3 2 2" xfId="4008" xr:uid="{9233C664-B4AF-44D8-92FA-159897422207}"/>
    <cellStyle name="Normal 6 4 4 3 3" xfId="1574" xr:uid="{9E000FB6-3778-419F-97A7-2C462F7F8C50}"/>
    <cellStyle name="Normal 6 4 4 3 3 2" xfId="6670" xr:uid="{972742D1-6762-42E5-AF11-70DFB68D9956}"/>
    <cellStyle name="Normal 6 4 4 3 4" xfId="1575" xr:uid="{0F0849C0-2C6F-4046-BEFD-8E7645F7620D}"/>
    <cellStyle name="Normal 6 4 4 4" xfId="1576" xr:uid="{297BE721-DA5F-45E3-9F52-08C87B698590}"/>
    <cellStyle name="Normal 6 4 4 4 2" xfId="1577" xr:uid="{75561A50-43D0-4B4F-A936-9DE5962654FD}"/>
    <cellStyle name="Normal 6 4 4 4 3" xfId="1578" xr:uid="{98332D23-C934-40C5-AC20-D9A084D7DFF0}"/>
    <cellStyle name="Normal 6 4 4 4 4" xfId="1579" xr:uid="{08E9C2F5-1442-4F7C-B3B2-D49F2DF31241}"/>
    <cellStyle name="Normal 6 4 4 5" xfId="1580" xr:uid="{F4809AC1-F2AD-4279-9CA3-0A29F1890D78}"/>
    <cellStyle name="Normal 6 4 4 5 2" xfId="6671" xr:uid="{0ADD9FBF-C238-4562-84F4-586F655BD908}"/>
    <cellStyle name="Normal 6 4 4 6" xfId="1581" xr:uid="{5108FAF1-BCA6-483E-8793-81B7E74D3255}"/>
    <cellStyle name="Normal 6 4 4 7" xfId="1582" xr:uid="{1D433947-16F6-41E7-9B1D-6175130B46B9}"/>
    <cellStyle name="Normal 6 4 5" xfId="1583" xr:uid="{0B725FB6-3E04-4CF1-B445-FCD0F4360A17}"/>
    <cellStyle name="Normal 6 4 5 2" xfId="1584" xr:uid="{BDCA8504-3C0F-4ECB-A179-419F5ED8BBCF}"/>
    <cellStyle name="Normal 6 4 5 2 2" xfId="1585" xr:uid="{E70CEA9A-A20B-4847-B4AA-8914934850AE}"/>
    <cellStyle name="Normal 6 4 5 2 2 2" xfId="4009" xr:uid="{DB748294-7F82-4804-ACD1-95C0236FFF5E}"/>
    <cellStyle name="Normal 6 4 5 2 3" xfId="1586" xr:uid="{6569A0A6-C73A-42C3-BA2C-78C9A9ADDC9D}"/>
    <cellStyle name="Normal 6 4 5 2 3 2" xfId="6672" xr:uid="{E45E2B72-56C4-4971-BA77-3600E046141E}"/>
    <cellStyle name="Normal 6 4 5 2 4" xfId="1587" xr:uid="{73D55A1F-1CA6-45B5-880F-DF3587C78719}"/>
    <cellStyle name="Normal 6 4 5 3" xfId="1588" xr:uid="{85DB2316-F432-4E20-BBD7-85C89302D1A0}"/>
    <cellStyle name="Normal 6 4 5 3 2" xfId="1589" xr:uid="{D43C9886-E44A-4987-9398-D3D9349F9BE3}"/>
    <cellStyle name="Normal 6 4 5 3 3" xfId="1590" xr:uid="{5C2719DF-6311-4248-B999-8F7A2AAE16DC}"/>
    <cellStyle name="Normal 6 4 5 3 4" xfId="1591" xr:uid="{394AF922-87AB-45E7-9F86-8560C6EFFD42}"/>
    <cellStyle name="Normal 6 4 5 4" xfId="1592" xr:uid="{E84DFF4D-786F-473D-979B-BE17E419C4E4}"/>
    <cellStyle name="Normal 6 4 5 4 2" xfId="6673" xr:uid="{3D063DFF-62B5-4DC4-BB72-B8F403B7DF14}"/>
    <cellStyle name="Normal 6 4 5 5" xfId="1593" xr:uid="{82FEF6C0-1DEA-445A-82FB-D58E766BD329}"/>
    <cellStyle name="Normal 6 4 5 6" xfId="1594" xr:uid="{4C69B7E4-9761-4E5B-9422-FD987D618615}"/>
    <cellStyle name="Normal 6 4 6" xfId="1595" xr:uid="{EDBCC61A-82E5-44F9-B882-2011C977916D}"/>
    <cellStyle name="Normal 6 4 6 2" xfId="1596" xr:uid="{7D75CB8D-6F5B-4E6D-97F1-7C04B2223529}"/>
    <cellStyle name="Normal 6 4 6 2 2" xfId="1597" xr:uid="{2D4C5E8E-99A3-406B-9997-68F27DAC0E1C}"/>
    <cellStyle name="Normal 6 4 6 2 3" xfId="1598" xr:uid="{FF079B5B-E833-44C0-B804-C396749619F9}"/>
    <cellStyle name="Normal 6 4 6 2 4" xfId="1599" xr:uid="{333C9CEB-FAA2-49C4-BE1B-DC79259A8578}"/>
    <cellStyle name="Normal 6 4 6 3" xfId="1600" xr:uid="{81E67D8B-A656-4781-8D10-B60E3879A22C}"/>
    <cellStyle name="Normal 6 4 6 3 2" xfId="6674" xr:uid="{8E26C6F9-914B-45A7-8797-98C87E0077CF}"/>
    <cellStyle name="Normal 6 4 6 4" xfId="1601" xr:uid="{E1C71493-2631-4C6A-BECF-C80187A1035A}"/>
    <cellStyle name="Normal 6 4 6 5" xfId="1602" xr:uid="{4B412212-5060-4AC0-B5AB-9363D85DA72A}"/>
    <cellStyle name="Normal 6 4 7" xfId="1603" xr:uid="{27C77695-8F86-4073-9C62-C3A426D3C38C}"/>
    <cellStyle name="Normal 6 4 7 2" xfId="1604" xr:uid="{2CA6562C-3FD8-4104-BE8C-194BAFEF148B}"/>
    <cellStyle name="Normal 6 4 7 3" xfId="1605" xr:uid="{C0DECE0D-A639-407B-A106-8AAB8D52106B}"/>
    <cellStyle name="Normal 6 4 7 3 2" xfId="4382" xr:uid="{90D21930-5BC3-4DEC-9997-891D3B2E8FF8}"/>
    <cellStyle name="Normal 6 4 7 3 3" xfId="4853" xr:uid="{7AE86F0A-BAAA-4B51-91FC-8C0F69577C39}"/>
    <cellStyle name="Normal 6 4 7 4" xfId="1606" xr:uid="{18BDF2D0-3D9B-4216-8770-49FD96F69AE2}"/>
    <cellStyle name="Normal 6 4 8" xfId="1607" xr:uid="{3B0A3645-9A90-4C50-8FC3-EDFABD68AA9A}"/>
    <cellStyle name="Normal 6 4 8 2" xfId="1608" xr:uid="{B01E241A-A236-4D90-9709-B81EBF1BE8B5}"/>
    <cellStyle name="Normal 6 4 8 3" xfId="1609" xr:uid="{D30EBB5A-5906-4722-A040-86AC14A501D5}"/>
    <cellStyle name="Normal 6 4 8 4" xfId="1610" xr:uid="{D7DE405D-2182-41C4-B9B1-4D31887D1409}"/>
    <cellStyle name="Normal 6 4 9" xfId="1611" xr:uid="{8AE155BF-AD8A-4A37-ADC3-46F9FB450AA9}"/>
    <cellStyle name="Normal 6 5" xfId="1612" xr:uid="{AF91B9AE-3F3C-482D-AC91-1E3A7A94F31D}"/>
    <cellStyle name="Normal 6 5 10" xfId="1613" xr:uid="{C3284509-DFD0-452C-A605-93FFF3B2A3C8}"/>
    <cellStyle name="Normal 6 5 11" xfId="1614" xr:uid="{EE627173-2D81-4547-A0FA-800346B75828}"/>
    <cellStyle name="Normal 6 5 2" xfId="1615" xr:uid="{0B1F0F0F-E76A-44DB-9EF9-723572520E39}"/>
    <cellStyle name="Normal 6 5 2 2" xfId="1616" xr:uid="{CCA0DFCB-28DF-4EFA-99C6-83CB974E5EA7}"/>
    <cellStyle name="Normal 6 5 2 2 2" xfId="1617" xr:uid="{57022A4C-C56E-4FF5-BE33-45E76B195988}"/>
    <cellStyle name="Normal 6 5 2 2 2 2" xfId="1618" xr:uid="{CB540A84-B8E8-4805-9382-6877B8A6CE27}"/>
    <cellStyle name="Normal 6 5 2 2 2 2 2" xfId="1619" xr:uid="{43D83E38-DC6B-4E7C-81D2-0FBE8BD125D2}"/>
    <cellStyle name="Normal 6 5 2 2 2 2 3" xfId="1620" xr:uid="{46758212-FDE1-4EA7-ADEF-C7A463A8F208}"/>
    <cellStyle name="Normal 6 5 2 2 2 2 4" xfId="1621" xr:uid="{23E1B08A-00F5-4163-B947-3ACCCE833331}"/>
    <cellStyle name="Normal 6 5 2 2 2 3" xfId="1622" xr:uid="{4B5429CA-39BF-4892-83D1-01F66F7A2289}"/>
    <cellStyle name="Normal 6 5 2 2 2 3 2" xfId="1623" xr:uid="{0FD4B22A-41DC-4940-9BBD-039F8492FDF8}"/>
    <cellStyle name="Normal 6 5 2 2 2 3 3" xfId="1624" xr:uid="{A72B193E-9401-4A77-80F8-CC1CE430DC7A}"/>
    <cellStyle name="Normal 6 5 2 2 2 3 4" xfId="1625" xr:uid="{013F6EFC-8BFB-4499-BFED-E7CCB1E89A4F}"/>
    <cellStyle name="Normal 6 5 2 2 2 4" xfId="1626" xr:uid="{68E5E7FE-F990-4D1A-896C-F4E687F5B959}"/>
    <cellStyle name="Normal 6 5 2 2 2 5" xfId="1627" xr:uid="{C3AE36B1-A1ED-423D-AD2E-2143971C8AC0}"/>
    <cellStyle name="Normal 6 5 2 2 2 6" xfId="1628" xr:uid="{3A6908D4-CE12-4606-9673-401D79A3EDE2}"/>
    <cellStyle name="Normal 6 5 2 2 3" xfId="1629" xr:uid="{7EE06214-0DAC-45CC-9BA0-584F458CAFA8}"/>
    <cellStyle name="Normal 6 5 2 2 3 2" xfId="1630" xr:uid="{7A2A6393-F75E-4F32-9846-7A9EE7666675}"/>
    <cellStyle name="Normal 6 5 2 2 3 2 2" xfId="1631" xr:uid="{CE7A606B-0108-4F38-A68A-C5D0E604DC9C}"/>
    <cellStyle name="Normal 6 5 2 2 3 2 3" xfId="1632" xr:uid="{EFCCBC91-69A2-4F5F-9C1E-C3156F728FE9}"/>
    <cellStyle name="Normal 6 5 2 2 3 2 4" xfId="1633" xr:uid="{4D6A9620-E793-409F-9C25-04A67DD937E8}"/>
    <cellStyle name="Normal 6 5 2 2 3 3" xfId="1634" xr:uid="{371C4DA8-7D80-4820-A587-E3FEF5BF46D2}"/>
    <cellStyle name="Normal 6 5 2 2 3 4" xfId="1635" xr:uid="{E76BDBAA-71BF-44E3-B1CF-8D352D6D9216}"/>
    <cellStyle name="Normal 6 5 2 2 3 5" xfId="1636" xr:uid="{DD7CE3E0-E373-4172-A95C-138A3CFFCA98}"/>
    <cellStyle name="Normal 6 5 2 2 4" xfId="1637" xr:uid="{5DDD88E9-A7DD-4C90-BC2F-B0DCBA47E875}"/>
    <cellStyle name="Normal 6 5 2 2 4 2" xfId="1638" xr:uid="{D9440924-F05C-4566-BEE5-1B04CEDEDC00}"/>
    <cellStyle name="Normal 6 5 2 2 4 3" xfId="1639" xr:uid="{4ACC1C3F-36CE-4008-9639-845ADCE471F7}"/>
    <cellStyle name="Normal 6 5 2 2 4 4" xfId="1640" xr:uid="{EF279FCD-6614-47E6-8906-F9EC40828238}"/>
    <cellStyle name="Normal 6 5 2 2 5" xfId="1641" xr:uid="{D3D0E987-DC37-458B-AFB1-34288C8276EC}"/>
    <cellStyle name="Normal 6 5 2 2 5 2" xfId="1642" xr:uid="{B8AA5BA4-4856-469A-AD55-DD104398A2F1}"/>
    <cellStyle name="Normal 6 5 2 2 5 3" xfId="1643" xr:uid="{D00987BF-0D6F-473D-9975-EFBCEDDD4D66}"/>
    <cellStyle name="Normal 6 5 2 2 5 4" xfId="1644" xr:uid="{9BC5E69E-0054-4583-9EF0-12C08EA27CD1}"/>
    <cellStyle name="Normal 6 5 2 2 6" xfId="1645" xr:uid="{6F8711F3-07BA-4F61-A068-25CAE9180C43}"/>
    <cellStyle name="Normal 6 5 2 2 7" xfId="1646" xr:uid="{32518FD9-24E0-43BF-B067-2725F352B29A}"/>
    <cellStyle name="Normal 6 5 2 2 8" xfId="1647" xr:uid="{D1618E96-2562-4288-B9B1-C343332ACB90}"/>
    <cellStyle name="Normal 6 5 2 3" xfId="1648" xr:uid="{B85AC9AF-AC5C-4A48-9621-E10C81E9AE31}"/>
    <cellStyle name="Normal 6 5 2 3 2" xfId="1649" xr:uid="{11FEB28D-D6E0-4715-AF47-38F9D0AF5357}"/>
    <cellStyle name="Normal 6 5 2 3 2 2" xfId="1650" xr:uid="{3F3FEC8D-A074-4CD9-8BC6-A587D41C8DCE}"/>
    <cellStyle name="Normal 6 5 2 3 2 3" xfId="1651" xr:uid="{458DE71D-1A83-41F4-9536-4390D93BA5C0}"/>
    <cellStyle name="Normal 6 5 2 3 2 4" xfId="1652" xr:uid="{5EFB7B42-6A7B-48B8-876C-7411D53BC6E4}"/>
    <cellStyle name="Normal 6 5 2 3 3" xfId="1653" xr:uid="{8C41CBF9-97E9-4F74-A047-B99EA0407047}"/>
    <cellStyle name="Normal 6 5 2 3 3 2" xfId="1654" xr:uid="{5FE30A8E-C999-42B7-9386-02421D90A6AE}"/>
    <cellStyle name="Normal 6 5 2 3 3 3" xfId="1655" xr:uid="{B765FE32-8785-4075-83E7-6C798EE6C2A0}"/>
    <cellStyle name="Normal 6 5 2 3 3 4" xfId="1656" xr:uid="{8D15BA33-AB7E-4DD7-B124-32D5CA79389F}"/>
    <cellStyle name="Normal 6 5 2 3 4" xfId="1657" xr:uid="{EE3C4D69-BA97-46B6-9F3B-ABEFF5467DA2}"/>
    <cellStyle name="Normal 6 5 2 3 5" xfId="1658" xr:uid="{B7C757E4-308B-437F-A6A6-BC7603EE8D95}"/>
    <cellStyle name="Normal 6 5 2 3 6" xfId="1659" xr:uid="{7998F17C-6EA5-457F-9808-D25006BCCC70}"/>
    <cellStyle name="Normal 6 5 2 4" xfId="1660" xr:uid="{C0D4C4BE-F750-4968-9D05-ECD5EBA25553}"/>
    <cellStyle name="Normal 6 5 2 4 2" xfId="1661" xr:uid="{3CF3D349-E131-4342-ADD1-71EBAF903FFE}"/>
    <cellStyle name="Normal 6 5 2 4 2 2" xfId="1662" xr:uid="{8443C33D-FAB9-44D9-B964-1A2650888305}"/>
    <cellStyle name="Normal 6 5 2 4 2 3" xfId="1663" xr:uid="{E5491B5B-B3D5-4FA5-8184-495EDF51260E}"/>
    <cellStyle name="Normal 6 5 2 4 2 4" xfId="1664" xr:uid="{8066A037-4B92-4FCF-8AE6-4FC2B20D22B6}"/>
    <cellStyle name="Normal 6 5 2 4 3" xfId="1665" xr:uid="{36101BC6-B8AA-4EDD-8076-5DDDB958E728}"/>
    <cellStyle name="Normal 6 5 2 4 4" xfId="1666" xr:uid="{0BE70599-B82A-476F-A7D3-9AFB6DD08CD6}"/>
    <cellStyle name="Normal 6 5 2 4 5" xfId="1667" xr:uid="{0FBED295-BAD0-4A9F-AB31-1D4003E41BF9}"/>
    <cellStyle name="Normal 6 5 2 5" xfId="1668" xr:uid="{0E2FF558-B328-40EC-B25B-F5399C46EB54}"/>
    <cellStyle name="Normal 6 5 2 5 2" xfId="1669" xr:uid="{B4F0D5B6-3BEE-4088-8518-909F4027B10D}"/>
    <cellStyle name="Normal 6 5 2 5 3" xfId="1670" xr:uid="{3A060CBC-1423-4D6E-A242-CECC33646746}"/>
    <cellStyle name="Normal 6 5 2 5 4" xfId="1671" xr:uid="{B79AF4C5-46A5-4C21-8E9A-8DED1712A171}"/>
    <cellStyle name="Normal 6 5 2 6" xfId="1672" xr:uid="{93DE19F9-D7D7-4EAD-BCB0-B10342049B6D}"/>
    <cellStyle name="Normal 6 5 2 6 2" xfId="1673" xr:uid="{D99DCBDF-E901-494A-A5FB-E1539582A222}"/>
    <cellStyle name="Normal 6 5 2 6 3" xfId="1674" xr:uid="{FBA9D80C-DAEB-4B3B-8D38-6CD261E01E0E}"/>
    <cellStyle name="Normal 6 5 2 6 4" xfId="1675" xr:uid="{36002A87-C9A8-4E87-AAE0-C0146F90240A}"/>
    <cellStyle name="Normal 6 5 2 7" xfId="1676" xr:uid="{632C7496-558B-40C1-88BF-75A7F6968357}"/>
    <cellStyle name="Normal 6 5 2 8" xfId="1677" xr:uid="{F31745E8-D219-4CCB-9824-0DF9C559F1EB}"/>
    <cellStyle name="Normal 6 5 2 9" xfId="1678" xr:uid="{1BE37643-2724-47F3-A69B-7244C6D29126}"/>
    <cellStyle name="Normal 6 5 3" xfId="1679" xr:uid="{B56E2E17-2490-4E63-8FAE-691207F13BCB}"/>
    <cellStyle name="Normal 6 5 3 2" xfId="1680" xr:uid="{96FC05A4-93B0-43CB-B020-AF8D38EC380A}"/>
    <cellStyle name="Normal 6 5 3 2 2" xfId="1681" xr:uid="{CAE7BDD9-C5BA-46E0-916D-0C9A94A58153}"/>
    <cellStyle name="Normal 6 5 3 2 2 2" xfId="1682" xr:uid="{AC6869D8-E124-4C3D-9B97-274236329AB4}"/>
    <cellStyle name="Normal 6 5 3 2 2 2 2" xfId="4010" xr:uid="{F84E10A5-6710-4912-8372-AC729816BD39}"/>
    <cellStyle name="Normal 6 5 3 2 2 3" xfId="1683" xr:uid="{D0A49847-9F16-4FB3-878C-04346606CF28}"/>
    <cellStyle name="Normal 6 5 3 2 2 3 2" xfId="6675" xr:uid="{8C3E1F08-32F1-4F71-ABFB-E0FDA2441417}"/>
    <cellStyle name="Normal 6 5 3 2 2 4" xfId="1684" xr:uid="{8459DEB6-49FD-4CB8-8330-A323FC525EA6}"/>
    <cellStyle name="Normal 6 5 3 2 3" xfId="1685" xr:uid="{771FCCB2-1821-4FEC-BFED-70F3849B353F}"/>
    <cellStyle name="Normal 6 5 3 2 3 2" xfId="1686" xr:uid="{F8199DD9-B3B1-4C58-B663-9F674F599E43}"/>
    <cellStyle name="Normal 6 5 3 2 3 3" xfId="1687" xr:uid="{D04E108B-83EA-424E-A98A-56F245744C73}"/>
    <cellStyle name="Normal 6 5 3 2 3 4" xfId="1688" xr:uid="{E25DE2B2-BE03-487C-8856-450091C6AB5D}"/>
    <cellStyle name="Normal 6 5 3 2 4" xfId="1689" xr:uid="{54D599FF-1FBC-4D05-98F0-B1AAF0F9ACE2}"/>
    <cellStyle name="Normal 6 5 3 2 4 2" xfId="6676" xr:uid="{576DBFEC-A60E-4D8B-B790-48013067B007}"/>
    <cellStyle name="Normal 6 5 3 2 5" xfId="1690" xr:uid="{31676E7C-85F5-472A-A0F3-1F11764F235D}"/>
    <cellStyle name="Normal 6 5 3 2 6" xfId="1691" xr:uid="{7207BFF6-23E9-4A29-AAC5-8C897FAD87FD}"/>
    <cellStyle name="Normal 6 5 3 3" xfId="1692" xr:uid="{7DD73D28-8250-4B74-B3A9-32D1782D5ABB}"/>
    <cellStyle name="Normal 6 5 3 3 2" xfId="1693" xr:uid="{A25B3521-2EBC-4291-8F99-D97451E5EFC3}"/>
    <cellStyle name="Normal 6 5 3 3 2 2" xfId="1694" xr:uid="{BF9BF168-D7A8-4960-A4CF-1651A06A2508}"/>
    <cellStyle name="Normal 6 5 3 3 2 3" xfId="1695" xr:uid="{2B970DB3-0F7C-461C-962E-CB77B677A125}"/>
    <cellStyle name="Normal 6 5 3 3 2 4" xfId="1696" xr:uid="{68804E29-F131-46E9-9C9F-660CC2597B06}"/>
    <cellStyle name="Normal 6 5 3 3 3" xfId="1697" xr:uid="{1DD66859-399C-402D-9557-E7A2AD49E825}"/>
    <cellStyle name="Normal 6 5 3 3 3 2" xfId="6677" xr:uid="{F374BC93-D3FD-4AEE-80F7-9F956A18F2DC}"/>
    <cellStyle name="Normal 6 5 3 3 4" xfId="1698" xr:uid="{E7C4C4DE-2228-48EF-B572-E4C751FD04B3}"/>
    <cellStyle name="Normal 6 5 3 3 5" xfId="1699" xr:uid="{7FC0F926-6A8D-4117-B60E-64AFDEE042D0}"/>
    <cellStyle name="Normal 6 5 3 4" xfId="1700" xr:uid="{03ED9528-5E06-4E3A-8CDD-C5A0D7107AF8}"/>
    <cellStyle name="Normal 6 5 3 4 2" xfId="1701" xr:uid="{58A5D4CE-3360-4DAC-BDDA-E58C96839DA4}"/>
    <cellStyle name="Normal 6 5 3 4 3" xfId="1702" xr:uid="{028B2678-E33C-48FA-998E-A6713CCBD088}"/>
    <cellStyle name="Normal 6 5 3 4 4" xfId="1703" xr:uid="{3D1C421E-3D46-4BFD-8DFC-2A09FB1D3E8E}"/>
    <cellStyle name="Normal 6 5 3 5" xfId="1704" xr:uid="{2B988CFD-A9DC-4C15-81AF-27945C5C3655}"/>
    <cellStyle name="Normal 6 5 3 5 2" xfId="1705" xr:uid="{39122505-2E34-4529-A32D-312CE038B9E9}"/>
    <cellStyle name="Normal 6 5 3 5 3" xfId="1706" xr:uid="{D7B1C617-B464-4CDE-9A01-2DF6A3ABE00C}"/>
    <cellStyle name="Normal 6 5 3 5 4" xfId="1707" xr:uid="{3533CA99-3126-443A-8D58-620163947952}"/>
    <cellStyle name="Normal 6 5 3 6" xfId="1708" xr:uid="{8964D538-2F58-4BA0-9B87-F5C989C3C0DF}"/>
    <cellStyle name="Normal 6 5 3 7" xfId="1709" xr:uid="{24DC2C59-AA74-4086-A6DE-699283FE3B5A}"/>
    <cellStyle name="Normal 6 5 3 8" xfId="1710" xr:uid="{15C7CE3F-D3A9-4F74-9BE3-93A782D40935}"/>
    <cellStyle name="Normal 6 5 4" xfId="1711" xr:uid="{597B51B1-F90E-4FEE-A602-8D0C3470EE3D}"/>
    <cellStyle name="Normal 6 5 4 2" xfId="1712" xr:uid="{4DF52048-52C8-46EC-8ADF-DBDF6B1312C6}"/>
    <cellStyle name="Normal 6 5 4 2 2" xfId="1713" xr:uid="{F4CFA440-0E4D-4339-B833-09E2DBDFEE98}"/>
    <cellStyle name="Normal 6 5 4 2 2 2" xfId="1714" xr:uid="{6FFF3CAA-8AD6-45A1-9DC1-A8DE0FAAF4CF}"/>
    <cellStyle name="Normal 6 5 4 2 2 3" xfId="1715" xr:uid="{707AF33A-DC13-482B-898D-2719AC70549D}"/>
    <cellStyle name="Normal 6 5 4 2 2 4" xfId="1716" xr:uid="{6DB3DA30-49C6-424B-B6EB-C1E714E3ECFB}"/>
    <cellStyle name="Normal 6 5 4 2 3" xfId="1717" xr:uid="{B95D8C41-80BF-4E84-B4D2-D08A2818AB9A}"/>
    <cellStyle name="Normal 6 5 4 2 3 2" xfId="6678" xr:uid="{95554755-D06C-424A-9933-AE53F828D729}"/>
    <cellStyle name="Normal 6 5 4 2 4" xfId="1718" xr:uid="{71A0C239-BE82-40D9-9ECE-8F2DACF09F95}"/>
    <cellStyle name="Normal 6 5 4 2 5" xfId="1719" xr:uid="{19B0B7B9-0142-41E2-B454-6AAFB8DEAF43}"/>
    <cellStyle name="Normal 6 5 4 3" xfId="1720" xr:uid="{C50EC106-F81C-45E0-92AD-7A6B098BC8BA}"/>
    <cellStyle name="Normal 6 5 4 3 2" xfId="1721" xr:uid="{2B232D90-EF26-4213-B88B-C9A2046A6084}"/>
    <cellStyle name="Normal 6 5 4 3 3" xfId="1722" xr:uid="{E31EFF38-2248-4989-9A88-2EC8FF9C7781}"/>
    <cellStyle name="Normal 6 5 4 3 4" xfId="1723" xr:uid="{76A367F9-436C-474C-A682-2EDC8DA47299}"/>
    <cellStyle name="Normal 6 5 4 4" xfId="1724" xr:uid="{FACB277F-1C56-4D32-B57A-5467EAFF5D05}"/>
    <cellStyle name="Normal 6 5 4 4 2" xfId="1725" xr:uid="{C98FA935-0CE8-452D-9215-F523B90616B0}"/>
    <cellStyle name="Normal 6 5 4 4 3" xfId="1726" xr:uid="{6997AE16-9E28-4C6F-9D84-5200E56D179C}"/>
    <cellStyle name="Normal 6 5 4 4 4" xfId="1727" xr:uid="{A8305EE5-31AE-4D6F-A726-C8167C3DAA02}"/>
    <cellStyle name="Normal 6 5 4 5" xfId="1728" xr:uid="{9CD18145-460E-4233-BBE7-8184433DB331}"/>
    <cellStyle name="Normal 6 5 4 6" xfId="1729" xr:uid="{0639CD58-E84C-4EA0-A172-112C3C333C1A}"/>
    <cellStyle name="Normal 6 5 4 7" xfId="1730" xr:uid="{65ACC70E-A128-4FAE-A3FD-A0BAB7337705}"/>
    <cellStyle name="Normal 6 5 5" xfId="1731" xr:uid="{E960D01F-2FF1-4865-B352-E8476184B8A6}"/>
    <cellStyle name="Normal 6 5 5 2" xfId="1732" xr:uid="{78316231-D7F2-4A0D-AF24-E0A9F76EBE96}"/>
    <cellStyle name="Normal 6 5 5 2 2" xfId="1733" xr:uid="{F6FAFF68-A832-44D8-B87C-CFC09180EAAF}"/>
    <cellStyle name="Normal 6 5 5 2 3" xfId="1734" xr:uid="{7B26C9B5-D5E9-4A9F-A26D-B89923C18019}"/>
    <cellStyle name="Normal 6 5 5 2 4" xfId="1735" xr:uid="{AA2C537B-49F6-43ED-BC22-FD9BF7AD3961}"/>
    <cellStyle name="Normal 6 5 5 3" xfId="1736" xr:uid="{9B948B45-4791-4A2A-9A3A-B845A74C5C5F}"/>
    <cellStyle name="Normal 6 5 5 3 2" xfId="1737" xr:uid="{31D2EA25-C1C3-4B43-82D5-2316CA49EC8B}"/>
    <cellStyle name="Normal 6 5 5 3 3" xfId="1738" xr:uid="{6B4E98A6-850B-4DF0-A0A6-B5B1D1BB80DF}"/>
    <cellStyle name="Normal 6 5 5 3 4" xfId="1739" xr:uid="{F11AF103-2F5C-45D8-AEA6-9E3C6E7A4FEE}"/>
    <cellStyle name="Normal 6 5 5 4" xfId="1740" xr:uid="{FFD35F1A-92E8-420E-B1E4-43331CFAB1E0}"/>
    <cellStyle name="Normal 6 5 5 5" xfId="1741" xr:uid="{6409CF74-346F-43B8-A982-61BBBF60A6B6}"/>
    <cellStyle name="Normal 6 5 5 6" xfId="1742" xr:uid="{1CF71B6F-D4CB-4B6B-AFFE-1E9631419FDA}"/>
    <cellStyle name="Normal 6 5 6" xfId="1743" xr:uid="{2096489A-9D5A-4D9C-87FB-B8536D88E0F7}"/>
    <cellStyle name="Normal 6 5 6 2" xfId="1744" xr:uid="{84C8DC38-3F6C-44C1-9F0B-D1EC7DED3964}"/>
    <cellStyle name="Normal 6 5 6 2 2" xfId="1745" xr:uid="{AC344146-49BB-42C7-89F5-4E40CE3E051E}"/>
    <cellStyle name="Normal 6 5 6 2 3" xfId="1746" xr:uid="{7CBB5462-E9F7-413F-9B0C-122B0A768F3B}"/>
    <cellStyle name="Normal 6 5 6 2 4" xfId="1747" xr:uid="{1CA15455-09BF-4488-B33E-A6A5DEBE0B5F}"/>
    <cellStyle name="Normal 6 5 6 3" xfId="1748" xr:uid="{68EB8D8D-F7A0-4DA9-AE69-1F8DE170A6F2}"/>
    <cellStyle name="Normal 6 5 6 4" xfId="1749" xr:uid="{84418AE4-33DF-429E-A27D-EE8F895088E4}"/>
    <cellStyle name="Normal 6 5 6 5" xfId="1750" xr:uid="{853650F1-033C-494D-B384-326473D8EE55}"/>
    <cellStyle name="Normal 6 5 7" xfId="1751" xr:uid="{A2D7F931-6306-4986-A7FE-A32BB5020524}"/>
    <cellStyle name="Normal 6 5 7 2" xfId="1752" xr:uid="{8CA7A0FD-713A-4611-8850-BF4785F4A746}"/>
    <cellStyle name="Normal 6 5 7 3" xfId="1753" xr:uid="{EA3D6149-DB2E-4060-8964-2DC035F9570D}"/>
    <cellStyle name="Normal 6 5 7 4" xfId="1754" xr:uid="{8D605745-DB1C-4FD8-9FCB-5FFF189A7364}"/>
    <cellStyle name="Normal 6 5 8" xfId="1755" xr:uid="{50D31561-7019-4F23-A28F-AF8F5FC7C4EE}"/>
    <cellStyle name="Normal 6 5 8 2" xfId="1756" xr:uid="{33283EE4-DDA5-460A-95E8-D7D9194061EA}"/>
    <cellStyle name="Normal 6 5 8 3" xfId="1757" xr:uid="{C69938E9-B746-4E06-9645-6B0D19B0AC00}"/>
    <cellStyle name="Normal 6 5 8 4" xfId="1758" xr:uid="{4CF51DF2-5FB0-400F-B7C5-654E011EA85A}"/>
    <cellStyle name="Normal 6 5 9" xfId="1759" xr:uid="{9526B262-7B51-4CC4-A251-0BB9B202C11F}"/>
    <cellStyle name="Normal 6 6" xfId="1760" xr:uid="{58E0192A-46AD-446F-9675-FFA86FFDBA43}"/>
    <cellStyle name="Normal 6 6 2" xfId="1761" xr:uid="{DD6B2743-812A-488C-9DB1-6CBF3CD045DD}"/>
    <cellStyle name="Normal 6 6 2 2" xfId="1762" xr:uid="{369235C6-FF96-4D26-ADF3-F5126E268A89}"/>
    <cellStyle name="Normal 6 6 2 2 2" xfId="1763" xr:uid="{BFB6751F-A460-4A74-826D-60710BCFDA31}"/>
    <cellStyle name="Normal 6 6 2 2 2 2" xfId="1764" xr:uid="{91DFB108-A55B-4835-9739-CDCBBBF99419}"/>
    <cellStyle name="Normal 6 6 2 2 2 3" xfId="1765" xr:uid="{5734B3B9-25B3-427E-92A7-BB7819A8412A}"/>
    <cellStyle name="Normal 6 6 2 2 2 4" xfId="1766" xr:uid="{F9D89E67-695B-4046-B055-46DCD0C414A4}"/>
    <cellStyle name="Normal 6 6 2 2 3" xfId="1767" xr:uid="{53ABF264-17EF-4ED8-B912-B63E39D50682}"/>
    <cellStyle name="Normal 6 6 2 2 3 2" xfId="1768" xr:uid="{61D9520A-8BAA-45AF-99A2-EBE845A40266}"/>
    <cellStyle name="Normal 6 6 2 2 3 3" xfId="1769" xr:uid="{CEC56C1B-E315-4EFE-9B7E-A50A8E89573C}"/>
    <cellStyle name="Normal 6 6 2 2 3 4" xfId="1770" xr:uid="{F085BEAF-A938-43CE-81D5-F8DBB134C7A6}"/>
    <cellStyle name="Normal 6 6 2 2 4" xfId="1771" xr:uid="{C0921A67-4DA5-4483-8099-E686A1BC8665}"/>
    <cellStyle name="Normal 6 6 2 2 5" xfId="1772" xr:uid="{A43CAF5B-C7C1-49DD-AF50-C7F0499E4527}"/>
    <cellStyle name="Normal 6 6 2 2 6" xfId="1773" xr:uid="{1521503E-1683-4772-A108-29051D9C22C6}"/>
    <cellStyle name="Normal 6 6 2 3" xfId="1774" xr:uid="{106F1090-E342-4DAB-8AAF-B9A977BDF2A8}"/>
    <cellStyle name="Normal 6 6 2 3 2" xfId="1775" xr:uid="{314B002D-AEA6-447D-BB5D-B4929DD0F56E}"/>
    <cellStyle name="Normal 6 6 2 3 2 2" xfId="1776" xr:uid="{F182A5A9-5487-4483-8B97-680DA656529D}"/>
    <cellStyle name="Normal 6 6 2 3 2 3" xfId="1777" xr:uid="{5DA59065-7E1A-4556-A9DD-636B905A602F}"/>
    <cellStyle name="Normal 6 6 2 3 2 4" xfId="1778" xr:uid="{4DFDC2C0-AAE3-4A9C-8FE8-FB147BA50F59}"/>
    <cellStyle name="Normal 6 6 2 3 3" xfId="1779" xr:uid="{00F4C4BA-ED6B-4740-85AC-F44965E97DF2}"/>
    <cellStyle name="Normal 6 6 2 3 4" xfId="1780" xr:uid="{8D920853-2845-40CD-A164-4CF797A58FC9}"/>
    <cellStyle name="Normal 6 6 2 3 5" xfId="1781" xr:uid="{FE7CDAB4-3D74-4839-88A0-EB3D69021BEB}"/>
    <cellStyle name="Normal 6 6 2 4" xfId="1782" xr:uid="{CE58AFDA-D759-4572-8FAB-CC406FFE8BEF}"/>
    <cellStyle name="Normal 6 6 2 4 2" xfId="1783" xr:uid="{6DB79C72-BBB7-4D22-BF85-1A5E5325E83A}"/>
    <cellStyle name="Normal 6 6 2 4 3" xfId="1784" xr:uid="{2EFA930F-9119-4839-BC1D-D9426A839926}"/>
    <cellStyle name="Normal 6 6 2 4 4" xfId="1785" xr:uid="{968ADBE3-E642-4052-8D1C-323DD17D5DDA}"/>
    <cellStyle name="Normal 6 6 2 5" xfId="1786" xr:uid="{923B6859-ADEA-4198-811C-232DE3B13DDB}"/>
    <cellStyle name="Normal 6 6 2 5 2" xfId="1787" xr:uid="{8892C354-8B10-4544-88DA-9DCD1A30B31F}"/>
    <cellStyle name="Normal 6 6 2 5 3" xfId="1788" xr:uid="{0CBD435A-FE26-485A-8A73-BA7084764867}"/>
    <cellStyle name="Normal 6 6 2 5 4" xfId="1789" xr:uid="{5925319B-835C-4075-90E7-739ED7FDE880}"/>
    <cellStyle name="Normal 6 6 2 6" xfId="1790" xr:uid="{11BA1768-96C4-41F9-BEED-9C1CA8EF26B5}"/>
    <cellStyle name="Normal 6 6 2 7" xfId="1791" xr:uid="{C8D3D4EC-E8AC-4A95-B389-E31885705D01}"/>
    <cellStyle name="Normal 6 6 2 8" xfId="1792" xr:uid="{F55050F9-203B-431F-A2CC-A9DB035BABB8}"/>
    <cellStyle name="Normal 6 6 3" xfId="1793" xr:uid="{39353831-AEFE-4B1A-86FC-631AA2009B31}"/>
    <cellStyle name="Normal 6 6 3 2" xfId="1794" xr:uid="{AF645FA6-528F-45A6-A8A5-85CBFF454935}"/>
    <cellStyle name="Normal 6 6 3 2 2" xfId="1795" xr:uid="{0F6B2827-B092-4EFF-9C13-766C4FD052D1}"/>
    <cellStyle name="Normal 6 6 3 2 3" xfId="1796" xr:uid="{0665E65C-433E-44F5-8851-0F3E9E8DCF3F}"/>
    <cellStyle name="Normal 6 6 3 2 4" xfId="1797" xr:uid="{50FD66A0-7497-4C73-8DFE-6883425D99BB}"/>
    <cellStyle name="Normal 6 6 3 3" xfId="1798" xr:uid="{364EC55F-1C40-4437-B7A5-313D4C1B1B3B}"/>
    <cellStyle name="Normal 6 6 3 3 2" xfId="1799" xr:uid="{67BEF848-02CB-4BCC-96F1-FB802F1B3C2B}"/>
    <cellStyle name="Normal 6 6 3 3 3" xfId="1800" xr:uid="{48A0C0E4-D8DD-4EC6-9FDE-D78E734DA8ED}"/>
    <cellStyle name="Normal 6 6 3 3 4" xfId="1801" xr:uid="{7C46938F-8544-4689-8E7C-950D37BF5F0E}"/>
    <cellStyle name="Normal 6 6 3 4" xfId="1802" xr:uid="{B41EADC9-9B4B-4B01-978A-E722D82B3AD1}"/>
    <cellStyle name="Normal 6 6 3 5" xfId="1803" xr:uid="{A0C1752A-43E6-48CE-8E37-48519F617C9D}"/>
    <cellStyle name="Normal 6 6 3 6" xfId="1804" xr:uid="{C2D9CBD3-1343-4621-A0A3-5895F7F170A0}"/>
    <cellStyle name="Normal 6 6 4" xfId="1805" xr:uid="{6673376F-A4F6-4D37-BE94-743D9DAD59B1}"/>
    <cellStyle name="Normal 6 6 4 2" xfId="1806" xr:uid="{772D259E-1CD2-4369-901B-00BE83D9D0C9}"/>
    <cellStyle name="Normal 6 6 4 2 2" xfId="1807" xr:uid="{74AF7562-0960-4115-BDBC-312846EAB9C4}"/>
    <cellStyle name="Normal 6 6 4 2 3" xfId="1808" xr:uid="{B308CFC2-5378-416D-8070-60A533197867}"/>
    <cellStyle name="Normal 6 6 4 2 4" xfId="1809" xr:uid="{E31BA118-74C8-4A4E-AF3C-F13122601108}"/>
    <cellStyle name="Normal 6 6 4 3" xfId="1810" xr:uid="{B27BAD0F-80E7-4936-9034-08624D3404BB}"/>
    <cellStyle name="Normal 6 6 4 4" xfId="1811" xr:uid="{2DF3E4E7-0EDD-4761-B49D-98FCD37B4801}"/>
    <cellStyle name="Normal 6 6 4 5" xfId="1812" xr:uid="{85731994-B410-47E6-89DE-C93D71F2E380}"/>
    <cellStyle name="Normal 6 6 5" xfId="1813" xr:uid="{C7AA3809-E3AF-41B6-8EB3-7F8A54F36A18}"/>
    <cellStyle name="Normal 6 6 5 2" xfId="1814" xr:uid="{9510D935-F279-4706-8B75-21E93B99F510}"/>
    <cellStyle name="Normal 6 6 5 3" xfId="1815" xr:uid="{341D91A4-D2D1-47BD-B4F5-9224FB253BFE}"/>
    <cellStyle name="Normal 6 6 5 4" xfId="1816" xr:uid="{92A23157-97ED-4234-BA0D-902F425BE437}"/>
    <cellStyle name="Normal 6 6 6" xfId="1817" xr:uid="{7DB7E3D8-BF37-4827-A666-A910EE1B0030}"/>
    <cellStyle name="Normal 6 6 6 2" xfId="1818" xr:uid="{0DEF77D8-945F-47CE-91BB-1FC9C5E316C8}"/>
    <cellStyle name="Normal 6 6 6 3" xfId="1819" xr:uid="{CC0405AC-B597-4D98-A787-51985886D679}"/>
    <cellStyle name="Normal 6 6 6 4" xfId="1820" xr:uid="{63CEBE74-133D-4D6D-8F9A-D274013C914D}"/>
    <cellStyle name="Normal 6 6 7" xfId="1821" xr:uid="{2B4A2829-B10B-427F-AF4E-480B13379623}"/>
    <cellStyle name="Normal 6 6 8" xfId="1822" xr:uid="{17D10056-C2D7-407B-A86B-AF33D297974A}"/>
    <cellStyle name="Normal 6 6 9" xfId="1823" xr:uid="{AE967560-1E6B-4B52-A4D9-7802FF9F95DE}"/>
    <cellStyle name="Normal 6 7" xfId="1824" xr:uid="{47D66932-EFAB-4EAE-9CD7-99CCE2143075}"/>
    <cellStyle name="Normal 6 7 2" xfId="1825" xr:uid="{26380AB7-91B0-413B-BC75-04053E8D3102}"/>
    <cellStyle name="Normal 6 7 2 2" xfId="1826" xr:uid="{BC7BEE6C-8574-4094-93F2-39E10AFDA37D}"/>
    <cellStyle name="Normal 6 7 2 2 2" xfId="1827" xr:uid="{9B943932-B981-4CB5-B03D-FA46C0186C86}"/>
    <cellStyle name="Normal 6 7 2 2 2 2" xfId="4011" xr:uid="{30BA83FD-44FB-4B3A-872B-F5F508CE234C}"/>
    <cellStyle name="Normal 6 7 2 2 3" xfId="1828" xr:uid="{4AF7F5F4-30F8-4A5F-A66D-E5EB2B75B27D}"/>
    <cellStyle name="Normal 6 7 2 2 3 2" xfId="6679" xr:uid="{0DF30950-0336-4CF1-A6A5-A3272AD22EA0}"/>
    <cellStyle name="Normal 6 7 2 2 4" xfId="1829" xr:uid="{6656D20F-E9ED-4EA9-8113-CF6802506661}"/>
    <cellStyle name="Normal 6 7 2 3" xfId="1830" xr:uid="{9AA1BCAE-CAD9-4D81-BF7D-8667F8A3F5E7}"/>
    <cellStyle name="Normal 6 7 2 3 2" xfId="1831" xr:uid="{99DC83F3-0AD2-4746-BCCF-B3D0F07DA252}"/>
    <cellStyle name="Normal 6 7 2 3 3" xfId="1832" xr:uid="{1036D9D3-149C-415E-AFCA-970CF3806566}"/>
    <cellStyle name="Normal 6 7 2 3 4" xfId="1833" xr:uid="{4D4F1B50-8D26-40D8-9B46-71E5D7394AA2}"/>
    <cellStyle name="Normal 6 7 2 4" xfId="1834" xr:uid="{65D592D8-B714-4373-80E9-2D9D4F32EB33}"/>
    <cellStyle name="Normal 6 7 2 4 2" xfId="6680" xr:uid="{D028753B-6E54-4FB7-A04C-A8E396AB8CC5}"/>
    <cellStyle name="Normal 6 7 2 5" xfId="1835" xr:uid="{C9E53684-03FC-43EE-A16C-1AD3D890EDD9}"/>
    <cellStyle name="Normal 6 7 2 6" xfId="1836" xr:uid="{31139C22-4DA2-4206-BAA0-AE769CEA4686}"/>
    <cellStyle name="Normal 6 7 3" xfId="1837" xr:uid="{BCB30C4F-07DB-4D00-ABA3-295659603C48}"/>
    <cellStyle name="Normal 6 7 3 2" xfId="1838" xr:uid="{B56752F4-2FCE-4750-B2E7-69D7A8E89A83}"/>
    <cellStyle name="Normal 6 7 3 2 2" xfId="1839" xr:uid="{A88CF45D-1D4C-4A02-BFA9-37B5E8ECBD98}"/>
    <cellStyle name="Normal 6 7 3 2 3" xfId="1840" xr:uid="{C191BBC2-405B-4AC5-88E0-6D9389090E4B}"/>
    <cellStyle name="Normal 6 7 3 2 4" xfId="1841" xr:uid="{F377BB3C-5C4A-4533-813D-51E97BB31AEA}"/>
    <cellStyle name="Normal 6 7 3 3" xfId="1842" xr:uid="{DF386C58-8589-4146-A89C-96A57B175077}"/>
    <cellStyle name="Normal 6 7 3 3 2" xfId="6681" xr:uid="{FD3BFDB0-EBD5-44C9-A2DF-D6BF423D2138}"/>
    <cellStyle name="Normal 6 7 3 4" xfId="1843" xr:uid="{8CBE1189-ADF2-4702-A513-65C5C4CF0E47}"/>
    <cellStyle name="Normal 6 7 3 5" xfId="1844" xr:uid="{9D6E0C9E-BDD0-4325-9310-F79D193F4857}"/>
    <cellStyle name="Normal 6 7 4" xfId="1845" xr:uid="{2C77E153-1D4E-44F7-88C7-757E2FAA3B5B}"/>
    <cellStyle name="Normal 6 7 4 2" xfId="1846" xr:uid="{0642B31B-BAE9-4532-930F-FBEE528863C9}"/>
    <cellStyle name="Normal 6 7 4 3" xfId="1847" xr:uid="{18C8FECE-8FB1-4988-98C9-8DC3D3ABFEDC}"/>
    <cellStyle name="Normal 6 7 4 4" xfId="1848" xr:uid="{F21DE6EC-E856-4194-9BE9-20D8A4C39A53}"/>
    <cellStyle name="Normal 6 7 5" xfId="1849" xr:uid="{7C633A95-10F6-4094-84CD-02A0E925D53B}"/>
    <cellStyle name="Normal 6 7 5 2" xfId="1850" xr:uid="{079DC43D-634A-47FB-BD82-6F86660E6A40}"/>
    <cellStyle name="Normal 6 7 5 3" xfId="1851" xr:uid="{81160F11-AAFC-4AA5-B77B-63A955CD647F}"/>
    <cellStyle name="Normal 6 7 5 4" xfId="1852" xr:uid="{2663D43E-939C-4469-AAB5-E331B0A013E1}"/>
    <cellStyle name="Normal 6 7 6" xfId="1853" xr:uid="{7DC5E2CA-53BA-40FA-922E-F955A5259611}"/>
    <cellStyle name="Normal 6 7 7" xfId="1854" xr:uid="{BBD108CC-CD1F-4918-AE3D-20468366AB38}"/>
    <cellStyle name="Normal 6 7 8" xfId="1855" xr:uid="{BD6E1E77-E557-4CB3-ABE4-7313348652D0}"/>
    <cellStyle name="Normal 6 8" xfId="1856" xr:uid="{6B2ABE7E-20A8-44E8-9FAE-C5120D19744F}"/>
    <cellStyle name="Normal 6 8 2" xfId="1857" xr:uid="{49AAABF8-A346-4DF1-9100-7E643D365448}"/>
    <cellStyle name="Normal 6 8 2 2" xfId="1858" xr:uid="{C0799F87-8FCD-46BE-832E-91C65F413275}"/>
    <cellStyle name="Normal 6 8 2 2 2" xfId="1859" xr:uid="{3A706ACB-8EB6-4032-8E44-D76F426F6302}"/>
    <cellStyle name="Normal 6 8 2 2 3" xfId="1860" xr:uid="{867623C0-ADA4-422D-9B96-96F60218B4F5}"/>
    <cellStyle name="Normal 6 8 2 2 4" xfId="1861" xr:uid="{C343CDD6-DE48-44BE-82B3-2F2321FBDC86}"/>
    <cellStyle name="Normal 6 8 2 3" xfId="1862" xr:uid="{5CBFAEA2-885A-4659-9776-2012342A8F56}"/>
    <cellStyle name="Normal 6 8 2 3 2" xfId="6682" xr:uid="{7472240B-8F24-464B-963C-E9CEB61087CC}"/>
    <cellStyle name="Normal 6 8 2 4" xfId="1863" xr:uid="{05729CA0-B715-4171-B92A-233C620741BF}"/>
    <cellStyle name="Normal 6 8 2 5" xfId="1864" xr:uid="{65BA9BDE-DB4E-4498-A141-6775AA5C33F0}"/>
    <cellStyle name="Normal 6 8 3" xfId="1865" xr:uid="{81939966-7F74-4134-A589-50D79401C1D8}"/>
    <cellStyle name="Normal 6 8 3 2" xfId="1866" xr:uid="{0C9A0811-F501-4ABA-ACA7-1E1BB3574004}"/>
    <cellStyle name="Normal 6 8 3 3" xfId="1867" xr:uid="{E7157787-4278-4637-8BCE-D8D1F00F55B8}"/>
    <cellStyle name="Normal 6 8 3 4" xfId="1868" xr:uid="{25B44CE8-026C-44C1-9475-43486793A9FC}"/>
    <cellStyle name="Normal 6 8 4" xfId="1869" xr:uid="{09F2D8E4-9AA8-4971-806B-1A56C5834473}"/>
    <cellStyle name="Normal 6 8 4 2" xfId="1870" xr:uid="{A5C5C298-F82B-4850-9965-F283670A829A}"/>
    <cellStyle name="Normal 6 8 4 3" xfId="1871" xr:uid="{93246607-262A-4D65-9D18-9F5D655D2D2A}"/>
    <cellStyle name="Normal 6 8 4 4" xfId="1872" xr:uid="{FA7A357B-1731-486C-81BF-0B1DEA7B1E49}"/>
    <cellStyle name="Normal 6 8 5" xfId="1873" xr:uid="{40719EFA-0A2E-4866-9C61-FBC6BB682A9E}"/>
    <cellStyle name="Normal 6 8 6" xfId="1874" xr:uid="{AED0EFFD-7A30-4F04-8005-875AF17A6B36}"/>
    <cellStyle name="Normal 6 8 7" xfId="1875" xr:uid="{C1898F48-8BA2-4A8F-9709-80AEA97E8B6D}"/>
    <cellStyle name="Normal 6 9" xfId="1876" xr:uid="{3F44470B-C86E-4788-B5E1-8ED01FBD98F6}"/>
    <cellStyle name="Normal 6 9 2" xfId="1877" xr:uid="{A0954924-1CF1-4349-8FEC-0876588881C1}"/>
    <cellStyle name="Normal 6 9 2 2" xfId="1878" xr:uid="{DDB41A76-977A-4BAB-B112-71FAA8AE36A3}"/>
    <cellStyle name="Normal 6 9 2 3" xfId="1879" xr:uid="{A04F048C-58A2-4DD4-9D03-D213E62BBD6C}"/>
    <cellStyle name="Normal 6 9 2 4" xfId="1880" xr:uid="{754C7CAE-2BE5-4C34-80F8-690820256A3E}"/>
    <cellStyle name="Normal 6 9 3" xfId="1881" xr:uid="{98E70B69-2847-4F3B-B109-D97AD02A50E7}"/>
    <cellStyle name="Normal 6 9 3 2" xfId="1882" xr:uid="{969B513E-258C-4924-9FED-6765F88624BA}"/>
    <cellStyle name="Normal 6 9 3 3" xfId="1883" xr:uid="{947CFBF6-689F-4B8D-AD9A-D40B90D5670E}"/>
    <cellStyle name="Normal 6 9 3 4" xfId="1884" xr:uid="{54770FCB-C89A-4A91-90A2-8DC5451F8142}"/>
    <cellStyle name="Normal 6 9 4" xfId="1885" xr:uid="{F1C05A7A-B7CB-4E8B-B92D-BBCF13B56418}"/>
    <cellStyle name="Normal 6 9 5" xfId="1886" xr:uid="{19C04441-AAF9-4301-8901-5F140723705C}"/>
    <cellStyle name="Normal 6 9 6" xfId="1887" xr:uid="{E2E4BEC5-2891-4D9B-80DC-2180DD56FF8F}"/>
    <cellStyle name="Normal 7" xfId="75" xr:uid="{5F2248C5-2B86-4D45-9D7A-57A6C5CAF93D}"/>
    <cellStyle name="Normal 7 10" xfId="1888" xr:uid="{68C3CA01-12F8-4370-AD2A-B21F6FD0A573}"/>
    <cellStyle name="Normal 7 10 2" xfId="1889" xr:uid="{A06B124D-F27D-4401-B8D0-DD3F868C4DBF}"/>
    <cellStyle name="Normal 7 10 3" xfId="1890" xr:uid="{BC100253-DC6D-4E60-97BE-54121998054B}"/>
    <cellStyle name="Normal 7 10 4" xfId="1891" xr:uid="{73030D3E-E823-4910-997E-7948D21ADB67}"/>
    <cellStyle name="Normal 7 11" xfId="1892" xr:uid="{D44BF58E-B163-46A4-AAEE-BB1DCFE0DFB2}"/>
    <cellStyle name="Normal 7 11 2" xfId="1893" xr:uid="{226A19F0-7F40-4F37-9515-1D1E43931455}"/>
    <cellStyle name="Normal 7 11 3" xfId="1894" xr:uid="{5C68023F-2A41-4379-88A0-F23B60EA55AB}"/>
    <cellStyle name="Normal 7 11 4" xfId="1895" xr:uid="{298927BA-0797-4BB5-B462-A2432B0A4DC2}"/>
    <cellStyle name="Normal 7 12" xfId="1896" xr:uid="{FFB3779E-4940-429B-A39C-AC57B784661F}"/>
    <cellStyle name="Normal 7 12 2" xfId="1897" xr:uid="{4AEC6064-EC12-44FF-8FA6-4EE4E6178CE6}"/>
    <cellStyle name="Normal 7 13" xfId="1898" xr:uid="{8CFBB7E5-60C4-4F6E-9D43-BE33DDD88613}"/>
    <cellStyle name="Normal 7 14" xfId="1899" xr:uid="{A18098C9-4078-414F-A938-286FB78CB7F4}"/>
    <cellStyle name="Normal 7 15" xfId="1900" xr:uid="{D41A313C-615E-41EC-ADD7-252A6C19FD5F}"/>
    <cellStyle name="Normal 7 16" xfId="7275" xr:uid="{ECB6DDBB-BAF4-470D-8FB9-0F21245F8804}"/>
    <cellStyle name="Normal 7 2" xfId="94" xr:uid="{A0BD436D-0A16-4A73-8B49-2D8A5DB75F96}"/>
    <cellStyle name="Normal 7 2 10" xfId="1901" xr:uid="{F8FF74CC-2398-4F8D-A753-4B6ECB3EE1A1}"/>
    <cellStyle name="Normal 7 2 11" xfId="1902" xr:uid="{737C74B9-18C7-4056-BBF0-6FA689B434BE}"/>
    <cellStyle name="Normal 7 2 2" xfId="1903" xr:uid="{FD91C166-6A71-485E-9F22-4AE51D606112}"/>
    <cellStyle name="Normal 7 2 2 2" xfId="1904" xr:uid="{ED4B00E3-1AD2-411E-A228-C3F2DB49E20E}"/>
    <cellStyle name="Normal 7 2 2 2 2" xfId="1905" xr:uid="{2B516662-7883-4E6A-BF96-6255002D07EF}"/>
    <cellStyle name="Normal 7 2 2 2 2 2" xfId="1906" xr:uid="{D484AAA0-0084-4C2E-9AA5-0B8A93A32C55}"/>
    <cellStyle name="Normal 7 2 2 2 2 2 2" xfId="1907" xr:uid="{CB11E96C-1AE5-4DB3-8A2B-6E77B8AEFED4}"/>
    <cellStyle name="Normal 7 2 2 2 2 2 2 2" xfId="4012" xr:uid="{8CA06E00-A991-491E-BF07-3BCFB738AB8D}"/>
    <cellStyle name="Normal 7 2 2 2 2 2 2 2 2" xfId="4013" xr:uid="{2EA333E5-9D66-4DDB-B953-EBF25132E5C4}"/>
    <cellStyle name="Normal 7 2 2 2 2 2 2 3" xfId="4014" xr:uid="{948E5A88-B470-4E23-BEA8-91C62AFDD7AA}"/>
    <cellStyle name="Normal 7 2 2 2 2 2 2 3 2" xfId="6683" xr:uid="{1E20EF35-837E-4A95-98EB-62E5827010CD}"/>
    <cellStyle name="Normal 7 2 2 2 2 2 2 4" xfId="6684" xr:uid="{4F4D1396-2617-4091-940C-DCA977BF1B29}"/>
    <cellStyle name="Normal 7 2 2 2 2 2 3" xfId="1908" xr:uid="{8765C4CE-8FBF-46E1-A6C0-412F89508DC2}"/>
    <cellStyle name="Normal 7 2 2 2 2 2 3 2" xfId="4015" xr:uid="{1285E2A8-06CC-4E51-9C87-7121CAB3E1DF}"/>
    <cellStyle name="Normal 7 2 2 2 2 2 4" xfId="1909" xr:uid="{742505F9-FE84-4704-B9CC-4F65DD6E9FE5}"/>
    <cellStyle name="Normal 7 2 2 2 2 2 4 2" xfId="6685" xr:uid="{24237AA1-997A-46FE-865D-137D6FF79BF8}"/>
    <cellStyle name="Normal 7 2 2 2 2 2 5" xfId="6686" xr:uid="{9976A1FB-C9C3-4F6A-928B-93406F4FA2D7}"/>
    <cellStyle name="Normal 7 2 2 2 2 3" xfId="1910" xr:uid="{8EFF4E48-6E1F-42A3-9DA7-6CE7E550DA38}"/>
    <cellStyle name="Normal 7 2 2 2 2 3 2" xfId="1911" xr:uid="{697054B2-F9A9-415D-90EC-0A8F1BCC8DF2}"/>
    <cellStyle name="Normal 7 2 2 2 2 3 2 2" xfId="4016" xr:uid="{F32473B1-5C27-4CAE-895B-B91F0BDDD90E}"/>
    <cellStyle name="Normal 7 2 2 2 2 3 3" xfId="1912" xr:uid="{F63BF7BC-E3F8-4B63-9D0D-EF1C7865AD8B}"/>
    <cellStyle name="Normal 7 2 2 2 2 3 3 2" xfId="6687" xr:uid="{86AFA721-7CC2-4A81-AD21-E7A072FA4C0A}"/>
    <cellStyle name="Normal 7 2 2 2 2 3 4" xfId="1913" xr:uid="{A13EAC97-58E0-4518-B423-F4A367012F17}"/>
    <cellStyle name="Normal 7 2 2 2 2 4" xfId="1914" xr:uid="{4C68A44B-B016-4425-90E8-0760D2058132}"/>
    <cellStyle name="Normal 7 2 2 2 2 4 2" xfId="4017" xr:uid="{6C946E74-510B-4981-8E8E-D2921CC73346}"/>
    <cellStyle name="Normal 7 2 2 2 2 5" xfId="1915" xr:uid="{1A3AE6F5-475C-4EAC-9035-DD16D59DBCD9}"/>
    <cellStyle name="Normal 7 2 2 2 2 5 2" xfId="6688" xr:uid="{25D9E246-F5BC-4DB0-BFC7-440953A43EC0}"/>
    <cellStyle name="Normal 7 2 2 2 2 6" xfId="1916" xr:uid="{37353278-7F00-46B3-821C-67B6F7BBD2A8}"/>
    <cellStyle name="Normal 7 2 2 2 3" xfId="1917" xr:uid="{6276D1A5-D7FF-4DEC-AA43-115C42BC12FE}"/>
    <cellStyle name="Normal 7 2 2 2 3 2" xfId="1918" xr:uid="{391F32AD-5110-4EF9-B260-5BE9E3EB03A7}"/>
    <cellStyle name="Normal 7 2 2 2 3 2 2" xfId="1919" xr:uid="{9EE71BBD-C070-4EB7-ACB6-4A241F6A5AF0}"/>
    <cellStyle name="Normal 7 2 2 2 3 2 2 2" xfId="4018" xr:uid="{6E0B9540-1F00-403D-9F9A-DBE4DDAB4320}"/>
    <cellStyle name="Normal 7 2 2 2 3 2 2 2 2" xfId="4019" xr:uid="{82857CC0-7D84-448A-ACA8-4484A81978BD}"/>
    <cellStyle name="Normal 7 2 2 2 3 2 2 3" xfId="4020" xr:uid="{A83EAC1C-6360-4518-B631-8DEADBD8CEBF}"/>
    <cellStyle name="Normal 7 2 2 2 3 2 2 3 2" xfId="6689" xr:uid="{6EB8E0DF-E029-433B-AF95-A327CFED5255}"/>
    <cellStyle name="Normal 7 2 2 2 3 2 2 4" xfId="6690" xr:uid="{30ABBCB7-B1F8-4BE9-8814-ABA30C4F4F65}"/>
    <cellStyle name="Normal 7 2 2 2 3 2 3" xfId="1920" xr:uid="{624D7616-F789-4BDF-A124-8C132523A627}"/>
    <cellStyle name="Normal 7 2 2 2 3 2 3 2" xfId="4021" xr:uid="{5AB6868F-E737-416F-8ED8-9841AAD7EA9F}"/>
    <cellStyle name="Normal 7 2 2 2 3 2 4" xfId="1921" xr:uid="{5C1EBF85-E00B-48B2-B606-4666C21BBF5A}"/>
    <cellStyle name="Normal 7 2 2 2 3 2 4 2" xfId="6691" xr:uid="{446AB1F3-93B5-4F2D-9C1C-32DC0FC4DD47}"/>
    <cellStyle name="Normal 7 2 2 2 3 2 5" xfId="6692" xr:uid="{C1A1DBB4-7874-4D5F-8242-346E506BA942}"/>
    <cellStyle name="Normal 7 2 2 2 3 3" xfId="1922" xr:uid="{28AD148E-682C-4AB5-94F6-054512D00788}"/>
    <cellStyle name="Normal 7 2 2 2 3 3 2" xfId="4022" xr:uid="{62923D26-A79F-4F7E-8AB5-9C6245DCA6B4}"/>
    <cellStyle name="Normal 7 2 2 2 3 3 2 2" xfId="4023" xr:uid="{FB4A1F76-B61E-4635-B14C-26091A3C41FA}"/>
    <cellStyle name="Normal 7 2 2 2 3 3 3" xfId="4024" xr:uid="{31A1A715-6C8E-4677-9A68-B01953107418}"/>
    <cellStyle name="Normal 7 2 2 2 3 3 3 2" xfId="6693" xr:uid="{365305DC-2415-48E8-B247-A3E16F57C843}"/>
    <cellStyle name="Normal 7 2 2 2 3 3 4" xfId="6694" xr:uid="{7F29DE7E-2A6C-41F0-8B40-AFCF53DD959A}"/>
    <cellStyle name="Normal 7 2 2 2 3 4" xfId="1923" xr:uid="{F1B88707-BDB0-40F8-8088-D707092BB59C}"/>
    <cellStyle name="Normal 7 2 2 2 3 4 2" xfId="4025" xr:uid="{24DEDF09-CA05-466D-8492-50BEC563C4AE}"/>
    <cellStyle name="Normal 7 2 2 2 3 5" xfId="1924" xr:uid="{956DD105-8AEA-4668-B9F5-329C6BDAB9CE}"/>
    <cellStyle name="Normal 7 2 2 2 3 5 2" xfId="6695" xr:uid="{2211C3B9-E7EB-4670-AB8B-5FA269C24B9D}"/>
    <cellStyle name="Normal 7 2 2 2 3 6" xfId="6696" xr:uid="{B7CFA0EF-9AD1-41E8-AA54-DC677C4311D8}"/>
    <cellStyle name="Normal 7 2 2 2 4" xfId="1925" xr:uid="{1A53DAD8-A8E4-4F85-9CF3-60140871A5EA}"/>
    <cellStyle name="Normal 7 2 2 2 4 2" xfId="1926" xr:uid="{AF188884-1B7D-4328-98D0-8AFC373996E6}"/>
    <cellStyle name="Normal 7 2 2 2 4 2 2" xfId="4026" xr:uid="{03909D3C-4C1E-4AA7-BFF0-CBF5C88019A0}"/>
    <cellStyle name="Normal 7 2 2 2 4 2 2 2" xfId="4027" xr:uid="{EFEC16D8-4080-435A-86A1-42D20E9EC762}"/>
    <cellStyle name="Normal 7 2 2 2 4 2 3" xfId="4028" xr:uid="{BDA996DB-47A7-4EF0-BB72-F4793F2CF171}"/>
    <cellStyle name="Normal 7 2 2 2 4 2 3 2" xfId="6697" xr:uid="{B410688F-5149-4F9E-96D1-AADD3C93E587}"/>
    <cellStyle name="Normal 7 2 2 2 4 2 4" xfId="6698" xr:uid="{DE833B0E-C9AA-499C-8F9A-ECCBC1EF945B}"/>
    <cellStyle name="Normal 7 2 2 2 4 3" xfId="1927" xr:uid="{292BD684-7AEE-4036-B655-170865ED013F}"/>
    <cellStyle name="Normal 7 2 2 2 4 3 2" xfId="4029" xr:uid="{E28E4414-DEC9-44F5-8E43-F378E8597CB1}"/>
    <cellStyle name="Normal 7 2 2 2 4 4" xfId="1928" xr:uid="{6C4623A9-1B5D-4EEF-8108-E2B0BE7DFB41}"/>
    <cellStyle name="Normal 7 2 2 2 4 4 2" xfId="6699" xr:uid="{507022EC-0381-490A-9DE9-A25AE7D33DF6}"/>
    <cellStyle name="Normal 7 2 2 2 4 5" xfId="6700" xr:uid="{22A15A7A-2244-4AD5-817A-0EDD538F4AD4}"/>
    <cellStyle name="Normal 7 2 2 2 5" xfId="1929" xr:uid="{B252703D-0E67-4D76-9B4E-AC6192902B3C}"/>
    <cellStyle name="Normal 7 2 2 2 5 2" xfId="1930" xr:uid="{59D3667A-1FC9-441F-A9CC-17D62383E773}"/>
    <cellStyle name="Normal 7 2 2 2 5 2 2" xfId="4030" xr:uid="{2DAEF34A-1D7E-4BD3-A6D8-EC1F4B46B365}"/>
    <cellStyle name="Normal 7 2 2 2 5 3" xfId="1931" xr:uid="{155108AE-EDAE-477F-8398-FABA27765964}"/>
    <cellStyle name="Normal 7 2 2 2 5 3 2" xfId="6701" xr:uid="{995B570C-B931-4F69-9437-D0B66AE142D1}"/>
    <cellStyle name="Normal 7 2 2 2 5 4" xfId="1932" xr:uid="{EA64E993-E775-43E2-B91A-8E127D6FF77F}"/>
    <cellStyle name="Normal 7 2 2 2 6" xfId="1933" xr:uid="{C919499D-D209-4A37-8757-CDCF823DF4DD}"/>
    <cellStyle name="Normal 7 2 2 2 6 2" xfId="4031" xr:uid="{6B5967B9-23CE-41B5-BEC9-3C4329C3B6AB}"/>
    <cellStyle name="Normal 7 2 2 2 7" xfId="1934" xr:uid="{881803FE-D724-4C76-846D-6BEA4674C10A}"/>
    <cellStyle name="Normal 7 2 2 2 7 2" xfId="6702" xr:uid="{6190FA63-06ED-403F-8110-4C4CCDAD69E5}"/>
    <cellStyle name="Normal 7 2 2 2 8" xfId="1935" xr:uid="{8A79F991-F050-4F35-9FBA-289E7BB26E4E}"/>
    <cellStyle name="Normal 7 2 2 3" xfId="1936" xr:uid="{CCB49B8C-E163-4C60-9015-364856921F25}"/>
    <cellStyle name="Normal 7 2 2 3 2" xfId="1937" xr:uid="{F43D1825-23DE-4E95-9CFD-E496C4C4C838}"/>
    <cellStyle name="Normal 7 2 2 3 2 2" xfId="1938" xr:uid="{92DDD169-9EB1-460E-9850-B907B74D8774}"/>
    <cellStyle name="Normal 7 2 2 3 2 2 2" xfId="4032" xr:uid="{ACD69FDC-95C2-4AEF-98EB-E1DB2F6989C9}"/>
    <cellStyle name="Normal 7 2 2 3 2 2 2 2" xfId="4033" xr:uid="{E2EE650B-DCF7-4D67-8279-D480E5C4F883}"/>
    <cellStyle name="Normal 7 2 2 3 2 2 3" xfId="4034" xr:uid="{59E5BBFA-B496-426E-BD04-256AEE91B578}"/>
    <cellStyle name="Normal 7 2 2 3 2 2 3 2" xfId="6703" xr:uid="{3EA11761-C67D-4774-B453-3A666E28E45D}"/>
    <cellStyle name="Normal 7 2 2 3 2 2 4" xfId="6704" xr:uid="{CADA2916-85CD-4D2C-8165-7F45EE2442EB}"/>
    <cellStyle name="Normal 7 2 2 3 2 3" xfId="1939" xr:uid="{8C3F4633-B7BD-4DF0-A66D-854FFA7B0F67}"/>
    <cellStyle name="Normal 7 2 2 3 2 3 2" xfId="4035" xr:uid="{DE0C1C63-8017-400E-A79B-66516DC8AEAF}"/>
    <cellStyle name="Normal 7 2 2 3 2 4" xfId="1940" xr:uid="{6A519B77-E497-406F-A6BE-854A6E9E5C8B}"/>
    <cellStyle name="Normal 7 2 2 3 2 4 2" xfId="6705" xr:uid="{028BEC04-D208-489D-83E3-4AFFCCA1CD71}"/>
    <cellStyle name="Normal 7 2 2 3 2 5" xfId="6706" xr:uid="{B6376C42-FB7A-4A45-8E1D-B545701F080A}"/>
    <cellStyle name="Normal 7 2 2 3 3" xfId="1941" xr:uid="{5D07D0A2-700F-4002-91EF-41139EB3300F}"/>
    <cellStyle name="Normal 7 2 2 3 3 2" xfId="1942" xr:uid="{A3A58421-D513-489F-8890-422F87F9118F}"/>
    <cellStyle name="Normal 7 2 2 3 3 2 2" xfId="4036" xr:uid="{3E1B9566-EAEF-4B67-AC3C-52311BB4C3D6}"/>
    <cellStyle name="Normal 7 2 2 3 3 3" xfId="1943" xr:uid="{70C96114-ED33-4331-96DA-261FFCF451BA}"/>
    <cellStyle name="Normal 7 2 2 3 3 3 2" xfId="6707" xr:uid="{FF7F5B40-05E3-4A7C-82CE-79B500270C54}"/>
    <cellStyle name="Normal 7 2 2 3 3 4" xfId="1944" xr:uid="{C08944C1-B005-4CE8-9D73-B211117EE8B0}"/>
    <cellStyle name="Normal 7 2 2 3 4" xfId="1945" xr:uid="{3BAAF359-ACB7-4531-8F0B-77DC680FA627}"/>
    <cellStyle name="Normal 7 2 2 3 4 2" xfId="4037" xr:uid="{95989594-1FF3-4C99-A3A1-875896CCD315}"/>
    <cellStyle name="Normal 7 2 2 3 5" xfId="1946" xr:uid="{59BF2E5D-754A-47CF-B24D-1B0B55DB26DB}"/>
    <cellStyle name="Normal 7 2 2 3 5 2" xfId="6708" xr:uid="{A2AAC9ED-E8CA-4196-A04F-9F4C5925352B}"/>
    <cellStyle name="Normal 7 2 2 3 6" xfId="1947" xr:uid="{D6FE6554-3445-4544-8968-84CA86DB98AE}"/>
    <cellStyle name="Normal 7 2 2 4" xfId="1948" xr:uid="{41768064-2D54-4812-907B-2050F05E8603}"/>
    <cellStyle name="Normal 7 2 2 4 2" xfId="1949" xr:uid="{04B7F187-BA7F-4364-9761-E2123F0A297D}"/>
    <cellStyle name="Normal 7 2 2 4 2 2" xfId="1950" xr:uid="{53D1C0BC-C550-4843-814C-C99A70CAC65E}"/>
    <cellStyle name="Normal 7 2 2 4 2 2 2" xfId="4038" xr:uid="{1588E09A-2E72-49D1-BA59-52B6EE3F634F}"/>
    <cellStyle name="Normal 7 2 2 4 2 2 2 2" xfId="4039" xr:uid="{5FC9437A-004F-4D20-9B2D-818A7AC27F2F}"/>
    <cellStyle name="Normal 7 2 2 4 2 2 3" xfId="4040" xr:uid="{C7F539FF-70E6-40B7-8826-4CFB4BEA0C7F}"/>
    <cellStyle name="Normal 7 2 2 4 2 2 3 2" xfId="6709" xr:uid="{E1057204-D788-40FB-9F3C-E5FBBCC271E2}"/>
    <cellStyle name="Normal 7 2 2 4 2 2 4" xfId="6710" xr:uid="{66E22EB9-CA01-431C-B25B-16D8A5FC5A2A}"/>
    <cellStyle name="Normal 7 2 2 4 2 3" xfId="1951" xr:uid="{D70567AA-BA5B-44D7-87FD-422D15A61D2D}"/>
    <cellStyle name="Normal 7 2 2 4 2 3 2" xfId="4041" xr:uid="{0734870C-3F98-473E-9780-578A9D18504D}"/>
    <cellStyle name="Normal 7 2 2 4 2 4" xfId="1952" xr:uid="{C6871CB0-D577-40AA-BE8B-6A199628EE71}"/>
    <cellStyle name="Normal 7 2 2 4 2 4 2" xfId="6711" xr:uid="{A00F75FE-61E1-4FA2-B9F3-D02DCCD30D22}"/>
    <cellStyle name="Normal 7 2 2 4 2 5" xfId="6712" xr:uid="{78CEA14C-6C45-4844-BD78-9E9B755811F5}"/>
    <cellStyle name="Normal 7 2 2 4 3" xfId="1953" xr:uid="{ACE1CC87-9A23-48E4-AEDE-4766F6EB4ACA}"/>
    <cellStyle name="Normal 7 2 2 4 3 2" xfId="4042" xr:uid="{FD385CD7-AC85-4B67-98E2-A0CF100CB7F2}"/>
    <cellStyle name="Normal 7 2 2 4 3 2 2" xfId="4043" xr:uid="{741A9FC0-2580-46B5-A474-D366DA14159E}"/>
    <cellStyle name="Normal 7 2 2 4 3 3" xfId="4044" xr:uid="{4A89A995-C0FC-425E-AD53-3B3167047E59}"/>
    <cellStyle name="Normal 7 2 2 4 3 3 2" xfId="6713" xr:uid="{D729D27D-2157-4C29-A609-F600220B12CE}"/>
    <cellStyle name="Normal 7 2 2 4 3 4" xfId="6714" xr:uid="{E4A50A43-AB66-4B4C-B9EE-C61CAB5BC8FD}"/>
    <cellStyle name="Normal 7 2 2 4 4" xfId="1954" xr:uid="{9F479076-C490-4260-AB01-97D43E9C0B49}"/>
    <cellStyle name="Normal 7 2 2 4 4 2" xfId="4045" xr:uid="{3EF58B11-3AE0-4B3A-B6D0-53B4B86D239C}"/>
    <cellStyle name="Normal 7 2 2 4 5" xfId="1955" xr:uid="{EC1193FE-B47F-459F-96EA-D66372F2685D}"/>
    <cellStyle name="Normal 7 2 2 4 5 2" xfId="6715" xr:uid="{23D934FC-B50A-4678-A2DD-55F3737C2003}"/>
    <cellStyle name="Normal 7 2 2 4 6" xfId="6716" xr:uid="{685ECAF3-EB35-4638-8CBC-0E336DF74B98}"/>
    <cellStyle name="Normal 7 2 2 5" xfId="1956" xr:uid="{35CABD60-3671-4E90-9229-F46F4607AA4E}"/>
    <cellStyle name="Normal 7 2 2 5 2" xfId="1957" xr:uid="{0225309C-6BB3-4A57-AAF2-610BA943093A}"/>
    <cellStyle name="Normal 7 2 2 5 2 2" xfId="4046" xr:uid="{0EC5C070-343B-4B99-888E-6B7E822F45A3}"/>
    <cellStyle name="Normal 7 2 2 5 2 2 2" xfId="4047" xr:uid="{BB6757CF-96A1-47B0-ADBE-B9E0DE0DF7D3}"/>
    <cellStyle name="Normal 7 2 2 5 2 3" xfId="4048" xr:uid="{5ECDC965-C827-406B-9020-8A4EED862B1C}"/>
    <cellStyle name="Normal 7 2 2 5 2 3 2" xfId="6717" xr:uid="{6D4359E3-5CED-4AAA-AA24-5F65883AF908}"/>
    <cellStyle name="Normal 7 2 2 5 2 4" xfId="6718" xr:uid="{5A072C82-557D-4DF5-81D8-BC28CBC01E5B}"/>
    <cellStyle name="Normal 7 2 2 5 3" xfId="1958" xr:uid="{7D093A9F-ECFE-4677-97C9-527E05BB2A2A}"/>
    <cellStyle name="Normal 7 2 2 5 3 2" xfId="4049" xr:uid="{67885160-4146-41C6-BE09-1B9AA9BB3E7F}"/>
    <cellStyle name="Normal 7 2 2 5 4" xfId="1959" xr:uid="{14C775E2-C30E-4CCD-8B59-75E248C0230B}"/>
    <cellStyle name="Normal 7 2 2 5 4 2" xfId="6719" xr:uid="{CDF09536-79FA-44AA-B906-C64C6A566C42}"/>
    <cellStyle name="Normal 7 2 2 5 5" xfId="6720" xr:uid="{22CB6E5B-6E5C-4763-9892-50C0F0778E90}"/>
    <cellStyle name="Normal 7 2 2 6" xfId="1960" xr:uid="{D1EE7440-5C0B-4D26-8127-73B5D892E176}"/>
    <cellStyle name="Normal 7 2 2 6 2" xfId="1961" xr:uid="{A05FDB66-AE87-4298-BED2-4012F4375B3A}"/>
    <cellStyle name="Normal 7 2 2 6 2 2" xfId="4050" xr:uid="{E9B88C6B-48BA-43BE-A73C-B8E2AD012DF3}"/>
    <cellStyle name="Normal 7 2 2 6 3" xfId="1962" xr:uid="{2E5B9371-22F4-4B40-BA8B-00116244A14C}"/>
    <cellStyle name="Normal 7 2 2 6 3 2" xfId="6721" xr:uid="{73AFBB17-17D4-4CD3-8C9A-F30DDF10634C}"/>
    <cellStyle name="Normal 7 2 2 6 4" xfId="1963" xr:uid="{0ECB6DDD-4510-4956-B4CD-098C43F5E910}"/>
    <cellStyle name="Normal 7 2 2 7" xfId="1964" xr:uid="{7008C93E-833F-43B2-82E0-671BD5434422}"/>
    <cellStyle name="Normal 7 2 2 7 2" xfId="4051" xr:uid="{67F4BCC8-6EB6-410A-9944-F1FAB1944C12}"/>
    <cellStyle name="Normal 7 2 2 8" xfId="1965" xr:uid="{52EF25C0-6494-44CC-B57B-C1C987A01890}"/>
    <cellStyle name="Normal 7 2 2 8 2" xfId="6722" xr:uid="{6BDB6BE4-5AAE-420E-9726-6A0166FBF163}"/>
    <cellStyle name="Normal 7 2 2 9" xfId="1966" xr:uid="{891C9E27-7453-47E1-B103-9E085B17BE5D}"/>
    <cellStyle name="Normal 7 2 3" xfId="1967" xr:uid="{A068747A-88ED-4C43-921E-4B3C0F570A94}"/>
    <cellStyle name="Normal 7 2 3 2" xfId="1968" xr:uid="{1CFB6F36-E4FD-4114-8C73-BD45F2E54FDC}"/>
    <cellStyle name="Normal 7 2 3 2 2" xfId="1969" xr:uid="{A63FE3CE-AC1F-4469-9FFD-2DBC751BE400}"/>
    <cellStyle name="Normal 7 2 3 2 2 2" xfId="1970" xr:uid="{D90FE36D-860B-4505-9C5F-704D92FA508D}"/>
    <cellStyle name="Normal 7 2 3 2 2 2 2" xfId="4052" xr:uid="{A919EEA2-88F2-438F-A768-0994C76732AE}"/>
    <cellStyle name="Normal 7 2 3 2 2 2 2 2" xfId="4053" xr:uid="{92E84D19-5A7E-499B-9BB4-1ACFCD92EF76}"/>
    <cellStyle name="Normal 7 2 3 2 2 2 3" xfId="4054" xr:uid="{A7CBB44E-02DE-4A69-8089-FEC6C6943B4E}"/>
    <cellStyle name="Normal 7 2 3 2 2 2 3 2" xfId="6723" xr:uid="{4EA0C82B-E413-41E6-BE30-22914BED35AE}"/>
    <cellStyle name="Normal 7 2 3 2 2 2 4" xfId="6724" xr:uid="{710248C3-098C-40DD-A1A3-E5EE7BD4D8F2}"/>
    <cellStyle name="Normal 7 2 3 2 2 3" xfId="1971" xr:uid="{E430CE25-AF69-4DC2-B706-3CE3EC481591}"/>
    <cellStyle name="Normal 7 2 3 2 2 3 2" xfId="4055" xr:uid="{A57104A4-3D48-4E72-98D7-CB360C395CEF}"/>
    <cellStyle name="Normal 7 2 3 2 2 4" xfId="1972" xr:uid="{D8437195-3694-4A32-AB7E-D8338BA30E94}"/>
    <cellStyle name="Normal 7 2 3 2 2 4 2" xfId="6725" xr:uid="{01F6B9E1-B25F-44C8-A554-F9085E2C2742}"/>
    <cellStyle name="Normal 7 2 3 2 2 5" xfId="6726" xr:uid="{6905C92E-32E8-48E4-84EC-5F301A571707}"/>
    <cellStyle name="Normal 7 2 3 2 3" xfId="1973" xr:uid="{41453A5E-3E91-4979-B4E2-201BD741D4B2}"/>
    <cellStyle name="Normal 7 2 3 2 3 2" xfId="1974" xr:uid="{1C420FBC-2C71-4FE6-98DF-774363806BFD}"/>
    <cellStyle name="Normal 7 2 3 2 3 2 2" xfId="4056" xr:uid="{8E3D8B19-98F5-432B-AA1F-E72B97D886AE}"/>
    <cellStyle name="Normal 7 2 3 2 3 3" xfId="1975" xr:uid="{C32BED6D-9081-4ABE-BD33-A78FBAD70FED}"/>
    <cellStyle name="Normal 7 2 3 2 3 3 2" xfId="6727" xr:uid="{735FFF77-9022-45AF-8243-7AD3BBBAFEFD}"/>
    <cellStyle name="Normal 7 2 3 2 3 4" xfId="1976" xr:uid="{9C69958D-76E7-4EB0-92AF-5137677DE6E3}"/>
    <cellStyle name="Normal 7 2 3 2 4" xfId="1977" xr:uid="{B0243F27-6F27-4BBD-8E9A-ABF75B9D8D10}"/>
    <cellStyle name="Normal 7 2 3 2 4 2" xfId="4057" xr:uid="{D281E4CE-FA40-451A-896A-E21495997F83}"/>
    <cellStyle name="Normal 7 2 3 2 5" xfId="1978" xr:uid="{850EC085-B766-4C01-9F7F-2D5D68B46870}"/>
    <cellStyle name="Normal 7 2 3 2 5 2" xfId="6728" xr:uid="{EA859381-C279-4662-8AEA-0F69387758A8}"/>
    <cellStyle name="Normal 7 2 3 2 6" xfId="1979" xr:uid="{969243D0-713F-4612-8C3B-DA5B19AFF26C}"/>
    <cellStyle name="Normal 7 2 3 3" xfId="1980" xr:uid="{75F92554-2AF9-4722-9B34-90A42312522E}"/>
    <cellStyle name="Normal 7 2 3 3 2" xfId="1981" xr:uid="{5CEFB6ED-67E8-4F14-A60C-5DB800C3F11E}"/>
    <cellStyle name="Normal 7 2 3 3 2 2" xfId="1982" xr:uid="{EB0F7672-12C9-41BD-93EF-F2D195860DA5}"/>
    <cellStyle name="Normal 7 2 3 3 2 2 2" xfId="4058" xr:uid="{EFCA8D91-3E50-454E-ADA5-F69A69ECAB34}"/>
    <cellStyle name="Normal 7 2 3 3 2 2 2 2" xfId="4059" xr:uid="{88EE8EC0-C68F-4CD3-B0DE-82206E81F547}"/>
    <cellStyle name="Normal 7 2 3 3 2 2 3" xfId="4060" xr:uid="{8E56D20C-B7B9-4EE9-BB8C-4C63098E28FE}"/>
    <cellStyle name="Normal 7 2 3 3 2 2 3 2" xfId="6729" xr:uid="{9213FB89-2CBA-4F6C-B982-677D36BCEA4C}"/>
    <cellStyle name="Normal 7 2 3 3 2 2 4" xfId="6730" xr:uid="{74F73161-E8ED-438F-A5C9-FDEF30A378C3}"/>
    <cellStyle name="Normal 7 2 3 3 2 3" xfId="1983" xr:uid="{08B3A091-3280-4C18-B8EC-9C2EF81CBCCD}"/>
    <cellStyle name="Normal 7 2 3 3 2 3 2" xfId="4061" xr:uid="{5E94A6B1-9696-4EFF-A49E-4840A0F5737C}"/>
    <cellStyle name="Normal 7 2 3 3 2 4" xfId="1984" xr:uid="{CDDF3AF9-2514-4503-A51B-2BB2177927BB}"/>
    <cellStyle name="Normal 7 2 3 3 2 4 2" xfId="6731" xr:uid="{72016DB2-0491-4A23-A68C-FBE093C20F8A}"/>
    <cellStyle name="Normal 7 2 3 3 2 5" xfId="6732" xr:uid="{363A6AB7-A8C7-4552-8790-2D32BDD91AB7}"/>
    <cellStyle name="Normal 7 2 3 3 3" xfId="1985" xr:uid="{47A99A51-B085-4E26-8E96-4D93ADD2E4E7}"/>
    <cellStyle name="Normal 7 2 3 3 3 2" xfId="4062" xr:uid="{EBC8724C-03D0-4FB1-AB91-A5F02E3ED130}"/>
    <cellStyle name="Normal 7 2 3 3 3 2 2" xfId="4063" xr:uid="{95E20B6E-9BB6-445C-AE7B-1F043C6E7268}"/>
    <cellStyle name="Normal 7 2 3 3 3 3" xfId="4064" xr:uid="{01A60BBB-D9EB-42E7-AD87-F1E8FAF3977E}"/>
    <cellStyle name="Normal 7 2 3 3 3 3 2" xfId="6733" xr:uid="{44AD1F1E-AED4-48AB-8069-6BC34685D179}"/>
    <cellStyle name="Normal 7 2 3 3 3 4" xfId="6734" xr:uid="{07EC0D8C-FA9B-4678-89F7-6601B3770C41}"/>
    <cellStyle name="Normal 7 2 3 3 4" xfId="1986" xr:uid="{EC701C6E-58F6-4F66-B87D-3D3D4778BF9B}"/>
    <cellStyle name="Normal 7 2 3 3 4 2" xfId="4065" xr:uid="{C19F9A03-985C-4492-9805-140E92E33382}"/>
    <cellStyle name="Normal 7 2 3 3 5" xfId="1987" xr:uid="{CC1571B6-B0F4-4133-8255-82118242B301}"/>
    <cellStyle name="Normal 7 2 3 3 5 2" xfId="6735" xr:uid="{CEAA391E-1DBC-4218-804A-62EC88BC949E}"/>
    <cellStyle name="Normal 7 2 3 3 6" xfId="6736" xr:uid="{88A29614-CE0E-4160-A1FF-6F3ED7E13381}"/>
    <cellStyle name="Normal 7 2 3 4" xfId="1988" xr:uid="{6E3913B7-3D43-47BC-86DF-8BA424198DDF}"/>
    <cellStyle name="Normal 7 2 3 4 2" xfId="1989" xr:uid="{5C1B6A20-FEC0-49F1-AEBE-EEC79C815689}"/>
    <cellStyle name="Normal 7 2 3 4 2 2" xfId="4066" xr:uid="{37ADFE54-73F1-4CFE-A916-9BCBB2816D83}"/>
    <cellStyle name="Normal 7 2 3 4 2 2 2" xfId="4067" xr:uid="{3D482E46-6E93-4EA1-96B2-6EBD6288C785}"/>
    <cellStyle name="Normal 7 2 3 4 2 3" xfId="4068" xr:uid="{B2160CB5-6403-42C7-9923-62D43B63017C}"/>
    <cellStyle name="Normal 7 2 3 4 2 3 2" xfId="6737" xr:uid="{F1E04223-EEFD-4A07-B509-8789C72E8BC2}"/>
    <cellStyle name="Normal 7 2 3 4 2 4" xfId="6738" xr:uid="{2633C4CF-320B-4AC8-B44E-2041B5F1A341}"/>
    <cellStyle name="Normal 7 2 3 4 3" xfId="1990" xr:uid="{39473F48-2836-4C00-938E-6A9C475823CB}"/>
    <cellStyle name="Normal 7 2 3 4 3 2" xfId="4069" xr:uid="{1673C719-10A8-4AFD-9866-C91059BB9A85}"/>
    <cellStyle name="Normal 7 2 3 4 4" xfId="1991" xr:uid="{982960FE-3DB5-4F95-B53A-6E8895E2B75F}"/>
    <cellStyle name="Normal 7 2 3 4 4 2" xfId="6739" xr:uid="{DB9B2DF2-69C0-4F33-B3B3-B648A045988E}"/>
    <cellStyle name="Normal 7 2 3 4 5" xfId="6740" xr:uid="{D6EFCC81-51C8-4298-B549-1BAD919E371F}"/>
    <cellStyle name="Normal 7 2 3 5" xfId="1992" xr:uid="{2D669AC2-1065-4A72-8FC3-4E2F8BF45DC6}"/>
    <cellStyle name="Normal 7 2 3 5 2" xfId="1993" xr:uid="{E94D50D8-3157-4466-A45D-C700FA981277}"/>
    <cellStyle name="Normal 7 2 3 5 2 2" xfId="4070" xr:uid="{B2C70E41-FE75-4467-9628-01917A9878C5}"/>
    <cellStyle name="Normal 7 2 3 5 3" xfId="1994" xr:uid="{246A5789-BBA9-4F6B-B6A6-50DFF4E7FB5F}"/>
    <cellStyle name="Normal 7 2 3 5 3 2" xfId="6741" xr:uid="{5D70D5AF-2EC9-40A9-8324-AFD38C5B3FC0}"/>
    <cellStyle name="Normal 7 2 3 5 4" xfId="1995" xr:uid="{30421B35-EF20-440C-A7E3-EDBCAE112E15}"/>
    <cellStyle name="Normal 7 2 3 6" xfId="1996" xr:uid="{75B946B5-95DE-4AEA-81E5-0E114BC87389}"/>
    <cellStyle name="Normal 7 2 3 6 2" xfId="4071" xr:uid="{F440A523-1BA7-49FC-808C-D89F961CBA53}"/>
    <cellStyle name="Normal 7 2 3 7" xfId="1997" xr:uid="{3F665CE1-A3DB-400D-A3C2-5699BAF0853A}"/>
    <cellStyle name="Normal 7 2 3 7 2" xfId="6742" xr:uid="{353D0CE9-42DD-4F86-A444-3D84BDCAEA6C}"/>
    <cellStyle name="Normal 7 2 3 8" xfId="1998" xr:uid="{F11DA9EF-2F0F-4C9C-9C44-1F8780E5A124}"/>
    <cellStyle name="Normal 7 2 4" xfId="1999" xr:uid="{84168ADE-E99C-4565-A2BB-C6E8C1CC43EF}"/>
    <cellStyle name="Normal 7 2 4 2" xfId="2000" xr:uid="{DB0DA309-513B-4F6F-8198-B448121C1908}"/>
    <cellStyle name="Normal 7 2 4 2 2" xfId="2001" xr:uid="{2D44C557-CFAD-44AC-B862-DC9AADE06E8E}"/>
    <cellStyle name="Normal 7 2 4 2 2 2" xfId="2002" xr:uid="{36025F31-BF67-477A-8E01-B3D37E01CF00}"/>
    <cellStyle name="Normal 7 2 4 2 2 2 2" xfId="4072" xr:uid="{FF02EBD3-434C-44B9-A234-44B138211305}"/>
    <cellStyle name="Normal 7 2 4 2 2 3" xfId="2003" xr:uid="{5377A29F-FD7E-43BE-AD73-E9BFCE319737}"/>
    <cellStyle name="Normal 7 2 4 2 2 3 2" xfId="6743" xr:uid="{E807CFEC-22ED-49C2-8768-91875CF87C84}"/>
    <cellStyle name="Normal 7 2 4 2 2 4" xfId="2004" xr:uid="{B506D872-C5C1-48E6-AC8C-3A8E0D0D8F6A}"/>
    <cellStyle name="Normal 7 2 4 2 3" xfId="2005" xr:uid="{052BE91C-90D5-4DF8-AF7A-6D9EFCAD546D}"/>
    <cellStyle name="Normal 7 2 4 2 3 2" xfId="4073" xr:uid="{F4E8588B-A15F-4833-B0CA-8F8984A1D6A0}"/>
    <cellStyle name="Normal 7 2 4 2 4" xfId="2006" xr:uid="{313941FB-8EEA-4A4C-BD76-77546E65804D}"/>
    <cellStyle name="Normal 7 2 4 2 4 2" xfId="6744" xr:uid="{859B1673-66A2-438D-B37B-BC10710FB0E1}"/>
    <cellStyle name="Normal 7 2 4 2 5" xfId="2007" xr:uid="{21A665CA-4327-46E9-B791-AF156635C09E}"/>
    <cellStyle name="Normal 7 2 4 3" xfId="2008" xr:uid="{2E7E2CD3-6092-4781-97A8-ADFE9F084977}"/>
    <cellStyle name="Normal 7 2 4 3 2" xfId="2009" xr:uid="{F45850A0-B89A-4A91-82F4-AB99DF0BAC82}"/>
    <cellStyle name="Normal 7 2 4 3 2 2" xfId="4074" xr:uid="{331DCEFF-FF70-49FC-82F1-C845A080917A}"/>
    <cellStyle name="Normal 7 2 4 3 3" xfId="2010" xr:uid="{B68868C4-7941-49A0-A20F-4C691A0E0AE0}"/>
    <cellStyle name="Normal 7 2 4 3 3 2" xfId="6745" xr:uid="{7CE0CB97-8B1A-4D37-8123-246821E1C681}"/>
    <cellStyle name="Normal 7 2 4 3 4" xfId="2011" xr:uid="{5E6F3DE2-69D8-4283-BC62-FF223A5654F5}"/>
    <cellStyle name="Normal 7 2 4 4" xfId="2012" xr:uid="{9C60D076-6D92-4970-A532-EED461EAC598}"/>
    <cellStyle name="Normal 7 2 4 4 2" xfId="2013" xr:uid="{A387739B-72E5-4877-98BB-1D6EFEC9B4EE}"/>
    <cellStyle name="Normal 7 2 4 4 3" xfId="2014" xr:uid="{300CD5A1-E6B0-4F8D-B566-0B52D431D464}"/>
    <cellStyle name="Normal 7 2 4 4 4" xfId="2015" xr:uid="{55E885D5-D54A-446C-AAF4-7880F55A50A9}"/>
    <cellStyle name="Normal 7 2 4 5" xfId="2016" xr:uid="{BD4B8486-E84F-4A4A-996F-DA837A22C963}"/>
    <cellStyle name="Normal 7 2 4 5 2" xfId="6746" xr:uid="{798E6E0F-2DCB-437B-B064-7DC481400167}"/>
    <cellStyle name="Normal 7 2 4 6" xfId="2017" xr:uid="{F6F95213-D227-43BC-85BE-020FE13A5614}"/>
    <cellStyle name="Normal 7 2 4 7" xfId="2018" xr:uid="{C9E06739-FFC7-4617-8780-03529EA7A0D2}"/>
    <cellStyle name="Normal 7 2 5" xfId="2019" xr:uid="{3FF5FDD1-623F-4FB4-8452-286C32DC5ACD}"/>
    <cellStyle name="Normal 7 2 5 2" xfId="2020" xr:uid="{5D7A6627-BE8C-4F2A-A0A6-770C2D027AB6}"/>
    <cellStyle name="Normal 7 2 5 2 2" xfId="2021" xr:uid="{05072147-0D74-470D-8E60-856E70BE5C93}"/>
    <cellStyle name="Normal 7 2 5 2 2 2" xfId="4075" xr:uid="{83EAD068-A30C-4E9B-A924-C7856C6AAB27}"/>
    <cellStyle name="Normal 7 2 5 2 2 2 2" xfId="4076" xr:uid="{82C77279-390C-48C9-8FFC-2E93A1C6BF84}"/>
    <cellStyle name="Normal 7 2 5 2 2 3" xfId="4077" xr:uid="{08E9AD24-1FA1-4F28-82DD-3EA2C4B244BA}"/>
    <cellStyle name="Normal 7 2 5 2 2 3 2" xfId="6747" xr:uid="{6585DAEF-2028-4B46-AA1A-ACC1BF414247}"/>
    <cellStyle name="Normal 7 2 5 2 2 4" xfId="6748" xr:uid="{95A64075-4958-42A1-8F7E-690D47E5F07B}"/>
    <cellStyle name="Normal 7 2 5 2 3" xfId="2022" xr:uid="{92BB6F26-15EE-4308-B1BA-4617375A9007}"/>
    <cellStyle name="Normal 7 2 5 2 3 2" xfId="4078" xr:uid="{78123530-19BF-4AA3-B844-9284A7828910}"/>
    <cellStyle name="Normal 7 2 5 2 4" xfId="2023" xr:uid="{A0A48608-CAC5-4F48-B49E-3AF10BFA3269}"/>
    <cellStyle name="Normal 7 2 5 2 4 2" xfId="6749" xr:uid="{2D9EF0CC-6F2D-4435-86E8-A9D39CAF3FB3}"/>
    <cellStyle name="Normal 7 2 5 2 5" xfId="6750" xr:uid="{44C43B93-44FB-4C3F-91EC-D504BB9EC271}"/>
    <cellStyle name="Normal 7 2 5 3" xfId="2024" xr:uid="{3BCB1EE5-16D2-49DF-B7F7-93D130D6FD83}"/>
    <cellStyle name="Normal 7 2 5 3 2" xfId="2025" xr:uid="{94FD1EE6-3779-40B2-8BCD-2C0291B16FF8}"/>
    <cellStyle name="Normal 7 2 5 3 2 2" xfId="4079" xr:uid="{0D55EDAB-328A-4108-8A59-CDFC2C055541}"/>
    <cellStyle name="Normal 7 2 5 3 3" xfId="2026" xr:uid="{8A6EEF45-162E-4449-81C0-22DF89782F18}"/>
    <cellStyle name="Normal 7 2 5 3 3 2" xfId="6751" xr:uid="{204C8FC6-9666-4B58-B1C6-CEF9E7704DCB}"/>
    <cellStyle name="Normal 7 2 5 3 4" xfId="2027" xr:uid="{F1A76E73-0570-4676-A23A-7AC7D2C7345F}"/>
    <cellStyle name="Normal 7 2 5 4" xfId="2028" xr:uid="{44627659-DA7B-44A3-AEEA-5B6EBD236824}"/>
    <cellStyle name="Normal 7 2 5 4 2" xfId="4080" xr:uid="{63264614-98FA-4A83-9549-102942DEF4B3}"/>
    <cellStyle name="Normal 7 2 5 5" xfId="2029" xr:uid="{18DEB965-1F80-4778-B400-F962EA1A3E7A}"/>
    <cellStyle name="Normal 7 2 5 5 2" xfId="6752" xr:uid="{70366C7D-6A93-4C30-9442-0B1BEF795700}"/>
    <cellStyle name="Normal 7 2 5 6" xfId="2030" xr:uid="{50D110BF-1C83-45F3-87D0-9F87C7AFC14F}"/>
    <cellStyle name="Normal 7 2 6" xfId="2031" xr:uid="{33A1BF15-1137-4A61-A475-6346C7F03859}"/>
    <cellStyle name="Normal 7 2 6 2" xfId="2032" xr:uid="{CFC12DC6-1D83-4EEB-AC48-2DFA1EFE19C9}"/>
    <cellStyle name="Normal 7 2 6 2 2" xfId="2033" xr:uid="{E3B0064A-63C1-4F5A-A2DB-C2F9C0925D2B}"/>
    <cellStyle name="Normal 7 2 6 2 2 2" xfId="4081" xr:uid="{D8F6B217-CC81-44CE-810D-2E5CA0BAA71C}"/>
    <cellStyle name="Normal 7 2 6 2 3" xfId="2034" xr:uid="{0CCBFE26-131C-454F-BEB4-F4841CF98059}"/>
    <cellStyle name="Normal 7 2 6 2 3 2" xfId="6753" xr:uid="{5E0D4B6B-2CDF-4E75-89E6-EC0480675350}"/>
    <cellStyle name="Normal 7 2 6 2 4" xfId="2035" xr:uid="{8C3F6004-B145-4C3D-8CDB-A5168EEBBE9D}"/>
    <cellStyle name="Normal 7 2 6 3" xfId="2036" xr:uid="{3A783A39-62B2-440B-9622-38EC7EA5B404}"/>
    <cellStyle name="Normal 7 2 6 3 2" xfId="4082" xr:uid="{A7008044-6911-404B-AB7F-F995A314961F}"/>
    <cellStyle name="Normal 7 2 6 4" xfId="2037" xr:uid="{6EA27D73-1BC6-4790-AE28-4EEDE6F0BBCA}"/>
    <cellStyle name="Normal 7 2 6 4 2" xfId="6754" xr:uid="{8ECD261B-1DD0-46D4-A063-66AB9E4E40FE}"/>
    <cellStyle name="Normal 7 2 6 5" xfId="2038" xr:uid="{52788E2A-B670-4936-AC87-D37A89B55CB2}"/>
    <cellStyle name="Normal 7 2 7" xfId="2039" xr:uid="{9C6DE829-5689-4314-B7A9-9551E9568679}"/>
    <cellStyle name="Normal 7 2 7 2" xfId="2040" xr:uid="{AA44DC0A-0F9A-4E0E-B837-D5F7FCE53544}"/>
    <cellStyle name="Normal 7 2 7 2 2" xfId="4083" xr:uid="{8A8FB1FE-8CF2-4309-BA4B-DF34213F01B6}"/>
    <cellStyle name="Normal 7 2 7 2 3" xfId="4384" xr:uid="{06381E44-243A-49D4-A8BD-59D63853ADDC}"/>
    <cellStyle name="Normal 7 2 7 2 3 2" xfId="4648" xr:uid="{95E2809C-D2FA-463B-BC9A-A0D1A1799362}"/>
    <cellStyle name="Normal 7 2 7 3" xfId="2041" xr:uid="{241B4EE9-135A-4298-8384-A752DE4EB4E9}"/>
    <cellStyle name="Normal 7 2 7 3 2" xfId="6755" xr:uid="{4A7CC0BC-192A-4D4F-9D23-4F64BA7E1C30}"/>
    <cellStyle name="Normal 7 2 7 4" xfId="2042" xr:uid="{E12529D2-D0A0-4A3B-A289-3D10B4E9748C}"/>
    <cellStyle name="Normal 7 2 7 4 2" xfId="4793" xr:uid="{6ED6A67D-BDB1-497C-AECE-D7E081E38A5E}"/>
    <cellStyle name="Normal 7 2 7 4 3" xfId="4854" xr:uid="{99B4B65D-CB63-4A76-A75C-3C2442A4C304}"/>
    <cellStyle name="Normal 7 2 7 4 4" xfId="4822" xr:uid="{D1F3AF63-397F-4F59-A428-228337111A8D}"/>
    <cellStyle name="Normal 7 2 8" xfId="2043" xr:uid="{FB51EDA2-19DC-436C-96A4-BEBCD47F8A80}"/>
    <cellStyle name="Normal 7 2 8 2" xfId="2044" xr:uid="{B07FB228-1958-4091-9A6B-5D8DEA0FA31D}"/>
    <cellStyle name="Normal 7 2 8 3" xfId="2045" xr:uid="{C4A5DA1C-90D7-498A-9CEA-9295025155EC}"/>
    <cellStyle name="Normal 7 2 8 4" xfId="2046" xr:uid="{A981CC02-6E35-4503-A618-2ED845EC4EAD}"/>
    <cellStyle name="Normal 7 2 9" xfId="2047" xr:uid="{9CFE9E8C-EC85-4EE6-9F54-6E314A11A666}"/>
    <cellStyle name="Normal 7 2 9 2" xfId="6756" xr:uid="{4AA3ED55-2174-459F-920C-B9544C2C6A34}"/>
    <cellStyle name="Normal 7 3" xfId="2048" xr:uid="{658E6F26-E860-4186-9382-AAB221F50068}"/>
    <cellStyle name="Normal 7 3 10" xfId="2049" xr:uid="{607AB4BD-4345-43F9-BFA2-3E6023CE30CB}"/>
    <cellStyle name="Normal 7 3 11" xfId="2050" xr:uid="{F0F1A8D6-7E46-49A8-9C52-57F8A2C63FB5}"/>
    <cellStyle name="Normal 7 3 2" xfId="2051" xr:uid="{F9549DBE-84D2-4350-BB3B-180BC27BA7FD}"/>
    <cellStyle name="Normal 7 3 2 2" xfId="2052" xr:uid="{08F09787-B1D7-42E8-A49E-3D1F2B59E25D}"/>
    <cellStyle name="Normal 7 3 2 2 2" xfId="2053" xr:uid="{D39B1DEF-C5B8-4DC3-9E53-891CB26A981C}"/>
    <cellStyle name="Normal 7 3 2 2 2 2" xfId="2054" xr:uid="{D55F6294-A7F5-43EA-BDD9-5589D3667D92}"/>
    <cellStyle name="Normal 7 3 2 2 2 2 2" xfId="2055" xr:uid="{F67A27AF-3D4A-4D4C-AB34-245C7E035F83}"/>
    <cellStyle name="Normal 7 3 2 2 2 2 2 2" xfId="4084" xr:uid="{2333E79B-AA15-40CC-99A4-36049B9657D7}"/>
    <cellStyle name="Normal 7 3 2 2 2 2 3" xfId="2056" xr:uid="{9C63531C-169D-48F8-8B5B-00442B938F48}"/>
    <cellStyle name="Normal 7 3 2 2 2 2 3 2" xfId="6757" xr:uid="{7F982AF3-235C-4787-A959-DFD6EED42CBE}"/>
    <cellStyle name="Normal 7 3 2 2 2 2 4" xfId="2057" xr:uid="{7AB07B38-F673-4F87-9425-E14906D0938A}"/>
    <cellStyle name="Normal 7 3 2 2 2 3" xfId="2058" xr:uid="{73758D41-C9ED-466F-9318-878381DAEFAB}"/>
    <cellStyle name="Normal 7 3 2 2 2 3 2" xfId="2059" xr:uid="{064D85DC-A7AD-489B-9644-382D61B0F259}"/>
    <cellStyle name="Normal 7 3 2 2 2 3 3" xfId="2060" xr:uid="{D743B12C-090D-4D4B-975A-F2C8379623EC}"/>
    <cellStyle name="Normal 7 3 2 2 2 3 4" xfId="2061" xr:uid="{898FE2F1-B56E-495A-A4F1-B70AA23A600D}"/>
    <cellStyle name="Normal 7 3 2 2 2 4" xfId="2062" xr:uid="{3C97DE02-6A49-48CA-9C1C-1608CB4A5B43}"/>
    <cellStyle name="Normal 7 3 2 2 2 4 2" xfId="6758" xr:uid="{CA0D8E74-82BF-4992-A326-570EB6BC972C}"/>
    <cellStyle name="Normal 7 3 2 2 2 5" xfId="2063" xr:uid="{FF6EDA17-C81A-4E8F-8580-EA7BB99ECF5B}"/>
    <cellStyle name="Normal 7 3 2 2 2 6" xfId="2064" xr:uid="{CDE5A9FC-F73E-4F39-A634-7ADE0525F5AC}"/>
    <cellStyle name="Normal 7 3 2 2 3" xfId="2065" xr:uid="{8A7F4170-0ECC-40F7-90B6-46BDD8CAB93B}"/>
    <cellStyle name="Normal 7 3 2 2 3 2" xfId="2066" xr:uid="{986AD9F9-179B-4143-B0B1-38EF49319601}"/>
    <cellStyle name="Normal 7 3 2 2 3 2 2" xfId="2067" xr:uid="{40C57B03-08D8-46B7-AF50-1C5FE65A7B0B}"/>
    <cellStyle name="Normal 7 3 2 2 3 2 3" xfId="2068" xr:uid="{8EEDA98E-D4A9-4FB6-9068-7969A86B9BDF}"/>
    <cellStyle name="Normal 7 3 2 2 3 2 4" xfId="2069" xr:uid="{2A0BE30D-4D7F-43B9-9B2E-4A5A827020C7}"/>
    <cellStyle name="Normal 7 3 2 2 3 3" xfId="2070" xr:uid="{712A5B85-4D3B-482A-96D6-608E979E65BF}"/>
    <cellStyle name="Normal 7 3 2 2 3 3 2" xfId="6759" xr:uid="{5A8D0C1C-815F-4402-BF69-01197F6D06EF}"/>
    <cellStyle name="Normal 7 3 2 2 3 4" xfId="2071" xr:uid="{9CC91BF7-0B45-4D0A-A290-590C9C1A4FE8}"/>
    <cellStyle name="Normal 7 3 2 2 3 5" xfId="2072" xr:uid="{95F7F49A-B127-4685-B735-B3CEEC21222A}"/>
    <cellStyle name="Normal 7 3 2 2 4" xfId="2073" xr:uid="{5ED8BB73-7B8B-4CD7-9B50-6FC3D8F957E6}"/>
    <cellStyle name="Normal 7 3 2 2 4 2" xfId="2074" xr:uid="{4900648A-7F04-4E75-97F3-9D9B8F51B289}"/>
    <cellStyle name="Normal 7 3 2 2 4 3" xfId="2075" xr:uid="{BA9B607F-E771-4CF5-BB6E-AA78BF14A07E}"/>
    <cellStyle name="Normal 7 3 2 2 4 4" xfId="2076" xr:uid="{2C42ED8D-3F85-466E-BAE8-776E84738AAD}"/>
    <cellStyle name="Normal 7 3 2 2 5" xfId="2077" xr:uid="{98BB448D-8EE5-453B-B4BB-C8737EA2F7AC}"/>
    <cellStyle name="Normal 7 3 2 2 5 2" xfId="2078" xr:uid="{CF3E8EA3-EAB9-49AD-B043-E435D1A8E6D9}"/>
    <cellStyle name="Normal 7 3 2 2 5 3" xfId="2079" xr:uid="{9844275F-7A48-496F-80A3-49AC4F4AC879}"/>
    <cellStyle name="Normal 7 3 2 2 5 4" xfId="2080" xr:uid="{405D44E1-F159-4510-A638-A6EF625F3743}"/>
    <cellStyle name="Normal 7 3 2 2 6" xfId="2081" xr:uid="{34E9F383-E55B-48A8-A960-03289C6F6EF4}"/>
    <cellStyle name="Normal 7 3 2 2 7" xfId="2082" xr:uid="{F830EF7C-FDC2-40EE-B3E1-B243C5635FF6}"/>
    <cellStyle name="Normal 7 3 2 2 8" xfId="2083" xr:uid="{CC6713E0-4865-426E-ABF3-072931324B7B}"/>
    <cellStyle name="Normal 7 3 2 3" xfId="2084" xr:uid="{33B9E687-4050-4496-B4C6-D503AC4726DC}"/>
    <cellStyle name="Normal 7 3 2 3 2" xfId="2085" xr:uid="{C9DC8FBD-9081-4E3D-8B2E-4BDF0B603180}"/>
    <cellStyle name="Normal 7 3 2 3 2 2" xfId="2086" xr:uid="{AC030D3D-C95E-4839-8773-516F4B3F5460}"/>
    <cellStyle name="Normal 7 3 2 3 2 2 2" xfId="4085" xr:uid="{870FD3C2-FDBA-490D-9228-8BEB0786AA49}"/>
    <cellStyle name="Normal 7 3 2 3 2 2 2 2" xfId="4086" xr:uid="{30A91C3D-AF24-4525-9AEB-4A39FA1151F7}"/>
    <cellStyle name="Normal 7 3 2 3 2 2 3" xfId="4087" xr:uid="{E99C1168-B652-44BB-B950-E11C2370A0EA}"/>
    <cellStyle name="Normal 7 3 2 3 2 2 3 2" xfId="6760" xr:uid="{979149F8-CF28-4462-9E02-C03D2598193D}"/>
    <cellStyle name="Normal 7 3 2 3 2 2 4" xfId="6761" xr:uid="{042F1870-A00A-4889-82E9-39430CEDE1DD}"/>
    <cellStyle name="Normal 7 3 2 3 2 3" xfId="2087" xr:uid="{C74CFD5A-6FA7-4B27-9A08-076854C73993}"/>
    <cellStyle name="Normal 7 3 2 3 2 3 2" xfId="4088" xr:uid="{C160FC82-7215-4298-964D-BF65EB16AA3D}"/>
    <cellStyle name="Normal 7 3 2 3 2 4" xfId="2088" xr:uid="{ED415D8C-2521-4D57-8FA7-F96CA89DECA1}"/>
    <cellStyle name="Normal 7 3 2 3 2 4 2" xfId="6762" xr:uid="{C1D4F54D-4944-483E-9794-CDEF2FB19937}"/>
    <cellStyle name="Normal 7 3 2 3 2 5" xfId="6763" xr:uid="{3482A667-19F1-4955-B146-92905F39A2FA}"/>
    <cellStyle name="Normal 7 3 2 3 3" xfId="2089" xr:uid="{ABB3AA11-3E48-4B65-8A98-0333E3F8EE87}"/>
    <cellStyle name="Normal 7 3 2 3 3 2" xfId="2090" xr:uid="{1986AC12-91CD-44C1-B236-F6F4523B4542}"/>
    <cellStyle name="Normal 7 3 2 3 3 2 2" xfId="4089" xr:uid="{DF18B4CE-1DB8-486C-82DE-1EDF08828536}"/>
    <cellStyle name="Normal 7 3 2 3 3 3" xfId="2091" xr:uid="{4E6133F1-F67C-4DA0-A835-467E1FBF6885}"/>
    <cellStyle name="Normal 7 3 2 3 3 3 2" xfId="6764" xr:uid="{9D9FC231-6125-408A-B54D-6172E1BCCA79}"/>
    <cellStyle name="Normal 7 3 2 3 3 4" xfId="2092" xr:uid="{A13AD5AC-5A5A-449A-978A-D4D7942066E8}"/>
    <cellStyle name="Normal 7 3 2 3 4" xfId="2093" xr:uid="{578CE444-DEBF-4CD5-A6F8-F9D55DC28321}"/>
    <cellStyle name="Normal 7 3 2 3 4 2" xfId="4090" xr:uid="{861647EE-FF40-4419-A0A6-6CB4EDE965DF}"/>
    <cellStyle name="Normal 7 3 2 3 5" xfId="2094" xr:uid="{77080F9A-F861-4B22-BCD1-C4F91B0B430E}"/>
    <cellStyle name="Normal 7 3 2 3 5 2" xfId="6765" xr:uid="{837E1DC2-469F-475C-B2F3-BDFB5674161A}"/>
    <cellStyle name="Normal 7 3 2 3 6" xfId="2095" xr:uid="{A9C091A5-043F-4AF9-A848-546CAE519154}"/>
    <cellStyle name="Normal 7 3 2 4" xfId="2096" xr:uid="{15200997-8D57-4521-95BB-DA52305FC0FD}"/>
    <cellStyle name="Normal 7 3 2 4 2" xfId="2097" xr:uid="{B7947AC5-A772-4ACD-96D6-F32BCF441C97}"/>
    <cellStyle name="Normal 7 3 2 4 2 2" xfId="2098" xr:uid="{6AF3F911-7A77-4B37-98DA-DB2FE24AA5DD}"/>
    <cellStyle name="Normal 7 3 2 4 2 2 2" xfId="4091" xr:uid="{401CA667-6A53-4915-B2D0-E2A50C9F0C75}"/>
    <cellStyle name="Normal 7 3 2 4 2 3" xfId="2099" xr:uid="{04B63F8D-E4AA-4526-9653-D3D97F411966}"/>
    <cellStyle name="Normal 7 3 2 4 2 3 2" xfId="6766" xr:uid="{82EFF836-39EF-49B5-A4AA-8283C24394B3}"/>
    <cellStyle name="Normal 7 3 2 4 2 4" xfId="2100" xr:uid="{FB5BF1F1-7F0B-4F0D-BBA6-FC466E6E4763}"/>
    <cellStyle name="Normal 7 3 2 4 3" xfId="2101" xr:uid="{54F6BF0F-7FE5-49D8-A768-689A77AEBF02}"/>
    <cellStyle name="Normal 7 3 2 4 3 2" xfId="4092" xr:uid="{83BFCFE3-3CEF-41CE-B785-220D5373D7BB}"/>
    <cellStyle name="Normal 7 3 2 4 4" xfId="2102" xr:uid="{AEC4AA99-9702-4A80-9B62-D1F902078AD5}"/>
    <cellStyle name="Normal 7 3 2 4 4 2" xfId="6767" xr:uid="{6CF35F3A-1FE3-4F13-9FF6-0C822D644FCD}"/>
    <cellStyle name="Normal 7 3 2 4 5" xfId="2103" xr:uid="{FD3CBA3B-256E-4B54-BC22-6F2CAD7C4D25}"/>
    <cellStyle name="Normal 7 3 2 5" xfId="2104" xr:uid="{94C44A71-108D-42D1-BB24-6B37A4FFBF42}"/>
    <cellStyle name="Normal 7 3 2 5 2" xfId="2105" xr:uid="{80E67C96-462E-4336-910C-F03E1868B3F4}"/>
    <cellStyle name="Normal 7 3 2 5 2 2" xfId="4093" xr:uid="{F32C0C50-4B7F-496F-A7AC-7E3334FD120C}"/>
    <cellStyle name="Normal 7 3 2 5 3" xfId="2106" xr:uid="{62A6B729-F4BF-42A4-87C1-EFE649AB63C4}"/>
    <cellStyle name="Normal 7 3 2 5 3 2" xfId="6768" xr:uid="{1E4B6574-B891-4C9A-8681-D0EF10DA04CF}"/>
    <cellStyle name="Normal 7 3 2 5 4" xfId="2107" xr:uid="{50843237-6351-48D4-8A87-CAE88F57A49F}"/>
    <cellStyle name="Normal 7 3 2 6" xfId="2108" xr:uid="{B60989B8-92B1-496C-8332-A6246896E9C0}"/>
    <cellStyle name="Normal 7 3 2 6 2" xfId="2109" xr:uid="{C3810843-CBEE-43F2-B91E-6C7D95FE9ED4}"/>
    <cellStyle name="Normal 7 3 2 6 3" xfId="2110" xr:uid="{95592A22-62C8-4EBE-A08D-31F0570207CA}"/>
    <cellStyle name="Normal 7 3 2 6 4" xfId="2111" xr:uid="{A8924E85-4774-4C0A-BDED-60EC3B5C4730}"/>
    <cellStyle name="Normal 7 3 2 7" xfId="2112" xr:uid="{B4212912-8A37-46E8-AFA6-467A8DB9A7B8}"/>
    <cellStyle name="Normal 7 3 2 7 2" xfId="6769" xr:uid="{2905CC65-69FC-4E93-B8A5-1FF2A1A36A18}"/>
    <cellStyle name="Normal 7 3 2 8" xfId="2113" xr:uid="{C904CB75-4179-41F0-AB8B-474B9438B90B}"/>
    <cellStyle name="Normal 7 3 2 9" xfId="2114" xr:uid="{12C73C9C-6CFD-43B4-90F5-17C6D88220AB}"/>
    <cellStyle name="Normal 7 3 3" xfId="2115" xr:uid="{FD02AC49-4607-4BB4-A35A-0FEEA31328E8}"/>
    <cellStyle name="Normal 7 3 3 2" xfId="2116" xr:uid="{0508F9FD-8985-4EBF-A7AC-0E79C53EFFF5}"/>
    <cellStyle name="Normal 7 3 3 2 2" xfId="2117" xr:uid="{0C31606D-A572-4087-AA3B-8E0A4B392985}"/>
    <cellStyle name="Normal 7 3 3 2 2 2" xfId="2118" xr:uid="{4BB5A7F9-0A2D-4340-9FBC-0C6EADB4BEEB}"/>
    <cellStyle name="Normal 7 3 3 2 2 2 2" xfId="4094" xr:uid="{4D900E6A-8984-457F-9469-BE287878517B}"/>
    <cellStyle name="Normal 7 3 3 2 2 2 2 2" xfId="4737" xr:uid="{3380238E-A553-45A1-96A5-F1CF1C4EE0F1}"/>
    <cellStyle name="Normal 7 3 3 2 2 2 3" xfId="4738" xr:uid="{CABFA797-2061-4246-8EDF-CD8A7CB6CF00}"/>
    <cellStyle name="Normal 7 3 3 2 2 3" xfId="2119" xr:uid="{15A2837F-864E-4A30-9741-EF7AC703CD3F}"/>
    <cellStyle name="Normal 7 3 3 2 2 3 2" xfId="4739" xr:uid="{AE0ABE93-886F-46AC-87F0-0EA7FC965812}"/>
    <cellStyle name="Normal 7 3 3 2 2 4" xfId="2120" xr:uid="{B861867A-BC73-4263-9A46-B5FCB0CD6F4C}"/>
    <cellStyle name="Normal 7 3 3 2 3" xfId="2121" xr:uid="{14B096A1-9676-4DA9-9B44-AB897130539A}"/>
    <cellStyle name="Normal 7 3 3 2 3 2" xfId="2122" xr:uid="{5956195C-87B6-443E-8BE1-613A2876827A}"/>
    <cellStyle name="Normal 7 3 3 2 3 2 2" xfId="4740" xr:uid="{34EFCD91-1083-4CC3-AB97-481885E1B414}"/>
    <cellStyle name="Normal 7 3 3 2 3 3" xfId="2123" xr:uid="{A8C15510-3367-4969-8F31-20F2F8CB139B}"/>
    <cellStyle name="Normal 7 3 3 2 3 4" xfId="2124" xr:uid="{67BBA290-9F4A-4610-9B5B-B32F4FA121D1}"/>
    <cellStyle name="Normal 7 3 3 2 4" xfId="2125" xr:uid="{D88E3716-1766-4AAC-988B-6BADCCE6D994}"/>
    <cellStyle name="Normal 7 3 3 2 4 2" xfId="4741" xr:uid="{5C550869-B295-447E-AA70-A3884091947E}"/>
    <cellStyle name="Normal 7 3 3 2 5" xfId="2126" xr:uid="{3EAD5427-6886-4760-8589-2BA6CA109EE1}"/>
    <cellStyle name="Normal 7 3 3 2 6" xfId="2127" xr:uid="{D4F6E5E4-1C12-463A-A772-DB1E9E7B1265}"/>
    <cellStyle name="Normal 7 3 3 3" xfId="2128" xr:uid="{0069672E-438A-474C-A965-2D6F2C94FB26}"/>
    <cellStyle name="Normal 7 3 3 3 2" xfId="2129" xr:uid="{03F66369-880A-44B6-80A8-7F4C0396992D}"/>
    <cellStyle name="Normal 7 3 3 3 2 2" xfId="2130" xr:uid="{ED0C96F7-C1F9-4859-8B39-7ACC57B5A861}"/>
    <cellStyle name="Normal 7 3 3 3 2 2 2" xfId="4742" xr:uid="{6C5D97D6-05E8-480D-8BAC-815B3348735B}"/>
    <cellStyle name="Normal 7 3 3 3 2 3" xfId="2131" xr:uid="{AAFD5CCD-AAE9-42E0-8559-8B6DA7CB1912}"/>
    <cellStyle name="Normal 7 3 3 3 2 4" xfId="2132" xr:uid="{D1C28A0E-6345-4E95-8ABD-6A2A042C9542}"/>
    <cellStyle name="Normal 7 3 3 3 3" xfId="2133" xr:uid="{E45E0D02-EA21-43BC-A88D-D46588BA01A3}"/>
    <cellStyle name="Normal 7 3 3 3 3 2" xfId="4743" xr:uid="{BF9217EA-EB82-4D3F-9174-22F2158B78CF}"/>
    <cellStyle name="Normal 7 3 3 3 4" xfId="2134" xr:uid="{AC8FAC79-65F6-4343-8939-0D1866D5E506}"/>
    <cellStyle name="Normal 7 3 3 3 5" xfId="2135" xr:uid="{99C15858-25E9-4CB7-BF4A-F996C088218B}"/>
    <cellStyle name="Normal 7 3 3 4" xfId="2136" xr:uid="{9E609275-B076-4F04-839E-A8A146B083A0}"/>
    <cellStyle name="Normal 7 3 3 4 2" xfId="2137" xr:uid="{9DD6C3CA-71BA-4D10-A80C-D3C3D1CFFC71}"/>
    <cellStyle name="Normal 7 3 3 4 2 2" xfId="4744" xr:uid="{C8AC49B7-45FC-4F3C-8F38-75EAFB25F41D}"/>
    <cellStyle name="Normal 7 3 3 4 3" xfId="2138" xr:uid="{878D2B78-B171-4801-AEEB-E6D8952154E0}"/>
    <cellStyle name="Normal 7 3 3 4 4" xfId="2139" xr:uid="{E4083D07-F791-4796-B5EF-026EC0A08F45}"/>
    <cellStyle name="Normal 7 3 3 5" xfId="2140" xr:uid="{840A15B6-2164-427A-8B72-9128B8555CB5}"/>
    <cellStyle name="Normal 7 3 3 5 2" xfId="2141" xr:uid="{F696A2CD-777C-4CB0-A982-D8159456F68A}"/>
    <cellStyle name="Normal 7 3 3 5 3" xfId="2142" xr:uid="{BFAF6E5E-5811-40F5-B06A-34B541D606A6}"/>
    <cellStyle name="Normal 7 3 3 5 4" xfId="2143" xr:uid="{E8B96376-9D25-4CAF-98F7-90ADF499DCFB}"/>
    <cellStyle name="Normal 7 3 3 6" xfId="2144" xr:uid="{CA3AACFA-1F2F-47A5-8369-D5F70FEA9D4B}"/>
    <cellStyle name="Normal 7 3 3 7" xfId="2145" xr:uid="{55E2C53F-D42A-4F68-A64E-4B1CA6ADEBF8}"/>
    <cellStyle name="Normal 7 3 3 8" xfId="2146" xr:uid="{11F78691-417F-44A8-A07E-692D46923D11}"/>
    <cellStyle name="Normal 7 3 4" xfId="2147" xr:uid="{8BBB2910-88EF-4A29-A03C-F9A6D47A865A}"/>
    <cellStyle name="Normal 7 3 4 2" xfId="2148" xr:uid="{93FAFBCF-6EB2-47B0-86E1-5B832D1E8F62}"/>
    <cellStyle name="Normal 7 3 4 2 2" xfId="2149" xr:uid="{4BEBC1ED-E616-439B-8AA4-219DC75DACFF}"/>
    <cellStyle name="Normal 7 3 4 2 2 2" xfId="2150" xr:uid="{CE41B9BE-C791-4424-8D85-AB49785BD897}"/>
    <cellStyle name="Normal 7 3 4 2 2 2 2" xfId="4095" xr:uid="{186CA059-CA75-4E4E-BDEF-C519285EF4D2}"/>
    <cellStyle name="Normal 7 3 4 2 2 3" xfId="2151" xr:uid="{D2C706AD-346F-4CE1-BD27-08DD6E1B258D}"/>
    <cellStyle name="Normal 7 3 4 2 2 3 2" xfId="6770" xr:uid="{AC3140B8-80F1-47D6-A607-28BB08528D2B}"/>
    <cellStyle name="Normal 7 3 4 2 2 4" xfId="2152" xr:uid="{2BA4ED90-5D20-4F7E-A68A-C3C77E2A8129}"/>
    <cellStyle name="Normal 7 3 4 2 3" xfId="2153" xr:uid="{11B86186-7BF3-4908-9774-72B81D12D4AF}"/>
    <cellStyle name="Normal 7 3 4 2 3 2" xfId="4096" xr:uid="{69340F63-659D-417C-9D87-72C862762FD7}"/>
    <cellStyle name="Normal 7 3 4 2 4" xfId="2154" xr:uid="{A8AD5EC2-0945-47A7-ABF4-8A879EB57F96}"/>
    <cellStyle name="Normal 7 3 4 2 4 2" xfId="6771" xr:uid="{15C524A3-28C7-4BEC-A3FF-460AB0744746}"/>
    <cellStyle name="Normal 7 3 4 2 5" xfId="2155" xr:uid="{612BEAEF-F68E-422C-8DDD-F96516441854}"/>
    <cellStyle name="Normal 7 3 4 3" xfId="2156" xr:uid="{0F2562D9-2926-4C78-904C-30E6D6F77EF6}"/>
    <cellStyle name="Normal 7 3 4 3 2" xfId="2157" xr:uid="{9183DFDD-02F5-49E9-BBEA-D7F47E07AE97}"/>
    <cellStyle name="Normal 7 3 4 3 2 2" xfId="4097" xr:uid="{E8C16B52-F08D-4CB5-8A52-59450752E2BF}"/>
    <cellStyle name="Normal 7 3 4 3 3" xfId="2158" xr:uid="{36B1E484-CC78-493C-80EE-49AF880ACB6F}"/>
    <cellStyle name="Normal 7 3 4 3 3 2" xfId="6772" xr:uid="{88501ADE-8053-424B-8C00-A2F867CC7A0A}"/>
    <cellStyle name="Normal 7 3 4 3 4" xfId="2159" xr:uid="{DD312ABC-50C4-46ED-8C8E-C600CB85939D}"/>
    <cellStyle name="Normal 7 3 4 4" xfId="2160" xr:uid="{983F5082-6ABE-4EE0-81FA-F0C21E192A21}"/>
    <cellStyle name="Normal 7 3 4 4 2" xfId="2161" xr:uid="{18F33857-9FDB-4816-9F58-DBF5CADBF64F}"/>
    <cellStyle name="Normal 7 3 4 4 3" xfId="2162" xr:uid="{BB1ADFE4-D019-470B-B787-DC28E95286B3}"/>
    <cellStyle name="Normal 7 3 4 4 4" xfId="2163" xr:uid="{8D8BB573-51D0-4440-9CC2-5BCB29E2496C}"/>
    <cellStyle name="Normal 7 3 4 5" xfId="2164" xr:uid="{848241AE-7354-4134-8C29-B4BC4DCDFFD9}"/>
    <cellStyle name="Normal 7 3 4 5 2" xfId="6773" xr:uid="{1E529D27-3EF6-4EEC-B0FC-90541088B7D6}"/>
    <cellStyle name="Normal 7 3 4 6" xfId="2165" xr:uid="{F8358B78-9DF9-4026-BCE0-6F6391AB766C}"/>
    <cellStyle name="Normal 7 3 4 7" xfId="2166" xr:uid="{8C343658-EF8A-4A32-AE7A-FA4BD722FCC0}"/>
    <cellStyle name="Normal 7 3 5" xfId="2167" xr:uid="{ED80B962-D289-450C-A25A-00B3A90F02D8}"/>
    <cellStyle name="Normal 7 3 5 2" xfId="2168" xr:uid="{43FBEF7B-CC39-4A5C-922E-F4926C059ABA}"/>
    <cellStyle name="Normal 7 3 5 2 2" xfId="2169" xr:uid="{660104C1-D215-47ED-9463-227991CE403F}"/>
    <cellStyle name="Normal 7 3 5 2 2 2" xfId="4098" xr:uid="{F29D29AC-D811-464B-9804-AEF6AAAC244C}"/>
    <cellStyle name="Normal 7 3 5 2 3" xfId="2170" xr:uid="{858049E9-B004-45B5-A5DC-C358AED40969}"/>
    <cellStyle name="Normal 7 3 5 2 3 2" xfId="6774" xr:uid="{77AC7297-44AF-4ED5-ACC7-8C19E289D4A0}"/>
    <cellStyle name="Normal 7 3 5 2 4" xfId="2171" xr:uid="{DDC8A259-CCE8-43CF-9960-4FDDAC104E41}"/>
    <cellStyle name="Normal 7 3 5 3" xfId="2172" xr:uid="{4094C35C-FE4F-47B9-8007-88DCFE1431A8}"/>
    <cellStyle name="Normal 7 3 5 3 2" xfId="2173" xr:uid="{68C8B8FC-09F9-48B9-AB9B-F24953137EF9}"/>
    <cellStyle name="Normal 7 3 5 3 3" xfId="2174" xr:uid="{E245C939-F702-4409-8E07-5367C8D972F6}"/>
    <cellStyle name="Normal 7 3 5 3 4" xfId="2175" xr:uid="{D9FDDDBF-CC63-4EE0-8041-5EDC59D54174}"/>
    <cellStyle name="Normal 7 3 5 4" xfId="2176" xr:uid="{63DDBD06-DA68-4DD0-9BFD-DFD13D432930}"/>
    <cellStyle name="Normal 7 3 5 4 2" xfId="6775" xr:uid="{0C5814DE-189E-4ECE-98F7-51164C18051C}"/>
    <cellStyle name="Normal 7 3 5 5" xfId="2177" xr:uid="{B7F164F1-A6CC-48ED-8533-0D771CBCC0FE}"/>
    <cellStyle name="Normal 7 3 5 6" xfId="2178" xr:uid="{EDDDCDFD-BC95-4E46-9005-E5F998D3479D}"/>
    <cellStyle name="Normal 7 3 6" xfId="2179" xr:uid="{BE3D8B9E-B733-4594-AAF0-1E0278A42F53}"/>
    <cellStyle name="Normal 7 3 6 2" xfId="2180" xr:uid="{CDE148BE-8DEE-49BE-BAAB-EFDB4E82FF10}"/>
    <cellStyle name="Normal 7 3 6 2 2" xfId="2181" xr:uid="{D6BB6B8F-E5F6-45D9-87A2-24EA5C7516A0}"/>
    <cellStyle name="Normal 7 3 6 2 3" xfId="2182" xr:uid="{E62129BA-FA48-40A6-94D3-D9AEA4F04D20}"/>
    <cellStyle name="Normal 7 3 6 2 4" xfId="2183" xr:uid="{F5745644-185E-4D20-AA61-CC074FAE781E}"/>
    <cellStyle name="Normal 7 3 6 3" xfId="2184" xr:uid="{E062A813-CE34-4C13-B1CF-C1162763288A}"/>
    <cellStyle name="Normal 7 3 6 3 2" xfId="6776" xr:uid="{9936CFDC-2C30-4987-8AF6-6571119EEC2A}"/>
    <cellStyle name="Normal 7 3 6 4" xfId="2185" xr:uid="{2B7D82D1-2DBD-4AB4-B092-48E3DD050790}"/>
    <cellStyle name="Normal 7 3 6 5" xfId="2186" xr:uid="{A5958F5D-6C97-4FD2-87DC-4FE025412F92}"/>
    <cellStyle name="Normal 7 3 7" xfId="2187" xr:uid="{47E9E386-7BEE-4FE9-B4F7-A26C47DD018A}"/>
    <cellStyle name="Normal 7 3 7 2" xfId="2188" xr:uid="{A143DEFB-0228-49A0-8D81-51A40CA3E623}"/>
    <cellStyle name="Normal 7 3 7 3" xfId="2189" xr:uid="{D3BB5B4E-DBEA-40A8-9F7D-98858666A3CD}"/>
    <cellStyle name="Normal 7 3 7 4" xfId="2190" xr:uid="{1A7E3851-A23E-4D7D-9045-CBE88CEF15B3}"/>
    <cellStyle name="Normal 7 3 8" xfId="2191" xr:uid="{AAB74907-016E-4902-A0AF-D774C7D32087}"/>
    <cellStyle name="Normal 7 3 8 2" xfId="2192" xr:uid="{3BFECD76-43DC-4C51-AFA8-4E5FC1EE937C}"/>
    <cellStyle name="Normal 7 3 8 3" xfId="2193" xr:uid="{F5A8994D-A6BE-49DB-9EB4-0B2194171A02}"/>
    <cellStyle name="Normal 7 3 8 4" xfId="2194" xr:uid="{D1472B9C-6E86-43AA-A946-4EC3A1CF6EC3}"/>
    <cellStyle name="Normal 7 3 9" xfId="2195" xr:uid="{A4543E27-61B1-405B-B475-D903D65EC6F4}"/>
    <cellStyle name="Normal 7 4" xfId="2196" xr:uid="{5A68E7F1-81AF-44E9-93D8-FCDDDB731447}"/>
    <cellStyle name="Normal 7 4 10" xfId="2197" xr:uid="{064ADA57-FB21-491C-BE47-F67F9C25C19A}"/>
    <cellStyle name="Normal 7 4 11" xfId="2198" xr:uid="{BB5B0849-538C-435F-B484-4AED39C2D79C}"/>
    <cellStyle name="Normal 7 4 2" xfId="2199" xr:uid="{2C248C0B-E636-4A5E-A82C-277A079FE036}"/>
    <cellStyle name="Normal 7 4 2 2" xfId="2200" xr:uid="{A6E6A2B8-4654-49E9-8A08-845EC4A5C2E0}"/>
    <cellStyle name="Normal 7 4 2 2 2" xfId="2201" xr:uid="{FEDE2934-B13B-412A-895D-F268BC39C1E4}"/>
    <cellStyle name="Normal 7 4 2 2 2 2" xfId="2202" xr:uid="{5ABD5CDD-F95C-412A-B654-C2872EAC29BF}"/>
    <cellStyle name="Normal 7 4 2 2 2 2 2" xfId="2203" xr:uid="{C52F9B77-788E-4289-842C-9E99585B6C9C}"/>
    <cellStyle name="Normal 7 4 2 2 2 2 3" xfId="2204" xr:uid="{37073766-974C-4BCA-89EA-ABD15EE8B2F6}"/>
    <cellStyle name="Normal 7 4 2 2 2 2 4" xfId="2205" xr:uid="{BB1DBA2A-E5FA-418F-9173-5F2C0DF3F14E}"/>
    <cellStyle name="Normal 7 4 2 2 2 3" xfId="2206" xr:uid="{05626A24-8103-4364-9E03-73302751024C}"/>
    <cellStyle name="Normal 7 4 2 2 2 3 2" xfId="2207" xr:uid="{F0FAF968-73AF-48E7-9CB0-8DF5A8848443}"/>
    <cellStyle name="Normal 7 4 2 2 2 3 3" xfId="2208" xr:uid="{D3175271-8FB4-414F-8E74-648CD3C50084}"/>
    <cellStyle name="Normal 7 4 2 2 2 3 4" xfId="2209" xr:uid="{EF0A2B59-12C9-4EDE-A9EF-F4760517BA50}"/>
    <cellStyle name="Normal 7 4 2 2 2 4" xfId="2210" xr:uid="{5C737688-84F1-4267-859D-E1260A39D24C}"/>
    <cellStyle name="Normal 7 4 2 2 2 5" xfId="2211" xr:uid="{7386A6DE-8AE9-41EA-B8D4-64ECC82964EA}"/>
    <cellStyle name="Normal 7 4 2 2 2 6" xfId="2212" xr:uid="{B758BCD9-583A-4398-86E0-B6BAFF07FC15}"/>
    <cellStyle name="Normal 7 4 2 2 3" xfId="2213" xr:uid="{7E0F6A32-11CE-4F58-955A-3798A7480D30}"/>
    <cellStyle name="Normal 7 4 2 2 3 2" xfId="2214" xr:uid="{B6F4BC1E-0D79-4C67-8736-EF0CDAE6FF5F}"/>
    <cellStyle name="Normal 7 4 2 2 3 2 2" xfId="2215" xr:uid="{C29916AF-38CF-46BF-BCA4-37ECF5963273}"/>
    <cellStyle name="Normal 7 4 2 2 3 2 3" xfId="2216" xr:uid="{F52154CB-48AB-4628-9E94-660023877054}"/>
    <cellStyle name="Normal 7 4 2 2 3 2 4" xfId="2217" xr:uid="{7EB2B48A-0A17-4415-A561-FA5FB1CD54F2}"/>
    <cellStyle name="Normal 7 4 2 2 3 3" xfId="2218" xr:uid="{E4B33B5B-35B0-421A-BE4B-24437FF52D96}"/>
    <cellStyle name="Normal 7 4 2 2 3 4" xfId="2219" xr:uid="{FAF37C82-2396-47AF-A0C5-5443FC39B86D}"/>
    <cellStyle name="Normal 7 4 2 2 3 5" xfId="2220" xr:uid="{F1DE5777-0DA4-4ABD-93C3-CDE0B9181FEA}"/>
    <cellStyle name="Normal 7 4 2 2 4" xfId="2221" xr:uid="{04F39B98-40A6-4F63-BAF0-A9D35F50F7D1}"/>
    <cellStyle name="Normal 7 4 2 2 4 2" xfId="2222" xr:uid="{C3DD9B93-5245-4363-B565-A58223C51027}"/>
    <cellStyle name="Normal 7 4 2 2 4 3" xfId="2223" xr:uid="{44ADAAAB-BCA0-48C7-AF60-788433F9AB72}"/>
    <cellStyle name="Normal 7 4 2 2 4 4" xfId="2224" xr:uid="{48924510-27E7-4FC2-976A-B7D584C74599}"/>
    <cellStyle name="Normal 7 4 2 2 5" xfId="2225" xr:uid="{C8C7EBA0-2E4F-482D-874A-95DD39543B71}"/>
    <cellStyle name="Normal 7 4 2 2 5 2" xfId="2226" xr:uid="{3E920C8B-2155-451B-B7BC-EE29C355BAF1}"/>
    <cellStyle name="Normal 7 4 2 2 5 3" xfId="2227" xr:uid="{B9C8CD8D-F171-4575-90F7-063C9420FC94}"/>
    <cellStyle name="Normal 7 4 2 2 5 4" xfId="2228" xr:uid="{6E89E51F-CEC5-49B9-AB2A-8BB587FE3B90}"/>
    <cellStyle name="Normal 7 4 2 2 6" xfId="2229" xr:uid="{252787C9-3674-418F-94B8-5C21908A5B41}"/>
    <cellStyle name="Normal 7 4 2 2 7" xfId="2230" xr:uid="{C803CEEC-9E4A-4E20-B476-FB15FC1BED91}"/>
    <cellStyle name="Normal 7 4 2 2 8" xfId="2231" xr:uid="{C4A9C9BB-932A-4C7D-9252-DBC2554FA7DD}"/>
    <cellStyle name="Normal 7 4 2 3" xfId="2232" xr:uid="{88C61F59-F1C3-42FE-8133-ADF54A748213}"/>
    <cellStyle name="Normal 7 4 2 3 2" xfId="2233" xr:uid="{4011D56C-FF23-4157-AC05-2025011BE1E2}"/>
    <cellStyle name="Normal 7 4 2 3 2 2" xfId="2234" xr:uid="{2A1E2573-8735-4F14-A615-7FC3EED9DC30}"/>
    <cellStyle name="Normal 7 4 2 3 2 3" xfId="2235" xr:uid="{2D4762D1-D136-4B1A-81D6-8DF6A9C50B08}"/>
    <cellStyle name="Normal 7 4 2 3 2 4" xfId="2236" xr:uid="{D4D8E2C0-2A82-4B29-8F8A-4351C8BBC269}"/>
    <cellStyle name="Normal 7 4 2 3 3" xfId="2237" xr:uid="{195421C3-A4A6-4B7F-9F6B-444B14BDD746}"/>
    <cellStyle name="Normal 7 4 2 3 3 2" xfId="2238" xr:uid="{D952B8D8-1EBB-4C38-A42D-FA7DE6147AD0}"/>
    <cellStyle name="Normal 7 4 2 3 3 3" xfId="2239" xr:uid="{30BCE5F9-1753-4DE7-AD09-A986FDF49DC1}"/>
    <cellStyle name="Normal 7 4 2 3 3 4" xfId="2240" xr:uid="{0A552999-86FF-4B52-933B-0799711D61AB}"/>
    <cellStyle name="Normal 7 4 2 3 4" xfId="2241" xr:uid="{CB396771-C45A-4866-8C28-8102CDB09F52}"/>
    <cellStyle name="Normal 7 4 2 3 5" xfId="2242" xr:uid="{A913EEB7-7A69-419F-9BA7-3B76C372FBE7}"/>
    <cellStyle name="Normal 7 4 2 3 6" xfId="2243" xr:uid="{41D072F8-515E-4AAC-917B-75192E85ECBE}"/>
    <cellStyle name="Normal 7 4 2 4" xfId="2244" xr:uid="{BC93139F-224C-4685-930D-448BFF2A310C}"/>
    <cellStyle name="Normal 7 4 2 4 2" xfId="2245" xr:uid="{47FCDEE0-24C5-4046-924D-3FFD6ED56048}"/>
    <cellStyle name="Normal 7 4 2 4 2 2" xfId="2246" xr:uid="{2CB50906-0244-485E-98D1-E4922CB062AF}"/>
    <cellStyle name="Normal 7 4 2 4 2 3" xfId="2247" xr:uid="{48C80DBB-81B0-4553-BDE9-D6097DF3A985}"/>
    <cellStyle name="Normal 7 4 2 4 2 4" xfId="2248" xr:uid="{696BA26E-169F-43D6-8507-14D3AAD1359B}"/>
    <cellStyle name="Normal 7 4 2 4 3" xfId="2249" xr:uid="{D386C582-5426-4AD6-BD92-F1DD2836CB54}"/>
    <cellStyle name="Normal 7 4 2 4 4" xfId="2250" xr:uid="{DB920BFE-4FAE-402F-AE09-34837D05AE0A}"/>
    <cellStyle name="Normal 7 4 2 4 5" xfId="2251" xr:uid="{A4F98A6E-3821-4407-A6FD-C971FFC48399}"/>
    <cellStyle name="Normal 7 4 2 5" xfId="2252" xr:uid="{4E3E1D37-F69C-427C-B80E-A4D2D8DA3002}"/>
    <cellStyle name="Normal 7 4 2 5 2" xfId="2253" xr:uid="{60388CE1-E045-4934-A9F1-990979B0CE14}"/>
    <cellStyle name="Normal 7 4 2 5 3" xfId="2254" xr:uid="{09CE1942-2147-486F-9B2A-C0968585DA59}"/>
    <cellStyle name="Normal 7 4 2 5 4" xfId="2255" xr:uid="{DE2535FA-573B-4CA3-B546-604C1C0D478E}"/>
    <cellStyle name="Normal 7 4 2 6" xfId="2256" xr:uid="{9100FAB0-B7E2-4F98-8F2D-55105B6669A5}"/>
    <cellStyle name="Normal 7 4 2 6 2" xfId="2257" xr:uid="{179C3419-7DC2-476E-81B8-65B1668C3D2A}"/>
    <cellStyle name="Normal 7 4 2 6 3" xfId="2258" xr:uid="{186C2849-259A-4508-A906-AE5D30E5ABE8}"/>
    <cellStyle name="Normal 7 4 2 6 4" xfId="2259" xr:uid="{480492D8-24D7-47EC-9BC3-52084012E897}"/>
    <cellStyle name="Normal 7 4 2 7" xfId="2260" xr:uid="{F8B32205-C231-4CF4-980E-157D7C9E5C86}"/>
    <cellStyle name="Normal 7 4 2 8" xfId="2261" xr:uid="{A6AC0FA4-CD1F-44E7-ABAB-938AAF3DEE8B}"/>
    <cellStyle name="Normal 7 4 2 9" xfId="2262" xr:uid="{ECC977AC-0D82-4ED4-B592-BAD434AE03CB}"/>
    <cellStyle name="Normal 7 4 3" xfId="2263" xr:uid="{F7D4290C-72E6-49BE-A053-D90CA11B0800}"/>
    <cellStyle name="Normal 7 4 3 2" xfId="2264" xr:uid="{243ED0D0-5DF1-4150-BAA7-9444D3348AE6}"/>
    <cellStyle name="Normal 7 4 3 2 2" xfId="2265" xr:uid="{DF7B4102-F4B4-43CC-88B9-95F17C0ED659}"/>
    <cellStyle name="Normal 7 4 3 2 2 2" xfId="2266" xr:uid="{00A9C957-D6AE-482B-B16C-3343C2EC82F8}"/>
    <cellStyle name="Normal 7 4 3 2 2 2 2" xfId="4099" xr:uid="{2D7A4CB4-7AC6-43C5-AF39-A6B42EBD6BD0}"/>
    <cellStyle name="Normal 7 4 3 2 2 3" xfId="2267" xr:uid="{A640A782-3CF6-4467-80F0-CB01B056A998}"/>
    <cellStyle name="Normal 7 4 3 2 2 3 2" xfId="6777" xr:uid="{B2BDAE16-E7D1-4106-BB1E-6A7C2DB4D992}"/>
    <cellStyle name="Normal 7 4 3 2 2 4" xfId="2268" xr:uid="{ED1980F9-E287-407D-BD0C-5FCD08BBC939}"/>
    <cellStyle name="Normal 7 4 3 2 3" xfId="2269" xr:uid="{C86E90C9-5A00-414A-B27E-8709EE3FEAE6}"/>
    <cellStyle name="Normal 7 4 3 2 3 2" xfId="2270" xr:uid="{AF1A23FA-AD75-4749-9B5F-87BD559DFEEC}"/>
    <cellStyle name="Normal 7 4 3 2 3 3" xfId="2271" xr:uid="{CCEBC924-2B86-4D9E-888F-44B5E70D5A63}"/>
    <cellStyle name="Normal 7 4 3 2 3 4" xfId="2272" xr:uid="{F667B8D9-05BD-41E6-9433-214E5090A8CC}"/>
    <cellStyle name="Normal 7 4 3 2 4" xfId="2273" xr:uid="{CB90C0E5-D87D-4C44-BBE1-E5022564C8AF}"/>
    <cellStyle name="Normal 7 4 3 2 4 2" xfId="6778" xr:uid="{1E0E2C17-4E79-4C52-B8F4-DA4EEC3A8042}"/>
    <cellStyle name="Normal 7 4 3 2 5" xfId="2274" xr:uid="{69FECCB0-DAE7-4DC3-AECE-9A265789B5BA}"/>
    <cellStyle name="Normal 7 4 3 2 6" xfId="2275" xr:uid="{39C5F0C5-EBB0-414C-9C66-0AF4912DA153}"/>
    <cellStyle name="Normal 7 4 3 3" xfId="2276" xr:uid="{EB10400A-83AA-4FEA-83D6-FA7FC4044DDA}"/>
    <cellStyle name="Normal 7 4 3 3 2" xfId="2277" xr:uid="{92D4691B-A411-43B2-A9E6-0EC77DE6069B}"/>
    <cellStyle name="Normal 7 4 3 3 2 2" xfId="2278" xr:uid="{D4C9C4BF-3C7E-49F2-8D39-A6F2CBA42FAA}"/>
    <cellStyle name="Normal 7 4 3 3 2 3" xfId="2279" xr:uid="{23DC0C69-0420-4066-91ED-B315495C5EF2}"/>
    <cellStyle name="Normal 7 4 3 3 2 4" xfId="2280" xr:uid="{67997FAD-F6A6-46CF-9301-D60CA286BD18}"/>
    <cellStyle name="Normal 7 4 3 3 3" xfId="2281" xr:uid="{203F722E-5CDB-4C0A-8E61-7A329CD2E54C}"/>
    <cellStyle name="Normal 7 4 3 3 3 2" xfId="6779" xr:uid="{7C789C5C-8469-48D8-8304-35C7DEDDEADA}"/>
    <cellStyle name="Normal 7 4 3 3 4" xfId="2282" xr:uid="{34209BF5-32F3-423F-A2BE-38237BFD3510}"/>
    <cellStyle name="Normal 7 4 3 3 5" xfId="2283" xr:uid="{6987C856-74D4-4FFE-BA6D-ADCF6A6B997D}"/>
    <cellStyle name="Normal 7 4 3 4" xfId="2284" xr:uid="{9877E817-06E5-43B3-9CA5-6F10770D2496}"/>
    <cellStyle name="Normal 7 4 3 4 2" xfId="2285" xr:uid="{A84F06AD-D234-4079-93E2-188BA255CC79}"/>
    <cellStyle name="Normal 7 4 3 4 3" xfId="2286" xr:uid="{60C8C1E0-185D-40F0-9371-5A1EB68BE426}"/>
    <cellStyle name="Normal 7 4 3 4 4" xfId="2287" xr:uid="{26F7AF3B-63F0-48ED-810C-217F7CDC5BD6}"/>
    <cellStyle name="Normal 7 4 3 5" xfId="2288" xr:uid="{43C4C4D2-9E5B-4D81-A7E9-E063C45C9E51}"/>
    <cellStyle name="Normal 7 4 3 5 2" xfId="2289" xr:uid="{0C473F8A-3AE2-4B05-860F-A3CFD64F8A73}"/>
    <cellStyle name="Normal 7 4 3 5 3" xfId="2290" xr:uid="{AC046F6C-FAE1-46B1-8ECF-9D7EF08CBFF6}"/>
    <cellStyle name="Normal 7 4 3 5 4" xfId="2291" xr:uid="{B5776293-A6A9-4861-9157-42DAC1F3C48A}"/>
    <cellStyle name="Normal 7 4 3 6" xfId="2292" xr:uid="{6537A486-912E-4CB4-BEE9-1773B71349E2}"/>
    <cellStyle name="Normal 7 4 3 7" xfId="2293" xr:uid="{98C66AF5-9D89-4102-9FA5-C5FF6C9699D1}"/>
    <cellStyle name="Normal 7 4 3 8" xfId="2294" xr:uid="{CAC8AB7C-EE54-41EB-A393-19DA8CB98EDE}"/>
    <cellStyle name="Normal 7 4 4" xfId="2295" xr:uid="{6447D2EB-ADBA-4D5F-9C98-47FD91511F92}"/>
    <cellStyle name="Normal 7 4 4 2" xfId="2296" xr:uid="{E5FC0C20-E708-4032-8AC9-9587893F2A3D}"/>
    <cellStyle name="Normal 7 4 4 2 2" xfId="2297" xr:uid="{7FBFB75F-BA82-4096-9848-CA068269EA2F}"/>
    <cellStyle name="Normal 7 4 4 2 2 2" xfId="2298" xr:uid="{B9E6A501-23ED-444F-8CB7-E2C44A2595A2}"/>
    <cellStyle name="Normal 7 4 4 2 2 3" xfId="2299" xr:uid="{19C83C1B-3180-4401-A73F-2F3BD7F14D66}"/>
    <cellStyle name="Normal 7 4 4 2 2 4" xfId="2300" xr:uid="{5AF2D39F-D7B7-46C0-A755-FCFA307B140E}"/>
    <cellStyle name="Normal 7 4 4 2 3" xfId="2301" xr:uid="{7C42DA58-646C-433F-812D-4BA165C7E653}"/>
    <cellStyle name="Normal 7 4 4 2 3 2" xfId="6780" xr:uid="{B51E6688-40B5-45E2-85A8-FBBDBF4AF41B}"/>
    <cellStyle name="Normal 7 4 4 2 4" xfId="2302" xr:uid="{B3F23169-1BF6-4841-AE37-94AAAABBAA3C}"/>
    <cellStyle name="Normal 7 4 4 2 5" xfId="2303" xr:uid="{5FEF4C40-52AD-4479-8BD1-B022FA768AC5}"/>
    <cellStyle name="Normal 7 4 4 3" xfId="2304" xr:uid="{9C0830A2-4B9D-465F-92A0-38131AF12148}"/>
    <cellStyle name="Normal 7 4 4 3 2" xfId="2305" xr:uid="{2A6D06E8-031A-401B-80C7-FECF0EA0D310}"/>
    <cellStyle name="Normal 7 4 4 3 3" xfId="2306" xr:uid="{E7C6F9B8-4782-4A4E-B609-63571C0E17D1}"/>
    <cellStyle name="Normal 7 4 4 3 4" xfId="2307" xr:uid="{82893378-9308-433A-9FFC-5306AFC2936F}"/>
    <cellStyle name="Normal 7 4 4 4" xfId="2308" xr:uid="{4B2E93AD-860E-45B7-ABB7-2D59DC7DD501}"/>
    <cellStyle name="Normal 7 4 4 4 2" xfId="2309" xr:uid="{A834FE91-9AA7-4A51-BABB-6FA134993475}"/>
    <cellStyle name="Normal 7 4 4 4 3" xfId="2310" xr:uid="{E51A92E7-2D3E-49A0-98DE-3581670955B1}"/>
    <cellStyle name="Normal 7 4 4 4 4" xfId="2311" xr:uid="{B4C6C02E-E241-4EF9-9BF6-E016B718A570}"/>
    <cellStyle name="Normal 7 4 4 5" xfId="2312" xr:uid="{5E4A0E14-014F-463C-84CC-BED7690DA826}"/>
    <cellStyle name="Normal 7 4 4 6" xfId="2313" xr:uid="{108B6CAB-C86E-4955-9A0D-3F6F65209165}"/>
    <cellStyle name="Normal 7 4 4 7" xfId="2314" xr:uid="{6F07B8B7-454B-4AA5-92CA-88857A9BA9BA}"/>
    <cellStyle name="Normal 7 4 5" xfId="2315" xr:uid="{B5CFFAD8-AC6D-4295-90F6-269E473DCD0D}"/>
    <cellStyle name="Normal 7 4 5 2" xfId="2316" xr:uid="{3AA9AA5E-B896-43A3-B6FE-7869A4273EC0}"/>
    <cellStyle name="Normal 7 4 5 2 2" xfId="2317" xr:uid="{5512353E-F3A8-4358-847C-5A9560E18842}"/>
    <cellStyle name="Normal 7 4 5 2 3" xfId="2318" xr:uid="{152BBC53-DFA8-4BFA-90DC-00CF0620C2E7}"/>
    <cellStyle name="Normal 7 4 5 2 4" xfId="2319" xr:uid="{DACBC3FE-CC6C-4D08-85F9-91A788E48E6B}"/>
    <cellStyle name="Normal 7 4 5 3" xfId="2320" xr:uid="{5FA6E56A-6ABC-487F-A6D6-67B3EA02C335}"/>
    <cellStyle name="Normal 7 4 5 3 2" xfId="2321" xr:uid="{29212CF7-CCA6-414E-95DE-5E8C6089ED7E}"/>
    <cellStyle name="Normal 7 4 5 3 3" xfId="2322" xr:uid="{EA8F1473-2444-4DF6-A190-344298D6DFFA}"/>
    <cellStyle name="Normal 7 4 5 3 4" xfId="2323" xr:uid="{EB70EEA3-E1D0-406B-8500-197D4C6D3FE1}"/>
    <cellStyle name="Normal 7 4 5 4" xfId="2324" xr:uid="{02249E1A-010C-463C-8C46-1C6141AEA4DE}"/>
    <cellStyle name="Normal 7 4 5 5" xfId="2325" xr:uid="{4C003779-A443-44A2-9528-4B2A9D07E742}"/>
    <cellStyle name="Normal 7 4 5 6" xfId="2326" xr:uid="{7D6E77D2-2295-4945-8E0A-B7634273F402}"/>
    <cellStyle name="Normal 7 4 6" xfId="2327" xr:uid="{D2EA01AB-DAD4-47BE-A0BE-71AD60B3D083}"/>
    <cellStyle name="Normal 7 4 6 2" xfId="2328" xr:uid="{6988D6A6-E7BE-46F9-8ADE-5EB02E2D878C}"/>
    <cellStyle name="Normal 7 4 6 2 2" xfId="2329" xr:uid="{885C9AD3-61B4-4C55-9B5C-F42A8F64A2A8}"/>
    <cellStyle name="Normal 7 4 6 2 3" xfId="2330" xr:uid="{E76D0473-F815-4B7C-A1DF-86189DA80CF8}"/>
    <cellStyle name="Normal 7 4 6 2 4" xfId="2331" xr:uid="{3C2416BB-3F3A-4315-BA89-261CB2FF659B}"/>
    <cellStyle name="Normal 7 4 6 3" xfId="2332" xr:uid="{92EA0F43-3F9D-4AE3-9B35-6324711E9B3B}"/>
    <cellStyle name="Normal 7 4 6 4" xfId="2333" xr:uid="{B9FBE49D-32CD-4425-B0EA-10D31A887FFE}"/>
    <cellStyle name="Normal 7 4 6 5" xfId="2334" xr:uid="{CC171550-911B-44D2-A899-A19438B8509F}"/>
    <cellStyle name="Normal 7 4 7" xfId="2335" xr:uid="{933FE2A1-4264-4B11-B88E-6EAB3A532303}"/>
    <cellStyle name="Normal 7 4 7 2" xfId="2336" xr:uid="{E2E06C57-FA8D-4139-92AD-A33F454F2C41}"/>
    <cellStyle name="Normal 7 4 7 3" xfId="2337" xr:uid="{A949DC38-A448-4647-9427-9255CBCABF70}"/>
    <cellStyle name="Normal 7 4 7 4" xfId="2338" xr:uid="{446E4618-560E-4AFE-A145-C503A3B9DF18}"/>
    <cellStyle name="Normal 7 4 8" xfId="2339" xr:uid="{786322B0-DD2B-4B37-AF13-F0529253B249}"/>
    <cellStyle name="Normal 7 4 8 2" xfId="2340" xr:uid="{08ECD9FD-1015-4BAC-955B-E19877E40893}"/>
    <cellStyle name="Normal 7 4 8 3" xfId="2341" xr:uid="{13BD2564-0764-45FD-9CC4-FC87D38CD3CF}"/>
    <cellStyle name="Normal 7 4 8 4" xfId="2342" xr:uid="{78A30E31-EB01-4A76-831C-DF1E903EDD4E}"/>
    <cellStyle name="Normal 7 4 9" xfId="2343" xr:uid="{FF12EFF0-8521-4C4C-B90F-B6D72331F5AE}"/>
    <cellStyle name="Normal 7 5" xfId="2344" xr:uid="{09A43E18-ACB3-433E-AAA8-0E11DF2EA1DF}"/>
    <cellStyle name="Normal 7 5 2" xfId="2345" xr:uid="{3C3D26EB-7722-49D3-B2FC-5E2B0A631435}"/>
    <cellStyle name="Normal 7 5 2 2" xfId="2346" xr:uid="{808405CD-5200-4F04-A604-76F6B418F58B}"/>
    <cellStyle name="Normal 7 5 2 2 2" xfId="2347" xr:uid="{32303F5E-9BAC-4427-8B1C-F4385063E940}"/>
    <cellStyle name="Normal 7 5 2 2 2 2" xfId="2348" xr:uid="{FF319448-CCF7-4741-8C40-5CEDC37202D6}"/>
    <cellStyle name="Normal 7 5 2 2 2 3" xfId="2349" xr:uid="{5D715202-3E53-41EC-A6D5-7F63CF6C7313}"/>
    <cellStyle name="Normal 7 5 2 2 2 4" xfId="2350" xr:uid="{5911F17B-6748-4216-8BB5-52370512B0A0}"/>
    <cellStyle name="Normal 7 5 2 2 3" xfId="2351" xr:uid="{DC2F8D8F-ADDB-41DA-90E2-F8F0037887AA}"/>
    <cellStyle name="Normal 7 5 2 2 3 2" xfId="2352" xr:uid="{F8C22768-81FF-4C58-B184-01803BE06B4D}"/>
    <cellStyle name="Normal 7 5 2 2 3 3" xfId="2353" xr:uid="{C5B29787-2C88-41FC-9EBE-1067A672979E}"/>
    <cellStyle name="Normal 7 5 2 2 3 4" xfId="2354" xr:uid="{D39FEA5E-BB17-4DC8-8BBE-07BCD8BF075E}"/>
    <cellStyle name="Normal 7 5 2 2 4" xfId="2355" xr:uid="{190FA739-D53B-4DD2-8E6D-1435CA8599B6}"/>
    <cellStyle name="Normal 7 5 2 2 5" xfId="2356" xr:uid="{71681D02-0ECE-43FE-A090-0E93D5C0E3AE}"/>
    <cellStyle name="Normal 7 5 2 2 6" xfId="2357" xr:uid="{ECE0BEC8-0F37-4EB4-8494-CA9C5B714CF5}"/>
    <cellStyle name="Normal 7 5 2 3" xfId="2358" xr:uid="{F54F9DED-8C10-42CA-9266-12D6FEBF7B4A}"/>
    <cellStyle name="Normal 7 5 2 3 2" xfId="2359" xr:uid="{B25ECEF1-5754-4675-BC67-C015169D7076}"/>
    <cellStyle name="Normal 7 5 2 3 2 2" xfId="2360" xr:uid="{6DFE41A0-3DA0-4F1D-A3EF-156EED08143C}"/>
    <cellStyle name="Normal 7 5 2 3 2 3" xfId="2361" xr:uid="{76CBA796-181F-42F9-9D43-ABC96C49ABE9}"/>
    <cellStyle name="Normal 7 5 2 3 2 4" xfId="2362" xr:uid="{109D8C6C-5272-402D-954F-FE274C96B504}"/>
    <cellStyle name="Normal 7 5 2 3 3" xfId="2363" xr:uid="{49948C0E-E8B4-4B07-AF35-B413D3017EE8}"/>
    <cellStyle name="Normal 7 5 2 3 4" xfId="2364" xr:uid="{3BE393DC-948F-41CE-B055-E593820C1FB8}"/>
    <cellStyle name="Normal 7 5 2 3 5" xfId="2365" xr:uid="{43BA4E3C-75BB-4824-A7AF-A8E19D17F512}"/>
    <cellStyle name="Normal 7 5 2 4" xfId="2366" xr:uid="{092D77C5-2C9F-498B-AC3D-69610D51675D}"/>
    <cellStyle name="Normal 7 5 2 4 2" xfId="2367" xr:uid="{58FFDFDD-4D00-4E2D-9400-ED7BFF779E23}"/>
    <cellStyle name="Normal 7 5 2 4 3" xfId="2368" xr:uid="{F1DB74ED-3744-458A-9D60-7840D5EF6FB5}"/>
    <cellStyle name="Normal 7 5 2 4 4" xfId="2369" xr:uid="{9804E2D0-622D-4529-881C-D49384EB42DC}"/>
    <cellStyle name="Normal 7 5 2 5" xfId="2370" xr:uid="{2D0431D5-0E22-4775-83B8-CA064FE982C9}"/>
    <cellStyle name="Normal 7 5 2 5 2" xfId="2371" xr:uid="{658730D3-0AFB-4FE8-A311-7200E4E97763}"/>
    <cellStyle name="Normal 7 5 2 5 3" xfId="2372" xr:uid="{872F10B8-5039-4C9C-A47E-CE85D6562DF2}"/>
    <cellStyle name="Normal 7 5 2 5 4" xfId="2373" xr:uid="{667E0C06-BE14-405B-9212-B63947700719}"/>
    <cellStyle name="Normal 7 5 2 6" xfId="2374" xr:uid="{68EEF2E5-3803-4CC3-846C-A381B50CEBC2}"/>
    <cellStyle name="Normal 7 5 2 7" xfId="2375" xr:uid="{F5D7B10B-5CC4-4389-8114-0B3A27834E6E}"/>
    <cellStyle name="Normal 7 5 2 8" xfId="2376" xr:uid="{B3EC9D95-5B04-4D39-9283-AA927B473E97}"/>
    <cellStyle name="Normal 7 5 3" xfId="2377" xr:uid="{D4380C6B-FDE1-449F-8759-02C9E74AF4AA}"/>
    <cellStyle name="Normal 7 5 3 2" xfId="2378" xr:uid="{BD319768-AD6C-4690-9B16-B24A0A830C18}"/>
    <cellStyle name="Normal 7 5 3 2 2" xfId="2379" xr:uid="{C688441A-0102-446E-9D70-2775440BF42C}"/>
    <cellStyle name="Normal 7 5 3 2 3" xfId="2380" xr:uid="{749539C7-1911-4314-8C93-C01C649B00FE}"/>
    <cellStyle name="Normal 7 5 3 2 4" xfId="2381" xr:uid="{27956583-FBE1-49AF-A3F5-A76506A8BACE}"/>
    <cellStyle name="Normal 7 5 3 3" xfId="2382" xr:uid="{E69F8D9A-0B20-41B5-A7B0-327A62E3470A}"/>
    <cellStyle name="Normal 7 5 3 3 2" xfId="2383" xr:uid="{972FF50C-6D74-4D3D-A849-6E9EA750EAA8}"/>
    <cellStyle name="Normal 7 5 3 3 3" xfId="2384" xr:uid="{9EC62853-52DB-426A-93A6-F68BBD43927C}"/>
    <cellStyle name="Normal 7 5 3 3 4" xfId="2385" xr:uid="{6DA0DD11-7FA9-4FD9-822F-7494B3B511F4}"/>
    <cellStyle name="Normal 7 5 3 4" xfId="2386" xr:uid="{EBF71974-43A8-4618-B27B-F023F693FFAA}"/>
    <cellStyle name="Normal 7 5 3 5" xfId="2387" xr:uid="{1E65C202-820A-43D6-8AEB-26DE4D3EB7E4}"/>
    <cellStyle name="Normal 7 5 3 6" xfId="2388" xr:uid="{AB643806-2290-4C66-9D2E-036E064672CF}"/>
    <cellStyle name="Normal 7 5 4" xfId="2389" xr:uid="{02CFCE7F-6F95-4C34-ACEB-A860C39F729A}"/>
    <cellStyle name="Normal 7 5 4 2" xfId="2390" xr:uid="{3AF33762-8FB2-449D-905B-1E80E5592A50}"/>
    <cellStyle name="Normal 7 5 4 2 2" xfId="2391" xr:uid="{74A3D5DF-6556-4F0E-AEB6-7F34DCE168D3}"/>
    <cellStyle name="Normal 7 5 4 2 3" xfId="2392" xr:uid="{8AFF1642-5A9C-493B-A089-EAAAAE75A330}"/>
    <cellStyle name="Normal 7 5 4 2 4" xfId="2393" xr:uid="{5A5B568D-CFBA-47A6-8769-09F621B48EB6}"/>
    <cellStyle name="Normal 7 5 4 3" xfId="2394" xr:uid="{6315AE2B-D6CF-46B5-82B2-03D29BA69AF7}"/>
    <cellStyle name="Normal 7 5 4 4" xfId="2395" xr:uid="{2979E60F-6BF0-4401-90C3-0680EE289FD4}"/>
    <cellStyle name="Normal 7 5 4 5" xfId="2396" xr:uid="{C1C0A311-0EBC-41E0-9B8A-7C68317A43F2}"/>
    <cellStyle name="Normal 7 5 5" xfId="2397" xr:uid="{1E31E9CE-400E-4C62-AD48-479478E6F6C0}"/>
    <cellStyle name="Normal 7 5 5 2" xfId="2398" xr:uid="{2A50B2A6-F18F-4465-AEBE-D458BC095B07}"/>
    <cellStyle name="Normal 7 5 5 3" xfId="2399" xr:uid="{2F906C01-EE94-435E-8C15-9E8D86E7D281}"/>
    <cellStyle name="Normal 7 5 5 4" xfId="2400" xr:uid="{5F8A5F76-6448-4564-BFED-EFAA0CEB6377}"/>
    <cellStyle name="Normal 7 5 6" xfId="2401" xr:uid="{A3AE5AF9-47D9-4A4E-9CC4-6E9F3642FDEC}"/>
    <cellStyle name="Normal 7 5 6 2" xfId="2402" xr:uid="{CB36E021-D26F-4A53-B254-F68E83D5C1C1}"/>
    <cellStyle name="Normal 7 5 6 3" xfId="2403" xr:uid="{7ACFFC52-4267-4577-9609-49870D998EA1}"/>
    <cellStyle name="Normal 7 5 6 4" xfId="2404" xr:uid="{F45309E7-55D4-49F2-8C27-FECFF404E04F}"/>
    <cellStyle name="Normal 7 5 7" xfId="2405" xr:uid="{B3A2DD34-F620-42ED-8AB0-630421259858}"/>
    <cellStyle name="Normal 7 5 8" xfId="2406" xr:uid="{5A1F97FB-3683-445F-B87F-84E2CAD8EB0D}"/>
    <cellStyle name="Normal 7 5 9" xfId="2407" xr:uid="{7AD515BE-7BA7-46AD-9041-BEF9468B4729}"/>
    <cellStyle name="Normal 7 6" xfId="2408" xr:uid="{5EA207EC-EC2B-478D-98C7-DA55BFDC390C}"/>
    <cellStyle name="Normal 7 6 2" xfId="2409" xr:uid="{5BA91E29-E52C-4599-8F45-3B09C032D2C8}"/>
    <cellStyle name="Normal 7 6 2 2" xfId="2410" xr:uid="{F770FB54-B23D-483E-BA00-F19A54BD588A}"/>
    <cellStyle name="Normal 7 6 2 2 2" xfId="2411" xr:uid="{DE753D1E-62DB-4EDD-9F15-544831A90062}"/>
    <cellStyle name="Normal 7 6 2 2 2 2" xfId="4100" xr:uid="{FD830050-3C95-4C97-92EC-D9183B90D1E8}"/>
    <cellStyle name="Normal 7 6 2 2 3" xfId="2412" xr:uid="{A9368E4A-6AAA-4EAF-ABFC-436AC4757F08}"/>
    <cellStyle name="Normal 7 6 2 2 3 2" xfId="6781" xr:uid="{251BF86F-E08B-431D-B9A2-D9CCA99705FB}"/>
    <cellStyle name="Normal 7 6 2 2 4" xfId="2413" xr:uid="{C476C0E0-9939-419B-A543-CF63FFFA5B6A}"/>
    <cellStyle name="Normal 7 6 2 3" xfId="2414" xr:uid="{15691335-4EF0-492C-BA58-10B4F454BD1B}"/>
    <cellStyle name="Normal 7 6 2 3 2" xfId="2415" xr:uid="{3F377A19-5A50-4004-A382-73017F2EA457}"/>
    <cellStyle name="Normal 7 6 2 3 3" xfId="2416" xr:uid="{776A75CD-C3E5-4601-B84B-0D768C15B014}"/>
    <cellStyle name="Normal 7 6 2 3 4" xfId="2417" xr:uid="{82C97EE9-51E4-4037-B0CC-6069DB2A05F1}"/>
    <cellStyle name="Normal 7 6 2 4" xfId="2418" xr:uid="{9D3FDDAA-12E3-44EF-B463-D5B7F530D4C2}"/>
    <cellStyle name="Normal 7 6 2 4 2" xfId="6782" xr:uid="{C9B0389F-24BC-43C3-B5C2-86B04659256E}"/>
    <cellStyle name="Normal 7 6 2 5" xfId="2419" xr:uid="{B3E2AC93-8467-4FAD-8F64-BD587A308B35}"/>
    <cellStyle name="Normal 7 6 2 6" xfId="2420" xr:uid="{042D679C-21C0-4E99-951C-716B0E89EA52}"/>
    <cellStyle name="Normal 7 6 3" xfId="2421" xr:uid="{6FF5DE9A-D845-4ACF-A501-067134823B3B}"/>
    <cellStyle name="Normal 7 6 3 2" xfId="2422" xr:uid="{A10BC1E2-410D-4C6F-818E-52CAA3CDE296}"/>
    <cellStyle name="Normal 7 6 3 2 2" xfId="2423" xr:uid="{B64318B0-48D3-49D3-94F6-F98FB9619F0A}"/>
    <cellStyle name="Normal 7 6 3 2 3" xfId="2424" xr:uid="{8FAA766D-9E16-4C56-A909-84D36F7D5B25}"/>
    <cellStyle name="Normal 7 6 3 2 4" xfId="2425" xr:uid="{AD4FA063-CE2F-4B2F-8C6B-2FC505D05B89}"/>
    <cellStyle name="Normal 7 6 3 3" xfId="2426" xr:uid="{149CD1B4-D947-4BEF-9344-F6B32D1A4164}"/>
    <cellStyle name="Normal 7 6 3 3 2" xfId="6783" xr:uid="{75912C1A-59AB-44B2-8F80-2E087442F42E}"/>
    <cellStyle name="Normal 7 6 3 4" xfId="2427" xr:uid="{56DFAECA-1EB5-4108-953A-5391B14B13A1}"/>
    <cellStyle name="Normal 7 6 3 5" xfId="2428" xr:uid="{1ADB1A45-7586-43B6-86A3-7D524AAD83D1}"/>
    <cellStyle name="Normal 7 6 4" xfId="2429" xr:uid="{AA7866C9-B8B5-450C-82FB-C96E9706EC45}"/>
    <cellStyle name="Normal 7 6 4 2" xfId="2430" xr:uid="{2FDA9F66-26B9-470B-A37F-F7CB19166BED}"/>
    <cellStyle name="Normal 7 6 4 3" xfId="2431" xr:uid="{63FF1240-4761-4793-93DD-68B7F2E7F10A}"/>
    <cellStyle name="Normal 7 6 4 4" xfId="2432" xr:uid="{B1AA00F4-1A87-4035-B3D7-4025C2ECFB95}"/>
    <cellStyle name="Normal 7 6 5" xfId="2433" xr:uid="{1E189329-278E-42BB-8444-8D3ABA31F2ED}"/>
    <cellStyle name="Normal 7 6 5 2" xfId="2434" xr:uid="{C2E1AACE-E42D-4EEC-9A55-8880C102A8CE}"/>
    <cellStyle name="Normal 7 6 5 3" xfId="2435" xr:uid="{D06397C5-7566-4442-A99C-6F5DE0F22233}"/>
    <cellStyle name="Normal 7 6 5 4" xfId="2436" xr:uid="{787A6C04-116F-4C86-8AC7-A220C784F635}"/>
    <cellStyle name="Normal 7 6 6" xfId="2437" xr:uid="{76F0A96C-F374-4E45-BE81-FC43BBA0B87E}"/>
    <cellStyle name="Normal 7 6 7" xfId="2438" xr:uid="{BAD020CD-ED47-44A3-BE13-C5B4AD61F512}"/>
    <cellStyle name="Normal 7 6 8" xfId="2439" xr:uid="{D2C3EF8F-8472-4CE5-BE8F-7B56CC7390E1}"/>
    <cellStyle name="Normal 7 7" xfId="2440" xr:uid="{A86E9D66-850C-4295-AD7D-9032F728DF9F}"/>
    <cellStyle name="Normal 7 7 2" xfId="2441" xr:uid="{380E40F8-C8CC-4CE7-9F10-DEE7474E8A9D}"/>
    <cellStyle name="Normal 7 7 2 2" xfId="2442" xr:uid="{30EF2AEE-1075-4936-88E4-66707993CD36}"/>
    <cellStyle name="Normal 7 7 2 2 2" xfId="2443" xr:uid="{152BE27A-867B-4DFF-8788-3E5218E6A38D}"/>
    <cellStyle name="Normal 7 7 2 2 3" xfId="2444" xr:uid="{2018C8A6-1305-4B3A-B6BC-90A951E7B9A1}"/>
    <cellStyle name="Normal 7 7 2 2 4" xfId="2445" xr:uid="{BB296E25-2851-4DFE-86CF-91FE61E73773}"/>
    <cellStyle name="Normal 7 7 2 3" xfId="2446" xr:uid="{4898BAF9-2DE9-457E-9FF8-28B194F37764}"/>
    <cellStyle name="Normal 7 7 2 3 2" xfId="6784" xr:uid="{17AFF73A-AB5B-4875-9D49-C3F8B83FC664}"/>
    <cellStyle name="Normal 7 7 2 4" xfId="2447" xr:uid="{23C14F3C-3C0F-4940-B6C6-B84DD3A299A5}"/>
    <cellStyle name="Normal 7 7 2 5" xfId="2448" xr:uid="{B279126B-EE76-47CF-ABF3-8690F06EF939}"/>
    <cellStyle name="Normal 7 7 3" xfId="2449" xr:uid="{951684F9-F23E-4BC2-9ACA-21AEEB664D94}"/>
    <cellStyle name="Normal 7 7 3 2" xfId="2450" xr:uid="{AE67E5B4-4C89-4B47-A935-DBE45539134D}"/>
    <cellStyle name="Normal 7 7 3 3" xfId="2451" xr:uid="{7F3B5AF2-141F-48B1-B4A4-BA5DE4D944FB}"/>
    <cellStyle name="Normal 7 7 3 4" xfId="2452" xr:uid="{849326F3-AB4B-4790-9189-50CBFB58BA92}"/>
    <cellStyle name="Normal 7 7 4" xfId="2453" xr:uid="{0021504B-6AFE-4F75-BB39-10F8983D6E92}"/>
    <cellStyle name="Normal 7 7 4 2" xfId="2454" xr:uid="{12A2189C-AA15-4B01-BC2F-BE2AFDC31576}"/>
    <cellStyle name="Normal 7 7 4 3" xfId="2455" xr:uid="{9084CCD2-67CA-4BCD-8DBB-5355EEB44A2B}"/>
    <cellStyle name="Normal 7 7 4 4" xfId="2456" xr:uid="{DE64D848-EA43-4337-89D7-8E28F587B2AF}"/>
    <cellStyle name="Normal 7 7 5" xfId="2457" xr:uid="{6018B867-5000-4CA0-B38B-038F49E8985F}"/>
    <cellStyle name="Normal 7 7 6" xfId="2458" xr:uid="{8973F4B6-7678-420C-AA1A-9AD65BBB41F1}"/>
    <cellStyle name="Normal 7 7 7" xfId="2459" xr:uid="{E01064DF-C351-4B32-AB74-6281551727B9}"/>
    <cellStyle name="Normal 7 8" xfId="2460" xr:uid="{995DCE78-1697-4EC6-917F-691F2F31FB73}"/>
    <cellStyle name="Normal 7 8 2" xfId="2461" xr:uid="{33B92F05-3D86-4569-AC28-06D409BEE989}"/>
    <cellStyle name="Normal 7 8 2 2" xfId="2462" xr:uid="{88DCB1A3-99C6-4879-A6FB-AA4A76DA3FD9}"/>
    <cellStyle name="Normal 7 8 2 3" xfId="2463" xr:uid="{B881C037-FA39-4F26-AA51-05C088035E2B}"/>
    <cellStyle name="Normal 7 8 2 4" xfId="2464" xr:uid="{9C0D771C-C90D-4460-AE6E-0AE9D6785625}"/>
    <cellStyle name="Normal 7 8 3" xfId="2465" xr:uid="{78B8D28A-781B-4FC8-8BB5-C0506704FCE4}"/>
    <cellStyle name="Normal 7 8 3 2" xfId="2466" xr:uid="{2A533772-EE1F-4F91-975F-CEBAB781631E}"/>
    <cellStyle name="Normal 7 8 3 3" xfId="2467" xr:uid="{C06A25FD-D9F7-4F6A-9957-6B03CD139E2A}"/>
    <cellStyle name="Normal 7 8 3 4" xfId="2468" xr:uid="{2F557E68-06E7-4264-8469-C154EBB138B5}"/>
    <cellStyle name="Normal 7 8 4" xfId="2469" xr:uid="{E0161588-E6EC-4152-B8E9-5253516C2F37}"/>
    <cellStyle name="Normal 7 8 5" xfId="2470" xr:uid="{0B7003BD-8246-4D62-A561-A110842C7751}"/>
    <cellStyle name="Normal 7 8 6" xfId="2471" xr:uid="{9868F863-B04B-4E40-9467-C4892A535A43}"/>
    <cellStyle name="Normal 7 9" xfId="2472" xr:uid="{A2F7FA91-B182-49CC-93E8-27302BA62C72}"/>
    <cellStyle name="Normal 7 9 2" xfId="2473" xr:uid="{8976D41D-76D3-4018-B5C7-CFF3742E5C62}"/>
    <cellStyle name="Normal 7 9 2 2" xfId="2474" xr:uid="{9E57003F-2477-44E5-8918-B6D507A19BBC}"/>
    <cellStyle name="Normal 7 9 2 2 2" xfId="4383" xr:uid="{7F428CE7-E127-4B5E-AAF2-5F3A81A682CB}"/>
    <cellStyle name="Normal 7 9 2 2 2 2" xfId="4647" xr:uid="{82576B98-7686-4DED-8ACB-1A244D03E423}"/>
    <cellStyle name="Normal 7 9 2 2 3" xfId="4855" xr:uid="{28684C97-B49D-4153-9F7F-86D1BFF4E776}"/>
    <cellStyle name="Normal 7 9 2 3" xfId="2475" xr:uid="{92C3ED95-0479-423A-8DA9-BE941DFA9729}"/>
    <cellStyle name="Normal 7 9 2 4" xfId="2476" xr:uid="{04A5A7F4-D2C8-4EE0-BA1E-99AEA64CA1B5}"/>
    <cellStyle name="Normal 7 9 3" xfId="2477" xr:uid="{9A7F1FA6-ED98-48C8-B295-FEE22D8B0E9B}"/>
    <cellStyle name="Normal 7 9 3 2" xfId="5508" xr:uid="{B98F5F52-D071-4DF8-A074-14C383AE37AF}"/>
    <cellStyle name="Normal 7 9 4" xfId="2478" xr:uid="{8CA845BF-5631-475F-92D7-D3ABBD601C9D}"/>
    <cellStyle name="Normal 7 9 4 2" xfId="4792" xr:uid="{399F8487-5AF6-4919-B9EC-3071A000CC7E}"/>
    <cellStyle name="Normal 7 9 4 3" xfId="4856" xr:uid="{8DEF676F-B94D-4D0B-8B2A-77FC185B86EB}"/>
    <cellStyle name="Normal 7 9 4 4" xfId="4821" xr:uid="{7A0D5C9E-BCEF-4C3D-809D-98FA0939DFB9}"/>
    <cellStyle name="Normal 7 9 5" xfId="2479" xr:uid="{16F30B12-FC7C-43CE-929F-156B875BDEB1}"/>
    <cellStyle name="Normal 8" xfId="76" xr:uid="{55438696-EB82-4E67-A8E9-D47890BE3926}"/>
    <cellStyle name="Normal 8 10" xfId="2480" xr:uid="{7AA496C0-FD4D-474C-A073-F5CCDBCAF8A6}"/>
    <cellStyle name="Normal 8 10 2" xfId="2481" xr:uid="{933324F9-20A3-4A9F-BC18-AF59D552BF6E}"/>
    <cellStyle name="Normal 8 10 3" xfId="2482" xr:uid="{36E7EAAF-27C8-4D57-9A95-C696C33FA46D}"/>
    <cellStyle name="Normal 8 10 4" xfId="2483" xr:uid="{AC05C8BA-8955-4089-878F-AB5B16A1A681}"/>
    <cellStyle name="Normal 8 11" xfId="2484" xr:uid="{ABFB801A-74E3-43CD-B195-4B33FF4B2D27}"/>
    <cellStyle name="Normal 8 11 2" xfId="2485" xr:uid="{CF5DF04D-EAC5-4BF8-AD39-2CBBF7F5532B}"/>
    <cellStyle name="Normal 8 11 3" xfId="2486" xr:uid="{E3BD4472-25E7-41C1-B281-22989635ED53}"/>
    <cellStyle name="Normal 8 11 4" xfId="2487" xr:uid="{D72CAE31-0874-4DFB-A5A2-2BA879117490}"/>
    <cellStyle name="Normal 8 12" xfId="2488" xr:uid="{24829003-D560-4A78-8B40-2E916BC0E379}"/>
    <cellStyle name="Normal 8 12 2" xfId="2489" xr:uid="{9ED00C26-0F37-41F4-80DF-2C87566A20EE}"/>
    <cellStyle name="Normal 8 13" xfId="2490" xr:uid="{2639B749-47E7-4FD7-8DF0-A3CCA1B63BB8}"/>
    <cellStyle name="Normal 8 14" xfId="2491" xr:uid="{0AE95B51-A5E1-4BC8-B3CD-80D72BDA330B}"/>
    <cellStyle name="Normal 8 15" xfId="2492" xr:uid="{605423F4-A050-429A-AE5F-9952DDCD1247}"/>
    <cellStyle name="Normal 8 16" xfId="7274" xr:uid="{B03DCE1F-0D23-4CF2-B1C3-C1670A8E03A4}"/>
    <cellStyle name="Normal 8 2" xfId="95" xr:uid="{8A4B9108-23E7-490E-B46D-9B4C264FF5AB}"/>
    <cellStyle name="Normal 8 2 10" xfId="2493" xr:uid="{298EBDB7-7FDF-4739-AD43-FA2EECA33688}"/>
    <cellStyle name="Normal 8 2 11" xfId="2494" xr:uid="{FADB94BB-47AC-4FF9-AA7E-D53347A27958}"/>
    <cellStyle name="Normal 8 2 2" xfId="2495" xr:uid="{98F54254-D3DC-4FCD-BB5B-D54D15AA8836}"/>
    <cellStyle name="Normal 8 2 2 2" xfId="2496" xr:uid="{8F30E5E1-CE18-4832-A110-808B567D425E}"/>
    <cellStyle name="Normal 8 2 2 2 2" xfId="2497" xr:uid="{833888E8-1113-4C08-A2D8-519AC19E52C1}"/>
    <cellStyle name="Normal 8 2 2 2 2 2" xfId="2498" xr:uid="{24880AEB-B577-4C29-9E0A-D0B6C3FC2DFC}"/>
    <cellStyle name="Normal 8 2 2 2 2 2 2" xfId="2499" xr:uid="{C1906B72-6311-4638-934F-455B58BA31B4}"/>
    <cellStyle name="Normal 8 2 2 2 2 2 2 2" xfId="4101" xr:uid="{52153E35-E3A0-4342-9A54-D1F4DB09393B}"/>
    <cellStyle name="Normal 8 2 2 2 2 2 2 2 2" xfId="4102" xr:uid="{8061CC01-40F3-4909-BF2C-45B355B82F07}"/>
    <cellStyle name="Normal 8 2 2 2 2 2 2 3" xfId="4103" xr:uid="{8F01AB27-B001-4401-B3F4-F8F4070D0BA1}"/>
    <cellStyle name="Normal 8 2 2 2 2 2 2 3 2" xfId="6785" xr:uid="{CD5A91CE-5A91-47DE-AF6F-A8CCB109C8AD}"/>
    <cellStyle name="Normal 8 2 2 2 2 2 2 4" xfId="6786" xr:uid="{C8845780-E312-4F44-A39C-A8428E1E9C9D}"/>
    <cellStyle name="Normal 8 2 2 2 2 2 3" xfId="2500" xr:uid="{46450385-C586-44CE-B38A-8FA7B88F6EBA}"/>
    <cellStyle name="Normal 8 2 2 2 2 2 3 2" xfId="4104" xr:uid="{7F363A9D-B72E-403F-8448-13C8F05FDF3F}"/>
    <cellStyle name="Normal 8 2 2 2 2 2 4" xfId="2501" xr:uid="{19519339-25BA-4BCA-973C-A5CDD671CEC3}"/>
    <cellStyle name="Normal 8 2 2 2 2 2 4 2" xfId="6787" xr:uid="{6C2B7DD7-A7F0-46F8-B19E-66FC9F350A43}"/>
    <cellStyle name="Normal 8 2 2 2 2 2 5" xfId="6788" xr:uid="{D5C13BF1-41CD-4EB4-A773-F22A9CD544EA}"/>
    <cellStyle name="Normal 8 2 2 2 2 3" xfId="2502" xr:uid="{27E27C23-F3EC-4E4C-8658-34D61DC637AC}"/>
    <cellStyle name="Normal 8 2 2 2 2 3 2" xfId="2503" xr:uid="{E6857927-B3A4-48AA-8993-5E8A4BE981C2}"/>
    <cellStyle name="Normal 8 2 2 2 2 3 2 2" xfId="4105" xr:uid="{72981828-13C3-4AE7-9B4D-D8AAD1D24BEE}"/>
    <cellStyle name="Normal 8 2 2 2 2 3 3" xfId="2504" xr:uid="{A13EE30A-155C-4E76-85CA-78072F19A45F}"/>
    <cellStyle name="Normal 8 2 2 2 2 3 3 2" xfId="6789" xr:uid="{72F0FADD-5238-423D-BFBD-7992071D7D10}"/>
    <cellStyle name="Normal 8 2 2 2 2 3 4" xfId="2505" xr:uid="{8FA21951-028C-4733-ABF7-BC7CA6814ED6}"/>
    <cellStyle name="Normal 8 2 2 2 2 4" xfId="2506" xr:uid="{DC9C5976-1330-4710-884A-B9589E347FC9}"/>
    <cellStyle name="Normal 8 2 2 2 2 4 2" xfId="4106" xr:uid="{429BAC55-66E6-4B3C-A199-E8AC394FADCF}"/>
    <cellStyle name="Normal 8 2 2 2 2 5" xfId="2507" xr:uid="{3B484B80-4A67-4CC2-9367-5A252DC0E445}"/>
    <cellStyle name="Normal 8 2 2 2 2 5 2" xfId="6790" xr:uid="{20104DF3-3426-4615-9638-5B5EFE5D0910}"/>
    <cellStyle name="Normal 8 2 2 2 2 6" xfId="2508" xr:uid="{520733D2-4E26-413D-B0E0-C989D3516869}"/>
    <cellStyle name="Normal 8 2 2 2 3" xfId="2509" xr:uid="{301A795C-48E8-4245-8F4F-11B818959BC5}"/>
    <cellStyle name="Normal 8 2 2 2 3 2" xfId="2510" xr:uid="{E691F061-1283-4C20-895E-FFE75CA40B74}"/>
    <cellStyle name="Normal 8 2 2 2 3 2 2" xfId="2511" xr:uid="{E06B8F02-8CC2-4FA8-9873-430D5D8B1CA0}"/>
    <cellStyle name="Normal 8 2 2 2 3 2 2 2" xfId="4107" xr:uid="{E797B8A1-7F04-44EB-992F-1B4C8B3FEF66}"/>
    <cellStyle name="Normal 8 2 2 2 3 2 2 2 2" xfId="4108" xr:uid="{20BF75C8-72F0-49AF-AA7E-B0B630A21974}"/>
    <cellStyle name="Normal 8 2 2 2 3 2 2 3" xfId="4109" xr:uid="{9D20807B-6CDE-4866-BBDE-530B82D7FBE5}"/>
    <cellStyle name="Normal 8 2 2 2 3 2 2 3 2" xfId="6791" xr:uid="{1B883FCB-8488-46B9-8E42-7B0FB28A1C71}"/>
    <cellStyle name="Normal 8 2 2 2 3 2 2 4" xfId="6792" xr:uid="{69CE1345-6835-480B-B5A1-E17CC2EFA78B}"/>
    <cellStyle name="Normal 8 2 2 2 3 2 3" xfId="2512" xr:uid="{88CCDB44-BF82-4D7C-975C-BEB746AB9A6B}"/>
    <cellStyle name="Normal 8 2 2 2 3 2 3 2" xfId="4110" xr:uid="{B19140CA-0C7A-4A5A-B9E5-9B0AA20A2AA1}"/>
    <cellStyle name="Normal 8 2 2 2 3 2 4" xfId="2513" xr:uid="{EBCA0D08-15A9-4EF3-B67B-2BE7A3934115}"/>
    <cellStyle name="Normal 8 2 2 2 3 2 4 2" xfId="6793" xr:uid="{ED72F14A-5AE0-491B-833B-0142D62A628A}"/>
    <cellStyle name="Normal 8 2 2 2 3 2 5" xfId="6794" xr:uid="{A83E8CB1-2279-4BEF-A865-50F7EB29FADC}"/>
    <cellStyle name="Normal 8 2 2 2 3 3" xfId="2514" xr:uid="{E5825CA0-50BF-43FE-B256-9CEC9CE7EEB7}"/>
    <cellStyle name="Normal 8 2 2 2 3 3 2" xfId="4111" xr:uid="{917C7968-5D17-489A-B814-FF9ABF0C35E7}"/>
    <cellStyle name="Normal 8 2 2 2 3 3 2 2" xfId="4112" xr:uid="{69E16AEF-6D58-4E86-8461-AD5CC60F271E}"/>
    <cellStyle name="Normal 8 2 2 2 3 3 3" xfId="4113" xr:uid="{3EF3CA88-87B0-4249-979D-750390984FF7}"/>
    <cellStyle name="Normal 8 2 2 2 3 3 3 2" xfId="6795" xr:uid="{5EB07B67-C3E7-479A-A405-0FB47FE389D2}"/>
    <cellStyle name="Normal 8 2 2 2 3 3 4" xfId="6796" xr:uid="{BAF29908-101F-4DEC-B3A6-94FD968E0931}"/>
    <cellStyle name="Normal 8 2 2 2 3 4" xfId="2515" xr:uid="{A6D25017-A3C7-4AF1-909B-4979D6AAEFE9}"/>
    <cellStyle name="Normal 8 2 2 2 3 4 2" xfId="4114" xr:uid="{44BCDD8E-E0A3-4580-BF4F-745277696CE0}"/>
    <cellStyle name="Normal 8 2 2 2 3 5" xfId="2516" xr:uid="{C655720F-77F9-4BFF-B6CF-2BC3E0C636D3}"/>
    <cellStyle name="Normal 8 2 2 2 3 5 2" xfId="6797" xr:uid="{9B523FC7-5260-4C3C-B4C4-56E06F1695DB}"/>
    <cellStyle name="Normal 8 2 2 2 3 6" xfId="6798" xr:uid="{51BB6380-3B5C-4CB5-B5B7-68FE60A8CC38}"/>
    <cellStyle name="Normal 8 2 2 2 4" xfId="2517" xr:uid="{A4B824E1-DD03-4DE0-9D82-4B5BE8E57501}"/>
    <cellStyle name="Normal 8 2 2 2 4 2" xfId="2518" xr:uid="{62F81B3A-FEA4-423E-9B09-21CCB363895B}"/>
    <cellStyle name="Normal 8 2 2 2 4 2 2" xfId="4115" xr:uid="{BB5052DE-68B4-4FE6-99CC-3B229F824491}"/>
    <cellStyle name="Normal 8 2 2 2 4 2 2 2" xfId="4116" xr:uid="{4D3417BD-E998-435B-A1D8-F26D9FBDF178}"/>
    <cellStyle name="Normal 8 2 2 2 4 2 3" xfId="4117" xr:uid="{B57706E1-34B8-48C6-9D97-2BA33833ABE5}"/>
    <cellStyle name="Normal 8 2 2 2 4 2 3 2" xfId="6799" xr:uid="{B4A40430-C355-4373-8568-408D05F5443A}"/>
    <cellStyle name="Normal 8 2 2 2 4 2 4" xfId="6800" xr:uid="{0363F8B5-A6FB-4177-8709-36295CBF31D9}"/>
    <cellStyle name="Normal 8 2 2 2 4 3" xfId="2519" xr:uid="{D0F2EC20-6CD9-43A3-AE21-EABB4DF3AD00}"/>
    <cellStyle name="Normal 8 2 2 2 4 3 2" xfId="4118" xr:uid="{16A86615-CBCD-4549-98A2-E480CE701BA3}"/>
    <cellStyle name="Normal 8 2 2 2 4 4" xfId="2520" xr:uid="{07189BF9-BE9E-4DAF-BF3A-FD99EF01F2C9}"/>
    <cellStyle name="Normal 8 2 2 2 4 4 2" xfId="6801" xr:uid="{EF381E2B-705F-4A12-8F42-6B826C4CA173}"/>
    <cellStyle name="Normal 8 2 2 2 4 5" xfId="6802" xr:uid="{7FBF346C-B4A6-4132-81CC-5677BC6C36D5}"/>
    <cellStyle name="Normal 8 2 2 2 5" xfId="2521" xr:uid="{6B5000A7-2C8B-4DC5-A272-F296C1CC2550}"/>
    <cellStyle name="Normal 8 2 2 2 5 2" xfId="2522" xr:uid="{32566669-5752-47DA-A801-8F447DF84950}"/>
    <cellStyle name="Normal 8 2 2 2 5 2 2" xfId="4119" xr:uid="{A51D29C4-21FB-4465-B86A-8A655A72E75C}"/>
    <cellStyle name="Normal 8 2 2 2 5 3" xfId="2523" xr:uid="{F6E36680-43B9-4F9D-817C-F81BBD6DE56D}"/>
    <cellStyle name="Normal 8 2 2 2 5 3 2" xfId="6803" xr:uid="{4B2ED938-5F80-46C4-8609-9786EC1EB8D3}"/>
    <cellStyle name="Normal 8 2 2 2 5 4" xfId="2524" xr:uid="{D61BAE94-67E2-48F4-A01D-6587A796A350}"/>
    <cellStyle name="Normal 8 2 2 2 6" xfId="2525" xr:uid="{EE155FA4-C628-47C7-82BA-B8034036F178}"/>
    <cellStyle name="Normal 8 2 2 2 6 2" xfId="4120" xr:uid="{E3B08BDA-4CBE-4D2D-9486-2584AFEC781C}"/>
    <cellStyle name="Normal 8 2 2 2 7" xfId="2526" xr:uid="{4105B764-51A4-4630-8928-28854CBF8508}"/>
    <cellStyle name="Normal 8 2 2 2 7 2" xfId="6804" xr:uid="{89647C13-AB0E-424A-8D35-180EA3E3D936}"/>
    <cellStyle name="Normal 8 2 2 2 8" xfId="2527" xr:uid="{52EB233F-C0F8-448C-8C6A-E4DCE3A6858C}"/>
    <cellStyle name="Normal 8 2 2 3" xfId="2528" xr:uid="{226FD50E-FEB0-480E-8F5F-DFEBFD1D1B90}"/>
    <cellStyle name="Normal 8 2 2 3 2" xfId="2529" xr:uid="{4B4624B1-C445-427C-AEEE-1390AA427852}"/>
    <cellStyle name="Normal 8 2 2 3 2 2" xfId="2530" xr:uid="{3B02EE2A-FAFF-491A-8BE6-D6F2363D7861}"/>
    <cellStyle name="Normal 8 2 2 3 2 2 2" xfId="4121" xr:uid="{BC563249-43F1-4E83-A011-7488833BC634}"/>
    <cellStyle name="Normal 8 2 2 3 2 2 2 2" xfId="4122" xr:uid="{A2A7B673-0E03-419A-ACD7-F9F810651E65}"/>
    <cellStyle name="Normal 8 2 2 3 2 2 3" xfId="4123" xr:uid="{193D8904-609C-463E-BDDB-BA27EFCA2433}"/>
    <cellStyle name="Normal 8 2 2 3 2 2 3 2" xfId="6805" xr:uid="{E9687255-3FE4-40A8-956D-9A9594BD412F}"/>
    <cellStyle name="Normal 8 2 2 3 2 2 4" xfId="6806" xr:uid="{986AD166-4D55-47BE-AB19-3A7E8818CCF6}"/>
    <cellStyle name="Normal 8 2 2 3 2 3" xfId="2531" xr:uid="{94310AE7-87C8-47CD-AC15-AECD9B3779D5}"/>
    <cellStyle name="Normal 8 2 2 3 2 3 2" xfId="4124" xr:uid="{C7186716-95D6-45AA-BA1E-E51225316EF0}"/>
    <cellStyle name="Normal 8 2 2 3 2 4" xfId="2532" xr:uid="{F5E1C7D1-36B3-43B4-8379-55E1D46E6F6B}"/>
    <cellStyle name="Normal 8 2 2 3 2 4 2" xfId="6807" xr:uid="{58D87D06-CF66-4D79-A409-5E5E32E430A7}"/>
    <cellStyle name="Normal 8 2 2 3 2 5" xfId="6808" xr:uid="{AF6D1E20-FFC4-49AF-A253-F3E0932B54E3}"/>
    <cellStyle name="Normal 8 2 2 3 3" xfId="2533" xr:uid="{239AA020-B0C5-4D5B-84BD-4AB5F5D7AE3A}"/>
    <cellStyle name="Normal 8 2 2 3 3 2" xfId="2534" xr:uid="{F02014F1-38CE-427A-A120-928A60E90A06}"/>
    <cellStyle name="Normal 8 2 2 3 3 2 2" xfId="4125" xr:uid="{1DC23A06-7FE1-4A51-82AF-8BCE14BF418E}"/>
    <cellStyle name="Normal 8 2 2 3 3 3" xfId="2535" xr:uid="{22BBE0E6-0278-4B6D-993D-4E76E0CBA293}"/>
    <cellStyle name="Normal 8 2 2 3 3 3 2" xfId="6809" xr:uid="{F5AFF4C3-A6F0-485B-8A44-DA1546932E85}"/>
    <cellStyle name="Normal 8 2 2 3 3 4" xfId="2536" xr:uid="{1FF23EB9-00E8-4191-8BB0-E4C9BC6804FA}"/>
    <cellStyle name="Normal 8 2 2 3 4" xfId="2537" xr:uid="{F936762C-6BEE-46BD-A829-0A283472EAD6}"/>
    <cellStyle name="Normal 8 2 2 3 4 2" xfId="4126" xr:uid="{2D0D0569-4E1F-4AEC-8290-2A8FEF180B6F}"/>
    <cellStyle name="Normal 8 2 2 3 5" xfId="2538" xr:uid="{5752F4A0-EA37-453B-AEBF-D29EF67ECBC6}"/>
    <cellStyle name="Normal 8 2 2 3 5 2" xfId="6810" xr:uid="{4E25428B-1096-469B-93A8-5FAD44C191DF}"/>
    <cellStyle name="Normal 8 2 2 3 6" xfId="2539" xr:uid="{53B07231-6334-4503-8515-3532964F07BA}"/>
    <cellStyle name="Normal 8 2 2 4" xfId="2540" xr:uid="{76AE3D4C-EE54-49F4-8DE3-C4703AB025CB}"/>
    <cellStyle name="Normal 8 2 2 4 2" xfId="2541" xr:uid="{B0E7C33D-F8A1-46A5-BE7C-F69BE7993118}"/>
    <cellStyle name="Normal 8 2 2 4 2 2" xfId="2542" xr:uid="{1CCC9B93-C615-4B75-8B60-C4B8463A7C7A}"/>
    <cellStyle name="Normal 8 2 2 4 2 2 2" xfId="4127" xr:uid="{39B6D011-23D7-4539-B3E6-944B02AA124A}"/>
    <cellStyle name="Normal 8 2 2 4 2 2 2 2" xfId="4128" xr:uid="{662C5844-A288-4FD0-8C1E-E4229906DF60}"/>
    <cellStyle name="Normal 8 2 2 4 2 2 3" xfId="4129" xr:uid="{E8398D20-B86E-492C-BA17-29EF1308D17B}"/>
    <cellStyle name="Normal 8 2 2 4 2 2 3 2" xfId="6811" xr:uid="{926030AD-D756-4C5A-B6C2-D8A4E42C175B}"/>
    <cellStyle name="Normal 8 2 2 4 2 2 4" xfId="6812" xr:uid="{9CC19972-10A9-4EB0-B6CD-8B28BCD822E2}"/>
    <cellStyle name="Normal 8 2 2 4 2 3" xfId="2543" xr:uid="{93573584-CF1D-4C3B-96CB-721F756D0318}"/>
    <cellStyle name="Normal 8 2 2 4 2 3 2" xfId="4130" xr:uid="{B3F04382-CBD1-43F0-981D-A0128B138515}"/>
    <cellStyle name="Normal 8 2 2 4 2 4" xfId="2544" xr:uid="{B0842149-12E3-4C08-82CB-CBF81948C3BA}"/>
    <cellStyle name="Normal 8 2 2 4 2 4 2" xfId="6813" xr:uid="{727708EC-130B-4725-9A12-2858424E9C00}"/>
    <cellStyle name="Normal 8 2 2 4 2 5" xfId="6814" xr:uid="{43BC0DA2-FD02-44E8-8930-F95D0433D4C0}"/>
    <cellStyle name="Normal 8 2 2 4 3" xfId="2545" xr:uid="{BEBBCFFC-80E7-4ADB-8090-DAEC806170D3}"/>
    <cellStyle name="Normal 8 2 2 4 3 2" xfId="4131" xr:uid="{37833840-90D3-49AF-804C-1CAA740AA10A}"/>
    <cellStyle name="Normal 8 2 2 4 3 2 2" xfId="4132" xr:uid="{9599D489-87F2-4C20-9EC6-379BB02DFF99}"/>
    <cellStyle name="Normal 8 2 2 4 3 3" xfId="4133" xr:uid="{60AC6E17-B88B-4773-949F-BA324C0249F9}"/>
    <cellStyle name="Normal 8 2 2 4 3 3 2" xfId="6815" xr:uid="{7A0039F1-5D02-4418-A3ED-C696008B1EC1}"/>
    <cellStyle name="Normal 8 2 2 4 3 4" xfId="6816" xr:uid="{CD0203FE-580C-4193-8449-08C6A1432D02}"/>
    <cellStyle name="Normal 8 2 2 4 4" xfId="2546" xr:uid="{33E6E941-8271-48CB-90DC-92E98DC56003}"/>
    <cellStyle name="Normal 8 2 2 4 4 2" xfId="4134" xr:uid="{D77DF74C-1404-4960-AD03-E15746D2733F}"/>
    <cellStyle name="Normal 8 2 2 4 5" xfId="2547" xr:uid="{C1E0FEB8-BAF6-46A8-87A4-3894C2E3C3D1}"/>
    <cellStyle name="Normal 8 2 2 4 5 2" xfId="6817" xr:uid="{BC834390-9A9F-4052-A94C-76443EB9B870}"/>
    <cellStyle name="Normal 8 2 2 4 6" xfId="6818" xr:uid="{FF711190-8769-40EA-887A-190954A25029}"/>
    <cellStyle name="Normal 8 2 2 5" xfId="2548" xr:uid="{07C79538-5578-49D7-B649-DE561BD05250}"/>
    <cellStyle name="Normal 8 2 2 5 2" xfId="2549" xr:uid="{B638EF81-B53B-4453-AB87-68D394B9C643}"/>
    <cellStyle name="Normal 8 2 2 5 2 2" xfId="4135" xr:uid="{6A996182-6E01-4FF0-A449-9CF824DBB377}"/>
    <cellStyle name="Normal 8 2 2 5 2 2 2" xfId="4136" xr:uid="{F3D94728-FFEC-4069-B1E9-267C8995BDE7}"/>
    <cellStyle name="Normal 8 2 2 5 2 3" xfId="4137" xr:uid="{F3A5DCCD-0A8D-4619-8D13-F77803581CBF}"/>
    <cellStyle name="Normal 8 2 2 5 2 3 2" xfId="6819" xr:uid="{95992C51-B69D-4525-960B-1BC73E33FC71}"/>
    <cellStyle name="Normal 8 2 2 5 2 4" xfId="6820" xr:uid="{C78551C7-4B12-489A-8F73-2B3BD54B66C9}"/>
    <cellStyle name="Normal 8 2 2 5 3" xfId="2550" xr:uid="{ABA3C540-5549-4A56-951B-3988722B62E8}"/>
    <cellStyle name="Normal 8 2 2 5 3 2" xfId="4138" xr:uid="{1771B398-CBFD-49F7-BA0C-DE29D99A3E38}"/>
    <cellStyle name="Normal 8 2 2 5 4" xfId="2551" xr:uid="{D072FA3B-2D6E-4738-A57E-8FB8A743B2C9}"/>
    <cellStyle name="Normal 8 2 2 5 4 2" xfId="6821" xr:uid="{2DD6B834-7AB0-42B8-BC1A-9811DD86F67F}"/>
    <cellStyle name="Normal 8 2 2 5 5" xfId="6822" xr:uid="{A8EE3BE3-CEC9-4C22-844E-8DCC9591DB30}"/>
    <cellStyle name="Normal 8 2 2 6" xfId="2552" xr:uid="{9B3AF1DA-08E7-44C4-B1A1-E9CF4E068F83}"/>
    <cellStyle name="Normal 8 2 2 6 2" xfId="2553" xr:uid="{2A6EE585-6714-485F-BE7D-BB7A18382847}"/>
    <cellStyle name="Normal 8 2 2 6 2 2" xfId="4139" xr:uid="{D75251FB-EB54-41D7-AED0-70FAEDD4D935}"/>
    <cellStyle name="Normal 8 2 2 6 3" xfId="2554" xr:uid="{795B832B-43F3-43AE-A984-38833185AFF5}"/>
    <cellStyle name="Normal 8 2 2 6 3 2" xfId="6823" xr:uid="{7F713DDB-9156-4043-B46F-77B215FEC643}"/>
    <cellStyle name="Normal 8 2 2 6 4" xfId="2555" xr:uid="{B98224D0-61A6-4575-8D9D-DB2F69F9B285}"/>
    <cellStyle name="Normal 8 2 2 7" xfId="2556" xr:uid="{C3DE9968-5AD2-4316-9548-8690C003D93E}"/>
    <cellStyle name="Normal 8 2 2 7 2" xfId="4140" xr:uid="{D5780D22-54FE-42BA-9A04-6F98F8226FCE}"/>
    <cellStyle name="Normal 8 2 2 8" xfId="2557" xr:uid="{BD620461-C041-4C08-8310-9FE8C489BBE1}"/>
    <cellStyle name="Normal 8 2 2 8 2" xfId="6824" xr:uid="{B22C01C1-D671-4C00-96C5-C587FD766582}"/>
    <cellStyle name="Normal 8 2 2 9" xfId="2558" xr:uid="{3EF82A01-0FCA-4B37-AA92-87B5052EFE0D}"/>
    <cellStyle name="Normal 8 2 3" xfId="2559" xr:uid="{B55D77EF-196D-4966-A221-B198F51D8B87}"/>
    <cellStyle name="Normal 8 2 3 2" xfId="2560" xr:uid="{35AA23CE-21E0-431F-9F09-1E43398E0DDA}"/>
    <cellStyle name="Normal 8 2 3 2 2" xfId="2561" xr:uid="{1B643B6D-FF47-4B0D-A7CB-F2CDA562F2B0}"/>
    <cellStyle name="Normal 8 2 3 2 2 2" xfId="2562" xr:uid="{F1655184-138C-4ABC-AD5A-127289DFBE95}"/>
    <cellStyle name="Normal 8 2 3 2 2 2 2" xfId="4141" xr:uid="{5E4B0BDB-4F28-4C23-9FFD-7A9350F0CA01}"/>
    <cellStyle name="Normal 8 2 3 2 2 2 2 2" xfId="4142" xr:uid="{661569D3-BD6F-4DBE-8B06-AC490F582EA3}"/>
    <cellStyle name="Normal 8 2 3 2 2 2 3" xfId="4143" xr:uid="{D81E383D-D06F-4875-B8DE-1B5B404450DF}"/>
    <cellStyle name="Normal 8 2 3 2 2 2 3 2" xfId="6825" xr:uid="{1EFBDEE0-42B3-44F0-BFA6-1DD21BE1823B}"/>
    <cellStyle name="Normal 8 2 3 2 2 2 4" xfId="6826" xr:uid="{A5DC790F-9EE1-48CC-9493-3BEF92D4EA3C}"/>
    <cellStyle name="Normal 8 2 3 2 2 3" xfId="2563" xr:uid="{AF0B8A8C-C908-4DF0-805C-495CFBB761F2}"/>
    <cellStyle name="Normal 8 2 3 2 2 3 2" xfId="4144" xr:uid="{F23C4B1C-B01A-4AB5-AA0A-3012F754BA21}"/>
    <cellStyle name="Normal 8 2 3 2 2 4" xfId="2564" xr:uid="{D8D0DD29-57CB-436B-BB6F-AAF87F788643}"/>
    <cellStyle name="Normal 8 2 3 2 2 4 2" xfId="6827" xr:uid="{DA3F1682-44FB-4B68-911D-AB812B074061}"/>
    <cellStyle name="Normal 8 2 3 2 2 5" xfId="6828" xr:uid="{F88EAAD8-DAF8-497C-AE6B-1A3EB79BBD4F}"/>
    <cellStyle name="Normal 8 2 3 2 3" xfId="2565" xr:uid="{E47BD746-46DD-46F4-8EF6-02E1AAA01166}"/>
    <cellStyle name="Normal 8 2 3 2 3 2" xfId="2566" xr:uid="{B6FB7946-63D5-4EA0-8762-531B324401A3}"/>
    <cellStyle name="Normal 8 2 3 2 3 2 2" xfId="4145" xr:uid="{49B58DF5-3684-4EBF-8C85-03FFFAE9A662}"/>
    <cellStyle name="Normal 8 2 3 2 3 3" xfId="2567" xr:uid="{36DF8E7D-699B-4ADF-A9D3-D06EE3F49566}"/>
    <cellStyle name="Normal 8 2 3 2 3 3 2" xfId="6829" xr:uid="{D2CF20CC-D90F-46C3-9BBB-5F134558957D}"/>
    <cellStyle name="Normal 8 2 3 2 3 4" xfId="2568" xr:uid="{60490DFC-534D-46A3-984F-36DE0A9FE743}"/>
    <cellStyle name="Normal 8 2 3 2 4" xfId="2569" xr:uid="{310C410D-D0F8-484A-8A88-B7970F47E899}"/>
    <cellStyle name="Normal 8 2 3 2 4 2" xfId="4146" xr:uid="{09CD647B-B5C1-4160-A6C5-07D6A38FCFD0}"/>
    <cellStyle name="Normal 8 2 3 2 5" xfId="2570" xr:uid="{6BF7475F-40BD-4E4C-9D03-3CBF8F52CCD9}"/>
    <cellStyle name="Normal 8 2 3 2 5 2" xfId="6830" xr:uid="{E1EB7D08-7DDD-4CEB-BA56-C48B0CF0CF51}"/>
    <cellStyle name="Normal 8 2 3 2 6" xfId="2571" xr:uid="{0A3D12E5-DC18-4512-80FE-49BC18D9CB70}"/>
    <cellStyle name="Normal 8 2 3 3" xfId="2572" xr:uid="{3C2E3056-9A4B-4B81-8628-94E93EBEE6C6}"/>
    <cellStyle name="Normal 8 2 3 3 2" xfId="2573" xr:uid="{119145E5-F39D-4DA1-A847-4EF3963B2A14}"/>
    <cellStyle name="Normal 8 2 3 3 2 2" xfId="2574" xr:uid="{D53E8E47-25A3-4295-A3DD-2BC8FCF61454}"/>
    <cellStyle name="Normal 8 2 3 3 2 2 2" xfId="4147" xr:uid="{B5736C69-D216-4481-AEFA-2BDFD94CD51F}"/>
    <cellStyle name="Normal 8 2 3 3 2 2 2 2" xfId="4148" xr:uid="{4E67062C-7D22-4789-A114-878F8F646C94}"/>
    <cellStyle name="Normal 8 2 3 3 2 2 3" xfId="4149" xr:uid="{73878F66-57D0-4CF8-A255-ED4EE9F4157F}"/>
    <cellStyle name="Normal 8 2 3 3 2 2 3 2" xfId="6831" xr:uid="{57B291C3-8E4D-46FE-8419-015FC782F3E7}"/>
    <cellStyle name="Normal 8 2 3 3 2 2 4" xfId="6832" xr:uid="{961A1258-2818-4712-A4EF-07007A230497}"/>
    <cellStyle name="Normal 8 2 3 3 2 3" xfId="2575" xr:uid="{DA4D3137-2743-489D-A9D1-A2D2D1D204E7}"/>
    <cellStyle name="Normal 8 2 3 3 2 3 2" xfId="4150" xr:uid="{E6ED369B-42C8-4F8E-ABED-5BDDC317380F}"/>
    <cellStyle name="Normal 8 2 3 3 2 4" xfId="2576" xr:uid="{B303A26E-402E-426A-BB96-442D4D322FEE}"/>
    <cellStyle name="Normal 8 2 3 3 2 4 2" xfId="6833" xr:uid="{D416A308-98C7-4BEA-969E-196C7A2A123E}"/>
    <cellStyle name="Normal 8 2 3 3 2 5" xfId="6834" xr:uid="{E27A819A-D7FF-4251-8B52-F6E8D6A2AB1F}"/>
    <cellStyle name="Normal 8 2 3 3 3" xfId="2577" xr:uid="{B9FAD5F0-30D7-44F9-9803-61690FEF5805}"/>
    <cellStyle name="Normal 8 2 3 3 3 2" xfId="4151" xr:uid="{79C17F76-A015-47CA-9711-23E7589E7E19}"/>
    <cellStyle name="Normal 8 2 3 3 3 2 2" xfId="4152" xr:uid="{41627399-5A08-46C5-B627-AB54AAB1F548}"/>
    <cellStyle name="Normal 8 2 3 3 3 3" xfId="4153" xr:uid="{6CD234B4-50AA-4DB1-9711-76EC52B9263B}"/>
    <cellStyle name="Normal 8 2 3 3 3 3 2" xfId="6835" xr:uid="{C3F7F70C-2CB4-4D25-A936-F532946CDDBC}"/>
    <cellStyle name="Normal 8 2 3 3 3 4" xfId="6836" xr:uid="{4CE53EC9-CD93-4538-908C-64BFF11ED107}"/>
    <cellStyle name="Normal 8 2 3 3 4" xfId="2578" xr:uid="{681D2C67-5A6A-4961-A849-CB844F6D9107}"/>
    <cellStyle name="Normal 8 2 3 3 4 2" xfId="4154" xr:uid="{9C292AD2-5586-4838-BF77-DC02B24A8763}"/>
    <cellStyle name="Normal 8 2 3 3 5" xfId="2579" xr:uid="{2A575D6C-9789-47A2-A635-CFF2D058FD4F}"/>
    <cellStyle name="Normal 8 2 3 3 5 2" xfId="6837" xr:uid="{7D8071F7-027E-4338-9A66-BC6F69E641C8}"/>
    <cellStyle name="Normal 8 2 3 3 6" xfId="6838" xr:uid="{DD93198C-F43A-4D03-9C0C-4BE9A5263CA4}"/>
    <cellStyle name="Normal 8 2 3 4" xfId="2580" xr:uid="{8AB0277B-89FB-4711-A1E8-45D75DFE01EF}"/>
    <cellStyle name="Normal 8 2 3 4 2" xfId="2581" xr:uid="{F1982DD4-2E75-4998-A176-D91685DB34DA}"/>
    <cellStyle name="Normal 8 2 3 4 2 2" xfId="4155" xr:uid="{3A71E06A-657E-49AC-B9F7-0BE0DD2C5B63}"/>
    <cellStyle name="Normal 8 2 3 4 2 2 2" xfId="4156" xr:uid="{90B66F48-5651-4993-9729-FAD377F5F819}"/>
    <cellStyle name="Normal 8 2 3 4 2 3" xfId="4157" xr:uid="{F0B87478-B5DC-4AF4-A771-D8A6D793B347}"/>
    <cellStyle name="Normal 8 2 3 4 2 3 2" xfId="6839" xr:uid="{9E00AA96-0B28-4C3C-AE7B-C8CE501F0D64}"/>
    <cellStyle name="Normal 8 2 3 4 2 4" xfId="6840" xr:uid="{8F50F14B-D9BC-4F33-A177-A2DD929B97D9}"/>
    <cellStyle name="Normal 8 2 3 4 3" xfId="2582" xr:uid="{7B530CA6-089B-4602-8065-E2DC4B0A555E}"/>
    <cellStyle name="Normal 8 2 3 4 3 2" xfId="4158" xr:uid="{9412332C-0B8F-4FA5-8B4C-774C9EC0407D}"/>
    <cellStyle name="Normal 8 2 3 4 4" xfId="2583" xr:uid="{10550779-D6AF-4FD1-B27D-3BB2948C43F3}"/>
    <cellStyle name="Normal 8 2 3 4 4 2" xfId="6841" xr:uid="{495D931D-0280-4653-AA4F-F64DBBA66E68}"/>
    <cellStyle name="Normal 8 2 3 4 5" xfId="6842" xr:uid="{DBC269FA-7A21-4CFE-A843-99CC77F5E915}"/>
    <cellStyle name="Normal 8 2 3 5" xfId="2584" xr:uid="{83A9DBDF-A0AA-42F3-BAD9-7A078CF7988B}"/>
    <cellStyle name="Normal 8 2 3 5 2" xfId="2585" xr:uid="{C68F014D-48F1-41B0-89E1-EFF054A25B15}"/>
    <cellStyle name="Normal 8 2 3 5 2 2" xfId="4159" xr:uid="{23BA0BF1-31E4-4D48-8BDA-9C9BF71CB7BC}"/>
    <cellStyle name="Normal 8 2 3 5 3" xfId="2586" xr:uid="{3E103210-1303-4B10-A3A9-B6FF5825297A}"/>
    <cellStyle name="Normal 8 2 3 5 3 2" xfId="6843" xr:uid="{56CDEFE8-D3B9-45AC-93EC-8C957B7CB514}"/>
    <cellStyle name="Normal 8 2 3 5 4" xfId="2587" xr:uid="{580A74D0-9357-45D7-8AD0-372DABE6E37B}"/>
    <cellStyle name="Normal 8 2 3 6" xfId="2588" xr:uid="{4F11739F-5DF1-4497-8A39-E40A0D208510}"/>
    <cellStyle name="Normal 8 2 3 6 2" xfId="4160" xr:uid="{25D071C1-2AAD-4184-B2C1-D959465F4302}"/>
    <cellStyle name="Normal 8 2 3 7" xfId="2589" xr:uid="{962A564E-1EFE-456F-8AE8-8ECF307CD343}"/>
    <cellStyle name="Normal 8 2 3 7 2" xfId="6844" xr:uid="{1930F22A-8949-44C0-81E3-954D53975833}"/>
    <cellStyle name="Normal 8 2 3 8" xfId="2590" xr:uid="{791A9D77-BC6E-4B4A-A097-91EF54BFBB1F}"/>
    <cellStyle name="Normal 8 2 4" xfId="2591" xr:uid="{4FF63036-3151-4078-A938-4B44287B9509}"/>
    <cellStyle name="Normal 8 2 4 2" xfId="2592" xr:uid="{3C7BBC82-7F7F-4072-8D55-2A9BCE510D3F}"/>
    <cellStyle name="Normal 8 2 4 2 2" xfId="2593" xr:uid="{2C1DC148-127E-431D-BB9A-98496566F347}"/>
    <cellStyle name="Normal 8 2 4 2 2 2" xfId="2594" xr:uid="{A1219DD4-6D4C-4D27-83CF-2B38844F3976}"/>
    <cellStyle name="Normal 8 2 4 2 2 2 2" xfId="4161" xr:uid="{F9540DA5-42EC-48DD-9F9B-A6BE679D5B4D}"/>
    <cellStyle name="Normal 8 2 4 2 2 3" xfId="2595" xr:uid="{4A489BE2-6BC1-473D-A343-E2BF763D473B}"/>
    <cellStyle name="Normal 8 2 4 2 2 3 2" xfId="6845" xr:uid="{5652CABA-3BD1-4D3B-9AFA-81A984802C1B}"/>
    <cellStyle name="Normal 8 2 4 2 2 4" xfId="2596" xr:uid="{B6FC2F86-5676-418F-AA7A-49ABFFE15CCA}"/>
    <cellStyle name="Normal 8 2 4 2 3" xfId="2597" xr:uid="{CD610096-C98C-4C31-92D3-6E4157EFB11F}"/>
    <cellStyle name="Normal 8 2 4 2 3 2" xfId="4162" xr:uid="{180ABA80-5853-429D-947F-BEEC99A1EA0A}"/>
    <cellStyle name="Normal 8 2 4 2 4" xfId="2598" xr:uid="{CBDE7022-0C39-43B6-BAD3-83FDB8179978}"/>
    <cellStyle name="Normal 8 2 4 2 4 2" xfId="6846" xr:uid="{C7C82D55-044D-4A64-966A-772CB6F49407}"/>
    <cellStyle name="Normal 8 2 4 2 5" xfId="2599" xr:uid="{3575380A-929B-47B5-B38C-73C236194E21}"/>
    <cellStyle name="Normal 8 2 4 3" xfId="2600" xr:uid="{E80231AE-1710-4F85-AF53-0C9C79E98029}"/>
    <cellStyle name="Normal 8 2 4 3 2" xfId="2601" xr:uid="{69EEE079-8DA0-4E3D-9DDA-FFDD1F7642CE}"/>
    <cellStyle name="Normal 8 2 4 3 2 2" xfId="4163" xr:uid="{2E7E4875-5C7B-4275-A68F-5BCE1C7EE8FB}"/>
    <cellStyle name="Normal 8 2 4 3 3" xfId="2602" xr:uid="{4E733A43-D1BB-4ABC-B2A2-BC8791B2ACD1}"/>
    <cellStyle name="Normal 8 2 4 3 3 2" xfId="6847" xr:uid="{E405FCBC-F32D-4889-A905-4BA51BE1AB1F}"/>
    <cellStyle name="Normal 8 2 4 3 4" xfId="2603" xr:uid="{5ED17658-BAF2-47C6-BAF5-C7810F62D404}"/>
    <cellStyle name="Normal 8 2 4 4" xfId="2604" xr:uid="{EF308504-F164-4EA0-9706-E4FDB9C9D924}"/>
    <cellStyle name="Normal 8 2 4 4 2" xfId="2605" xr:uid="{6682FFEA-C720-4B6B-8F22-14E3FA81DF13}"/>
    <cellStyle name="Normal 8 2 4 4 3" xfId="2606" xr:uid="{32D656D4-771B-459E-B0FE-ACDBD62BC78F}"/>
    <cellStyle name="Normal 8 2 4 4 4" xfId="2607" xr:uid="{04C33D12-2570-4539-9FBB-08D07FEC8B9D}"/>
    <cellStyle name="Normal 8 2 4 5" xfId="2608" xr:uid="{2DFEC9DD-9624-419B-89EE-8CD887D0DA78}"/>
    <cellStyle name="Normal 8 2 4 5 2" xfId="6848" xr:uid="{E4AACC5A-BABE-49F5-A815-0D71AE87E47D}"/>
    <cellStyle name="Normal 8 2 4 6" xfId="2609" xr:uid="{C15F2A74-B90B-4327-845D-FD8B3FC271AB}"/>
    <cellStyle name="Normal 8 2 4 7" xfId="2610" xr:uid="{542229B7-D68B-4B71-9328-A28A3E9AAE12}"/>
    <cellStyle name="Normal 8 2 5" xfId="2611" xr:uid="{1860FBC8-B182-49D5-A1F5-438ADF819032}"/>
    <cellStyle name="Normal 8 2 5 2" xfId="2612" xr:uid="{FEDB06FC-60B9-44E2-A7E0-F099A6088830}"/>
    <cellStyle name="Normal 8 2 5 2 2" xfId="2613" xr:uid="{162BAE4F-D956-468D-9939-C9B35FC504E8}"/>
    <cellStyle name="Normal 8 2 5 2 2 2" xfId="4164" xr:uid="{CFDCCC70-4BD9-4A78-8C5F-BC317F7A2E35}"/>
    <cellStyle name="Normal 8 2 5 2 2 2 2" xfId="4165" xr:uid="{638B24AD-B590-4E05-B8AC-031EFE344163}"/>
    <cellStyle name="Normal 8 2 5 2 2 3" xfId="4166" xr:uid="{917FB650-622E-4E17-BADE-5AC685E782E2}"/>
    <cellStyle name="Normal 8 2 5 2 2 3 2" xfId="6849" xr:uid="{762C0528-2962-4909-AE13-B4A2CB75CA41}"/>
    <cellStyle name="Normal 8 2 5 2 2 4" xfId="6850" xr:uid="{8E18350E-C427-44F1-BBCB-1370910E042D}"/>
    <cellStyle name="Normal 8 2 5 2 3" xfId="2614" xr:uid="{4465A118-3A12-4D0C-8C3B-F248ABB43939}"/>
    <cellStyle name="Normal 8 2 5 2 3 2" xfId="4167" xr:uid="{288BD7BE-8721-411C-B61E-1BBFC6FBA269}"/>
    <cellStyle name="Normal 8 2 5 2 4" xfId="2615" xr:uid="{98E72ED1-F89E-4BB7-BF29-CF237924FFC4}"/>
    <cellStyle name="Normal 8 2 5 2 4 2" xfId="6851" xr:uid="{C0CA34DC-B10B-44BC-8B16-7307D8974D2E}"/>
    <cellStyle name="Normal 8 2 5 2 5" xfId="6852" xr:uid="{719D9929-AB29-4068-BD20-7B3EAF637286}"/>
    <cellStyle name="Normal 8 2 5 3" xfId="2616" xr:uid="{9677D30A-6BDD-4C44-987F-ABAD79530F42}"/>
    <cellStyle name="Normal 8 2 5 3 2" xfId="2617" xr:uid="{D9166153-0DFA-4652-835D-9486ACD97150}"/>
    <cellStyle name="Normal 8 2 5 3 2 2" xfId="4168" xr:uid="{471723DF-1C03-4349-8801-97C214BD5155}"/>
    <cellStyle name="Normal 8 2 5 3 3" xfId="2618" xr:uid="{23F32D1D-2CD8-4B22-BE8E-E331560FA285}"/>
    <cellStyle name="Normal 8 2 5 3 3 2" xfId="6853" xr:uid="{44283F40-979C-4F10-A305-98671177EF20}"/>
    <cellStyle name="Normal 8 2 5 3 4" xfId="2619" xr:uid="{087CA04A-254F-4473-ACA5-96ADA3A746F4}"/>
    <cellStyle name="Normal 8 2 5 4" xfId="2620" xr:uid="{07A743E2-5379-4782-9B51-198C7CCFD219}"/>
    <cellStyle name="Normal 8 2 5 4 2" xfId="4169" xr:uid="{ED5C44F2-7789-4A1D-B99E-20B5043EED06}"/>
    <cellStyle name="Normal 8 2 5 5" xfId="2621" xr:uid="{F7AF795A-4244-4D50-8CBC-C7F18E82A3E7}"/>
    <cellStyle name="Normal 8 2 5 5 2" xfId="6854" xr:uid="{98911525-D7D3-4AF5-A3F4-9FEA32D945A4}"/>
    <cellStyle name="Normal 8 2 5 6" xfId="2622" xr:uid="{75276743-BDC5-4C46-80F4-27EA921BE638}"/>
    <cellStyle name="Normal 8 2 6" xfId="2623" xr:uid="{F912D661-581C-4FAD-9013-626B7EB322C7}"/>
    <cellStyle name="Normal 8 2 6 2" xfId="2624" xr:uid="{57B11A08-7794-4E90-B72C-A5D2EA8DD3E6}"/>
    <cellStyle name="Normal 8 2 6 2 2" xfId="2625" xr:uid="{E75F647D-A9EE-42C7-89C2-C8CFDBFD2FFB}"/>
    <cellStyle name="Normal 8 2 6 2 2 2" xfId="4170" xr:uid="{C3D8FE30-700E-4437-9D98-D5FE20512563}"/>
    <cellStyle name="Normal 8 2 6 2 3" xfId="2626" xr:uid="{539DA7F1-D50F-4373-87D4-B3E2D2B97B41}"/>
    <cellStyle name="Normal 8 2 6 2 3 2" xfId="6855" xr:uid="{E823AC5E-FE2D-4685-A17E-8BED68C1D1B3}"/>
    <cellStyle name="Normal 8 2 6 2 4" xfId="2627" xr:uid="{F73A4253-680D-4727-BC45-F3E4A3EFD60D}"/>
    <cellStyle name="Normal 8 2 6 3" xfId="2628" xr:uid="{671688BC-1D56-4699-9BAA-CA9C0DF93879}"/>
    <cellStyle name="Normal 8 2 6 3 2" xfId="4171" xr:uid="{0B59F73E-07D8-4D4B-9CD9-C3B2F71094CA}"/>
    <cellStyle name="Normal 8 2 6 4" xfId="2629" xr:uid="{54B1EE30-9BD1-4BD5-B4C7-D5B2BC6F14F1}"/>
    <cellStyle name="Normal 8 2 6 4 2" xfId="6856" xr:uid="{6BD43B85-AD63-47F5-A7DE-C614978E8676}"/>
    <cellStyle name="Normal 8 2 6 5" xfId="2630" xr:uid="{C6195229-3EB6-4A3D-946F-7A6F3F507E88}"/>
    <cellStyle name="Normal 8 2 7" xfId="2631" xr:uid="{86B71756-8A2E-4E6C-A407-7F9AC805DF56}"/>
    <cellStyle name="Normal 8 2 7 2" xfId="2632" xr:uid="{9076ACB0-50AB-436B-AB85-A46511D5E920}"/>
    <cellStyle name="Normal 8 2 7 2 2" xfId="4172" xr:uid="{A45FC3C4-A922-40A7-B03A-F2055712640C}"/>
    <cellStyle name="Normal 8 2 7 3" xfId="2633" xr:uid="{2955918B-2479-47BB-BB4C-58A99CC8D3BD}"/>
    <cellStyle name="Normal 8 2 7 3 2" xfId="6857" xr:uid="{5D47D650-1CDA-4925-9BBC-0CBF890EE108}"/>
    <cellStyle name="Normal 8 2 7 4" xfId="2634" xr:uid="{76B4D416-48D6-4D1E-B58C-BF39CF2B841D}"/>
    <cellStyle name="Normal 8 2 8" xfId="2635" xr:uid="{2D8D3859-363F-4E60-98E4-D5F2F8AB221E}"/>
    <cellStyle name="Normal 8 2 8 2" xfId="2636" xr:uid="{36EEC3C8-3479-4F06-A6D4-3BDC2E3C60EB}"/>
    <cellStyle name="Normal 8 2 8 3" xfId="2637" xr:uid="{9E263D9E-16C0-4A15-AD4A-4F96B50585E3}"/>
    <cellStyle name="Normal 8 2 8 4" xfId="2638" xr:uid="{4FD9B8FC-AD27-480E-8D3C-4986E04E76D4}"/>
    <cellStyle name="Normal 8 2 9" xfId="2639" xr:uid="{FF9DBEAC-A142-42AA-9124-03B9951F9781}"/>
    <cellStyle name="Normal 8 2 9 2" xfId="6858" xr:uid="{AA31F645-8DAB-492A-BFB0-243B6F6E3A3A}"/>
    <cellStyle name="Normal 8 3" xfId="2640" xr:uid="{A52E5D06-93AC-42FF-A159-D494408F16A3}"/>
    <cellStyle name="Normal 8 3 10" xfId="2641" xr:uid="{281A61DF-3DF0-4EBD-B1CD-56EF17239E16}"/>
    <cellStyle name="Normal 8 3 11" xfId="2642" xr:uid="{46C144A6-5900-472F-8022-2112B949E7CA}"/>
    <cellStyle name="Normal 8 3 2" xfId="2643" xr:uid="{6ECC9330-E5AA-436A-B7ED-35B2216D174A}"/>
    <cellStyle name="Normal 8 3 2 2" xfId="2644" xr:uid="{E1B6BEAC-48B4-425E-BDC2-613F461BCFB1}"/>
    <cellStyle name="Normal 8 3 2 2 2" xfId="2645" xr:uid="{9DCF9551-3B05-46E9-98DD-D8A791C80D11}"/>
    <cellStyle name="Normal 8 3 2 2 2 2" xfId="2646" xr:uid="{4A4512A4-6B3F-4768-AD45-0B2973593635}"/>
    <cellStyle name="Normal 8 3 2 2 2 2 2" xfId="2647" xr:uid="{559F59F0-BFDC-435D-AE13-B6E0DE9DFCA8}"/>
    <cellStyle name="Normal 8 3 2 2 2 2 2 2" xfId="4173" xr:uid="{7B9A272B-9211-40E4-B02B-1E73421FA565}"/>
    <cellStyle name="Normal 8 3 2 2 2 2 3" xfId="2648" xr:uid="{A1E9CCF9-E610-4D98-86DC-0F50716D60C8}"/>
    <cellStyle name="Normal 8 3 2 2 2 2 3 2" xfId="6859" xr:uid="{620E8F4A-C92A-4F3E-B074-3082CB9E6FBC}"/>
    <cellStyle name="Normal 8 3 2 2 2 2 4" xfId="2649" xr:uid="{F077D63C-F762-45E5-B283-F3207C934D78}"/>
    <cellStyle name="Normal 8 3 2 2 2 3" xfId="2650" xr:uid="{06532708-5EA3-4F57-84A1-816CD71BE4E8}"/>
    <cellStyle name="Normal 8 3 2 2 2 3 2" xfId="2651" xr:uid="{92B66DA5-4930-4B9D-AC28-8275AF7AC4F6}"/>
    <cellStyle name="Normal 8 3 2 2 2 3 3" xfId="2652" xr:uid="{B15E43F9-0F7E-4565-81DC-639281D0E21D}"/>
    <cellStyle name="Normal 8 3 2 2 2 3 4" xfId="2653" xr:uid="{FB50B054-EFE6-4264-BB61-364AB4EF03F0}"/>
    <cellStyle name="Normal 8 3 2 2 2 4" xfId="2654" xr:uid="{DDB415EF-DC39-43F7-AAC2-A0FE4897D329}"/>
    <cellStyle name="Normal 8 3 2 2 2 4 2" xfId="6860" xr:uid="{6DF97EFD-6294-40A2-BB0E-67FE2DDEB713}"/>
    <cellStyle name="Normal 8 3 2 2 2 5" xfId="2655" xr:uid="{B6B9E500-94EA-480A-A3C7-C6096E960350}"/>
    <cellStyle name="Normal 8 3 2 2 2 6" xfId="2656" xr:uid="{CC60FEA6-0332-4304-91B8-5D8A5DA56ED6}"/>
    <cellStyle name="Normal 8 3 2 2 3" xfId="2657" xr:uid="{116F0352-9012-4269-8A69-718591839B18}"/>
    <cellStyle name="Normal 8 3 2 2 3 2" xfId="2658" xr:uid="{34BAA13E-901B-4831-9C6A-BFC13A102BD0}"/>
    <cellStyle name="Normal 8 3 2 2 3 2 2" xfId="2659" xr:uid="{392E7239-FFDC-4E38-BB71-EDAE1B81AEE9}"/>
    <cellStyle name="Normal 8 3 2 2 3 2 3" xfId="2660" xr:uid="{F309EB8D-44D7-4723-9DCD-2F957B9DECC5}"/>
    <cellStyle name="Normal 8 3 2 2 3 2 4" xfId="2661" xr:uid="{51C92D58-F866-4904-8729-7034C4B7B071}"/>
    <cellStyle name="Normal 8 3 2 2 3 3" xfId="2662" xr:uid="{58E99D28-B76C-4C7D-8F27-3B6FF7DBC8E4}"/>
    <cellStyle name="Normal 8 3 2 2 3 3 2" xfId="6861" xr:uid="{8E3A5163-7D2A-48B2-BC2E-0845A75C53FB}"/>
    <cellStyle name="Normal 8 3 2 2 3 4" xfId="2663" xr:uid="{BEFD7C1D-C836-4446-AD18-E77202C724DC}"/>
    <cellStyle name="Normal 8 3 2 2 3 5" xfId="2664" xr:uid="{659ED038-3F55-4709-9928-0F6DA9859D02}"/>
    <cellStyle name="Normal 8 3 2 2 4" xfId="2665" xr:uid="{D71AB276-27A9-4F96-A3DD-6BCF25E24F65}"/>
    <cellStyle name="Normal 8 3 2 2 4 2" xfId="2666" xr:uid="{A30B0800-66CF-4BD3-AA92-0AF6CC087832}"/>
    <cellStyle name="Normal 8 3 2 2 4 3" xfId="2667" xr:uid="{B11F9832-A815-447E-B714-ED3A2EB2E0C3}"/>
    <cellStyle name="Normal 8 3 2 2 4 4" xfId="2668" xr:uid="{8693E3FB-20AE-447B-A9CE-7CA3F2BC001D}"/>
    <cellStyle name="Normal 8 3 2 2 5" xfId="2669" xr:uid="{56C97590-DA51-4E8E-8AF0-3AEC86DC8EB1}"/>
    <cellStyle name="Normal 8 3 2 2 5 2" xfId="2670" xr:uid="{65408F1E-7874-42E9-BE6D-B8C23539CBA5}"/>
    <cellStyle name="Normal 8 3 2 2 5 3" xfId="2671" xr:uid="{2DAC061B-A0DF-4C25-BF25-B28A852CD9CA}"/>
    <cellStyle name="Normal 8 3 2 2 5 4" xfId="2672" xr:uid="{0EA362C7-58D4-41F7-AA61-88C20E0F02B0}"/>
    <cellStyle name="Normal 8 3 2 2 6" xfId="2673" xr:uid="{B3AA198A-720F-402E-8419-E1DA1F244836}"/>
    <cellStyle name="Normal 8 3 2 2 7" xfId="2674" xr:uid="{6429A47F-27ED-4FA6-A229-5755F203C561}"/>
    <cellStyle name="Normal 8 3 2 2 8" xfId="2675" xr:uid="{46C91395-0893-4772-8685-D287CDBBED21}"/>
    <cellStyle name="Normal 8 3 2 3" xfId="2676" xr:uid="{3E162C9A-BC02-4878-AA0E-2BBA968F0DE2}"/>
    <cellStyle name="Normal 8 3 2 3 2" xfId="2677" xr:uid="{3A065512-D870-43B1-BDD6-78BE8B18BA11}"/>
    <cellStyle name="Normal 8 3 2 3 2 2" xfId="2678" xr:uid="{279A962A-2D78-4AF6-9051-4B99493D1A84}"/>
    <cellStyle name="Normal 8 3 2 3 2 2 2" xfId="4174" xr:uid="{D6CF48D5-9545-4D9E-8FD0-A2CDB8C59CFE}"/>
    <cellStyle name="Normal 8 3 2 3 2 2 2 2" xfId="4175" xr:uid="{724FB8F6-9615-4B03-BB81-3BEDF46DB4F7}"/>
    <cellStyle name="Normal 8 3 2 3 2 2 3" xfId="4176" xr:uid="{5B15EBCB-6585-4786-BF57-FB6E9FFF6FC1}"/>
    <cellStyle name="Normal 8 3 2 3 2 2 3 2" xfId="6862" xr:uid="{74437095-8C6D-464A-B6BA-ADC78C086017}"/>
    <cellStyle name="Normal 8 3 2 3 2 2 4" xfId="6863" xr:uid="{1C5A97EF-380A-4510-B07F-9A79E26258AC}"/>
    <cellStyle name="Normal 8 3 2 3 2 3" xfId="2679" xr:uid="{631A5F23-668F-446B-942A-59EB2440EF7C}"/>
    <cellStyle name="Normal 8 3 2 3 2 3 2" xfId="4177" xr:uid="{C4821C76-B19B-4CC5-B847-1774185E3437}"/>
    <cellStyle name="Normal 8 3 2 3 2 4" xfId="2680" xr:uid="{CEE40BAD-3E5B-4C5A-BF39-D7C450575892}"/>
    <cellStyle name="Normal 8 3 2 3 2 4 2" xfId="6864" xr:uid="{63476078-D6E4-4A97-BA9A-D90E9430D3C3}"/>
    <cellStyle name="Normal 8 3 2 3 2 5" xfId="6865" xr:uid="{51559E07-5C7A-47F5-AD86-F855AE60BB16}"/>
    <cellStyle name="Normal 8 3 2 3 3" xfId="2681" xr:uid="{017445A8-B2BF-41C9-8466-0CFACF8CEE68}"/>
    <cellStyle name="Normal 8 3 2 3 3 2" xfId="2682" xr:uid="{896FC711-9AB4-4D0C-B927-4C5555817BC9}"/>
    <cellStyle name="Normal 8 3 2 3 3 2 2" xfId="4178" xr:uid="{BE7517B7-801F-4256-AD57-75A7B42B0C5D}"/>
    <cellStyle name="Normal 8 3 2 3 3 3" xfId="2683" xr:uid="{97CDA2E1-EA17-4BDD-998D-09C12B4ED42C}"/>
    <cellStyle name="Normal 8 3 2 3 3 3 2" xfId="6866" xr:uid="{F309987B-61BE-4D47-8B03-C5747AE51390}"/>
    <cellStyle name="Normal 8 3 2 3 3 4" xfId="2684" xr:uid="{CFFB1075-2476-4920-96D4-B0DBAC7E25FB}"/>
    <cellStyle name="Normal 8 3 2 3 4" xfId="2685" xr:uid="{AF7CD652-93D7-41CD-88E6-13CC1EE9639A}"/>
    <cellStyle name="Normal 8 3 2 3 4 2" xfId="4179" xr:uid="{6CACC4BE-2BD2-4025-83CC-ECCD8CBA0F4E}"/>
    <cellStyle name="Normal 8 3 2 3 5" xfId="2686" xr:uid="{E65886A8-DE46-462E-9029-82D7F6DAB3B0}"/>
    <cellStyle name="Normal 8 3 2 3 5 2" xfId="6867" xr:uid="{18911E5B-7CD6-4D2A-B444-D2AD72527537}"/>
    <cellStyle name="Normal 8 3 2 3 6" xfId="2687" xr:uid="{BF876F61-6656-4E21-BE63-FA4B44316774}"/>
    <cellStyle name="Normal 8 3 2 4" xfId="2688" xr:uid="{F024E736-76B7-48C9-8344-9C411378BAD2}"/>
    <cellStyle name="Normal 8 3 2 4 2" xfId="2689" xr:uid="{926E9261-33E5-43BD-8763-B52780F4B3BA}"/>
    <cellStyle name="Normal 8 3 2 4 2 2" xfId="2690" xr:uid="{3316A02D-5722-4555-9058-A469C92613C1}"/>
    <cellStyle name="Normal 8 3 2 4 2 2 2" xfId="4180" xr:uid="{F61F79C3-1476-46A3-BC60-12904D159DF5}"/>
    <cellStyle name="Normal 8 3 2 4 2 3" xfId="2691" xr:uid="{459F7777-106D-49E4-B182-823FE6C2B53F}"/>
    <cellStyle name="Normal 8 3 2 4 2 3 2" xfId="6868" xr:uid="{41ABAAE1-88D9-4D79-B4BF-5DDCA26DAE67}"/>
    <cellStyle name="Normal 8 3 2 4 2 4" xfId="2692" xr:uid="{5E6F4F47-4F32-43D5-8EC6-436EF8494D75}"/>
    <cellStyle name="Normal 8 3 2 4 3" xfId="2693" xr:uid="{14FC1BE1-E010-47D8-9637-FC4053ED6082}"/>
    <cellStyle name="Normal 8 3 2 4 3 2" xfId="4181" xr:uid="{730CB7E1-AD47-42CE-B914-C2F777C6B50B}"/>
    <cellStyle name="Normal 8 3 2 4 4" xfId="2694" xr:uid="{9122842F-9765-4050-8785-E416111CD749}"/>
    <cellStyle name="Normal 8 3 2 4 4 2" xfId="6869" xr:uid="{939F7FA2-9639-482B-A394-95D3C486C5A8}"/>
    <cellStyle name="Normal 8 3 2 4 5" xfId="2695" xr:uid="{B9DF2AD3-6F3A-4EE1-8FC7-5CF573BBBE26}"/>
    <cellStyle name="Normal 8 3 2 5" xfId="2696" xr:uid="{4A855CDE-CCBD-483F-8F2C-3348D50BBB73}"/>
    <cellStyle name="Normal 8 3 2 5 2" xfId="2697" xr:uid="{88961A6E-C130-4FDF-B6FB-EE268141B601}"/>
    <cellStyle name="Normal 8 3 2 5 2 2" xfId="4182" xr:uid="{16790A94-70D3-444B-B504-18247C8F799A}"/>
    <cellStyle name="Normal 8 3 2 5 3" xfId="2698" xr:uid="{3AEF7A9D-6DC7-4504-A73B-A6358756E335}"/>
    <cellStyle name="Normal 8 3 2 5 3 2" xfId="6870" xr:uid="{BF6F513A-5C1A-4E53-A40B-7C23F9C48B9D}"/>
    <cellStyle name="Normal 8 3 2 5 4" xfId="2699" xr:uid="{EAE774C4-F640-4630-8833-37BDDE68A293}"/>
    <cellStyle name="Normal 8 3 2 6" xfId="2700" xr:uid="{03320D4B-29E4-4BAE-8D58-77329ACAE82F}"/>
    <cellStyle name="Normal 8 3 2 6 2" xfId="2701" xr:uid="{D198F167-E0D5-4F3D-9472-D3DD246B4404}"/>
    <cellStyle name="Normal 8 3 2 6 3" xfId="2702" xr:uid="{8B195B96-73BD-4655-8AE0-94918DC839A1}"/>
    <cellStyle name="Normal 8 3 2 6 4" xfId="2703" xr:uid="{57191F1D-4CE8-4269-B606-00B7A7FFFF21}"/>
    <cellStyle name="Normal 8 3 2 7" xfId="2704" xr:uid="{86AC1867-2D92-490D-8D22-D463763915AF}"/>
    <cellStyle name="Normal 8 3 2 7 2" xfId="6871" xr:uid="{65E2A2CA-6F8A-4339-AE57-E92E0B126EFF}"/>
    <cellStyle name="Normal 8 3 2 8" xfId="2705" xr:uid="{042E8FC2-88CB-4302-9B04-4585F17DEA40}"/>
    <cellStyle name="Normal 8 3 2 9" xfId="2706" xr:uid="{FF9F105F-B4FD-4A94-A93D-9B6B719276E1}"/>
    <cellStyle name="Normal 8 3 3" xfId="2707" xr:uid="{471E79AD-8EA9-4BD4-BF01-0558D2E21489}"/>
    <cellStyle name="Normal 8 3 3 2" xfId="2708" xr:uid="{2C46E34B-A55D-4585-8050-370BAAA30342}"/>
    <cellStyle name="Normal 8 3 3 2 2" xfId="2709" xr:uid="{1B33084F-BCD4-4CF7-BACF-185FA157B09A}"/>
    <cellStyle name="Normal 8 3 3 2 2 2" xfId="2710" xr:uid="{2A283A12-0FA0-4502-8998-D80BE350ED6F}"/>
    <cellStyle name="Normal 8 3 3 2 2 2 2" xfId="4183" xr:uid="{86C696BC-BF41-4E6F-BAE3-9AD977E304CE}"/>
    <cellStyle name="Normal 8 3 3 2 2 2 2 2" xfId="4745" xr:uid="{6474E4D7-4372-4802-AAB5-1C419165076D}"/>
    <cellStyle name="Normal 8 3 3 2 2 2 3" xfId="4746" xr:uid="{614F687A-C3F6-47A9-B303-24D23781BEC2}"/>
    <cellStyle name="Normal 8 3 3 2 2 3" xfId="2711" xr:uid="{BCC856F7-506F-4BB9-A4F9-7E7B038FAB3A}"/>
    <cellStyle name="Normal 8 3 3 2 2 3 2" xfId="4747" xr:uid="{E6102ABD-EC4F-4725-84F1-5B4CFC3D9FCF}"/>
    <cellStyle name="Normal 8 3 3 2 2 4" xfId="2712" xr:uid="{EF3540A5-1862-46B4-9A5F-3EB59F6FB070}"/>
    <cellStyle name="Normal 8 3 3 2 3" xfId="2713" xr:uid="{31A0ED61-CD78-4B3F-A7E1-269B58A4B28E}"/>
    <cellStyle name="Normal 8 3 3 2 3 2" xfId="2714" xr:uid="{5AE28AD9-D446-4FD0-A9D7-AC64A2350297}"/>
    <cellStyle name="Normal 8 3 3 2 3 2 2" xfId="4748" xr:uid="{77A7AFE3-FA1C-4E8C-8868-F102AC070127}"/>
    <cellStyle name="Normal 8 3 3 2 3 3" xfId="2715" xr:uid="{683AD2EA-F9E9-47C8-ACA7-22EDEBEA870F}"/>
    <cellStyle name="Normal 8 3 3 2 3 4" xfId="2716" xr:uid="{60A1C87E-C1CB-401A-8751-09F35368D01A}"/>
    <cellStyle name="Normal 8 3 3 2 4" xfId="2717" xr:uid="{DA262B1F-2DD9-4377-8451-81830E137548}"/>
    <cellStyle name="Normal 8 3 3 2 4 2" xfId="4749" xr:uid="{BCC105D6-B1FA-47F1-BE59-C39EE4A5358A}"/>
    <cellStyle name="Normal 8 3 3 2 5" xfId="2718" xr:uid="{EDF81798-5887-4FF9-B866-DE3239460BC0}"/>
    <cellStyle name="Normal 8 3 3 2 6" xfId="2719" xr:uid="{CF79CCF6-B055-42F1-A18F-1A9F588C4890}"/>
    <cellStyle name="Normal 8 3 3 3" xfId="2720" xr:uid="{A6D9C46A-752C-4F40-8D2C-DE32CEB45FF0}"/>
    <cellStyle name="Normal 8 3 3 3 2" xfId="2721" xr:uid="{BB261BA0-C20E-41D3-A594-B0D526A73B19}"/>
    <cellStyle name="Normal 8 3 3 3 2 2" xfId="2722" xr:uid="{8FD00FCC-77EE-4684-898F-819452DDC089}"/>
    <cellStyle name="Normal 8 3 3 3 2 2 2" xfId="4750" xr:uid="{51CC4875-74E9-4D36-9FCB-89D44BA5A2DB}"/>
    <cellStyle name="Normal 8 3 3 3 2 3" xfId="2723" xr:uid="{7E08CD9B-FB78-4A39-BC04-203740CD4872}"/>
    <cellStyle name="Normal 8 3 3 3 2 4" xfId="2724" xr:uid="{C9A38D75-4342-4F5C-8539-2764F442BEDE}"/>
    <cellStyle name="Normal 8 3 3 3 3" xfId="2725" xr:uid="{4005EE96-2034-47BD-B99E-DBB6E9594064}"/>
    <cellStyle name="Normal 8 3 3 3 3 2" xfId="4751" xr:uid="{B413B533-C50D-42AD-B246-4616625AED8B}"/>
    <cellStyle name="Normal 8 3 3 3 4" xfId="2726" xr:uid="{6726F2AA-8E47-408C-A9DA-ECDDB074A8E6}"/>
    <cellStyle name="Normal 8 3 3 3 5" xfId="2727" xr:uid="{E0CBDA49-AB9A-4086-B10B-7C446A2B40E8}"/>
    <cellStyle name="Normal 8 3 3 4" xfId="2728" xr:uid="{7B29745B-000D-43A7-AB99-E65E933B21B3}"/>
    <cellStyle name="Normal 8 3 3 4 2" xfId="2729" xr:uid="{56FB6498-5E42-4826-B978-4B5384A02144}"/>
    <cellStyle name="Normal 8 3 3 4 2 2" xfId="4752" xr:uid="{A4244B8D-7B53-46AD-9558-3A3CD76D8161}"/>
    <cellStyle name="Normal 8 3 3 4 3" xfId="2730" xr:uid="{62544651-F4AF-45BE-A4AE-1B489628B62C}"/>
    <cellStyle name="Normal 8 3 3 4 4" xfId="2731" xr:uid="{E5F7AC1E-37DA-476A-B189-70AD2D77C897}"/>
    <cellStyle name="Normal 8 3 3 5" xfId="2732" xr:uid="{2098566B-148C-41F0-8CEB-CF917F3BCA3F}"/>
    <cellStyle name="Normal 8 3 3 5 2" xfId="2733" xr:uid="{11EF9CD8-E4DD-49DE-9AA8-25E202DCE95B}"/>
    <cellStyle name="Normal 8 3 3 5 3" xfId="2734" xr:uid="{76B80641-6696-4659-8385-E10007DFD862}"/>
    <cellStyle name="Normal 8 3 3 5 4" xfId="2735" xr:uid="{F8226068-075B-46C5-A1B9-1CB60B8B3A09}"/>
    <cellStyle name="Normal 8 3 3 6" xfId="2736" xr:uid="{B0B98B09-ABAC-414A-A508-D09D6CBBD966}"/>
    <cellStyle name="Normal 8 3 3 7" xfId="2737" xr:uid="{E3ABF7D3-0514-47F5-B62E-5457CB664E9D}"/>
    <cellStyle name="Normal 8 3 3 8" xfId="2738" xr:uid="{123C704B-20AD-4054-A111-8DC728280E31}"/>
    <cellStyle name="Normal 8 3 4" xfId="2739" xr:uid="{EE4156C6-8D57-4F28-8B5D-ED37965ECCD0}"/>
    <cellStyle name="Normal 8 3 4 2" xfId="2740" xr:uid="{66C39523-F961-4D1E-9815-3E5E6B2EAA64}"/>
    <cellStyle name="Normal 8 3 4 2 2" xfId="2741" xr:uid="{CAB2D7A0-91E5-4EDF-9F38-9489A4FBF9BC}"/>
    <cellStyle name="Normal 8 3 4 2 2 2" xfId="2742" xr:uid="{6E0C6187-8BDC-4043-8766-1925AEEC53F3}"/>
    <cellStyle name="Normal 8 3 4 2 2 2 2" xfId="4184" xr:uid="{0CD12162-9421-43FD-AEC4-9F266CB679F6}"/>
    <cellStyle name="Normal 8 3 4 2 2 3" xfId="2743" xr:uid="{224CF9F4-18A3-412F-A871-88F16F38D40F}"/>
    <cellStyle name="Normal 8 3 4 2 2 3 2" xfId="6872" xr:uid="{E58F29A1-D0F3-40E0-B6D0-9FE77EB51B12}"/>
    <cellStyle name="Normal 8 3 4 2 2 4" xfId="2744" xr:uid="{155487FD-36CF-4641-B268-7BB1D0530B74}"/>
    <cellStyle name="Normal 8 3 4 2 3" xfId="2745" xr:uid="{007D6A9B-9FE8-4F5E-B304-6E702864032F}"/>
    <cellStyle name="Normal 8 3 4 2 3 2" xfId="4185" xr:uid="{A78AE971-88F9-4261-8986-38823225366C}"/>
    <cellStyle name="Normal 8 3 4 2 4" xfId="2746" xr:uid="{EE9DAA78-192E-4CFC-968C-E7AE5D99BBCB}"/>
    <cellStyle name="Normal 8 3 4 2 4 2" xfId="6873" xr:uid="{B447A485-BEFF-49F7-B56D-84B2A373C427}"/>
    <cellStyle name="Normal 8 3 4 2 5" xfId="2747" xr:uid="{B49A2B3C-BB13-4C5E-972F-C2570F840439}"/>
    <cellStyle name="Normal 8 3 4 3" xfId="2748" xr:uid="{B530CB10-F614-4FE3-879D-E8BA09576C65}"/>
    <cellStyle name="Normal 8 3 4 3 2" xfId="2749" xr:uid="{F964CDFA-54C7-4943-816B-1C4B9111F2A9}"/>
    <cellStyle name="Normal 8 3 4 3 2 2" xfId="4186" xr:uid="{AD7FE785-DA17-4E9D-BA9C-322B1B127526}"/>
    <cellStyle name="Normal 8 3 4 3 3" xfId="2750" xr:uid="{D0F2D9F0-4CFF-4395-B4E0-DBA1A390F9B0}"/>
    <cellStyle name="Normal 8 3 4 3 3 2" xfId="6874" xr:uid="{9C4627BB-7A73-49CF-9215-D29E0CAE050D}"/>
    <cellStyle name="Normal 8 3 4 3 4" xfId="2751" xr:uid="{DA240A90-A9E8-4658-8769-5D3E3F07C82B}"/>
    <cellStyle name="Normal 8 3 4 4" xfId="2752" xr:uid="{53E9C99F-7CA7-471B-8D4D-9B3EA682E8E5}"/>
    <cellStyle name="Normal 8 3 4 4 2" xfId="2753" xr:uid="{8F828385-E8AB-470D-B765-86C0349B0E3B}"/>
    <cellStyle name="Normal 8 3 4 4 3" xfId="2754" xr:uid="{308FA03B-4297-43C2-A508-B6819DCD4E57}"/>
    <cellStyle name="Normal 8 3 4 4 4" xfId="2755" xr:uid="{72239EF4-68FF-4747-8AC5-D620A00E5213}"/>
    <cellStyle name="Normal 8 3 4 5" xfId="2756" xr:uid="{60837B39-8451-49C4-BF3A-57A2934DF876}"/>
    <cellStyle name="Normal 8 3 4 5 2" xfId="6875" xr:uid="{B38DF1FD-E4A7-41AD-B505-533E2A5BEC05}"/>
    <cellStyle name="Normal 8 3 4 6" xfId="2757" xr:uid="{FE0C8F81-A108-452C-B269-1019F3BB6745}"/>
    <cellStyle name="Normal 8 3 4 7" xfId="2758" xr:uid="{F77F6FAB-4258-4ADF-ABD6-ECB42FA5C115}"/>
    <cellStyle name="Normal 8 3 5" xfId="2759" xr:uid="{120967F4-3436-44A7-8FDD-EE6076EFF107}"/>
    <cellStyle name="Normal 8 3 5 2" xfId="2760" xr:uid="{51AC45CC-1213-4D44-9331-1C08ACF53553}"/>
    <cellStyle name="Normal 8 3 5 2 2" xfId="2761" xr:uid="{4C59B9DA-EE8B-4770-8358-8A6D10E86B90}"/>
    <cellStyle name="Normal 8 3 5 2 2 2" xfId="4187" xr:uid="{3DF65DAE-C493-466C-9926-52F3029A7766}"/>
    <cellStyle name="Normal 8 3 5 2 3" xfId="2762" xr:uid="{CE96F85E-8839-4A56-ABBA-C6F01691CC6A}"/>
    <cellStyle name="Normal 8 3 5 2 3 2" xfId="6876" xr:uid="{C1E65AFC-83B6-46C4-9A4C-79C1B9417AB3}"/>
    <cellStyle name="Normal 8 3 5 2 4" xfId="2763" xr:uid="{980EC00B-D4C7-46FF-ADC5-E949426FF009}"/>
    <cellStyle name="Normal 8 3 5 3" xfId="2764" xr:uid="{70134C63-0745-4FA4-B231-EC472E4FB6FE}"/>
    <cellStyle name="Normal 8 3 5 3 2" xfId="2765" xr:uid="{DADA24A8-48A3-403A-8D80-A3C61759958C}"/>
    <cellStyle name="Normal 8 3 5 3 3" xfId="2766" xr:uid="{7487B449-1928-4B16-BF83-BC7B718A2A3C}"/>
    <cellStyle name="Normal 8 3 5 3 4" xfId="2767" xr:uid="{2D0862AF-3197-4C00-82B5-C117789968C4}"/>
    <cellStyle name="Normal 8 3 5 4" xfId="2768" xr:uid="{56E976A2-44E0-4798-9B0E-C886EB9F9422}"/>
    <cellStyle name="Normal 8 3 5 4 2" xfId="6877" xr:uid="{A4462249-6A8A-4686-B31D-DB80A70763F6}"/>
    <cellStyle name="Normal 8 3 5 5" xfId="2769" xr:uid="{97F3BEC3-12B6-49D7-9A31-B3B54AAF1750}"/>
    <cellStyle name="Normal 8 3 5 6" xfId="2770" xr:uid="{4C43F2F8-C22F-4971-91F4-E5CD2565F415}"/>
    <cellStyle name="Normal 8 3 6" xfId="2771" xr:uid="{D3780E33-47A1-48CA-8337-E3ACC11705EA}"/>
    <cellStyle name="Normal 8 3 6 2" xfId="2772" xr:uid="{3683239D-4194-4083-A07D-75EF949E07D3}"/>
    <cellStyle name="Normal 8 3 6 2 2" xfId="2773" xr:uid="{B7D1637C-E094-424C-8814-CA3ACF07B6A4}"/>
    <cellStyle name="Normal 8 3 6 2 3" xfId="2774" xr:uid="{C5954E65-1EF6-46EC-91D5-1D42CC0035C4}"/>
    <cellStyle name="Normal 8 3 6 2 4" xfId="2775" xr:uid="{96CF6BE8-5B78-4024-9193-041BC9DBA44A}"/>
    <cellStyle name="Normal 8 3 6 3" xfId="2776" xr:uid="{AB7F7C38-60F3-4165-8C40-F1A7ADF993CC}"/>
    <cellStyle name="Normal 8 3 6 3 2" xfId="6878" xr:uid="{DB052F1C-C416-471A-BE20-EE26B34C4E00}"/>
    <cellStyle name="Normal 8 3 6 4" xfId="2777" xr:uid="{5C3CE76B-A676-45E6-BB8B-D835CD3ABE3F}"/>
    <cellStyle name="Normal 8 3 6 5" xfId="2778" xr:uid="{6C79B5E0-1E3F-43BF-9743-4EB32CAC3BF9}"/>
    <cellStyle name="Normal 8 3 7" xfId="2779" xr:uid="{766E3951-0D64-4505-B63A-C080A89CA54A}"/>
    <cellStyle name="Normal 8 3 7 2" xfId="2780" xr:uid="{25BA4B4A-6A08-4BA7-A6B2-FE19747BDED1}"/>
    <cellStyle name="Normal 8 3 7 3" xfId="2781" xr:uid="{848E191C-7848-4C63-A2DD-5A9844AC9CC2}"/>
    <cellStyle name="Normal 8 3 7 4" xfId="2782" xr:uid="{CB04FB08-A88D-49B2-A133-332F14B3DAD2}"/>
    <cellStyle name="Normal 8 3 8" xfId="2783" xr:uid="{A4DFD96F-AFDF-4CF6-912D-E5C00223D6BF}"/>
    <cellStyle name="Normal 8 3 8 2" xfId="2784" xr:uid="{C1FDB33D-3BE9-403E-B323-E9F45FAC4FE9}"/>
    <cellStyle name="Normal 8 3 8 3" xfId="2785" xr:uid="{455A4EC9-5771-4AAA-A220-1565622E3EC1}"/>
    <cellStyle name="Normal 8 3 8 4" xfId="2786" xr:uid="{15E2C36F-A56F-4475-98FA-841DDD0F1A39}"/>
    <cellStyle name="Normal 8 3 9" xfId="2787" xr:uid="{12AB164F-B279-4414-A64E-55CFD1CA8C3A}"/>
    <cellStyle name="Normal 8 4" xfId="2788" xr:uid="{98BBAC3F-3115-4216-8CCD-B26A76214A0A}"/>
    <cellStyle name="Normal 8 4 10" xfId="2789" xr:uid="{7387BCD7-F5B8-46B3-8452-F7E244078B14}"/>
    <cellStyle name="Normal 8 4 11" xfId="2790" xr:uid="{0F2403F9-3230-4C4C-92DA-AF85354367CF}"/>
    <cellStyle name="Normal 8 4 2" xfId="2791" xr:uid="{CDF8A21B-82CB-4491-AE27-F0B5D83BCE12}"/>
    <cellStyle name="Normal 8 4 2 2" xfId="2792" xr:uid="{9A8D7D05-545D-4D5F-A222-0EACD758B063}"/>
    <cellStyle name="Normal 8 4 2 2 2" xfId="2793" xr:uid="{8EFC987B-4144-44F3-BF58-5A1F6D3BD60D}"/>
    <cellStyle name="Normal 8 4 2 2 2 2" xfId="2794" xr:uid="{D57C1F56-354B-46CD-A90D-67478336C601}"/>
    <cellStyle name="Normal 8 4 2 2 2 2 2" xfId="2795" xr:uid="{379D69BC-8CE0-45B0-8171-40A2AF3075DD}"/>
    <cellStyle name="Normal 8 4 2 2 2 2 3" xfId="2796" xr:uid="{288DBF39-D921-458F-9CC9-3F84A4C8DC35}"/>
    <cellStyle name="Normal 8 4 2 2 2 2 4" xfId="2797" xr:uid="{7E30C2A0-C833-473A-86AF-50581EE04E37}"/>
    <cellStyle name="Normal 8 4 2 2 2 3" xfId="2798" xr:uid="{E1B6ECCF-2B47-465D-A5D6-4A7877D405B9}"/>
    <cellStyle name="Normal 8 4 2 2 2 3 2" xfId="2799" xr:uid="{6C2458D4-B641-4366-B912-9955CD4ADCB4}"/>
    <cellStyle name="Normal 8 4 2 2 2 3 3" xfId="2800" xr:uid="{D18A103C-E7F6-4200-B424-F724AB060E60}"/>
    <cellStyle name="Normal 8 4 2 2 2 3 4" xfId="2801" xr:uid="{E6AC1FEE-7DB3-4CE1-9F48-518685B803FC}"/>
    <cellStyle name="Normal 8 4 2 2 2 4" xfId="2802" xr:uid="{9F70D8F1-437C-4D4F-979F-E8CAB6E2F7D9}"/>
    <cellStyle name="Normal 8 4 2 2 2 5" xfId="2803" xr:uid="{FECDB673-B0C8-48D9-8A89-BA10107FFD82}"/>
    <cellStyle name="Normal 8 4 2 2 2 6" xfId="2804" xr:uid="{DC3D0416-941C-4B54-BDC6-EEA5AB44B981}"/>
    <cellStyle name="Normal 8 4 2 2 3" xfId="2805" xr:uid="{D1C08898-9421-47AA-87AE-4E79F5A4E20F}"/>
    <cellStyle name="Normal 8 4 2 2 3 2" xfId="2806" xr:uid="{E3E33F75-B39E-4129-96EA-BF11BFB668BD}"/>
    <cellStyle name="Normal 8 4 2 2 3 2 2" xfId="2807" xr:uid="{C3B2A95E-B193-4892-B8FF-B0EB1565F232}"/>
    <cellStyle name="Normal 8 4 2 2 3 2 3" xfId="2808" xr:uid="{7A851513-3E77-4A17-964F-31A07EFD680B}"/>
    <cellStyle name="Normal 8 4 2 2 3 2 4" xfId="2809" xr:uid="{E9431E24-6498-4F69-8CC0-24743D8620CF}"/>
    <cellStyle name="Normal 8 4 2 2 3 3" xfId="2810" xr:uid="{E0EECBDE-7492-45A0-8F62-D7417FE771DD}"/>
    <cellStyle name="Normal 8 4 2 2 3 4" xfId="2811" xr:uid="{818F8780-7AC2-4042-8E2B-54C427D37854}"/>
    <cellStyle name="Normal 8 4 2 2 3 5" xfId="2812" xr:uid="{C249052B-CB36-4330-9D63-679974FD60DC}"/>
    <cellStyle name="Normal 8 4 2 2 4" xfId="2813" xr:uid="{890040C7-EBE6-4D46-AD53-8F9B0DE90DAD}"/>
    <cellStyle name="Normal 8 4 2 2 4 2" xfId="2814" xr:uid="{6C14F678-88C6-45DA-B48E-B3877272DA4D}"/>
    <cellStyle name="Normal 8 4 2 2 4 3" xfId="2815" xr:uid="{88089B98-4A3A-4913-AFF7-2C602F393E65}"/>
    <cellStyle name="Normal 8 4 2 2 4 4" xfId="2816" xr:uid="{F29B6257-6F3E-4437-B531-1C3B80A80E87}"/>
    <cellStyle name="Normal 8 4 2 2 5" xfId="2817" xr:uid="{E5695AAB-84D3-4BAC-BD9E-6A1DC9513FEF}"/>
    <cellStyle name="Normal 8 4 2 2 5 2" xfId="2818" xr:uid="{EE117712-BD5A-452D-B5DD-06E721438099}"/>
    <cellStyle name="Normal 8 4 2 2 5 3" xfId="2819" xr:uid="{81656607-1404-4F58-8CA1-D15DDBCCC33C}"/>
    <cellStyle name="Normal 8 4 2 2 5 4" xfId="2820" xr:uid="{2B4E7DB1-8FC4-439D-954A-ECBCF5F2B31F}"/>
    <cellStyle name="Normal 8 4 2 2 6" xfId="2821" xr:uid="{8FDB3E62-14B1-4258-8FEF-AC9A742A2EE3}"/>
    <cellStyle name="Normal 8 4 2 2 7" xfId="2822" xr:uid="{1437BBC2-AC48-481E-B894-DE21EEAFED97}"/>
    <cellStyle name="Normal 8 4 2 2 8" xfId="2823" xr:uid="{ABB3C849-B240-4AA5-B5EC-D4953D7AFEA3}"/>
    <cellStyle name="Normal 8 4 2 3" xfId="2824" xr:uid="{1204332E-E45C-4225-A7E2-8456579E2E28}"/>
    <cellStyle name="Normal 8 4 2 3 2" xfId="2825" xr:uid="{45970311-9680-4F2A-B6F5-0AA428D6F532}"/>
    <cellStyle name="Normal 8 4 2 3 2 2" xfId="2826" xr:uid="{89FDAE02-1CE1-4DA3-A201-FDC37D68D6F4}"/>
    <cellStyle name="Normal 8 4 2 3 2 3" xfId="2827" xr:uid="{0A89C7EF-3DB2-467B-A25A-CC33B01B7AAD}"/>
    <cellStyle name="Normal 8 4 2 3 2 4" xfId="2828" xr:uid="{3B9D8DF4-1471-4FE9-8CDE-6E04AF35337A}"/>
    <cellStyle name="Normal 8 4 2 3 3" xfId="2829" xr:uid="{418D4CAB-0F6E-41E3-8162-AC9CFAE56B22}"/>
    <cellStyle name="Normal 8 4 2 3 3 2" xfId="2830" xr:uid="{9959F118-CCF7-4248-BA91-11F1FAF1B8EB}"/>
    <cellStyle name="Normal 8 4 2 3 3 3" xfId="2831" xr:uid="{91AE92CA-E7E5-4F6D-84F9-A5452EBE14ED}"/>
    <cellStyle name="Normal 8 4 2 3 3 4" xfId="2832" xr:uid="{327F4702-E082-4D05-A06F-C62F1816DE47}"/>
    <cellStyle name="Normal 8 4 2 3 4" xfId="2833" xr:uid="{9E25EE7B-E5AD-4B2C-A27A-C83E0E69544C}"/>
    <cellStyle name="Normal 8 4 2 3 5" xfId="2834" xr:uid="{B1DB0390-E3BD-4E0B-BDE1-9F489410409A}"/>
    <cellStyle name="Normal 8 4 2 3 6" xfId="2835" xr:uid="{85EE5C04-7CAC-46AE-8419-2AA3E25AD7F0}"/>
    <cellStyle name="Normal 8 4 2 4" xfId="2836" xr:uid="{EC949E66-25AB-485B-BB6E-5A4AE97E15CF}"/>
    <cellStyle name="Normal 8 4 2 4 2" xfId="2837" xr:uid="{DB97D4B3-7150-4358-8C46-C720545320F9}"/>
    <cellStyle name="Normal 8 4 2 4 2 2" xfId="2838" xr:uid="{2358EDF7-9E76-4CB1-A69D-6C508C261A49}"/>
    <cellStyle name="Normal 8 4 2 4 2 3" xfId="2839" xr:uid="{28D3E1E1-993D-470A-9C9B-C3E422D4B6F4}"/>
    <cellStyle name="Normal 8 4 2 4 2 4" xfId="2840" xr:uid="{371EC0DF-62DD-4023-8ED7-727618661510}"/>
    <cellStyle name="Normal 8 4 2 4 3" xfId="2841" xr:uid="{77978D78-9953-432B-B550-2E6B3E46ACE4}"/>
    <cellStyle name="Normal 8 4 2 4 4" xfId="2842" xr:uid="{65583C6B-3332-46DB-8F62-8C8DAC4EF193}"/>
    <cellStyle name="Normal 8 4 2 4 5" xfId="2843" xr:uid="{EF81B492-665F-4599-8FB3-2725D3101A6D}"/>
    <cellStyle name="Normal 8 4 2 5" xfId="2844" xr:uid="{A89A3ACD-06B4-4BBC-BA20-5E8A62470681}"/>
    <cellStyle name="Normal 8 4 2 5 2" xfId="2845" xr:uid="{F37954EB-9D79-4335-A41E-01E3B6BCF210}"/>
    <cellStyle name="Normal 8 4 2 5 3" xfId="2846" xr:uid="{FAB3AC49-7BDE-48D5-A321-46BE94BAB18B}"/>
    <cellStyle name="Normal 8 4 2 5 4" xfId="2847" xr:uid="{C154EAA3-25A0-41C7-BB76-D50CA278BB71}"/>
    <cellStyle name="Normal 8 4 2 6" xfId="2848" xr:uid="{74803F6A-9619-4B02-83AC-7F0CA023E640}"/>
    <cellStyle name="Normal 8 4 2 6 2" xfId="2849" xr:uid="{7BFBE3C1-6194-424B-A50A-88D2219A29F0}"/>
    <cellStyle name="Normal 8 4 2 6 3" xfId="2850" xr:uid="{406F7E59-42AB-46E7-9A32-E80842D740E5}"/>
    <cellStyle name="Normal 8 4 2 6 4" xfId="2851" xr:uid="{66EE6CB5-E173-44D4-94FB-90531CC705B9}"/>
    <cellStyle name="Normal 8 4 2 7" xfId="2852" xr:uid="{E6DB4F4F-688E-4B21-8D7D-06A528825151}"/>
    <cellStyle name="Normal 8 4 2 8" xfId="2853" xr:uid="{4B226FA0-6EE2-485E-9348-358A1E09D3BC}"/>
    <cellStyle name="Normal 8 4 2 9" xfId="2854" xr:uid="{487A0479-FAAF-45EB-91A5-2A397E48497A}"/>
    <cellStyle name="Normal 8 4 3" xfId="2855" xr:uid="{581EB64F-0F4F-45A3-A21B-7F2A28C7D832}"/>
    <cellStyle name="Normal 8 4 3 2" xfId="2856" xr:uid="{C4725711-6842-4A40-A824-78F3B13BEEE8}"/>
    <cellStyle name="Normal 8 4 3 2 2" xfId="2857" xr:uid="{9447DCF5-B616-4969-8F8E-A26ABB83C5DA}"/>
    <cellStyle name="Normal 8 4 3 2 2 2" xfId="2858" xr:uid="{DE98B067-7254-408E-A220-FE826C98323F}"/>
    <cellStyle name="Normal 8 4 3 2 2 2 2" xfId="4188" xr:uid="{8FCB69A5-E848-4538-BD8A-F1B66BB8D80A}"/>
    <cellStyle name="Normal 8 4 3 2 2 3" xfId="2859" xr:uid="{BB2A4DC2-6C04-4EAB-8B10-58A0F8278328}"/>
    <cellStyle name="Normal 8 4 3 2 2 3 2" xfId="6879" xr:uid="{475CB740-4D5E-4A75-9D83-67B3E91EBF64}"/>
    <cellStyle name="Normal 8 4 3 2 2 4" xfId="2860" xr:uid="{D8B94991-D2DC-46BA-AAF5-750829F9BC1A}"/>
    <cellStyle name="Normal 8 4 3 2 3" xfId="2861" xr:uid="{93C88E5E-06C6-4A7D-8513-50DA2F636000}"/>
    <cellStyle name="Normal 8 4 3 2 3 2" xfId="2862" xr:uid="{3266723D-AB82-496B-BB54-96A14959FE3A}"/>
    <cellStyle name="Normal 8 4 3 2 3 3" xfId="2863" xr:uid="{832ED38B-696A-4A03-A41F-14F4EE2F6738}"/>
    <cellStyle name="Normal 8 4 3 2 3 4" xfId="2864" xr:uid="{B1F439FD-1F55-4E70-AEC5-DD0E2611ACCE}"/>
    <cellStyle name="Normal 8 4 3 2 4" xfId="2865" xr:uid="{4E003425-9E74-4F72-89FC-13A95C62CE38}"/>
    <cellStyle name="Normal 8 4 3 2 4 2" xfId="6880" xr:uid="{82C8A086-7622-441A-B1FA-060225325690}"/>
    <cellStyle name="Normal 8 4 3 2 5" xfId="2866" xr:uid="{4058E56C-FC79-4E9B-9338-1126E0BBC0B7}"/>
    <cellStyle name="Normal 8 4 3 2 6" xfId="2867" xr:uid="{8C38F20E-6FE0-47C1-BEF1-01AE42723BEF}"/>
    <cellStyle name="Normal 8 4 3 3" xfId="2868" xr:uid="{EFAA0AE0-EC17-4C82-988C-9DA36CCD213F}"/>
    <cellStyle name="Normal 8 4 3 3 2" xfId="2869" xr:uid="{F0771F52-8BD9-474F-B44F-82A18B405813}"/>
    <cellStyle name="Normal 8 4 3 3 2 2" xfId="2870" xr:uid="{01E73F5E-707B-470B-84F2-81567229B00F}"/>
    <cellStyle name="Normal 8 4 3 3 2 3" xfId="2871" xr:uid="{941FAA61-DB0A-46F8-8568-50370E2B287B}"/>
    <cellStyle name="Normal 8 4 3 3 2 4" xfId="2872" xr:uid="{87F20387-933A-4225-BAAF-E028836F9D23}"/>
    <cellStyle name="Normal 8 4 3 3 3" xfId="2873" xr:uid="{1845A75D-A8AD-4A16-AD8C-15447082117E}"/>
    <cellStyle name="Normal 8 4 3 3 3 2" xfId="6881" xr:uid="{4884DBDD-00BA-4672-9495-21A8DFD2663F}"/>
    <cellStyle name="Normal 8 4 3 3 4" xfId="2874" xr:uid="{1C4ACD32-5A51-4C57-B8B3-7B10AE2ABEEC}"/>
    <cellStyle name="Normal 8 4 3 3 5" xfId="2875" xr:uid="{EFCD25F0-25DA-4C3C-9D76-62143980CA7D}"/>
    <cellStyle name="Normal 8 4 3 4" xfId="2876" xr:uid="{20C551CA-9C13-43DA-BEEC-F2CAFEA3FF2F}"/>
    <cellStyle name="Normal 8 4 3 4 2" xfId="2877" xr:uid="{07695041-FCED-47E8-BAF7-8558814C95AE}"/>
    <cellStyle name="Normal 8 4 3 4 3" xfId="2878" xr:uid="{A6AB8EC8-F1E0-4A86-918D-E8AEEDDC8470}"/>
    <cellStyle name="Normal 8 4 3 4 4" xfId="2879" xr:uid="{28B2848A-93C3-468A-9506-9B68B769D957}"/>
    <cellStyle name="Normal 8 4 3 5" xfId="2880" xr:uid="{E3A53F0B-B014-4381-A961-C9E42BFB6BA8}"/>
    <cellStyle name="Normal 8 4 3 5 2" xfId="2881" xr:uid="{98DA7A8E-628D-4C58-BDF2-66EFE5F70CB4}"/>
    <cellStyle name="Normal 8 4 3 5 3" xfId="2882" xr:uid="{658E1B46-81BD-4E01-927E-D6CDDD680DF2}"/>
    <cellStyle name="Normal 8 4 3 5 4" xfId="2883" xr:uid="{208A6311-C605-49CF-AFDB-1BF4EAC46781}"/>
    <cellStyle name="Normal 8 4 3 6" xfId="2884" xr:uid="{EB92B1DC-DA97-4F4C-B9F6-633895192605}"/>
    <cellStyle name="Normal 8 4 3 7" xfId="2885" xr:uid="{86E0A808-A399-497A-96E6-85DEC24DF823}"/>
    <cellStyle name="Normal 8 4 3 8" xfId="2886" xr:uid="{470A294D-AA81-478E-BA3A-29869924D924}"/>
    <cellStyle name="Normal 8 4 4" xfId="2887" xr:uid="{69D9A417-974C-4CB9-9A07-D0686A97586C}"/>
    <cellStyle name="Normal 8 4 4 2" xfId="2888" xr:uid="{CE0BD4A9-6FBD-4B46-9C4D-5E54F9EA50C0}"/>
    <cellStyle name="Normal 8 4 4 2 2" xfId="2889" xr:uid="{1F4D73EC-939F-401B-8A38-66F8843CC1CE}"/>
    <cellStyle name="Normal 8 4 4 2 2 2" xfId="2890" xr:uid="{3C30D62A-5D35-4993-B623-67326CAC3720}"/>
    <cellStyle name="Normal 8 4 4 2 2 3" xfId="2891" xr:uid="{EB57346E-09DF-48BE-ACBB-4B2B5CBF0609}"/>
    <cellStyle name="Normal 8 4 4 2 2 4" xfId="2892" xr:uid="{8A98FA44-077C-4D85-80D5-D2574D0A5B1A}"/>
    <cellStyle name="Normal 8 4 4 2 3" xfId="2893" xr:uid="{F9EAA415-9FFD-467B-B24A-4267BD7D6B13}"/>
    <cellStyle name="Normal 8 4 4 2 3 2" xfId="6882" xr:uid="{64BED4A4-2AAE-495F-8F9E-60458A2C84BF}"/>
    <cellStyle name="Normal 8 4 4 2 4" xfId="2894" xr:uid="{E2419BFF-58A3-4AFD-8C41-AD504761343A}"/>
    <cellStyle name="Normal 8 4 4 2 5" xfId="2895" xr:uid="{4EB0692E-D43B-4EAA-BBF1-6A997E0D6BE2}"/>
    <cellStyle name="Normal 8 4 4 3" xfId="2896" xr:uid="{C1C471AA-F161-4E9E-AC5E-A1EBC6AEEBE9}"/>
    <cellStyle name="Normal 8 4 4 3 2" xfId="2897" xr:uid="{5F430C0E-A1EE-42D7-9F36-CFD8130AF28D}"/>
    <cellStyle name="Normal 8 4 4 3 3" xfId="2898" xr:uid="{4F1CCF51-0207-444C-B00A-7676110F82A4}"/>
    <cellStyle name="Normal 8 4 4 3 4" xfId="2899" xr:uid="{A95D7D4E-6878-4BC2-BFB2-0219AC5B79C4}"/>
    <cellStyle name="Normal 8 4 4 4" xfId="2900" xr:uid="{595859C3-A0EF-460B-9196-ADE313037B56}"/>
    <cellStyle name="Normal 8 4 4 4 2" xfId="2901" xr:uid="{BBDA374E-EF97-4C3A-A032-310E4DBBE120}"/>
    <cellStyle name="Normal 8 4 4 4 3" xfId="2902" xr:uid="{3BADEE28-937F-4264-ADC8-C832EC14584A}"/>
    <cellStyle name="Normal 8 4 4 4 4" xfId="2903" xr:uid="{BCEEF2C9-A2A7-4ECF-A19F-154A4C8BE331}"/>
    <cellStyle name="Normal 8 4 4 5" xfId="2904" xr:uid="{E4022F87-9AEA-482C-94B3-2F363A6588A4}"/>
    <cellStyle name="Normal 8 4 4 6" xfId="2905" xr:uid="{768DD7AE-AB35-44F7-BB82-42D83B89CF96}"/>
    <cellStyle name="Normal 8 4 4 7" xfId="2906" xr:uid="{6234B3CE-4B31-4617-8C0A-63546FE8CB18}"/>
    <cellStyle name="Normal 8 4 5" xfId="2907" xr:uid="{4B61CBFB-25EF-4953-B95E-007724F500B5}"/>
    <cellStyle name="Normal 8 4 5 2" xfId="2908" xr:uid="{9EA05836-9CD7-45DE-8A8E-AD0B59DFC612}"/>
    <cellStyle name="Normal 8 4 5 2 2" xfId="2909" xr:uid="{54CEC33F-E7A0-4A81-AC2A-BDA14A3F1432}"/>
    <cellStyle name="Normal 8 4 5 2 3" xfId="2910" xr:uid="{0205516B-2DA3-4250-9072-1F069639EBCE}"/>
    <cellStyle name="Normal 8 4 5 2 4" xfId="2911" xr:uid="{E985CFEC-2F4C-4C6E-9F42-65A7C4CBCDA6}"/>
    <cellStyle name="Normal 8 4 5 3" xfId="2912" xr:uid="{58F13BC1-91E6-40C0-9381-A9D680C37B74}"/>
    <cellStyle name="Normal 8 4 5 3 2" xfId="2913" xr:uid="{8A1673C9-6B5D-472A-B575-E9C1D5974A4B}"/>
    <cellStyle name="Normal 8 4 5 3 3" xfId="2914" xr:uid="{B7201983-3802-4F13-A812-169EB39B4B2B}"/>
    <cellStyle name="Normal 8 4 5 3 4" xfId="2915" xr:uid="{12F24B80-E868-4F87-BB82-733BAA0CD826}"/>
    <cellStyle name="Normal 8 4 5 4" xfId="2916" xr:uid="{558EDE99-22DA-4A0C-9629-FC44D8B02465}"/>
    <cellStyle name="Normal 8 4 5 5" xfId="2917" xr:uid="{2359549D-A5CF-45DC-963E-E235F8056A64}"/>
    <cellStyle name="Normal 8 4 5 6" xfId="2918" xr:uid="{29CCAD41-7D89-4F0A-B2B7-474F96CE1799}"/>
    <cellStyle name="Normal 8 4 6" xfId="2919" xr:uid="{8BDF5312-EF25-4DF3-968E-5CEA8EB18486}"/>
    <cellStyle name="Normal 8 4 6 2" xfId="2920" xr:uid="{796D9945-8209-4FC8-97C6-832F443FA7DB}"/>
    <cellStyle name="Normal 8 4 6 2 2" xfId="2921" xr:uid="{60BB43B8-BA49-4994-A495-FEC025BFB794}"/>
    <cellStyle name="Normal 8 4 6 2 3" xfId="2922" xr:uid="{DD7D794B-8157-4024-B0C1-749255387580}"/>
    <cellStyle name="Normal 8 4 6 2 4" xfId="2923" xr:uid="{3A0D521F-CE0A-4E29-B34C-98BB13F21701}"/>
    <cellStyle name="Normal 8 4 6 3" xfId="2924" xr:uid="{242177A6-3CB7-4426-B6F6-3E38E6BAE76B}"/>
    <cellStyle name="Normal 8 4 6 4" xfId="2925" xr:uid="{5848986D-2E67-4A8F-B91E-DC1A029D8910}"/>
    <cellStyle name="Normal 8 4 6 5" xfId="2926" xr:uid="{984D6387-A795-4C96-92C1-84C6694A1342}"/>
    <cellStyle name="Normal 8 4 7" xfId="2927" xr:uid="{417D5103-DE78-4837-9370-82BD8EA2AB11}"/>
    <cellStyle name="Normal 8 4 7 2" xfId="2928" xr:uid="{77BCBDC2-31BB-4E96-AE1F-D09770BB7BBC}"/>
    <cellStyle name="Normal 8 4 7 3" xfId="2929" xr:uid="{B103A6EF-C26A-4ED9-B522-D7283B0584EF}"/>
    <cellStyle name="Normal 8 4 7 4" xfId="2930" xr:uid="{BC82CB81-7638-4D02-ABBC-4D54D1469D7B}"/>
    <cellStyle name="Normal 8 4 8" xfId="2931" xr:uid="{C6D80D12-AFEE-4BBD-A947-713C637829C7}"/>
    <cellStyle name="Normal 8 4 8 2" xfId="2932" xr:uid="{25FF24D6-8B01-4318-8220-72AA07CE4F9B}"/>
    <cellStyle name="Normal 8 4 8 3" xfId="2933" xr:uid="{4B113D45-B407-42D1-B325-BA64FA152F1A}"/>
    <cellStyle name="Normal 8 4 8 4" xfId="2934" xr:uid="{86CA9CA3-3113-4922-B00B-A2C14C879F87}"/>
    <cellStyle name="Normal 8 4 9" xfId="2935" xr:uid="{7902A551-5D1B-4BCB-9751-9DB986A58377}"/>
    <cellStyle name="Normal 8 5" xfId="2936" xr:uid="{61DC9D81-D548-4669-B437-AEEBB31F03C1}"/>
    <cellStyle name="Normal 8 5 2" xfId="2937" xr:uid="{D6AEE03E-362C-4365-812A-726B71378BD4}"/>
    <cellStyle name="Normal 8 5 2 2" xfId="2938" xr:uid="{C4814DB9-EBE4-4009-A73E-74901C6F21C8}"/>
    <cellStyle name="Normal 8 5 2 2 2" xfId="2939" xr:uid="{FEBBDFC5-6387-47E9-B336-6CA8EED934BE}"/>
    <cellStyle name="Normal 8 5 2 2 2 2" xfId="2940" xr:uid="{2F2F976C-368E-41DE-9FEB-5E5DF6F9CAD5}"/>
    <cellStyle name="Normal 8 5 2 2 2 3" xfId="2941" xr:uid="{33AA7032-8335-458F-A33F-64C73181AFB6}"/>
    <cellStyle name="Normal 8 5 2 2 2 4" xfId="2942" xr:uid="{26FD84F0-DCE8-4796-88B3-C56BA7572AE8}"/>
    <cellStyle name="Normal 8 5 2 2 3" xfId="2943" xr:uid="{A1230611-A9D9-420D-AA88-1662C783B2DE}"/>
    <cellStyle name="Normal 8 5 2 2 3 2" xfId="2944" xr:uid="{8256938E-7E2F-4A80-BFEC-B14234D01FA9}"/>
    <cellStyle name="Normal 8 5 2 2 3 3" xfId="2945" xr:uid="{5C64C4A3-EC9D-4409-A8FC-5C452F0380B9}"/>
    <cellStyle name="Normal 8 5 2 2 3 4" xfId="2946" xr:uid="{0919BBB7-DD6D-4D7D-B21D-8F41007E7123}"/>
    <cellStyle name="Normal 8 5 2 2 4" xfId="2947" xr:uid="{644E40BF-16E1-42C8-9C31-E82FA3350648}"/>
    <cellStyle name="Normal 8 5 2 2 5" xfId="2948" xr:uid="{E0892CF3-5CC5-4423-AEA4-87F89338D0F4}"/>
    <cellStyle name="Normal 8 5 2 2 6" xfId="2949" xr:uid="{4540D21F-91AA-45F9-8F7A-F4631A74E625}"/>
    <cellStyle name="Normal 8 5 2 3" xfId="2950" xr:uid="{878E9072-42AC-4344-98B7-AEF5D8C077E3}"/>
    <cellStyle name="Normal 8 5 2 3 2" xfId="2951" xr:uid="{56D7A034-3A23-400C-A42A-23DC63DAE8DA}"/>
    <cellStyle name="Normal 8 5 2 3 2 2" xfId="2952" xr:uid="{CDFA7438-EA78-4CDA-AC7E-477ECA86B695}"/>
    <cellStyle name="Normal 8 5 2 3 2 3" xfId="2953" xr:uid="{A9F3199A-EE0D-4699-A659-C256E5DE4FBD}"/>
    <cellStyle name="Normal 8 5 2 3 2 4" xfId="2954" xr:uid="{DB0A482F-5542-4A10-A2FA-D0C17BAB628A}"/>
    <cellStyle name="Normal 8 5 2 3 3" xfId="2955" xr:uid="{3C749F1C-A850-43AE-9EB9-E9AE4354C579}"/>
    <cellStyle name="Normal 8 5 2 3 4" xfId="2956" xr:uid="{9927D5E6-06AA-4AB7-AB6D-434171A72EF7}"/>
    <cellStyle name="Normal 8 5 2 3 5" xfId="2957" xr:uid="{2CA7ABAD-BE3E-458B-9B85-B86BA2E22BA6}"/>
    <cellStyle name="Normal 8 5 2 4" xfId="2958" xr:uid="{F7D9B257-8B9C-444C-A058-F19A9634F0F5}"/>
    <cellStyle name="Normal 8 5 2 4 2" xfId="2959" xr:uid="{DEC16668-822D-4D62-90A0-9703E92AAF62}"/>
    <cellStyle name="Normal 8 5 2 4 3" xfId="2960" xr:uid="{F819D925-188C-4C6E-9BEA-82A8AB35438A}"/>
    <cellStyle name="Normal 8 5 2 4 4" xfId="2961" xr:uid="{9508CFD9-1C81-4687-BCB5-C0AF815C4484}"/>
    <cellStyle name="Normal 8 5 2 5" xfId="2962" xr:uid="{D13D0E98-27CD-42C1-A40D-A50832DBAC52}"/>
    <cellStyle name="Normal 8 5 2 5 2" xfId="2963" xr:uid="{37DCC974-B50C-4CB7-A2FB-140589241C2F}"/>
    <cellStyle name="Normal 8 5 2 5 3" xfId="2964" xr:uid="{B16F4E3B-B8B1-4015-9FA0-1EAF0B23E2F2}"/>
    <cellStyle name="Normal 8 5 2 5 4" xfId="2965" xr:uid="{195D0D63-F5D9-4D57-9635-57002BEDB4C4}"/>
    <cellStyle name="Normal 8 5 2 6" xfId="2966" xr:uid="{23CDB30C-EAEE-4997-85EA-A5FA24703B27}"/>
    <cellStyle name="Normal 8 5 2 7" xfId="2967" xr:uid="{F0423786-A06F-4F89-B24E-5D89192498CB}"/>
    <cellStyle name="Normal 8 5 2 8" xfId="2968" xr:uid="{7DA8A094-2F03-438D-8DD1-BA5BEBB5730E}"/>
    <cellStyle name="Normal 8 5 3" xfId="2969" xr:uid="{76EE2863-7083-41F8-A7D9-8DD13638059B}"/>
    <cellStyle name="Normal 8 5 3 2" xfId="2970" xr:uid="{5079D26E-510D-415D-AB66-076C3737CAA3}"/>
    <cellStyle name="Normal 8 5 3 2 2" xfId="2971" xr:uid="{52756C62-DD68-42A8-84DB-7B61E0230265}"/>
    <cellStyle name="Normal 8 5 3 2 3" xfId="2972" xr:uid="{A982B9CB-6D27-43B4-9A9A-43ED7DA597B6}"/>
    <cellStyle name="Normal 8 5 3 2 4" xfId="2973" xr:uid="{5C358905-2B5E-4A69-A5D5-81C6D8755EB2}"/>
    <cellStyle name="Normal 8 5 3 3" xfId="2974" xr:uid="{70EC30F8-8A3D-43D4-96E8-6D32C03DF11D}"/>
    <cellStyle name="Normal 8 5 3 3 2" xfId="2975" xr:uid="{710573B2-2BDC-4B5A-8A99-E68FAA296B3E}"/>
    <cellStyle name="Normal 8 5 3 3 3" xfId="2976" xr:uid="{8365CD9C-37C7-481B-A55F-2C3EAF61FD68}"/>
    <cellStyle name="Normal 8 5 3 3 4" xfId="2977" xr:uid="{40B540DF-BB35-40E3-A468-A7604D22F91A}"/>
    <cellStyle name="Normal 8 5 3 4" xfId="2978" xr:uid="{0C28D435-FA71-44F5-A6C4-8ECCD45792A5}"/>
    <cellStyle name="Normal 8 5 3 5" xfId="2979" xr:uid="{A822BE01-753A-4A8D-A7F5-FB5888F4A712}"/>
    <cellStyle name="Normal 8 5 3 6" xfId="2980" xr:uid="{5494DAAD-21F8-401C-B835-1BB3514995A3}"/>
    <cellStyle name="Normal 8 5 4" xfId="2981" xr:uid="{9B5F31F4-F81E-46A1-8C7D-79CBE34B90E8}"/>
    <cellStyle name="Normal 8 5 4 2" xfId="2982" xr:uid="{975EFBF9-90E0-48FB-B04D-7BD55D7FB3B2}"/>
    <cellStyle name="Normal 8 5 4 2 2" xfId="2983" xr:uid="{53AB62DD-79A1-44D9-8AE1-F54642EBC766}"/>
    <cellStyle name="Normal 8 5 4 2 3" xfId="2984" xr:uid="{9073C319-ECF9-4156-ABE3-4E6413CE769C}"/>
    <cellStyle name="Normal 8 5 4 2 4" xfId="2985" xr:uid="{3F715F23-CE2B-46D7-8CD1-CFB175A57DDA}"/>
    <cellStyle name="Normal 8 5 4 3" xfId="2986" xr:uid="{54F9FD00-EC59-4B84-A2F7-FCD4FAEBF4B0}"/>
    <cellStyle name="Normal 8 5 4 4" xfId="2987" xr:uid="{DBD4DBBB-D5BD-4309-8756-7F3CB5A93C28}"/>
    <cellStyle name="Normal 8 5 4 5" xfId="2988" xr:uid="{7B22517B-B142-4C40-B4BE-837C7719BA2E}"/>
    <cellStyle name="Normal 8 5 5" xfId="2989" xr:uid="{EC8E2D92-D563-4373-9D24-04C6A91516C1}"/>
    <cellStyle name="Normal 8 5 5 2" xfId="2990" xr:uid="{E108DD3C-6AB0-44EA-907A-06990C8A7C6D}"/>
    <cellStyle name="Normal 8 5 5 3" xfId="2991" xr:uid="{7910ED97-4221-4127-8E71-37CED87064C1}"/>
    <cellStyle name="Normal 8 5 5 4" xfId="2992" xr:uid="{04B4C349-F966-4166-B4E8-6E7ED006D06C}"/>
    <cellStyle name="Normal 8 5 6" xfId="2993" xr:uid="{7A76EB94-C5AA-4AED-B6E9-3E3E248D5DF7}"/>
    <cellStyle name="Normal 8 5 6 2" xfId="2994" xr:uid="{B96FC8F7-F95A-43B3-A565-96AD99013157}"/>
    <cellStyle name="Normal 8 5 6 3" xfId="2995" xr:uid="{A2C4C968-49A2-413A-964D-4DC1E44556BE}"/>
    <cellStyle name="Normal 8 5 6 4" xfId="2996" xr:uid="{6D85B2D7-B22A-43C8-94EE-E765E79C4149}"/>
    <cellStyle name="Normal 8 5 7" xfId="2997" xr:uid="{62F61E40-C335-43C3-97ED-F6E52ECB8799}"/>
    <cellStyle name="Normal 8 5 8" xfId="2998" xr:uid="{C005125F-54D5-4498-B2DE-491BBF47B8D0}"/>
    <cellStyle name="Normal 8 5 9" xfId="2999" xr:uid="{77951893-35E5-4AD3-AF57-0C8B5BB10191}"/>
    <cellStyle name="Normal 8 6" xfId="3000" xr:uid="{7BD557BE-27B8-4729-865E-A9BF59207B63}"/>
    <cellStyle name="Normal 8 6 2" xfId="3001" xr:uid="{D28B1805-4277-4CF9-A66E-12BAE471A339}"/>
    <cellStyle name="Normal 8 6 2 2" xfId="3002" xr:uid="{8838D3D0-F223-41C6-BAA3-449F1F5281BA}"/>
    <cellStyle name="Normal 8 6 2 2 2" xfId="3003" xr:uid="{E5E30782-47D5-48AA-AB6B-E1DECA441621}"/>
    <cellStyle name="Normal 8 6 2 2 2 2" xfId="4189" xr:uid="{B3490BAD-B8C0-476B-9D12-0E9514E58435}"/>
    <cellStyle name="Normal 8 6 2 2 3" xfId="3004" xr:uid="{D48E2B57-5205-4AF1-9185-CCFB83EFB725}"/>
    <cellStyle name="Normal 8 6 2 2 3 2" xfId="6883" xr:uid="{2C2CFF7B-A7A1-4593-99EE-127B25E84E7C}"/>
    <cellStyle name="Normal 8 6 2 2 4" xfId="3005" xr:uid="{C161E7AF-1065-467D-A367-A54BB1D61BB6}"/>
    <cellStyle name="Normal 8 6 2 3" xfId="3006" xr:uid="{7513FB3E-34DB-4882-83FB-D3D5C5BECB9A}"/>
    <cellStyle name="Normal 8 6 2 3 2" xfId="3007" xr:uid="{781BE604-5FA8-4D36-90A7-7A30531B0F00}"/>
    <cellStyle name="Normal 8 6 2 3 3" xfId="3008" xr:uid="{CF8704BC-B4F4-4AAA-8F9D-C6BA8AFC4FC4}"/>
    <cellStyle name="Normal 8 6 2 3 4" xfId="3009" xr:uid="{68CB5BA4-EA25-4040-BD18-72A557CC5C07}"/>
    <cellStyle name="Normal 8 6 2 4" xfId="3010" xr:uid="{040705C6-3A10-42B9-8D79-17969E55EA7D}"/>
    <cellStyle name="Normal 8 6 2 4 2" xfId="6884" xr:uid="{F945547F-5B8A-4A77-B818-F14A271B83AB}"/>
    <cellStyle name="Normal 8 6 2 5" xfId="3011" xr:uid="{59E5CE2D-B302-4631-A9D5-50568BFA8D3E}"/>
    <cellStyle name="Normal 8 6 2 6" xfId="3012" xr:uid="{0A79ACDD-7510-4877-A154-DFEFD7BEE046}"/>
    <cellStyle name="Normal 8 6 3" xfId="3013" xr:uid="{3D09AA60-64C2-42CD-A212-7A25B05DC39B}"/>
    <cellStyle name="Normal 8 6 3 2" xfId="3014" xr:uid="{E13D2BAE-17C8-48F1-838B-64F8F658BED1}"/>
    <cellStyle name="Normal 8 6 3 2 2" xfId="3015" xr:uid="{9D0844D8-9B60-4580-8D9B-34F3C108D5A5}"/>
    <cellStyle name="Normal 8 6 3 2 3" xfId="3016" xr:uid="{E9018790-A345-4891-8983-E3B7C6B7F447}"/>
    <cellStyle name="Normal 8 6 3 2 4" xfId="3017" xr:uid="{C1259AC9-2B3D-40F0-9512-21A281309252}"/>
    <cellStyle name="Normal 8 6 3 3" xfId="3018" xr:uid="{4EC3230B-B68F-4725-B574-E6721B961107}"/>
    <cellStyle name="Normal 8 6 3 3 2" xfId="6885" xr:uid="{EF6949CA-514A-45DC-BC79-9B87843C8960}"/>
    <cellStyle name="Normal 8 6 3 4" xfId="3019" xr:uid="{1DC0DAF4-0A8F-4240-A94A-2E27738C9DBD}"/>
    <cellStyle name="Normal 8 6 3 5" xfId="3020" xr:uid="{925C67C5-687C-4A65-B724-4850B360881C}"/>
    <cellStyle name="Normal 8 6 4" xfId="3021" xr:uid="{F27CEF2B-24D4-4C9F-934C-C652225BC4EE}"/>
    <cellStyle name="Normal 8 6 4 2" xfId="3022" xr:uid="{5D7373EB-583A-45E2-9F02-D5161CDBA46B}"/>
    <cellStyle name="Normal 8 6 4 3" xfId="3023" xr:uid="{E9272DEF-7A8D-4329-97E5-CF8D5CD03889}"/>
    <cellStyle name="Normal 8 6 4 4" xfId="3024" xr:uid="{BAE82591-D2FD-4386-B5D8-A8E70F6CB7E5}"/>
    <cellStyle name="Normal 8 6 5" xfId="3025" xr:uid="{5C2A406C-C029-4C67-AADE-CC5447ECB63E}"/>
    <cellStyle name="Normal 8 6 5 2" xfId="3026" xr:uid="{BEAD08AE-D530-45EB-9492-34B6A62EB513}"/>
    <cellStyle name="Normal 8 6 5 3" xfId="3027" xr:uid="{100463AF-F44B-4197-8E68-0B959D9E68B4}"/>
    <cellStyle name="Normal 8 6 5 4" xfId="3028" xr:uid="{D983558D-3DFF-4E40-B88D-FD5DC50A6EB3}"/>
    <cellStyle name="Normal 8 6 6" xfId="3029" xr:uid="{6E61E9AC-6CE6-479E-9E00-2F78F4CFC95C}"/>
    <cellStyle name="Normal 8 6 7" xfId="3030" xr:uid="{22896F91-26C4-47C6-B296-4606DFFE4FB5}"/>
    <cellStyle name="Normal 8 6 8" xfId="3031" xr:uid="{3F0B3E31-C3A8-436A-97B7-D8019475FE2C}"/>
    <cellStyle name="Normal 8 7" xfId="3032" xr:uid="{39B8B380-2966-4F81-9AA6-D325C3CF015C}"/>
    <cellStyle name="Normal 8 7 2" xfId="3033" xr:uid="{D426B813-8FBF-4FA5-9C35-CC796B595046}"/>
    <cellStyle name="Normal 8 7 2 2" xfId="3034" xr:uid="{2BBBAC00-A144-4AD1-A38F-436AC5D2B9FC}"/>
    <cellStyle name="Normal 8 7 2 2 2" xfId="3035" xr:uid="{441E45F9-02B5-4622-BD08-3E97800F9414}"/>
    <cellStyle name="Normal 8 7 2 2 3" xfId="3036" xr:uid="{1C30EF54-AD11-4B6A-9C9F-0AD8F00FC686}"/>
    <cellStyle name="Normal 8 7 2 2 4" xfId="3037" xr:uid="{3653DACF-433E-4F52-8349-AC56205F3D54}"/>
    <cellStyle name="Normal 8 7 2 3" xfId="3038" xr:uid="{D7CAB7D1-0FED-45B1-A42B-18B20649C2C3}"/>
    <cellStyle name="Normal 8 7 2 3 2" xfId="6886" xr:uid="{C566F9BD-A320-48ED-88B4-D508C06DF523}"/>
    <cellStyle name="Normal 8 7 2 4" xfId="3039" xr:uid="{DAF516D3-C231-442E-825A-E16EB6D747CE}"/>
    <cellStyle name="Normal 8 7 2 5" xfId="3040" xr:uid="{C6B2CF21-A945-4295-96BB-B05E6D589A69}"/>
    <cellStyle name="Normal 8 7 3" xfId="3041" xr:uid="{F7FB4E10-B629-4DA0-AD73-66377EA1AD21}"/>
    <cellStyle name="Normal 8 7 3 2" xfId="3042" xr:uid="{3F29CE8C-F178-46D4-BFD4-CED57EFEE20B}"/>
    <cellStyle name="Normal 8 7 3 3" xfId="3043" xr:uid="{02E5BFFF-9B43-4655-8F2A-772D3B2112DC}"/>
    <cellStyle name="Normal 8 7 3 4" xfId="3044" xr:uid="{16E4E44B-0758-4811-92F1-6475EEAF50B7}"/>
    <cellStyle name="Normal 8 7 4" xfId="3045" xr:uid="{57E7464C-D6A2-40B6-8E05-0414361D5FBE}"/>
    <cellStyle name="Normal 8 7 4 2" xfId="3046" xr:uid="{EB48A08B-7A1A-453F-A95C-47926D9A13C5}"/>
    <cellStyle name="Normal 8 7 4 3" xfId="3047" xr:uid="{43949E0D-C153-467E-8B24-957DF61045FB}"/>
    <cellStyle name="Normal 8 7 4 4" xfId="3048" xr:uid="{E2DEDD62-C801-4E6F-9D4F-9E8F4492BC77}"/>
    <cellStyle name="Normal 8 7 5" xfId="3049" xr:uid="{61E5F374-7B1B-49C3-8EB5-31A083055B03}"/>
    <cellStyle name="Normal 8 7 6" xfId="3050" xr:uid="{39B79E88-309B-4846-9444-FD335EC118E9}"/>
    <cellStyle name="Normal 8 7 7" xfId="3051" xr:uid="{B38CC074-14C5-4A30-B076-CC028AC8BFE0}"/>
    <cellStyle name="Normal 8 8" xfId="3052" xr:uid="{B5435913-D718-4A3A-9234-4FA0952D1D19}"/>
    <cellStyle name="Normal 8 8 2" xfId="3053" xr:uid="{92BAB21A-3B87-4016-9321-8C026671102A}"/>
    <cellStyle name="Normal 8 8 2 2" xfId="3054" xr:uid="{22016F75-E418-468F-B6CB-E861CC77F6E4}"/>
    <cellStyle name="Normal 8 8 2 3" xfId="3055" xr:uid="{04F11DC8-6A09-404C-9E25-6843981ECFD2}"/>
    <cellStyle name="Normal 8 8 2 4" xfId="3056" xr:uid="{40D282D7-DD8F-4633-B61E-9D368E19D229}"/>
    <cellStyle name="Normal 8 8 3" xfId="3057" xr:uid="{AF95BB23-25F9-49DC-BD3C-09346874B5F3}"/>
    <cellStyle name="Normal 8 8 3 2" xfId="3058" xr:uid="{C088F8CE-FA25-4E54-99A9-8D46F21D10D3}"/>
    <cellStyle name="Normal 8 8 3 3" xfId="3059" xr:uid="{1F6DE9B7-5598-45D0-B873-6CEEF3BBAF9C}"/>
    <cellStyle name="Normal 8 8 3 4" xfId="3060" xr:uid="{E71F7C4F-196A-4A4D-B325-8B729E8F8275}"/>
    <cellStyle name="Normal 8 8 4" xfId="3061" xr:uid="{B0894249-E9A7-4E2D-A8AA-E35EE533B97A}"/>
    <cellStyle name="Normal 8 8 5" xfId="3062" xr:uid="{067D0CA9-EFF8-4B99-8649-6F424FEFE0D5}"/>
    <cellStyle name="Normal 8 8 6" xfId="3063" xr:uid="{0CCFCDA9-DA77-4174-AEE0-720F186219D3}"/>
    <cellStyle name="Normal 8 9" xfId="3064" xr:uid="{F500E7A1-1357-4EC0-A420-7B1BED25EACD}"/>
    <cellStyle name="Normal 8 9 2" xfId="3065" xr:uid="{CDCC6168-5B99-417A-AB97-D4F7EC34D086}"/>
    <cellStyle name="Normal 8 9 2 2" xfId="3066" xr:uid="{C615A23E-FC02-4DCA-8F9B-D3C6B124F1FC}"/>
    <cellStyle name="Normal 8 9 2 2 2" xfId="4385" xr:uid="{2C7EC8CE-A492-4B49-95D1-25E8AF058907}"/>
    <cellStyle name="Normal 8 9 2 2 3" xfId="4857" xr:uid="{244465E3-D682-4A0A-8453-F1E70727EFA8}"/>
    <cellStyle name="Normal 8 9 2 3" xfId="3067" xr:uid="{F0DEED24-3A91-4E48-8411-D9E86CB74EB1}"/>
    <cellStyle name="Normal 8 9 2 4" xfId="3068" xr:uid="{62E50CEB-C725-4F90-83DC-C8B0CCF0BA0F}"/>
    <cellStyle name="Normal 8 9 3" xfId="3069" xr:uid="{97BD8434-6BF6-4095-954C-B4C4C1C6CF75}"/>
    <cellStyle name="Normal 8 9 3 2" xfId="5509" xr:uid="{515AFEDB-EA5D-4D21-BA1B-65EFDBB5DC0C}"/>
    <cellStyle name="Normal 8 9 4" xfId="3070" xr:uid="{7E06D67A-12FA-4192-B279-5DF69178FACC}"/>
    <cellStyle name="Normal 8 9 4 2" xfId="4794" xr:uid="{504AD031-9D88-4CB7-84EC-EB06653ACF83}"/>
    <cellStyle name="Normal 8 9 4 3" xfId="4858" xr:uid="{0AFB757A-B567-4E64-A496-8D5BA17CBA2A}"/>
    <cellStyle name="Normal 8 9 4 4" xfId="4823" xr:uid="{4B8878F4-A0E0-422E-B953-8F20EF54380F}"/>
    <cellStyle name="Normal 8 9 5" xfId="3071" xr:uid="{D6731279-03CF-41E3-ABBC-E90FBCB83C72}"/>
    <cellStyle name="Normal 9" xfId="77" xr:uid="{5427A78D-E743-462C-877E-DC0F1621975A}"/>
    <cellStyle name="Normal 9 10" xfId="3072" xr:uid="{6974616E-41AF-4691-B2A0-647B8B9D081E}"/>
    <cellStyle name="Normal 9 10 2" xfId="3073" xr:uid="{886030CB-E2CE-46FD-9660-BB0EF265D20A}"/>
    <cellStyle name="Normal 9 10 2 2" xfId="3074" xr:uid="{032902C9-52F7-4870-B737-F789C1963B99}"/>
    <cellStyle name="Normal 9 10 2 3" xfId="3075" xr:uid="{52FD87C3-12E1-41B5-A251-7C7E47A0B115}"/>
    <cellStyle name="Normal 9 10 2 4" xfId="3076" xr:uid="{A7B6F12D-9726-4402-874F-64D47428C24C}"/>
    <cellStyle name="Normal 9 10 3" xfId="3077" xr:uid="{36E2F909-FC35-43DB-8DB3-67F4F794AEA4}"/>
    <cellStyle name="Normal 9 10 4" xfId="3078" xr:uid="{693070FC-EA65-434D-91D9-56768CE2FE80}"/>
    <cellStyle name="Normal 9 10 5" xfId="3079" xr:uid="{8A530801-3701-4010-8694-EAE16CD8B77D}"/>
    <cellStyle name="Normal 9 11" xfId="3080" xr:uid="{623CD3DB-4569-476E-B2CD-FC6161348FEB}"/>
    <cellStyle name="Normal 9 11 2" xfId="3081" xr:uid="{B10D7C42-F8CD-49B9-9A13-0B8AA5DE2CBA}"/>
    <cellStyle name="Normal 9 11 3" xfId="3082" xr:uid="{8B7A4F9A-43BA-467B-8C57-C4F4871C57BA}"/>
    <cellStyle name="Normal 9 11 4" xfId="3083" xr:uid="{2D009E83-E854-44D6-B9B7-2D3A2D06590E}"/>
    <cellStyle name="Normal 9 12" xfId="3084" xr:uid="{B546FB98-72C5-4839-9206-1F021899E6A5}"/>
    <cellStyle name="Normal 9 12 2" xfId="3085" xr:uid="{08C12B1C-AA8A-4EEF-A52C-2A6D3258BA71}"/>
    <cellStyle name="Normal 9 12 3" xfId="3086" xr:uid="{0DD457B5-8AE3-49AE-95E9-12E04E86A048}"/>
    <cellStyle name="Normal 9 12 4" xfId="3087" xr:uid="{9A2C859C-E8FB-4B6F-8DAF-1E381CF88D5F}"/>
    <cellStyle name="Normal 9 13" xfId="3088" xr:uid="{2DDE389D-5137-4B9F-A28D-D0D071165C57}"/>
    <cellStyle name="Normal 9 13 2" xfId="3089" xr:uid="{3AEF40F4-44EE-4EE6-B9A6-E05819A14593}"/>
    <cellStyle name="Normal 9 14" xfId="3090" xr:uid="{EE04F9F3-1C1D-49D0-A359-0AD7E7415356}"/>
    <cellStyle name="Normal 9 15" xfId="3091" xr:uid="{A2F883BB-A66C-4FE6-AEAC-CA6415DF9B22}"/>
    <cellStyle name="Normal 9 16" xfId="3092" xr:uid="{8E32B73D-D9F8-49C1-95F4-EF58147C7A7D}"/>
    <cellStyle name="Normal 9 17" xfId="7273" xr:uid="{3A36DC1B-7B62-4EDB-9AAB-D3247D5639F8}"/>
    <cellStyle name="Normal 9 2" xfId="78" xr:uid="{6401C64C-4D2A-4217-A8FE-CF33674725DB}"/>
    <cellStyle name="Normal 9 2 2" xfId="3733" xr:uid="{C26C549E-F191-41AB-98F3-0DA420BD0BAB}"/>
    <cellStyle name="Normal 9 2 2 2" xfId="4556" xr:uid="{3FF1281D-44FB-43EB-BFB0-F7DD8D825D98}"/>
    <cellStyle name="Normal 9 2 2 2 2" xfId="5901" xr:uid="{3C2D2BA0-F1A4-4090-BE5F-900F3912F9F0}"/>
    <cellStyle name="Normal 9 2 2 3" xfId="5735" xr:uid="{E53CB904-6738-4A94-9C8C-8E2FF562CF74}"/>
    <cellStyle name="Normal 9 2 3" xfId="4465" xr:uid="{E27A08D0-2D5A-43AA-B8BF-2CB2E75C89B1}"/>
    <cellStyle name="Normal 9 2 3 2" xfId="5624" xr:uid="{67BD54F6-C7AC-48C8-9EC1-64814C5ACCA6}"/>
    <cellStyle name="Normal 9 2 3 2 2" xfId="5960" xr:uid="{61E4776F-7B02-4195-9667-0188244B05C4}"/>
    <cellStyle name="Normal 9 2 3 3" xfId="5793" xr:uid="{236E4068-50C1-44C7-B339-5B30817D23FC}"/>
    <cellStyle name="Normal 9 2 4" xfId="5582" xr:uid="{84824755-F79F-4D6D-96E4-571310A7442C}"/>
    <cellStyle name="Normal 9 2 4 2" xfId="5848" xr:uid="{A32945A3-2A04-4B5D-9793-0D46B82EB6B9}"/>
    <cellStyle name="Normal 9 2 5" xfId="5677" xr:uid="{99FAF0CA-9EE8-4F51-8BF1-01AB2E11622A}"/>
    <cellStyle name="Normal 9 3" xfId="96" xr:uid="{8CD9CA35-2ED5-47D3-AED6-B686E23A0E86}"/>
    <cellStyle name="Normal 9 3 10" xfId="3093" xr:uid="{13F40456-5596-45CD-A9B6-394B8D178C13}"/>
    <cellStyle name="Normal 9 3 11" xfId="3094" xr:uid="{7D8513A3-84AC-4AEE-8FFF-5ADB89EA5E0D}"/>
    <cellStyle name="Normal 9 3 2" xfId="3095" xr:uid="{051A01BB-4EB1-43C6-96A8-D8C569B50FD2}"/>
    <cellStyle name="Normal 9 3 2 2" xfId="3096" xr:uid="{FF026085-0F99-4426-98FB-903B4C657A15}"/>
    <cellStyle name="Normal 9 3 2 2 2" xfId="3097" xr:uid="{3FACFD30-3956-4F54-BE9E-B998801A0D82}"/>
    <cellStyle name="Normal 9 3 2 2 2 2" xfId="3098" xr:uid="{024194FA-B3CE-451E-A374-0578B4250FF3}"/>
    <cellStyle name="Normal 9 3 2 2 2 2 2" xfId="3099" xr:uid="{0C2F9D92-1B7E-4CBC-BAD5-24C4178D55FA}"/>
    <cellStyle name="Normal 9 3 2 2 2 2 2 2" xfId="4190" xr:uid="{5CBE2C3C-3796-4909-8C83-A145B07A0C17}"/>
    <cellStyle name="Normal 9 3 2 2 2 2 2 2 2" xfId="4191" xr:uid="{489D36C2-37F0-461B-9FB1-39546E18CD76}"/>
    <cellStyle name="Normal 9 3 2 2 2 2 2 3" xfId="4192" xr:uid="{553B7155-8BFF-4409-9703-D78BFB216F36}"/>
    <cellStyle name="Normal 9 3 2 2 2 2 2 3 2" xfId="6887" xr:uid="{3041452A-8A95-4584-B565-419F99D2AE2A}"/>
    <cellStyle name="Normal 9 3 2 2 2 2 2 4" xfId="6888" xr:uid="{EF863AA7-1D8A-4B3D-BA7E-3AC1F7B2AD45}"/>
    <cellStyle name="Normal 9 3 2 2 2 2 3" xfId="3100" xr:uid="{BD8C3B6C-0582-422E-8A80-EEEE33C9F2A6}"/>
    <cellStyle name="Normal 9 3 2 2 2 2 3 2" xfId="4193" xr:uid="{B97C5EE0-CD2F-4F22-B3C3-53A96B8936B5}"/>
    <cellStyle name="Normal 9 3 2 2 2 2 4" xfId="3101" xr:uid="{E5130EAB-028E-424B-8592-269887D81CCB}"/>
    <cellStyle name="Normal 9 3 2 2 2 2 4 2" xfId="6889" xr:uid="{35E071E3-D6AB-4F22-8EB7-939AB511C023}"/>
    <cellStyle name="Normal 9 3 2 2 2 2 5" xfId="6890" xr:uid="{D18BF033-404B-4CFB-A99E-76CF7B6F68BB}"/>
    <cellStyle name="Normal 9 3 2 2 2 3" xfId="3102" xr:uid="{DE53B8D8-862A-4E93-A5B8-92BCFAD1ADC8}"/>
    <cellStyle name="Normal 9 3 2 2 2 3 2" xfId="3103" xr:uid="{3CE6CAD2-01BA-4D22-972F-7306642D2CF7}"/>
    <cellStyle name="Normal 9 3 2 2 2 3 2 2" xfId="4194" xr:uid="{EAE460F1-0901-4011-B40D-57830B02072E}"/>
    <cellStyle name="Normal 9 3 2 2 2 3 3" xfId="3104" xr:uid="{49BACDC8-2DC0-40D8-A743-1433DB9EFEE8}"/>
    <cellStyle name="Normal 9 3 2 2 2 3 3 2" xfId="6891" xr:uid="{7A4CEC67-9482-403C-B67A-6176A24BB094}"/>
    <cellStyle name="Normal 9 3 2 2 2 3 4" xfId="3105" xr:uid="{B988630B-C053-4BA0-BDF5-21A8F4F8E1DC}"/>
    <cellStyle name="Normal 9 3 2 2 2 4" xfId="3106" xr:uid="{10244F53-7995-4729-BA20-EBE6758E0892}"/>
    <cellStyle name="Normal 9 3 2 2 2 4 2" xfId="4195" xr:uid="{679980C0-65E4-4E8C-BE4A-83CC1CEC250A}"/>
    <cellStyle name="Normal 9 3 2 2 2 5" xfId="3107" xr:uid="{461A111C-85BA-4059-9159-BB14589D4548}"/>
    <cellStyle name="Normal 9 3 2 2 2 5 2" xfId="6892" xr:uid="{8FCEC7A2-D37A-4813-A5E9-A49D7BAB2E38}"/>
    <cellStyle name="Normal 9 3 2 2 2 6" xfId="3108" xr:uid="{71A3163C-FC04-47D5-9E59-E27B0F7C83CB}"/>
    <cellStyle name="Normal 9 3 2 2 3" xfId="3109" xr:uid="{70BA9B5F-93E2-45F0-B9DA-0C173641F5E6}"/>
    <cellStyle name="Normal 9 3 2 2 3 2" xfId="3110" xr:uid="{017B2BC1-23C2-4F87-ABAB-FB04CAE448A6}"/>
    <cellStyle name="Normal 9 3 2 2 3 2 2" xfId="3111" xr:uid="{F8701643-D09C-4B4B-BCCD-DD863D64D334}"/>
    <cellStyle name="Normal 9 3 2 2 3 2 2 2" xfId="4196" xr:uid="{BA4A4E16-BE4A-447E-9597-5C6E78157FB8}"/>
    <cellStyle name="Normal 9 3 2 2 3 2 2 2 2" xfId="4197" xr:uid="{AB65822A-8647-48DD-8D32-ECDDA34AFA05}"/>
    <cellStyle name="Normal 9 3 2 2 3 2 2 3" xfId="4198" xr:uid="{7FB515C3-3921-4C39-9205-3035299DB2C6}"/>
    <cellStyle name="Normal 9 3 2 2 3 2 2 3 2" xfId="6893" xr:uid="{3DE10AC1-B4FC-4EA6-AC4B-B6478C2EA815}"/>
    <cellStyle name="Normal 9 3 2 2 3 2 2 4" xfId="6894" xr:uid="{71C4EE07-95AD-472A-8ACE-4E1DD42FA757}"/>
    <cellStyle name="Normal 9 3 2 2 3 2 3" xfId="3112" xr:uid="{6B5CAFD1-BE3E-4AF8-AE26-ED326FB26019}"/>
    <cellStyle name="Normal 9 3 2 2 3 2 3 2" xfId="4199" xr:uid="{CF8DA1C1-2E0C-4DC5-BCF0-28D3A05DD17E}"/>
    <cellStyle name="Normal 9 3 2 2 3 2 4" xfId="3113" xr:uid="{6DFDE528-DAED-4454-B5F9-24059CC7D4A8}"/>
    <cellStyle name="Normal 9 3 2 2 3 2 4 2" xfId="6895" xr:uid="{730EF73E-16A8-4A1C-95E7-FE9DAA4E50A4}"/>
    <cellStyle name="Normal 9 3 2 2 3 2 5" xfId="6896" xr:uid="{F6BCA7D3-AA54-4B99-8FC7-E525B8748EE7}"/>
    <cellStyle name="Normal 9 3 2 2 3 3" xfId="3114" xr:uid="{44B8951D-4D48-410F-BA91-E2C723751947}"/>
    <cellStyle name="Normal 9 3 2 2 3 3 2" xfId="4200" xr:uid="{1EE20D37-F896-46C7-BD8C-49816B73A3C6}"/>
    <cellStyle name="Normal 9 3 2 2 3 3 2 2" xfId="4201" xr:uid="{B9A39F66-AC5A-491E-A273-36F67F70B2D2}"/>
    <cellStyle name="Normal 9 3 2 2 3 3 3" xfId="4202" xr:uid="{159A7ED2-C005-4CCD-A484-CE338F5BD0B6}"/>
    <cellStyle name="Normal 9 3 2 2 3 3 3 2" xfId="6897" xr:uid="{CF9B2037-3864-4F2E-BD5C-6FA4E3DF8989}"/>
    <cellStyle name="Normal 9 3 2 2 3 3 4" xfId="6898" xr:uid="{D789663A-6FCF-447B-A144-6982F474CDD2}"/>
    <cellStyle name="Normal 9 3 2 2 3 4" xfId="3115" xr:uid="{0AD320C1-F7E9-4F10-BC0B-EFA0C6C56FC2}"/>
    <cellStyle name="Normal 9 3 2 2 3 4 2" xfId="4203" xr:uid="{DB84694B-5B07-4883-9A09-EE9E27D57FC2}"/>
    <cellStyle name="Normal 9 3 2 2 3 5" xfId="3116" xr:uid="{62ECD1D4-E1EA-461A-83B4-98E82CE26698}"/>
    <cellStyle name="Normal 9 3 2 2 3 5 2" xfId="6899" xr:uid="{1569C2B0-14CA-4FA6-AA2D-B2F12B9092CF}"/>
    <cellStyle name="Normal 9 3 2 2 3 6" xfId="6900" xr:uid="{407308D4-A0FE-4D0E-9AF7-F241E3C924B7}"/>
    <cellStyle name="Normal 9 3 2 2 4" xfId="3117" xr:uid="{AB300C16-3C77-4481-9CA7-565C9307703F}"/>
    <cellStyle name="Normal 9 3 2 2 4 2" xfId="3118" xr:uid="{D53D11E0-5CCA-498A-93EB-4CAAD0F0A50D}"/>
    <cellStyle name="Normal 9 3 2 2 4 2 2" xfId="4204" xr:uid="{EC0E3F56-7B8D-49D2-BD0F-609CA625D0F5}"/>
    <cellStyle name="Normal 9 3 2 2 4 2 2 2" xfId="4205" xr:uid="{8F510A7A-1E47-48B7-95CC-A44B50A26F5E}"/>
    <cellStyle name="Normal 9 3 2 2 4 2 3" xfId="4206" xr:uid="{E21A5229-4DDA-4EA2-8F8E-DE85AB4E45E0}"/>
    <cellStyle name="Normal 9 3 2 2 4 2 3 2" xfId="6901" xr:uid="{25277BA4-8508-4138-9918-4C34025F406D}"/>
    <cellStyle name="Normal 9 3 2 2 4 2 4" xfId="6902" xr:uid="{8BFA60EF-743E-4C1E-B90E-736F392D0B8B}"/>
    <cellStyle name="Normal 9 3 2 2 4 3" xfId="3119" xr:uid="{35086A71-523D-476B-921D-06B325384D1B}"/>
    <cellStyle name="Normal 9 3 2 2 4 3 2" xfId="4207" xr:uid="{F1BA022B-CAEC-44C7-A6B7-D8822B827E25}"/>
    <cellStyle name="Normal 9 3 2 2 4 4" xfId="3120" xr:uid="{84020684-D495-428F-B234-E451DA589E2D}"/>
    <cellStyle name="Normal 9 3 2 2 4 4 2" xfId="6903" xr:uid="{4BCC2E7F-C2F8-47A6-954B-405272F05223}"/>
    <cellStyle name="Normal 9 3 2 2 4 5" xfId="6904" xr:uid="{6CC62385-A204-41AF-83A8-B712ED4B53BF}"/>
    <cellStyle name="Normal 9 3 2 2 5" xfId="3121" xr:uid="{CB9B5630-0E2B-49F8-8E67-48E24694A843}"/>
    <cellStyle name="Normal 9 3 2 2 5 2" xfId="3122" xr:uid="{01A275F7-7DA3-428E-816B-BC2760EF8C69}"/>
    <cellStyle name="Normal 9 3 2 2 5 2 2" xfId="4208" xr:uid="{D9EC45F4-01A0-4238-A7C3-B69F2EF48B0D}"/>
    <cellStyle name="Normal 9 3 2 2 5 3" xfId="3123" xr:uid="{9084E678-85E0-4569-A308-0920036112E6}"/>
    <cellStyle name="Normal 9 3 2 2 5 3 2" xfId="6905" xr:uid="{5DD7C6D4-BA37-4871-8C7C-5B7CED196ADF}"/>
    <cellStyle name="Normal 9 3 2 2 5 4" xfId="3124" xr:uid="{B579F0B3-B357-4727-8263-C64E677E22B7}"/>
    <cellStyle name="Normal 9 3 2 2 6" xfId="3125" xr:uid="{62897113-DD33-469E-A202-DABE386E006F}"/>
    <cellStyle name="Normal 9 3 2 2 6 2" xfId="4209" xr:uid="{A9F2C1FE-A568-4F21-91E8-1F8EAE1DAF1A}"/>
    <cellStyle name="Normal 9 3 2 2 7" xfId="3126" xr:uid="{D5BFAE07-EE45-4C62-90C6-8772D34F2BFD}"/>
    <cellStyle name="Normal 9 3 2 2 7 2" xfId="6906" xr:uid="{E6FA4337-A6CC-4CEC-BEFC-F328AFC93CD8}"/>
    <cellStyle name="Normal 9 3 2 2 8" xfId="3127" xr:uid="{5D791FFC-0005-4D1E-A55B-6FEA3A7AC40A}"/>
    <cellStyle name="Normal 9 3 2 3" xfId="3128" xr:uid="{4DFDD26B-BD8D-478D-8BFB-FAB5F0358D22}"/>
    <cellStyle name="Normal 9 3 2 3 2" xfId="3129" xr:uid="{3BC97981-9A82-49F2-A5D8-CE4801502E46}"/>
    <cellStyle name="Normal 9 3 2 3 2 2" xfId="3130" xr:uid="{29CB31DB-5020-4372-A443-80AD7AE92165}"/>
    <cellStyle name="Normal 9 3 2 3 2 2 2" xfId="4210" xr:uid="{2082AB12-BCC2-40A4-865E-98C3372FF97C}"/>
    <cellStyle name="Normal 9 3 2 3 2 2 2 2" xfId="4211" xr:uid="{2BD87862-0964-4664-8D3C-26A8DE2639E3}"/>
    <cellStyle name="Normal 9 3 2 3 2 2 3" xfId="4212" xr:uid="{0DC9DF1D-536D-4132-8C95-F9B01DA28C92}"/>
    <cellStyle name="Normal 9 3 2 3 2 2 3 2" xfId="6907" xr:uid="{3923858F-8C8E-4443-A0FC-C6D8E0ABE1F9}"/>
    <cellStyle name="Normal 9 3 2 3 2 2 4" xfId="6908" xr:uid="{CD279AA0-08BF-431C-802B-9C646564B9B6}"/>
    <cellStyle name="Normal 9 3 2 3 2 3" xfId="3131" xr:uid="{D4684FDE-4EEA-4975-B3AB-08126B2A6EB1}"/>
    <cellStyle name="Normal 9 3 2 3 2 3 2" xfId="4213" xr:uid="{17ABBB89-4260-4F99-83F3-66D7E6A6E700}"/>
    <cellStyle name="Normal 9 3 2 3 2 4" xfId="3132" xr:uid="{D724518F-DC6B-4C01-BA37-CF1D0019A263}"/>
    <cellStyle name="Normal 9 3 2 3 2 4 2" xfId="6909" xr:uid="{7E610683-A514-4B7B-ACA9-BA8DD2F5E639}"/>
    <cellStyle name="Normal 9 3 2 3 2 5" xfId="6910" xr:uid="{060C44B0-B8A4-4470-B18B-24263E2987FE}"/>
    <cellStyle name="Normal 9 3 2 3 3" xfId="3133" xr:uid="{9AF5F8C4-EF60-401B-A5CF-825EC3784250}"/>
    <cellStyle name="Normal 9 3 2 3 3 2" xfId="3134" xr:uid="{CE6AAE31-3753-4A84-BA33-D4511666163B}"/>
    <cellStyle name="Normal 9 3 2 3 3 2 2" xfId="4214" xr:uid="{B7BC1B8D-BE01-4638-A801-A2FFC3D08A4B}"/>
    <cellStyle name="Normal 9 3 2 3 3 3" xfId="3135" xr:uid="{DA16F1AA-1F02-4186-8BA8-4F0ED787B925}"/>
    <cellStyle name="Normal 9 3 2 3 3 3 2" xfId="6911" xr:uid="{500A9D61-0AB3-4047-89C9-6210B73833E2}"/>
    <cellStyle name="Normal 9 3 2 3 3 4" xfId="3136" xr:uid="{41B66195-A524-4A03-918E-E28BBD4EAE86}"/>
    <cellStyle name="Normal 9 3 2 3 4" xfId="3137" xr:uid="{4607B502-5E6C-44E5-BC18-A49FD9D0193B}"/>
    <cellStyle name="Normal 9 3 2 3 4 2" xfId="4215" xr:uid="{5E2A77DB-D7F0-41A0-9C4F-250D51B6CBBD}"/>
    <cellStyle name="Normal 9 3 2 3 5" xfId="3138" xr:uid="{0A8D1B18-E864-420C-A4DE-F4FE3F344D3B}"/>
    <cellStyle name="Normal 9 3 2 3 5 2" xfId="6912" xr:uid="{E90CB8F9-DF4A-4E50-8A4A-F23F038F626B}"/>
    <cellStyle name="Normal 9 3 2 3 6" xfId="3139" xr:uid="{ED9F4BBA-1EAA-4FB0-BA02-F832C9A43B98}"/>
    <cellStyle name="Normal 9 3 2 4" xfId="3140" xr:uid="{2E81A7BB-A0B0-4856-B744-8C048B0C0E62}"/>
    <cellStyle name="Normal 9 3 2 4 2" xfId="3141" xr:uid="{153B5B34-FDF5-4D22-84DB-B319316893BF}"/>
    <cellStyle name="Normal 9 3 2 4 2 2" xfId="3142" xr:uid="{237613C8-403A-44EA-A9C2-9E0F676DA6B1}"/>
    <cellStyle name="Normal 9 3 2 4 2 2 2" xfId="4216" xr:uid="{637ED034-9509-468B-9667-9EB8F93D19C7}"/>
    <cellStyle name="Normal 9 3 2 4 2 2 2 2" xfId="4217" xr:uid="{3447576A-B095-4C13-AB7B-2B0171CD56F1}"/>
    <cellStyle name="Normal 9 3 2 4 2 2 3" xfId="4218" xr:uid="{FE98A504-7500-470E-9B39-A3116756C1CE}"/>
    <cellStyle name="Normal 9 3 2 4 2 2 3 2" xfId="6913" xr:uid="{4605F880-0F6C-4AF6-9628-B3564F9093BC}"/>
    <cellStyle name="Normal 9 3 2 4 2 2 4" xfId="6914" xr:uid="{CEF93379-BBDF-428D-A9E1-97D8CF6A2E61}"/>
    <cellStyle name="Normal 9 3 2 4 2 3" xfId="3143" xr:uid="{F723007F-2900-498B-B679-A227F6D8182A}"/>
    <cellStyle name="Normal 9 3 2 4 2 3 2" xfId="4219" xr:uid="{6A087837-5ECB-485F-A1E1-EF69719C5C46}"/>
    <cellStyle name="Normal 9 3 2 4 2 4" xfId="3144" xr:uid="{767344A2-87EC-4CD3-AE6D-DF8554C36AFF}"/>
    <cellStyle name="Normal 9 3 2 4 2 4 2" xfId="6915" xr:uid="{5378CD09-A8C0-4912-ACCF-35189DD6F3ED}"/>
    <cellStyle name="Normal 9 3 2 4 2 5" xfId="6916" xr:uid="{CCC49A64-2A44-45C1-B915-F66EE33B6145}"/>
    <cellStyle name="Normal 9 3 2 4 3" xfId="3145" xr:uid="{81C259B8-E2A0-45FC-86F2-2E925AE17E20}"/>
    <cellStyle name="Normal 9 3 2 4 3 2" xfId="4220" xr:uid="{0D986FC1-E214-4576-977A-10996F2171B3}"/>
    <cellStyle name="Normal 9 3 2 4 3 2 2" xfId="4221" xr:uid="{36EBEFC0-CDDF-4371-B2BC-582A3F139A2B}"/>
    <cellStyle name="Normal 9 3 2 4 3 3" xfId="4222" xr:uid="{2F311615-7577-43DC-BF8D-6B1201B14555}"/>
    <cellStyle name="Normal 9 3 2 4 3 3 2" xfId="6917" xr:uid="{A2627A03-89F7-4924-AB4B-1BF9E653A7CC}"/>
    <cellStyle name="Normal 9 3 2 4 3 4" xfId="6918" xr:uid="{3D0C96BD-BBA9-4481-9508-7E1F93348698}"/>
    <cellStyle name="Normal 9 3 2 4 4" xfId="3146" xr:uid="{6B3A9E1D-07B4-4261-9967-407DF2488AF0}"/>
    <cellStyle name="Normal 9 3 2 4 4 2" xfId="4223" xr:uid="{7BB8F26E-1A50-4071-B196-E2E5F8897F61}"/>
    <cellStyle name="Normal 9 3 2 4 5" xfId="3147" xr:uid="{07431293-B877-4F16-ABB6-B762379E2473}"/>
    <cellStyle name="Normal 9 3 2 4 5 2" xfId="6919" xr:uid="{31A19F1A-1024-4B05-A3E3-0CAF41A2F979}"/>
    <cellStyle name="Normal 9 3 2 4 6" xfId="6920" xr:uid="{B7E863FA-20AD-46B3-8E6D-01A947CDC8CD}"/>
    <cellStyle name="Normal 9 3 2 5" xfId="3148" xr:uid="{D25AF346-29CC-4088-93A9-3B015638543A}"/>
    <cellStyle name="Normal 9 3 2 5 2" xfId="3149" xr:uid="{27747E29-F66C-4ADB-912B-8AC5CD1F2E50}"/>
    <cellStyle name="Normal 9 3 2 5 2 2" xfId="4224" xr:uid="{F2706900-3AE6-4CDC-B608-3B399E876835}"/>
    <cellStyle name="Normal 9 3 2 5 2 2 2" xfId="4225" xr:uid="{4AEDDC63-09C1-4507-956D-BDAC42B87353}"/>
    <cellStyle name="Normal 9 3 2 5 2 3" xfId="4226" xr:uid="{EDD68FED-B6E7-4BAC-8A45-2E2BBB1DDCA6}"/>
    <cellStyle name="Normal 9 3 2 5 2 3 2" xfId="6921" xr:uid="{4A2D0FD3-4B2D-469C-9077-73DE04251DB0}"/>
    <cellStyle name="Normal 9 3 2 5 2 4" xfId="6922" xr:uid="{10AA1216-7BA7-497C-89E6-941C4868A334}"/>
    <cellStyle name="Normal 9 3 2 5 3" xfId="3150" xr:uid="{E253CD83-37AB-46C5-B068-9C8C0A040FB8}"/>
    <cellStyle name="Normal 9 3 2 5 3 2" xfId="4227" xr:uid="{A22E5F6B-0CAE-410F-BFFF-0EA0F9D1C67F}"/>
    <cellStyle name="Normal 9 3 2 5 4" xfId="3151" xr:uid="{B57D7D2C-48B8-4EBB-9AFB-6941C76817F3}"/>
    <cellStyle name="Normal 9 3 2 5 4 2" xfId="6923" xr:uid="{C34D2761-15BD-4E74-B992-A4F0215D796E}"/>
    <cellStyle name="Normal 9 3 2 5 5" xfId="6924" xr:uid="{2187EC11-FA19-49F2-A5A8-A1AE71510C43}"/>
    <cellStyle name="Normal 9 3 2 6" xfId="3152" xr:uid="{0FB95988-6C17-4406-8B5F-97AEF50016C7}"/>
    <cellStyle name="Normal 9 3 2 6 2" xfId="3153" xr:uid="{B09F54BB-688C-44EB-A233-913698FDCF07}"/>
    <cellStyle name="Normal 9 3 2 6 2 2" xfId="4228" xr:uid="{DA4DA958-FC6B-4A92-B981-722BEBA181AB}"/>
    <cellStyle name="Normal 9 3 2 6 3" xfId="3154" xr:uid="{6F90BAF8-5209-4784-B51F-97467D8A9CDA}"/>
    <cellStyle name="Normal 9 3 2 6 3 2" xfId="6925" xr:uid="{F7065F08-46BE-4185-8980-37F12ABE8F9E}"/>
    <cellStyle name="Normal 9 3 2 6 4" xfId="3155" xr:uid="{2DD31598-4A84-4D65-A2A6-D03A964B4F75}"/>
    <cellStyle name="Normal 9 3 2 7" xfId="3156" xr:uid="{23A78AEB-6733-4B0D-A1A2-C5B51698A494}"/>
    <cellStyle name="Normal 9 3 2 7 2" xfId="4229" xr:uid="{834F3FBF-7DA7-48EF-82CF-DFD1A02CB53D}"/>
    <cellStyle name="Normal 9 3 2 8" xfId="3157" xr:uid="{3B3BD75F-4C31-4249-B9CE-BF245ACA1AA0}"/>
    <cellStyle name="Normal 9 3 2 8 2" xfId="6926" xr:uid="{36E9C26A-153D-4864-85DA-A16212DD7EED}"/>
    <cellStyle name="Normal 9 3 2 9" xfId="3158" xr:uid="{BA789066-411B-4995-8153-5964EF970ABC}"/>
    <cellStyle name="Normal 9 3 3" xfId="3159" xr:uid="{813943E7-DD17-4C9A-B7D0-60F8B8672FE5}"/>
    <cellStyle name="Normal 9 3 3 2" xfId="3160" xr:uid="{B7266FF7-6826-456E-A324-A6E9A7D0E284}"/>
    <cellStyle name="Normal 9 3 3 2 2" xfId="3161" xr:uid="{354CA02C-E480-46C3-9A20-8B9C00477C78}"/>
    <cellStyle name="Normal 9 3 3 2 2 2" xfId="3162" xr:uid="{F30A2BE7-0A73-457D-90D7-77248F503B3D}"/>
    <cellStyle name="Normal 9 3 3 2 2 2 2" xfId="4230" xr:uid="{2B04B8CF-2970-4217-BBD0-8BFF94B4C69F}"/>
    <cellStyle name="Normal 9 3 3 2 2 2 2 2" xfId="4231" xr:uid="{49A64486-1CF8-460A-998F-A471459843C7}"/>
    <cellStyle name="Normal 9 3 3 2 2 2 3" xfId="4232" xr:uid="{2813453C-4D32-4610-B9FE-96453FCC802D}"/>
    <cellStyle name="Normal 9 3 3 2 2 2 3 2" xfId="6927" xr:uid="{1AEA8BB6-EA17-4882-ADAE-E2AD494183B0}"/>
    <cellStyle name="Normal 9 3 3 2 2 2 4" xfId="6928" xr:uid="{E9841EB3-0EBB-4DFE-8F97-1F7F0E75C94D}"/>
    <cellStyle name="Normal 9 3 3 2 2 3" xfId="3163" xr:uid="{B205DBEE-31DA-4B3E-BA99-19998BC76FE9}"/>
    <cellStyle name="Normal 9 3 3 2 2 3 2" xfId="4233" xr:uid="{C462AC91-A7A8-42BC-A572-141AC2E6781A}"/>
    <cellStyle name="Normal 9 3 3 2 2 4" xfId="3164" xr:uid="{2487D72A-C751-4620-846C-9971CEBF2B04}"/>
    <cellStyle name="Normal 9 3 3 2 2 4 2" xfId="6929" xr:uid="{FE5A19D7-83DE-4C7C-B96C-7CEE73A7AE33}"/>
    <cellStyle name="Normal 9 3 3 2 2 5" xfId="6930" xr:uid="{8D5F3714-84F5-43E8-8B01-B789AA648932}"/>
    <cellStyle name="Normal 9 3 3 2 3" xfId="3165" xr:uid="{6F5F7DE6-8832-4D23-B3EA-7C139E0910E9}"/>
    <cellStyle name="Normal 9 3 3 2 3 2" xfId="3166" xr:uid="{0D7E60E2-7502-4328-AC06-8EC40CA4EA27}"/>
    <cellStyle name="Normal 9 3 3 2 3 2 2" xfId="4234" xr:uid="{42BDF0FA-7C01-491A-8853-983394B8B793}"/>
    <cellStyle name="Normal 9 3 3 2 3 3" xfId="3167" xr:uid="{CFBD1897-B79A-4D25-8224-49E400F063F7}"/>
    <cellStyle name="Normal 9 3 3 2 3 3 2" xfId="6931" xr:uid="{FDE4A0E5-9A91-4E5F-A7FD-D351596F2340}"/>
    <cellStyle name="Normal 9 3 3 2 3 4" xfId="3168" xr:uid="{32CE94EE-E6AE-4132-A3B3-562C6B50BA32}"/>
    <cellStyle name="Normal 9 3 3 2 4" xfId="3169" xr:uid="{B83186D9-D74F-4F3A-B082-4AFD80D23034}"/>
    <cellStyle name="Normal 9 3 3 2 4 2" xfId="4235" xr:uid="{7652D1B1-0142-4659-A5F9-19DC9B3F970F}"/>
    <cellStyle name="Normal 9 3 3 2 5" xfId="3170" xr:uid="{AE2A777A-36AA-47A0-92A3-89274D07EFF4}"/>
    <cellStyle name="Normal 9 3 3 2 5 2" xfId="6932" xr:uid="{E0DF5836-A703-48B2-B218-A16E3A835D4D}"/>
    <cellStyle name="Normal 9 3 3 2 6" xfId="3171" xr:uid="{D4C45EE1-42DE-421C-9471-7B70CCE50D47}"/>
    <cellStyle name="Normal 9 3 3 3" xfId="3172" xr:uid="{A8922AAD-B001-4FFD-B5D6-B72FC3DDEE65}"/>
    <cellStyle name="Normal 9 3 3 3 2" xfId="3173" xr:uid="{89E6E8F4-9C1E-47B5-9D0A-9DC1CDA03F3E}"/>
    <cellStyle name="Normal 9 3 3 3 2 2" xfId="3174" xr:uid="{DEA568F5-6042-4D59-A365-272CA6B5F85D}"/>
    <cellStyle name="Normal 9 3 3 3 2 2 2" xfId="4236" xr:uid="{B32F6F19-2C20-467B-A133-8D9B611A2A11}"/>
    <cellStyle name="Normal 9 3 3 3 2 2 2 2" xfId="4237" xr:uid="{409954FA-0702-4D2B-95A4-77C9293388C4}"/>
    <cellStyle name="Normal 9 3 3 3 2 2 2 2 2" xfId="4933" xr:uid="{C7448435-5E14-49B1-BE35-54F3DBC20EA4}"/>
    <cellStyle name="Normal 9 3 3 3 2 2 3" xfId="4238" xr:uid="{30203137-8BCE-4C1E-BB1E-EA6C4EA3F48F}"/>
    <cellStyle name="Normal 9 3 3 3 2 2 3 2" xfId="4934" xr:uid="{29C29704-8032-4005-9CFA-920B0BB46DF1}"/>
    <cellStyle name="Normal 9 3 3 3 2 2 3 2 2" xfId="6933" xr:uid="{8DCB3951-0B23-46E0-AC6A-0468B02641D3}"/>
    <cellStyle name="Normal 9 3 3 3 2 2 4" xfId="6934" xr:uid="{422A8DDC-F2DD-4E37-B36D-D1AAC2B8FC12}"/>
    <cellStyle name="Normal 9 3 3 3 2 3" xfId="3175" xr:uid="{2BAC03CF-ED0D-49CC-B4FE-EEA83587DC4D}"/>
    <cellStyle name="Normal 9 3 3 3 2 3 2" xfId="4239" xr:uid="{70DA44B9-D251-434B-A44B-832ED420B3B7}"/>
    <cellStyle name="Normal 9 3 3 3 2 3 2 2" xfId="4936" xr:uid="{6A981C3E-9E1E-4B10-A65F-D3AA909B5C40}"/>
    <cellStyle name="Normal 9 3 3 3 2 3 3" xfId="4935" xr:uid="{2FC9BFA2-75F2-4768-B816-6F9364FB66F4}"/>
    <cellStyle name="Normal 9 3 3 3 2 4" xfId="3176" xr:uid="{285DD6C0-59AB-4206-8869-B5B646D6443E}"/>
    <cellStyle name="Normal 9 3 3 3 2 4 2" xfId="4937" xr:uid="{745A8EF2-148E-46A3-8882-747165278035}"/>
    <cellStyle name="Normal 9 3 3 3 2 4 2 2" xfId="6935" xr:uid="{E008FBD5-9903-4C49-AF7B-7091BB319C0A}"/>
    <cellStyle name="Normal 9 3 3 3 2 5" xfId="6936" xr:uid="{4DE316FD-1B98-4F60-ADBD-DDC0406C8316}"/>
    <cellStyle name="Normal 9 3 3 3 3" xfId="3177" xr:uid="{8FB877EE-B4C7-4F0C-A5E8-B0B5E478B33D}"/>
    <cellStyle name="Normal 9 3 3 3 3 2" xfId="4240" xr:uid="{643135E2-5891-40C1-8310-9D0254250F12}"/>
    <cellStyle name="Normal 9 3 3 3 3 2 2" xfId="4241" xr:uid="{8B248D83-78A7-40A9-AD33-2D2634A52F3A}"/>
    <cellStyle name="Normal 9 3 3 3 3 2 2 2" xfId="4940" xr:uid="{AE94E59E-C5E2-468D-9750-595BA64FE999}"/>
    <cellStyle name="Normal 9 3 3 3 3 2 3" xfId="4939" xr:uid="{1467599C-1D38-487A-B3D2-C6E6720306DA}"/>
    <cellStyle name="Normal 9 3 3 3 3 3" xfId="4242" xr:uid="{4B63C31B-8142-4D27-A3E3-371265B92C54}"/>
    <cellStyle name="Normal 9 3 3 3 3 3 2" xfId="4941" xr:uid="{EEE8F7F7-0BF7-4AED-982D-2F2D356947CF}"/>
    <cellStyle name="Normal 9 3 3 3 3 3 2 2" xfId="6937" xr:uid="{E8CB706D-8B20-4052-A4F3-1C370379FCAD}"/>
    <cellStyle name="Normal 9 3 3 3 3 4" xfId="4938" xr:uid="{C5176DA5-7395-419A-9560-CFAB6BF01A5A}"/>
    <cellStyle name="Normal 9 3 3 3 3 4 2" xfId="6938" xr:uid="{CA40C6EF-00A1-4178-893D-E1E871D43887}"/>
    <cellStyle name="Normal 9 3 3 3 4" xfId="3178" xr:uid="{B7292181-392F-4EB6-8E48-374420F29F2B}"/>
    <cellStyle name="Normal 9 3 3 3 4 2" xfId="4243" xr:uid="{B73FAED9-C1A1-4DC4-8B2A-F69D85EF97D1}"/>
    <cellStyle name="Normal 9 3 3 3 4 2 2" xfId="4943" xr:uid="{1D351E14-45C4-44F4-94AC-4794DA58AD98}"/>
    <cellStyle name="Normal 9 3 3 3 4 3" xfId="4942" xr:uid="{648305A4-CE44-4E4D-A65C-ACB684563899}"/>
    <cellStyle name="Normal 9 3 3 3 5" xfId="3179" xr:uid="{0A2C7ED8-6D71-470F-AC29-3F351CD0F7D0}"/>
    <cellStyle name="Normal 9 3 3 3 5 2" xfId="4944" xr:uid="{4D9C9246-6698-49DB-B5E6-7CE90F5563BB}"/>
    <cellStyle name="Normal 9 3 3 3 5 2 2" xfId="6939" xr:uid="{B3E805BE-45E7-4F1A-B186-F2BC2655A430}"/>
    <cellStyle name="Normal 9 3 3 3 6" xfId="6940" xr:uid="{898C433A-7F6C-4207-9C21-DF24DF1E00E4}"/>
    <cellStyle name="Normal 9 3 3 4" xfId="3180" xr:uid="{AFDB038A-8CF1-46D5-A7CC-D113223FF725}"/>
    <cellStyle name="Normal 9 3 3 4 2" xfId="3181" xr:uid="{4E334F7F-1FE5-43DE-8CE9-B7A48E675101}"/>
    <cellStyle name="Normal 9 3 3 4 2 2" xfId="4244" xr:uid="{62E530F6-9420-458A-A576-9853D32E900C}"/>
    <cellStyle name="Normal 9 3 3 4 2 2 2" xfId="4245" xr:uid="{C0BC510C-2356-43E7-A71C-C623CEB7ACA2}"/>
    <cellStyle name="Normal 9 3 3 4 2 2 2 2" xfId="4948" xr:uid="{02EA69FB-214E-4B85-B089-E62110483B89}"/>
    <cellStyle name="Normal 9 3 3 4 2 2 3" xfId="4947" xr:uid="{522EC20E-480D-4B52-B5C2-A5BB27878F5D}"/>
    <cellStyle name="Normal 9 3 3 4 2 3" xfId="4246" xr:uid="{20FD0C0D-9AF9-4AA1-8183-F42128FA5320}"/>
    <cellStyle name="Normal 9 3 3 4 2 3 2" xfId="4949" xr:uid="{684C5157-2EA8-4888-9020-1C854A3042D2}"/>
    <cellStyle name="Normal 9 3 3 4 2 3 2 2" xfId="6941" xr:uid="{B04FFD15-326A-4D1F-9EA0-A7D73C88B298}"/>
    <cellStyle name="Normal 9 3 3 4 2 4" xfId="4946" xr:uid="{B29A1BE0-13E8-4C96-A06A-7F3ADE2CC320}"/>
    <cellStyle name="Normal 9 3 3 4 2 4 2" xfId="6942" xr:uid="{FED53AFE-BBB3-4718-B17B-E1685FD2EA3C}"/>
    <cellStyle name="Normal 9 3 3 4 3" xfId="3182" xr:uid="{96D93A7C-1A00-4372-B109-E29143204F4F}"/>
    <cellStyle name="Normal 9 3 3 4 3 2" xfId="4247" xr:uid="{E8B8AF54-F775-4E70-A292-DD9FB9A47F90}"/>
    <cellStyle name="Normal 9 3 3 4 3 2 2" xfId="4951" xr:uid="{BC257AE4-173C-4478-8F3F-B017081C81F6}"/>
    <cellStyle name="Normal 9 3 3 4 3 3" xfId="4950" xr:uid="{9021EA90-002B-4711-93A0-AC18432D1241}"/>
    <cellStyle name="Normal 9 3 3 4 4" xfId="3183" xr:uid="{D3F59920-E4E1-41BB-8088-E140048823F3}"/>
    <cellStyle name="Normal 9 3 3 4 4 2" xfId="4952" xr:uid="{687F2414-E434-4739-B010-EBFBCA781576}"/>
    <cellStyle name="Normal 9 3 3 4 4 2 2" xfId="6943" xr:uid="{301B1BFB-E180-40BF-BD9E-2DBE51C51754}"/>
    <cellStyle name="Normal 9 3 3 4 5" xfId="4945" xr:uid="{6D132FD7-6DDC-4AB4-86B9-0372FB86E4F1}"/>
    <cellStyle name="Normal 9 3 3 4 5 2" xfId="6944" xr:uid="{BFBEBB60-E342-422D-8BD9-0823D860CF44}"/>
    <cellStyle name="Normal 9 3 3 5" xfId="3184" xr:uid="{AA1928B9-08BC-41BD-9E92-A4B7F3894F4F}"/>
    <cellStyle name="Normal 9 3 3 5 2" xfId="3185" xr:uid="{71C66F3F-1DE3-4D2F-AD14-2BE9519FA74B}"/>
    <cellStyle name="Normal 9 3 3 5 2 2" xfId="4248" xr:uid="{B56A3EFD-2AF0-4686-93CF-8EA02D1CFE79}"/>
    <cellStyle name="Normal 9 3 3 5 2 2 2" xfId="4955" xr:uid="{0F02FEF7-DE72-42F1-A164-6B406B53E95B}"/>
    <cellStyle name="Normal 9 3 3 5 2 3" xfId="4954" xr:uid="{4D166258-A497-405F-B848-9B908CB50194}"/>
    <cellStyle name="Normal 9 3 3 5 3" xfId="3186" xr:uid="{87BA6D14-9CF8-4F12-B01D-EA0F920E4713}"/>
    <cellStyle name="Normal 9 3 3 5 3 2" xfId="4956" xr:uid="{2F933007-A7F5-4362-B8A8-A70FF999876F}"/>
    <cellStyle name="Normal 9 3 3 5 3 2 2" xfId="6945" xr:uid="{8AF36F60-A81D-4621-95FA-188790E86E99}"/>
    <cellStyle name="Normal 9 3 3 5 4" xfId="3187" xr:uid="{E25892C1-8577-4A1C-BEF2-618718F2BCFB}"/>
    <cellStyle name="Normal 9 3 3 5 4 2" xfId="4957" xr:uid="{0AEA0D6D-1D06-48F6-A614-042FA91748EE}"/>
    <cellStyle name="Normal 9 3 3 5 5" xfId="4953" xr:uid="{C7B9E3A6-30B9-4425-8ABF-5A786EBDCB59}"/>
    <cellStyle name="Normal 9 3 3 6" xfId="3188" xr:uid="{47C33755-AC05-434D-B2A6-9BFABB6B74CA}"/>
    <cellStyle name="Normal 9 3 3 6 2" xfId="4249" xr:uid="{31E25EC2-35AB-4724-B95A-ACA46354656D}"/>
    <cellStyle name="Normal 9 3 3 6 2 2" xfId="4959" xr:uid="{E5202442-2472-4B00-9EEE-A5CC5CB026DD}"/>
    <cellStyle name="Normal 9 3 3 6 3" xfId="4958" xr:uid="{5154D4C0-C1A8-4610-8B90-24BF58B9634A}"/>
    <cellStyle name="Normal 9 3 3 7" xfId="3189" xr:uid="{E0285AB8-165C-4771-9FB8-DB58F89D6A9D}"/>
    <cellStyle name="Normal 9 3 3 7 2" xfId="4960" xr:uid="{ECDBEBBD-91E0-4E88-9C29-7093950106B8}"/>
    <cellStyle name="Normal 9 3 3 7 2 2" xfId="6946" xr:uid="{C8910720-7D4E-47EF-93B2-90C77F282B44}"/>
    <cellStyle name="Normal 9 3 3 8" xfId="3190" xr:uid="{CE8E1CC1-E85D-43CF-BA34-03702A23652B}"/>
    <cellStyle name="Normal 9 3 3 8 2" xfId="4961" xr:uid="{C5C846BB-0C1F-4F7E-9EF8-AACE7E3C7EC8}"/>
    <cellStyle name="Normal 9 3 4" xfId="3191" xr:uid="{4FAE473B-3C6C-40EE-BCA2-4E939F1B1214}"/>
    <cellStyle name="Normal 9 3 4 2" xfId="3192" xr:uid="{A00A9697-1C9A-4A45-8F00-E0C0659578E6}"/>
    <cellStyle name="Normal 9 3 4 2 2" xfId="3193" xr:uid="{A2695846-3E2E-4978-BD33-1CFFBAF53845}"/>
    <cellStyle name="Normal 9 3 4 2 2 2" xfId="3194" xr:uid="{4968DE24-450F-4CE6-A531-EB33B68CBA58}"/>
    <cellStyle name="Normal 9 3 4 2 2 2 2" xfId="4250" xr:uid="{3791BE06-5EF3-4AA5-A4D0-73C162D00FCD}"/>
    <cellStyle name="Normal 9 3 4 2 2 2 2 2" xfId="4966" xr:uid="{4EDBBF0E-F8F0-4D2B-993D-241313E191B5}"/>
    <cellStyle name="Normal 9 3 4 2 2 2 3" xfId="4965" xr:uid="{B7406E04-281D-47C7-A709-FF11A23B2C43}"/>
    <cellStyle name="Normal 9 3 4 2 2 3" xfId="3195" xr:uid="{4EF37C3D-AB86-443A-BA22-3D7262558FCB}"/>
    <cellStyle name="Normal 9 3 4 2 2 3 2" xfId="4967" xr:uid="{F4756D95-1815-465E-BAAD-E44174469ED0}"/>
    <cellStyle name="Normal 9 3 4 2 2 3 2 2" xfId="6947" xr:uid="{8A363A5B-4DD4-4B3F-BE30-B7F539F5E2D0}"/>
    <cellStyle name="Normal 9 3 4 2 2 4" xfId="3196" xr:uid="{F2BBCED3-5D10-4C17-891F-57AEBA5691EA}"/>
    <cellStyle name="Normal 9 3 4 2 2 4 2" xfId="4968" xr:uid="{80B1B95D-C4F4-4480-9BAD-FDAE8B236AB4}"/>
    <cellStyle name="Normal 9 3 4 2 2 5" xfId="4964" xr:uid="{554BFCC4-6897-42CD-B480-D0415AEF7695}"/>
    <cellStyle name="Normal 9 3 4 2 3" xfId="3197" xr:uid="{64222B60-88E2-4A5D-ACF4-ED1FE9D690C0}"/>
    <cellStyle name="Normal 9 3 4 2 3 2" xfId="4251" xr:uid="{849FA4FB-2E5F-444E-A44B-2D893FD63F54}"/>
    <cellStyle name="Normal 9 3 4 2 3 2 2" xfId="4970" xr:uid="{799ABFEE-2A3C-4EE8-A1BA-4EFCF99D8362}"/>
    <cellStyle name="Normal 9 3 4 2 3 3" xfId="4969" xr:uid="{D8DA10A1-C5D5-4C17-B341-CED18B17746E}"/>
    <cellStyle name="Normal 9 3 4 2 4" xfId="3198" xr:uid="{6BB7C049-452C-4040-8B44-EB6F39ED761E}"/>
    <cellStyle name="Normal 9 3 4 2 4 2" xfId="4971" xr:uid="{F73DC74B-0F4D-46D1-B90E-52C9727165A3}"/>
    <cellStyle name="Normal 9 3 4 2 4 2 2" xfId="6948" xr:uid="{3DD68138-8974-4E68-A834-E074EB15EECF}"/>
    <cellStyle name="Normal 9 3 4 2 5" xfId="3199" xr:uid="{0044B9FC-A787-4A73-9BD7-30E6DFF3CDC7}"/>
    <cellStyle name="Normal 9 3 4 2 5 2" xfId="4972" xr:uid="{F66BE41A-87AC-4DD2-9D59-5C1AC8EB97C5}"/>
    <cellStyle name="Normal 9 3 4 2 6" xfId="4963" xr:uid="{C7DA2E57-551D-4D4D-A753-8606687ED29B}"/>
    <cellStyle name="Normal 9 3 4 3" xfId="3200" xr:uid="{A8C51E06-7BFD-47D6-A72F-CBBED2EB57DC}"/>
    <cellStyle name="Normal 9 3 4 3 2" xfId="3201" xr:uid="{51EF71C9-6136-4CFA-9818-453252F48F9F}"/>
    <cellStyle name="Normal 9 3 4 3 2 2" xfId="4252" xr:uid="{A6CC5F61-9446-4772-A155-DB2B2ADB0236}"/>
    <cellStyle name="Normal 9 3 4 3 2 2 2" xfId="4975" xr:uid="{77EDE3E8-2BB9-4236-854F-5C38C0863C65}"/>
    <cellStyle name="Normal 9 3 4 3 2 3" xfId="4974" xr:uid="{6ADBB37D-2308-4B2E-8DFE-EA4E7245101E}"/>
    <cellStyle name="Normal 9 3 4 3 3" xfId="3202" xr:uid="{4F98E55B-62BF-4323-8625-8801A6D975D5}"/>
    <cellStyle name="Normal 9 3 4 3 3 2" xfId="4976" xr:uid="{505D56C3-A0CF-4A31-8D30-B7A7A7E1782F}"/>
    <cellStyle name="Normal 9 3 4 3 3 2 2" xfId="6949" xr:uid="{95811C40-7B23-48C8-BD60-AA6A17323171}"/>
    <cellStyle name="Normal 9 3 4 3 4" xfId="3203" xr:uid="{83817BE7-BD2C-49E4-962F-D773E6900007}"/>
    <cellStyle name="Normal 9 3 4 3 4 2" xfId="4977" xr:uid="{ACB0F3C8-28EC-470F-B72A-3F1C6C2A7C28}"/>
    <cellStyle name="Normal 9 3 4 3 5" xfId="4973" xr:uid="{28B554A4-E4C5-4E3E-A0DF-D41BC363ABBB}"/>
    <cellStyle name="Normal 9 3 4 4" xfId="3204" xr:uid="{80499DEF-507B-4981-A85B-B90D5D9B92A4}"/>
    <cellStyle name="Normal 9 3 4 4 2" xfId="3205" xr:uid="{DD63F54B-0666-43AA-A4B3-C06C4E25CA7C}"/>
    <cellStyle name="Normal 9 3 4 4 2 2" xfId="4979" xr:uid="{484C8397-95D8-4CB5-B02F-A50F724F5D78}"/>
    <cellStyle name="Normal 9 3 4 4 3" xfId="3206" xr:uid="{0678FE8F-1D77-4C2D-AD3C-1AF0C0412FCB}"/>
    <cellStyle name="Normal 9 3 4 4 3 2" xfId="4980" xr:uid="{78F231ED-FBD1-4CF3-A342-9655791BA65E}"/>
    <cellStyle name="Normal 9 3 4 4 4" xfId="3207" xr:uid="{00111F4B-7BA9-499F-8984-DBD2875E0214}"/>
    <cellStyle name="Normal 9 3 4 4 4 2" xfId="4981" xr:uid="{8B0366D9-6F95-4231-9136-72F4E88607B0}"/>
    <cellStyle name="Normal 9 3 4 4 5" xfId="4978" xr:uid="{79252DD1-8FB1-40B8-A52E-5BB34353C4E9}"/>
    <cellStyle name="Normal 9 3 4 5" xfId="3208" xr:uid="{52C950D1-F852-4520-B51A-521C79B31ADE}"/>
    <cellStyle name="Normal 9 3 4 5 2" xfId="4982" xr:uid="{480D0F39-3637-4AF5-9A4D-63B17D6E4EF6}"/>
    <cellStyle name="Normal 9 3 4 5 2 2" xfId="6950" xr:uid="{561ED546-095E-4915-A807-653A9BE10CA9}"/>
    <cellStyle name="Normal 9 3 4 6" xfId="3209" xr:uid="{3079820A-BD33-4C7F-AD4E-1DBF33D86F75}"/>
    <cellStyle name="Normal 9 3 4 6 2" xfId="4983" xr:uid="{0660BB2C-131C-48D6-9912-ECFC6C48966D}"/>
    <cellStyle name="Normal 9 3 4 7" xfId="3210" xr:uid="{AB22F4C1-3701-456A-9413-A446538CAE57}"/>
    <cellStyle name="Normal 9 3 4 7 2" xfId="4984" xr:uid="{88009927-5682-4124-86B0-D0865778BAA5}"/>
    <cellStyle name="Normal 9 3 4 8" xfId="4962" xr:uid="{CFB272CA-008B-420E-AC04-D6735FA77CD3}"/>
    <cellStyle name="Normal 9 3 5" xfId="3211" xr:uid="{05A008A2-09F4-4FB0-8A8E-64C135650812}"/>
    <cellStyle name="Normal 9 3 5 2" xfId="3212" xr:uid="{0BA48F93-1274-4C6A-AF92-28C5868DF542}"/>
    <cellStyle name="Normal 9 3 5 2 2" xfId="3213" xr:uid="{367A94EF-F471-443B-A4ED-202B2B7D3576}"/>
    <cellStyle name="Normal 9 3 5 2 2 2" xfId="4253" xr:uid="{97FB5F38-A365-4559-B672-248067B8C33A}"/>
    <cellStyle name="Normal 9 3 5 2 2 2 2" xfId="4254" xr:uid="{CB3B569D-4A2B-43B2-B9BF-26A7FA1F4A4B}"/>
    <cellStyle name="Normal 9 3 5 2 2 2 2 2" xfId="4989" xr:uid="{6240B677-6026-4C82-905A-2C804E560019}"/>
    <cellStyle name="Normal 9 3 5 2 2 2 3" xfId="4988" xr:uid="{DB0A21A2-3206-4A27-A64C-C13B3CE56C35}"/>
    <cellStyle name="Normal 9 3 5 2 2 3" xfId="4255" xr:uid="{31762479-1EC8-43F0-A5CA-2DDC501A4AE6}"/>
    <cellStyle name="Normal 9 3 5 2 2 3 2" xfId="4990" xr:uid="{7F6A6F12-EF1C-4EE2-9B77-B5281004A122}"/>
    <cellStyle name="Normal 9 3 5 2 2 3 2 2" xfId="6951" xr:uid="{0D326F33-25C8-40C8-B89D-12B552A00B51}"/>
    <cellStyle name="Normal 9 3 5 2 2 4" xfId="4987" xr:uid="{F6F11C39-50E3-4D4B-8F49-94D64C4E2143}"/>
    <cellStyle name="Normal 9 3 5 2 2 4 2" xfId="6952" xr:uid="{2A1FC853-8E15-4CC8-B451-686A9C3273C6}"/>
    <cellStyle name="Normal 9 3 5 2 3" xfId="3214" xr:uid="{CA27ED5D-6925-49FF-AA68-65854947C82D}"/>
    <cellStyle name="Normal 9 3 5 2 3 2" xfId="4256" xr:uid="{E11D9891-6552-4D77-B432-B1FDE9345DF3}"/>
    <cellStyle name="Normal 9 3 5 2 3 2 2" xfId="4992" xr:uid="{874586F4-9DB8-4D9B-BA41-14300DC03D1A}"/>
    <cellStyle name="Normal 9 3 5 2 3 3" xfId="4991" xr:uid="{20792ACF-742F-4DA7-A7B8-A7A7B31A6831}"/>
    <cellStyle name="Normal 9 3 5 2 4" xfId="3215" xr:uid="{67BA14B5-ECBD-436F-AD7E-2B179953D79B}"/>
    <cellStyle name="Normal 9 3 5 2 4 2" xfId="4993" xr:uid="{2DAFA2CB-1731-4F23-84E9-B44F0B9E2844}"/>
    <cellStyle name="Normal 9 3 5 2 4 2 2" xfId="6953" xr:uid="{0B7A3CFF-5D37-4249-BF14-64785506B48F}"/>
    <cellStyle name="Normal 9 3 5 2 5" xfId="4986" xr:uid="{A920CB75-FB8F-42AD-A6A3-88951222528A}"/>
    <cellStyle name="Normal 9 3 5 2 5 2" xfId="6954" xr:uid="{7AE0E03C-FA6C-489D-90CA-46BEC1BA790A}"/>
    <cellStyle name="Normal 9 3 5 3" xfId="3216" xr:uid="{282DF9BE-0D6F-4487-8C24-816A27CF75C8}"/>
    <cellStyle name="Normal 9 3 5 3 2" xfId="3217" xr:uid="{72645B91-A602-4BEC-AF54-3A02C5CEAF69}"/>
    <cellStyle name="Normal 9 3 5 3 2 2" xfId="4257" xr:uid="{8CAD7962-398E-48C1-8D9A-39FACB80E6FC}"/>
    <cellStyle name="Normal 9 3 5 3 2 2 2" xfId="4996" xr:uid="{5678A8EE-F5D6-4932-9BDB-B27FDE9B686B}"/>
    <cellStyle name="Normal 9 3 5 3 2 3" xfId="4995" xr:uid="{94D63D82-4332-44B3-8255-E7E79B54754C}"/>
    <cellStyle name="Normal 9 3 5 3 3" xfId="3218" xr:uid="{E3672769-42E4-4BE6-A2B7-D4C016148F55}"/>
    <cellStyle name="Normal 9 3 5 3 3 2" xfId="4997" xr:uid="{672384AA-55D9-4E4D-9501-FD2C9FCBAC4C}"/>
    <cellStyle name="Normal 9 3 5 3 3 2 2" xfId="6955" xr:uid="{C566EA54-30FE-4FDE-A8C8-67B0C5FC6DCC}"/>
    <cellStyle name="Normal 9 3 5 3 4" xfId="3219" xr:uid="{7C37822C-4B11-4466-9341-1AECCEA91A35}"/>
    <cellStyle name="Normal 9 3 5 3 4 2" xfId="4998" xr:uid="{89C0C87D-3178-409A-AF89-98B6AF457FAC}"/>
    <cellStyle name="Normal 9 3 5 3 5" xfId="4994" xr:uid="{3BCF4691-5300-4697-94B4-209C38396441}"/>
    <cellStyle name="Normal 9 3 5 4" xfId="3220" xr:uid="{D3BE310A-E2F0-4E5A-B923-BBA7096D6A70}"/>
    <cellStyle name="Normal 9 3 5 4 2" xfId="4258" xr:uid="{9AB877F3-63BE-47E5-A12C-09AFD9007BCA}"/>
    <cellStyle name="Normal 9 3 5 4 2 2" xfId="5000" xr:uid="{962DE41C-728F-4E4B-8FA2-B2330B58FE29}"/>
    <cellStyle name="Normal 9 3 5 4 3" xfId="4999" xr:uid="{41456DD6-81CD-462F-9633-38B451F2AC32}"/>
    <cellStyle name="Normal 9 3 5 5" xfId="3221" xr:uid="{E785EDC2-9274-4099-AF3D-842CC4F27E2C}"/>
    <cellStyle name="Normal 9 3 5 5 2" xfId="5001" xr:uid="{91BB776E-391D-41F0-B5B8-BD80F4A2D8A6}"/>
    <cellStyle name="Normal 9 3 5 5 2 2" xfId="6956" xr:uid="{C7C666C9-AB6B-4CA3-BC2D-C7C8312E3383}"/>
    <cellStyle name="Normal 9 3 5 6" xfId="3222" xr:uid="{134C33FF-7E14-4C01-BBEB-E58A70D53D04}"/>
    <cellStyle name="Normal 9 3 5 6 2" xfId="5002" xr:uid="{38BDE932-F053-4CA0-85D2-8A6CB33692E8}"/>
    <cellStyle name="Normal 9 3 5 7" xfId="4985" xr:uid="{AE29950B-E6EC-4193-A8D9-E96C591774B0}"/>
    <cellStyle name="Normal 9 3 6" xfId="3223" xr:uid="{E85F70D3-6CF2-43BC-BF26-E241ACD71BCF}"/>
    <cellStyle name="Normal 9 3 6 2" xfId="3224" xr:uid="{5B699468-B8B8-45BB-B5CB-7F8FA4AB3730}"/>
    <cellStyle name="Normal 9 3 6 2 2" xfId="3225" xr:uid="{6D6E5610-56CB-43E1-A90D-C76A714B96A5}"/>
    <cellStyle name="Normal 9 3 6 2 2 2" xfId="4259" xr:uid="{05338B53-2FBF-49E4-A9B6-074167E7AE08}"/>
    <cellStyle name="Normal 9 3 6 2 2 2 2" xfId="5006" xr:uid="{6D600E78-DF01-419F-8546-FD7F630F2B2B}"/>
    <cellStyle name="Normal 9 3 6 2 2 3" xfId="5005" xr:uid="{60F3D65A-6791-4CA4-A54A-5D0902E7B8A5}"/>
    <cellStyle name="Normal 9 3 6 2 3" xfId="3226" xr:uid="{F36DC219-85C6-4FA0-886E-F2CAEF498BE7}"/>
    <cellStyle name="Normal 9 3 6 2 3 2" xfId="5007" xr:uid="{0175CBD4-D8E5-4038-990E-F23C9766FB9A}"/>
    <cellStyle name="Normal 9 3 6 2 3 2 2" xfId="6957" xr:uid="{2D40E325-2F67-4C62-BC01-55F977D06608}"/>
    <cellStyle name="Normal 9 3 6 2 4" xfId="3227" xr:uid="{66F295CD-35A6-4EF5-A925-1AA7D111B93D}"/>
    <cellStyle name="Normal 9 3 6 2 4 2" xfId="5008" xr:uid="{76238B79-94F1-4D39-B9B8-F6F91686215D}"/>
    <cellStyle name="Normal 9 3 6 2 5" xfId="5004" xr:uid="{23A9EBBC-4710-4D4E-9593-81E67B95875C}"/>
    <cellStyle name="Normal 9 3 6 3" xfId="3228" xr:uid="{57B5043D-CFA1-4783-83BC-12ABF3D54D1F}"/>
    <cellStyle name="Normal 9 3 6 3 2" xfId="4260" xr:uid="{B316C666-EC4D-496E-8DBD-9674894E3A1F}"/>
    <cellStyle name="Normal 9 3 6 3 2 2" xfId="5010" xr:uid="{403F0A76-3B67-43E9-B048-98D9E6DC916D}"/>
    <cellStyle name="Normal 9 3 6 3 3" xfId="5009" xr:uid="{63EE473C-9644-415D-BB92-F6F5E8934907}"/>
    <cellStyle name="Normal 9 3 6 4" xfId="3229" xr:uid="{EEF76322-764E-459A-85E9-721550DCFC28}"/>
    <cellStyle name="Normal 9 3 6 4 2" xfId="5011" xr:uid="{C5FFD6E3-0B2D-482D-93FD-C806AF2A62C4}"/>
    <cellStyle name="Normal 9 3 6 4 2 2" xfId="6958" xr:uid="{307BFB7D-5AE4-4409-9FF7-ADAAECA9D784}"/>
    <cellStyle name="Normal 9 3 6 5" xfId="3230" xr:uid="{AEB56752-E64C-4889-B45B-F3587B7495F5}"/>
    <cellStyle name="Normal 9 3 6 5 2" xfId="5012" xr:uid="{A53E071A-DD62-443E-BAEB-0B975446BB57}"/>
    <cellStyle name="Normal 9 3 6 6" xfId="5003" xr:uid="{60E55446-350F-49FB-BCAE-B35119D34760}"/>
    <cellStyle name="Normal 9 3 7" xfId="3231" xr:uid="{19018CBF-20E2-4D9A-A3A9-4C6FAA8993CD}"/>
    <cellStyle name="Normal 9 3 7 2" xfId="3232" xr:uid="{4889A9B6-C3F9-42FB-B7D4-71CB09085553}"/>
    <cellStyle name="Normal 9 3 7 2 2" xfId="4261" xr:uid="{82DDA63F-AD6D-4995-BA50-850A9964319D}"/>
    <cellStyle name="Normal 9 3 7 2 2 2" xfId="5015" xr:uid="{37A41E43-57A6-46E7-8025-02AF8A1916C5}"/>
    <cellStyle name="Normal 9 3 7 2 3" xfId="5014" xr:uid="{F84BA604-83CC-487A-A160-B81E1FB3722A}"/>
    <cellStyle name="Normal 9 3 7 3" xfId="3233" xr:uid="{144B855F-B150-401F-AB14-33664CC22EE5}"/>
    <cellStyle name="Normal 9 3 7 3 2" xfId="5016" xr:uid="{97EBE853-E023-4703-8441-7F91B2672DED}"/>
    <cellStyle name="Normal 9 3 7 3 2 2" xfId="6959" xr:uid="{C2D6383B-F42A-48A6-9916-C259B235A7C1}"/>
    <cellStyle name="Normal 9 3 7 4" xfId="3234" xr:uid="{2058FD5D-9E1C-4100-8260-F56D526B135B}"/>
    <cellStyle name="Normal 9 3 7 4 2" xfId="5017" xr:uid="{0072C164-D680-4E9E-92A1-300F27D132E5}"/>
    <cellStyle name="Normal 9 3 7 5" xfId="5013" xr:uid="{D749F208-C5C7-4C4C-8D9F-8FD7728111D6}"/>
    <cellStyle name="Normal 9 3 8" xfId="3235" xr:uid="{D52A844A-2BD2-48F4-8544-680A2E0B5BD7}"/>
    <cellStyle name="Normal 9 3 8 2" xfId="3236" xr:uid="{3F4A26B6-6062-4D15-9DD8-5F1320BC4118}"/>
    <cellStyle name="Normal 9 3 8 2 2" xfId="5019" xr:uid="{7A2AE29A-D9C4-4AB2-8BE1-5ED7EBC20AE3}"/>
    <cellStyle name="Normal 9 3 8 3" xfId="3237" xr:uid="{E58F3842-32AF-430E-B98F-5DFF126C6A29}"/>
    <cellStyle name="Normal 9 3 8 3 2" xfId="5020" xr:uid="{5C2C9C42-29B9-4955-9791-7C0D17CFD70D}"/>
    <cellStyle name="Normal 9 3 8 4" xfId="3238" xr:uid="{0AA88359-5806-4953-A0ED-148C465A3113}"/>
    <cellStyle name="Normal 9 3 8 4 2" xfId="5021" xr:uid="{8EC06C1F-C20B-4C60-BC15-D79BF67D5427}"/>
    <cellStyle name="Normal 9 3 8 5" xfId="5018" xr:uid="{CE019FB3-C3E7-4051-A6CC-59D6747C9B61}"/>
    <cellStyle name="Normal 9 3 9" xfId="3239" xr:uid="{620C8364-2197-4214-A4F9-0DFAD066AE42}"/>
    <cellStyle name="Normal 9 3 9 2" xfId="5022" xr:uid="{43DC52BB-1104-4744-B5AA-81B530294C10}"/>
    <cellStyle name="Normal 9 3 9 2 2" xfId="6960" xr:uid="{BB69238C-58FE-4119-B3D5-D553E3A96AAC}"/>
    <cellStyle name="Normal 9 4" xfId="3240" xr:uid="{F136ACE6-637C-48E8-A5B2-FF9807FE4CEA}"/>
    <cellStyle name="Normal 9 4 10" xfId="3241" xr:uid="{AFF75B68-8003-4205-A3B5-610B70D94CCE}"/>
    <cellStyle name="Normal 9 4 10 2" xfId="5024" xr:uid="{E06F9CF0-2DBD-411F-A601-D4F5F65370F4}"/>
    <cellStyle name="Normal 9 4 11" xfId="3242" xr:uid="{A24F0334-F94C-4492-B767-FA300A56E576}"/>
    <cellStyle name="Normal 9 4 11 2" xfId="5025" xr:uid="{2DEABB5E-E6E1-434E-9C3E-DEDBA649B396}"/>
    <cellStyle name="Normal 9 4 12" xfId="5023" xr:uid="{3D995403-777C-4932-A58E-19BBAC703400}"/>
    <cellStyle name="Normal 9 4 2" xfId="3243" xr:uid="{55D88809-8F55-49D8-B72B-D3CB461408A1}"/>
    <cellStyle name="Normal 9 4 2 10" xfId="5026" xr:uid="{73F25671-37CF-4C4E-B709-8DB89CB88D4A}"/>
    <cellStyle name="Normal 9 4 2 2" xfId="3244" xr:uid="{57BD60E5-4527-42E9-B4BF-61E695ABC29D}"/>
    <cellStyle name="Normal 9 4 2 2 2" xfId="3245" xr:uid="{CD08159C-1C39-4700-B8F2-552A16F9EAB9}"/>
    <cellStyle name="Normal 9 4 2 2 2 2" xfId="3246" xr:uid="{CDB95475-29C3-43E7-85B4-592BA51F1F83}"/>
    <cellStyle name="Normal 9 4 2 2 2 2 2" xfId="3247" xr:uid="{9E9C1B6D-BDD1-4A26-841F-5D94520416DC}"/>
    <cellStyle name="Normal 9 4 2 2 2 2 2 2" xfId="4262" xr:uid="{F9D1E4E1-B7F6-473D-B184-A6158EACB93D}"/>
    <cellStyle name="Normal 9 4 2 2 2 2 2 2 2" xfId="5031" xr:uid="{E9F24179-FA91-4E85-A321-7C694B52DED9}"/>
    <cellStyle name="Normal 9 4 2 2 2 2 2 3" xfId="5030" xr:uid="{942B3506-576E-4F5E-B214-9776AFA3CD0D}"/>
    <cellStyle name="Normal 9 4 2 2 2 2 3" xfId="3248" xr:uid="{5969B0A9-9B1C-4A9E-90B2-A62D2D3A1674}"/>
    <cellStyle name="Normal 9 4 2 2 2 2 3 2" xfId="5032" xr:uid="{A84F6D71-F4B4-44F0-8209-4475BBF12B84}"/>
    <cellStyle name="Normal 9 4 2 2 2 2 3 2 2" xfId="6961" xr:uid="{792F29A6-ABD5-4B30-8362-54EF8B69A76B}"/>
    <cellStyle name="Normal 9 4 2 2 2 2 4" xfId="3249" xr:uid="{43B19E4B-CD13-41FA-A07A-2EE2B97972BD}"/>
    <cellStyle name="Normal 9 4 2 2 2 2 4 2" xfId="5033" xr:uid="{8E0330F5-F3E1-4ADA-A540-D0D19B99DC77}"/>
    <cellStyle name="Normal 9 4 2 2 2 2 5" xfId="5029" xr:uid="{825C32AE-8B26-44A2-A50C-0422FF9B130A}"/>
    <cellStyle name="Normal 9 4 2 2 2 3" xfId="3250" xr:uid="{49713C8C-483A-4FC5-90D9-2E7E5D790EF0}"/>
    <cellStyle name="Normal 9 4 2 2 2 3 2" xfId="3251" xr:uid="{0ECEF574-A31D-4E27-BE44-E65F6B707679}"/>
    <cellStyle name="Normal 9 4 2 2 2 3 2 2" xfId="5035" xr:uid="{52871212-2C3A-4529-A00C-5CB901325708}"/>
    <cellStyle name="Normal 9 4 2 2 2 3 3" xfId="3252" xr:uid="{EF27E3AF-0272-4825-A260-4C46BAA14944}"/>
    <cellStyle name="Normal 9 4 2 2 2 3 3 2" xfId="5036" xr:uid="{87D4FA61-C78B-479D-89C9-EDD959318E50}"/>
    <cellStyle name="Normal 9 4 2 2 2 3 4" xfId="3253" xr:uid="{AD7435E3-385D-4DAD-B3F6-F9E47C057082}"/>
    <cellStyle name="Normal 9 4 2 2 2 3 4 2" xfId="5037" xr:uid="{7338978B-CAB7-4937-AB61-ECEB9FC677EB}"/>
    <cellStyle name="Normal 9 4 2 2 2 3 5" xfId="5034" xr:uid="{0C8FE445-E8AB-445B-AD52-EF3B3BB7AF53}"/>
    <cellStyle name="Normal 9 4 2 2 2 4" xfId="3254" xr:uid="{59A47293-EEB0-481D-B6D9-F52A2D84A5AA}"/>
    <cellStyle name="Normal 9 4 2 2 2 4 2" xfId="5038" xr:uid="{BFAC0A1F-DC56-4858-AA8B-01248DA5DA07}"/>
    <cellStyle name="Normal 9 4 2 2 2 4 2 2" xfId="6962" xr:uid="{C325667D-6063-471A-831B-F3F1048730E6}"/>
    <cellStyle name="Normal 9 4 2 2 2 5" xfId="3255" xr:uid="{8E6087C4-F282-4ADA-AC86-ED434A66178E}"/>
    <cellStyle name="Normal 9 4 2 2 2 5 2" xfId="5039" xr:uid="{C2CD97B6-38DD-497F-A89F-1793F33A60CC}"/>
    <cellStyle name="Normal 9 4 2 2 2 6" xfId="3256" xr:uid="{8444EC6A-9A01-421C-A6C4-655F41E794DB}"/>
    <cellStyle name="Normal 9 4 2 2 2 6 2" xfId="5040" xr:uid="{68A0CD44-FE1C-4709-B0AE-A594304CAC20}"/>
    <cellStyle name="Normal 9 4 2 2 2 7" xfId="5028" xr:uid="{99F4942C-9539-4569-9025-734535F1FD82}"/>
    <cellStyle name="Normal 9 4 2 2 3" xfId="3257" xr:uid="{7C4EE96F-1817-46DC-8F4E-78ADBAE37D82}"/>
    <cellStyle name="Normal 9 4 2 2 3 2" xfId="3258" xr:uid="{F62B21CD-5829-45A9-940D-D19731F9A31E}"/>
    <cellStyle name="Normal 9 4 2 2 3 2 2" xfId="3259" xr:uid="{D6289F19-E483-4024-8571-19EC5C482555}"/>
    <cellStyle name="Normal 9 4 2 2 3 2 2 2" xfId="5043" xr:uid="{BBA5F3D2-CC93-4821-A5CF-5B2A4AC5ED4A}"/>
    <cellStyle name="Normal 9 4 2 2 3 2 3" xfId="3260" xr:uid="{53998D8C-BD69-4CA6-8F01-75953CFCF0E7}"/>
    <cellStyle name="Normal 9 4 2 2 3 2 3 2" xfId="5044" xr:uid="{DCFE3B1E-057B-4BE7-86AB-6FA42BA75A96}"/>
    <cellStyle name="Normal 9 4 2 2 3 2 4" xfId="3261" xr:uid="{3EB1B8D6-E184-4505-8552-CE098D86AA2A}"/>
    <cellStyle name="Normal 9 4 2 2 3 2 4 2" xfId="5045" xr:uid="{F0661707-61E8-4AB2-B3BB-E22352A5EF2C}"/>
    <cellStyle name="Normal 9 4 2 2 3 2 5" xfId="5042" xr:uid="{79F010B0-DB5E-4F03-A017-E052F21E9E5D}"/>
    <cellStyle name="Normal 9 4 2 2 3 3" xfId="3262" xr:uid="{61582EE9-7010-4287-B622-3874C4F7F198}"/>
    <cellStyle name="Normal 9 4 2 2 3 3 2" xfId="5046" xr:uid="{0078E474-13F0-4D2F-A1E0-F02CFC37AC3B}"/>
    <cellStyle name="Normal 9 4 2 2 3 3 2 2" xfId="6963" xr:uid="{8B594EAF-0363-4957-8BFC-0380A73D4446}"/>
    <cellStyle name="Normal 9 4 2 2 3 4" xfId="3263" xr:uid="{2A908A48-8E81-4870-89F2-BDC1778CC521}"/>
    <cellStyle name="Normal 9 4 2 2 3 4 2" xfId="5047" xr:uid="{9147081E-2B9A-4152-A200-49412450E901}"/>
    <cellStyle name="Normal 9 4 2 2 3 5" xfId="3264" xr:uid="{72DF7846-2B95-473A-9CAA-A01BAA1E3F17}"/>
    <cellStyle name="Normal 9 4 2 2 3 5 2" xfId="5048" xr:uid="{D32A9376-DC5A-4152-A0B9-2ECB58405502}"/>
    <cellStyle name="Normal 9 4 2 2 3 6" xfId="5041" xr:uid="{3B3DA389-B9CE-42B4-BDA5-B98287AEBE8D}"/>
    <cellStyle name="Normal 9 4 2 2 4" xfId="3265" xr:uid="{C7BD8CBF-483C-41C8-BF76-8C0CDACC7B34}"/>
    <cellStyle name="Normal 9 4 2 2 4 2" xfId="3266" xr:uid="{1EC3D9F7-8645-4B08-AE15-BD694F4B29F7}"/>
    <cellStyle name="Normal 9 4 2 2 4 2 2" xfId="5050" xr:uid="{585FAF25-D8A5-4CE9-A294-5A6345D02CE6}"/>
    <cellStyle name="Normal 9 4 2 2 4 3" xfId="3267" xr:uid="{174BD817-F95E-40B0-9888-7DC81711390F}"/>
    <cellStyle name="Normal 9 4 2 2 4 3 2" xfId="5051" xr:uid="{1471625B-9D40-4590-8876-39A95B8246F7}"/>
    <cellStyle name="Normal 9 4 2 2 4 4" xfId="3268" xr:uid="{87E9E041-597A-4C65-A423-B1A1730246AF}"/>
    <cellStyle name="Normal 9 4 2 2 4 4 2" xfId="5052" xr:uid="{46FD4CC9-3E6D-46C5-A0FB-D7F372AAC52C}"/>
    <cellStyle name="Normal 9 4 2 2 4 5" xfId="5049" xr:uid="{427007ED-899A-4A74-A46E-CB0742D11DAA}"/>
    <cellStyle name="Normal 9 4 2 2 5" xfId="3269" xr:uid="{AC40ABC8-078C-4DEA-9784-3D42E0C8336F}"/>
    <cellStyle name="Normal 9 4 2 2 5 2" xfId="3270" xr:uid="{205F450E-8AFE-4AE9-BFF4-9206830E8A3D}"/>
    <cellStyle name="Normal 9 4 2 2 5 2 2" xfId="5054" xr:uid="{6BAAC068-CBE5-4CF3-9F29-E5DD0AE93D79}"/>
    <cellStyle name="Normal 9 4 2 2 5 3" xfId="3271" xr:uid="{EFA5CF5B-1A61-4438-A917-3C6FBC6A16BB}"/>
    <cellStyle name="Normal 9 4 2 2 5 3 2" xfId="5055" xr:uid="{D9A23928-0789-4FE6-AB3C-E170B69D1BDE}"/>
    <cellStyle name="Normal 9 4 2 2 5 4" xfId="3272" xr:uid="{0BE19840-977D-486A-A93E-4F8925BC17C1}"/>
    <cellStyle name="Normal 9 4 2 2 5 4 2" xfId="5056" xr:uid="{810F3329-40ED-4F70-A882-6DDD64FDB4A5}"/>
    <cellStyle name="Normal 9 4 2 2 5 5" xfId="5053" xr:uid="{9190E710-9A96-4704-9085-5E2A9FC2B146}"/>
    <cellStyle name="Normal 9 4 2 2 6" xfId="3273" xr:uid="{4A607594-22A7-46CD-9227-AD7225BC66C3}"/>
    <cellStyle name="Normal 9 4 2 2 6 2" xfId="5057" xr:uid="{FAB460EA-38AC-4F59-8168-9F148C2DEA43}"/>
    <cellStyle name="Normal 9 4 2 2 7" xfId="3274" xr:uid="{A025CA7D-EF8A-4B64-AB30-27348F4C7FDD}"/>
    <cellStyle name="Normal 9 4 2 2 7 2" xfId="5058" xr:uid="{050F694B-8B10-4038-9069-63BAF8F289F0}"/>
    <cellStyle name="Normal 9 4 2 2 8" xfId="3275" xr:uid="{8D075523-2480-4BF9-A19F-C2497BDDC61A}"/>
    <cellStyle name="Normal 9 4 2 2 8 2" xfId="5059" xr:uid="{033F3783-39B6-42F0-9AC8-FB835CD2F709}"/>
    <cellStyle name="Normal 9 4 2 2 9" xfId="5027" xr:uid="{57907A6A-CA55-4AB6-A33D-6355AB989CAE}"/>
    <cellStyle name="Normal 9 4 2 3" xfId="3276" xr:uid="{DCABA148-F3AD-4DA8-91CB-56B28234C341}"/>
    <cellStyle name="Normal 9 4 2 3 2" xfId="3277" xr:uid="{211ED16B-9F1B-4D31-9550-BBB34E903B91}"/>
    <cellStyle name="Normal 9 4 2 3 2 2" xfId="3278" xr:uid="{A0ABC764-87A5-43E6-B7F5-F67B700FE5BF}"/>
    <cellStyle name="Normal 9 4 2 3 2 2 2" xfId="4263" xr:uid="{3B256ABC-2299-4B79-AB37-5E40987CF258}"/>
    <cellStyle name="Normal 9 4 2 3 2 2 2 2" xfId="4264" xr:uid="{3E86A804-4771-46B9-B8DC-E1D95E6C2675}"/>
    <cellStyle name="Normal 9 4 2 3 2 2 2 2 2" xfId="5064" xr:uid="{F5856617-6C58-4E3F-9A04-39704D124811}"/>
    <cellStyle name="Normal 9 4 2 3 2 2 2 3" xfId="5063" xr:uid="{0289358A-73D1-4D57-97FC-9C44F3284829}"/>
    <cellStyle name="Normal 9 4 2 3 2 2 3" xfId="4265" xr:uid="{15E9F948-E40A-4C70-8656-975FD696DC9F}"/>
    <cellStyle name="Normal 9 4 2 3 2 2 3 2" xfId="5065" xr:uid="{E8E981FF-E33A-41B0-BAD1-CF4542D516F5}"/>
    <cellStyle name="Normal 9 4 2 3 2 2 3 2 2" xfId="6964" xr:uid="{D240B626-880F-4313-810A-98EEC3FC36A8}"/>
    <cellStyle name="Normal 9 4 2 3 2 2 4" xfId="5062" xr:uid="{03E0ED76-169D-475C-95E8-8997A47572C1}"/>
    <cellStyle name="Normal 9 4 2 3 2 2 4 2" xfId="6965" xr:uid="{A799F974-3DC7-44DD-8BF7-E20062132CD2}"/>
    <cellStyle name="Normal 9 4 2 3 2 3" xfId="3279" xr:uid="{8CD4E185-DC26-48C3-8458-1633D895CD2A}"/>
    <cellStyle name="Normal 9 4 2 3 2 3 2" xfId="4266" xr:uid="{7165127D-029C-4B8D-8248-7D18DDFC8CDC}"/>
    <cellStyle name="Normal 9 4 2 3 2 3 2 2" xfId="5067" xr:uid="{99F3AA8F-A284-4FF2-910F-F275E80C7CB0}"/>
    <cellStyle name="Normal 9 4 2 3 2 3 3" xfId="5066" xr:uid="{2FBC5342-5C81-42C6-B308-C5FBA48367E3}"/>
    <cellStyle name="Normal 9 4 2 3 2 4" xfId="3280" xr:uid="{78FECA7D-F0AD-45BF-8AB0-799FBD95D8A5}"/>
    <cellStyle name="Normal 9 4 2 3 2 4 2" xfId="5068" xr:uid="{1FA3692E-DB00-49AE-B84D-19C09D61C311}"/>
    <cellStyle name="Normal 9 4 2 3 2 4 2 2" xfId="6966" xr:uid="{9A700850-E642-4CD7-B69F-07482FD286E5}"/>
    <cellStyle name="Normal 9 4 2 3 2 5" xfId="5061" xr:uid="{B0713035-A336-4469-8848-B285BE8C79F8}"/>
    <cellStyle name="Normal 9 4 2 3 2 5 2" xfId="6967" xr:uid="{08D67CA6-C017-4DAC-A0D4-8B5278E2FC4E}"/>
    <cellStyle name="Normal 9 4 2 3 3" xfId="3281" xr:uid="{4058EB51-F978-4807-A986-920787CEC92B}"/>
    <cellStyle name="Normal 9 4 2 3 3 2" xfId="3282" xr:uid="{AEDBDB6A-CFE6-4007-BC70-0E5358829059}"/>
    <cellStyle name="Normal 9 4 2 3 3 2 2" xfId="4267" xr:uid="{86D77B39-49C6-4E73-969B-E2BE3A5BA15A}"/>
    <cellStyle name="Normal 9 4 2 3 3 2 2 2" xfId="5071" xr:uid="{93DDDD05-9199-4005-BFD9-73946ABCA5BE}"/>
    <cellStyle name="Normal 9 4 2 3 3 2 3" xfId="5070" xr:uid="{13570331-2D14-40A7-BA33-AD2A9F97E30E}"/>
    <cellStyle name="Normal 9 4 2 3 3 3" xfId="3283" xr:uid="{57496BD7-B23D-4B81-B2E6-0EF30A43D7C3}"/>
    <cellStyle name="Normal 9 4 2 3 3 3 2" xfId="5072" xr:uid="{96FDBA53-2972-4553-9012-B2DBF31C262E}"/>
    <cellStyle name="Normal 9 4 2 3 3 3 2 2" xfId="6968" xr:uid="{935A38CE-68B9-47D3-B566-55B77AB1473F}"/>
    <cellStyle name="Normal 9 4 2 3 3 4" xfId="3284" xr:uid="{F5437E0C-2340-4DF5-82DE-59C08A770F7C}"/>
    <cellStyle name="Normal 9 4 2 3 3 4 2" xfId="5073" xr:uid="{71470673-33E4-4E7C-A73A-BD647B30EC93}"/>
    <cellStyle name="Normal 9 4 2 3 3 5" xfId="5069" xr:uid="{2CE0E652-94B5-4D46-A280-445B536C2AF3}"/>
    <cellStyle name="Normal 9 4 2 3 4" xfId="3285" xr:uid="{D14EA40B-8788-421E-96C8-46DAB98A9BF3}"/>
    <cellStyle name="Normal 9 4 2 3 4 2" xfId="4268" xr:uid="{9A04269A-FE68-4596-B0FD-09731C885ED4}"/>
    <cellStyle name="Normal 9 4 2 3 4 2 2" xfId="5075" xr:uid="{617E9FC1-2C2A-4E0D-BECC-BF452A5C54CF}"/>
    <cellStyle name="Normal 9 4 2 3 4 3" xfId="5074" xr:uid="{3A2D1004-E5DA-40A0-921B-22E96EAB1521}"/>
    <cellStyle name="Normal 9 4 2 3 5" xfId="3286" xr:uid="{C9F90862-9B00-490B-AC4D-3D6A0EE4477F}"/>
    <cellStyle name="Normal 9 4 2 3 5 2" xfId="5076" xr:uid="{0C421DAC-228E-4C14-A744-A1753B96522F}"/>
    <cellStyle name="Normal 9 4 2 3 5 2 2" xfId="6969" xr:uid="{273A9F76-00B1-4AF8-AC37-8F9CC08BDA63}"/>
    <cellStyle name="Normal 9 4 2 3 6" xfId="3287" xr:uid="{704B2684-7B82-457F-B82E-87202BF10C60}"/>
    <cellStyle name="Normal 9 4 2 3 6 2" xfId="5077" xr:uid="{86B4323B-4EF8-407F-A8BD-890C827AD9A8}"/>
    <cellStyle name="Normal 9 4 2 3 7" xfId="5060" xr:uid="{B1CD145B-97BD-4CF2-A3F5-47F658403F27}"/>
    <cellStyle name="Normal 9 4 2 4" xfId="3288" xr:uid="{2BEA51C0-0BC9-46DF-AB49-91BBBA0971E2}"/>
    <cellStyle name="Normal 9 4 2 4 2" xfId="3289" xr:uid="{5F60C41A-E648-4676-8644-D6A929F2C338}"/>
    <cellStyle name="Normal 9 4 2 4 2 2" xfId="3290" xr:uid="{DD2F7111-EAEA-4B95-A7FA-1DF3A181C8E7}"/>
    <cellStyle name="Normal 9 4 2 4 2 2 2" xfId="4269" xr:uid="{2A54F8AF-64D3-44E0-9F77-6C1556E11BA0}"/>
    <cellStyle name="Normal 9 4 2 4 2 2 2 2" xfId="5081" xr:uid="{60823E90-6457-42F1-8392-E3CF15A25682}"/>
    <cellStyle name="Normal 9 4 2 4 2 2 3" xfId="5080" xr:uid="{C00F6E4F-B670-436F-B481-DF7C65E1596C}"/>
    <cellStyle name="Normal 9 4 2 4 2 3" xfId="3291" xr:uid="{F37694D3-BC55-409C-B0F5-F1817D1F50CB}"/>
    <cellStyle name="Normal 9 4 2 4 2 3 2" xfId="5082" xr:uid="{F2C0F52C-F899-49E6-A88E-B7DBC9E4217B}"/>
    <cellStyle name="Normal 9 4 2 4 2 3 2 2" xfId="6970" xr:uid="{B8D18FF8-EC57-4AFE-90AD-699420F5D57B}"/>
    <cellStyle name="Normal 9 4 2 4 2 4" xfId="3292" xr:uid="{B536ECDA-33C3-49DC-B5D3-2E980C14135B}"/>
    <cellStyle name="Normal 9 4 2 4 2 4 2" xfId="5083" xr:uid="{B2B6618B-1996-4B1E-8FDA-1DD26CE93651}"/>
    <cellStyle name="Normal 9 4 2 4 2 5" xfId="5079" xr:uid="{D360638F-4547-46DE-AC22-A23B2675AF6C}"/>
    <cellStyle name="Normal 9 4 2 4 3" xfId="3293" xr:uid="{8D6F98B2-829E-4D8C-8687-510DED4B4E9C}"/>
    <cellStyle name="Normal 9 4 2 4 3 2" xfId="4270" xr:uid="{E10E13B5-F2F4-4A13-B2C5-FB09AD67A4B2}"/>
    <cellStyle name="Normal 9 4 2 4 3 2 2" xfId="5085" xr:uid="{D6135CA0-1213-4A1E-BB68-08B8D05544C9}"/>
    <cellStyle name="Normal 9 4 2 4 3 3" xfId="5084" xr:uid="{B37AE5EB-752E-492F-9F65-53703A26107C}"/>
    <cellStyle name="Normal 9 4 2 4 4" xfId="3294" xr:uid="{FF550AB7-F2D1-4D57-A37A-E3725DD16A19}"/>
    <cellStyle name="Normal 9 4 2 4 4 2" xfId="5086" xr:uid="{4FABC1FA-D8F3-475C-8B5D-7F2DFD654BAA}"/>
    <cellStyle name="Normal 9 4 2 4 4 2 2" xfId="6971" xr:uid="{A995866D-6295-4CAC-8227-FC69DD15C17A}"/>
    <cellStyle name="Normal 9 4 2 4 5" xfId="3295" xr:uid="{FD601086-9B16-4170-B0CC-2A92D109997C}"/>
    <cellStyle name="Normal 9 4 2 4 5 2" xfId="5087" xr:uid="{81BBC2D8-C506-4907-99CF-17978536AB27}"/>
    <cellStyle name="Normal 9 4 2 4 6" xfId="5078" xr:uid="{AA741DEF-CB3E-4464-8D25-498C199E9AC8}"/>
    <cellStyle name="Normal 9 4 2 5" xfId="3296" xr:uid="{220F21BC-981F-4F57-83C9-5F701663034E}"/>
    <cellStyle name="Normal 9 4 2 5 2" xfId="3297" xr:uid="{03F39591-6FF6-4C50-9F8C-05771810E4AD}"/>
    <cellStyle name="Normal 9 4 2 5 2 2" xfId="4271" xr:uid="{07A232DB-1F07-46BB-93B2-00761CE37847}"/>
    <cellStyle name="Normal 9 4 2 5 2 2 2" xfId="5090" xr:uid="{831112F4-25BD-4290-B9E9-889DD7AABFFC}"/>
    <cellStyle name="Normal 9 4 2 5 2 3" xfId="5089" xr:uid="{E9871B15-F07C-453B-8385-656FE7BDD2FE}"/>
    <cellStyle name="Normal 9 4 2 5 3" xfId="3298" xr:uid="{DFEC0AA0-5C04-4BE8-903C-C5F25FA5646E}"/>
    <cellStyle name="Normal 9 4 2 5 3 2" xfId="5091" xr:uid="{0C7729AA-3884-47AE-B257-01BB15B3DA41}"/>
    <cellStyle name="Normal 9 4 2 5 3 2 2" xfId="6972" xr:uid="{B524F2C0-3A56-4B99-BEF4-18BDC0BB82BC}"/>
    <cellStyle name="Normal 9 4 2 5 4" xfId="3299" xr:uid="{28CCFD44-D7C1-4679-B507-2C1FEB040A31}"/>
    <cellStyle name="Normal 9 4 2 5 4 2" xfId="5092" xr:uid="{02D92411-7938-4185-B396-27893F93484B}"/>
    <cellStyle name="Normal 9 4 2 5 5" xfId="5088" xr:uid="{D21CB00B-BB0E-441B-AB4D-5C3DA8AD2F7F}"/>
    <cellStyle name="Normal 9 4 2 6" xfId="3300" xr:uid="{378B7987-DA52-4EF1-8D8B-D0D7EAB6FA34}"/>
    <cellStyle name="Normal 9 4 2 6 2" xfId="3301" xr:uid="{CA2396BE-09FE-4917-8532-00F5CA2A4074}"/>
    <cellStyle name="Normal 9 4 2 6 2 2" xfId="5094" xr:uid="{837BDBDC-1061-405A-872D-CF9FE2AAFA6D}"/>
    <cellStyle name="Normal 9 4 2 6 3" xfId="3302" xr:uid="{35875BB4-D07A-441B-A713-48441ABB3DF4}"/>
    <cellStyle name="Normal 9 4 2 6 3 2" xfId="5095" xr:uid="{155D829F-60BB-4441-9118-795E53072278}"/>
    <cellStyle name="Normal 9 4 2 6 4" xfId="3303" xr:uid="{CB1688ED-0DED-4545-9D78-B2055F8E1420}"/>
    <cellStyle name="Normal 9 4 2 6 4 2" xfId="5096" xr:uid="{FCF72370-219D-4E31-AC75-940A00608A36}"/>
    <cellStyle name="Normal 9 4 2 6 5" xfId="5093" xr:uid="{8F6511FC-1B23-4D32-84C5-B60F1BBB5097}"/>
    <cellStyle name="Normal 9 4 2 7" xfId="3304" xr:uid="{9E0D5C23-94A4-4661-8D07-314C1BB6E770}"/>
    <cellStyle name="Normal 9 4 2 7 2" xfId="5097" xr:uid="{AD0A8D13-332C-46BF-9F80-CDF73193A3FC}"/>
    <cellStyle name="Normal 9 4 2 7 2 2" xfId="6973" xr:uid="{74213F6D-77CC-43ED-B27D-7D8BF50046C2}"/>
    <cellStyle name="Normal 9 4 2 8" xfId="3305" xr:uid="{9D89A686-A576-42EA-A6F3-EA836B05EA61}"/>
    <cellStyle name="Normal 9 4 2 8 2" xfId="5098" xr:uid="{3EFE7025-E5BA-47AC-8B6F-6571F2CE9488}"/>
    <cellStyle name="Normal 9 4 2 9" xfId="3306" xr:uid="{095AE34F-DC39-408D-BC4A-9D0EAB12C6AD}"/>
    <cellStyle name="Normal 9 4 2 9 2" xfId="5099" xr:uid="{B1ADEFA7-60AF-4A16-9D0B-EE4620C21E82}"/>
    <cellStyle name="Normal 9 4 3" xfId="3307" xr:uid="{0940E5FA-D2F6-4975-8D11-9C43B1ABEDCC}"/>
    <cellStyle name="Normal 9 4 3 2" xfId="3308" xr:uid="{32130915-468A-459F-A869-60A0CE29734E}"/>
    <cellStyle name="Normal 9 4 3 2 2" xfId="3309" xr:uid="{87634890-E082-4134-9398-4E40982CBF3C}"/>
    <cellStyle name="Normal 9 4 3 2 2 2" xfId="3310" xr:uid="{7D147551-1228-43F6-9E5C-83FC3B137B60}"/>
    <cellStyle name="Normal 9 4 3 2 2 2 2" xfId="4272" xr:uid="{879DF153-D2D2-40DE-8C1A-C2243C6F70C9}"/>
    <cellStyle name="Normal 9 4 3 2 2 2 2 2" xfId="4753" xr:uid="{854C7A09-702C-4965-AB35-B494DE8AD8DA}"/>
    <cellStyle name="Normal 9 4 3 2 2 2 2 2 2" xfId="5475" xr:uid="{61DE3AD9-8BF3-4090-B6C5-0CA25E8CDF42}"/>
    <cellStyle name="Normal 9 4 3 2 2 2 2 2 3" xfId="5104" xr:uid="{7A7D35D2-12AB-4C77-B724-EFE3F4FFEE48}"/>
    <cellStyle name="Normal 9 4 3 2 2 2 3" xfId="4754" xr:uid="{45C82D58-3ED5-4395-883C-B1686A01EAEE}"/>
    <cellStyle name="Normal 9 4 3 2 2 2 3 2" xfId="5476" xr:uid="{3293483D-8825-400A-B2CF-9E80F95D47E2}"/>
    <cellStyle name="Normal 9 4 3 2 2 2 3 3" xfId="5103" xr:uid="{EB103CA1-95C8-45C5-B01E-B62EEEA7A0F0}"/>
    <cellStyle name="Normal 9 4 3 2 2 3" xfId="3311" xr:uid="{403DB00A-FD57-45F7-8EBA-304CE136DC90}"/>
    <cellStyle name="Normal 9 4 3 2 2 3 2" xfId="4755" xr:uid="{9D4ABFEA-534E-4FDE-A6BA-78BF3FD502ED}"/>
    <cellStyle name="Normal 9 4 3 2 2 3 2 2" xfId="5477" xr:uid="{41106190-E8F7-43CD-8730-9D6458B69B91}"/>
    <cellStyle name="Normal 9 4 3 2 2 3 2 3" xfId="5105" xr:uid="{1431CE82-1F43-4E04-8C13-ED941F8ECE2A}"/>
    <cellStyle name="Normal 9 4 3 2 2 4" xfId="3312" xr:uid="{EB9B11F9-D57F-4F09-98AF-BFD366628D2C}"/>
    <cellStyle name="Normal 9 4 3 2 2 4 2" xfId="5106" xr:uid="{887ABDDA-67BD-4690-8595-ECF2EA4BC6B1}"/>
    <cellStyle name="Normal 9 4 3 2 2 5" xfId="5102" xr:uid="{9B6CD858-CF9E-403C-9B30-9A48D64A3B80}"/>
    <cellStyle name="Normal 9 4 3 2 3" xfId="3313" xr:uid="{05931556-7D65-4566-94C0-EF7E6E973AEA}"/>
    <cellStyle name="Normal 9 4 3 2 3 2" xfId="3314" xr:uid="{4B5C24C2-B762-4BE7-BD8D-640E8373BB97}"/>
    <cellStyle name="Normal 9 4 3 2 3 2 2" xfId="4756" xr:uid="{26554263-816A-436C-AD37-5E9D5B23D2B6}"/>
    <cellStyle name="Normal 9 4 3 2 3 2 2 2" xfId="5478" xr:uid="{86579E08-46F0-493A-8EDF-260341F41E18}"/>
    <cellStyle name="Normal 9 4 3 2 3 2 2 3" xfId="5108" xr:uid="{67418806-663C-4ECE-8FF1-8905D15EDF2F}"/>
    <cellStyle name="Normal 9 4 3 2 3 3" xfId="3315" xr:uid="{FC38C6F1-C1BE-4DBE-81A9-3C4C36E0D923}"/>
    <cellStyle name="Normal 9 4 3 2 3 3 2" xfId="5109" xr:uid="{A29D2231-E4A2-4007-A870-281B68C8B8D1}"/>
    <cellStyle name="Normal 9 4 3 2 3 4" xfId="3316" xr:uid="{30582460-F0F2-495D-9415-4D814FC714A0}"/>
    <cellStyle name="Normal 9 4 3 2 3 4 2" xfId="5110" xr:uid="{888AC298-3C15-4201-9021-EBBE64145504}"/>
    <cellStyle name="Normal 9 4 3 2 3 5" xfId="5107" xr:uid="{5EFC9747-FA9E-4C85-BBAB-2CFD147082E6}"/>
    <cellStyle name="Normal 9 4 3 2 4" xfId="3317" xr:uid="{74E99DCA-F77D-4246-A69E-6CFB9FB71F4F}"/>
    <cellStyle name="Normal 9 4 3 2 4 2" xfId="4757" xr:uid="{CE9C0BF6-350E-40DD-871F-C784C4EBB0C8}"/>
    <cellStyle name="Normal 9 4 3 2 4 2 2" xfId="5479" xr:uid="{A1A26307-C325-447F-9F23-54DD4D414FBC}"/>
    <cellStyle name="Normal 9 4 3 2 4 2 3" xfId="5111" xr:uid="{492ED29E-B220-4B05-9B51-2E7AB41B5B44}"/>
    <cellStyle name="Normal 9 4 3 2 5" xfId="3318" xr:uid="{7A2D64F4-7445-44D5-89F9-ECB76D97F666}"/>
    <cellStyle name="Normal 9 4 3 2 5 2" xfId="5112" xr:uid="{A506FC75-15F4-4C6D-9614-D7497006B507}"/>
    <cellStyle name="Normal 9 4 3 2 6" xfId="3319" xr:uid="{6AD77743-EEED-436B-83FA-D3D28F975CB2}"/>
    <cellStyle name="Normal 9 4 3 2 6 2" xfId="5113" xr:uid="{6E97E255-86D7-4094-8882-9BC5ED74F3E9}"/>
    <cellStyle name="Normal 9 4 3 2 7" xfId="5101" xr:uid="{43BEA135-F0B1-4367-A21E-508BB6C220C4}"/>
    <cellStyle name="Normal 9 4 3 3" xfId="3320" xr:uid="{79E4423B-59C4-48CD-A8D8-4A63C913C16E}"/>
    <cellStyle name="Normal 9 4 3 3 2" xfId="3321" xr:uid="{1BC27EB3-79D0-4B01-B32D-85081E67F8F9}"/>
    <cellStyle name="Normal 9 4 3 3 2 2" xfId="3322" xr:uid="{F4D318E4-0DA8-4BE1-A10C-6A6B6268849A}"/>
    <cellStyle name="Normal 9 4 3 3 2 2 2" xfId="4758" xr:uid="{91FEB37A-FB01-44FA-94AB-E458456AC8AE}"/>
    <cellStyle name="Normal 9 4 3 3 2 2 2 2" xfId="5480" xr:uid="{F566C5C8-5F06-4B7C-8EC3-79CA098359A6}"/>
    <cellStyle name="Normal 9 4 3 3 2 2 2 3" xfId="5116" xr:uid="{477D8435-0464-4BC1-99DA-9B164C618573}"/>
    <cellStyle name="Normal 9 4 3 3 2 3" xfId="3323" xr:uid="{06E1EDE6-93CE-4557-91E1-1BA2DD586DDB}"/>
    <cellStyle name="Normal 9 4 3 3 2 3 2" xfId="5117" xr:uid="{CCBEBE34-FB23-4B60-8443-F16F46DD661B}"/>
    <cellStyle name="Normal 9 4 3 3 2 4" xfId="3324" xr:uid="{C1658EE4-3923-46F5-9826-A9EA056C188B}"/>
    <cellStyle name="Normal 9 4 3 3 2 4 2" xfId="5118" xr:uid="{BE828B8A-D03F-40AF-81B7-2C5C3DAB3E23}"/>
    <cellStyle name="Normal 9 4 3 3 2 5" xfId="5115" xr:uid="{06E9EF0C-0EE5-40E5-B46A-20AA088619B3}"/>
    <cellStyle name="Normal 9 4 3 3 3" xfId="3325" xr:uid="{24FFEAA0-F71B-4462-BD21-57558587FB21}"/>
    <cellStyle name="Normal 9 4 3 3 3 2" xfId="4759" xr:uid="{C9693A96-C57C-4577-B261-6D9587E61698}"/>
    <cellStyle name="Normal 9 4 3 3 3 2 2" xfId="5481" xr:uid="{E6E5A83E-DAF6-482A-9720-0CDD9202C207}"/>
    <cellStyle name="Normal 9 4 3 3 3 2 3" xfId="5119" xr:uid="{85E43B8A-A699-415A-AC05-1F55A75A5EEE}"/>
    <cellStyle name="Normal 9 4 3 3 4" xfId="3326" xr:uid="{3C385102-3AF7-4399-814A-40C078A23137}"/>
    <cellStyle name="Normal 9 4 3 3 4 2" xfId="5120" xr:uid="{B729C751-1D48-4E87-8AAB-F008120B81BB}"/>
    <cellStyle name="Normal 9 4 3 3 5" xfId="3327" xr:uid="{4823926F-B4C3-4896-B009-DA9B483FE2F5}"/>
    <cellStyle name="Normal 9 4 3 3 5 2" xfId="5121" xr:uid="{519FFA46-ABF2-45FF-B617-029B30EBA902}"/>
    <cellStyle name="Normal 9 4 3 3 6" xfId="5114" xr:uid="{BB5E7693-4BE1-4673-91AD-B6F493B76BC7}"/>
    <cellStyle name="Normal 9 4 3 4" xfId="3328" xr:uid="{469F3CAE-F7E9-43C0-8B9A-DBF44EE183AC}"/>
    <cellStyle name="Normal 9 4 3 4 2" xfId="3329" xr:uid="{D249004E-3784-49F1-BF25-BD4C0686A708}"/>
    <cellStyle name="Normal 9 4 3 4 2 2" xfId="4760" xr:uid="{C35E4541-6C25-45D0-B000-CFA8A12F35FF}"/>
    <cellStyle name="Normal 9 4 3 4 2 2 2" xfId="5482" xr:uid="{74206D4A-5FFF-4133-99E6-D5AC9C0539CC}"/>
    <cellStyle name="Normal 9 4 3 4 2 2 3" xfId="5123" xr:uid="{39283A36-7D74-4996-B4DA-5A96730F3093}"/>
    <cellStyle name="Normal 9 4 3 4 3" xfId="3330" xr:uid="{406302D6-1DBE-4CC9-BE17-2CC5B3E29185}"/>
    <cellStyle name="Normal 9 4 3 4 3 2" xfId="5124" xr:uid="{C8393E20-C432-439C-BE62-36BEEFB23E79}"/>
    <cellStyle name="Normal 9 4 3 4 4" xfId="3331" xr:uid="{471BBEB8-02DA-4F44-BCE6-A56A51B36EB4}"/>
    <cellStyle name="Normal 9 4 3 4 4 2" xfId="5125" xr:uid="{40C6BFE5-7586-4510-B0EF-4942AF31F12D}"/>
    <cellStyle name="Normal 9 4 3 4 5" xfId="5122" xr:uid="{6C06D6AF-AFB6-4151-B4E4-F30BB20A97D2}"/>
    <cellStyle name="Normal 9 4 3 5" xfId="3332" xr:uid="{6203B65A-4210-4B38-9755-91A29AA5E227}"/>
    <cellStyle name="Normal 9 4 3 5 2" xfId="3333" xr:uid="{A0ABB02B-E23C-447E-B90C-3D12291A50C8}"/>
    <cellStyle name="Normal 9 4 3 5 2 2" xfId="5127" xr:uid="{6E8F60DA-DA79-4D9E-AF9C-3EBB7E44DDAA}"/>
    <cellStyle name="Normal 9 4 3 5 3" xfId="3334" xr:uid="{F6ED8042-ECB7-4749-ABC6-78FD053F9664}"/>
    <cellStyle name="Normal 9 4 3 5 3 2" xfId="5128" xr:uid="{1D437276-DB12-4FE2-9995-059772157F29}"/>
    <cellStyle name="Normal 9 4 3 5 4" xfId="3335" xr:uid="{A204038B-71F9-4D54-AF52-A416FB06E174}"/>
    <cellStyle name="Normal 9 4 3 5 4 2" xfId="5129" xr:uid="{83F6B4B5-CCA9-4093-BE05-717620763AB4}"/>
    <cellStyle name="Normal 9 4 3 5 5" xfId="5126" xr:uid="{8B9C1AB6-6C74-4D46-B823-5B28A0136871}"/>
    <cellStyle name="Normal 9 4 3 6" xfId="3336" xr:uid="{5518110A-5586-4C13-8954-49FB373F5750}"/>
    <cellStyle name="Normal 9 4 3 6 2" xfId="5130" xr:uid="{A843F868-3ED8-474A-82C6-60E4C27A3608}"/>
    <cellStyle name="Normal 9 4 3 7" xfId="3337" xr:uid="{4FCCBB34-287C-4415-A3E9-45BC89F0931D}"/>
    <cellStyle name="Normal 9 4 3 7 2" xfId="5131" xr:uid="{2EE11133-214F-4B76-B4C5-76366410B559}"/>
    <cellStyle name="Normal 9 4 3 8" xfId="3338" xr:uid="{A4E25913-EBBC-4E9F-B688-7A2D8EDD5685}"/>
    <cellStyle name="Normal 9 4 3 8 2" xfId="5132" xr:uid="{59564612-AF8B-4D5F-9223-D748C7F57B7A}"/>
    <cellStyle name="Normal 9 4 3 9" xfId="5100" xr:uid="{9CA57A7F-2A23-4365-A828-2A914EF72720}"/>
    <cellStyle name="Normal 9 4 4" xfId="3339" xr:uid="{C0A67877-344E-4980-81DB-7509CDEDB6EC}"/>
    <cellStyle name="Normal 9 4 4 2" xfId="3340" xr:uid="{72488D04-12E0-4FDE-A2BE-95AE744AA48C}"/>
    <cellStyle name="Normal 9 4 4 2 2" xfId="3341" xr:uid="{13E3E5C5-316C-4AF5-B014-E6B167C643F4}"/>
    <cellStyle name="Normal 9 4 4 2 2 2" xfId="3342" xr:uid="{A93AD8FF-8E57-4A71-ABA4-A3FD896ED2C3}"/>
    <cellStyle name="Normal 9 4 4 2 2 2 2" xfId="4273" xr:uid="{75CD629F-FE62-4597-924D-C2C7C10C13CC}"/>
    <cellStyle name="Normal 9 4 4 2 2 2 2 2" xfId="5137" xr:uid="{744B2853-C3D3-4FFE-A3FA-2A5DA7247921}"/>
    <cellStyle name="Normal 9 4 4 2 2 2 3" xfId="5136" xr:uid="{B9E7A084-E1D2-40A9-B91A-D78A5AA1A4D3}"/>
    <cellStyle name="Normal 9 4 4 2 2 3" xfId="3343" xr:uid="{C77F8D36-6108-4004-95E1-ECEE1BE68AFF}"/>
    <cellStyle name="Normal 9 4 4 2 2 3 2" xfId="5138" xr:uid="{5599A9F6-618A-4983-BC38-D606EE799E10}"/>
    <cellStyle name="Normal 9 4 4 2 2 3 2 2" xfId="6974" xr:uid="{5AF27EA8-24C6-496C-9B09-4EBB0CA5F948}"/>
    <cellStyle name="Normal 9 4 4 2 2 4" xfId="3344" xr:uid="{5415DB80-96AF-4496-99BD-7ED903939A7F}"/>
    <cellStyle name="Normal 9 4 4 2 2 4 2" xfId="5139" xr:uid="{727B4783-BAD4-4A86-9F0B-610E0F6DB596}"/>
    <cellStyle name="Normal 9 4 4 2 2 5" xfId="5135" xr:uid="{2795F8D4-FE57-400B-85F6-766F501F753D}"/>
    <cellStyle name="Normal 9 4 4 2 3" xfId="3345" xr:uid="{EF7403F1-5E32-40FA-998C-99A932750DEA}"/>
    <cellStyle name="Normal 9 4 4 2 3 2" xfId="4274" xr:uid="{66771F5B-7A91-45E6-831F-0EC1D1D8D692}"/>
    <cellStyle name="Normal 9 4 4 2 3 2 2" xfId="5141" xr:uid="{44EF52E5-F498-49B3-AB57-30831B1714FD}"/>
    <cellStyle name="Normal 9 4 4 2 3 3" xfId="5140" xr:uid="{8781BF7F-028D-4AFF-8ABC-B27F137D3775}"/>
    <cellStyle name="Normal 9 4 4 2 4" xfId="3346" xr:uid="{8921E980-41DC-4ACD-A131-0AFF9774B4F8}"/>
    <cellStyle name="Normal 9 4 4 2 4 2" xfId="5142" xr:uid="{B2991486-859F-4E4F-8D5E-35C157A2671A}"/>
    <cellStyle name="Normal 9 4 4 2 4 2 2" xfId="6975" xr:uid="{B53A1BDB-4F68-4C53-8AA4-511873EC7FC9}"/>
    <cellStyle name="Normal 9 4 4 2 5" xfId="3347" xr:uid="{5DB9398F-58E8-4A97-9C91-0A7B976CE59A}"/>
    <cellStyle name="Normal 9 4 4 2 5 2" xfId="5143" xr:uid="{094C0503-2926-4E45-ACAE-17E49B9D1184}"/>
    <cellStyle name="Normal 9 4 4 2 6" xfId="5134" xr:uid="{C9DC07F4-1BDB-422F-A1DE-8975027D6852}"/>
    <cellStyle name="Normal 9 4 4 3" xfId="3348" xr:uid="{37B6A615-48E6-4814-B226-2F501AFE34C2}"/>
    <cellStyle name="Normal 9 4 4 3 2" xfId="3349" xr:uid="{0C7CF663-4DE2-4A85-9269-83DAF8F6A626}"/>
    <cellStyle name="Normal 9 4 4 3 2 2" xfId="4275" xr:uid="{10F2B0C5-AC8B-4785-90B1-61A2EE1A1384}"/>
    <cellStyle name="Normal 9 4 4 3 2 2 2" xfId="5146" xr:uid="{CCABF27E-D057-46CC-A22B-9FB9DD806689}"/>
    <cellStyle name="Normal 9 4 4 3 2 3" xfId="5145" xr:uid="{50523451-365A-4525-AE45-F40B8421501C}"/>
    <cellStyle name="Normal 9 4 4 3 3" xfId="3350" xr:uid="{BD090F61-0532-4EA5-92E2-0462DA509656}"/>
    <cellStyle name="Normal 9 4 4 3 3 2" xfId="5147" xr:uid="{102BE386-CBBB-4A5B-9E75-8CCC9B75A3E2}"/>
    <cellStyle name="Normal 9 4 4 3 3 2 2" xfId="6976" xr:uid="{54D0E6CD-00D3-4447-8335-253DE413CDE2}"/>
    <cellStyle name="Normal 9 4 4 3 4" xfId="3351" xr:uid="{F52DB789-52AB-4C67-8CF5-80D67C2A65C4}"/>
    <cellStyle name="Normal 9 4 4 3 4 2" xfId="5148" xr:uid="{F60211F4-4652-485C-8F65-AF69DBDD452F}"/>
    <cellStyle name="Normal 9 4 4 3 5" xfId="5144" xr:uid="{F1C4A5A1-ECEF-4BD2-8B68-E7658AEEEE79}"/>
    <cellStyle name="Normal 9 4 4 4" xfId="3352" xr:uid="{BF59958A-CA0A-49C6-9F23-AD5698CA74CA}"/>
    <cellStyle name="Normal 9 4 4 4 2" xfId="3353" xr:uid="{20D68806-7BA2-40D8-A320-55DA1B755F51}"/>
    <cellStyle name="Normal 9 4 4 4 2 2" xfId="5150" xr:uid="{1624F701-53EE-4C2C-B9FB-5136D6708433}"/>
    <cellStyle name="Normal 9 4 4 4 3" xfId="3354" xr:uid="{F03577E6-EBAB-4410-9761-2B6BF969A5E7}"/>
    <cellStyle name="Normal 9 4 4 4 3 2" xfId="5151" xr:uid="{D826CF4A-A6AD-4B26-BC5C-6A50A0F08A15}"/>
    <cellStyle name="Normal 9 4 4 4 4" xfId="3355" xr:uid="{F83CB92E-9B98-4457-9407-F69E7916F646}"/>
    <cellStyle name="Normal 9 4 4 4 4 2" xfId="5152" xr:uid="{EA6AEC4D-E64B-4D39-A6D0-AFAD282E1F98}"/>
    <cellStyle name="Normal 9 4 4 4 5" xfId="5149" xr:uid="{2CB0A522-391E-4867-8955-2C254F0656D4}"/>
    <cellStyle name="Normal 9 4 4 5" xfId="3356" xr:uid="{981BA52A-7B0D-4B3C-9266-B13C495684CE}"/>
    <cellStyle name="Normal 9 4 4 5 2" xfId="5153" xr:uid="{0046FB8F-5386-4AE7-96BE-C1AFEE38FFBB}"/>
    <cellStyle name="Normal 9 4 4 5 2 2" xfId="6977" xr:uid="{B2EBCC21-F1D2-43DC-9C71-9F8FB9342AA4}"/>
    <cellStyle name="Normal 9 4 4 6" xfId="3357" xr:uid="{674C8E60-E548-46D9-AB49-1C5B393F761D}"/>
    <cellStyle name="Normal 9 4 4 6 2" xfId="5154" xr:uid="{08B48730-9233-4822-93EA-ED43121172B9}"/>
    <cellStyle name="Normal 9 4 4 7" xfId="3358" xr:uid="{9C91788B-E596-4B8D-9DA9-0DA64322ABAF}"/>
    <cellStyle name="Normal 9 4 4 7 2" xfId="5155" xr:uid="{22591D82-5B76-4562-9F8F-2838D8B5BE3A}"/>
    <cellStyle name="Normal 9 4 4 8" xfId="5133" xr:uid="{AD63CD6D-331E-472C-A91C-43E0F8A16899}"/>
    <cellStyle name="Normal 9 4 5" xfId="3359" xr:uid="{EE510909-4EB4-4484-AA7A-923F7DA7954C}"/>
    <cellStyle name="Normal 9 4 5 2" xfId="3360" xr:uid="{1F00A2A6-D09E-4CBD-807E-BB9CBEB16851}"/>
    <cellStyle name="Normal 9 4 5 2 2" xfId="3361" xr:uid="{06E5EC15-F3A0-4D9F-8934-2A745F93890F}"/>
    <cellStyle name="Normal 9 4 5 2 2 2" xfId="4276" xr:uid="{8B6B98D5-D62D-49C5-ADFF-097B8E87577D}"/>
    <cellStyle name="Normal 9 4 5 2 2 2 2" xfId="5159" xr:uid="{CC337455-4AA5-4D00-ADE7-589E8937362A}"/>
    <cellStyle name="Normal 9 4 5 2 2 3" xfId="5158" xr:uid="{988C8E67-7738-4733-B5AB-F1DB712B9B36}"/>
    <cellStyle name="Normal 9 4 5 2 3" xfId="3362" xr:uid="{3D06C583-5A5E-4C88-9A4B-2B91D0EF9006}"/>
    <cellStyle name="Normal 9 4 5 2 3 2" xfId="5160" xr:uid="{0455FBAB-9CFA-48DE-859A-EA2E070A0034}"/>
    <cellStyle name="Normal 9 4 5 2 3 2 2" xfId="6978" xr:uid="{77B55503-0C19-4C7F-8FC2-F449F005EBD2}"/>
    <cellStyle name="Normal 9 4 5 2 4" xfId="3363" xr:uid="{7C9C0268-BB56-4F40-9D7F-9B45E6FA59E1}"/>
    <cellStyle name="Normal 9 4 5 2 4 2" xfId="5161" xr:uid="{8A9DDD61-6B04-41AC-8A3A-18111EE7DCF1}"/>
    <cellStyle name="Normal 9 4 5 2 5" xfId="5157" xr:uid="{C913831C-69BD-4603-AA2A-706FEA9CDFF6}"/>
    <cellStyle name="Normal 9 4 5 3" xfId="3364" xr:uid="{A1182EA6-FC90-429A-B135-55AB4AB2AF99}"/>
    <cellStyle name="Normal 9 4 5 3 2" xfId="3365" xr:uid="{AF72700F-CBF8-4649-9B30-1AEA3C5211EE}"/>
    <cellStyle name="Normal 9 4 5 3 2 2" xfId="5163" xr:uid="{46BD6FDA-95A3-4A89-8AD6-C57AD21E6940}"/>
    <cellStyle name="Normal 9 4 5 3 3" xfId="3366" xr:uid="{EC1B29C3-B9B5-405C-A063-A7F44D7E000C}"/>
    <cellStyle name="Normal 9 4 5 3 3 2" xfId="5164" xr:uid="{D0B2CBA3-C91F-4F7F-B5ED-6457E2AF4EE7}"/>
    <cellStyle name="Normal 9 4 5 3 4" xfId="3367" xr:uid="{A75BC6AF-6664-4542-86C9-792CA123F3B0}"/>
    <cellStyle name="Normal 9 4 5 3 4 2" xfId="5165" xr:uid="{D78E81DC-F746-4B08-BCF2-D7F0BCE78B68}"/>
    <cellStyle name="Normal 9 4 5 3 5" xfId="5162" xr:uid="{C2770658-CE07-4F62-91B7-BB61479AA304}"/>
    <cellStyle name="Normal 9 4 5 4" xfId="3368" xr:uid="{09C677BB-542E-48BD-B921-74B93D59E1A2}"/>
    <cellStyle name="Normal 9 4 5 4 2" xfId="5166" xr:uid="{E79D98FC-CBEC-46A3-A333-6316EEAD07C9}"/>
    <cellStyle name="Normal 9 4 5 4 2 2" xfId="6979" xr:uid="{534659DE-7E80-461F-BAA1-72BAFF4FF968}"/>
    <cellStyle name="Normal 9 4 5 5" xfId="3369" xr:uid="{964EF451-255D-4547-8254-35D14D56B6D2}"/>
    <cellStyle name="Normal 9 4 5 5 2" xfId="5167" xr:uid="{631BFC3E-F298-41CB-8D6E-31B2E66A3A5D}"/>
    <cellStyle name="Normal 9 4 5 6" xfId="3370" xr:uid="{AF8EA064-AB61-432E-9572-C7DABA1BBF9F}"/>
    <cellStyle name="Normal 9 4 5 6 2" xfId="5168" xr:uid="{5D6185F4-3C27-4511-96E9-6B55E0E80FFD}"/>
    <cellStyle name="Normal 9 4 5 7" xfId="5156" xr:uid="{8F94F2E9-85BD-4A53-BFE9-358F6CEBF204}"/>
    <cellStyle name="Normal 9 4 6" xfId="3371" xr:uid="{726391E1-C018-42F6-B0B9-8BA8E744615F}"/>
    <cellStyle name="Normal 9 4 6 2" xfId="3372" xr:uid="{2E299259-2022-4159-B223-9E27B5FD2CF2}"/>
    <cellStyle name="Normal 9 4 6 2 2" xfId="3373" xr:uid="{63B0652B-A1B4-4354-B1B6-D3A0B7AB10F5}"/>
    <cellStyle name="Normal 9 4 6 2 2 2" xfId="5171" xr:uid="{C6FFD444-823D-4E12-99A4-4498F653FCFD}"/>
    <cellStyle name="Normal 9 4 6 2 3" xfId="3374" xr:uid="{B3BC857C-9327-4A77-BA9E-47A81B1EB2EC}"/>
    <cellStyle name="Normal 9 4 6 2 3 2" xfId="5172" xr:uid="{4F028C87-D732-4A0B-B7B7-B6950DDD0439}"/>
    <cellStyle name="Normal 9 4 6 2 4" xfId="3375" xr:uid="{3A4B6E6F-EAB1-497F-9AB7-7CA7F3860000}"/>
    <cellStyle name="Normal 9 4 6 2 4 2" xfId="5173" xr:uid="{A33BE617-BE61-4353-96DF-DE028B61A163}"/>
    <cellStyle name="Normal 9 4 6 2 5" xfId="5170" xr:uid="{A054C74E-553F-4D78-AAE6-449A762F9E03}"/>
    <cellStyle name="Normal 9 4 6 3" xfId="3376" xr:uid="{249D2546-0B53-4E58-B6EC-EC7E860E3FFD}"/>
    <cellStyle name="Normal 9 4 6 3 2" xfId="5174" xr:uid="{16C2778E-5431-475E-BFB4-9B61CEDCF281}"/>
    <cellStyle name="Normal 9 4 6 3 2 2" xfId="6980" xr:uid="{3B440023-DA88-4AC6-816E-C34F1330CA56}"/>
    <cellStyle name="Normal 9 4 6 4" xfId="3377" xr:uid="{E931E925-65AA-4A3D-9B1B-344DDA11817F}"/>
    <cellStyle name="Normal 9 4 6 4 2" xfId="5175" xr:uid="{09E0A458-FFAE-4792-9FD5-65A511B4D2BF}"/>
    <cellStyle name="Normal 9 4 6 5" xfId="3378" xr:uid="{A481F1B3-BEF8-4E5A-AE7A-29789DC1C875}"/>
    <cellStyle name="Normal 9 4 6 5 2" xfId="5176" xr:uid="{6F63F2C0-0C27-4D2A-B255-0A0C849CC148}"/>
    <cellStyle name="Normal 9 4 6 6" xfId="5169" xr:uid="{F7F25735-87B8-4CF9-A9DF-F7594BC668E4}"/>
    <cellStyle name="Normal 9 4 7" xfId="3379" xr:uid="{66BA7C26-E818-4AC2-900C-A6AD06E52C0A}"/>
    <cellStyle name="Normal 9 4 7 2" xfId="3380" xr:uid="{DD568D30-44B4-4065-8578-495BF56321C5}"/>
    <cellStyle name="Normal 9 4 7 2 2" xfId="5178" xr:uid="{2AFEEA75-898D-4A0D-9B19-16E0F16D91C2}"/>
    <cellStyle name="Normal 9 4 7 3" xfId="3381" xr:uid="{29CA7456-02ED-4473-8F09-6818457EDFD2}"/>
    <cellStyle name="Normal 9 4 7 3 2" xfId="5179" xr:uid="{50753598-6A7D-4C55-AE41-1B456FFBF99A}"/>
    <cellStyle name="Normal 9 4 7 4" xfId="3382" xr:uid="{D38CBFD0-4995-47A7-B69F-3B67E12377FD}"/>
    <cellStyle name="Normal 9 4 7 4 2" xfId="5180" xr:uid="{0D551338-A056-4670-8C5C-FC482336D259}"/>
    <cellStyle name="Normal 9 4 7 5" xfId="5177" xr:uid="{7A023D38-EC2C-4614-9EDD-9371C1DA8E07}"/>
    <cellStyle name="Normal 9 4 8" xfId="3383" xr:uid="{DFDCB0A4-8E23-4EA5-9066-A8C911B8ACD4}"/>
    <cellStyle name="Normal 9 4 8 2" xfId="3384" xr:uid="{00226317-1897-4F7C-B599-1D186316B157}"/>
    <cellStyle name="Normal 9 4 8 2 2" xfId="5182" xr:uid="{8BC91225-6E50-4A6F-B9BC-C4295EB667A5}"/>
    <cellStyle name="Normal 9 4 8 3" xfId="3385" xr:uid="{B62AD39B-FD09-4C92-BB37-7FD5F23F126F}"/>
    <cellStyle name="Normal 9 4 8 3 2" xfId="5183" xr:uid="{3B5B5C0E-D84C-47CF-8AE1-751ED4249FC5}"/>
    <cellStyle name="Normal 9 4 8 4" xfId="3386" xr:uid="{D8013B0A-ABCB-4E7E-A715-69291F37ED8F}"/>
    <cellStyle name="Normal 9 4 8 4 2" xfId="5184" xr:uid="{3C4BEDB9-2307-4DDC-B2B1-1B78FD8B787E}"/>
    <cellStyle name="Normal 9 4 8 5" xfId="5181" xr:uid="{2FCF7D9A-581C-4100-BD96-E0E22F2A260B}"/>
    <cellStyle name="Normal 9 4 9" xfId="3387" xr:uid="{1FF0977A-02E9-41EA-9D68-77901452B32F}"/>
    <cellStyle name="Normal 9 4 9 2" xfId="5185" xr:uid="{1CAA1E3A-CBB9-40F2-A348-3A1785C1B586}"/>
    <cellStyle name="Normal 9 5" xfId="3388" xr:uid="{165D64AB-860A-43E1-9904-1D29AF016989}"/>
    <cellStyle name="Normal 9 5 10" xfId="3389" xr:uid="{0C249689-8E8E-4813-8B60-FEBFC06A93DD}"/>
    <cellStyle name="Normal 9 5 10 2" xfId="5187" xr:uid="{D48613B7-EE88-46A6-B517-DF25468DECE5}"/>
    <cellStyle name="Normal 9 5 11" xfId="3390" xr:uid="{37074A30-64CA-4B2A-A9B6-FE80C6D37B55}"/>
    <cellStyle name="Normal 9 5 11 2" xfId="5188" xr:uid="{7A86D58D-C8BA-47EB-8663-8F1750D27716}"/>
    <cellStyle name="Normal 9 5 12" xfId="5186" xr:uid="{58D999D1-F27C-4579-9E31-05500028A831}"/>
    <cellStyle name="Normal 9 5 2" xfId="3391" xr:uid="{42A664A7-720C-4FE9-B52D-EB78DCFC63B3}"/>
    <cellStyle name="Normal 9 5 2 10" xfId="5189" xr:uid="{EC39D2A9-D801-4B5C-BFD2-34BD491F5790}"/>
    <cellStyle name="Normal 9 5 2 2" xfId="3392" xr:uid="{DE2F1F0C-7145-4285-9828-83F33B236182}"/>
    <cellStyle name="Normal 9 5 2 2 2" xfId="3393" xr:uid="{B8E14605-A1BB-4836-AF9C-7EE141B73454}"/>
    <cellStyle name="Normal 9 5 2 2 2 2" xfId="3394" xr:uid="{FE5038F9-9C52-4CB9-A51A-47A49D4433D7}"/>
    <cellStyle name="Normal 9 5 2 2 2 2 2" xfId="3395" xr:uid="{A731188A-EA79-4CFB-928E-0F37AC0FDEC1}"/>
    <cellStyle name="Normal 9 5 2 2 2 2 2 2" xfId="5193" xr:uid="{D14110AF-4184-45D7-80E6-56369DE54493}"/>
    <cellStyle name="Normal 9 5 2 2 2 2 3" xfId="3396" xr:uid="{5E901332-D183-46FD-9A25-6C326500D5FB}"/>
    <cellStyle name="Normal 9 5 2 2 2 2 3 2" xfId="5194" xr:uid="{77B0DB7F-E5B7-470B-9908-BF36DFD89D18}"/>
    <cellStyle name="Normal 9 5 2 2 2 2 4" xfId="3397" xr:uid="{BE2A76BB-2D2A-4FDB-AFB4-01E103E0210A}"/>
    <cellStyle name="Normal 9 5 2 2 2 2 4 2" xfId="5195" xr:uid="{80BF991D-C23D-4588-90E2-A872B93F261A}"/>
    <cellStyle name="Normal 9 5 2 2 2 2 5" xfId="5192" xr:uid="{400E3021-8219-442C-B55E-29EE7D4D8528}"/>
    <cellStyle name="Normal 9 5 2 2 2 3" xfId="3398" xr:uid="{D3C04557-2019-4496-AC79-D9771914CB13}"/>
    <cellStyle name="Normal 9 5 2 2 2 3 2" xfId="3399" xr:uid="{F1E128DB-B23C-440A-B427-912B3F730F70}"/>
    <cellStyle name="Normal 9 5 2 2 2 3 2 2" xfId="5197" xr:uid="{AF9D24AB-8BE4-4FC3-8386-EE832AF6EF74}"/>
    <cellStyle name="Normal 9 5 2 2 2 3 3" xfId="3400" xr:uid="{6D922E43-07B7-4EC4-8FDC-B4E5ACCD35C9}"/>
    <cellStyle name="Normal 9 5 2 2 2 3 3 2" xfId="5198" xr:uid="{90192BF7-4D66-491D-8EFC-431CE696C25F}"/>
    <cellStyle name="Normal 9 5 2 2 2 3 4" xfId="3401" xr:uid="{A75FC5A0-B962-4035-A8B0-CF0CFCB0EE2A}"/>
    <cellStyle name="Normal 9 5 2 2 2 3 4 2" xfId="5199" xr:uid="{3EBB6FDA-1686-4D05-B5E6-5D501377914F}"/>
    <cellStyle name="Normal 9 5 2 2 2 3 5" xfId="5196" xr:uid="{48C6F4D3-C6FB-44FE-A081-EF6096033C64}"/>
    <cellStyle name="Normal 9 5 2 2 2 4" xfId="3402" xr:uid="{C3A7CBE7-3518-4F5D-93C1-1608F1A91BF3}"/>
    <cellStyle name="Normal 9 5 2 2 2 4 2" xfId="5200" xr:uid="{9189051F-D2F9-42EB-9CA0-1DC6852FD340}"/>
    <cellStyle name="Normal 9 5 2 2 2 5" xfId="3403" xr:uid="{CBC75B71-1D91-42E0-B560-67F3659CA7D0}"/>
    <cellStyle name="Normal 9 5 2 2 2 5 2" xfId="5201" xr:uid="{9C7B4C43-88E6-4B89-8C78-9096AC70F36C}"/>
    <cellStyle name="Normal 9 5 2 2 2 6" xfId="3404" xr:uid="{6D91C334-09A8-4471-9577-7E15E624CC8D}"/>
    <cellStyle name="Normal 9 5 2 2 2 6 2" xfId="5202" xr:uid="{B6726CFD-8F35-4E94-A4BD-29B665E2B186}"/>
    <cellStyle name="Normal 9 5 2 2 2 7" xfId="5191" xr:uid="{63B0EEAA-DBFE-4A59-B244-E66D9B97994F}"/>
    <cellStyle name="Normal 9 5 2 2 3" xfId="3405" xr:uid="{25787760-7096-4459-ABA8-7B0B5FB527EB}"/>
    <cellStyle name="Normal 9 5 2 2 3 2" xfId="3406" xr:uid="{E751946E-52E3-425A-9708-10800E93C855}"/>
    <cellStyle name="Normal 9 5 2 2 3 2 2" xfId="3407" xr:uid="{B9E8BA00-95D6-4860-AAA8-6E07859B3903}"/>
    <cellStyle name="Normal 9 5 2 2 3 2 2 2" xfId="5205" xr:uid="{3DCC2052-F7D4-4E14-B3B2-53251B23414E}"/>
    <cellStyle name="Normal 9 5 2 2 3 2 3" xfId="3408" xr:uid="{84E83542-3AFB-4B51-AF4E-44B928341963}"/>
    <cellStyle name="Normal 9 5 2 2 3 2 3 2" xfId="5206" xr:uid="{5C36C8A1-B917-44A8-90D1-80057DE42B8A}"/>
    <cellStyle name="Normal 9 5 2 2 3 2 4" xfId="3409" xr:uid="{E86A6760-F13F-4938-97B6-FF7D7056513F}"/>
    <cellStyle name="Normal 9 5 2 2 3 2 4 2" xfId="5207" xr:uid="{2C7123BB-A5E0-402F-A3DE-0F6330B568A4}"/>
    <cellStyle name="Normal 9 5 2 2 3 2 5" xfId="5204" xr:uid="{7A1C9F0D-E53F-40A7-A650-E4FEFD40B78B}"/>
    <cellStyle name="Normal 9 5 2 2 3 3" xfId="3410" xr:uid="{1D57115E-FC2B-453A-BF93-792CFAFEAF5C}"/>
    <cellStyle name="Normal 9 5 2 2 3 3 2" xfId="5208" xr:uid="{0FA8892B-B7BA-4D1B-91FD-0FBFCD09237F}"/>
    <cellStyle name="Normal 9 5 2 2 3 4" xfId="3411" xr:uid="{8460F783-7E92-4C2E-B726-5D2F0C47AD11}"/>
    <cellStyle name="Normal 9 5 2 2 3 4 2" xfId="5209" xr:uid="{BB815E6F-4C33-4BE0-A6C6-F6B161DC4B5C}"/>
    <cellStyle name="Normal 9 5 2 2 3 5" xfId="3412" xr:uid="{B9832344-C283-4674-8291-FFC7FC0309FE}"/>
    <cellStyle name="Normal 9 5 2 2 3 5 2" xfId="5210" xr:uid="{6242DAE4-D9BB-41E3-A657-582F8B4B93E8}"/>
    <cellStyle name="Normal 9 5 2 2 3 6" xfId="5203" xr:uid="{8272D95C-C35F-4EC0-8D1D-549A21558E86}"/>
    <cellStyle name="Normal 9 5 2 2 4" xfId="3413" xr:uid="{821C5C8C-82B2-498B-BDDE-7C097AAD6365}"/>
    <cellStyle name="Normal 9 5 2 2 4 2" xfId="3414" xr:uid="{554B15D7-6032-466A-ABF6-A498590F8874}"/>
    <cellStyle name="Normal 9 5 2 2 4 2 2" xfId="5212" xr:uid="{C6AD0726-64D6-4CE9-83AA-250FA788A97F}"/>
    <cellStyle name="Normal 9 5 2 2 4 3" xfId="3415" xr:uid="{019FF7CF-9098-49F2-BCE2-63226508B2E2}"/>
    <cellStyle name="Normal 9 5 2 2 4 3 2" xfId="5213" xr:uid="{8D99F909-97B6-43E2-B142-1861C71BE99D}"/>
    <cellStyle name="Normal 9 5 2 2 4 4" xfId="3416" xr:uid="{C10EF3EF-8EF6-4BF0-9ECC-D001DB0F685E}"/>
    <cellStyle name="Normal 9 5 2 2 4 4 2" xfId="5214" xr:uid="{ADCC99F8-97CC-480E-BBDE-967C5B1BF821}"/>
    <cellStyle name="Normal 9 5 2 2 4 5" xfId="5211" xr:uid="{6F3042E5-CE97-4474-98F4-A6F98D4B86D9}"/>
    <cellStyle name="Normal 9 5 2 2 5" xfId="3417" xr:uid="{BA9D269D-5E8B-4279-BC5B-0EBE570CFE03}"/>
    <cellStyle name="Normal 9 5 2 2 5 2" xfId="3418" xr:uid="{4B67604D-3900-41A3-8BF7-94F39CCBE7A0}"/>
    <cellStyle name="Normal 9 5 2 2 5 2 2" xfId="5216" xr:uid="{229CE3CE-1DE5-4FCD-929D-A2A2B77F1D43}"/>
    <cellStyle name="Normal 9 5 2 2 5 3" xfId="3419" xr:uid="{250B8A9F-777A-49D8-B3A5-7828CF81C714}"/>
    <cellStyle name="Normal 9 5 2 2 5 3 2" xfId="5217" xr:uid="{5164D202-7461-49E3-895C-BC91A9DBC61F}"/>
    <cellStyle name="Normal 9 5 2 2 5 4" xfId="3420" xr:uid="{04B2606D-4390-48B4-AC98-539DF59AF900}"/>
    <cellStyle name="Normal 9 5 2 2 5 4 2" xfId="5218" xr:uid="{296B0110-4D73-46BD-BB8A-DEC7EA23FA8C}"/>
    <cellStyle name="Normal 9 5 2 2 5 5" xfId="5215" xr:uid="{3F7CF112-DD3F-4604-9044-DA01D22B617E}"/>
    <cellStyle name="Normal 9 5 2 2 6" xfId="3421" xr:uid="{2165BBDD-7267-4786-8032-7BBFC6C0A035}"/>
    <cellStyle name="Normal 9 5 2 2 6 2" xfId="5219" xr:uid="{094029D9-2BBD-4383-A027-617B4C7F0A70}"/>
    <cellStyle name="Normal 9 5 2 2 7" xfId="3422" xr:uid="{4F75FEA5-8EFD-4C3D-9A10-DC77146A3815}"/>
    <cellStyle name="Normal 9 5 2 2 7 2" xfId="5220" xr:uid="{62F9D9CD-7B39-4349-9CE5-A9E41508E0B1}"/>
    <cellStyle name="Normal 9 5 2 2 8" xfId="3423" xr:uid="{55FBA9D7-8A9B-479B-9930-F806BFD13FA4}"/>
    <cellStyle name="Normal 9 5 2 2 8 2" xfId="5221" xr:uid="{DBED3153-AE70-44C4-A31A-3E26E076EFD3}"/>
    <cellStyle name="Normal 9 5 2 2 9" xfId="5190" xr:uid="{99302ADB-3E73-494E-BCE7-7947F83BA09C}"/>
    <cellStyle name="Normal 9 5 2 3" xfId="3424" xr:uid="{CA63F553-A249-4306-98EB-2CF490C435BC}"/>
    <cellStyle name="Normal 9 5 2 3 2" xfId="3425" xr:uid="{A70AF2F5-2301-432D-AF1E-23685037BC31}"/>
    <cellStyle name="Normal 9 5 2 3 2 2" xfId="3426" xr:uid="{F732472E-BAD2-4BC6-8BD1-B2CAB91C1D27}"/>
    <cellStyle name="Normal 9 5 2 3 2 2 2" xfId="5224" xr:uid="{A7EBE14A-48FB-4EEB-9BDD-98BEF93C4DC7}"/>
    <cellStyle name="Normal 9 5 2 3 2 3" xfId="3427" xr:uid="{FC8A617D-06C1-4CD8-8E8D-96752C3209BA}"/>
    <cellStyle name="Normal 9 5 2 3 2 3 2" xfId="5225" xr:uid="{6ED68414-D7F1-468F-B916-F1B717F58E9F}"/>
    <cellStyle name="Normal 9 5 2 3 2 4" xfId="3428" xr:uid="{D5D22B18-9C08-48F2-83C1-677856B153EE}"/>
    <cellStyle name="Normal 9 5 2 3 2 4 2" xfId="5226" xr:uid="{D1C71526-BA8E-4D7A-AE09-E1E043AC54D6}"/>
    <cellStyle name="Normal 9 5 2 3 2 5" xfId="5223" xr:uid="{C6596E4F-91E4-47F2-8D15-C25D155A5AB6}"/>
    <cellStyle name="Normal 9 5 2 3 3" xfId="3429" xr:uid="{AC652E74-736F-4126-90D5-20D7329363F0}"/>
    <cellStyle name="Normal 9 5 2 3 3 2" xfId="3430" xr:uid="{504A3484-3F93-4656-BCC2-E9FE9D44F970}"/>
    <cellStyle name="Normal 9 5 2 3 3 2 2" xfId="5228" xr:uid="{C4E3A0A0-C08B-462B-B99E-98574DCD77E3}"/>
    <cellStyle name="Normal 9 5 2 3 3 3" xfId="3431" xr:uid="{8C107C5A-E124-4051-AB18-422E25C207A0}"/>
    <cellStyle name="Normal 9 5 2 3 3 3 2" xfId="5229" xr:uid="{FCC55744-7A0C-4A3D-A85E-61714AA6A8C0}"/>
    <cellStyle name="Normal 9 5 2 3 3 4" xfId="3432" xr:uid="{B6D6E8DB-A8C2-45D8-AA04-A5556509F71F}"/>
    <cellStyle name="Normal 9 5 2 3 3 4 2" xfId="5230" xr:uid="{ACB70903-75BD-4D9D-85A9-CE614C40E5BB}"/>
    <cellStyle name="Normal 9 5 2 3 3 5" xfId="5227" xr:uid="{D0213AF1-5EFB-457B-9966-58EFFADB5D58}"/>
    <cellStyle name="Normal 9 5 2 3 4" xfId="3433" xr:uid="{DE0719AA-0F3A-4545-B668-590968A439C1}"/>
    <cellStyle name="Normal 9 5 2 3 4 2" xfId="5231" xr:uid="{8ADAD3D0-F36A-4877-BE86-6D17E1A4D5B1}"/>
    <cellStyle name="Normal 9 5 2 3 5" xfId="3434" xr:uid="{2D7AC64C-4E4D-4967-B8C9-FFAC732DBB07}"/>
    <cellStyle name="Normal 9 5 2 3 5 2" xfId="5232" xr:uid="{A9A4AAEC-2DD9-4CFD-86BB-14E1D3795AA0}"/>
    <cellStyle name="Normal 9 5 2 3 6" xfId="3435" xr:uid="{A29591F8-AAE0-4854-B450-ABD6342DEF08}"/>
    <cellStyle name="Normal 9 5 2 3 6 2" xfId="5233" xr:uid="{7AB07E1C-44DE-4BA0-90E0-4FF4A8A44F06}"/>
    <cellStyle name="Normal 9 5 2 3 7" xfId="5222" xr:uid="{FD85FEBB-1266-45B0-A3C5-0D58F055C98A}"/>
    <cellStyle name="Normal 9 5 2 4" xfId="3436" xr:uid="{A8F44F77-5DB2-4752-A18B-22DC708A88FA}"/>
    <cellStyle name="Normal 9 5 2 4 2" xfId="3437" xr:uid="{05E38480-10DD-4117-BE4E-CAA7306E3D5E}"/>
    <cellStyle name="Normal 9 5 2 4 2 2" xfId="3438" xr:uid="{8FDF6482-559C-46B8-9F30-3026FB0C52AB}"/>
    <cellStyle name="Normal 9 5 2 4 2 2 2" xfId="5236" xr:uid="{0B22AC33-99B4-47BF-88D8-0A5A3A3247E2}"/>
    <cellStyle name="Normal 9 5 2 4 2 3" xfId="3439" xr:uid="{FB1C2E77-9685-4486-82EB-9F72FB1DB676}"/>
    <cellStyle name="Normal 9 5 2 4 2 3 2" xfId="5237" xr:uid="{07B15294-C05D-46F5-9CEE-7E025EF4BE8D}"/>
    <cellStyle name="Normal 9 5 2 4 2 4" xfId="3440" xr:uid="{FB2ADD20-2B30-4377-9AAF-F89FF4A17C75}"/>
    <cellStyle name="Normal 9 5 2 4 2 4 2" xfId="5238" xr:uid="{9D647726-80FE-4D76-8A02-804ACDA151FB}"/>
    <cellStyle name="Normal 9 5 2 4 2 5" xfId="5235" xr:uid="{601B88DC-DF1A-41DA-8326-41603C774ADD}"/>
    <cellStyle name="Normal 9 5 2 4 3" xfId="3441" xr:uid="{1E61F5A5-DEA0-4052-9BB2-E68A6C840A0A}"/>
    <cellStyle name="Normal 9 5 2 4 3 2" xfId="5239" xr:uid="{DA3FD9C1-2317-4987-94EF-747B5BB4CD6D}"/>
    <cellStyle name="Normal 9 5 2 4 4" xfId="3442" xr:uid="{C9FB1E59-E74F-49F1-850C-6A215F194298}"/>
    <cellStyle name="Normal 9 5 2 4 4 2" xfId="5240" xr:uid="{5ABB667B-1786-4A8C-96D0-4CE2A3624690}"/>
    <cellStyle name="Normal 9 5 2 4 5" xfId="3443" xr:uid="{441B08C0-B74A-42E3-886F-3E78168882B2}"/>
    <cellStyle name="Normal 9 5 2 4 5 2" xfId="5241" xr:uid="{67C57281-7AAD-4F4C-A3F9-796E5D8B1F00}"/>
    <cellStyle name="Normal 9 5 2 4 6" xfId="5234" xr:uid="{3420F88C-0AD5-4786-9D79-1FA7C5BAB4F4}"/>
    <cellStyle name="Normal 9 5 2 5" xfId="3444" xr:uid="{5F44C1DD-9FAA-427A-B660-8CBED7DD1024}"/>
    <cellStyle name="Normal 9 5 2 5 2" xfId="3445" xr:uid="{75E7D172-53A8-4A26-8526-1DA7CEB1F98A}"/>
    <cellStyle name="Normal 9 5 2 5 2 2" xfId="5243" xr:uid="{7AE46558-28D7-457A-AD47-9EF1AD204E4F}"/>
    <cellStyle name="Normal 9 5 2 5 3" xfId="3446" xr:uid="{1F5DAD37-308E-4443-8CAE-9028D678BDCC}"/>
    <cellStyle name="Normal 9 5 2 5 3 2" xfId="5244" xr:uid="{88A54E8E-DFF9-4A21-9D97-474982A25C16}"/>
    <cellStyle name="Normal 9 5 2 5 4" xfId="3447" xr:uid="{40D66AE5-9012-4FFE-A8E2-8FF5D13AD830}"/>
    <cellStyle name="Normal 9 5 2 5 4 2" xfId="5245" xr:uid="{A33F7F94-EF21-450B-83BE-D6486A69B3DC}"/>
    <cellStyle name="Normal 9 5 2 5 5" xfId="5242" xr:uid="{5801CF4B-A36C-4841-BAFD-4205CE8A3B45}"/>
    <cellStyle name="Normal 9 5 2 6" xfId="3448" xr:uid="{8CFE39E2-0245-42A6-B296-337EB2CCF15D}"/>
    <cellStyle name="Normal 9 5 2 6 2" xfId="3449" xr:uid="{6A55C240-5285-4DB9-8FD0-234219E92617}"/>
    <cellStyle name="Normal 9 5 2 6 2 2" xfId="5247" xr:uid="{0BEAC87E-9948-42A9-9506-EC3778A65693}"/>
    <cellStyle name="Normal 9 5 2 6 3" xfId="3450" xr:uid="{D8613C1B-3EB7-44F6-A18F-880D7C8E7463}"/>
    <cellStyle name="Normal 9 5 2 6 3 2" xfId="5248" xr:uid="{75011AB5-BF6F-45C1-A2BC-755B2431E752}"/>
    <cellStyle name="Normal 9 5 2 6 4" xfId="3451" xr:uid="{EB52C74E-C01A-42EA-A80E-BABD620742D1}"/>
    <cellStyle name="Normal 9 5 2 6 4 2" xfId="5249" xr:uid="{8E3B1D91-6067-4E3B-99E8-A99F9B2864AA}"/>
    <cellStyle name="Normal 9 5 2 6 5" xfId="5246" xr:uid="{36521C98-C2A0-434B-9E8B-234900515507}"/>
    <cellStyle name="Normal 9 5 2 7" xfId="3452" xr:uid="{15B28EFA-C597-4722-AEBF-7783CC721DA7}"/>
    <cellStyle name="Normal 9 5 2 7 2" xfId="5250" xr:uid="{F41750A3-4786-4367-9960-68B6FA1D56CC}"/>
    <cellStyle name="Normal 9 5 2 8" xfId="3453" xr:uid="{0E10EFC7-3DFA-4DBD-84FE-89262E725A14}"/>
    <cellStyle name="Normal 9 5 2 8 2" xfId="5251" xr:uid="{BF9DCE24-7932-4B47-BE7E-8D139F689166}"/>
    <cellStyle name="Normal 9 5 2 9" xfId="3454" xr:uid="{DA50989B-7692-4E65-B1A2-D86C3253FCFF}"/>
    <cellStyle name="Normal 9 5 2 9 2" xfId="5252" xr:uid="{838D8F14-4533-4239-B11E-5329498C6D1E}"/>
    <cellStyle name="Normal 9 5 3" xfId="3455" xr:uid="{2FD9FEF8-32FE-4FA2-87D3-E636397366CF}"/>
    <cellStyle name="Normal 9 5 3 2" xfId="3456" xr:uid="{016F6F6B-2B2D-40D8-A696-2E4B77BFF5F5}"/>
    <cellStyle name="Normal 9 5 3 2 2" xfId="3457" xr:uid="{303A0B61-892E-4D03-AD13-DEE5D3511314}"/>
    <cellStyle name="Normal 9 5 3 2 2 2" xfId="3458" xr:uid="{B70EF1F4-E512-4D21-8C99-E1FE8CB6796D}"/>
    <cellStyle name="Normal 9 5 3 2 2 2 2" xfId="4277" xr:uid="{2C3DA347-94AD-44FE-9B18-5984E28CD23F}"/>
    <cellStyle name="Normal 9 5 3 2 2 2 2 2" xfId="5257" xr:uid="{7DFEC2EB-96EE-4AB9-BB52-E4B8D469751F}"/>
    <cellStyle name="Normal 9 5 3 2 2 2 3" xfId="5256" xr:uid="{5E2D61A1-9213-4F4B-B335-A99515E430F0}"/>
    <cellStyle name="Normal 9 5 3 2 2 3" xfId="3459" xr:uid="{2A3D8F03-5BD5-48CE-9902-8024F15D1914}"/>
    <cellStyle name="Normal 9 5 3 2 2 3 2" xfId="5258" xr:uid="{381FDC0C-6587-4AEA-934E-02CADD7E031F}"/>
    <cellStyle name="Normal 9 5 3 2 2 3 2 2" xfId="6981" xr:uid="{DDE9C07C-3BEA-4C75-904D-BEA671D6CB8F}"/>
    <cellStyle name="Normal 9 5 3 2 2 4" xfId="3460" xr:uid="{9D8A54A2-BE9B-46B6-94B7-F8CA658F4188}"/>
    <cellStyle name="Normal 9 5 3 2 2 4 2" xfId="5259" xr:uid="{2E8BB4D1-DB3D-4BF0-B98F-F60F55B1ECBB}"/>
    <cellStyle name="Normal 9 5 3 2 2 5" xfId="5255" xr:uid="{75649802-04FC-446B-88EF-CF5CB548AACA}"/>
    <cellStyle name="Normal 9 5 3 2 3" xfId="3461" xr:uid="{279CEE5B-FB9C-43A4-BF71-92F36E0DFA85}"/>
    <cellStyle name="Normal 9 5 3 2 3 2" xfId="3462" xr:uid="{7288FA03-D398-4DC4-82DE-5653A39B404F}"/>
    <cellStyle name="Normal 9 5 3 2 3 2 2" xfId="5261" xr:uid="{9A5760D9-A9AE-484D-9CEC-127DA0102EE5}"/>
    <cellStyle name="Normal 9 5 3 2 3 3" xfId="3463" xr:uid="{AEED1391-7CD0-440D-B2B2-61E7D7ACDB50}"/>
    <cellStyle name="Normal 9 5 3 2 3 3 2" xfId="5262" xr:uid="{0052870F-9C3F-4789-B634-4B84AF59267F}"/>
    <cellStyle name="Normal 9 5 3 2 3 4" xfId="3464" xr:uid="{C5348B40-A5B0-4ECF-9574-EA5400489419}"/>
    <cellStyle name="Normal 9 5 3 2 3 4 2" xfId="5263" xr:uid="{CD3A0FAE-4793-47D7-B4D7-5996FDB19373}"/>
    <cellStyle name="Normal 9 5 3 2 3 5" xfId="5260" xr:uid="{9AB5569D-2BEA-40CC-8AC0-4D2037248F4F}"/>
    <cellStyle name="Normal 9 5 3 2 4" xfId="3465" xr:uid="{FFFA75D3-491F-47EF-AB76-BD2DA7476C47}"/>
    <cellStyle name="Normal 9 5 3 2 4 2" xfId="5264" xr:uid="{07C36AD7-B003-487A-B124-5694BFF4D354}"/>
    <cellStyle name="Normal 9 5 3 2 4 2 2" xfId="6982" xr:uid="{31706D43-BE6A-4193-A400-D45FED1C6538}"/>
    <cellStyle name="Normal 9 5 3 2 5" xfId="3466" xr:uid="{2B725D12-F7CD-4111-A80E-44E704F3034B}"/>
    <cellStyle name="Normal 9 5 3 2 5 2" xfId="5265" xr:uid="{8013FF81-E2A8-4468-8CB7-2D954C2F2C29}"/>
    <cellStyle name="Normal 9 5 3 2 6" xfId="3467" xr:uid="{8F577908-4BDB-4A1D-B799-D30C5ED5CA07}"/>
    <cellStyle name="Normal 9 5 3 2 6 2" xfId="5266" xr:uid="{1CFB5898-78BA-4D08-8320-1B7E78979C3B}"/>
    <cellStyle name="Normal 9 5 3 2 7" xfId="5254" xr:uid="{EE79D69F-7C03-45F7-B8B3-1DFD0238571D}"/>
    <cellStyle name="Normal 9 5 3 3" xfId="3468" xr:uid="{AD296224-56A8-4D27-B61A-A352E2AB07C3}"/>
    <cellStyle name="Normal 9 5 3 3 2" xfId="3469" xr:uid="{3712605D-8856-4E59-A592-AB0E5B02AB4B}"/>
    <cellStyle name="Normal 9 5 3 3 2 2" xfId="3470" xr:uid="{F55DEBDF-018A-4A6F-8BE9-CF318E863BC7}"/>
    <cellStyle name="Normal 9 5 3 3 2 2 2" xfId="5269" xr:uid="{68CAB9C4-E4F3-46E9-8E67-26A47116AA85}"/>
    <cellStyle name="Normal 9 5 3 3 2 3" xfId="3471" xr:uid="{5E0DC2F5-9548-4AD6-99E3-684E5603EA3B}"/>
    <cellStyle name="Normal 9 5 3 3 2 3 2" xfId="5270" xr:uid="{5C18362B-6324-4DC7-A84D-8ACA0C2B7790}"/>
    <cellStyle name="Normal 9 5 3 3 2 4" xfId="3472" xr:uid="{685E6FAF-5C1C-46EE-AF6B-BB66670CB605}"/>
    <cellStyle name="Normal 9 5 3 3 2 4 2" xfId="5271" xr:uid="{2E53E5B2-01B9-4A39-A67C-A0082CE95A1C}"/>
    <cellStyle name="Normal 9 5 3 3 2 5" xfId="5268" xr:uid="{5AFA3D33-C462-4A45-A538-B5A1AC55951B}"/>
    <cellStyle name="Normal 9 5 3 3 3" xfId="3473" xr:uid="{338A02CB-04C7-4FAD-9B60-4B811AE57AAB}"/>
    <cellStyle name="Normal 9 5 3 3 3 2" xfId="5272" xr:uid="{73A0A72D-8CB6-4F08-A331-4E574DEDA497}"/>
    <cellStyle name="Normal 9 5 3 3 3 2 2" xfId="6983" xr:uid="{81E090D3-40C5-424C-868B-ABE1E2636D34}"/>
    <cellStyle name="Normal 9 5 3 3 4" xfId="3474" xr:uid="{239D9C7C-0B90-46BC-8C90-28E177783F37}"/>
    <cellStyle name="Normal 9 5 3 3 4 2" xfId="5273" xr:uid="{1DE12B14-B7CA-4047-9889-B983C0BB3211}"/>
    <cellStyle name="Normal 9 5 3 3 5" xfId="3475" xr:uid="{603647AC-8247-44C8-A2AC-FA8FA005CF29}"/>
    <cellStyle name="Normal 9 5 3 3 5 2" xfId="5274" xr:uid="{88CBE495-D8BD-403E-9ACE-1ACA2FBFA179}"/>
    <cellStyle name="Normal 9 5 3 3 6" xfId="5267" xr:uid="{992A4D73-2086-4146-BAE1-04DCCA628F32}"/>
    <cellStyle name="Normal 9 5 3 4" xfId="3476" xr:uid="{A75F3BBF-2D91-431F-939F-C241B3B7EA6E}"/>
    <cellStyle name="Normal 9 5 3 4 2" xfId="3477" xr:uid="{4B12FB46-5B5A-468F-86E3-03F60C130162}"/>
    <cellStyle name="Normal 9 5 3 4 2 2" xfId="5276" xr:uid="{73F6BBAC-482E-47E3-BE44-260D9F328BDE}"/>
    <cellStyle name="Normal 9 5 3 4 3" xfId="3478" xr:uid="{7DBA48AC-232B-4928-94C4-4B8E994DDE9E}"/>
    <cellStyle name="Normal 9 5 3 4 3 2" xfId="5277" xr:uid="{3F4E3CA3-5AAA-48F7-A1F7-5449615E51CA}"/>
    <cellStyle name="Normal 9 5 3 4 4" xfId="3479" xr:uid="{DD528608-33DB-49C6-8F51-8236F32BA203}"/>
    <cellStyle name="Normal 9 5 3 4 4 2" xfId="5278" xr:uid="{212D9ED4-31D1-4A64-B134-CEBBFBEB2128}"/>
    <cellStyle name="Normal 9 5 3 4 5" xfId="5275" xr:uid="{61495AD0-AAEF-4050-B004-4A6774C597FA}"/>
    <cellStyle name="Normal 9 5 3 5" xfId="3480" xr:uid="{280039CA-10E6-48F2-BDB5-4A5F98881F4B}"/>
    <cellStyle name="Normal 9 5 3 5 2" xfId="3481" xr:uid="{D49D2FCC-9FD0-47AF-98B9-14DA85840F9F}"/>
    <cellStyle name="Normal 9 5 3 5 2 2" xfId="5280" xr:uid="{087AFF82-C5A8-433C-85C5-3F4C5535C98A}"/>
    <cellStyle name="Normal 9 5 3 5 3" xfId="3482" xr:uid="{3AAE1F50-CCE9-496F-8CC9-E3A25D86C2A2}"/>
    <cellStyle name="Normal 9 5 3 5 3 2" xfId="5281" xr:uid="{C7B0C618-838F-45D1-A3AE-14EC25B1AD9B}"/>
    <cellStyle name="Normal 9 5 3 5 4" xfId="3483" xr:uid="{2C0A5F5F-D575-494E-B656-10AD09982FCA}"/>
    <cellStyle name="Normal 9 5 3 5 4 2" xfId="5282" xr:uid="{6434709E-C521-4A35-94D4-D2352D7894B1}"/>
    <cellStyle name="Normal 9 5 3 5 5" xfId="5279" xr:uid="{4734A3E8-127C-425C-894F-9C13C4EE0375}"/>
    <cellStyle name="Normal 9 5 3 6" xfId="3484" xr:uid="{F3A580D8-E86D-4E60-A1B7-031FAD3857E7}"/>
    <cellStyle name="Normal 9 5 3 6 2" xfId="5283" xr:uid="{635EAB6A-7FDE-4FF0-95C9-28248048154D}"/>
    <cellStyle name="Normal 9 5 3 7" xfId="3485" xr:uid="{0708DB83-7C60-4F05-9246-F417564510A4}"/>
    <cellStyle name="Normal 9 5 3 7 2" xfId="5284" xr:uid="{B185C230-D0AB-448F-BAE5-130A60A5BE47}"/>
    <cellStyle name="Normal 9 5 3 8" xfId="3486" xr:uid="{F65E92C1-D622-4594-BCD3-31AF079BE32C}"/>
    <cellStyle name="Normal 9 5 3 8 2" xfId="5285" xr:uid="{FE7D72A9-E153-426A-B878-E133BE54A25A}"/>
    <cellStyle name="Normal 9 5 3 9" xfId="5253" xr:uid="{C7B88748-A86C-4876-97D1-FDABF8D5D0C2}"/>
    <cellStyle name="Normal 9 5 4" xfId="3487" xr:uid="{1BB1FE72-F579-438E-812E-938AA4CA6FB0}"/>
    <cellStyle name="Normal 9 5 4 2" xfId="3488" xr:uid="{15104166-1840-4DB6-AB76-71F67F0A08F0}"/>
    <cellStyle name="Normal 9 5 4 2 2" xfId="3489" xr:uid="{1AB341DB-D072-45A3-B70F-B1A6AE11C7A0}"/>
    <cellStyle name="Normal 9 5 4 2 2 2" xfId="3490" xr:uid="{493A1B95-8351-41D0-BABE-6C3D45558BD5}"/>
    <cellStyle name="Normal 9 5 4 2 2 2 2" xfId="5289" xr:uid="{F16FCCB8-3CAB-481E-B546-EA5DE5604C2E}"/>
    <cellStyle name="Normal 9 5 4 2 2 3" xfId="3491" xr:uid="{FBDE3F81-2AC6-4E52-BB8D-3730F5B7F5E9}"/>
    <cellStyle name="Normal 9 5 4 2 2 3 2" xfId="5290" xr:uid="{62352223-B9D2-45C9-A8CC-3A84719E3C8B}"/>
    <cellStyle name="Normal 9 5 4 2 2 4" xfId="3492" xr:uid="{D2357B85-3F36-4B9F-85A3-CC47093DDFCE}"/>
    <cellStyle name="Normal 9 5 4 2 2 4 2" xfId="5291" xr:uid="{32F093D5-5A38-42CC-BD59-6CBD1F88F0A9}"/>
    <cellStyle name="Normal 9 5 4 2 2 5" xfId="5288" xr:uid="{3A5A786F-0FDD-4E02-9A34-0F9B769CF7DB}"/>
    <cellStyle name="Normal 9 5 4 2 3" xfId="3493" xr:uid="{D731062A-31EE-47B2-A3CD-47D701A8DB62}"/>
    <cellStyle name="Normal 9 5 4 2 3 2" xfId="5292" xr:uid="{56A1EEF8-864E-4B51-A128-2F0EAA53236C}"/>
    <cellStyle name="Normal 9 5 4 2 3 2 2" xfId="6984" xr:uid="{4A342C22-4835-4EED-8B2D-5206C61DF8BC}"/>
    <cellStyle name="Normal 9 5 4 2 4" xfId="3494" xr:uid="{22615321-69F7-433C-A7B0-875AE5FD9476}"/>
    <cellStyle name="Normal 9 5 4 2 4 2" xfId="5293" xr:uid="{BCB6894C-E66F-451C-A588-74F45A7C58FA}"/>
    <cellStyle name="Normal 9 5 4 2 5" xfId="3495" xr:uid="{B7790A02-2EC4-4282-B6FD-7CEFF7C1855A}"/>
    <cellStyle name="Normal 9 5 4 2 5 2" xfId="5294" xr:uid="{4710FFC0-FD36-4AD2-8A62-8A5034688CD8}"/>
    <cellStyle name="Normal 9 5 4 2 6" xfId="5287" xr:uid="{6D4450F9-2204-4390-83B4-16F18B05F9CA}"/>
    <cellStyle name="Normal 9 5 4 3" xfId="3496" xr:uid="{56B5ED8C-FED6-4BC5-8364-70CDD61C9BFF}"/>
    <cellStyle name="Normal 9 5 4 3 2" xfId="3497" xr:uid="{C0EB632E-9017-4A6E-95EF-CA493D9F3E2C}"/>
    <cellStyle name="Normal 9 5 4 3 2 2" xfId="5296" xr:uid="{401A816D-3980-4D41-83C7-78EC193AD6FD}"/>
    <cellStyle name="Normal 9 5 4 3 3" xfId="3498" xr:uid="{2E7DB7FC-61EB-4B32-A396-24E021732998}"/>
    <cellStyle name="Normal 9 5 4 3 3 2" xfId="5297" xr:uid="{CB73299C-1D20-41E9-9E36-6E942C903719}"/>
    <cellStyle name="Normal 9 5 4 3 4" xfId="3499" xr:uid="{708317CB-2207-4B52-8760-D4C6D61F6D3A}"/>
    <cellStyle name="Normal 9 5 4 3 4 2" xfId="5298" xr:uid="{7F7538B4-C79B-4DAC-9A41-2D0CB6B86A87}"/>
    <cellStyle name="Normal 9 5 4 3 5" xfId="5295" xr:uid="{36FB02AB-BAA4-4DCE-8000-DFAB99862C89}"/>
    <cellStyle name="Normal 9 5 4 4" xfId="3500" xr:uid="{C5D83CC1-5836-43DA-B9DC-DD19F7EB3DB6}"/>
    <cellStyle name="Normal 9 5 4 4 2" xfId="3501" xr:uid="{0FCBB96A-BE58-4EF1-B84E-CC8CC255DE1A}"/>
    <cellStyle name="Normal 9 5 4 4 2 2" xfId="5300" xr:uid="{152D1C45-EF2C-4ACC-A335-0D631590F687}"/>
    <cellStyle name="Normal 9 5 4 4 3" xfId="3502" xr:uid="{2D2CFA50-E4AB-48C4-8501-13ACD899130F}"/>
    <cellStyle name="Normal 9 5 4 4 3 2" xfId="5301" xr:uid="{3A502758-A0D4-435C-ADC5-8316CE7F0E81}"/>
    <cellStyle name="Normal 9 5 4 4 4" xfId="3503" xr:uid="{F0C1E667-004B-434A-9516-1C5D27A51312}"/>
    <cellStyle name="Normal 9 5 4 4 4 2" xfId="5302" xr:uid="{315E3098-FBEA-4BE3-A73F-C9B981555A3D}"/>
    <cellStyle name="Normal 9 5 4 4 5" xfId="5299" xr:uid="{C042E235-1F2C-49EB-8C2A-99A99D8751E6}"/>
    <cellStyle name="Normal 9 5 4 5" xfId="3504" xr:uid="{08FD008F-77F3-4776-9A1E-4EDC2EF3C9FF}"/>
    <cellStyle name="Normal 9 5 4 5 2" xfId="5303" xr:uid="{EF31DF7B-93E4-4D4B-9D92-A6840F6F9829}"/>
    <cellStyle name="Normal 9 5 4 6" xfId="3505" xr:uid="{4A87E35A-2C59-474F-9314-1B1419C63854}"/>
    <cellStyle name="Normal 9 5 4 6 2" xfId="5304" xr:uid="{4E7B5795-12EC-4523-83CD-62D1D5F62848}"/>
    <cellStyle name="Normal 9 5 4 7" xfId="3506" xr:uid="{8D3BDE65-17BA-4B35-B19D-F0BA640EBDE9}"/>
    <cellStyle name="Normal 9 5 4 7 2" xfId="5305" xr:uid="{015E2AD3-1291-4B16-A6CB-23495BCC2D70}"/>
    <cellStyle name="Normal 9 5 4 8" xfId="5286" xr:uid="{A95832D3-FBD5-4506-915C-39CEC5E2B4F2}"/>
    <cellStyle name="Normal 9 5 5" xfId="3507" xr:uid="{F273EFC9-FCF1-4542-A652-B1F518C2C375}"/>
    <cellStyle name="Normal 9 5 5 2" xfId="3508" xr:uid="{372BBA5A-71B7-4927-AB51-EE6737297CD2}"/>
    <cellStyle name="Normal 9 5 5 2 2" xfId="3509" xr:uid="{875E2099-CC33-4408-9C86-B4D2946B9567}"/>
    <cellStyle name="Normal 9 5 5 2 2 2" xfId="5308" xr:uid="{73573B17-C8F0-4C16-A06A-ADB08BC8B896}"/>
    <cellStyle name="Normal 9 5 5 2 3" xfId="3510" xr:uid="{AE9B8D97-A9EC-41CE-978E-8BFA62070256}"/>
    <cellStyle name="Normal 9 5 5 2 3 2" xfId="5309" xr:uid="{0C11F5E4-88B5-42A1-9F52-E1E6C076338A}"/>
    <cellStyle name="Normal 9 5 5 2 4" xfId="3511" xr:uid="{834C92FF-9F0F-4B6F-B332-D17739137BF0}"/>
    <cellStyle name="Normal 9 5 5 2 4 2" xfId="5310" xr:uid="{0C0DFECE-E570-4D58-A969-E06E20EDD87F}"/>
    <cellStyle name="Normal 9 5 5 2 5" xfId="5307" xr:uid="{DBFCFE50-7195-492E-96A1-FC802DB120BF}"/>
    <cellStyle name="Normal 9 5 5 3" xfId="3512" xr:uid="{A8D9BF48-A387-4EB8-A2AF-7C4B422A84B0}"/>
    <cellStyle name="Normal 9 5 5 3 2" xfId="3513" xr:uid="{97A02130-BFC3-4C31-9953-CA515E6F5E27}"/>
    <cellStyle name="Normal 9 5 5 3 2 2" xfId="5312" xr:uid="{080B6C16-C0E6-4AB1-9DFB-9BD3F9E079BE}"/>
    <cellStyle name="Normal 9 5 5 3 3" xfId="3514" xr:uid="{1D5785C6-E5F6-4724-94ED-0547EB447B01}"/>
    <cellStyle name="Normal 9 5 5 3 3 2" xfId="5313" xr:uid="{AFF836AF-7236-405D-AAE6-CBBA59A2A06E}"/>
    <cellStyle name="Normal 9 5 5 3 4" xfId="3515" xr:uid="{DDD2AD12-BA3F-4C28-8184-FE07576B68E3}"/>
    <cellStyle name="Normal 9 5 5 3 4 2" xfId="5314" xr:uid="{5A6DDEB7-F11A-4259-A7B7-8846B536EA74}"/>
    <cellStyle name="Normal 9 5 5 3 5" xfId="5311" xr:uid="{62F9151D-624A-4909-B59A-3D45AB4947C6}"/>
    <cellStyle name="Normal 9 5 5 4" xfId="3516" xr:uid="{9F83F162-1836-4FC6-B935-8AA4F07AC10A}"/>
    <cellStyle name="Normal 9 5 5 4 2" xfId="5315" xr:uid="{91C3285C-246B-401C-96EE-54B0E4DA55A6}"/>
    <cellStyle name="Normal 9 5 5 5" xfId="3517" xr:uid="{4A1D6B15-FD71-4BAB-8029-A362E86D8B9F}"/>
    <cellStyle name="Normal 9 5 5 5 2" xfId="5316" xr:uid="{695DBBFD-8344-4A67-9644-BA86BA7C64B6}"/>
    <cellStyle name="Normal 9 5 5 6" xfId="3518" xr:uid="{E838BB26-B180-4335-82B3-B8941A19E4E5}"/>
    <cellStyle name="Normal 9 5 5 6 2" xfId="5317" xr:uid="{9914A254-9872-4495-A431-04B2007B7258}"/>
    <cellStyle name="Normal 9 5 5 7" xfId="5306" xr:uid="{AA8DECDE-B03E-4DFB-9A7F-5DBA869D5011}"/>
    <cellStyle name="Normal 9 5 6" xfId="3519" xr:uid="{03BFA042-D2C1-41C2-87FB-43D18033330F}"/>
    <cellStyle name="Normal 9 5 6 2" xfId="3520" xr:uid="{467EACE5-6167-4F27-BC3D-626A59D3631B}"/>
    <cellStyle name="Normal 9 5 6 2 2" xfId="3521" xr:uid="{61A9A383-719E-48BE-8523-9CC02F8A3B1D}"/>
    <cellStyle name="Normal 9 5 6 2 2 2" xfId="5320" xr:uid="{9DE01DC7-BDD4-4FF8-A27F-1317A82422DE}"/>
    <cellStyle name="Normal 9 5 6 2 3" xfId="3522" xr:uid="{A0608DE7-6976-4193-97A6-BE2121E5DE38}"/>
    <cellStyle name="Normal 9 5 6 2 3 2" xfId="5321" xr:uid="{B16692EB-4266-4883-AF74-31475F559637}"/>
    <cellStyle name="Normal 9 5 6 2 4" xfId="3523" xr:uid="{32D56B89-A225-45F3-82D1-5186865B41BD}"/>
    <cellStyle name="Normal 9 5 6 2 4 2" xfId="5322" xr:uid="{054FCF7E-C6B3-4F0D-A8FD-B669A0A0BEDA}"/>
    <cellStyle name="Normal 9 5 6 2 5" xfId="5319" xr:uid="{DA445049-8790-48F9-9749-1A57231B0C64}"/>
    <cellStyle name="Normal 9 5 6 3" xfId="3524" xr:uid="{837EA79D-8655-4794-ABA3-CE7BBCD7D216}"/>
    <cellStyle name="Normal 9 5 6 3 2" xfId="5323" xr:uid="{229A8F15-81A9-411F-85F4-0B9DD1A9025D}"/>
    <cellStyle name="Normal 9 5 6 4" xfId="3525" xr:uid="{837167FF-2C65-4CE1-B3A6-ED2AB1143EB2}"/>
    <cellStyle name="Normal 9 5 6 4 2" xfId="5324" xr:uid="{50096715-212E-49EB-897B-A9CB238851D3}"/>
    <cellStyle name="Normal 9 5 6 5" xfId="3526" xr:uid="{0FBE3039-F85C-4045-AEAC-52EF2AB1EC5F}"/>
    <cellStyle name="Normal 9 5 6 5 2" xfId="5325" xr:uid="{56D3206B-9A80-48BE-89C8-4B88F06F212E}"/>
    <cellStyle name="Normal 9 5 6 6" xfId="5318" xr:uid="{F98046D6-7CF6-4DB3-BCAE-BA405577C318}"/>
    <cellStyle name="Normal 9 5 7" xfId="3527" xr:uid="{385F3FF6-1A75-47C1-8A3E-066DD40DF8C0}"/>
    <cellStyle name="Normal 9 5 7 2" xfId="3528" xr:uid="{0F5C24B7-1DCB-4822-89AD-C8211EAA8359}"/>
    <cellStyle name="Normal 9 5 7 2 2" xfId="5327" xr:uid="{DCFB5463-275E-4E44-B6A7-B4EDA6F63AA9}"/>
    <cellStyle name="Normal 9 5 7 3" xfId="3529" xr:uid="{13B28DC4-9F3D-4245-A84B-8A6754CA04C9}"/>
    <cellStyle name="Normal 9 5 7 3 2" xfId="5328" xr:uid="{F48D8E4B-112A-4368-81AE-F9DCCC7E61A6}"/>
    <cellStyle name="Normal 9 5 7 4" xfId="3530" xr:uid="{37913366-FB7A-425B-B757-2E86B30E01CE}"/>
    <cellStyle name="Normal 9 5 7 4 2" xfId="5329" xr:uid="{B4E05953-3502-4367-B9D5-46D5EF080AED}"/>
    <cellStyle name="Normal 9 5 7 5" xfId="5326" xr:uid="{F9129663-4F96-4A68-AE0B-EE43ED8B3D54}"/>
    <cellStyle name="Normal 9 5 8" xfId="3531" xr:uid="{A4B457F8-C301-4D31-A31E-C92C11D48E75}"/>
    <cellStyle name="Normal 9 5 8 2" xfId="3532" xr:uid="{D53CD1AC-2CC5-47B9-973C-982608CAD1C1}"/>
    <cellStyle name="Normal 9 5 8 2 2" xfId="5331" xr:uid="{9A5D4EAE-5ECD-491D-941F-75593683E76E}"/>
    <cellStyle name="Normal 9 5 8 3" xfId="3533" xr:uid="{31DAEB39-9135-49E7-B3EE-E953150BC5A2}"/>
    <cellStyle name="Normal 9 5 8 3 2" xfId="5332" xr:uid="{FB22A945-D05F-48A8-86BD-03E67D153AA2}"/>
    <cellStyle name="Normal 9 5 8 4" xfId="3534" xr:uid="{B798DCA3-92F3-4B33-90ED-5A5F65AFAE7E}"/>
    <cellStyle name="Normal 9 5 8 4 2" xfId="5333" xr:uid="{51911DEA-BC00-4D53-A605-0CBAE73E877F}"/>
    <cellStyle name="Normal 9 5 8 5" xfId="5330" xr:uid="{9976CFAE-0A72-4132-A511-6EB89436C99E}"/>
    <cellStyle name="Normal 9 5 9" xfId="3535" xr:uid="{B699564B-1B30-4439-B458-4D8F866ECB15}"/>
    <cellStyle name="Normal 9 5 9 2" xfId="5334" xr:uid="{E796EEF3-C387-4483-830E-8781E5E309AC}"/>
    <cellStyle name="Normal 9 6" xfId="3536" xr:uid="{A724A23F-0044-46E3-9FCF-C74B865542E3}"/>
    <cellStyle name="Normal 9 6 10" xfId="5335" xr:uid="{6B79F050-5289-4EF7-B328-CE07778EE197}"/>
    <cellStyle name="Normal 9 6 2" xfId="3537" xr:uid="{A171D34D-0E60-4DE4-B13E-FEE2394E0C89}"/>
    <cellStyle name="Normal 9 6 2 2" xfId="3538" xr:uid="{F92FDB27-F791-455B-9176-DD07DFFFD925}"/>
    <cellStyle name="Normal 9 6 2 2 2" xfId="3539" xr:uid="{6F02A86E-E6B0-48DE-9FB5-28687C7D8BE1}"/>
    <cellStyle name="Normal 9 6 2 2 2 2" xfId="3540" xr:uid="{099B378F-2006-4559-8A3C-9439DD2E8472}"/>
    <cellStyle name="Normal 9 6 2 2 2 2 2" xfId="5339" xr:uid="{C0DFDB7A-A6D0-464B-BC0D-4980EEF29557}"/>
    <cellStyle name="Normal 9 6 2 2 2 3" xfId="3541" xr:uid="{57F4785D-9E25-4161-83A6-F942AAD5EE71}"/>
    <cellStyle name="Normal 9 6 2 2 2 3 2" xfId="5340" xr:uid="{3B296BA7-469B-41EE-999E-F9562F8127F0}"/>
    <cellStyle name="Normal 9 6 2 2 2 4" xfId="3542" xr:uid="{C47E823A-B776-4A45-ADE9-07CA547C7692}"/>
    <cellStyle name="Normal 9 6 2 2 2 4 2" xfId="5341" xr:uid="{C95B2991-FC16-4368-B311-68E66A7D21F9}"/>
    <cellStyle name="Normal 9 6 2 2 2 5" xfId="5338" xr:uid="{A6400136-F027-4D21-A1E3-F73E78ABAE1B}"/>
    <cellStyle name="Normal 9 6 2 2 3" xfId="3543" xr:uid="{8AB9EB32-B6C4-4994-82B7-B87439C27201}"/>
    <cellStyle name="Normal 9 6 2 2 3 2" xfId="3544" xr:uid="{C40331DE-E6F0-45C8-AD33-9821D3FFA8E6}"/>
    <cellStyle name="Normal 9 6 2 2 3 2 2" xfId="5343" xr:uid="{A9522227-3DDD-4BFA-953E-4276AC87C715}"/>
    <cellStyle name="Normal 9 6 2 2 3 3" xfId="3545" xr:uid="{C4E1304D-8F5F-4AC5-B1F4-BECCA7493468}"/>
    <cellStyle name="Normal 9 6 2 2 3 3 2" xfId="5344" xr:uid="{26C99513-2BE4-43C7-BDEA-80D7FC261640}"/>
    <cellStyle name="Normal 9 6 2 2 3 4" xfId="3546" xr:uid="{9C3EA06D-01AC-4276-B775-4A757E0EF4A9}"/>
    <cellStyle name="Normal 9 6 2 2 3 4 2" xfId="5345" xr:uid="{B6898578-AC83-47F5-B03B-B15ECAC72308}"/>
    <cellStyle name="Normal 9 6 2 2 3 5" xfId="5342" xr:uid="{24D0927E-D6D5-4B48-BC0D-6634298ECA69}"/>
    <cellStyle name="Normal 9 6 2 2 4" xfId="3547" xr:uid="{86CC663F-07A2-4611-9854-E8E72E7618E5}"/>
    <cellStyle name="Normal 9 6 2 2 4 2" xfId="5346" xr:uid="{B1658CC6-1AFA-4CD7-BFD6-0CBE48AF57E0}"/>
    <cellStyle name="Normal 9 6 2 2 5" xfId="3548" xr:uid="{AD0EE901-8224-468B-95BD-54CCA4179D85}"/>
    <cellStyle name="Normal 9 6 2 2 5 2" xfId="5347" xr:uid="{9237C439-E542-436D-8C2D-E274904EC786}"/>
    <cellStyle name="Normal 9 6 2 2 6" xfId="3549" xr:uid="{11F8683F-415A-4EDB-9E99-6C1C0C5D1404}"/>
    <cellStyle name="Normal 9 6 2 2 6 2" xfId="5348" xr:uid="{E02C2772-64AC-4097-90CC-BB48A11FB051}"/>
    <cellStyle name="Normal 9 6 2 2 7" xfId="5337" xr:uid="{0DFB5505-0FEB-40A2-90D2-335D27A0F88F}"/>
    <cellStyle name="Normal 9 6 2 3" xfId="3550" xr:uid="{009249C8-0140-4FC4-8683-2E460450821E}"/>
    <cellStyle name="Normal 9 6 2 3 2" xfId="3551" xr:uid="{DD705DB5-3CAC-4911-942D-45FAA2BC66AE}"/>
    <cellStyle name="Normal 9 6 2 3 2 2" xfId="3552" xr:uid="{E84646CD-8915-4675-BF8C-65A19065C59C}"/>
    <cellStyle name="Normal 9 6 2 3 2 2 2" xfId="5351" xr:uid="{3B5DBB3A-A3EC-48DD-B70E-C58426384538}"/>
    <cellStyle name="Normal 9 6 2 3 2 3" xfId="3553" xr:uid="{2076DD9C-2B3F-4DE9-82FA-EC6EA315096E}"/>
    <cellStyle name="Normal 9 6 2 3 2 3 2" xfId="5352" xr:uid="{1B888BCE-F7BE-4E30-9A8D-15CDA0AF785D}"/>
    <cellStyle name="Normal 9 6 2 3 2 4" xfId="3554" xr:uid="{AFF1DB90-91A9-4598-855A-6C39FB341184}"/>
    <cellStyle name="Normal 9 6 2 3 2 4 2" xfId="5353" xr:uid="{7C5C2AE7-3FCC-4C32-AD20-691367F3BA02}"/>
    <cellStyle name="Normal 9 6 2 3 2 5" xfId="5350" xr:uid="{A4388B9F-A0CB-4D2A-A2A5-33C66215BE23}"/>
    <cellStyle name="Normal 9 6 2 3 3" xfId="3555" xr:uid="{91C90F3B-816C-4694-84E8-F62DD162897D}"/>
    <cellStyle name="Normal 9 6 2 3 3 2" xfId="5354" xr:uid="{FBC8D313-6962-4161-A3EC-AE263C3065A5}"/>
    <cellStyle name="Normal 9 6 2 3 4" xfId="3556" xr:uid="{E73C0E89-87FD-45EF-BB68-E6A6BB2F1BC9}"/>
    <cellStyle name="Normal 9 6 2 3 4 2" xfId="5355" xr:uid="{91C9BD05-A560-4215-B25B-CAF817F2BFD8}"/>
    <cellStyle name="Normal 9 6 2 3 5" xfId="3557" xr:uid="{1EDD550E-DF4A-4DE8-928A-F26EE10BC27A}"/>
    <cellStyle name="Normal 9 6 2 3 5 2" xfId="5356" xr:uid="{4C4AB465-93CF-48A9-B286-7D34293C0F88}"/>
    <cellStyle name="Normal 9 6 2 3 6" xfId="5349" xr:uid="{4C891D58-EA4E-4E50-BC41-012576020D20}"/>
    <cellStyle name="Normal 9 6 2 4" xfId="3558" xr:uid="{D0CDF1AA-2ECE-4F3E-BCCE-0FDE72E8D7A0}"/>
    <cellStyle name="Normal 9 6 2 4 2" xfId="3559" xr:uid="{27CA0130-E40A-4FE6-8D4E-810F7174FAF9}"/>
    <cellStyle name="Normal 9 6 2 4 2 2" xfId="5358" xr:uid="{2B78AEAA-D9C1-476A-A50C-14AD1418C428}"/>
    <cellStyle name="Normal 9 6 2 4 3" xfId="3560" xr:uid="{A0527A2D-25FA-49F2-BD93-4AA0CB5DD7DE}"/>
    <cellStyle name="Normal 9 6 2 4 3 2" xfId="5359" xr:uid="{C785D8F3-D63E-47AA-A62D-9D414C6210E7}"/>
    <cellStyle name="Normal 9 6 2 4 4" xfId="3561" xr:uid="{0997125C-8D79-47E7-A790-58AA440EE750}"/>
    <cellStyle name="Normal 9 6 2 4 4 2" xfId="5360" xr:uid="{82577A05-AAC3-4DFE-83DA-0F5D464ED343}"/>
    <cellStyle name="Normal 9 6 2 4 5" xfId="5357" xr:uid="{E29CE449-6CD8-4358-B5C3-1E86EFE52F58}"/>
    <cellStyle name="Normal 9 6 2 5" xfId="3562" xr:uid="{03C5C97B-7339-4222-B1F8-3E2BDD2D3650}"/>
    <cellStyle name="Normal 9 6 2 5 2" xfId="3563" xr:uid="{A8C6DE0F-2FB6-4A01-A440-4664854142DD}"/>
    <cellStyle name="Normal 9 6 2 5 2 2" xfId="5362" xr:uid="{CD522641-071F-4D3A-A3EE-F8B2CEF98829}"/>
    <cellStyle name="Normal 9 6 2 5 3" xfId="3564" xr:uid="{C6EE7F2D-FEBA-43D8-9DF3-92F832EE7EF5}"/>
    <cellStyle name="Normal 9 6 2 5 3 2" xfId="5363" xr:uid="{2A3DEC49-761E-4E2F-8FFE-B9228DCB27E4}"/>
    <cellStyle name="Normal 9 6 2 5 4" xfId="3565" xr:uid="{DF008A42-26EB-44F8-A4E8-CFCCB8818C6C}"/>
    <cellStyle name="Normal 9 6 2 5 4 2" xfId="5364" xr:uid="{64532BF6-EF5D-4A55-B07F-44B8D5C222FA}"/>
    <cellStyle name="Normal 9 6 2 5 5" xfId="5361" xr:uid="{52715D32-F3E4-4A2A-9644-449414432ABD}"/>
    <cellStyle name="Normal 9 6 2 6" xfId="3566" xr:uid="{437DD8E5-813E-4EE2-AA97-6F761F2A1842}"/>
    <cellStyle name="Normal 9 6 2 6 2" xfId="5365" xr:uid="{3B8C8840-4386-47DC-888C-9B8C5D9241AD}"/>
    <cellStyle name="Normal 9 6 2 7" xfId="3567" xr:uid="{7EDCB65A-CA0A-4DE1-8701-2AC58D09F2E6}"/>
    <cellStyle name="Normal 9 6 2 7 2" xfId="5366" xr:uid="{A37F2C02-76AA-4224-82D3-312A06ACD357}"/>
    <cellStyle name="Normal 9 6 2 8" xfId="3568" xr:uid="{0D20169A-9877-4269-B3F0-617B09B923AE}"/>
    <cellStyle name="Normal 9 6 2 8 2" xfId="5367" xr:uid="{C8C9F15E-CD15-4EBB-BFE1-B5DE81A4BCD4}"/>
    <cellStyle name="Normal 9 6 2 9" xfId="5336" xr:uid="{2654F611-0F61-4565-9A52-F38B84976C88}"/>
    <cellStyle name="Normal 9 6 3" xfId="3569" xr:uid="{D77818CE-954A-4135-9678-75CAA4F5007E}"/>
    <cellStyle name="Normal 9 6 3 2" xfId="3570" xr:uid="{A406216A-DEFC-4441-A7FA-EE3BB0C47912}"/>
    <cellStyle name="Normal 9 6 3 2 2" xfId="3571" xr:uid="{E6660518-28EA-4A85-AD25-A4F3BED23D25}"/>
    <cellStyle name="Normal 9 6 3 2 2 2" xfId="5370" xr:uid="{B3E9A13D-7651-4A18-B5C7-37BC54433688}"/>
    <cellStyle name="Normal 9 6 3 2 3" xfId="3572" xr:uid="{8A0D4E65-E205-4E1F-BC3D-ECA201A32033}"/>
    <cellStyle name="Normal 9 6 3 2 3 2" xfId="5371" xr:uid="{4FEA58B8-E1CD-44C7-A7CA-9578B0C710BA}"/>
    <cellStyle name="Normal 9 6 3 2 4" xfId="3573" xr:uid="{7755FA5C-6419-47F2-BF46-B5C1EDFA159A}"/>
    <cellStyle name="Normal 9 6 3 2 4 2" xfId="5372" xr:uid="{344D2DA6-141B-42DB-BF6A-47438E3E334F}"/>
    <cellStyle name="Normal 9 6 3 2 5" xfId="5369" xr:uid="{D80487DB-97EE-4104-B247-30FDCD11CCB0}"/>
    <cellStyle name="Normal 9 6 3 3" xfId="3574" xr:uid="{2523187B-85FA-4744-94E5-4D38AE69CB5C}"/>
    <cellStyle name="Normal 9 6 3 3 2" xfId="3575" xr:uid="{5BBA1F4E-77B2-451D-99D8-7B80B296B2B0}"/>
    <cellStyle name="Normal 9 6 3 3 2 2" xfId="5374" xr:uid="{7C424F77-8952-44AE-9DB1-19C384C21173}"/>
    <cellStyle name="Normal 9 6 3 3 3" xfId="3576" xr:uid="{CE987B85-67B9-43AE-ABEC-549E68E139BE}"/>
    <cellStyle name="Normal 9 6 3 3 3 2" xfId="5375" xr:uid="{5680643A-11C6-476D-B16F-F0554D22FB7F}"/>
    <cellStyle name="Normal 9 6 3 3 4" xfId="3577" xr:uid="{8FB9EB8C-2368-4895-AE39-66679C6801D6}"/>
    <cellStyle name="Normal 9 6 3 3 4 2" xfId="5376" xr:uid="{B5036FB3-B380-4641-A3D6-CCEB6D1B83D5}"/>
    <cellStyle name="Normal 9 6 3 3 5" xfId="5373" xr:uid="{A3D8B143-3D5D-4A67-9049-78CD779129DD}"/>
    <cellStyle name="Normal 9 6 3 4" xfId="3578" xr:uid="{6A9EFF38-72E9-498D-9380-9C12112B33BA}"/>
    <cellStyle name="Normal 9 6 3 4 2" xfId="5377" xr:uid="{1CB9F3B8-82F9-4538-9C81-408A5EC780D3}"/>
    <cellStyle name="Normal 9 6 3 5" xfId="3579" xr:uid="{B9B0300B-3FD4-4290-A355-EC37766AEC5D}"/>
    <cellStyle name="Normal 9 6 3 5 2" xfId="5378" xr:uid="{4EBB78EA-1E5D-469C-A0D2-8A4E4B34701E}"/>
    <cellStyle name="Normal 9 6 3 6" xfId="3580" xr:uid="{C831523E-1E68-48C1-800A-7049D70339F6}"/>
    <cellStyle name="Normal 9 6 3 6 2" xfId="5379" xr:uid="{C384F35A-EEAC-4304-9AFF-86D1FD80BA11}"/>
    <cellStyle name="Normal 9 6 3 7" xfId="5368" xr:uid="{5F17D851-A604-4355-A36F-085D51FC9FE3}"/>
    <cellStyle name="Normal 9 6 4" xfId="3581" xr:uid="{F9EFABF9-A2AB-4328-837F-52A81114DE65}"/>
    <cellStyle name="Normal 9 6 4 2" xfId="3582" xr:uid="{D6997DAB-A9BE-4A3E-BB42-6807279606AB}"/>
    <cellStyle name="Normal 9 6 4 2 2" xfId="3583" xr:uid="{7055ECAD-CF4B-4478-BCD2-16B61312BE81}"/>
    <cellStyle name="Normal 9 6 4 2 2 2" xfId="5382" xr:uid="{A4A9DB03-DBBF-4B96-8C9C-07F5823C91C2}"/>
    <cellStyle name="Normal 9 6 4 2 3" xfId="3584" xr:uid="{31169391-DBCA-46A6-A3DC-E84F51BABC50}"/>
    <cellStyle name="Normal 9 6 4 2 3 2" xfId="5383" xr:uid="{36C697CF-9BD4-449B-A576-DFF0AA982C61}"/>
    <cellStyle name="Normal 9 6 4 2 4" xfId="3585" xr:uid="{8DE6A286-AC1D-40F7-87B3-08119E5A679A}"/>
    <cellStyle name="Normal 9 6 4 2 4 2" xfId="5384" xr:uid="{53DB150F-70F9-4181-BCF2-4CCA536E038C}"/>
    <cellStyle name="Normal 9 6 4 2 5" xfId="5381" xr:uid="{C028B822-F2F9-4F56-86C2-456A341E7EF9}"/>
    <cellStyle name="Normal 9 6 4 3" xfId="3586" xr:uid="{54F4D628-40B1-4C8E-9C77-BAD879BDB02E}"/>
    <cellStyle name="Normal 9 6 4 3 2" xfId="5385" xr:uid="{FFD2E6AC-F177-48B9-A3F6-951ABE9982B2}"/>
    <cellStyle name="Normal 9 6 4 4" xfId="3587" xr:uid="{22B6A1CE-B669-4154-8FB4-3E1F18C81E3D}"/>
    <cellStyle name="Normal 9 6 4 4 2" xfId="5386" xr:uid="{BC51B8BA-A2FF-4AC6-BC32-327883BD5510}"/>
    <cellStyle name="Normal 9 6 4 5" xfId="3588" xr:uid="{E76BEFF5-5C50-49C2-A93C-9ABEA49683EB}"/>
    <cellStyle name="Normal 9 6 4 5 2" xfId="5387" xr:uid="{F7F97AC5-AD6C-4F04-93C2-36403A464419}"/>
    <cellStyle name="Normal 9 6 4 6" xfId="5380" xr:uid="{35915989-B08A-42D7-8908-63B43EFBDDC9}"/>
    <cellStyle name="Normal 9 6 5" xfId="3589" xr:uid="{C4E1629A-0938-4D51-BD5D-CA788B2ACE0F}"/>
    <cellStyle name="Normal 9 6 5 2" xfId="3590" xr:uid="{E1A8EE20-A8E1-494F-A0D4-0905B2EB3F95}"/>
    <cellStyle name="Normal 9 6 5 2 2" xfId="5389" xr:uid="{B2EBFECC-12B9-4C93-8E45-FDABF645B2C1}"/>
    <cellStyle name="Normal 9 6 5 3" xfId="3591" xr:uid="{3B34773A-8B9E-4FCE-A089-8281CC87DC15}"/>
    <cellStyle name="Normal 9 6 5 3 2" xfId="5390" xr:uid="{71948D81-43FE-4768-AABC-EDB8C751ED23}"/>
    <cellStyle name="Normal 9 6 5 4" xfId="3592" xr:uid="{7EBE8C0D-9B99-42BA-8A59-B56788F4BBA6}"/>
    <cellStyle name="Normal 9 6 5 4 2" xfId="5391" xr:uid="{132C4B70-696A-4C35-A9D7-B63DD1D5F90F}"/>
    <cellStyle name="Normal 9 6 5 5" xfId="5388" xr:uid="{7F873947-986C-4380-A1D5-09DC215C4DE0}"/>
    <cellStyle name="Normal 9 6 6" xfId="3593" xr:uid="{814CC680-78F5-4280-A25F-ED9256CDF38A}"/>
    <cellStyle name="Normal 9 6 6 2" xfId="3594" xr:uid="{F7527632-44A4-45F6-8F0B-F429914F4275}"/>
    <cellStyle name="Normal 9 6 6 2 2" xfId="5393" xr:uid="{4CEAD88B-46E4-4408-9606-671E1FF5A44F}"/>
    <cellStyle name="Normal 9 6 6 3" xfId="3595" xr:uid="{363A2444-E9F8-4390-96B9-B18614F452AB}"/>
    <cellStyle name="Normal 9 6 6 3 2" xfId="5394" xr:uid="{8AFEE020-DC11-40DD-A86F-16C63460CF16}"/>
    <cellStyle name="Normal 9 6 6 4" xfId="3596" xr:uid="{3B0045C6-6CB3-4453-BBC4-F137DB0910DB}"/>
    <cellStyle name="Normal 9 6 6 4 2" xfId="5395" xr:uid="{A24E126D-D112-4810-BA5C-64664197D4EB}"/>
    <cellStyle name="Normal 9 6 6 5" xfId="5392" xr:uid="{4F7DABDD-BC3E-4F79-B833-1EB7205F1A93}"/>
    <cellStyle name="Normal 9 6 7" xfId="3597" xr:uid="{0BF20186-0DB7-4FAF-93AC-24F2F265F847}"/>
    <cellStyle name="Normal 9 6 7 2" xfId="5396" xr:uid="{2F65F848-2C01-4EA6-8429-7F4D84FD7FEA}"/>
    <cellStyle name="Normal 9 6 8" xfId="3598" xr:uid="{A0FAB8A0-CD92-4C39-9262-7DB831B3C43D}"/>
    <cellStyle name="Normal 9 6 8 2" xfId="5397" xr:uid="{8DE2A079-72ED-42D1-B993-63FA9EB4C2DB}"/>
    <cellStyle name="Normal 9 6 9" xfId="3599" xr:uid="{52DD9923-B851-4213-8CC8-0C02D56E09EA}"/>
    <cellStyle name="Normal 9 6 9 2" xfId="5398" xr:uid="{2F17961F-0493-45B5-9067-1D426C8EB8E2}"/>
    <cellStyle name="Normal 9 7" xfId="3600" xr:uid="{1B3A665B-EF2B-43CE-808D-8A15E34FE3C5}"/>
    <cellStyle name="Normal 9 7 2" xfId="3601" xr:uid="{7FBE2353-3A8A-4C2E-B21D-76B13772DC26}"/>
    <cellStyle name="Normal 9 7 2 2" xfId="3602" xr:uid="{F613CAA3-44E4-4138-8B10-BC614356D8E3}"/>
    <cellStyle name="Normal 9 7 2 2 2" xfId="3603" xr:uid="{DEAC6866-88D4-4FF8-AA1A-EE1436331177}"/>
    <cellStyle name="Normal 9 7 2 2 2 2" xfId="4278" xr:uid="{328C3E4E-A765-4358-B7E7-F0E22CE51BDB}"/>
    <cellStyle name="Normal 9 7 2 2 2 2 2" xfId="5403" xr:uid="{47D09B1E-CF18-4A26-9AA2-7759516FC3EE}"/>
    <cellStyle name="Normal 9 7 2 2 2 3" xfId="5402" xr:uid="{F6141A1D-7923-4745-A0E1-6F3FFA0CEC82}"/>
    <cellStyle name="Normal 9 7 2 2 3" xfId="3604" xr:uid="{5736F6A6-7E53-4E5C-8293-18C4DD628D36}"/>
    <cellStyle name="Normal 9 7 2 2 3 2" xfId="5404" xr:uid="{A2460D1E-2C79-4D9A-BC64-F6948D89FE64}"/>
    <cellStyle name="Normal 9 7 2 2 3 2 2" xfId="6985" xr:uid="{CCBF74F4-5E7E-40CD-8AF8-E699D2309553}"/>
    <cellStyle name="Normal 9 7 2 2 4" xfId="3605" xr:uid="{E0EC202B-E31C-455E-8BB7-8F99F5FA3B2A}"/>
    <cellStyle name="Normal 9 7 2 2 4 2" xfId="5405" xr:uid="{C648C437-F3B7-438A-BB39-BCE969D16BBF}"/>
    <cellStyle name="Normal 9 7 2 2 5" xfId="5401" xr:uid="{D61F17A4-B87A-44A3-9E66-29F8779FD239}"/>
    <cellStyle name="Normal 9 7 2 3" xfId="3606" xr:uid="{3A1D27C7-4130-41D5-8318-D27A582DE6B2}"/>
    <cellStyle name="Normal 9 7 2 3 2" xfId="3607" xr:uid="{D29B6970-B79A-4638-83F0-C2CA34DB9D70}"/>
    <cellStyle name="Normal 9 7 2 3 2 2" xfId="5407" xr:uid="{AB586AF1-B905-4F43-A728-A08BF9A09621}"/>
    <cellStyle name="Normal 9 7 2 3 3" xfId="3608" xr:uid="{C4F11477-3B9D-4361-AC10-EC89FEAA413B}"/>
    <cellStyle name="Normal 9 7 2 3 3 2" xfId="5408" xr:uid="{CA1C7DB7-0C88-48B5-824E-60A908C5C831}"/>
    <cellStyle name="Normal 9 7 2 3 4" xfId="3609" xr:uid="{E6D9D693-5C64-4471-8C6F-292AB53F842C}"/>
    <cellStyle name="Normal 9 7 2 3 4 2" xfId="5409" xr:uid="{8CEBADF6-21EA-4814-B07D-7E34F5183095}"/>
    <cellStyle name="Normal 9 7 2 3 5" xfId="5406" xr:uid="{0D87FCE1-CD60-4845-95A2-A7E7205820C4}"/>
    <cellStyle name="Normal 9 7 2 4" xfId="3610" xr:uid="{4FFF403C-EB70-41CB-96F3-640A922F8D38}"/>
    <cellStyle name="Normal 9 7 2 4 2" xfId="5410" xr:uid="{C843E1B5-854E-488B-AF7F-74D4B3845DC9}"/>
    <cellStyle name="Normal 9 7 2 4 2 2" xfId="6986" xr:uid="{2917197C-08AF-463B-9FAC-7BC3C61C0378}"/>
    <cellStyle name="Normal 9 7 2 5" xfId="3611" xr:uid="{C89634D4-CFBC-429D-A09E-D0344071359D}"/>
    <cellStyle name="Normal 9 7 2 5 2" xfId="5411" xr:uid="{00F2CC62-7F2F-4693-B0AC-6C36ABACED79}"/>
    <cellStyle name="Normal 9 7 2 6" xfId="3612" xr:uid="{36AC0F2D-3BEA-4978-965B-7EC8751CBBE2}"/>
    <cellStyle name="Normal 9 7 2 6 2" xfId="5412" xr:uid="{C86DEF38-2FF6-4B7E-B08F-CA99F0020C37}"/>
    <cellStyle name="Normal 9 7 2 7" xfId="5400" xr:uid="{2ABF25BA-7BA5-45E9-A1DC-2EF06EF02AF7}"/>
    <cellStyle name="Normal 9 7 3" xfId="3613" xr:uid="{9C626E1F-853A-4C7D-A92C-66D5CB3F8E28}"/>
    <cellStyle name="Normal 9 7 3 2" xfId="3614" xr:uid="{603B4F01-82EC-4B13-9FFB-1E4CD5F43900}"/>
    <cellStyle name="Normal 9 7 3 2 2" xfId="3615" xr:uid="{D0E339A8-2A6D-4642-A3C1-83A450D2F5C5}"/>
    <cellStyle name="Normal 9 7 3 2 2 2" xfId="5415" xr:uid="{65975515-7FCF-4673-A240-252FFC426875}"/>
    <cellStyle name="Normal 9 7 3 2 3" xfId="3616" xr:uid="{B868A487-1CD4-487A-BDAF-AAF253B0E59E}"/>
    <cellStyle name="Normal 9 7 3 2 3 2" xfId="5416" xr:uid="{6CAAA0B5-5936-4920-91C2-59D308877C37}"/>
    <cellStyle name="Normal 9 7 3 2 4" xfId="3617" xr:uid="{12B57D1B-C1C5-42F7-8B86-9334A829A164}"/>
    <cellStyle name="Normal 9 7 3 2 4 2" xfId="5417" xr:uid="{E3B6BC45-8387-4215-B4AD-77F6821E9606}"/>
    <cellStyle name="Normal 9 7 3 2 5" xfId="5414" xr:uid="{8E7AE03C-ED65-4893-975B-9098A82FF1D2}"/>
    <cellStyle name="Normal 9 7 3 3" xfId="3618" xr:uid="{06CA9297-3077-4BC7-9878-69E87136396E}"/>
    <cellStyle name="Normal 9 7 3 3 2" xfId="5418" xr:uid="{CC260AE2-AD9B-4380-9F98-ECA37CEDC2B9}"/>
    <cellStyle name="Normal 9 7 3 3 2 2" xfId="6987" xr:uid="{32960DAC-5AD8-4160-BB5A-DED6ED4E8AFB}"/>
    <cellStyle name="Normal 9 7 3 4" xfId="3619" xr:uid="{9666DF83-26D2-41FC-A65E-389A65CEB0FE}"/>
    <cellStyle name="Normal 9 7 3 4 2" xfId="5419" xr:uid="{8E60A404-21B1-4C74-84DA-00FE4E53DD66}"/>
    <cellStyle name="Normal 9 7 3 5" xfId="3620" xr:uid="{FA8B6133-4C94-406E-8D28-F26C8B89F7D0}"/>
    <cellStyle name="Normal 9 7 3 5 2" xfId="5420" xr:uid="{7CC00D63-11B2-4A19-A3F9-881C63BD2779}"/>
    <cellStyle name="Normal 9 7 3 6" xfId="5413" xr:uid="{3FA9DEEF-2A9E-4566-8208-74D33A5E7D61}"/>
    <cellStyle name="Normal 9 7 4" xfId="3621" xr:uid="{58B9B988-FC3E-46DF-BE49-740489B1016A}"/>
    <cellStyle name="Normal 9 7 4 2" xfId="3622" xr:uid="{0AD2EC1D-247A-4EFF-94C5-6957EC2F1778}"/>
    <cellStyle name="Normal 9 7 4 2 2" xfId="5422" xr:uid="{7484994A-34C9-40B4-ABBD-FA27215C5A42}"/>
    <cellStyle name="Normal 9 7 4 3" xfId="3623" xr:uid="{A5D686CA-8917-4EC1-B587-3F9507515C53}"/>
    <cellStyle name="Normal 9 7 4 3 2" xfId="5423" xr:uid="{67EE61F2-3C6D-4648-9B05-DB1386D8D114}"/>
    <cellStyle name="Normal 9 7 4 4" xfId="3624" xr:uid="{B79F5A45-9F86-40E7-9DA8-9B39E980F3B8}"/>
    <cellStyle name="Normal 9 7 4 4 2" xfId="5424" xr:uid="{B494C674-999E-4B67-B745-30A85398ED8B}"/>
    <cellStyle name="Normal 9 7 4 5" xfId="5421" xr:uid="{F899F4D6-1B90-4B9E-8E8A-084DDB83D098}"/>
    <cellStyle name="Normal 9 7 5" xfId="3625" xr:uid="{33A0DD2A-997B-4602-9B4F-B3DC27123FCA}"/>
    <cellStyle name="Normal 9 7 5 2" xfId="3626" xr:uid="{7B2DEDEF-C5F9-45B3-A157-B8C37D02CAB3}"/>
    <cellStyle name="Normal 9 7 5 2 2" xfId="5426" xr:uid="{71DDB7AB-6165-44CE-AB3C-ACD18D507910}"/>
    <cellStyle name="Normal 9 7 5 3" xfId="3627" xr:uid="{D026FE28-3745-49C6-844E-EA45A10BDA83}"/>
    <cellStyle name="Normal 9 7 5 3 2" xfId="5427" xr:uid="{CCF55967-09AA-4B95-A573-2A9577CA43DE}"/>
    <cellStyle name="Normal 9 7 5 4" xfId="3628" xr:uid="{3AD33745-99C4-4E43-8C38-89893153F524}"/>
    <cellStyle name="Normal 9 7 5 4 2" xfId="5428" xr:uid="{CF941514-D952-4167-B605-56371CB3163E}"/>
    <cellStyle name="Normal 9 7 5 5" xfId="5425" xr:uid="{7700CC3B-4358-4959-8948-A1579B62AA15}"/>
    <cellStyle name="Normal 9 7 6" xfId="3629" xr:uid="{1FAE3181-57FF-45DB-BDD6-3249126148F2}"/>
    <cellStyle name="Normal 9 7 6 2" xfId="5429" xr:uid="{12BF043A-7469-4C12-8F1F-94790BD0BAA5}"/>
    <cellStyle name="Normal 9 7 7" xfId="3630" xr:uid="{58476C1E-9FD2-4BA2-B58A-D4D583C8C225}"/>
    <cellStyle name="Normal 9 7 7 2" xfId="5430" xr:uid="{166BCD95-C150-4989-B698-92537C2B058C}"/>
    <cellStyle name="Normal 9 7 8" xfId="3631" xr:uid="{563AE275-17C6-4A44-8851-C7430375643B}"/>
    <cellStyle name="Normal 9 7 8 2" xfId="5431" xr:uid="{731E9F16-3DBF-42F0-981A-36D07B519DCF}"/>
    <cellStyle name="Normal 9 7 9" xfId="5399" xr:uid="{45DF3B8C-C924-4EB7-814D-68FE6F21FD17}"/>
    <cellStyle name="Normal 9 8" xfId="3632" xr:uid="{B1F38D3A-F5DD-43BB-882C-C8D46192EAA0}"/>
    <cellStyle name="Normal 9 8 2" xfId="3633" xr:uid="{2581EA45-230A-44C4-B55C-FBB9B5A724BF}"/>
    <cellStyle name="Normal 9 8 2 2" xfId="3634" xr:uid="{5B4AF6AE-0294-4424-94CF-7D3013F81249}"/>
    <cellStyle name="Normal 9 8 2 2 2" xfId="3635" xr:uid="{94975286-7B01-4FDC-9EF4-F45C52551DA3}"/>
    <cellStyle name="Normal 9 8 2 2 2 2" xfId="5435" xr:uid="{484A0528-5084-4FBE-979F-51687C626AE9}"/>
    <cellStyle name="Normal 9 8 2 2 3" xfId="3636" xr:uid="{8759FA04-0792-4740-B2A7-AFFFB2F1E8DA}"/>
    <cellStyle name="Normal 9 8 2 2 3 2" xfId="5436" xr:uid="{AC704B85-9581-43AA-A85F-3E3938FACC6F}"/>
    <cellStyle name="Normal 9 8 2 2 4" xfId="3637" xr:uid="{65FAD5A7-DC1C-4377-9225-33854CC0A2DB}"/>
    <cellStyle name="Normal 9 8 2 2 4 2" xfId="5437" xr:uid="{2A365B23-3B2B-40A9-A5D1-3DF6D4137EDC}"/>
    <cellStyle name="Normal 9 8 2 2 5" xfId="5434" xr:uid="{753D980E-58B3-4FEE-B1C6-584851BB4BFC}"/>
    <cellStyle name="Normal 9 8 2 3" xfId="3638" xr:uid="{367FB604-2C98-4ADA-863E-BA51947A7187}"/>
    <cellStyle name="Normal 9 8 2 3 2" xfId="5438" xr:uid="{531AF37A-4016-44FE-A8DF-72EE02FDE9BE}"/>
    <cellStyle name="Normal 9 8 2 3 2 2" xfId="6988" xr:uid="{276A4711-2250-4889-8887-F489731E1935}"/>
    <cellStyle name="Normal 9 8 2 4" xfId="3639" xr:uid="{3923F48E-4230-4662-BAB4-F9246E658E64}"/>
    <cellStyle name="Normal 9 8 2 4 2" xfId="5439" xr:uid="{6B048AEA-07D2-4209-900D-D56FC62F2EE0}"/>
    <cellStyle name="Normal 9 8 2 5" xfId="3640" xr:uid="{F409008A-B3ED-460E-85B2-901FD3B4793F}"/>
    <cellStyle name="Normal 9 8 2 5 2" xfId="5440" xr:uid="{6493C85A-E21F-4244-97FF-7693E8B8F672}"/>
    <cellStyle name="Normal 9 8 2 6" xfId="5433" xr:uid="{9548D21A-C721-46AA-8611-C4BD8C50C3BE}"/>
    <cellStyle name="Normal 9 8 3" xfId="3641" xr:uid="{DD480B68-8573-4834-B6F6-044422DDA825}"/>
    <cellStyle name="Normal 9 8 3 2" xfId="3642" xr:uid="{6CA5BA24-79C3-424F-9007-F85D7C7AEE0A}"/>
    <cellStyle name="Normal 9 8 3 2 2" xfId="5442" xr:uid="{EE4F3D78-E648-4C34-AB78-CC4AA49A74A8}"/>
    <cellStyle name="Normal 9 8 3 3" xfId="3643" xr:uid="{8362FD09-B174-4F90-95CF-1A5ED018B268}"/>
    <cellStyle name="Normal 9 8 3 3 2" xfId="5443" xr:uid="{3AC6752C-4E84-477A-869F-ECAC972183A9}"/>
    <cellStyle name="Normal 9 8 3 4" xfId="3644" xr:uid="{85C82FC8-0197-4B9B-A249-8DC4811DFD3C}"/>
    <cellStyle name="Normal 9 8 3 4 2" xfId="5444" xr:uid="{884A0E7D-FD65-4B8D-9C37-847244ECB44D}"/>
    <cellStyle name="Normal 9 8 3 5" xfId="5441" xr:uid="{2B946D83-B2C8-4EA4-B88E-6AF50F510264}"/>
    <cellStyle name="Normal 9 8 4" xfId="3645" xr:uid="{5EC54C5B-5AB2-4623-B901-8C16ADE18584}"/>
    <cellStyle name="Normal 9 8 4 2" xfId="3646" xr:uid="{F846B169-90F5-4635-B328-C9A592AE717A}"/>
    <cellStyle name="Normal 9 8 4 2 2" xfId="5446" xr:uid="{E581BA44-852F-4FEA-A585-720B11495DA5}"/>
    <cellStyle name="Normal 9 8 4 3" xfId="3647" xr:uid="{0A6B6E4B-BCC1-4A8C-8B9F-06C48C2BCC93}"/>
    <cellStyle name="Normal 9 8 4 3 2" xfId="5447" xr:uid="{6821221D-1685-48C7-9953-E113F19EAE4A}"/>
    <cellStyle name="Normal 9 8 4 4" xfId="3648" xr:uid="{8981E88F-BFFD-4EFE-BCCC-EEB452538F0B}"/>
    <cellStyle name="Normal 9 8 4 4 2" xfId="5448" xr:uid="{021CBF9C-2318-4FA5-A020-D30EA0CD7859}"/>
    <cellStyle name="Normal 9 8 4 5" xfId="5445" xr:uid="{4EA8D1DE-4AA3-4117-A857-96126857DAE7}"/>
    <cellStyle name="Normal 9 8 5" xfId="3649" xr:uid="{4A325319-E674-4D90-B357-676A3C9E9CFE}"/>
    <cellStyle name="Normal 9 8 5 2" xfId="5449" xr:uid="{265AE47D-01BE-45A4-A040-4A3237AC070C}"/>
    <cellStyle name="Normal 9 8 6" xfId="3650" xr:uid="{67B12E73-A208-4184-993E-E75353F761D8}"/>
    <cellStyle name="Normal 9 8 6 2" xfId="5450" xr:uid="{031554F4-8025-4EEC-84B6-24737C305CA5}"/>
    <cellStyle name="Normal 9 8 7" xfId="3651" xr:uid="{A46B8151-FCE7-4653-9EBE-D76CF97964E3}"/>
    <cellStyle name="Normal 9 8 7 2" xfId="5451" xr:uid="{5F6F6660-B9B5-4A45-85E3-A37463801518}"/>
    <cellStyle name="Normal 9 8 8" xfId="5432" xr:uid="{222E6797-00C3-44FF-93EC-44DC32EBF215}"/>
    <cellStyle name="Normal 9 9" xfId="3652" xr:uid="{29515F98-3CF5-4064-82E1-62F18BEF0512}"/>
    <cellStyle name="Normal 9 9 2" xfId="3653" xr:uid="{6B072755-665B-44C2-80C5-B2CDDFF3C450}"/>
    <cellStyle name="Normal 9 9 2 2" xfId="3654" xr:uid="{CA3E2203-3602-4661-B10B-55577D7A45F5}"/>
    <cellStyle name="Normal 9 9 2 2 2" xfId="5454" xr:uid="{AD7ED5E8-B36B-486C-A9FB-245424F697E3}"/>
    <cellStyle name="Normal 9 9 2 3" xfId="3655" xr:uid="{A77CA525-76D7-42F1-996F-F6C0733880D0}"/>
    <cellStyle name="Normal 9 9 2 3 2" xfId="5455" xr:uid="{DE90A18A-1CED-459C-968B-A57ABBB634D3}"/>
    <cellStyle name="Normal 9 9 2 4" xfId="3656" xr:uid="{F890ABFD-9D71-4833-815D-BB619386D69C}"/>
    <cellStyle name="Normal 9 9 2 4 2" xfId="5456" xr:uid="{AD91F3D5-CC64-4EF9-90A6-5B89927DCF64}"/>
    <cellStyle name="Normal 9 9 2 5" xfId="5453" xr:uid="{D7F0ED4D-565D-425A-B192-051B33051CAC}"/>
    <cellStyle name="Normal 9 9 3" xfId="3657" xr:uid="{85FC35CB-C806-4AED-A62D-C08DFA512BA8}"/>
    <cellStyle name="Normal 9 9 3 2" xfId="3658" xr:uid="{6871BB84-BBF5-4E1C-84B0-A00E068FA154}"/>
    <cellStyle name="Normal 9 9 3 2 2" xfId="5458" xr:uid="{BA74F8DC-7F3C-435C-AE15-D1B8DB7D4995}"/>
    <cellStyle name="Normal 9 9 3 3" xfId="3659" xr:uid="{5FC3D4D1-395F-4A0F-A921-481442A5418E}"/>
    <cellStyle name="Normal 9 9 3 3 2" xfId="5459" xr:uid="{7ED54766-379E-4847-9852-D1E4C4E274DA}"/>
    <cellStyle name="Normal 9 9 3 4" xfId="3660" xr:uid="{24350E55-7F0F-4DC3-B232-3F340831BD56}"/>
    <cellStyle name="Normal 9 9 3 4 2" xfId="5460" xr:uid="{1EE13D44-E809-4669-B74B-74523B74AEC3}"/>
    <cellStyle name="Normal 9 9 3 5" xfId="5457" xr:uid="{41FC2A9C-EC89-44D4-8DE0-E4C5306D5B93}"/>
    <cellStyle name="Normal 9 9 4" xfId="3661" xr:uid="{38ABDCC7-7816-4F64-B5F5-F985EA662F2E}"/>
    <cellStyle name="Normal 9 9 4 2" xfId="5461" xr:uid="{5541F723-9F78-404F-A77A-1E7D9A0B0FA8}"/>
    <cellStyle name="Normal 9 9 5" xfId="3662" xr:uid="{67D76820-FAAF-4399-B341-7DD8BD66F55C}"/>
    <cellStyle name="Normal 9 9 5 2" xfId="5462" xr:uid="{E742E2C2-3DDF-4B66-9D88-607DF99DC86D}"/>
    <cellStyle name="Normal 9 9 6" xfId="3663" xr:uid="{237E92A9-56F5-4D99-923E-7BEA6826E717}"/>
    <cellStyle name="Normal 9 9 6 2" xfId="5463" xr:uid="{202DFB93-EEB4-42EA-B449-D521AE0CF933}"/>
    <cellStyle name="Normal 9 9 7" xfId="5452" xr:uid="{B30EB659-3543-43D8-BEC6-9A62B1CED831}"/>
    <cellStyle name="Percent 2" xfId="79" xr:uid="{4D9A6856-34F4-42B9-AB34-DAF6059DE17B}"/>
    <cellStyle name="Percent 2 10" xfId="7093" xr:uid="{30C4EC3E-BB47-43D7-9ECA-7CD113276872}"/>
    <cellStyle name="Percent 2 2" xfId="5464" xr:uid="{453E4991-E744-4D68-9AF6-2D2E888DEF8D}"/>
    <cellStyle name="Percent 2 2 2" xfId="6065" xr:uid="{3DF3736D-69C8-496B-A3D7-83371034A1CD}"/>
    <cellStyle name="Percent 2 2 2 2" xfId="6333" xr:uid="{6A0E7A7A-A8F8-4666-9116-56DC4459E9D5}"/>
    <cellStyle name="Percent 2 2 2 2 2" xfId="6146" xr:uid="{880EC70B-B10D-4FDA-96DE-5C78B47F27D9}"/>
    <cellStyle name="Percent 2 2 2 2 2 2" xfId="7034" xr:uid="{1E2FC06A-AD3F-4CE0-A96C-7F82527BAE40}"/>
    <cellStyle name="Percent 2 2 2 2 2 3" xfId="7256" xr:uid="{A80DA125-FD7F-47DF-96DB-2B3DB41A60BB}"/>
    <cellStyle name="Percent 2 2 2 2 3" xfId="6075" xr:uid="{9E1DDBDE-5FCD-4CAD-B80F-CE207072FFE0}"/>
    <cellStyle name="Percent 2 2 2 2 4" xfId="7136" xr:uid="{32A04875-3F86-4A14-8DC5-1BBAB1614DF1}"/>
    <cellStyle name="Percent 2 2 2 3" xfId="6081" xr:uid="{6EC8BCA4-A719-4AF1-8A43-BC89731A715B}"/>
    <cellStyle name="Percent 2 2 2 3 2" xfId="5999" xr:uid="{500008EA-BE1B-4705-B209-889484AC8F11}"/>
    <cellStyle name="Percent 2 2 2 3 3" xfId="7188" xr:uid="{9F9CAD79-8B0C-40D6-B29D-523D16B4F814}"/>
    <cellStyle name="Percent 2 2 2 4" xfId="6304" xr:uid="{06F61FD9-D24D-49CC-9DE0-D7088BB2450E}"/>
    <cellStyle name="Percent 2 2 2 5" xfId="6252" xr:uid="{6BD34C63-77E3-4C93-AC2F-165F55A71945}"/>
    <cellStyle name="Percent 2 2 2 6" xfId="7110" xr:uid="{958D5B62-0A42-44EF-AED0-ED372987D2C8}"/>
    <cellStyle name="Percent 2 2 3" xfId="6062" xr:uid="{44D523D7-F73E-4EE3-BA0E-45821EA6B9B5}"/>
    <cellStyle name="Percent 2 2 3 2" xfId="5997" xr:uid="{C6A47044-DD70-4ED9-8E54-F6D3697C5FBF}"/>
    <cellStyle name="Percent 2 2 3 2 2" xfId="6366" xr:uid="{C8CE838F-E768-4A61-BFE8-E12E02C1B91E}"/>
    <cellStyle name="Percent 2 2 3 2 3" xfId="7240" xr:uid="{918CE7BC-DB0D-4264-95DB-60269E340E96}"/>
    <cellStyle name="Percent 2 2 3 3" xfId="7040" xr:uid="{B09BBD2D-A08F-42E3-8BA4-18DF2BE1ACAD}"/>
    <cellStyle name="Percent 2 2 3 4" xfId="7124" xr:uid="{04FA10C7-3193-4950-8575-2EA5168DAD66}"/>
    <cellStyle name="Percent 2 2 4" xfId="6175" xr:uid="{ABB1E137-E6CF-42E6-9DB1-393E1F5C4E72}"/>
    <cellStyle name="Percent 2 2 4 2" xfId="6030" xr:uid="{00764E20-F69F-4D67-8A23-9EE38AED1203}"/>
    <cellStyle name="Percent 2 2 4 2 2" xfId="6317" xr:uid="{DCEF7674-DD97-45A2-B0B3-0C4B2385460B}"/>
    <cellStyle name="Percent 2 2 4 2 3" xfId="7224" xr:uid="{DFAE1868-A121-416F-B335-3B52DE527B0A}"/>
    <cellStyle name="Percent 2 2 4 3" xfId="6027" xr:uid="{402296E6-4675-4F84-ADF9-83F813AC085D}"/>
    <cellStyle name="Percent 2 2 4 4" xfId="7151" xr:uid="{6C798181-5143-4982-983A-DF61BEECD16B}"/>
    <cellStyle name="Percent 2 2 5" xfId="6201" xr:uid="{4C30D29E-ACD6-4E96-9C14-00B1C792E551}"/>
    <cellStyle name="Percent 2 2 5 2" xfId="6303" xr:uid="{5E1ECD48-EBF9-4B5B-AC4B-24078815228A}"/>
    <cellStyle name="Percent 2 2 5 3" xfId="7207" xr:uid="{75BEB2CE-135C-4603-A155-813F45F74FC3}"/>
    <cellStyle name="Percent 2 2 6" xfId="6171" xr:uid="{F117AE47-1E28-47B3-97F8-F07C4C2E7BF2}"/>
    <cellStyle name="Percent 2 2 6 2" xfId="6069" xr:uid="{3D897C78-5482-4DB5-8D33-472AE2740D39}"/>
    <cellStyle name="Percent 2 2 6 3" xfId="7171" xr:uid="{D934209F-ED46-4FAE-9EE9-969F6EEE24E8}"/>
    <cellStyle name="Percent 2 2 7" xfId="6240" xr:uid="{CAF2B191-01C2-415A-B602-E56C6AE05C3E}"/>
    <cellStyle name="Percent 2 2 8" xfId="6009" xr:uid="{73FB27ED-EFF6-49DB-B72A-3F8BC44FC7B4}"/>
    <cellStyle name="Percent 2 2 9" xfId="6193" xr:uid="{28A3DF61-B08C-4FB8-9EBA-08AFD23AAD61}"/>
    <cellStyle name="Percent 2 3" xfId="6335" xr:uid="{09BF60AC-2908-4B6C-912C-333E729B1DD2}"/>
    <cellStyle name="Percent 2 3 2" xfId="6334" xr:uid="{0DDBAF6A-23A1-41E3-B0AC-8D6C29C37856}"/>
    <cellStyle name="Percent 2 3 2 2" xfId="6077" xr:uid="{A2BC54D8-1D7F-45C3-BF5E-A690BE31ED82}"/>
    <cellStyle name="Percent 2 3 2 2 2" xfId="6359" xr:uid="{20CEA2A6-A978-4956-9DBE-9D97EE18E960}"/>
    <cellStyle name="Percent 2 3 2 2 3" xfId="7248" xr:uid="{ADE4C467-7B61-49D7-9A3B-BE497D210C88}"/>
    <cellStyle name="Percent 2 3 2 3" xfId="6005" xr:uid="{747D8F95-14A3-4B63-8801-68238D495423}"/>
    <cellStyle name="Percent 2 3 2 4" xfId="7131" xr:uid="{643C3D39-463E-4A1D-8CD9-A5565D095762}"/>
    <cellStyle name="Percent 2 3 3" xfId="6223" xr:uid="{064CFBA6-B914-49BC-9053-A1333626926F}"/>
    <cellStyle name="Percent 2 3 3 2" xfId="6116" xr:uid="{05444DFE-4D1E-4155-8C94-755FED5D3A0D}"/>
    <cellStyle name="Percent 2 3 3 3" xfId="7181" xr:uid="{2253E04D-74A8-4B18-BB3D-D270284055F7}"/>
    <cellStyle name="Percent 2 3 4" xfId="6042" xr:uid="{B698117C-72F1-4D66-AA60-72911B7EFA03}"/>
    <cellStyle name="Percent 2 3 5" xfId="6133" xr:uid="{B30A2872-8C0F-4675-9A12-64278BE7EC80}"/>
    <cellStyle name="Percent 2 3 6" xfId="7105" xr:uid="{199EED88-FE7F-458C-8D71-FA16DB1070B3}"/>
    <cellStyle name="Percent 2 4" xfId="6091" xr:uid="{0BC9943C-6E52-461F-8B5F-CB22BFC67B5F}"/>
    <cellStyle name="Percent 2 4 2" xfId="6155" xr:uid="{472F847B-6389-431A-805A-F61EC4EC70B9}"/>
    <cellStyle name="Percent 2 4 2 2" xfId="6068" xr:uid="{B812850E-DBC4-4CD7-BE76-2D05C4A3EA46}"/>
    <cellStyle name="Percent 2 4 2 3" xfId="7231" xr:uid="{8735F693-C8A5-4E12-8163-36B8A195F08F}"/>
    <cellStyle name="Percent 2 4 3" xfId="6248" xr:uid="{4C2826FA-61E7-4101-98C9-60D61949F4BA}"/>
    <cellStyle name="Percent 2 4 4" xfId="7117" xr:uid="{C18B8672-D52D-4226-B64C-1A03C3D146A5}"/>
    <cellStyle name="Percent 2 5" xfId="6226" xr:uid="{EB4437BD-7125-4778-85B5-105DFEB6917F}"/>
    <cellStyle name="Percent 2 5 2" xfId="6272" xr:uid="{0E9FC98B-5163-4B16-8786-E56379EA7523}"/>
    <cellStyle name="Percent 2 5 2 2" xfId="6026" xr:uid="{13218DD0-0952-49E6-840D-2C5BCB33E58B}"/>
    <cellStyle name="Percent 2 5 2 3" xfId="7215" xr:uid="{709A536F-2CD0-4D85-943F-D176552D5C7B}"/>
    <cellStyle name="Percent 2 5 3" xfId="7044" xr:uid="{AC554BDE-F2A7-4075-8F58-D671FC880EA2}"/>
    <cellStyle name="Percent 2 5 4" xfId="7143" xr:uid="{C7E686B8-EB9E-4A8E-BC44-FD073EDA99DD}"/>
    <cellStyle name="Percent 2 6" xfId="6278" xr:uid="{3816C335-2C01-4848-92D5-D6F7ED5ABF87}"/>
    <cellStyle name="Percent 2 6 2" xfId="7052" xr:uid="{8C8257A9-715D-4CE5-9F4F-32DD5174DB84}"/>
    <cellStyle name="Percent 2 6 3" xfId="7197" xr:uid="{BAAD5632-6476-4567-AF47-3E74C5F8CB45}"/>
    <cellStyle name="Percent 2 7" xfId="6331" xr:uid="{36DBBC9E-74AE-4FFE-BC06-FC20914EA3DA}"/>
    <cellStyle name="Percent 2 7 2" xfId="6243" xr:uid="{4C348B3F-B071-4F35-83C0-1EC8312FD862}"/>
    <cellStyle name="Percent 2 7 3" xfId="7161" xr:uid="{32566DC0-CE76-4B0D-99AF-0BED04C76FB4}"/>
    <cellStyle name="Percent 2 8" xfId="7063" xr:uid="{38DF35FC-B4C1-4866-B4B9-6ECB88F58E74}"/>
    <cellStyle name="Percent 2 9" xfId="6140" xr:uid="{FC72C4EF-F976-4276-97ED-3D1C54BFB679}"/>
    <cellStyle name="Percent 3" xfId="7263" xr:uid="{7B595181-844D-4A66-BF2C-6F96BBFD6B31}"/>
    <cellStyle name="Гиперссылка 2" xfId="4" xr:uid="{49BAA0F8-B3D3-41B5-87DD-435502328B29}"/>
    <cellStyle name="Гиперссылка 2 2" xfId="5465" xr:uid="{C8524D58-E640-49AC-BD8F-E675580B2CED}"/>
    <cellStyle name="Обычный 2" xfId="1" xr:uid="{A3CD5D5E-4502-4158-8112-08CDD679ACF5}"/>
    <cellStyle name="Обычный 2 2" xfId="5" xr:uid="{D19F253E-EE9B-4476-9D91-2EE3A6D7A3DC}"/>
    <cellStyle name="Обычный 2 2 2" xfId="4408" xr:uid="{64EDE0D7-7EEC-49A3-A98D-6E21A5B1D352}"/>
    <cellStyle name="Обычный 2 2 2 2" xfId="6990" xr:uid="{06D0A032-3C4A-4F95-81B2-528D5147AA29}"/>
    <cellStyle name="Обычный 2 2 2 3" xfId="5467" xr:uid="{7948BCC9-3F69-4AED-99B4-88DF53ABB71D}"/>
    <cellStyle name="Обычный 2 3" xfId="5466" xr:uid="{AF67338F-06A6-47D8-9D1D-8967C771FA47}"/>
    <cellStyle name="常规_Sheet1_1" xfId="4386" xr:uid="{E3C11B2C-E96A-488C-A48E-07CF0C710E7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60"/>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715</v>
      </c>
      <c r="I10" s="120"/>
      <c r="J10" s="139">
        <v>54069</v>
      </c>
      <c r="K10" s="115"/>
    </row>
    <row r="11" spans="1:11">
      <c r="A11" s="114"/>
      <c r="B11" s="114" t="s">
        <v>711</v>
      </c>
      <c r="C11" s="120"/>
      <c r="D11" s="120"/>
      <c r="E11" s="120"/>
      <c r="F11" s="115"/>
      <c r="G11" s="116"/>
      <c r="H11" s="116" t="s">
        <v>716</v>
      </c>
      <c r="I11" s="120"/>
      <c r="J11" s="140"/>
      <c r="K11" s="115"/>
    </row>
    <row r="12" spans="1:11">
      <c r="A12" s="114"/>
      <c r="B12" s="114" t="s">
        <v>712</v>
      </c>
      <c r="C12" s="120"/>
      <c r="D12" s="120"/>
      <c r="E12" s="120"/>
      <c r="F12" s="115"/>
      <c r="G12" s="116"/>
      <c r="H12" s="116" t="s">
        <v>717</v>
      </c>
      <c r="I12" s="120"/>
      <c r="J12" s="120"/>
      <c r="K12" s="115"/>
    </row>
    <row r="13" spans="1:11">
      <c r="A13" s="114"/>
      <c r="B13" s="114" t="s">
        <v>713</v>
      </c>
      <c r="C13" s="120"/>
      <c r="D13" s="120"/>
      <c r="E13" s="120"/>
      <c r="F13" s="115"/>
      <c r="G13" s="116"/>
      <c r="H13" s="116" t="s">
        <v>718</v>
      </c>
      <c r="I13" s="120"/>
      <c r="J13" s="99" t="s">
        <v>11</v>
      </c>
      <c r="K13" s="115"/>
    </row>
    <row r="14" spans="1:11" ht="15" customHeight="1">
      <c r="A14" s="114"/>
      <c r="B14" s="114" t="s">
        <v>714</v>
      </c>
      <c r="C14" s="120"/>
      <c r="D14" s="120"/>
      <c r="E14" s="120"/>
      <c r="F14" s="115"/>
      <c r="G14" s="116"/>
      <c r="H14" s="116" t="s">
        <v>714</v>
      </c>
      <c r="I14" s="120"/>
      <c r="J14" s="141">
        <v>45400</v>
      </c>
      <c r="K14" s="115"/>
    </row>
    <row r="15" spans="1:11" ht="15" customHeight="1">
      <c r="A15" s="114"/>
      <c r="B15" s="134" t="s">
        <v>1014</v>
      </c>
      <c r="C15" s="132"/>
      <c r="D15" s="132"/>
      <c r="E15" s="132"/>
      <c r="F15" s="133"/>
      <c r="G15" s="98"/>
      <c r="H15" s="135" t="s">
        <v>1014</v>
      </c>
      <c r="I15" s="120"/>
      <c r="J15" s="142"/>
      <c r="K15" s="115"/>
    </row>
    <row r="16" spans="1:11" ht="15" customHeight="1">
      <c r="A16" s="114"/>
      <c r="B16" s="120"/>
      <c r="C16" s="120"/>
      <c r="D16" s="120"/>
      <c r="E16" s="120"/>
      <c r="F16" s="120"/>
      <c r="G16" s="120"/>
      <c r="H16" s="120"/>
      <c r="I16" s="123" t="s">
        <v>142</v>
      </c>
      <c r="J16" s="129">
        <v>42456</v>
      </c>
      <c r="K16" s="115"/>
    </row>
    <row r="17" spans="1:11">
      <c r="A17" s="114"/>
      <c r="B17" s="120" t="s">
        <v>719</v>
      </c>
      <c r="C17" s="120"/>
      <c r="D17" s="120"/>
      <c r="E17" s="120"/>
      <c r="F17" s="120"/>
      <c r="G17" s="120"/>
      <c r="H17" s="120"/>
      <c r="I17" s="123" t="s">
        <v>143</v>
      </c>
      <c r="J17" s="129" t="s">
        <v>883</v>
      </c>
      <c r="K17" s="115"/>
    </row>
    <row r="18" spans="1:11" ht="18">
      <c r="A18" s="114"/>
      <c r="B18" s="120" t="s">
        <v>720</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1007</v>
      </c>
      <c r="E20" s="117" t="s">
        <v>200</v>
      </c>
      <c r="F20" s="143" t="s">
        <v>201</v>
      </c>
      <c r="G20" s="144"/>
      <c r="H20" s="100" t="s">
        <v>169</v>
      </c>
      <c r="I20" s="100" t="s">
        <v>202</v>
      </c>
      <c r="J20" s="100" t="s">
        <v>21</v>
      </c>
      <c r="K20" s="115"/>
    </row>
    <row r="21" spans="1:11">
      <c r="A21" s="114"/>
      <c r="B21" s="105"/>
      <c r="C21" s="105"/>
      <c r="D21" s="106"/>
      <c r="E21" s="106"/>
      <c r="F21" s="145"/>
      <c r="G21" s="146"/>
      <c r="H21" s="105" t="s">
        <v>141</v>
      </c>
      <c r="I21" s="105"/>
      <c r="J21" s="105"/>
      <c r="K21" s="115"/>
    </row>
    <row r="22" spans="1:11" ht="48">
      <c r="A22" s="114"/>
      <c r="B22" s="107">
        <v>1</v>
      </c>
      <c r="C22" s="10" t="s">
        <v>721</v>
      </c>
      <c r="D22" s="118" t="s">
        <v>884</v>
      </c>
      <c r="E22" s="118" t="s">
        <v>722</v>
      </c>
      <c r="F22" s="137"/>
      <c r="G22" s="138"/>
      <c r="H22" s="11" t="s">
        <v>874</v>
      </c>
      <c r="I22" s="14">
        <v>52.75</v>
      </c>
      <c r="J22" s="109">
        <f t="shared" ref="J22:J53" si="0">I22*B22</f>
        <v>52.75</v>
      </c>
      <c r="K22" s="115"/>
    </row>
    <row r="23" spans="1:11" ht="48">
      <c r="A23" s="114"/>
      <c r="B23" s="107">
        <v>1</v>
      </c>
      <c r="C23" s="10" t="s">
        <v>723</v>
      </c>
      <c r="D23" s="118" t="s">
        <v>885</v>
      </c>
      <c r="E23" s="118" t="s">
        <v>722</v>
      </c>
      <c r="F23" s="137"/>
      <c r="G23" s="138"/>
      <c r="H23" s="11" t="s">
        <v>875</v>
      </c>
      <c r="I23" s="14">
        <v>50.69</v>
      </c>
      <c r="J23" s="109">
        <f t="shared" si="0"/>
        <v>50.69</v>
      </c>
      <c r="K23" s="115"/>
    </row>
    <row r="24" spans="1:11">
      <c r="A24" s="114"/>
      <c r="B24" s="107">
        <v>10</v>
      </c>
      <c r="C24" s="10" t="s">
        <v>724</v>
      </c>
      <c r="D24" s="118" t="s">
        <v>886</v>
      </c>
      <c r="E24" s="118" t="s">
        <v>23</v>
      </c>
      <c r="F24" s="137" t="s">
        <v>110</v>
      </c>
      <c r="G24" s="138"/>
      <c r="H24" s="11" t="s">
        <v>725</v>
      </c>
      <c r="I24" s="14">
        <v>0.25</v>
      </c>
      <c r="J24" s="109">
        <f t="shared" si="0"/>
        <v>2.5</v>
      </c>
      <c r="K24" s="115"/>
    </row>
    <row r="25" spans="1:11">
      <c r="A25" s="114"/>
      <c r="B25" s="107">
        <v>20</v>
      </c>
      <c r="C25" s="10" t="s">
        <v>724</v>
      </c>
      <c r="D25" s="118" t="s">
        <v>887</v>
      </c>
      <c r="E25" s="118" t="s">
        <v>25</v>
      </c>
      <c r="F25" s="137" t="s">
        <v>110</v>
      </c>
      <c r="G25" s="138"/>
      <c r="H25" s="11" t="s">
        <v>725</v>
      </c>
      <c r="I25" s="14">
        <v>0.25</v>
      </c>
      <c r="J25" s="109">
        <f t="shared" si="0"/>
        <v>5</v>
      </c>
      <c r="K25" s="115"/>
    </row>
    <row r="26" spans="1:11" ht="24">
      <c r="A26" s="114"/>
      <c r="B26" s="107">
        <v>2</v>
      </c>
      <c r="C26" s="10" t="s">
        <v>102</v>
      </c>
      <c r="D26" s="118" t="s">
        <v>888</v>
      </c>
      <c r="E26" s="118" t="s">
        <v>35</v>
      </c>
      <c r="F26" s="137" t="s">
        <v>210</v>
      </c>
      <c r="G26" s="138"/>
      <c r="H26" s="11" t="s">
        <v>726</v>
      </c>
      <c r="I26" s="14">
        <v>1.76</v>
      </c>
      <c r="J26" s="109">
        <f t="shared" si="0"/>
        <v>3.52</v>
      </c>
      <c r="K26" s="115"/>
    </row>
    <row r="27" spans="1:11" ht="24">
      <c r="A27" s="114"/>
      <c r="B27" s="107">
        <v>2</v>
      </c>
      <c r="C27" s="10" t="s">
        <v>102</v>
      </c>
      <c r="D27" s="118" t="s">
        <v>889</v>
      </c>
      <c r="E27" s="118" t="s">
        <v>35</v>
      </c>
      <c r="F27" s="137" t="s">
        <v>310</v>
      </c>
      <c r="G27" s="138"/>
      <c r="H27" s="11" t="s">
        <v>726</v>
      </c>
      <c r="I27" s="14">
        <v>1.76</v>
      </c>
      <c r="J27" s="109">
        <f t="shared" si="0"/>
        <v>3.52</v>
      </c>
      <c r="K27" s="115"/>
    </row>
    <row r="28" spans="1:11" ht="36">
      <c r="A28" s="114"/>
      <c r="B28" s="107">
        <v>4</v>
      </c>
      <c r="C28" s="10" t="s">
        <v>727</v>
      </c>
      <c r="D28" s="118" t="s">
        <v>890</v>
      </c>
      <c r="E28" s="118" t="s">
        <v>107</v>
      </c>
      <c r="F28" s="137"/>
      <c r="G28" s="138"/>
      <c r="H28" s="11" t="s">
        <v>876</v>
      </c>
      <c r="I28" s="14">
        <v>1.76</v>
      </c>
      <c r="J28" s="109">
        <f t="shared" si="0"/>
        <v>7.04</v>
      </c>
      <c r="K28" s="115"/>
    </row>
    <row r="29" spans="1:11" ht="36">
      <c r="A29" s="114"/>
      <c r="B29" s="107">
        <v>4</v>
      </c>
      <c r="C29" s="10" t="s">
        <v>727</v>
      </c>
      <c r="D29" s="118" t="s">
        <v>891</v>
      </c>
      <c r="E29" s="118" t="s">
        <v>210</v>
      </c>
      <c r="F29" s="137"/>
      <c r="G29" s="138"/>
      <c r="H29" s="11" t="s">
        <v>876</v>
      </c>
      <c r="I29" s="14">
        <v>1.76</v>
      </c>
      <c r="J29" s="109">
        <f t="shared" si="0"/>
        <v>7.04</v>
      </c>
      <c r="K29" s="115"/>
    </row>
    <row r="30" spans="1:11" ht="36">
      <c r="A30" s="114"/>
      <c r="B30" s="107">
        <v>4</v>
      </c>
      <c r="C30" s="10" t="s">
        <v>727</v>
      </c>
      <c r="D30" s="118" t="s">
        <v>892</v>
      </c>
      <c r="E30" s="118" t="s">
        <v>212</v>
      </c>
      <c r="F30" s="137"/>
      <c r="G30" s="138"/>
      <c r="H30" s="11" t="s">
        <v>876</v>
      </c>
      <c r="I30" s="14">
        <v>1.76</v>
      </c>
      <c r="J30" s="109">
        <f t="shared" si="0"/>
        <v>7.04</v>
      </c>
      <c r="K30" s="115"/>
    </row>
    <row r="31" spans="1:11" ht="36">
      <c r="A31" s="114"/>
      <c r="B31" s="107">
        <v>4</v>
      </c>
      <c r="C31" s="10" t="s">
        <v>727</v>
      </c>
      <c r="D31" s="118" t="s">
        <v>893</v>
      </c>
      <c r="E31" s="118" t="s">
        <v>263</v>
      </c>
      <c r="F31" s="137"/>
      <c r="G31" s="138"/>
      <c r="H31" s="11" t="s">
        <v>876</v>
      </c>
      <c r="I31" s="14">
        <v>1.76</v>
      </c>
      <c r="J31" s="109">
        <f t="shared" si="0"/>
        <v>7.04</v>
      </c>
      <c r="K31" s="115"/>
    </row>
    <row r="32" spans="1:11" ht="36">
      <c r="A32" s="114"/>
      <c r="B32" s="107">
        <v>4</v>
      </c>
      <c r="C32" s="10" t="s">
        <v>727</v>
      </c>
      <c r="D32" s="118" t="s">
        <v>894</v>
      </c>
      <c r="E32" s="118" t="s">
        <v>214</v>
      </c>
      <c r="F32" s="137"/>
      <c r="G32" s="138"/>
      <c r="H32" s="11" t="s">
        <v>876</v>
      </c>
      <c r="I32" s="14">
        <v>1.76</v>
      </c>
      <c r="J32" s="109">
        <f t="shared" si="0"/>
        <v>7.04</v>
      </c>
      <c r="K32" s="115"/>
    </row>
    <row r="33" spans="1:11" ht="36">
      <c r="A33" s="114"/>
      <c r="B33" s="107">
        <v>4</v>
      </c>
      <c r="C33" s="10" t="s">
        <v>727</v>
      </c>
      <c r="D33" s="118" t="s">
        <v>895</v>
      </c>
      <c r="E33" s="118" t="s">
        <v>266</v>
      </c>
      <c r="F33" s="137"/>
      <c r="G33" s="138"/>
      <c r="H33" s="11" t="s">
        <v>876</v>
      </c>
      <c r="I33" s="14">
        <v>1.76</v>
      </c>
      <c r="J33" s="109">
        <f t="shared" si="0"/>
        <v>7.04</v>
      </c>
      <c r="K33" s="115"/>
    </row>
    <row r="34" spans="1:11" ht="36">
      <c r="A34" s="114"/>
      <c r="B34" s="107">
        <v>4</v>
      </c>
      <c r="C34" s="10" t="s">
        <v>727</v>
      </c>
      <c r="D34" s="118" t="s">
        <v>896</v>
      </c>
      <c r="E34" s="118" t="s">
        <v>270</v>
      </c>
      <c r="F34" s="137"/>
      <c r="G34" s="138"/>
      <c r="H34" s="11" t="s">
        <v>876</v>
      </c>
      <c r="I34" s="14">
        <v>1.76</v>
      </c>
      <c r="J34" s="109">
        <f t="shared" si="0"/>
        <v>7.04</v>
      </c>
      <c r="K34" s="115"/>
    </row>
    <row r="35" spans="1:11" ht="36">
      <c r="A35" s="114"/>
      <c r="B35" s="107">
        <v>4</v>
      </c>
      <c r="C35" s="10" t="s">
        <v>727</v>
      </c>
      <c r="D35" s="118" t="s">
        <v>897</v>
      </c>
      <c r="E35" s="118" t="s">
        <v>311</v>
      </c>
      <c r="F35" s="137"/>
      <c r="G35" s="138"/>
      <c r="H35" s="11" t="s">
        <v>876</v>
      </c>
      <c r="I35" s="14">
        <v>1.76</v>
      </c>
      <c r="J35" s="109">
        <f t="shared" si="0"/>
        <v>7.04</v>
      </c>
      <c r="K35" s="115"/>
    </row>
    <row r="36" spans="1:11">
      <c r="A36" s="114"/>
      <c r="B36" s="107">
        <v>1</v>
      </c>
      <c r="C36" s="10" t="s">
        <v>30</v>
      </c>
      <c r="D36" s="118" t="s">
        <v>898</v>
      </c>
      <c r="E36" s="118" t="s">
        <v>38</v>
      </c>
      <c r="F36" s="137"/>
      <c r="G36" s="138"/>
      <c r="H36" s="11" t="s">
        <v>728</v>
      </c>
      <c r="I36" s="14">
        <v>0.48</v>
      </c>
      <c r="J36" s="109">
        <f t="shared" si="0"/>
        <v>0.48</v>
      </c>
      <c r="K36" s="115"/>
    </row>
    <row r="37" spans="1:11" ht="24">
      <c r="A37" s="114"/>
      <c r="B37" s="107">
        <v>2</v>
      </c>
      <c r="C37" s="10" t="s">
        <v>729</v>
      </c>
      <c r="D37" s="118" t="s">
        <v>899</v>
      </c>
      <c r="E37" s="118" t="s">
        <v>35</v>
      </c>
      <c r="F37" s="137" t="s">
        <v>273</v>
      </c>
      <c r="G37" s="138"/>
      <c r="H37" s="11" t="s">
        <v>730</v>
      </c>
      <c r="I37" s="14">
        <v>1.32</v>
      </c>
      <c r="J37" s="109">
        <f t="shared" si="0"/>
        <v>2.64</v>
      </c>
      <c r="K37" s="115"/>
    </row>
    <row r="38" spans="1:11" ht="36">
      <c r="A38" s="114"/>
      <c r="B38" s="107">
        <v>5</v>
      </c>
      <c r="C38" s="10" t="s">
        <v>731</v>
      </c>
      <c r="D38" s="118" t="s">
        <v>900</v>
      </c>
      <c r="E38" s="118" t="s">
        <v>732</v>
      </c>
      <c r="F38" s="137"/>
      <c r="G38" s="138"/>
      <c r="H38" s="11" t="s">
        <v>877</v>
      </c>
      <c r="I38" s="14">
        <v>3.53</v>
      </c>
      <c r="J38" s="109">
        <f t="shared" si="0"/>
        <v>17.649999999999999</v>
      </c>
      <c r="K38" s="115"/>
    </row>
    <row r="39" spans="1:11">
      <c r="A39" s="114"/>
      <c r="B39" s="107">
        <v>50</v>
      </c>
      <c r="C39" s="10" t="s">
        <v>43</v>
      </c>
      <c r="D39" s="118" t="s">
        <v>901</v>
      </c>
      <c r="E39" s="118" t="s">
        <v>28</v>
      </c>
      <c r="F39" s="137"/>
      <c r="G39" s="138"/>
      <c r="H39" s="11" t="s">
        <v>733</v>
      </c>
      <c r="I39" s="14">
        <v>0.34</v>
      </c>
      <c r="J39" s="109">
        <f t="shared" si="0"/>
        <v>17</v>
      </c>
      <c r="K39" s="115"/>
    </row>
    <row r="40" spans="1:11">
      <c r="A40" s="114"/>
      <c r="B40" s="107">
        <v>50</v>
      </c>
      <c r="C40" s="10" t="s">
        <v>43</v>
      </c>
      <c r="D40" s="118" t="s">
        <v>902</v>
      </c>
      <c r="E40" s="118" t="s">
        <v>49</v>
      </c>
      <c r="F40" s="137"/>
      <c r="G40" s="138"/>
      <c r="H40" s="11" t="s">
        <v>733</v>
      </c>
      <c r="I40" s="14">
        <v>0.34</v>
      </c>
      <c r="J40" s="109">
        <f t="shared" si="0"/>
        <v>17</v>
      </c>
      <c r="K40" s="115"/>
    </row>
    <row r="41" spans="1:11" ht="48">
      <c r="A41" s="114"/>
      <c r="B41" s="107">
        <v>1</v>
      </c>
      <c r="C41" s="10" t="s">
        <v>734</v>
      </c>
      <c r="D41" s="118" t="s">
        <v>903</v>
      </c>
      <c r="E41" s="118" t="s">
        <v>204</v>
      </c>
      <c r="F41" s="137" t="s">
        <v>239</v>
      </c>
      <c r="G41" s="138"/>
      <c r="H41" s="11" t="s">
        <v>878</v>
      </c>
      <c r="I41" s="14">
        <v>42.44</v>
      </c>
      <c r="J41" s="109">
        <f t="shared" si="0"/>
        <v>42.44</v>
      </c>
      <c r="K41" s="115"/>
    </row>
    <row r="42" spans="1:11" ht="48">
      <c r="A42" s="114"/>
      <c r="B42" s="107">
        <v>1</v>
      </c>
      <c r="C42" s="10" t="s">
        <v>735</v>
      </c>
      <c r="D42" s="118" t="s">
        <v>904</v>
      </c>
      <c r="E42" s="118" t="s">
        <v>204</v>
      </c>
      <c r="F42" s="137" t="s">
        <v>239</v>
      </c>
      <c r="G42" s="138"/>
      <c r="H42" s="11" t="s">
        <v>879</v>
      </c>
      <c r="I42" s="14">
        <v>48.39</v>
      </c>
      <c r="J42" s="109">
        <f t="shared" si="0"/>
        <v>48.39</v>
      </c>
      <c r="K42" s="115"/>
    </row>
    <row r="43" spans="1:11" ht="24">
      <c r="A43" s="114"/>
      <c r="B43" s="107">
        <v>2</v>
      </c>
      <c r="C43" s="10" t="s">
        <v>662</v>
      </c>
      <c r="D43" s="118" t="s">
        <v>905</v>
      </c>
      <c r="E43" s="118" t="s">
        <v>23</v>
      </c>
      <c r="F43" s="137" t="s">
        <v>107</v>
      </c>
      <c r="G43" s="138"/>
      <c r="H43" s="11" t="s">
        <v>736</v>
      </c>
      <c r="I43" s="14">
        <v>1.53</v>
      </c>
      <c r="J43" s="109">
        <f t="shared" si="0"/>
        <v>3.06</v>
      </c>
      <c r="K43" s="115"/>
    </row>
    <row r="44" spans="1:11" ht="24">
      <c r="A44" s="114"/>
      <c r="B44" s="107">
        <v>2</v>
      </c>
      <c r="C44" s="10" t="s">
        <v>662</v>
      </c>
      <c r="D44" s="118" t="s">
        <v>906</v>
      </c>
      <c r="E44" s="118" t="s">
        <v>23</v>
      </c>
      <c r="F44" s="137" t="s">
        <v>210</v>
      </c>
      <c r="G44" s="138"/>
      <c r="H44" s="11" t="s">
        <v>736</v>
      </c>
      <c r="I44" s="14">
        <v>1.53</v>
      </c>
      <c r="J44" s="109">
        <f t="shared" si="0"/>
        <v>3.06</v>
      </c>
      <c r="K44" s="115"/>
    </row>
    <row r="45" spans="1:11" ht="24">
      <c r="A45" s="114"/>
      <c r="B45" s="107">
        <v>2</v>
      </c>
      <c r="C45" s="10" t="s">
        <v>662</v>
      </c>
      <c r="D45" s="118" t="s">
        <v>907</v>
      </c>
      <c r="E45" s="118" t="s">
        <v>25</v>
      </c>
      <c r="F45" s="137" t="s">
        <v>213</v>
      </c>
      <c r="G45" s="138"/>
      <c r="H45" s="11" t="s">
        <v>736</v>
      </c>
      <c r="I45" s="14">
        <v>1.53</v>
      </c>
      <c r="J45" s="109">
        <f t="shared" si="0"/>
        <v>3.06</v>
      </c>
      <c r="K45" s="115"/>
    </row>
    <row r="46" spans="1:11" ht="24">
      <c r="A46" s="114"/>
      <c r="B46" s="107">
        <v>20</v>
      </c>
      <c r="C46" s="10" t="s">
        <v>662</v>
      </c>
      <c r="D46" s="118" t="s">
        <v>908</v>
      </c>
      <c r="E46" s="118" t="s">
        <v>26</v>
      </c>
      <c r="F46" s="137" t="s">
        <v>107</v>
      </c>
      <c r="G46" s="138"/>
      <c r="H46" s="11" t="s">
        <v>736</v>
      </c>
      <c r="I46" s="14">
        <v>1.53</v>
      </c>
      <c r="J46" s="109">
        <f t="shared" si="0"/>
        <v>30.6</v>
      </c>
      <c r="K46" s="115"/>
    </row>
    <row r="47" spans="1:11" ht="24">
      <c r="A47" s="114"/>
      <c r="B47" s="107">
        <v>5</v>
      </c>
      <c r="C47" s="10" t="s">
        <v>662</v>
      </c>
      <c r="D47" s="118" t="s">
        <v>909</v>
      </c>
      <c r="E47" s="118" t="s">
        <v>26</v>
      </c>
      <c r="F47" s="137" t="s">
        <v>270</v>
      </c>
      <c r="G47" s="138"/>
      <c r="H47" s="11" t="s">
        <v>736</v>
      </c>
      <c r="I47" s="14">
        <v>1.53</v>
      </c>
      <c r="J47" s="109">
        <f t="shared" si="0"/>
        <v>7.65</v>
      </c>
      <c r="K47" s="115"/>
    </row>
    <row r="48" spans="1:11" ht="24">
      <c r="A48" s="114"/>
      <c r="B48" s="107">
        <v>2</v>
      </c>
      <c r="C48" s="10" t="s">
        <v>619</v>
      </c>
      <c r="D48" s="118" t="s">
        <v>910</v>
      </c>
      <c r="E48" s="118" t="s">
        <v>25</v>
      </c>
      <c r="F48" s="137" t="s">
        <v>213</v>
      </c>
      <c r="G48" s="138"/>
      <c r="H48" s="11" t="s">
        <v>621</v>
      </c>
      <c r="I48" s="14">
        <v>1.41</v>
      </c>
      <c r="J48" s="109">
        <f t="shared" si="0"/>
        <v>2.82</v>
      </c>
      <c r="K48" s="115"/>
    </row>
    <row r="49" spans="1:11" ht="24">
      <c r="A49" s="114"/>
      <c r="B49" s="107">
        <v>2</v>
      </c>
      <c r="C49" s="10" t="s">
        <v>619</v>
      </c>
      <c r="D49" s="118" t="s">
        <v>911</v>
      </c>
      <c r="E49" s="118" t="s">
        <v>25</v>
      </c>
      <c r="F49" s="137" t="s">
        <v>214</v>
      </c>
      <c r="G49" s="138"/>
      <c r="H49" s="11" t="s">
        <v>621</v>
      </c>
      <c r="I49" s="14">
        <v>1.41</v>
      </c>
      <c r="J49" s="109">
        <f t="shared" si="0"/>
        <v>2.82</v>
      </c>
      <c r="K49" s="115"/>
    </row>
    <row r="50" spans="1:11" ht="24">
      <c r="A50" s="114"/>
      <c r="B50" s="107">
        <v>2</v>
      </c>
      <c r="C50" s="10" t="s">
        <v>619</v>
      </c>
      <c r="D50" s="118" t="s">
        <v>912</v>
      </c>
      <c r="E50" s="118" t="s">
        <v>25</v>
      </c>
      <c r="F50" s="137" t="s">
        <v>270</v>
      </c>
      <c r="G50" s="138"/>
      <c r="H50" s="11" t="s">
        <v>621</v>
      </c>
      <c r="I50" s="14">
        <v>1.41</v>
      </c>
      <c r="J50" s="109">
        <f t="shared" si="0"/>
        <v>2.82</v>
      </c>
      <c r="K50" s="115"/>
    </row>
    <row r="51" spans="1:11" ht="24">
      <c r="A51" s="114"/>
      <c r="B51" s="107">
        <v>20</v>
      </c>
      <c r="C51" s="10" t="s">
        <v>619</v>
      </c>
      <c r="D51" s="118" t="s">
        <v>913</v>
      </c>
      <c r="E51" s="118" t="s">
        <v>26</v>
      </c>
      <c r="F51" s="137" t="s">
        <v>107</v>
      </c>
      <c r="G51" s="138"/>
      <c r="H51" s="11" t="s">
        <v>621</v>
      </c>
      <c r="I51" s="14">
        <v>1.41</v>
      </c>
      <c r="J51" s="109">
        <f t="shared" si="0"/>
        <v>28.2</v>
      </c>
      <c r="K51" s="115"/>
    </row>
    <row r="52" spans="1:11" ht="24">
      <c r="A52" s="114"/>
      <c r="B52" s="107">
        <v>5</v>
      </c>
      <c r="C52" s="10" t="s">
        <v>619</v>
      </c>
      <c r="D52" s="118" t="s">
        <v>914</v>
      </c>
      <c r="E52" s="118" t="s">
        <v>26</v>
      </c>
      <c r="F52" s="137" t="s">
        <v>214</v>
      </c>
      <c r="G52" s="138"/>
      <c r="H52" s="11" t="s">
        <v>621</v>
      </c>
      <c r="I52" s="14">
        <v>1.41</v>
      </c>
      <c r="J52" s="109">
        <f t="shared" si="0"/>
        <v>7.05</v>
      </c>
      <c r="K52" s="115"/>
    </row>
    <row r="53" spans="1:11" ht="24">
      <c r="A53" s="114"/>
      <c r="B53" s="107">
        <v>5</v>
      </c>
      <c r="C53" s="10" t="s">
        <v>619</v>
      </c>
      <c r="D53" s="118" t="s">
        <v>915</v>
      </c>
      <c r="E53" s="118" t="s">
        <v>26</v>
      </c>
      <c r="F53" s="137" t="s">
        <v>265</v>
      </c>
      <c r="G53" s="138"/>
      <c r="H53" s="11" t="s">
        <v>621</v>
      </c>
      <c r="I53" s="14">
        <v>1.41</v>
      </c>
      <c r="J53" s="109">
        <f t="shared" si="0"/>
        <v>7.05</v>
      </c>
      <c r="K53" s="115"/>
    </row>
    <row r="54" spans="1:11" ht="24">
      <c r="A54" s="114"/>
      <c r="B54" s="107">
        <v>100</v>
      </c>
      <c r="C54" s="10" t="s">
        <v>737</v>
      </c>
      <c r="D54" s="118" t="s">
        <v>916</v>
      </c>
      <c r="E54" s="118" t="s">
        <v>26</v>
      </c>
      <c r="F54" s="137"/>
      <c r="G54" s="138"/>
      <c r="H54" s="11" t="s">
        <v>738</v>
      </c>
      <c r="I54" s="14">
        <v>0.28999999999999998</v>
      </c>
      <c r="J54" s="109">
        <f t="shared" ref="J54:J85" si="1">I54*B54</f>
        <v>28.999999999999996</v>
      </c>
      <c r="K54" s="115"/>
    </row>
    <row r="55" spans="1:11" ht="24">
      <c r="A55" s="114"/>
      <c r="B55" s="107">
        <v>5</v>
      </c>
      <c r="C55" s="10" t="s">
        <v>739</v>
      </c>
      <c r="D55" s="118" t="s">
        <v>917</v>
      </c>
      <c r="E55" s="118" t="s">
        <v>23</v>
      </c>
      <c r="F55" s="137" t="s">
        <v>272</v>
      </c>
      <c r="G55" s="138"/>
      <c r="H55" s="11" t="s">
        <v>740</v>
      </c>
      <c r="I55" s="14">
        <v>1.05</v>
      </c>
      <c r="J55" s="109">
        <f t="shared" si="1"/>
        <v>5.25</v>
      </c>
      <c r="K55" s="115"/>
    </row>
    <row r="56" spans="1:11" ht="24">
      <c r="A56" s="114"/>
      <c r="B56" s="107">
        <v>10</v>
      </c>
      <c r="C56" s="10" t="s">
        <v>739</v>
      </c>
      <c r="D56" s="118" t="s">
        <v>918</v>
      </c>
      <c r="E56" s="118" t="s">
        <v>25</v>
      </c>
      <c r="F56" s="137" t="s">
        <v>272</v>
      </c>
      <c r="G56" s="138"/>
      <c r="H56" s="11" t="s">
        <v>740</v>
      </c>
      <c r="I56" s="14">
        <v>1.05</v>
      </c>
      <c r="J56" s="109">
        <f t="shared" si="1"/>
        <v>10.5</v>
      </c>
      <c r="K56" s="115"/>
    </row>
    <row r="57" spans="1:11" ht="24">
      <c r="A57" s="114"/>
      <c r="B57" s="107">
        <v>5</v>
      </c>
      <c r="C57" s="10" t="s">
        <v>739</v>
      </c>
      <c r="D57" s="118" t="s">
        <v>919</v>
      </c>
      <c r="E57" s="118" t="s">
        <v>25</v>
      </c>
      <c r="F57" s="137" t="s">
        <v>741</v>
      </c>
      <c r="G57" s="138"/>
      <c r="H57" s="11" t="s">
        <v>740</v>
      </c>
      <c r="I57" s="14">
        <v>1.05</v>
      </c>
      <c r="J57" s="109">
        <f t="shared" si="1"/>
        <v>5.25</v>
      </c>
      <c r="K57" s="115"/>
    </row>
    <row r="58" spans="1:11" ht="24">
      <c r="A58" s="114"/>
      <c r="B58" s="107">
        <v>5</v>
      </c>
      <c r="C58" s="10" t="s">
        <v>739</v>
      </c>
      <c r="D58" s="118" t="s">
        <v>920</v>
      </c>
      <c r="E58" s="118" t="s">
        <v>26</v>
      </c>
      <c r="F58" s="137" t="s">
        <v>273</v>
      </c>
      <c r="G58" s="138"/>
      <c r="H58" s="11" t="s">
        <v>740</v>
      </c>
      <c r="I58" s="14">
        <v>1.05</v>
      </c>
      <c r="J58" s="109">
        <f t="shared" si="1"/>
        <v>5.25</v>
      </c>
      <c r="K58" s="115"/>
    </row>
    <row r="59" spans="1:11" ht="24">
      <c r="A59" s="114"/>
      <c r="B59" s="107">
        <v>10</v>
      </c>
      <c r="C59" s="10" t="s">
        <v>739</v>
      </c>
      <c r="D59" s="118" t="s">
        <v>921</v>
      </c>
      <c r="E59" s="118" t="s">
        <v>26</v>
      </c>
      <c r="F59" s="137" t="s">
        <v>272</v>
      </c>
      <c r="G59" s="138"/>
      <c r="H59" s="11" t="s">
        <v>740</v>
      </c>
      <c r="I59" s="14">
        <v>1.05</v>
      </c>
      <c r="J59" s="109">
        <f t="shared" si="1"/>
        <v>10.5</v>
      </c>
      <c r="K59" s="115"/>
    </row>
    <row r="60" spans="1:11" ht="24">
      <c r="A60" s="114"/>
      <c r="B60" s="107">
        <v>5</v>
      </c>
      <c r="C60" s="10" t="s">
        <v>739</v>
      </c>
      <c r="D60" s="118" t="s">
        <v>922</v>
      </c>
      <c r="E60" s="118" t="s">
        <v>26</v>
      </c>
      <c r="F60" s="137" t="s">
        <v>741</v>
      </c>
      <c r="G60" s="138"/>
      <c r="H60" s="11" t="s">
        <v>740</v>
      </c>
      <c r="I60" s="14">
        <v>1.05</v>
      </c>
      <c r="J60" s="109">
        <f t="shared" si="1"/>
        <v>5.25</v>
      </c>
      <c r="K60" s="115"/>
    </row>
    <row r="61" spans="1:11" ht="24">
      <c r="A61" s="114"/>
      <c r="B61" s="107">
        <v>50</v>
      </c>
      <c r="C61" s="10" t="s">
        <v>742</v>
      </c>
      <c r="D61" s="118" t="s">
        <v>923</v>
      </c>
      <c r="E61" s="118" t="s">
        <v>26</v>
      </c>
      <c r="F61" s="137"/>
      <c r="G61" s="138"/>
      <c r="H61" s="11" t="s">
        <v>743</v>
      </c>
      <c r="I61" s="14">
        <v>0.39</v>
      </c>
      <c r="J61" s="109">
        <f t="shared" si="1"/>
        <v>19.5</v>
      </c>
      <c r="K61" s="115"/>
    </row>
    <row r="62" spans="1:11" ht="36">
      <c r="A62" s="114"/>
      <c r="B62" s="107">
        <v>20</v>
      </c>
      <c r="C62" s="10" t="s">
        <v>744</v>
      </c>
      <c r="D62" s="118" t="s">
        <v>924</v>
      </c>
      <c r="E62" s="118" t="s">
        <v>732</v>
      </c>
      <c r="F62" s="137"/>
      <c r="G62" s="138"/>
      <c r="H62" s="11" t="s">
        <v>880</v>
      </c>
      <c r="I62" s="14">
        <v>2.2999999999999998</v>
      </c>
      <c r="J62" s="109">
        <f t="shared" si="1"/>
        <v>46</v>
      </c>
      <c r="K62" s="115"/>
    </row>
    <row r="63" spans="1:11" ht="24">
      <c r="A63" s="114"/>
      <c r="B63" s="107">
        <v>4</v>
      </c>
      <c r="C63" s="10" t="s">
        <v>745</v>
      </c>
      <c r="D63" s="118" t="s">
        <v>925</v>
      </c>
      <c r="E63" s="118" t="s">
        <v>25</v>
      </c>
      <c r="F63" s="137" t="s">
        <v>273</v>
      </c>
      <c r="G63" s="138"/>
      <c r="H63" s="11" t="s">
        <v>746</v>
      </c>
      <c r="I63" s="14">
        <v>1.05</v>
      </c>
      <c r="J63" s="109">
        <f t="shared" si="1"/>
        <v>4.2</v>
      </c>
      <c r="K63" s="115"/>
    </row>
    <row r="64" spans="1:11" ht="24">
      <c r="A64" s="114"/>
      <c r="B64" s="107">
        <v>4</v>
      </c>
      <c r="C64" s="10" t="s">
        <v>745</v>
      </c>
      <c r="D64" s="118" t="s">
        <v>926</v>
      </c>
      <c r="E64" s="118" t="s">
        <v>26</v>
      </c>
      <c r="F64" s="137" t="s">
        <v>273</v>
      </c>
      <c r="G64" s="138"/>
      <c r="H64" s="11" t="s">
        <v>746</v>
      </c>
      <c r="I64" s="14">
        <v>1.05</v>
      </c>
      <c r="J64" s="109">
        <f t="shared" si="1"/>
        <v>4.2</v>
      </c>
      <c r="K64" s="115"/>
    </row>
    <row r="65" spans="1:11" ht="24">
      <c r="A65" s="114"/>
      <c r="B65" s="107">
        <v>1</v>
      </c>
      <c r="C65" s="10" t="s">
        <v>747</v>
      </c>
      <c r="D65" s="118" t="s">
        <v>927</v>
      </c>
      <c r="E65" s="118" t="s">
        <v>25</v>
      </c>
      <c r="F65" s="137"/>
      <c r="G65" s="138"/>
      <c r="H65" s="11" t="s">
        <v>748</v>
      </c>
      <c r="I65" s="14">
        <v>1.1399999999999999</v>
      </c>
      <c r="J65" s="109">
        <f t="shared" si="1"/>
        <v>1.1399999999999999</v>
      </c>
      <c r="K65" s="115"/>
    </row>
    <row r="66" spans="1:11" ht="24">
      <c r="A66" s="114"/>
      <c r="B66" s="107">
        <v>4</v>
      </c>
      <c r="C66" s="10" t="s">
        <v>749</v>
      </c>
      <c r="D66" s="118" t="s">
        <v>928</v>
      </c>
      <c r="E66" s="118"/>
      <c r="F66" s="137"/>
      <c r="G66" s="138"/>
      <c r="H66" s="11" t="s">
        <v>750</v>
      </c>
      <c r="I66" s="14">
        <v>3.96</v>
      </c>
      <c r="J66" s="109">
        <f t="shared" si="1"/>
        <v>15.84</v>
      </c>
      <c r="K66" s="115"/>
    </row>
    <row r="67" spans="1:11">
      <c r="A67" s="114"/>
      <c r="B67" s="107">
        <v>2</v>
      </c>
      <c r="C67" s="10" t="s">
        <v>751</v>
      </c>
      <c r="D67" s="118" t="s">
        <v>929</v>
      </c>
      <c r="E67" s="118" t="s">
        <v>752</v>
      </c>
      <c r="F67" s="137"/>
      <c r="G67" s="138"/>
      <c r="H67" s="11" t="s">
        <v>753</v>
      </c>
      <c r="I67" s="14">
        <v>2.83</v>
      </c>
      <c r="J67" s="109">
        <f t="shared" si="1"/>
        <v>5.66</v>
      </c>
      <c r="K67" s="115"/>
    </row>
    <row r="68" spans="1:11">
      <c r="A68" s="114"/>
      <c r="B68" s="107">
        <v>2</v>
      </c>
      <c r="C68" s="10" t="s">
        <v>751</v>
      </c>
      <c r="D68" s="118" t="s">
        <v>930</v>
      </c>
      <c r="E68" s="118" t="s">
        <v>754</v>
      </c>
      <c r="F68" s="137"/>
      <c r="G68" s="138"/>
      <c r="H68" s="11" t="s">
        <v>753</v>
      </c>
      <c r="I68" s="14">
        <v>6.13</v>
      </c>
      <c r="J68" s="109">
        <f t="shared" si="1"/>
        <v>12.26</v>
      </c>
      <c r="K68" s="115"/>
    </row>
    <row r="69" spans="1:11">
      <c r="A69" s="114"/>
      <c r="B69" s="107">
        <v>2</v>
      </c>
      <c r="C69" s="10" t="s">
        <v>751</v>
      </c>
      <c r="D69" s="118" t="s">
        <v>931</v>
      </c>
      <c r="E69" s="118" t="s">
        <v>755</v>
      </c>
      <c r="F69" s="137"/>
      <c r="G69" s="138"/>
      <c r="H69" s="11" t="s">
        <v>753</v>
      </c>
      <c r="I69" s="14">
        <v>6.84</v>
      </c>
      <c r="J69" s="109">
        <f t="shared" si="1"/>
        <v>13.68</v>
      </c>
      <c r="K69" s="115"/>
    </row>
    <row r="70" spans="1:11">
      <c r="A70" s="114"/>
      <c r="B70" s="107">
        <v>2</v>
      </c>
      <c r="C70" s="10" t="s">
        <v>751</v>
      </c>
      <c r="D70" s="118" t="s">
        <v>932</v>
      </c>
      <c r="E70" s="118" t="s">
        <v>756</v>
      </c>
      <c r="F70" s="137"/>
      <c r="G70" s="138"/>
      <c r="H70" s="11" t="s">
        <v>753</v>
      </c>
      <c r="I70" s="14">
        <v>7.55</v>
      </c>
      <c r="J70" s="109">
        <f t="shared" si="1"/>
        <v>15.1</v>
      </c>
      <c r="K70" s="115"/>
    </row>
    <row r="71" spans="1:11" ht="24">
      <c r="A71" s="114"/>
      <c r="B71" s="107">
        <v>5</v>
      </c>
      <c r="C71" s="10" t="s">
        <v>757</v>
      </c>
      <c r="D71" s="118" t="s">
        <v>933</v>
      </c>
      <c r="E71" s="118" t="s">
        <v>26</v>
      </c>
      <c r="F71" s="137" t="s">
        <v>107</v>
      </c>
      <c r="G71" s="138"/>
      <c r="H71" s="11" t="s">
        <v>758</v>
      </c>
      <c r="I71" s="14">
        <v>4.26</v>
      </c>
      <c r="J71" s="109">
        <f t="shared" si="1"/>
        <v>21.299999999999997</v>
      </c>
      <c r="K71" s="115"/>
    </row>
    <row r="72" spans="1:11" ht="24">
      <c r="A72" s="114"/>
      <c r="B72" s="107">
        <v>5</v>
      </c>
      <c r="C72" s="10" t="s">
        <v>759</v>
      </c>
      <c r="D72" s="118" t="s">
        <v>934</v>
      </c>
      <c r="E72" s="118" t="s">
        <v>26</v>
      </c>
      <c r="F72" s="137" t="s">
        <v>732</v>
      </c>
      <c r="G72" s="138"/>
      <c r="H72" s="11" t="s">
        <v>760</v>
      </c>
      <c r="I72" s="14">
        <v>5.0599999999999996</v>
      </c>
      <c r="J72" s="109">
        <f t="shared" si="1"/>
        <v>25.299999999999997</v>
      </c>
      <c r="K72" s="115"/>
    </row>
    <row r="73" spans="1:11" ht="36">
      <c r="A73" s="114"/>
      <c r="B73" s="107">
        <v>2</v>
      </c>
      <c r="C73" s="10" t="s">
        <v>761</v>
      </c>
      <c r="D73" s="118" t="s">
        <v>935</v>
      </c>
      <c r="E73" s="118" t="s">
        <v>107</v>
      </c>
      <c r="F73" s="137" t="s">
        <v>23</v>
      </c>
      <c r="G73" s="138"/>
      <c r="H73" s="11" t="s">
        <v>762</v>
      </c>
      <c r="I73" s="14">
        <v>3.19</v>
      </c>
      <c r="J73" s="109">
        <f t="shared" si="1"/>
        <v>6.38</v>
      </c>
      <c r="K73" s="115"/>
    </row>
    <row r="74" spans="1:11" ht="24">
      <c r="A74" s="114"/>
      <c r="B74" s="107">
        <v>10</v>
      </c>
      <c r="C74" s="10" t="s">
        <v>763</v>
      </c>
      <c r="D74" s="118" t="s">
        <v>936</v>
      </c>
      <c r="E74" s="118" t="s">
        <v>107</v>
      </c>
      <c r="F74" s="137"/>
      <c r="G74" s="138"/>
      <c r="H74" s="11" t="s">
        <v>764</v>
      </c>
      <c r="I74" s="14">
        <v>0.96</v>
      </c>
      <c r="J74" s="109">
        <f t="shared" si="1"/>
        <v>9.6</v>
      </c>
      <c r="K74" s="115"/>
    </row>
    <row r="75" spans="1:11" ht="24">
      <c r="A75" s="114"/>
      <c r="B75" s="107">
        <v>5</v>
      </c>
      <c r="C75" s="10" t="s">
        <v>763</v>
      </c>
      <c r="D75" s="118" t="s">
        <v>937</v>
      </c>
      <c r="E75" s="118" t="s">
        <v>212</v>
      </c>
      <c r="F75" s="137"/>
      <c r="G75" s="138"/>
      <c r="H75" s="11" t="s">
        <v>764</v>
      </c>
      <c r="I75" s="14">
        <v>0.96</v>
      </c>
      <c r="J75" s="109">
        <f t="shared" si="1"/>
        <v>4.8</v>
      </c>
      <c r="K75" s="115"/>
    </row>
    <row r="76" spans="1:11" ht="24">
      <c r="A76" s="114"/>
      <c r="B76" s="107">
        <v>5</v>
      </c>
      <c r="C76" s="10" t="s">
        <v>763</v>
      </c>
      <c r="D76" s="118" t="s">
        <v>938</v>
      </c>
      <c r="E76" s="118" t="s">
        <v>266</v>
      </c>
      <c r="F76" s="137"/>
      <c r="G76" s="138"/>
      <c r="H76" s="11" t="s">
        <v>764</v>
      </c>
      <c r="I76" s="14">
        <v>0.96</v>
      </c>
      <c r="J76" s="109">
        <f t="shared" si="1"/>
        <v>4.8</v>
      </c>
      <c r="K76" s="115"/>
    </row>
    <row r="77" spans="1:11" ht="24">
      <c r="A77" s="114"/>
      <c r="B77" s="107">
        <v>19</v>
      </c>
      <c r="C77" s="10" t="s">
        <v>567</v>
      </c>
      <c r="D77" s="118" t="s">
        <v>939</v>
      </c>
      <c r="E77" s="118" t="s">
        <v>107</v>
      </c>
      <c r="F77" s="137"/>
      <c r="G77" s="138"/>
      <c r="H77" s="11" t="s">
        <v>765</v>
      </c>
      <c r="I77" s="14">
        <v>1.05</v>
      </c>
      <c r="J77" s="109">
        <f t="shared" si="1"/>
        <v>19.95</v>
      </c>
      <c r="K77" s="115"/>
    </row>
    <row r="78" spans="1:11" ht="24">
      <c r="A78" s="114"/>
      <c r="B78" s="107">
        <v>5</v>
      </c>
      <c r="C78" s="10" t="s">
        <v>567</v>
      </c>
      <c r="D78" s="118" t="s">
        <v>940</v>
      </c>
      <c r="E78" s="118" t="s">
        <v>265</v>
      </c>
      <c r="F78" s="137"/>
      <c r="G78" s="138"/>
      <c r="H78" s="11" t="s">
        <v>765</v>
      </c>
      <c r="I78" s="14">
        <v>1.05</v>
      </c>
      <c r="J78" s="109">
        <f t="shared" si="1"/>
        <v>5.25</v>
      </c>
      <c r="K78" s="115"/>
    </row>
    <row r="79" spans="1:11" ht="24">
      <c r="A79" s="114"/>
      <c r="B79" s="107">
        <v>2</v>
      </c>
      <c r="C79" s="10" t="s">
        <v>766</v>
      </c>
      <c r="D79" s="118" t="s">
        <v>941</v>
      </c>
      <c r="E79" s="118" t="s">
        <v>35</v>
      </c>
      <c r="F79" s="137"/>
      <c r="G79" s="138"/>
      <c r="H79" s="11" t="s">
        <v>767</v>
      </c>
      <c r="I79" s="14">
        <v>3.01</v>
      </c>
      <c r="J79" s="109">
        <f t="shared" si="1"/>
        <v>6.02</v>
      </c>
      <c r="K79" s="115"/>
    </row>
    <row r="80" spans="1:11" ht="60">
      <c r="A80" s="114"/>
      <c r="B80" s="107">
        <v>10</v>
      </c>
      <c r="C80" s="10" t="s">
        <v>768</v>
      </c>
      <c r="D80" s="118" t="s">
        <v>942</v>
      </c>
      <c r="E80" s="118" t="s">
        <v>272</v>
      </c>
      <c r="F80" s="137"/>
      <c r="G80" s="138"/>
      <c r="H80" s="11" t="s">
        <v>769</v>
      </c>
      <c r="I80" s="14">
        <v>1.41</v>
      </c>
      <c r="J80" s="109">
        <f t="shared" si="1"/>
        <v>14.1</v>
      </c>
      <c r="K80" s="115"/>
    </row>
    <row r="81" spans="1:11">
      <c r="A81" s="114"/>
      <c r="B81" s="107">
        <v>50</v>
      </c>
      <c r="C81" s="10" t="s">
        <v>656</v>
      </c>
      <c r="D81" s="118" t="s">
        <v>943</v>
      </c>
      <c r="E81" s="118" t="s">
        <v>23</v>
      </c>
      <c r="F81" s="137"/>
      <c r="G81" s="138"/>
      <c r="H81" s="11" t="s">
        <v>658</v>
      </c>
      <c r="I81" s="14">
        <v>0.3</v>
      </c>
      <c r="J81" s="109">
        <f t="shared" si="1"/>
        <v>15</v>
      </c>
      <c r="K81" s="115"/>
    </row>
    <row r="82" spans="1:11">
      <c r="A82" s="114"/>
      <c r="B82" s="107">
        <v>50</v>
      </c>
      <c r="C82" s="10" t="s">
        <v>656</v>
      </c>
      <c r="D82" s="118" t="s">
        <v>944</v>
      </c>
      <c r="E82" s="118" t="s">
        <v>651</v>
      </c>
      <c r="F82" s="137"/>
      <c r="G82" s="138"/>
      <c r="H82" s="11" t="s">
        <v>658</v>
      </c>
      <c r="I82" s="14">
        <v>0.3</v>
      </c>
      <c r="J82" s="109">
        <f t="shared" si="1"/>
        <v>15</v>
      </c>
      <c r="K82" s="115"/>
    </row>
    <row r="83" spans="1:11">
      <c r="A83" s="114"/>
      <c r="B83" s="107">
        <v>100</v>
      </c>
      <c r="C83" s="10" t="s">
        <v>656</v>
      </c>
      <c r="D83" s="118" t="s">
        <v>945</v>
      </c>
      <c r="E83" s="118" t="s">
        <v>67</v>
      </c>
      <c r="F83" s="137"/>
      <c r="G83" s="138"/>
      <c r="H83" s="11" t="s">
        <v>658</v>
      </c>
      <c r="I83" s="14">
        <v>0.3</v>
      </c>
      <c r="J83" s="109">
        <f t="shared" si="1"/>
        <v>30</v>
      </c>
      <c r="K83" s="115"/>
    </row>
    <row r="84" spans="1:11">
      <c r="A84" s="114"/>
      <c r="B84" s="107">
        <v>100</v>
      </c>
      <c r="C84" s="10" t="s">
        <v>656</v>
      </c>
      <c r="D84" s="118" t="s">
        <v>946</v>
      </c>
      <c r="E84" s="118" t="s">
        <v>26</v>
      </c>
      <c r="F84" s="137"/>
      <c r="G84" s="138"/>
      <c r="H84" s="11" t="s">
        <v>658</v>
      </c>
      <c r="I84" s="14">
        <v>0.3</v>
      </c>
      <c r="J84" s="109">
        <f t="shared" si="1"/>
        <v>30</v>
      </c>
      <c r="K84" s="115"/>
    </row>
    <row r="85" spans="1:11" ht="24">
      <c r="A85" s="114"/>
      <c r="B85" s="107">
        <v>10</v>
      </c>
      <c r="C85" s="10" t="s">
        <v>770</v>
      </c>
      <c r="D85" s="118" t="s">
        <v>947</v>
      </c>
      <c r="E85" s="118" t="s">
        <v>23</v>
      </c>
      <c r="F85" s="137" t="s">
        <v>272</v>
      </c>
      <c r="G85" s="138"/>
      <c r="H85" s="11" t="s">
        <v>771</v>
      </c>
      <c r="I85" s="14">
        <v>1.05</v>
      </c>
      <c r="J85" s="109">
        <f t="shared" si="1"/>
        <v>10.5</v>
      </c>
      <c r="K85" s="115"/>
    </row>
    <row r="86" spans="1:11" ht="24">
      <c r="A86" s="114"/>
      <c r="B86" s="107">
        <v>10</v>
      </c>
      <c r="C86" s="10" t="s">
        <v>770</v>
      </c>
      <c r="D86" s="118" t="s">
        <v>948</v>
      </c>
      <c r="E86" s="118" t="s">
        <v>25</v>
      </c>
      <c r="F86" s="137" t="s">
        <v>273</v>
      </c>
      <c r="G86" s="138"/>
      <c r="H86" s="11" t="s">
        <v>771</v>
      </c>
      <c r="I86" s="14">
        <v>1.05</v>
      </c>
      <c r="J86" s="109">
        <f t="shared" ref="J86:J117" si="2">I86*B86</f>
        <v>10.5</v>
      </c>
      <c r="K86" s="115"/>
    </row>
    <row r="87" spans="1:11" ht="24">
      <c r="A87" s="114"/>
      <c r="B87" s="107">
        <v>10</v>
      </c>
      <c r="C87" s="10" t="s">
        <v>770</v>
      </c>
      <c r="D87" s="118" t="s">
        <v>949</v>
      </c>
      <c r="E87" s="118" t="s">
        <v>25</v>
      </c>
      <c r="F87" s="137" t="s">
        <v>272</v>
      </c>
      <c r="G87" s="138"/>
      <c r="H87" s="11" t="s">
        <v>771</v>
      </c>
      <c r="I87" s="14">
        <v>1.05</v>
      </c>
      <c r="J87" s="109">
        <f t="shared" si="2"/>
        <v>10.5</v>
      </c>
      <c r="K87" s="115"/>
    </row>
    <row r="88" spans="1:11" ht="24">
      <c r="A88" s="114"/>
      <c r="B88" s="107">
        <v>10</v>
      </c>
      <c r="C88" s="10" t="s">
        <v>770</v>
      </c>
      <c r="D88" s="118" t="s">
        <v>950</v>
      </c>
      <c r="E88" s="118" t="s">
        <v>67</v>
      </c>
      <c r="F88" s="137" t="s">
        <v>272</v>
      </c>
      <c r="G88" s="138"/>
      <c r="H88" s="11" t="s">
        <v>771</v>
      </c>
      <c r="I88" s="14">
        <v>1.05</v>
      </c>
      <c r="J88" s="109">
        <f t="shared" si="2"/>
        <v>10.5</v>
      </c>
      <c r="K88" s="115"/>
    </row>
    <row r="89" spans="1:11" ht="24">
      <c r="A89" s="114"/>
      <c r="B89" s="107">
        <v>10</v>
      </c>
      <c r="C89" s="10" t="s">
        <v>770</v>
      </c>
      <c r="D89" s="118" t="s">
        <v>951</v>
      </c>
      <c r="E89" s="118" t="s">
        <v>26</v>
      </c>
      <c r="F89" s="137" t="s">
        <v>273</v>
      </c>
      <c r="G89" s="138"/>
      <c r="H89" s="11" t="s">
        <v>771</v>
      </c>
      <c r="I89" s="14">
        <v>1.05</v>
      </c>
      <c r="J89" s="109">
        <f t="shared" si="2"/>
        <v>10.5</v>
      </c>
      <c r="K89" s="115"/>
    </row>
    <row r="90" spans="1:11" ht="24">
      <c r="A90" s="114"/>
      <c r="B90" s="107">
        <v>15</v>
      </c>
      <c r="C90" s="10" t="s">
        <v>770</v>
      </c>
      <c r="D90" s="118" t="s">
        <v>952</v>
      </c>
      <c r="E90" s="118" t="s">
        <v>26</v>
      </c>
      <c r="F90" s="137" t="s">
        <v>272</v>
      </c>
      <c r="G90" s="138"/>
      <c r="H90" s="11" t="s">
        <v>771</v>
      </c>
      <c r="I90" s="14">
        <v>1.05</v>
      </c>
      <c r="J90" s="109">
        <f t="shared" si="2"/>
        <v>15.75</v>
      </c>
      <c r="K90" s="115"/>
    </row>
    <row r="91" spans="1:11">
      <c r="A91" s="114"/>
      <c r="B91" s="107">
        <v>1</v>
      </c>
      <c r="C91" s="10" t="s">
        <v>772</v>
      </c>
      <c r="D91" s="118" t="s">
        <v>953</v>
      </c>
      <c r="E91" s="118" t="s">
        <v>23</v>
      </c>
      <c r="F91" s="137" t="s">
        <v>273</v>
      </c>
      <c r="G91" s="138"/>
      <c r="H91" s="11" t="s">
        <v>773</v>
      </c>
      <c r="I91" s="14">
        <v>1.05</v>
      </c>
      <c r="J91" s="109">
        <f t="shared" si="2"/>
        <v>1.05</v>
      </c>
      <c r="K91" s="115"/>
    </row>
    <row r="92" spans="1:11" ht="36">
      <c r="A92" s="114"/>
      <c r="B92" s="107">
        <v>2</v>
      </c>
      <c r="C92" s="10" t="s">
        <v>774</v>
      </c>
      <c r="D92" s="118" t="s">
        <v>954</v>
      </c>
      <c r="E92" s="118" t="s">
        <v>25</v>
      </c>
      <c r="F92" s="137" t="s">
        <v>239</v>
      </c>
      <c r="G92" s="138"/>
      <c r="H92" s="11" t="s">
        <v>775</v>
      </c>
      <c r="I92" s="14">
        <v>4.3499999999999996</v>
      </c>
      <c r="J92" s="109">
        <f t="shared" si="2"/>
        <v>8.6999999999999993</v>
      </c>
      <c r="K92" s="115"/>
    </row>
    <row r="93" spans="1:11" ht="24">
      <c r="A93" s="114"/>
      <c r="B93" s="107">
        <v>2</v>
      </c>
      <c r="C93" s="10" t="s">
        <v>776</v>
      </c>
      <c r="D93" s="118" t="s">
        <v>955</v>
      </c>
      <c r="E93" s="118" t="s">
        <v>25</v>
      </c>
      <c r="F93" s="137" t="s">
        <v>239</v>
      </c>
      <c r="G93" s="138"/>
      <c r="H93" s="11" t="s">
        <v>777</v>
      </c>
      <c r="I93" s="14">
        <v>4.29</v>
      </c>
      <c r="J93" s="109">
        <f t="shared" si="2"/>
        <v>8.58</v>
      </c>
      <c r="K93" s="115"/>
    </row>
    <row r="94" spans="1:11">
      <c r="A94" s="114"/>
      <c r="B94" s="107">
        <v>4</v>
      </c>
      <c r="C94" s="10" t="s">
        <v>778</v>
      </c>
      <c r="D94" s="118" t="s">
        <v>956</v>
      </c>
      <c r="E94" s="118" t="s">
        <v>779</v>
      </c>
      <c r="F94" s="137"/>
      <c r="G94" s="138"/>
      <c r="H94" s="11" t="s">
        <v>780</v>
      </c>
      <c r="I94" s="14">
        <v>2.39</v>
      </c>
      <c r="J94" s="109">
        <f t="shared" si="2"/>
        <v>9.56</v>
      </c>
      <c r="K94" s="115"/>
    </row>
    <row r="95" spans="1:11">
      <c r="A95" s="114"/>
      <c r="B95" s="107">
        <v>4</v>
      </c>
      <c r="C95" s="10" t="s">
        <v>778</v>
      </c>
      <c r="D95" s="118" t="s">
        <v>957</v>
      </c>
      <c r="E95" s="118" t="s">
        <v>752</v>
      </c>
      <c r="F95" s="137"/>
      <c r="G95" s="138"/>
      <c r="H95" s="11" t="s">
        <v>780</v>
      </c>
      <c r="I95" s="14">
        <v>2.92</v>
      </c>
      <c r="J95" s="109">
        <f t="shared" si="2"/>
        <v>11.68</v>
      </c>
      <c r="K95" s="115"/>
    </row>
    <row r="96" spans="1:11" ht="24">
      <c r="A96" s="114"/>
      <c r="B96" s="107">
        <v>20</v>
      </c>
      <c r="C96" s="10" t="s">
        <v>781</v>
      </c>
      <c r="D96" s="118" t="s">
        <v>958</v>
      </c>
      <c r="E96" s="118"/>
      <c r="F96" s="137"/>
      <c r="G96" s="138"/>
      <c r="H96" s="11" t="s">
        <v>881</v>
      </c>
      <c r="I96" s="14">
        <v>0.89</v>
      </c>
      <c r="J96" s="109">
        <f t="shared" si="2"/>
        <v>17.8</v>
      </c>
      <c r="K96" s="115"/>
    </row>
    <row r="97" spans="1:11" ht="24">
      <c r="A97" s="114"/>
      <c r="B97" s="107">
        <v>20</v>
      </c>
      <c r="C97" s="10" t="s">
        <v>116</v>
      </c>
      <c r="D97" s="118" t="s">
        <v>959</v>
      </c>
      <c r="E97" s="118"/>
      <c r="F97" s="137"/>
      <c r="G97" s="138"/>
      <c r="H97" s="11" t="s">
        <v>782</v>
      </c>
      <c r="I97" s="14">
        <v>0.34</v>
      </c>
      <c r="J97" s="109">
        <f t="shared" si="2"/>
        <v>6.8000000000000007</v>
      </c>
      <c r="K97" s="115"/>
    </row>
    <row r="98" spans="1:11" ht="24">
      <c r="A98" s="114"/>
      <c r="B98" s="107">
        <v>20</v>
      </c>
      <c r="C98" s="10" t="s">
        <v>125</v>
      </c>
      <c r="D98" s="118" t="s">
        <v>960</v>
      </c>
      <c r="E98" s="118" t="s">
        <v>107</v>
      </c>
      <c r="F98" s="137"/>
      <c r="G98" s="138"/>
      <c r="H98" s="11" t="s">
        <v>783</v>
      </c>
      <c r="I98" s="14">
        <v>0.43</v>
      </c>
      <c r="J98" s="109">
        <f t="shared" si="2"/>
        <v>8.6</v>
      </c>
      <c r="K98" s="115"/>
    </row>
    <row r="99" spans="1:11" ht="24">
      <c r="A99" s="114"/>
      <c r="B99" s="107">
        <v>20</v>
      </c>
      <c r="C99" s="10" t="s">
        <v>625</v>
      </c>
      <c r="D99" s="118" t="s">
        <v>961</v>
      </c>
      <c r="E99" s="118" t="s">
        <v>272</v>
      </c>
      <c r="F99" s="137"/>
      <c r="G99" s="138"/>
      <c r="H99" s="11" t="s">
        <v>784</v>
      </c>
      <c r="I99" s="14">
        <v>0.69</v>
      </c>
      <c r="J99" s="109">
        <f t="shared" si="2"/>
        <v>13.799999999999999</v>
      </c>
      <c r="K99" s="115"/>
    </row>
    <row r="100" spans="1:11" ht="24">
      <c r="A100" s="114"/>
      <c r="B100" s="107">
        <v>15</v>
      </c>
      <c r="C100" s="10" t="s">
        <v>122</v>
      </c>
      <c r="D100" s="118" t="s">
        <v>962</v>
      </c>
      <c r="E100" s="118" t="s">
        <v>239</v>
      </c>
      <c r="F100" s="137"/>
      <c r="G100" s="138"/>
      <c r="H100" s="11" t="s">
        <v>785</v>
      </c>
      <c r="I100" s="14">
        <v>1.05</v>
      </c>
      <c r="J100" s="109">
        <f t="shared" si="2"/>
        <v>15.75</v>
      </c>
      <c r="K100" s="115"/>
    </row>
    <row r="101" spans="1:11" ht="24">
      <c r="A101" s="114"/>
      <c r="B101" s="107">
        <v>20</v>
      </c>
      <c r="C101" s="10" t="s">
        <v>786</v>
      </c>
      <c r="D101" s="118" t="s">
        <v>963</v>
      </c>
      <c r="E101" s="118" t="s">
        <v>239</v>
      </c>
      <c r="F101" s="137"/>
      <c r="G101" s="138"/>
      <c r="H101" s="11" t="s">
        <v>787</v>
      </c>
      <c r="I101" s="14">
        <v>1.05</v>
      </c>
      <c r="J101" s="109">
        <f t="shared" si="2"/>
        <v>21</v>
      </c>
      <c r="K101" s="115"/>
    </row>
    <row r="102" spans="1:11" ht="24">
      <c r="A102" s="114"/>
      <c r="B102" s="107">
        <v>15</v>
      </c>
      <c r="C102" s="10" t="s">
        <v>788</v>
      </c>
      <c r="D102" s="118" t="s">
        <v>964</v>
      </c>
      <c r="E102" s="118" t="s">
        <v>239</v>
      </c>
      <c r="F102" s="137"/>
      <c r="G102" s="138"/>
      <c r="H102" s="11" t="s">
        <v>789</v>
      </c>
      <c r="I102" s="14">
        <v>1.67</v>
      </c>
      <c r="J102" s="109">
        <f t="shared" si="2"/>
        <v>25.049999999999997</v>
      </c>
      <c r="K102" s="115"/>
    </row>
    <row r="103" spans="1:11" ht="36">
      <c r="A103" s="114"/>
      <c r="B103" s="107">
        <v>4</v>
      </c>
      <c r="C103" s="10" t="s">
        <v>790</v>
      </c>
      <c r="D103" s="118" t="s">
        <v>965</v>
      </c>
      <c r="E103" s="118" t="s">
        <v>791</v>
      </c>
      <c r="F103" s="137"/>
      <c r="G103" s="138"/>
      <c r="H103" s="11" t="s">
        <v>792</v>
      </c>
      <c r="I103" s="14">
        <v>1.41</v>
      </c>
      <c r="J103" s="109">
        <f t="shared" si="2"/>
        <v>5.64</v>
      </c>
      <c r="K103" s="115"/>
    </row>
    <row r="104" spans="1:11" ht="24">
      <c r="A104" s="114"/>
      <c r="B104" s="107">
        <v>10</v>
      </c>
      <c r="C104" s="10" t="s">
        <v>793</v>
      </c>
      <c r="D104" s="118" t="s">
        <v>966</v>
      </c>
      <c r="E104" s="118" t="s">
        <v>651</v>
      </c>
      <c r="F104" s="137"/>
      <c r="G104" s="138"/>
      <c r="H104" s="11" t="s">
        <v>794</v>
      </c>
      <c r="I104" s="14">
        <v>3.72</v>
      </c>
      <c r="J104" s="109">
        <f t="shared" si="2"/>
        <v>37.200000000000003</v>
      </c>
      <c r="K104" s="115"/>
    </row>
    <row r="105" spans="1:11" ht="24">
      <c r="A105" s="114"/>
      <c r="B105" s="107">
        <v>20</v>
      </c>
      <c r="C105" s="10" t="s">
        <v>793</v>
      </c>
      <c r="D105" s="118" t="s">
        <v>967</v>
      </c>
      <c r="E105" s="118" t="s">
        <v>25</v>
      </c>
      <c r="F105" s="137"/>
      <c r="G105" s="138"/>
      <c r="H105" s="11" t="s">
        <v>794</v>
      </c>
      <c r="I105" s="14">
        <v>3.72</v>
      </c>
      <c r="J105" s="109">
        <f t="shared" si="2"/>
        <v>74.400000000000006</v>
      </c>
      <c r="K105" s="115"/>
    </row>
    <row r="106" spans="1:11" ht="24">
      <c r="A106" s="114"/>
      <c r="B106" s="107">
        <v>30</v>
      </c>
      <c r="C106" s="10" t="s">
        <v>793</v>
      </c>
      <c r="D106" s="118" t="s">
        <v>968</v>
      </c>
      <c r="E106" s="118" t="s">
        <v>26</v>
      </c>
      <c r="F106" s="137"/>
      <c r="G106" s="138"/>
      <c r="H106" s="11" t="s">
        <v>794</v>
      </c>
      <c r="I106" s="14">
        <v>3.72</v>
      </c>
      <c r="J106" s="109">
        <f t="shared" si="2"/>
        <v>111.60000000000001</v>
      </c>
      <c r="K106" s="115"/>
    </row>
    <row r="107" spans="1:11">
      <c r="A107" s="114"/>
      <c r="B107" s="107">
        <v>50</v>
      </c>
      <c r="C107" s="10" t="s">
        <v>68</v>
      </c>
      <c r="D107" s="118" t="s">
        <v>969</v>
      </c>
      <c r="E107" s="118" t="s">
        <v>26</v>
      </c>
      <c r="F107" s="137" t="s">
        <v>272</v>
      </c>
      <c r="G107" s="138"/>
      <c r="H107" s="11" t="s">
        <v>795</v>
      </c>
      <c r="I107" s="14">
        <v>3.46</v>
      </c>
      <c r="J107" s="109">
        <f t="shared" si="2"/>
        <v>173</v>
      </c>
      <c r="K107" s="115"/>
    </row>
    <row r="108" spans="1:11">
      <c r="A108" s="114"/>
      <c r="B108" s="107">
        <v>2</v>
      </c>
      <c r="C108" s="10" t="s">
        <v>796</v>
      </c>
      <c r="D108" s="118" t="s">
        <v>970</v>
      </c>
      <c r="E108" s="118" t="s">
        <v>797</v>
      </c>
      <c r="F108" s="137" t="s">
        <v>273</v>
      </c>
      <c r="G108" s="138"/>
      <c r="H108" s="11" t="s">
        <v>798</v>
      </c>
      <c r="I108" s="14">
        <v>0.86</v>
      </c>
      <c r="J108" s="109">
        <f t="shared" si="2"/>
        <v>1.72</v>
      </c>
      <c r="K108" s="115"/>
    </row>
    <row r="109" spans="1:11">
      <c r="A109" s="114"/>
      <c r="B109" s="107">
        <v>2</v>
      </c>
      <c r="C109" s="10" t="s">
        <v>796</v>
      </c>
      <c r="D109" s="118" t="s">
        <v>971</v>
      </c>
      <c r="E109" s="118" t="s">
        <v>799</v>
      </c>
      <c r="F109" s="137" t="s">
        <v>273</v>
      </c>
      <c r="G109" s="138"/>
      <c r="H109" s="11" t="s">
        <v>798</v>
      </c>
      <c r="I109" s="14">
        <v>1</v>
      </c>
      <c r="J109" s="109">
        <f t="shared" si="2"/>
        <v>2</v>
      </c>
      <c r="K109" s="115"/>
    </row>
    <row r="110" spans="1:11">
      <c r="A110" s="114"/>
      <c r="B110" s="107">
        <v>2</v>
      </c>
      <c r="C110" s="10" t="s">
        <v>796</v>
      </c>
      <c r="D110" s="118" t="s">
        <v>972</v>
      </c>
      <c r="E110" s="118" t="s">
        <v>754</v>
      </c>
      <c r="F110" s="137" t="s">
        <v>273</v>
      </c>
      <c r="G110" s="138"/>
      <c r="H110" s="11" t="s">
        <v>798</v>
      </c>
      <c r="I110" s="14">
        <v>1.28</v>
      </c>
      <c r="J110" s="109">
        <f t="shared" si="2"/>
        <v>2.56</v>
      </c>
      <c r="K110" s="115"/>
    </row>
    <row r="111" spans="1:11" ht="24">
      <c r="A111" s="114"/>
      <c r="B111" s="107">
        <v>2</v>
      </c>
      <c r="C111" s="10" t="s">
        <v>800</v>
      </c>
      <c r="D111" s="118" t="s">
        <v>973</v>
      </c>
      <c r="E111" s="118" t="s">
        <v>801</v>
      </c>
      <c r="F111" s="137"/>
      <c r="G111" s="138"/>
      <c r="H111" s="11" t="s">
        <v>802</v>
      </c>
      <c r="I111" s="14">
        <v>0.82</v>
      </c>
      <c r="J111" s="109">
        <f t="shared" si="2"/>
        <v>1.64</v>
      </c>
      <c r="K111" s="115"/>
    </row>
    <row r="112" spans="1:11" ht="24">
      <c r="A112" s="114"/>
      <c r="B112" s="107">
        <v>2</v>
      </c>
      <c r="C112" s="10" t="s">
        <v>800</v>
      </c>
      <c r="D112" s="118" t="s">
        <v>974</v>
      </c>
      <c r="E112" s="118" t="s">
        <v>779</v>
      </c>
      <c r="F112" s="137"/>
      <c r="G112" s="138"/>
      <c r="H112" s="11" t="s">
        <v>802</v>
      </c>
      <c r="I112" s="14">
        <v>0.82</v>
      </c>
      <c r="J112" s="109">
        <f t="shared" si="2"/>
        <v>1.64</v>
      </c>
      <c r="K112" s="115"/>
    </row>
    <row r="113" spans="1:11" ht="24">
      <c r="A113" s="114"/>
      <c r="B113" s="107">
        <v>2</v>
      </c>
      <c r="C113" s="10" t="s">
        <v>800</v>
      </c>
      <c r="D113" s="118" t="s">
        <v>975</v>
      </c>
      <c r="E113" s="118" t="s">
        <v>752</v>
      </c>
      <c r="F113" s="137"/>
      <c r="G113" s="138"/>
      <c r="H113" s="11" t="s">
        <v>802</v>
      </c>
      <c r="I113" s="14">
        <v>0.86</v>
      </c>
      <c r="J113" s="109">
        <f t="shared" si="2"/>
        <v>1.72</v>
      </c>
      <c r="K113" s="115"/>
    </row>
    <row r="114" spans="1:11" ht="24">
      <c r="A114" s="114"/>
      <c r="B114" s="107">
        <v>2</v>
      </c>
      <c r="C114" s="10" t="s">
        <v>803</v>
      </c>
      <c r="D114" s="118" t="s">
        <v>976</v>
      </c>
      <c r="E114" s="118" t="s">
        <v>752</v>
      </c>
      <c r="F114" s="137" t="s">
        <v>272</v>
      </c>
      <c r="G114" s="138"/>
      <c r="H114" s="11" t="s">
        <v>804</v>
      </c>
      <c r="I114" s="14">
        <v>2.12</v>
      </c>
      <c r="J114" s="109">
        <f t="shared" si="2"/>
        <v>4.24</v>
      </c>
      <c r="K114" s="115"/>
    </row>
    <row r="115" spans="1:11" ht="24">
      <c r="A115" s="114"/>
      <c r="B115" s="107">
        <v>2</v>
      </c>
      <c r="C115" s="10" t="s">
        <v>803</v>
      </c>
      <c r="D115" s="118" t="s">
        <v>977</v>
      </c>
      <c r="E115" s="118" t="s">
        <v>805</v>
      </c>
      <c r="F115" s="137" t="s">
        <v>272</v>
      </c>
      <c r="G115" s="138"/>
      <c r="H115" s="11" t="s">
        <v>804</v>
      </c>
      <c r="I115" s="14">
        <v>3.28</v>
      </c>
      <c r="J115" s="109">
        <f t="shared" si="2"/>
        <v>6.56</v>
      </c>
      <c r="K115" s="115"/>
    </row>
    <row r="116" spans="1:11" ht="24">
      <c r="A116" s="114"/>
      <c r="B116" s="107">
        <v>1</v>
      </c>
      <c r="C116" s="10" t="s">
        <v>803</v>
      </c>
      <c r="D116" s="118" t="s">
        <v>978</v>
      </c>
      <c r="E116" s="118" t="s">
        <v>756</v>
      </c>
      <c r="F116" s="137" t="s">
        <v>273</v>
      </c>
      <c r="G116" s="138"/>
      <c r="H116" s="11" t="s">
        <v>804</v>
      </c>
      <c r="I116" s="14">
        <v>4.79</v>
      </c>
      <c r="J116" s="109">
        <f t="shared" si="2"/>
        <v>4.79</v>
      </c>
      <c r="K116" s="115"/>
    </row>
    <row r="117" spans="1:11" ht="36">
      <c r="A117" s="114"/>
      <c r="B117" s="107">
        <v>2</v>
      </c>
      <c r="C117" s="10" t="s">
        <v>806</v>
      </c>
      <c r="D117" s="118" t="s">
        <v>979</v>
      </c>
      <c r="E117" s="118" t="s">
        <v>807</v>
      </c>
      <c r="F117" s="137" t="s">
        <v>273</v>
      </c>
      <c r="G117" s="138"/>
      <c r="H117" s="11" t="s">
        <v>808</v>
      </c>
      <c r="I117" s="14">
        <v>1.76</v>
      </c>
      <c r="J117" s="109">
        <f t="shared" si="2"/>
        <v>3.52</v>
      </c>
      <c r="K117" s="115"/>
    </row>
    <row r="118" spans="1:11" ht="36">
      <c r="A118" s="114"/>
      <c r="B118" s="107">
        <v>2</v>
      </c>
      <c r="C118" s="10" t="s">
        <v>806</v>
      </c>
      <c r="D118" s="118" t="s">
        <v>980</v>
      </c>
      <c r="E118" s="118" t="s">
        <v>809</v>
      </c>
      <c r="F118" s="137" t="s">
        <v>273</v>
      </c>
      <c r="G118" s="138"/>
      <c r="H118" s="11" t="s">
        <v>808</v>
      </c>
      <c r="I118" s="14">
        <v>1.76</v>
      </c>
      <c r="J118" s="109">
        <f t="shared" ref="J118:J144" si="3">I118*B118</f>
        <v>3.52</v>
      </c>
      <c r="K118" s="115"/>
    </row>
    <row r="119" spans="1:11">
      <c r="A119" s="114"/>
      <c r="B119" s="107">
        <v>2</v>
      </c>
      <c r="C119" s="10" t="s">
        <v>810</v>
      </c>
      <c r="D119" s="118" t="s">
        <v>981</v>
      </c>
      <c r="E119" s="118" t="s">
        <v>811</v>
      </c>
      <c r="F119" s="137" t="s">
        <v>273</v>
      </c>
      <c r="G119" s="138"/>
      <c r="H119" s="11" t="s">
        <v>812</v>
      </c>
      <c r="I119" s="14">
        <v>0.62</v>
      </c>
      <c r="J119" s="109">
        <f t="shared" si="3"/>
        <v>1.24</v>
      </c>
      <c r="K119" s="115"/>
    </row>
    <row r="120" spans="1:11">
      <c r="A120" s="114"/>
      <c r="B120" s="107">
        <v>2</v>
      </c>
      <c r="C120" s="10" t="s">
        <v>810</v>
      </c>
      <c r="D120" s="118" t="s">
        <v>982</v>
      </c>
      <c r="E120" s="118" t="s">
        <v>811</v>
      </c>
      <c r="F120" s="137" t="s">
        <v>583</v>
      </c>
      <c r="G120" s="138"/>
      <c r="H120" s="11" t="s">
        <v>812</v>
      </c>
      <c r="I120" s="14">
        <v>0.62</v>
      </c>
      <c r="J120" s="109">
        <f t="shared" si="3"/>
        <v>1.24</v>
      </c>
      <c r="K120" s="115"/>
    </row>
    <row r="121" spans="1:11">
      <c r="A121" s="114"/>
      <c r="B121" s="107">
        <v>2</v>
      </c>
      <c r="C121" s="10" t="s">
        <v>810</v>
      </c>
      <c r="D121" s="118" t="s">
        <v>983</v>
      </c>
      <c r="E121" s="118" t="s">
        <v>813</v>
      </c>
      <c r="F121" s="137" t="s">
        <v>273</v>
      </c>
      <c r="G121" s="138"/>
      <c r="H121" s="11" t="s">
        <v>812</v>
      </c>
      <c r="I121" s="14">
        <v>0.66</v>
      </c>
      <c r="J121" s="109">
        <f t="shared" si="3"/>
        <v>1.32</v>
      </c>
      <c r="K121" s="115"/>
    </row>
    <row r="122" spans="1:11">
      <c r="A122" s="114"/>
      <c r="B122" s="107">
        <v>2</v>
      </c>
      <c r="C122" s="10" t="s">
        <v>810</v>
      </c>
      <c r="D122" s="118" t="s">
        <v>984</v>
      </c>
      <c r="E122" s="118" t="s">
        <v>813</v>
      </c>
      <c r="F122" s="137" t="s">
        <v>583</v>
      </c>
      <c r="G122" s="138"/>
      <c r="H122" s="11" t="s">
        <v>812</v>
      </c>
      <c r="I122" s="14">
        <v>0.66</v>
      </c>
      <c r="J122" s="109">
        <f t="shared" si="3"/>
        <v>1.32</v>
      </c>
      <c r="K122" s="115"/>
    </row>
    <row r="123" spans="1:11">
      <c r="A123" s="114"/>
      <c r="B123" s="107">
        <v>2</v>
      </c>
      <c r="C123" s="10" t="s">
        <v>810</v>
      </c>
      <c r="D123" s="118" t="s">
        <v>985</v>
      </c>
      <c r="E123" s="118" t="s">
        <v>814</v>
      </c>
      <c r="F123" s="137" t="s">
        <v>273</v>
      </c>
      <c r="G123" s="138"/>
      <c r="H123" s="11" t="s">
        <v>812</v>
      </c>
      <c r="I123" s="14">
        <v>0.69</v>
      </c>
      <c r="J123" s="109">
        <f t="shared" si="3"/>
        <v>1.38</v>
      </c>
      <c r="K123" s="115"/>
    </row>
    <row r="124" spans="1:11">
      <c r="A124" s="114"/>
      <c r="B124" s="107">
        <v>2</v>
      </c>
      <c r="C124" s="10" t="s">
        <v>810</v>
      </c>
      <c r="D124" s="118" t="s">
        <v>986</v>
      </c>
      <c r="E124" s="118" t="s">
        <v>814</v>
      </c>
      <c r="F124" s="137" t="s">
        <v>583</v>
      </c>
      <c r="G124" s="138"/>
      <c r="H124" s="11" t="s">
        <v>812</v>
      </c>
      <c r="I124" s="14">
        <v>0.69</v>
      </c>
      <c r="J124" s="109">
        <f t="shared" si="3"/>
        <v>1.38</v>
      </c>
      <c r="K124" s="115"/>
    </row>
    <row r="125" spans="1:11">
      <c r="A125" s="114"/>
      <c r="B125" s="107">
        <v>2</v>
      </c>
      <c r="C125" s="10" t="s">
        <v>810</v>
      </c>
      <c r="D125" s="118" t="s">
        <v>987</v>
      </c>
      <c r="E125" s="118" t="s">
        <v>801</v>
      </c>
      <c r="F125" s="137" t="s">
        <v>583</v>
      </c>
      <c r="G125" s="138"/>
      <c r="H125" s="11" t="s">
        <v>812</v>
      </c>
      <c r="I125" s="14">
        <v>0.75</v>
      </c>
      <c r="J125" s="109">
        <f t="shared" si="3"/>
        <v>1.5</v>
      </c>
      <c r="K125" s="115"/>
    </row>
    <row r="126" spans="1:11">
      <c r="A126" s="114"/>
      <c r="B126" s="107">
        <v>2</v>
      </c>
      <c r="C126" s="10" t="s">
        <v>810</v>
      </c>
      <c r="D126" s="118" t="s">
        <v>988</v>
      </c>
      <c r="E126" s="118" t="s">
        <v>779</v>
      </c>
      <c r="F126" s="137" t="s">
        <v>273</v>
      </c>
      <c r="G126" s="138"/>
      <c r="H126" s="11" t="s">
        <v>812</v>
      </c>
      <c r="I126" s="14">
        <v>0.8</v>
      </c>
      <c r="J126" s="109">
        <f t="shared" si="3"/>
        <v>1.6</v>
      </c>
      <c r="K126" s="115"/>
    </row>
    <row r="127" spans="1:11">
      <c r="A127" s="114"/>
      <c r="B127" s="107">
        <v>2</v>
      </c>
      <c r="C127" s="10" t="s">
        <v>810</v>
      </c>
      <c r="D127" s="118" t="s">
        <v>989</v>
      </c>
      <c r="E127" s="118" t="s">
        <v>779</v>
      </c>
      <c r="F127" s="137" t="s">
        <v>583</v>
      </c>
      <c r="G127" s="138"/>
      <c r="H127" s="11" t="s">
        <v>812</v>
      </c>
      <c r="I127" s="14">
        <v>0.8</v>
      </c>
      <c r="J127" s="109">
        <f t="shared" si="3"/>
        <v>1.6</v>
      </c>
      <c r="K127" s="115"/>
    </row>
    <row r="128" spans="1:11">
      <c r="A128" s="114"/>
      <c r="B128" s="107">
        <v>2</v>
      </c>
      <c r="C128" s="10" t="s">
        <v>810</v>
      </c>
      <c r="D128" s="118" t="s">
        <v>990</v>
      </c>
      <c r="E128" s="118" t="s">
        <v>752</v>
      </c>
      <c r="F128" s="137" t="s">
        <v>273</v>
      </c>
      <c r="G128" s="138"/>
      <c r="H128" s="11" t="s">
        <v>812</v>
      </c>
      <c r="I128" s="14">
        <v>0.87</v>
      </c>
      <c r="J128" s="109">
        <f t="shared" si="3"/>
        <v>1.74</v>
      </c>
      <c r="K128" s="115"/>
    </row>
    <row r="129" spans="1:11">
      <c r="A129" s="114"/>
      <c r="B129" s="107">
        <v>2</v>
      </c>
      <c r="C129" s="10" t="s">
        <v>810</v>
      </c>
      <c r="D129" s="118" t="s">
        <v>991</v>
      </c>
      <c r="E129" s="118" t="s">
        <v>752</v>
      </c>
      <c r="F129" s="137" t="s">
        <v>583</v>
      </c>
      <c r="G129" s="138"/>
      <c r="H129" s="11" t="s">
        <v>812</v>
      </c>
      <c r="I129" s="14">
        <v>0.87</v>
      </c>
      <c r="J129" s="109">
        <f t="shared" si="3"/>
        <v>1.74</v>
      </c>
      <c r="K129" s="115"/>
    </row>
    <row r="130" spans="1:11">
      <c r="A130" s="114"/>
      <c r="B130" s="107">
        <v>1</v>
      </c>
      <c r="C130" s="10" t="s">
        <v>815</v>
      </c>
      <c r="D130" s="118" t="s">
        <v>992</v>
      </c>
      <c r="E130" s="118" t="s">
        <v>25</v>
      </c>
      <c r="F130" s="137"/>
      <c r="G130" s="138"/>
      <c r="H130" s="11" t="s">
        <v>816</v>
      </c>
      <c r="I130" s="14">
        <v>2.2999999999999998</v>
      </c>
      <c r="J130" s="109">
        <f t="shared" si="3"/>
        <v>2.2999999999999998</v>
      </c>
      <c r="K130" s="115"/>
    </row>
    <row r="131" spans="1:11" ht="24">
      <c r="A131" s="114"/>
      <c r="B131" s="107">
        <v>20</v>
      </c>
      <c r="C131" s="10" t="s">
        <v>817</v>
      </c>
      <c r="D131" s="118" t="s">
        <v>993</v>
      </c>
      <c r="E131" s="118" t="s">
        <v>107</v>
      </c>
      <c r="F131" s="137" t="s">
        <v>26</v>
      </c>
      <c r="G131" s="138"/>
      <c r="H131" s="11" t="s">
        <v>818</v>
      </c>
      <c r="I131" s="14">
        <v>3.9</v>
      </c>
      <c r="J131" s="109">
        <f t="shared" si="3"/>
        <v>78</v>
      </c>
      <c r="K131" s="115"/>
    </row>
    <row r="132" spans="1:11">
      <c r="A132" s="114"/>
      <c r="B132" s="107">
        <v>20</v>
      </c>
      <c r="C132" s="10" t="s">
        <v>819</v>
      </c>
      <c r="D132" s="118" t="s">
        <v>994</v>
      </c>
      <c r="E132" s="118" t="s">
        <v>67</v>
      </c>
      <c r="F132" s="137"/>
      <c r="G132" s="138"/>
      <c r="H132" s="11" t="s">
        <v>820</v>
      </c>
      <c r="I132" s="14">
        <v>1.76</v>
      </c>
      <c r="J132" s="109">
        <f t="shared" si="3"/>
        <v>35.200000000000003</v>
      </c>
      <c r="K132" s="115"/>
    </row>
    <row r="133" spans="1:11">
      <c r="A133" s="114"/>
      <c r="B133" s="107">
        <v>20</v>
      </c>
      <c r="C133" s="10" t="s">
        <v>819</v>
      </c>
      <c r="D133" s="118" t="s">
        <v>995</v>
      </c>
      <c r="E133" s="118" t="s">
        <v>26</v>
      </c>
      <c r="F133" s="137"/>
      <c r="G133" s="138"/>
      <c r="H133" s="11" t="s">
        <v>820</v>
      </c>
      <c r="I133" s="14">
        <v>1.76</v>
      </c>
      <c r="J133" s="109">
        <f t="shared" si="3"/>
        <v>35.200000000000003</v>
      </c>
      <c r="K133" s="115"/>
    </row>
    <row r="134" spans="1:11">
      <c r="A134" s="114"/>
      <c r="B134" s="107">
        <v>10</v>
      </c>
      <c r="C134" s="10" t="s">
        <v>819</v>
      </c>
      <c r="D134" s="118" t="s">
        <v>996</v>
      </c>
      <c r="E134" s="118" t="s">
        <v>90</v>
      </c>
      <c r="F134" s="137"/>
      <c r="G134" s="138"/>
      <c r="H134" s="11" t="s">
        <v>820</v>
      </c>
      <c r="I134" s="14">
        <v>1.76</v>
      </c>
      <c r="J134" s="109">
        <f t="shared" si="3"/>
        <v>17.600000000000001</v>
      </c>
      <c r="K134" s="115"/>
    </row>
    <row r="135" spans="1:11" ht="24">
      <c r="A135" s="114"/>
      <c r="B135" s="107">
        <v>20</v>
      </c>
      <c r="C135" s="10" t="s">
        <v>821</v>
      </c>
      <c r="D135" s="118" t="s">
        <v>997</v>
      </c>
      <c r="E135" s="118" t="s">
        <v>822</v>
      </c>
      <c r="F135" s="137" t="s">
        <v>590</v>
      </c>
      <c r="G135" s="138"/>
      <c r="H135" s="11" t="s">
        <v>823</v>
      </c>
      <c r="I135" s="14">
        <v>4.17</v>
      </c>
      <c r="J135" s="109">
        <f t="shared" si="3"/>
        <v>83.4</v>
      </c>
      <c r="K135" s="115"/>
    </row>
    <row r="136" spans="1:11" ht="24">
      <c r="A136" s="114"/>
      <c r="B136" s="107">
        <v>15</v>
      </c>
      <c r="C136" s="10" t="s">
        <v>824</v>
      </c>
      <c r="D136" s="118" t="s">
        <v>998</v>
      </c>
      <c r="E136" s="118" t="s">
        <v>822</v>
      </c>
      <c r="F136" s="137"/>
      <c r="G136" s="138"/>
      <c r="H136" s="11" t="s">
        <v>825</v>
      </c>
      <c r="I136" s="14">
        <v>4.42</v>
      </c>
      <c r="J136" s="109">
        <f t="shared" si="3"/>
        <v>66.3</v>
      </c>
      <c r="K136" s="115"/>
    </row>
    <row r="137" spans="1:11">
      <c r="A137" s="114"/>
      <c r="B137" s="107">
        <v>10</v>
      </c>
      <c r="C137" s="10" t="s">
        <v>826</v>
      </c>
      <c r="D137" s="118" t="s">
        <v>999</v>
      </c>
      <c r="E137" s="118" t="s">
        <v>26</v>
      </c>
      <c r="F137" s="137"/>
      <c r="G137" s="138"/>
      <c r="H137" s="11" t="s">
        <v>827</v>
      </c>
      <c r="I137" s="14">
        <v>4.26</v>
      </c>
      <c r="J137" s="109">
        <f t="shared" si="3"/>
        <v>42.599999999999994</v>
      </c>
      <c r="K137" s="115"/>
    </row>
    <row r="138" spans="1:11" ht="24">
      <c r="A138" s="114"/>
      <c r="B138" s="107">
        <v>10</v>
      </c>
      <c r="C138" s="10" t="s">
        <v>828</v>
      </c>
      <c r="D138" s="118" t="s">
        <v>1000</v>
      </c>
      <c r="E138" s="118" t="s">
        <v>829</v>
      </c>
      <c r="F138" s="137" t="s">
        <v>272</v>
      </c>
      <c r="G138" s="138"/>
      <c r="H138" s="11" t="s">
        <v>830</v>
      </c>
      <c r="I138" s="14">
        <v>4.97</v>
      </c>
      <c r="J138" s="109">
        <f t="shared" si="3"/>
        <v>49.699999999999996</v>
      </c>
      <c r="K138" s="115"/>
    </row>
    <row r="139" spans="1:11" ht="24">
      <c r="A139" s="114"/>
      <c r="B139" s="107">
        <v>1</v>
      </c>
      <c r="C139" s="10" t="s">
        <v>831</v>
      </c>
      <c r="D139" s="118" t="s">
        <v>1001</v>
      </c>
      <c r="E139" s="118"/>
      <c r="F139" s="137"/>
      <c r="G139" s="138"/>
      <c r="H139" s="11" t="s">
        <v>832</v>
      </c>
      <c r="I139" s="14">
        <v>3.47</v>
      </c>
      <c r="J139" s="109">
        <f t="shared" si="3"/>
        <v>3.47</v>
      </c>
      <c r="K139" s="115"/>
    </row>
    <row r="140" spans="1:11" ht="24">
      <c r="A140" s="114"/>
      <c r="B140" s="107">
        <v>5</v>
      </c>
      <c r="C140" s="10" t="s">
        <v>833</v>
      </c>
      <c r="D140" s="118" t="s">
        <v>1002</v>
      </c>
      <c r="E140" s="118" t="s">
        <v>107</v>
      </c>
      <c r="F140" s="137"/>
      <c r="G140" s="138"/>
      <c r="H140" s="11" t="s">
        <v>834</v>
      </c>
      <c r="I140" s="14">
        <v>6.59</v>
      </c>
      <c r="J140" s="109">
        <f t="shared" si="3"/>
        <v>32.950000000000003</v>
      </c>
      <c r="K140" s="115"/>
    </row>
    <row r="141" spans="1:11" ht="24">
      <c r="A141" s="114"/>
      <c r="B141" s="107">
        <v>2</v>
      </c>
      <c r="C141" s="10" t="s">
        <v>833</v>
      </c>
      <c r="D141" s="118" t="s">
        <v>1003</v>
      </c>
      <c r="E141" s="118" t="s">
        <v>263</v>
      </c>
      <c r="F141" s="137"/>
      <c r="G141" s="138"/>
      <c r="H141" s="11" t="s">
        <v>834</v>
      </c>
      <c r="I141" s="14">
        <v>6.59</v>
      </c>
      <c r="J141" s="109">
        <f t="shared" si="3"/>
        <v>13.18</v>
      </c>
      <c r="K141" s="115"/>
    </row>
    <row r="142" spans="1:11" ht="24">
      <c r="A142" s="114"/>
      <c r="B142" s="107">
        <v>2</v>
      </c>
      <c r="C142" s="10" t="s">
        <v>835</v>
      </c>
      <c r="D142" s="118" t="s">
        <v>1004</v>
      </c>
      <c r="E142" s="118" t="s">
        <v>107</v>
      </c>
      <c r="F142" s="137"/>
      <c r="G142" s="138"/>
      <c r="H142" s="11" t="s">
        <v>836</v>
      </c>
      <c r="I142" s="14">
        <v>5.81</v>
      </c>
      <c r="J142" s="109">
        <f t="shared" si="3"/>
        <v>11.62</v>
      </c>
      <c r="K142" s="115"/>
    </row>
    <row r="143" spans="1:11" ht="24">
      <c r="A143" s="114"/>
      <c r="B143" s="107">
        <v>3</v>
      </c>
      <c r="C143" s="10" t="s">
        <v>837</v>
      </c>
      <c r="D143" s="118" t="s">
        <v>1005</v>
      </c>
      <c r="E143" s="118" t="s">
        <v>107</v>
      </c>
      <c r="F143" s="137"/>
      <c r="G143" s="138"/>
      <c r="H143" s="11" t="s">
        <v>838</v>
      </c>
      <c r="I143" s="14">
        <v>4.28</v>
      </c>
      <c r="J143" s="109">
        <f t="shared" si="3"/>
        <v>12.84</v>
      </c>
      <c r="K143" s="115"/>
    </row>
    <row r="144" spans="1:11" ht="36">
      <c r="A144" s="114"/>
      <c r="B144" s="108">
        <v>5</v>
      </c>
      <c r="C144" s="12" t="s">
        <v>839</v>
      </c>
      <c r="D144" s="119" t="s">
        <v>1006</v>
      </c>
      <c r="E144" s="119" t="s">
        <v>732</v>
      </c>
      <c r="F144" s="147"/>
      <c r="G144" s="148"/>
      <c r="H144" s="13" t="s">
        <v>840</v>
      </c>
      <c r="I144" s="15">
        <v>9.42</v>
      </c>
      <c r="J144" s="110">
        <f t="shared" si="3"/>
        <v>47.1</v>
      </c>
      <c r="K144" s="115"/>
    </row>
    <row r="145" spans="1:11">
      <c r="A145" s="114"/>
      <c r="B145" s="126"/>
      <c r="C145" s="126"/>
      <c r="D145" s="126"/>
      <c r="E145" s="126"/>
      <c r="F145" s="126"/>
      <c r="G145" s="126"/>
      <c r="H145" s="126"/>
      <c r="I145" s="127" t="s">
        <v>255</v>
      </c>
      <c r="J145" s="128">
        <f>SUM(J22:J144)</f>
        <v>2034.0599999999997</v>
      </c>
      <c r="K145" s="115"/>
    </row>
    <row r="146" spans="1:11">
      <c r="A146" s="114"/>
      <c r="B146" s="126"/>
      <c r="C146" s="126"/>
      <c r="D146" s="126"/>
      <c r="E146" s="126"/>
      <c r="F146" s="126"/>
      <c r="G146" s="126"/>
      <c r="H146" s="126"/>
      <c r="I146" s="127" t="s">
        <v>1008</v>
      </c>
      <c r="J146" s="128">
        <f>ROUND(1.7816*10,2)</f>
        <v>17.82</v>
      </c>
      <c r="K146" s="115"/>
    </row>
    <row r="147" spans="1:11">
      <c r="A147" s="114"/>
      <c r="B147" s="126"/>
      <c r="C147" s="126"/>
      <c r="D147" s="126"/>
      <c r="E147" s="126"/>
      <c r="F147" s="126"/>
      <c r="G147" s="126"/>
      <c r="H147" s="126"/>
      <c r="I147" s="127" t="s">
        <v>1009</v>
      </c>
      <c r="J147" s="128">
        <f>J145*-0.4</f>
        <v>-813.62399999999991</v>
      </c>
      <c r="K147" s="115"/>
    </row>
    <row r="148" spans="1:11" outlineLevel="1">
      <c r="A148" s="114"/>
      <c r="B148" s="126"/>
      <c r="C148" s="126"/>
      <c r="D148" s="126"/>
      <c r="E148" s="126"/>
      <c r="F148" s="126"/>
      <c r="G148" s="126"/>
      <c r="H148" s="126"/>
      <c r="I148" s="127" t="s">
        <v>1010</v>
      </c>
      <c r="J148" s="128">
        <v>0</v>
      </c>
      <c r="K148" s="115"/>
    </row>
    <row r="149" spans="1:11">
      <c r="A149" s="114"/>
      <c r="B149" s="126"/>
      <c r="C149" s="126"/>
      <c r="D149" s="126"/>
      <c r="E149" s="126"/>
      <c r="F149" s="126"/>
      <c r="G149" s="126"/>
      <c r="H149" s="126"/>
      <c r="I149" s="127" t="s">
        <v>257</v>
      </c>
      <c r="J149" s="128">
        <f>SUM(J145:J148)</f>
        <v>1238.2559999999999</v>
      </c>
      <c r="K149" s="115"/>
    </row>
    <row r="150" spans="1:11">
      <c r="A150" s="6"/>
      <c r="B150" s="7"/>
      <c r="C150" s="7"/>
      <c r="D150" s="7"/>
      <c r="E150" s="7"/>
      <c r="F150" s="7"/>
      <c r="G150" s="7"/>
      <c r="H150" s="7" t="s">
        <v>1011</v>
      </c>
      <c r="I150" s="7"/>
      <c r="J150" s="7"/>
      <c r="K150" s="8"/>
    </row>
    <row r="152" spans="1:11">
      <c r="H152" s="1" t="s">
        <v>1012</v>
      </c>
      <c r="I152" s="2">
        <f>1973.04</f>
        <v>1973.04</v>
      </c>
    </row>
    <row r="153" spans="1:11">
      <c r="H153" s="131" t="s">
        <v>1013</v>
      </c>
      <c r="I153" s="130">
        <f>I152-J149</f>
        <v>734.78400000000011</v>
      </c>
    </row>
    <row r="155" spans="1:11">
      <c r="H155" s="1" t="s">
        <v>882</v>
      </c>
      <c r="I155" s="91">
        <f>'Tax Invoice'!E14</f>
        <v>21.27</v>
      </c>
    </row>
    <row r="156" spans="1:11">
      <c r="H156" s="1" t="s">
        <v>705</v>
      </c>
      <c r="I156" s="91">
        <f>'Tax Invoice'!M11</f>
        <v>36.520000000000003</v>
      </c>
    </row>
    <row r="157" spans="1:11">
      <c r="H157" s="1" t="s">
        <v>708</v>
      </c>
      <c r="I157" s="91">
        <f>I159/I156</f>
        <v>1184.6784282584881</v>
      </c>
    </row>
    <row r="158" spans="1:11">
      <c r="H158" s="1" t="s">
        <v>709</v>
      </c>
      <c r="I158" s="91">
        <f>I160/I156</f>
        <v>721.18579189485195</v>
      </c>
    </row>
    <row r="159" spans="1:11">
      <c r="H159" s="1" t="s">
        <v>706</v>
      </c>
      <c r="I159" s="91">
        <f>J145*I155</f>
        <v>43264.456199999993</v>
      </c>
    </row>
    <row r="160" spans="1:11">
      <c r="H160" s="1" t="s">
        <v>707</v>
      </c>
      <c r="I160" s="91">
        <f>J149*I155</f>
        <v>26337.705119999995</v>
      </c>
    </row>
  </sheetData>
  <mergeCells count="127">
    <mergeCell ref="F143:G143"/>
    <mergeCell ref="F144:G144"/>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J10:J11"/>
    <mergeCell ref="J14:J15"/>
    <mergeCell ref="F20:G20"/>
    <mergeCell ref="F21:G21"/>
    <mergeCell ref="F22:G22"/>
    <mergeCell ref="F52:G52"/>
    <mergeCell ref="F53:G53"/>
    <mergeCell ref="F54:G54"/>
    <mergeCell ref="F55:G55"/>
    <mergeCell ref="F56:G56"/>
    <mergeCell ref="F57:G57"/>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1353</v>
      </c>
      <c r="O1" t="s">
        <v>144</v>
      </c>
      <c r="T1" t="s">
        <v>255</v>
      </c>
      <c r="U1">
        <v>2034.0599999999997</v>
      </c>
    </row>
    <row r="2" spans="1:21" ht="15.75">
      <c r="A2" s="114"/>
      <c r="B2" s="124" t="s">
        <v>134</v>
      </c>
      <c r="C2" s="120"/>
      <c r="D2" s="120"/>
      <c r="E2" s="120"/>
      <c r="F2" s="120"/>
      <c r="G2" s="120"/>
      <c r="H2" s="120"/>
      <c r="I2" s="125" t="s">
        <v>140</v>
      </c>
      <c r="J2" s="115"/>
      <c r="T2" t="s">
        <v>184</v>
      </c>
      <c r="U2">
        <v>61.02</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2095.08</v>
      </c>
    </row>
    <row r="5" spans="1:21">
      <c r="A5" s="114"/>
      <c r="B5" s="121" t="s">
        <v>137</v>
      </c>
      <c r="C5" s="120"/>
      <c r="D5" s="120"/>
      <c r="E5" s="120"/>
      <c r="F5" s="120"/>
      <c r="G5" s="120"/>
      <c r="H5" s="120"/>
      <c r="I5" s="120"/>
      <c r="J5" s="115"/>
      <c r="S5" t="s">
        <v>873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715</v>
      </c>
      <c r="H10" s="120"/>
      <c r="I10" s="139"/>
      <c r="J10" s="115"/>
    </row>
    <row r="11" spans="1:21">
      <c r="A11" s="114"/>
      <c r="B11" s="114" t="s">
        <v>711</v>
      </c>
      <c r="C11" s="120"/>
      <c r="D11" s="120"/>
      <c r="E11" s="115"/>
      <c r="F11" s="116"/>
      <c r="G11" s="116" t="s">
        <v>716</v>
      </c>
      <c r="H11" s="120"/>
      <c r="I11" s="140"/>
      <c r="J11" s="115"/>
    </row>
    <row r="12" spans="1:21">
      <c r="A12" s="114"/>
      <c r="B12" s="114" t="s">
        <v>712</v>
      </c>
      <c r="C12" s="120"/>
      <c r="D12" s="120"/>
      <c r="E12" s="115"/>
      <c r="F12" s="116"/>
      <c r="G12" s="116" t="s">
        <v>717</v>
      </c>
      <c r="H12" s="120"/>
      <c r="I12" s="120"/>
      <c r="J12" s="115"/>
    </row>
    <row r="13" spans="1:21">
      <c r="A13" s="114"/>
      <c r="B13" s="114" t="s">
        <v>713</v>
      </c>
      <c r="C13" s="120"/>
      <c r="D13" s="120"/>
      <c r="E13" s="115"/>
      <c r="F13" s="116"/>
      <c r="G13" s="116" t="s">
        <v>718</v>
      </c>
      <c r="H13" s="120"/>
      <c r="I13" s="99" t="s">
        <v>11</v>
      </c>
      <c r="J13" s="115"/>
    </row>
    <row r="14" spans="1:21">
      <c r="A14" s="114"/>
      <c r="B14" s="114" t="s">
        <v>714</v>
      </c>
      <c r="C14" s="120"/>
      <c r="D14" s="120"/>
      <c r="E14" s="115"/>
      <c r="F14" s="116"/>
      <c r="G14" s="116" t="s">
        <v>714</v>
      </c>
      <c r="H14" s="120"/>
      <c r="I14" s="141">
        <v>45399</v>
      </c>
      <c r="J14" s="115"/>
    </row>
    <row r="15" spans="1:21">
      <c r="A15" s="114"/>
      <c r="B15" s="6" t="s">
        <v>6</v>
      </c>
      <c r="C15" s="7"/>
      <c r="D15" s="7"/>
      <c r="E15" s="8"/>
      <c r="F15" s="116"/>
      <c r="G15" s="9" t="s">
        <v>6</v>
      </c>
      <c r="H15" s="120"/>
      <c r="I15" s="142"/>
      <c r="J15" s="115"/>
    </row>
    <row r="16" spans="1:21">
      <c r="A16" s="114"/>
      <c r="B16" s="120"/>
      <c r="C16" s="120"/>
      <c r="D16" s="120"/>
      <c r="E16" s="120"/>
      <c r="F16" s="120"/>
      <c r="G16" s="120"/>
      <c r="H16" s="123" t="s">
        <v>142</v>
      </c>
      <c r="I16" s="129">
        <v>42456</v>
      </c>
      <c r="J16" s="115"/>
    </row>
    <row r="17" spans="1:16">
      <c r="A17" s="114"/>
      <c r="B17" s="120" t="s">
        <v>719</v>
      </c>
      <c r="C17" s="120"/>
      <c r="D17" s="120"/>
      <c r="E17" s="120"/>
      <c r="F17" s="120"/>
      <c r="G17" s="120"/>
      <c r="H17" s="123" t="s">
        <v>143</v>
      </c>
      <c r="I17" s="129"/>
      <c r="J17" s="115"/>
    </row>
    <row r="18" spans="1:16" ht="18">
      <c r="A18" s="114"/>
      <c r="B18" s="120" t="s">
        <v>720</v>
      </c>
      <c r="C18" s="120"/>
      <c r="D18" s="120"/>
      <c r="E18" s="120"/>
      <c r="F18" s="120"/>
      <c r="G18" s="120"/>
      <c r="H18" s="122" t="s">
        <v>258</v>
      </c>
      <c r="I18" s="104" t="s">
        <v>168</v>
      </c>
      <c r="J18" s="115"/>
    </row>
    <row r="19" spans="1:16">
      <c r="A19" s="114"/>
      <c r="B19" s="120"/>
      <c r="C19" s="120"/>
      <c r="D19" s="120"/>
      <c r="E19" s="120"/>
      <c r="F19" s="120"/>
      <c r="G19" s="120"/>
      <c r="H19" s="120"/>
      <c r="I19" s="120"/>
      <c r="J19" s="115"/>
      <c r="P19">
        <v>45399</v>
      </c>
    </row>
    <row r="20" spans="1:16">
      <c r="A20" s="114"/>
      <c r="B20" s="100" t="s">
        <v>198</v>
      </c>
      <c r="C20" s="100" t="s">
        <v>199</v>
      </c>
      <c r="D20" s="117" t="s">
        <v>200</v>
      </c>
      <c r="E20" s="143" t="s">
        <v>201</v>
      </c>
      <c r="F20" s="144"/>
      <c r="G20" s="100" t="s">
        <v>169</v>
      </c>
      <c r="H20" s="100" t="s">
        <v>202</v>
      </c>
      <c r="I20" s="100" t="s">
        <v>21</v>
      </c>
      <c r="J20" s="115"/>
    </row>
    <row r="21" spans="1:16">
      <c r="A21" s="114"/>
      <c r="B21" s="105"/>
      <c r="C21" s="105"/>
      <c r="D21" s="106"/>
      <c r="E21" s="145"/>
      <c r="F21" s="146"/>
      <c r="G21" s="105" t="s">
        <v>141</v>
      </c>
      <c r="H21" s="105"/>
      <c r="I21" s="105"/>
      <c r="J21" s="115"/>
    </row>
    <row r="22" spans="1:16" ht="336">
      <c r="A22" s="114"/>
      <c r="B22" s="107">
        <v>1</v>
      </c>
      <c r="C22" s="10" t="s">
        <v>721</v>
      </c>
      <c r="D22" s="118" t="s">
        <v>722</v>
      </c>
      <c r="E22" s="137"/>
      <c r="F22" s="138"/>
      <c r="G22" s="11" t="s">
        <v>874</v>
      </c>
      <c r="H22" s="14">
        <v>52.75</v>
      </c>
      <c r="I22" s="109">
        <f t="shared" ref="I22:I53" si="0">H22*B22</f>
        <v>52.75</v>
      </c>
      <c r="J22" s="115"/>
    </row>
    <row r="23" spans="1:16" ht="336">
      <c r="A23" s="114"/>
      <c r="B23" s="107">
        <v>1</v>
      </c>
      <c r="C23" s="10" t="s">
        <v>723</v>
      </c>
      <c r="D23" s="118" t="s">
        <v>722</v>
      </c>
      <c r="E23" s="137"/>
      <c r="F23" s="138"/>
      <c r="G23" s="11" t="s">
        <v>875</v>
      </c>
      <c r="H23" s="14">
        <v>50.69</v>
      </c>
      <c r="I23" s="109">
        <f t="shared" si="0"/>
        <v>50.69</v>
      </c>
      <c r="J23" s="115"/>
    </row>
    <row r="24" spans="1:16" ht="84">
      <c r="A24" s="114"/>
      <c r="B24" s="107">
        <v>10</v>
      </c>
      <c r="C24" s="10" t="s">
        <v>724</v>
      </c>
      <c r="D24" s="118" t="s">
        <v>23</v>
      </c>
      <c r="E24" s="137" t="s">
        <v>110</v>
      </c>
      <c r="F24" s="138"/>
      <c r="G24" s="11" t="s">
        <v>725</v>
      </c>
      <c r="H24" s="14">
        <v>0.25</v>
      </c>
      <c r="I24" s="109">
        <f t="shared" si="0"/>
        <v>2.5</v>
      </c>
      <c r="J24" s="115"/>
    </row>
    <row r="25" spans="1:16" ht="84">
      <c r="A25" s="114"/>
      <c r="B25" s="107">
        <v>20</v>
      </c>
      <c r="C25" s="10" t="s">
        <v>724</v>
      </c>
      <c r="D25" s="118" t="s">
        <v>25</v>
      </c>
      <c r="E25" s="137" t="s">
        <v>110</v>
      </c>
      <c r="F25" s="138"/>
      <c r="G25" s="11" t="s">
        <v>725</v>
      </c>
      <c r="H25" s="14">
        <v>0.25</v>
      </c>
      <c r="I25" s="109">
        <f t="shared" si="0"/>
        <v>5</v>
      </c>
      <c r="J25" s="115"/>
    </row>
    <row r="26" spans="1:16" ht="144">
      <c r="A26" s="114"/>
      <c r="B26" s="107">
        <v>2</v>
      </c>
      <c r="C26" s="10" t="s">
        <v>102</v>
      </c>
      <c r="D26" s="118" t="s">
        <v>35</v>
      </c>
      <c r="E26" s="137" t="s">
        <v>210</v>
      </c>
      <c r="F26" s="138"/>
      <c r="G26" s="11" t="s">
        <v>726</v>
      </c>
      <c r="H26" s="14">
        <v>1.76</v>
      </c>
      <c r="I26" s="109">
        <f t="shared" si="0"/>
        <v>3.52</v>
      </c>
      <c r="J26" s="115"/>
    </row>
    <row r="27" spans="1:16" ht="144">
      <c r="A27" s="114"/>
      <c r="B27" s="107">
        <v>2</v>
      </c>
      <c r="C27" s="10" t="s">
        <v>102</v>
      </c>
      <c r="D27" s="118" t="s">
        <v>35</v>
      </c>
      <c r="E27" s="137" t="s">
        <v>310</v>
      </c>
      <c r="F27" s="138"/>
      <c r="G27" s="11" t="s">
        <v>726</v>
      </c>
      <c r="H27" s="14">
        <v>1.76</v>
      </c>
      <c r="I27" s="109">
        <f t="shared" si="0"/>
        <v>3.52</v>
      </c>
      <c r="J27" s="115"/>
    </row>
    <row r="28" spans="1:16" ht="252">
      <c r="A28" s="114"/>
      <c r="B28" s="107">
        <v>4</v>
      </c>
      <c r="C28" s="10" t="s">
        <v>727</v>
      </c>
      <c r="D28" s="118" t="s">
        <v>107</v>
      </c>
      <c r="E28" s="137"/>
      <c r="F28" s="138"/>
      <c r="G28" s="11" t="s">
        <v>876</v>
      </c>
      <c r="H28" s="14">
        <v>1.76</v>
      </c>
      <c r="I28" s="109">
        <f t="shared" si="0"/>
        <v>7.04</v>
      </c>
      <c r="J28" s="115"/>
    </row>
    <row r="29" spans="1:16" ht="252">
      <c r="A29" s="114"/>
      <c r="B29" s="107">
        <v>4</v>
      </c>
      <c r="C29" s="10" t="s">
        <v>727</v>
      </c>
      <c r="D29" s="118" t="s">
        <v>210</v>
      </c>
      <c r="E29" s="137"/>
      <c r="F29" s="138"/>
      <c r="G29" s="11" t="s">
        <v>876</v>
      </c>
      <c r="H29" s="14">
        <v>1.76</v>
      </c>
      <c r="I29" s="109">
        <f t="shared" si="0"/>
        <v>7.04</v>
      </c>
      <c r="J29" s="115"/>
    </row>
    <row r="30" spans="1:16" ht="252">
      <c r="A30" s="114"/>
      <c r="B30" s="107">
        <v>4</v>
      </c>
      <c r="C30" s="10" t="s">
        <v>727</v>
      </c>
      <c r="D30" s="118" t="s">
        <v>212</v>
      </c>
      <c r="E30" s="137"/>
      <c r="F30" s="138"/>
      <c r="G30" s="11" t="s">
        <v>876</v>
      </c>
      <c r="H30" s="14">
        <v>1.76</v>
      </c>
      <c r="I30" s="109">
        <f t="shared" si="0"/>
        <v>7.04</v>
      </c>
      <c r="J30" s="115"/>
    </row>
    <row r="31" spans="1:16" ht="252">
      <c r="A31" s="114"/>
      <c r="B31" s="107">
        <v>4</v>
      </c>
      <c r="C31" s="10" t="s">
        <v>727</v>
      </c>
      <c r="D31" s="118" t="s">
        <v>263</v>
      </c>
      <c r="E31" s="137"/>
      <c r="F31" s="138"/>
      <c r="G31" s="11" t="s">
        <v>876</v>
      </c>
      <c r="H31" s="14">
        <v>1.76</v>
      </c>
      <c r="I31" s="109">
        <f t="shared" si="0"/>
        <v>7.04</v>
      </c>
      <c r="J31" s="115"/>
    </row>
    <row r="32" spans="1:16" ht="252">
      <c r="A32" s="114"/>
      <c r="B32" s="107">
        <v>4</v>
      </c>
      <c r="C32" s="10" t="s">
        <v>727</v>
      </c>
      <c r="D32" s="118" t="s">
        <v>214</v>
      </c>
      <c r="E32" s="137"/>
      <c r="F32" s="138"/>
      <c r="G32" s="11" t="s">
        <v>876</v>
      </c>
      <c r="H32" s="14">
        <v>1.76</v>
      </c>
      <c r="I32" s="109">
        <f t="shared" si="0"/>
        <v>7.04</v>
      </c>
      <c r="J32" s="115"/>
    </row>
    <row r="33" spans="1:10" ht="252">
      <c r="A33" s="114"/>
      <c r="B33" s="107">
        <v>4</v>
      </c>
      <c r="C33" s="10" t="s">
        <v>727</v>
      </c>
      <c r="D33" s="118" t="s">
        <v>266</v>
      </c>
      <c r="E33" s="137"/>
      <c r="F33" s="138"/>
      <c r="G33" s="11" t="s">
        <v>876</v>
      </c>
      <c r="H33" s="14">
        <v>1.76</v>
      </c>
      <c r="I33" s="109">
        <f t="shared" si="0"/>
        <v>7.04</v>
      </c>
      <c r="J33" s="115"/>
    </row>
    <row r="34" spans="1:10" ht="252">
      <c r="A34" s="114"/>
      <c r="B34" s="107">
        <v>4</v>
      </c>
      <c r="C34" s="10" t="s">
        <v>727</v>
      </c>
      <c r="D34" s="118" t="s">
        <v>270</v>
      </c>
      <c r="E34" s="137"/>
      <c r="F34" s="138"/>
      <c r="G34" s="11" t="s">
        <v>876</v>
      </c>
      <c r="H34" s="14">
        <v>1.76</v>
      </c>
      <c r="I34" s="109">
        <f t="shared" si="0"/>
        <v>7.04</v>
      </c>
      <c r="J34" s="115"/>
    </row>
    <row r="35" spans="1:10" ht="252">
      <c r="A35" s="114"/>
      <c r="B35" s="107">
        <v>4</v>
      </c>
      <c r="C35" s="10" t="s">
        <v>727</v>
      </c>
      <c r="D35" s="118" t="s">
        <v>311</v>
      </c>
      <c r="E35" s="137"/>
      <c r="F35" s="138"/>
      <c r="G35" s="11" t="s">
        <v>876</v>
      </c>
      <c r="H35" s="14">
        <v>1.76</v>
      </c>
      <c r="I35" s="109">
        <f t="shared" si="0"/>
        <v>7.04</v>
      </c>
      <c r="J35" s="115"/>
    </row>
    <row r="36" spans="1:10" ht="108">
      <c r="A36" s="114"/>
      <c r="B36" s="107">
        <v>1</v>
      </c>
      <c r="C36" s="10" t="s">
        <v>30</v>
      </c>
      <c r="D36" s="118" t="s">
        <v>38</v>
      </c>
      <c r="E36" s="137"/>
      <c r="F36" s="138"/>
      <c r="G36" s="11" t="s">
        <v>728</v>
      </c>
      <c r="H36" s="14">
        <v>0.48</v>
      </c>
      <c r="I36" s="109">
        <f t="shared" si="0"/>
        <v>0.48</v>
      </c>
      <c r="J36" s="115"/>
    </row>
    <row r="37" spans="1:10" ht="144">
      <c r="A37" s="114"/>
      <c r="B37" s="107">
        <v>2</v>
      </c>
      <c r="C37" s="10" t="s">
        <v>729</v>
      </c>
      <c r="D37" s="118" t="s">
        <v>35</v>
      </c>
      <c r="E37" s="137" t="s">
        <v>273</v>
      </c>
      <c r="F37" s="138"/>
      <c r="G37" s="11" t="s">
        <v>730</v>
      </c>
      <c r="H37" s="14">
        <v>1.32</v>
      </c>
      <c r="I37" s="109">
        <f t="shared" si="0"/>
        <v>2.64</v>
      </c>
      <c r="J37" s="115"/>
    </row>
    <row r="38" spans="1:10" ht="276">
      <c r="A38" s="114"/>
      <c r="B38" s="107">
        <v>5</v>
      </c>
      <c r="C38" s="10" t="s">
        <v>731</v>
      </c>
      <c r="D38" s="118" t="s">
        <v>732</v>
      </c>
      <c r="E38" s="137"/>
      <c r="F38" s="138"/>
      <c r="G38" s="11" t="s">
        <v>877</v>
      </c>
      <c r="H38" s="14">
        <v>3.53</v>
      </c>
      <c r="I38" s="109">
        <f t="shared" si="0"/>
        <v>17.649999999999999</v>
      </c>
      <c r="J38" s="115"/>
    </row>
    <row r="39" spans="1:10" ht="108">
      <c r="A39" s="114"/>
      <c r="B39" s="107">
        <v>50</v>
      </c>
      <c r="C39" s="10" t="s">
        <v>43</v>
      </c>
      <c r="D39" s="118" t="s">
        <v>28</v>
      </c>
      <c r="E39" s="137"/>
      <c r="F39" s="138"/>
      <c r="G39" s="11" t="s">
        <v>733</v>
      </c>
      <c r="H39" s="14">
        <v>0.34</v>
      </c>
      <c r="I39" s="109">
        <f t="shared" si="0"/>
        <v>17</v>
      </c>
      <c r="J39" s="115"/>
    </row>
    <row r="40" spans="1:10" ht="108">
      <c r="A40" s="114"/>
      <c r="B40" s="107">
        <v>50</v>
      </c>
      <c r="C40" s="10" t="s">
        <v>43</v>
      </c>
      <c r="D40" s="118" t="s">
        <v>49</v>
      </c>
      <c r="E40" s="137"/>
      <c r="F40" s="138"/>
      <c r="G40" s="11" t="s">
        <v>733</v>
      </c>
      <c r="H40" s="14">
        <v>0.34</v>
      </c>
      <c r="I40" s="109">
        <f t="shared" si="0"/>
        <v>17</v>
      </c>
      <c r="J40" s="115"/>
    </row>
    <row r="41" spans="1:10" ht="312">
      <c r="A41" s="114"/>
      <c r="B41" s="107">
        <v>1</v>
      </c>
      <c r="C41" s="10" t="s">
        <v>734</v>
      </c>
      <c r="D41" s="118" t="s">
        <v>204</v>
      </c>
      <c r="E41" s="137" t="s">
        <v>239</v>
      </c>
      <c r="F41" s="138"/>
      <c r="G41" s="11" t="s">
        <v>878</v>
      </c>
      <c r="H41" s="14">
        <v>42.44</v>
      </c>
      <c r="I41" s="109">
        <f t="shared" si="0"/>
        <v>42.44</v>
      </c>
      <c r="J41" s="115"/>
    </row>
    <row r="42" spans="1:10" ht="300">
      <c r="A42" s="114"/>
      <c r="B42" s="107">
        <v>1</v>
      </c>
      <c r="C42" s="10" t="s">
        <v>735</v>
      </c>
      <c r="D42" s="118" t="s">
        <v>204</v>
      </c>
      <c r="E42" s="137" t="s">
        <v>239</v>
      </c>
      <c r="F42" s="138"/>
      <c r="G42" s="11" t="s">
        <v>879</v>
      </c>
      <c r="H42" s="14">
        <v>48.39</v>
      </c>
      <c r="I42" s="109">
        <f t="shared" si="0"/>
        <v>48.39</v>
      </c>
      <c r="J42" s="115"/>
    </row>
    <row r="43" spans="1:10" ht="180">
      <c r="A43" s="114"/>
      <c r="B43" s="107">
        <v>2</v>
      </c>
      <c r="C43" s="10" t="s">
        <v>662</v>
      </c>
      <c r="D43" s="118" t="s">
        <v>23</v>
      </c>
      <c r="E43" s="137" t="s">
        <v>107</v>
      </c>
      <c r="F43" s="138"/>
      <c r="G43" s="11" t="s">
        <v>736</v>
      </c>
      <c r="H43" s="14">
        <v>1.53</v>
      </c>
      <c r="I43" s="109">
        <f t="shared" si="0"/>
        <v>3.06</v>
      </c>
      <c r="J43" s="115"/>
    </row>
    <row r="44" spans="1:10" ht="180">
      <c r="A44" s="114"/>
      <c r="B44" s="107">
        <v>2</v>
      </c>
      <c r="C44" s="10" t="s">
        <v>662</v>
      </c>
      <c r="D44" s="118" t="s">
        <v>23</v>
      </c>
      <c r="E44" s="137" t="s">
        <v>210</v>
      </c>
      <c r="F44" s="138"/>
      <c r="G44" s="11" t="s">
        <v>736</v>
      </c>
      <c r="H44" s="14">
        <v>1.53</v>
      </c>
      <c r="I44" s="109">
        <f t="shared" si="0"/>
        <v>3.06</v>
      </c>
      <c r="J44" s="115"/>
    </row>
    <row r="45" spans="1:10" ht="180">
      <c r="A45" s="114"/>
      <c r="B45" s="107">
        <v>2</v>
      </c>
      <c r="C45" s="10" t="s">
        <v>662</v>
      </c>
      <c r="D45" s="118" t="s">
        <v>25</v>
      </c>
      <c r="E45" s="137" t="s">
        <v>213</v>
      </c>
      <c r="F45" s="138"/>
      <c r="G45" s="11" t="s">
        <v>736</v>
      </c>
      <c r="H45" s="14">
        <v>1.53</v>
      </c>
      <c r="I45" s="109">
        <f t="shared" si="0"/>
        <v>3.06</v>
      </c>
      <c r="J45" s="115"/>
    </row>
    <row r="46" spans="1:10" ht="180">
      <c r="A46" s="114"/>
      <c r="B46" s="107">
        <v>20</v>
      </c>
      <c r="C46" s="10" t="s">
        <v>662</v>
      </c>
      <c r="D46" s="118" t="s">
        <v>26</v>
      </c>
      <c r="E46" s="137" t="s">
        <v>107</v>
      </c>
      <c r="F46" s="138"/>
      <c r="G46" s="11" t="s">
        <v>736</v>
      </c>
      <c r="H46" s="14">
        <v>1.53</v>
      </c>
      <c r="I46" s="109">
        <f t="shared" si="0"/>
        <v>30.6</v>
      </c>
      <c r="J46" s="115"/>
    </row>
    <row r="47" spans="1:10" ht="180">
      <c r="A47" s="114"/>
      <c r="B47" s="107">
        <v>5</v>
      </c>
      <c r="C47" s="10" t="s">
        <v>662</v>
      </c>
      <c r="D47" s="118" t="s">
        <v>26</v>
      </c>
      <c r="E47" s="137" t="s">
        <v>270</v>
      </c>
      <c r="F47" s="138"/>
      <c r="G47" s="11" t="s">
        <v>736</v>
      </c>
      <c r="H47" s="14">
        <v>1.53</v>
      </c>
      <c r="I47" s="109">
        <f t="shared" si="0"/>
        <v>7.65</v>
      </c>
      <c r="J47" s="115"/>
    </row>
    <row r="48" spans="1:10" ht="120">
      <c r="A48" s="114"/>
      <c r="B48" s="107">
        <v>2</v>
      </c>
      <c r="C48" s="10" t="s">
        <v>619</v>
      </c>
      <c r="D48" s="118" t="s">
        <v>25</v>
      </c>
      <c r="E48" s="137" t="s">
        <v>213</v>
      </c>
      <c r="F48" s="138"/>
      <c r="G48" s="11" t="s">
        <v>621</v>
      </c>
      <c r="H48" s="14">
        <v>1.41</v>
      </c>
      <c r="I48" s="109">
        <f t="shared" si="0"/>
        <v>2.82</v>
      </c>
      <c r="J48" s="115"/>
    </row>
    <row r="49" spans="1:10" ht="120">
      <c r="A49" s="114"/>
      <c r="B49" s="107">
        <v>2</v>
      </c>
      <c r="C49" s="10" t="s">
        <v>619</v>
      </c>
      <c r="D49" s="118" t="s">
        <v>25</v>
      </c>
      <c r="E49" s="137" t="s">
        <v>214</v>
      </c>
      <c r="F49" s="138"/>
      <c r="G49" s="11" t="s">
        <v>621</v>
      </c>
      <c r="H49" s="14">
        <v>1.41</v>
      </c>
      <c r="I49" s="109">
        <f t="shared" si="0"/>
        <v>2.82</v>
      </c>
      <c r="J49" s="115"/>
    </row>
    <row r="50" spans="1:10" ht="120">
      <c r="A50" s="114"/>
      <c r="B50" s="107">
        <v>2</v>
      </c>
      <c r="C50" s="10" t="s">
        <v>619</v>
      </c>
      <c r="D50" s="118" t="s">
        <v>25</v>
      </c>
      <c r="E50" s="137" t="s">
        <v>270</v>
      </c>
      <c r="F50" s="138"/>
      <c r="G50" s="11" t="s">
        <v>621</v>
      </c>
      <c r="H50" s="14">
        <v>1.41</v>
      </c>
      <c r="I50" s="109">
        <f t="shared" si="0"/>
        <v>2.82</v>
      </c>
      <c r="J50" s="115"/>
    </row>
    <row r="51" spans="1:10" ht="120">
      <c r="A51" s="114"/>
      <c r="B51" s="107">
        <v>20</v>
      </c>
      <c r="C51" s="10" t="s">
        <v>619</v>
      </c>
      <c r="D51" s="118" t="s">
        <v>26</v>
      </c>
      <c r="E51" s="137" t="s">
        <v>107</v>
      </c>
      <c r="F51" s="138"/>
      <c r="G51" s="11" t="s">
        <v>621</v>
      </c>
      <c r="H51" s="14">
        <v>1.41</v>
      </c>
      <c r="I51" s="109">
        <f t="shared" si="0"/>
        <v>28.2</v>
      </c>
      <c r="J51" s="115"/>
    </row>
    <row r="52" spans="1:10" ht="120">
      <c r="A52" s="114"/>
      <c r="B52" s="107">
        <v>5</v>
      </c>
      <c r="C52" s="10" t="s">
        <v>619</v>
      </c>
      <c r="D52" s="118" t="s">
        <v>26</v>
      </c>
      <c r="E52" s="137" t="s">
        <v>214</v>
      </c>
      <c r="F52" s="138"/>
      <c r="G52" s="11" t="s">
        <v>621</v>
      </c>
      <c r="H52" s="14">
        <v>1.41</v>
      </c>
      <c r="I52" s="109">
        <f t="shared" si="0"/>
        <v>7.05</v>
      </c>
      <c r="J52" s="115"/>
    </row>
    <row r="53" spans="1:10" ht="120">
      <c r="A53" s="114"/>
      <c r="B53" s="107">
        <v>5</v>
      </c>
      <c r="C53" s="10" t="s">
        <v>619</v>
      </c>
      <c r="D53" s="118" t="s">
        <v>26</v>
      </c>
      <c r="E53" s="137" t="s">
        <v>265</v>
      </c>
      <c r="F53" s="138"/>
      <c r="G53" s="11" t="s">
        <v>621</v>
      </c>
      <c r="H53" s="14">
        <v>1.41</v>
      </c>
      <c r="I53" s="109">
        <f t="shared" si="0"/>
        <v>7.05</v>
      </c>
      <c r="J53" s="115"/>
    </row>
    <row r="54" spans="1:10" ht="108">
      <c r="A54" s="114"/>
      <c r="B54" s="107">
        <v>100</v>
      </c>
      <c r="C54" s="10" t="s">
        <v>737</v>
      </c>
      <c r="D54" s="118" t="s">
        <v>26</v>
      </c>
      <c r="E54" s="137"/>
      <c r="F54" s="138"/>
      <c r="G54" s="11" t="s">
        <v>738</v>
      </c>
      <c r="H54" s="14">
        <v>0.28999999999999998</v>
      </c>
      <c r="I54" s="109">
        <f t="shared" ref="I54:I85" si="1">H54*B54</f>
        <v>28.999999999999996</v>
      </c>
      <c r="J54" s="115"/>
    </row>
    <row r="55" spans="1:10" ht="144">
      <c r="A55" s="114"/>
      <c r="B55" s="107">
        <v>5</v>
      </c>
      <c r="C55" s="10" t="s">
        <v>739</v>
      </c>
      <c r="D55" s="118" t="s">
        <v>23</v>
      </c>
      <c r="E55" s="137" t="s">
        <v>272</v>
      </c>
      <c r="F55" s="138"/>
      <c r="G55" s="11" t="s">
        <v>740</v>
      </c>
      <c r="H55" s="14">
        <v>1.05</v>
      </c>
      <c r="I55" s="109">
        <f t="shared" si="1"/>
        <v>5.25</v>
      </c>
      <c r="J55" s="115"/>
    </row>
    <row r="56" spans="1:10" ht="144">
      <c r="A56" s="114"/>
      <c r="B56" s="107">
        <v>10</v>
      </c>
      <c r="C56" s="10" t="s">
        <v>739</v>
      </c>
      <c r="D56" s="118" t="s">
        <v>25</v>
      </c>
      <c r="E56" s="137" t="s">
        <v>272</v>
      </c>
      <c r="F56" s="138"/>
      <c r="G56" s="11" t="s">
        <v>740</v>
      </c>
      <c r="H56" s="14">
        <v>1.05</v>
      </c>
      <c r="I56" s="109">
        <f t="shared" si="1"/>
        <v>10.5</v>
      </c>
      <c r="J56" s="115"/>
    </row>
    <row r="57" spans="1:10" ht="144">
      <c r="A57" s="114"/>
      <c r="B57" s="107">
        <v>5</v>
      </c>
      <c r="C57" s="10" t="s">
        <v>739</v>
      </c>
      <c r="D57" s="118" t="s">
        <v>25</v>
      </c>
      <c r="E57" s="137" t="s">
        <v>741</v>
      </c>
      <c r="F57" s="138"/>
      <c r="G57" s="11" t="s">
        <v>740</v>
      </c>
      <c r="H57" s="14">
        <v>1.05</v>
      </c>
      <c r="I57" s="109">
        <f t="shared" si="1"/>
        <v>5.25</v>
      </c>
      <c r="J57" s="115"/>
    </row>
    <row r="58" spans="1:10" ht="144">
      <c r="A58" s="114"/>
      <c r="B58" s="107">
        <v>5</v>
      </c>
      <c r="C58" s="10" t="s">
        <v>739</v>
      </c>
      <c r="D58" s="118" t="s">
        <v>26</v>
      </c>
      <c r="E58" s="137" t="s">
        <v>273</v>
      </c>
      <c r="F58" s="138"/>
      <c r="G58" s="11" t="s">
        <v>740</v>
      </c>
      <c r="H58" s="14">
        <v>1.05</v>
      </c>
      <c r="I58" s="109">
        <f t="shared" si="1"/>
        <v>5.25</v>
      </c>
      <c r="J58" s="115"/>
    </row>
    <row r="59" spans="1:10" ht="144">
      <c r="A59" s="114"/>
      <c r="B59" s="107">
        <v>10</v>
      </c>
      <c r="C59" s="10" t="s">
        <v>739</v>
      </c>
      <c r="D59" s="118" t="s">
        <v>26</v>
      </c>
      <c r="E59" s="137" t="s">
        <v>272</v>
      </c>
      <c r="F59" s="138"/>
      <c r="G59" s="11" t="s">
        <v>740</v>
      </c>
      <c r="H59" s="14">
        <v>1.05</v>
      </c>
      <c r="I59" s="109">
        <f t="shared" si="1"/>
        <v>10.5</v>
      </c>
      <c r="J59" s="115"/>
    </row>
    <row r="60" spans="1:10" ht="144">
      <c r="A60" s="114"/>
      <c r="B60" s="107">
        <v>5</v>
      </c>
      <c r="C60" s="10" t="s">
        <v>739</v>
      </c>
      <c r="D60" s="118" t="s">
        <v>26</v>
      </c>
      <c r="E60" s="137" t="s">
        <v>741</v>
      </c>
      <c r="F60" s="138"/>
      <c r="G60" s="11" t="s">
        <v>740</v>
      </c>
      <c r="H60" s="14">
        <v>1.05</v>
      </c>
      <c r="I60" s="109">
        <f t="shared" si="1"/>
        <v>5.25</v>
      </c>
      <c r="J60" s="115"/>
    </row>
    <row r="61" spans="1:10" ht="144">
      <c r="A61" s="114"/>
      <c r="B61" s="107">
        <v>50</v>
      </c>
      <c r="C61" s="10" t="s">
        <v>742</v>
      </c>
      <c r="D61" s="118" t="s">
        <v>26</v>
      </c>
      <c r="E61" s="137"/>
      <c r="F61" s="138"/>
      <c r="G61" s="11" t="s">
        <v>743</v>
      </c>
      <c r="H61" s="14">
        <v>0.39</v>
      </c>
      <c r="I61" s="109">
        <f t="shared" si="1"/>
        <v>19.5</v>
      </c>
      <c r="J61" s="115"/>
    </row>
    <row r="62" spans="1:10" ht="180">
      <c r="A62" s="114"/>
      <c r="B62" s="107">
        <v>20</v>
      </c>
      <c r="C62" s="10" t="s">
        <v>744</v>
      </c>
      <c r="D62" s="118" t="s">
        <v>732</v>
      </c>
      <c r="E62" s="137"/>
      <c r="F62" s="138"/>
      <c r="G62" s="11" t="s">
        <v>880</v>
      </c>
      <c r="H62" s="14">
        <v>2.2999999999999998</v>
      </c>
      <c r="I62" s="109">
        <f t="shared" si="1"/>
        <v>46</v>
      </c>
      <c r="J62" s="115"/>
    </row>
    <row r="63" spans="1:10" ht="144">
      <c r="A63" s="114"/>
      <c r="B63" s="107">
        <v>4</v>
      </c>
      <c r="C63" s="10" t="s">
        <v>745</v>
      </c>
      <c r="D63" s="118" t="s">
        <v>25</v>
      </c>
      <c r="E63" s="137" t="s">
        <v>273</v>
      </c>
      <c r="F63" s="138"/>
      <c r="G63" s="11" t="s">
        <v>746</v>
      </c>
      <c r="H63" s="14">
        <v>1.05</v>
      </c>
      <c r="I63" s="109">
        <f t="shared" si="1"/>
        <v>4.2</v>
      </c>
      <c r="J63" s="115"/>
    </row>
    <row r="64" spans="1:10" ht="144">
      <c r="A64" s="114"/>
      <c r="B64" s="107">
        <v>4</v>
      </c>
      <c r="C64" s="10" t="s">
        <v>745</v>
      </c>
      <c r="D64" s="118" t="s">
        <v>26</v>
      </c>
      <c r="E64" s="137" t="s">
        <v>273</v>
      </c>
      <c r="F64" s="138"/>
      <c r="G64" s="11" t="s">
        <v>746</v>
      </c>
      <c r="H64" s="14">
        <v>1.05</v>
      </c>
      <c r="I64" s="109">
        <f t="shared" si="1"/>
        <v>4.2</v>
      </c>
      <c r="J64" s="115"/>
    </row>
    <row r="65" spans="1:10" ht="144">
      <c r="A65" s="114"/>
      <c r="B65" s="107">
        <v>1</v>
      </c>
      <c r="C65" s="10" t="s">
        <v>747</v>
      </c>
      <c r="D65" s="118" t="s">
        <v>25</v>
      </c>
      <c r="E65" s="137"/>
      <c r="F65" s="138"/>
      <c r="G65" s="11" t="s">
        <v>748</v>
      </c>
      <c r="H65" s="14">
        <v>1.1399999999999999</v>
      </c>
      <c r="I65" s="109">
        <f t="shared" si="1"/>
        <v>1.1399999999999999</v>
      </c>
      <c r="J65" s="115"/>
    </row>
    <row r="66" spans="1:10" ht="156">
      <c r="A66" s="114"/>
      <c r="B66" s="107">
        <v>4</v>
      </c>
      <c r="C66" s="10" t="s">
        <v>749</v>
      </c>
      <c r="D66" s="118"/>
      <c r="E66" s="137"/>
      <c r="F66" s="138"/>
      <c r="G66" s="11" t="s">
        <v>750</v>
      </c>
      <c r="H66" s="14">
        <v>3.96</v>
      </c>
      <c r="I66" s="109">
        <f t="shared" si="1"/>
        <v>15.84</v>
      </c>
      <c r="J66" s="115"/>
    </row>
    <row r="67" spans="1:10" ht="84">
      <c r="A67" s="114"/>
      <c r="B67" s="107">
        <v>2</v>
      </c>
      <c r="C67" s="10" t="s">
        <v>751</v>
      </c>
      <c r="D67" s="118" t="s">
        <v>752</v>
      </c>
      <c r="E67" s="137"/>
      <c r="F67" s="138"/>
      <c r="G67" s="11" t="s">
        <v>753</v>
      </c>
      <c r="H67" s="14">
        <v>2.83</v>
      </c>
      <c r="I67" s="109">
        <f t="shared" si="1"/>
        <v>5.66</v>
      </c>
      <c r="J67" s="115"/>
    </row>
    <row r="68" spans="1:10" ht="84">
      <c r="A68" s="114"/>
      <c r="B68" s="107">
        <v>2</v>
      </c>
      <c r="C68" s="10" t="s">
        <v>751</v>
      </c>
      <c r="D68" s="118" t="s">
        <v>754</v>
      </c>
      <c r="E68" s="137"/>
      <c r="F68" s="138"/>
      <c r="G68" s="11" t="s">
        <v>753</v>
      </c>
      <c r="H68" s="14">
        <v>6.13</v>
      </c>
      <c r="I68" s="109">
        <f t="shared" si="1"/>
        <v>12.26</v>
      </c>
      <c r="J68" s="115"/>
    </row>
    <row r="69" spans="1:10" ht="84">
      <c r="A69" s="114"/>
      <c r="B69" s="107">
        <v>2</v>
      </c>
      <c r="C69" s="10" t="s">
        <v>751</v>
      </c>
      <c r="D69" s="118" t="s">
        <v>755</v>
      </c>
      <c r="E69" s="137"/>
      <c r="F69" s="138"/>
      <c r="G69" s="11" t="s">
        <v>753</v>
      </c>
      <c r="H69" s="14">
        <v>6.84</v>
      </c>
      <c r="I69" s="109">
        <f t="shared" si="1"/>
        <v>13.68</v>
      </c>
      <c r="J69" s="115"/>
    </row>
    <row r="70" spans="1:10" ht="84">
      <c r="A70" s="114"/>
      <c r="B70" s="107">
        <v>2</v>
      </c>
      <c r="C70" s="10" t="s">
        <v>751</v>
      </c>
      <c r="D70" s="118" t="s">
        <v>756</v>
      </c>
      <c r="E70" s="137"/>
      <c r="F70" s="138"/>
      <c r="G70" s="11" t="s">
        <v>753</v>
      </c>
      <c r="H70" s="14">
        <v>7.55</v>
      </c>
      <c r="I70" s="109">
        <f t="shared" si="1"/>
        <v>15.1</v>
      </c>
      <c r="J70" s="115"/>
    </row>
    <row r="71" spans="1:10" ht="132">
      <c r="A71" s="114"/>
      <c r="B71" s="107">
        <v>5</v>
      </c>
      <c r="C71" s="10" t="s">
        <v>757</v>
      </c>
      <c r="D71" s="118" t="s">
        <v>26</v>
      </c>
      <c r="E71" s="137" t="s">
        <v>107</v>
      </c>
      <c r="F71" s="138"/>
      <c r="G71" s="11" t="s">
        <v>758</v>
      </c>
      <c r="H71" s="14">
        <v>4.26</v>
      </c>
      <c r="I71" s="109">
        <f t="shared" si="1"/>
        <v>21.299999999999997</v>
      </c>
      <c r="J71" s="115"/>
    </row>
    <row r="72" spans="1:10" ht="120">
      <c r="A72" s="114"/>
      <c r="B72" s="107">
        <v>5</v>
      </c>
      <c r="C72" s="10" t="s">
        <v>759</v>
      </c>
      <c r="D72" s="118" t="s">
        <v>26</v>
      </c>
      <c r="E72" s="137" t="s">
        <v>732</v>
      </c>
      <c r="F72" s="138"/>
      <c r="G72" s="11" t="s">
        <v>760</v>
      </c>
      <c r="H72" s="14">
        <v>5.0599999999999996</v>
      </c>
      <c r="I72" s="109">
        <f t="shared" si="1"/>
        <v>25.299999999999997</v>
      </c>
      <c r="J72" s="115"/>
    </row>
    <row r="73" spans="1:10" ht="204">
      <c r="A73" s="114"/>
      <c r="B73" s="107">
        <v>2</v>
      </c>
      <c r="C73" s="10" t="s">
        <v>761</v>
      </c>
      <c r="D73" s="118" t="s">
        <v>107</v>
      </c>
      <c r="E73" s="137" t="s">
        <v>23</v>
      </c>
      <c r="F73" s="138"/>
      <c r="G73" s="11" t="s">
        <v>762</v>
      </c>
      <c r="H73" s="14">
        <v>3.19</v>
      </c>
      <c r="I73" s="109">
        <f t="shared" si="1"/>
        <v>6.38</v>
      </c>
      <c r="J73" s="115"/>
    </row>
    <row r="74" spans="1:10" ht="180">
      <c r="A74" s="114"/>
      <c r="B74" s="107">
        <v>10</v>
      </c>
      <c r="C74" s="10" t="s">
        <v>763</v>
      </c>
      <c r="D74" s="118" t="s">
        <v>107</v>
      </c>
      <c r="E74" s="137"/>
      <c r="F74" s="138"/>
      <c r="G74" s="11" t="s">
        <v>764</v>
      </c>
      <c r="H74" s="14">
        <v>0.96</v>
      </c>
      <c r="I74" s="109">
        <f t="shared" si="1"/>
        <v>9.6</v>
      </c>
      <c r="J74" s="115"/>
    </row>
    <row r="75" spans="1:10" ht="180">
      <c r="A75" s="114"/>
      <c r="B75" s="107">
        <v>5</v>
      </c>
      <c r="C75" s="10" t="s">
        <v>763</v>
      </c>
      <c r="D75" s="118" t="s">
        <v>212</v>
      </c>
      <c r="E75" s="137"/>
      <c r="F75" s="138"/>
      <c r="G75" s="11" t="s">
        <v>764</v>
      </c>
      <c r="H75" s="14">
        <v>0.96</v>
      </c>
      <c r="I75" s="109">
        <f t="shared" si="1"/>
        <v>4.8</v>
      </c>
      <c r="J75" s="115"/>
    </row>
    <row r="76" spans="1:10" ht="180">
      <c r="A76" s="114"/>
      <c r="B76" s="107">
        <v>5</v>
      </c>
      <c r="C76" s="10" t="s">
        <v>763</v>
      </c>
      <c r="D76" s="118" t="s">
        <v>266</v>
      </c>
      <c r="E76" s="137"/>
      <c r="F76" s="138"/>
      <c r="G76" s="11" t="s">
        <v>764</v>
      </c>
      <c r="H76" s="14">
        <v>0.96</v>
      </c>
      <c r="I76" s="109">
        <f t="shared" si="1"/>
        <v>4.8</v>
      </c>
      <c r="J76" s="115"/>
    </row>
    <row r="77" spans="1:10" ht="180">
      <c r="A77" s="114"/>
      <c r="B77" s="107">
        <v>19</v>
      </c>
      <c r="C77" s="10" t="s">
        <v>567</v>
      </c>
      <c r="D77" s="118" t="s">
        <v>107</v>
      </c>
      <c r="E77" s="137"/>
      <c r="F77" s="138"/>
      <c r="G77" s="11" t="s">
        <v>765</v>
      </c>
      <c r="H77" s="14">
        <v>1.05</v>
      </c>
      <c r="I77" s="109">
        <f t="shared" si="1"/>
        <v>19.95</v>
      </c>
      <c r="J77" s="115"/>
    </row>
    <row r="78" spans="1:10" ht="180">
      <c r="A78" s="114"/>
      <c r="B78" s="107">
        <v>5</v>
      </c>
      <c r="C78" s="10" t="s">
        <v>567</v>
      </c>
      <c r="D78" s="118" t="s">
        <v>265</v>
      </c>
      <c r="E78" s="137"/>
      <c r="F78" s="138"/>
      <c r="G78" s="11" t="s">
        <v>765</v>
      </c>
      <c r="H78" s="14">
        <v>1.05</v>
      </c>
      <c r="I78" s="109">
        <f t="shared" si="1"/>
        <v>5.25</v>
      </c>
      <c r="J78" s="115"/>
    </row>
    <row r="79" spans="1:10" ht="132">
      <c r="A79" s="114"/>
      <c r="B79" s="107">
        <v>2</v>
      </c>
      <c r="C79" s="10" t="s">
        <v>766</v>
      </c>
      <c r="D79" s="118" t="s">
        <v>35</v>
      </c>
      <c r="E79" s="137"/>
      <c r="F79" s="138"/>
      <c r="G79" s="11" t="s">
        <v>767</v>
      </c>
      <c r="H79" s="14">
        <v>3.01</v>
      </c>
      <c r="I79" s="109">
        <f t="shared" si="1"/>
        <v>6.02</v>
      </c>
      <c r="J79" s="115"/>
    </row>
    <row r="80" spans="1:10" ht="384">
      <c r="A80" s="114"/>
      <c r="B80" s="107">
        <v>10</v>
      </c>
      <c r="C80" s="10" t="s">
        <v>768</v>
      </c>
      <c r="D80" s="118" t="s">
        <v>272</v>
      </c>
      <c r="E80" s="137"/>
      <c r="F80" s="138"/>
      <c r="G80" s="11" t="s">
        <v>769</v>
      </c>
      <c r="H80" s="14">
        <v>1.41</v>
      </c>
      <c r="I80" s="109">
        <f t="shared" si="1"/>
        <v>14.1</v>
      </c>
      <c r="J80" s="115"/>
    </row>
    <row r="81" spans="1:10" ht="84">
      <c r="A81" s="114"/>
      <c r="B81" s="107">
        <v>50</v>
      </c>
      <c r="C81" s="10" t="s">
        <v>656</v>
      </c>
      <c r="D81" s="118" t="s">
        <v>23</v>
      </c>
      <c r="E81" s="137"/>
      <c r="F81" s="138"/>
      <c r="G81" s="11" t="s">
        <v>658</v>
      </c>
      <c r="H81" s="14">
        <v>0.3</v>
      </c>
      <c r="I81" s="109">
        <f t="shared" si="1"/>
        <v>15</v>
      </c>
      <c r="J81" s="115"/>
    </row>
    <row r="82" spans="1:10" ht="84">
      <c r="A82" s="114"/>
      <c r="B82" s="107">
        <v>50</v>
      </c>
      <c r="C82" s="10" t="s">
        <v>656</v>
      </c>
      <c r="D82" s="118" t="s">
        <v>651</v>
      </c>
      <c r="E82" s="137"/>
      <c r="F82" s="138"/>
      <c r="G82" s="11" t="s">
        <v>658</v>
      </c>
      <c r="H82" s="14">
        <v>0.3</v>
      </c>
      <c r="I82" s="109">
        <f t="shared" si="1"/>
        <v>15</v>
      </c>
      <c r="J82" s="115"/>
    </row>
    <row r="83" spans="1:10" ht="84">
      <c r="A83" s="114"/>
      <c r="B83" s="107">
        <v>100</v>
      </c>
      <c r="C83" s="10" t="s">
        <v>656</v>
      </c>
      <c r="D83" s="118" t="s">
        <v>67</v>
      </c>
      <c r="E83" s="137"/>
      <c r="F83" s="138"/>
      <c r="G83" s="11" t="s">
        <v>658</v>
      </c>
      <c r="H83" s="14">
        <v>0.3</v>
      </c>
      <c r="I83" s="109">
        <f t="shared" si="1"/>
        <v>30</v>
      </c>
      <c r="J83" s="115"/>
    </row>
    <row r="84" spans="1:10" ht="84">
      <c r="A84" s="114"/>
      <c r="B84" s="107">
        <v>100</v>
      </c>
      <c r="C84" s="10" t="s">
        <v>656</v>
      </c>
      <c r="D84" s="118" t="s">
        <v>26</v>
      </c>
      <c r="E84" s="137"/>
      <c r="F84" s="138"/>
      <c r="G84" s="11" t="s">
        <v>658</v>
      </c>
      <c r="H84" s="14">
        <v>0.3</v>
      </c>
      <c r="I84" s="109">
        <f t="shared" si="1"/>
        <v>30</v>
      </c>
      <c r="J84" s="115"/>
    </row>
    <row r="85" spans="1:10" ht="120">
      <c r="A85" s="114"/>
      <c r="B85" s="107">
        <v>10</v>
      </c>
      <c r="C85" s="10" t="s">
        <v>770</v>
      </c>
      <c r="D85" s="118" t="s">
        <v>23</v>
      </c>
      <c r="E85" s="137" t="s">
        <v>272</v>
      </c>
      <c r="F85" s="138"/>
      <c r="G85" s="11" t="s">
        <v>771</v>
      </c>
      <c r="H85" s="14">
        <v>1.05</v>
      </c>
      <c r="I85" s="109">
        <f t="shared" si="1"/>
        <v>10.5</v>
      </c>
      <c r="J85" s="115"/>
    </row>
    <row r="86" spans="1:10" ht="120">
      <c r="A86" s="114"/>
      <c r="B86" s="107">
        <v>10</v>
      </c>
      <c r="C86" s="10" t="s">
        <v>770</v>
      </c>
      <c r="D86" s="118" t="s">
        <v>25</v>
      </c>
      <c r="E86" s="137" t="s">
        <v>273</v>
      </c>
      <c r="F86" s="138"/>
      <c r="G86" s="11" t="s">
        <v>771</v>
      </c>
      <c r="H86" s="14">
        <v>1.05</v>
      </c>
      <c r="I86" s="109">
        <f t="shared" ref="I86:I117" si="2">H86*B86</f>
        <v>10.5</v>
      </c>
      <c r="J86" s="115"/>
    </row>
    <row r="87" spans="1:10" ht="120">
      <c r="A87" s="114"/>
      <c r="B87" s="107">
        <v>10</v>
      </c>
      <c r="C87" s="10" t="s">
        <v>770</v>
      </c>
      <c r="D87" s="118" t="s">
        <v>25</v>
      </c>
      <c r="E87" s="137" t="s">
        <v>272</v>
      </c>
      <c r="F87" s="138"/>
      <c r="G87" s="11" t="s">
        <v>771</v>
      </c>
      <c r="H87" s="14">
        <v>1.05</v>
      </c>
      <c r="I87" s="109">
        <f t="shared" si="2"/>
        <v>10.5</v>
      </c>
      <c r="J87" s="115"/>
    </row>
    <row r="88" spans="1:10" ht="120">
      <c r="A88" s="114"/>
      <c r="B88" s="107">
        <v>10</v>
      </c>
      <c r="C88" s="10" t="s">
        <v>770</v>
      </c>
      <c r="D88" s="118" t="s">
        <v>67</v>
      </c>
      <c r="E88" s="137" t="s">
        <v>272</v>
      </c>
      <c r="F88" s="138"/>
      <c r="G88" s="11" t="s">
        <v>771</v>
      </c>
      <c r="H88" s="14">
        <v>1.05</v>
      </c>
      <c r="I88" s="109">
        <f t="shared" si="2"/>
        <v>10.5</v>
      </c>
      <c r="J88" s="115"/>
    </row>
    <row r="89" spans="1:10" ht="120">
      <c r="A89" s="114"/>
      <c r="B89" s="107">
        <v>10</v>
      </c>
      <c r="C89" s="10" t="s">
        <v>770</v>
      </c>
      <c r="D89" s="118" t="s">
        <v>26</v>
      </c>
      <c r="E89" s="137" t="s">
        <v>273</v>
      </c>
      <c r="F89" s="138"/>
      <c r="G89" s="11" t="s">
        <v>771</v>
      </c>
      <c r="H89" s="14">
        <v>1.05</v>
      </c>
      <c r="I89" s="109">
        <f t="shared" si="2"/>
        <v>10.5</v>
      </c>
      <c r="J89" s="115"/>
    </row>
    <row r="90" spans="1:10" ht="120">
      <c r="A90" s="114"/>
      <c r="B90" s="107">
        <v>15</v>
      </c>
      <c r="C90" s="10" t="s">
        <v>770</v>
      </c>
      <c r="D90" s="118" t="s">
        <v>26</v>
      </c>
      <c r="E90" s="137" t="s">
        <v>272</v>
      </c>
      <c r="F90" s="138"/>
      <c r="G90" s="11" t="s">
        <v>771</v>
      </c>
      <c r="H90" s="14">
        <v>1.05</v>
      </c>
      <c r="I90" s="109">
        <f t="shared" si="2"/>
        <v>15.75</v>
      </c>
      <c r="J90" s="115"/>
    </row>
    <row r="91" spans="1:10" ht="96">
      <c r="A91" s="114"/>
      <c r="B91" s="107">
        <v>1</v>
      </c>
      <c r="C91" s="10" t="s">
        <v>772</v>
      </c>
      <c r="D91" s="118" t="s">
        <v>23</v>
      </c>
      <c r="E91" s="137" t="s">
        <v>273</v>
      </c>
      <c r="F91" s="138"/>
      <c r="G91" s="11" t="s">
        <v>773</v>
      </c>
      <c r="H91" s="14">
        <v>1.05</v>
      </c>
      <c r="I91" s="109">
        <f t="shared" si="2"/>
        <v>1.05</v>
      </c>
      <c r="J91" s="115"/>
    </row>
    <row r="92" spans="1:10" ht="228">
      <c r="A92" s="114"/>
      <c r="B92" s="107">
        <v>2</v>
      </c>
      <c r="C92" s="10" t="s">
        <v>774</v>
      </c>
      <c r="D92" s="118" t="s">
        <v>25</v>
      </c>
      <c r="E92" s="137" t="s">
        <v>239</v>
      </c>
      <c r="F92" s="138"/>
      <c r="G92" s="11" t="s">
        <v>775</v>
      </c>
      <c r="H92" s="14">
        <v>4.3499999999999996</v>
      </c>
      <c r="I92" s="109">
        <f t="shared" si="2"/>
        <v>8.6999999999999993</v>
      </c>
      <c r="J92" s="115"/>
    </row>
    <row r="93" spans="1:10" ht="144">
      <c r="A93" s="114"/>
      <c r="B93" s="107">
        <v>2</v>
      </c>
      <c r="C93" s="10" t="s">
        <v>776</v>
      </c>
      <c r="D93" s="118" t="s">
        <v>25</v>
      </c>
      <c r="E93" s="137" t="s">
        <v>239</v>
      </c>
      <c r="F93" s="138"/>
      <c r="G93" s="11" t="s">
        <v>777</v>
      </c>
      <c r="H93" s="14">
        <v>4.29</v>
      </c>
      <c r="I93" s="109">
        <f t="shared" si="2"/>
        <v>8.58</v>
      </c>
      <c r="J93" s="115"/>
    </row>
    <row r="94" spans="1:10" ht="96">
      <c r="A94" s="114"/>
      <c r="B94" s="107">
        <v>4</v>
      </c>
      <c r="C94" s="10" t="s">
        <v>778</v>
      </c>
      <c r="D94" s="118" t="s">
        <v>779</v>
      </c>
      <c r="E94" s="137"/>
      <c r="F94" s="138"/>
      <c r="G94" s="11" t="s">
        <v>780</v>
      </c>
      <c r="H94" s="14">
        <v>2.39</v>
      </c>
      <c r="I94" s="109">
        <f t="shared" si="2"/>
        <v>9.56</v>
      </c>
      <c r="J94" s="115"/>
    </row>
    <row r="95" spans="1:10" ht="96">
      <c r="A95" s="114"/>
      <c r="B95" s="107">
        <v>4</v>
      </c>
      <c r="C95" s="10" t="s">
        <v>778</v>
      </c>
      <c r="D95" s="118" t="s">
        <v>752</v>
      </c>
      <c r="E95" s="137"/>
      <c r="F95" s="138"/>
      <c r="G95" s="11" t="s">
        <v>780</v>
      </c>
      <c r="H95" s="14">
        <v>2.92</v>
      </c>
      <c r="I95" s="109">
        <f t="shared" si="2"/>
        <v>11.68</v>
      </c>
      <c r="J95" s="115"/>
    </row>
    <row r="96" spans="1:10" ht="144">
      <c r="A96" s="114"/>
      <c r="B96" s="107">
        <v>20</v>
      </c>
      <c r="C96" s="10" t="s">
        <v>781</v>
      </c>
      <c r="D96" s="118"/>
      <c r="E96" s="137"/>
      <c r="F96" s="138"/>
      <c r="G96" s="11" t="s">
        <v>881</v>
      </c>
      <c r="H96" s="14">
        <v>0.89</v>
      </c>
      <c r="I96" s="109">
        <f t="shared" si="2"/>
        <v>17.8</v>
      </c>
      <c r="J96" s="115"/>
    </row>
    <row r="97" spans="1:10" ht="132">
      <c r="A97" s="114"/>
      <c r="B97" s="107">
        <v>20</v>
      </c>
      <c r="C97" s="10" t="s">
        <v>116</v>
      </c>
      <c r="D97" s="118"/>
      <c r="E97" s="137"/>
      <c r="F97" s="138"/>
      <c r="G97" s="11" t="s">
        <v>782</v>
      </c>
      <c r="H97" s="14">
        <v>0.34</v>
      </c>
      <c r="I97" s="109">
        <f t="shared" si="2"/>
        <v>6.8000000000000007</v>
      </c>
      <c r="J97" s="115"/>
    </row>
    <row r="98" spans="1:10" ht="132">
      <c r="A98" s="114"/>
      <c r="B98" s="107">
        <v>20</v>
      </c>
      <c r="C98" s="10" t="s">
        <v>125</v>
      </c>
      <c r="D98" s="118" t="s">
        <v>107</v>
      </c>
      <c r="E98" s="137"/>
      <c r="F98" s="138"/>
      <c r="G98" s="11" t="s">
        <v>783</v>
      </c>
      <c r="H98" s="14">
        <v>0.43</v>
      </c>
      <c r="I98" s="109">
        <f t="shared" si="2"/>
        <v>8.6</v>
      </c>
      <c r="J98" s="115"/>
    </row>
    <row r="99" spans="1:10" ht="108">
      <c r="A99" s="114"/>
      <c r="B99" s="107">
        <v>20</v>
      </c>
      <c r="C99" s="10" t="s">
        <v>625</v>
      </c>
      <c r="D99" s="118" t="s">
        <v>272</v>
      </c>
      <c r="E99" s="137"/>
      <c r="F99" s="138"/>
      <c r="G99" s="11" t="s">
        <v>784</v>
      </c>
      <c r="H99" s="14">
        <v>0.69</v>
      </c>
      <c r="I99" s="109">
        <f t="shared" si="2"/>
        <v>13.799999999999999</v>
      </c>
      <c r="J99" s="115"/>
    </row>
    <row r="100" spans="1:10" ht="132">
      <c r="A100" s="114"/>
      <c r="B100" s="107">
        <v>15</v>
      </c>
      <c r="C100" s="10" t="s">
        <v>122</v>
      </c>
      <c r="D100" s="118" t="s">
        <v>239</v>
      </c>
      <c r="E100" s="137"/>
      <c r="F100" s="138"/>
      <c r="G100" s="11" t="s">
        <v>785</v>
      </c>
      <c r="H100" s="14">
        <v>1.05</v>
      </c>
      <c r="I100" s="109">
        <f t="shared" si="2"/>
        <v>15.75</v>
      </c>
      <c r="J100" s="115"/>
    </row>
    <row r="101" spans="1:10" ht="120">
      <c r="A101" s="114"/>
      <c r="B101" s="107">
        <v>20</v>
      </c>
      <c r="C101" s="10" t="s">
        <v>786</v>
      </c>
      <c r="D101" s="118" t="s">
        <v>239</v>
      </c>
      <c r="E101" s="137"/>
      <c r="F101" s="138"/>
      <c r="G101" s="11" t="s">
        <v>787</v>
      </c>
      <c r="H101" s="14">
        <v>1.05</v>
      </c>
      <c r="I101" s="109">
        <f t="shared" si="2"/>
        <v>21</v>
      </c>
      <c r="J101" s="115"/>
    </row>
    <row r="102" spans="1:10" ht="156">
      <c r="A102" s="114"/>
      <c r="B102" s="107">
        <v>15</v>
      </c>
      <c r="C102" s="10" t="s">
        <v>788</v>
      </c>
      <c r="D102" s="118" t="s">
        <v>239</v>
      </c>
      <c r="E102" s="137"/>
      <c r="F102" s="138"/>
      <c r="G102" s="11" t="s">
        <v>789</v>
      </c>
      <c r="H102" s="14">
        <v>1.67</v>
      </c>
      <c r="I102" s="109">
        <f t="shared" si="2"/>
        <v>25.049999999999997</v>
      </c>
      <c r="J102" s="115"/>
    </row>
    <row r="103" spans="1:10" ht="96">
      <c r="A103" s="114"/>
      <c r="B103" s="107">
        <v>4</v>
      </c>
      <c r="C103" s="10" t="s">
        <v>790</v>
      </c>
      <c r="D103" s="118" t="s">
        <v>791</v>
      </c>
      <c r="E103" s="137"/>
      <c r="F103" s="138"/>
      <c r="G103" s="11" t="s">
        <v>792</v>
      </c>
      <c r="H103" s="14">
        <v>1.41</v>
      </c>
      <c r="I103" s="109">
        <f t="shared" si="2"/>
        <v>5.64</v>
      </c>
      <c r="J103" s="115"/>
    </row>
    <row r="104" spans="1:10" ht="96">
      <c r="A104" s="114"/>
      <c r="B104" s="107">
        <v>10</v>
      </c>
      <c r="C104" s="10" t="s">
        <v>793</v>
      </c>
      <c r="D104" s="118" t="s">
        <v>651</v>
      </c>
      <c r="E104" s="137"/>
      <c r="F104" s="138"/>
      <c r="G104" s="11" t="s">
        <v>794</v>
      </c>
      <c r="H104" s="14">
        <v>3.72</v>
      </c>
      <c r="I104" s="109">
        <f t="shared" si="2"/>
        <v>37.200000000000003</v>
      </c>
      <c r="J104" s="115"/>
    </row>
    <row r="105" spans="1:10" ht="96">
      <c r="A105" s="114"/>
      <c r="B105" s="107">
        <v>20</v>
      </c>
      <c r="C105" s="10" t="s">
        <v>793</v>
      </c>
      <c r="D105" s="118" t="s">
        <v>25</v>
      </c>
      <c r="E105" s="137"/>
      <c r="F105" s="138"/>
      <c r="G105" s="11" t="s">
        <v>794</v>
      </c>
      <c r="H105" s="14">
        <v>3.72</v>
      </c>
      <c r="I105" s="109">
        <f t="shared" si="2"/>
        <v>74.400000000000006</v>
      </c>
      <c r="J105" s="115"/>
    </row>
    <row r="106" spans="1:10" ht="96">
      <c r="A106" s="114"/>
      <c r="B106" s="107">
        <v>30</v>
      </c>
      <c r="C106" s="10" t="s">
        <v>793</v>
      </c>
      <c r="D106" s="118" t="s">
        <v>26</v>
      </c>
      <c r="E106" s="137"/>
      <c r="F106" s="138"/>
      <c r="G106" s="11" t="s">
        <v>794</v>
      </c>
      <c r="H106" s="14">
        <v>3.72</v>
      </c>
      <c r="I106" s="109">
        <f t="shared" si="2"/>
        <v>111.60000000000001</v>
      </c>
      <c r="J106" s="115"/>
    </row>
    <row r="107" spans="1:10" ht="96">
      <c r="A107" s="114"/>
      <c r="B107" s="107">
        <v>50</v>
      </c>
      <c r="C107" s="10" t="s">
        <v>68</v>
      </c>
      <c r="D107" s="118" t="s">
        <v>26</v>
      </c>
      <c r="E107" s="137" t="s">
        <v>272</v>
      </c>
      <c r="F107" s="138"/>
      <c r="G107" s="11" t="s">
        <v>795</v>
      </c>
      <c r="H107" s="14">
        <v>3.46</v>
      </c>
      <c r="I107" s="109">
        <f t="shared" si="2"/>
        <v>173</v>
      </c>
      <c r="J107" s="115"/>
    </row>
    <row r="108" spans="1:10" ht="72">
      <c r="A108" s="114"/>
      <c r="B108" s="107">
        <v>2</v>
      </c>
      <c r="C108" s="10" t="s">
        <v>796</v>
      </c>
      <c r="D108" s="118" t="s">
        <v>797</v>
      </c>
      <c r="E108" s="137" t="s">
        <v>273</v>
      </c>
      <c r="F108" s="138"/>
      <c r="G108" s="11" t="s">
        <v>798</v>
      </c>
      <c r="H108" s="14">
        <v>0.86</v>
      </c>
      <c r="I108" s="109">
        <f t="shared" si="2"/>
        <v>1.72</v>
      </c>
      <c r="J108" s="115"/>
    </row>
    <row r="109" spans="1:10" ht="72">
      <c r="A109" s="114"/>
      <c r="B109" s="107">
        <v>2</v>
      </c>
      <c r="C109" s="10" t="s">
        <v>796</v>
      </c>
      <c r="D109" s="118" t="s">
        <v>799</v>
      </c>
      <c r="E109" s="137" t="s">
        <v>273</v>
      </c>
      <c r="F109" s="138"/>
      <c r="G109" s="11" t="s">
        <v>798</v>
      </c>
      <c r="H109" s="14">
        <v>1</v>
      </c>
      <c r="I109" s="109">
        <f t="shared" si="2"/>
        <v>2</v>
      </c>
      <c r="J109" s="115"/>
    </row>
    <row r="110" spans="1:10" ht="72">
      <c r="A110" s="114"/>
      <c r="B110" s="107">
        <v>2</v>
      </c>
      <c r="C110" s="10" t="s">
        <v>796</v>
      </c>
      <c r="D110" s="118" t="s">
        <v>754</v>
      </c>
      <c r="E110" s="137" t="s">
        <v>273</v>
      </c>
      <c r="F110" s="138"/>
      <c r="G110" s="11" t="s">
        <v>798</v>
      </c>
      <c r="H110" s="14">
        <v>1.28</v>
      </c>
      <c r="I110" s="109">
        <f t="shared" si="2"/>
        <v>2.56</v>
      </c>
      <c r="J110" s="115"/>
    </row>
    <row r="111" spans="1:10" ht="120">
      <c r="A111" s="114"/>
      <c r="B111" s="107">
        <v>2</v>
      </c>
      <c r="C111" s="10" t="s">
        <v>800</v>
      </c>
      <c r="D111" s="118" t="s">
        <v>801</v>
      </c>
      <c r="E111" s="137"/>
      <c r="F111" s="138"/>
      <c r="G111" s="11" t="s">
        <v>802</v>
      </c>
      <c r="H111" s="14">
        <v>0.82</v>
      </c>
      <c r="I111" s="109">
        <f t="shared" si="2"/>
        <v>1.64</v>
      </c>
      <c r="J111" s="115"/>
    </row>
    <row r="112" spans="1:10" ht="120">
      <c r="A112" s="114"/>
      <c r="B112" s="107">
        <v>2</v>
      </c>
      <c r="C112" s="10" t="s">
        <v>800</v>
      </c>
      <c r="D112" s="118" t="s">
        <v>779</v>
      </c>
      <c r="E112" s="137"/>
      <c r="F112" s="138"/>
      <c r="G112" s="11" t="s">
        <v>802</v>
      </c>
      <c r="H112" s="14">
        <v>0.82</v>
      </c>
      <c r="I112" s="109">
        <f t="shared" si="2"/>
        <v>1.64</v>
      </c>
      <c r="J112" s="115"/>
    </row>
    <row r="113" spans="1:10" ht="120">
      <c r="A113" s="114"/>
      <c r="B113" s="107">
        <v>2</v>
      </c>
      <c r="C113" s="10" t="s">
        <v>800</v>
      </c>
      <c r="D113" s="118" t="s">
        <v>752</v>
      </c>
      <c r="E113" s="137"/>
      <c r="F113" s="138"/>
      <c r="G113" s="11" t="s">
        <v>802</v>
      </c>
      <c r="H113" s="14">
        <v>0.86</v>
      </c>
      <c r="I113" s="109">
        <f t="shared" si="2"/>
        <v>1.72</v>
      </c>
      <c r="J113" s="115"/>
    </row>
    <row r="114" spans="1:10" ht="132">
      <c r="A114" s="114"/>
      <c r="B114" s="107">
        <v>2</v>
      </c>
      <c r="C114" s="10" t="s">
        <v>803</v>
      </c>
      <c r="D114" s="118" t="s">
        <v>752</v>
      </c>
      <c r="E114" s="137" t="s">
        <v>272</v>
      </c>
      <c r="F114" s="138"/>
      <c r="G114" s="11" t="s">
        <v>804</v>
      </c>
      <c r="H114" s="14">
        <v>2.12</v>
      </c>
      <c r="I114" s="109">
        <f t="shared" si="2"/>
        <v>4.24</v>
      </c>
      <c r="J114" s="115"/>
    </row>
    <row r="115" spans="1:10" ht="132">
      <c r="A115" s="114"/>
      <c r="B115" s="107">
        <v>2</v>
      </c>
      <c r="C115" s="10" t="s">
        <v>803</v>
      </c>
      <c r="D115" s="118" t="s">
        <v>805</v>
      </c>
      <c r="E115" s="137" t="s">
        <v>272</v>
      </c>
      <c r="F115" s="138"/>
      <c r="G115" s="11" t="s">
        <v>804</v>
      </c>
      <c r="H115" s="14">
        <v>3.28</v>
      </c>
      <c r="I115" s="109">
        <f t="shared" si="2"/>
        <v>6.56</v>
      </c>
      <c r="J115" s="115"/>
    </row>
    <row r="116" spans="1:10" ht="132">
      <c r="A116" s="114"/>
      <c r="B116" s="107">
        <v>1</v>
      </c>
      <c r="C116" s="10" t="s">
        <v>803</v>
      </c>
      <c r="D116" s="118" t="s">
        <v>756</v>
      </c>
      <c r="E116" s="137" t="s">
        <v>273</v>
      </c>
      <c r="F116" s="138"/>
      <c r="G116" s="11" t="s">
        <v>804</v>
      </c>
      <c r="H116" s="14">
        <v>4.79</v>
      </c>
      <c r="I116" s="109">
        <f t="shared" si="2"/>
        <v>4.79</v>
      </c>
      <c r="J116" s="115"/>
    </row>
    <row r="117" spans="1:10" ht="120">
      <c r="A117" s="114"/>
      <c r="B117" s="107">
        <v>2</v>
      </c>
      <c r="C117" s="10" t="s">
        <v>806</v>
      </c>
      <c r="D117" s="118" t="s">
        <v>807</v>
      </c>
      <c r="E117" s="137" t="s">
        <v>273</v>
      </c>
      <c r="F117" s="138"/>
      <c r="G117" s="11" t="s">
        <v>808</v>
      </c>
      <c r="H117" s="14">
        <v>1.76</v>
      </c>
      <c r="I117" s="109">
        <f t="shared" si="2"/>
        <v>3.52</v>
      </c>
      <c r="J117" s="115"/>
    </row>
    <row r="118" spans="1:10" ht="120">
      <c r="A118" s="114"/>
      <c r="B118" s="107">
        <v>2</v>
      </c>
      <c r="C118" s="10" t="s">
        <v>806</v>
      </c>
      <c r="D118" s="118" t="s">
        <v>809</v>
      </c>
      <c r="E118" s="137" t="s">
        <v>273</v>
      </c>
      <c r="F118" s="138"/>
      <c r="G118" s="11" t="s">
        <v>808</v>
      </c>
      <c r="H118" s="14">
        <v>1.76</v>
      </c>
      <c r="I118" s="109">
        <f t="shared" ref="I118:I144" si="3">H118*B118</f>
        <v>3.52</v>
      </c>
      <c r="J118" s="115"/>
    </row>
    <row r="119" spans="1:10" ht="60">
      <c r="A119" s="114"/>
      <c r="B119" s="107">
        <v>2</v>
      </c>
      <c r="C119" s="10" t="s">
        <v>810</v>
      </c>
      <c r="D119" s="118" t="s">
        <v>811</v>
      </c>
      <c r="E119" s="137" t="s">
        <v>273</v>
      </c>
      <c r="F119" s="138"/>
      <c r="G119" s="11" t="s">
        <v>812</v>
      </c>
      <c r="H119" s="14">
        <v>0.62</v>
      </c>
      <c r="I119" s="109">
        <f t="shared" si="3"/>
        <v>1.24</v>
      </c>
      <c r="J119" s="115"/>
    </row>
    <row r="120" spans="1:10" ht="60">
      <c r="A120" s="114"/>
      <c r="B120" s="107">
        <v>2</v>
      </c>
      <c r="C120" s="10" t="s">
        <v>810</v>
      </c>
      <c r="D120" s="118" t="s">
        <v>811</v>
      </c>
      <c r="E120" s="137" t="s">
        <v>583</v>
      </c>
      <c r="F120" s="138"/>
      <c r="G120" s="11" t="s">
        <v>812</v>
      </c>
      <c r="H120" s="14">
        <v>0.62</v>
      </c>
      <c r="I120" s="109">
        <f t="shared" si="3"/>
        <v>1.24</v>
      </c>
      <c r="J120" s="115"/>
    </row>
    <row r="121" spans="1:10" ht="60">
      <c r="A121" s="114"/>
      <c r="B121" s="107">
        <v>2</v>
      </c>
      <c r="C121" s="10" t="s">
        <v>810</v>
      </c>
      <c r="D121" s="118" t="s">
        <v>813</v>
      </c>
      <c r="E121" s="137" t="s">
        <v>273</v>
      </c>
      <c r="F121" s="138"/>
      <c r="G121" s="11" t="s">
        <v>812</v>
      </c>
      <c r="H121" s="14">
        <v>0.66</v>
      </c>
      <c r="I121" s="109">
        <f t="shared" si="3"/>
        <v>1.32</v>
      </c>
      <c r="J121" s="115"/>
    </row>
    <row r="122" spans="1:10" ht="60">
      <c r="A122" s="114"/>
      <c r="B122" s="107">
        <v>2</v>
      </c>
      <c r="C122" s="10" t="s">
        <v>810</v>
      </c>
      <c r="D122" s="118" t="s">
        <v>813</v>
      </c>
      <c r="E122" s="137" t="s">
        <v>583</v>
      </c>
      <c r="F122" s="138"/>
      <c r="G122" s="11" t="s">
        <v>812</v>
      </c>
      <c r="H122" s="14">
        <v>0.66</v>
      </c>
      <c r="I122" s="109">
        <f t="shared" si="3"/>
        <v>1.32</v>
      </c>
      <c r="J122" s="115"/>
    </row>
    <row r="123" spans="1:10" ht="60">
      <c r="A123" s="114"/>
      <c r="B123" s="107">
        <v>2</v>
      </c>
      <c r="C123" s="10" t="s">
        <v>810</v>
      </c>
      <c r="D123" s="118" t="s">
        <v>814</v>
      </c>
      <c r="E123" s="137" t="s">
        <v>273</v>
      </c>
      <c r="F123" s="138"/>
      <c r="G123" s="11" t="s">
        <v>812</v>
      </c>
      <c r="H123" s="14">
        <v>0.69</v>
      </c>
      <c r="I123" s="109">
        <f t="shared" si="3"/>
        <v>1.38</v>
      </c>
      <c r="J123" s="115"/>
    </row>
    <row r="124" spans="1:10" ht="60">
      <c r="A124" s="114"/>
      <c r="B124" s="107">
        <v>2</v>
      </c>
      <c r="C124" s="10" t="s">
        <v>810</v>
      </c>
      <c r="D124" s="118" t="s">
        <v>814</v>
      </c>
      <c r="E124" s="137" t="s">
        <v>583</v>
      </c>
      <c r="F124" s="138"/>
      <c r="G124" s="11" t="s">
        <v>812</v>
      </c>
      <c r="H124" s="14">
        <v>0.69</v>
      </c>
      <c r="I124" s="109">
        <f t="shared" si="3"/>
        <v>1.38</v>
      </c>
      <c r="J124" s="115"/>
    </row>
    <row r="125" spans="1:10" ht="60">
      <c r="A125" s="114"/>
      <c r="B125" s="107">
        <v>2</v>
      </c>
      <c r="C125" s="10" t="s">
        <v>810</v>
      </c>
      <c r="D125" s="118" t="s">
        <v>801</v>
      </c>
      <c r="E125" s="137" t="s">
        <v>583</v>
      </c>
      <c r="F125" s="138"/>
      <c r="G125" s="11" t="s">
        <v>812</v>
      </c>
      <c r="H125" s="14">
        <v>0.75</v>
      </c>
      <c r="I125" s="109">
        <f t="shared" si="3"/>
        <v>1.5</v>
      </c>
      <c r="J125" s="115"/>
    </row>
    <row r="126" spans="1:10" ht="60">
      <c r="A126" s="114"/>
      <c r="B126" s="107">
        <v>2</v>
      </c>
      <c r="C126" s="10" t="s">
        <v>810</v>
      </c>
      <c r="D126" s="118" t="s">
        <v>779</v>
      </c>
      <c r="E126" s="137" t="s">
        <v>273</v>
      </c>
      <c r="F126" s="138"/>
      <c r="G126" s="11" t="s">
        <v>812</v>
      </c>
      <c r="H126" s="14">
        <v>0.8</v>
      </c>
      <c r="I126" s="109">
        <f t="shared" si="3"/>
        <v>1.6</v>
      </c>
      <c r="J126" s="115"/>
    </row>
    <row r="127" spans="1:10" ht="60">
      <c r="A127" s="114"/>
      <c r="B127" s="107">
        <v>2</v>
      </c>
      <c r="C127" s="10" t="s">
        <v>810</v>
      </c>
      <c r="D127" s="118" t="s">
        <v>779</v>
      </c>
      <c r="E127" s="137" t="s">
        <v>583</v>
      </c>
      <c r="F127" s="138"/>
      <c r="G127" s="11" t="s">
        <v>812</v>
      </c>
      <c r="H127" s="14">
        <v>0.8</v>
      </c>
      <c r="I127" s="109">
        <f t="shared" si="3"/>
        <v>1.6</v>
      </c>
      <c r="J127" s="115"/>
    </row>
    <row r="128" spans="1:10" ht="60">
      <c r="A128" s="114"/>
      <c r="B128" s="107">
        <v>2</v>
      </c>
      <c r="C128" s="10" t="s">
        <v>810</v>
      </c>
      <c r="D128" s="118" t="s">
        <v>752</v>
      </c>
      <c r="E128" s="137" t="s">
        <v>273</v>
      </c>
      <c r="F128" s="138"/>
      <c r="G128" s="11" t="s">
        <v>812</v>
      </c>
      <c r="H128" s="14">
        <v>0.87</v>
      </c>
      <c r="I128" s="109">
        <f t="shared" si="3"/>
        <v>1.74</v>
      </c>
      <c r="J128" s="115"/>
    </row>
    <row r="129" spans="1:10" ht="60">
      <c r="A129" s="114"/>
      <c r="B129" s="107">
        <v>2</v>
      </c>
      <c r="C129" s="10" t="s">
        <v>810</v>
      </c>
      <c r="D129" s="118" t="s">
        <v>752</v>
      </c>
      <c r="E129" s="137" t="s">
        <v>583</v>
      </c>
      <c r="F129" s="138"/>
      <c r="G129" s="11" t="s">
        <v>812</v>
      </c>
      <c r="H129" s="14">
        <v>0.87</v>
      </c>
      <c r="I129" s="109">
        <f t="shared" si="3"/>
        <v>1.74</v>
      </c>
      <c r="J129" s="115"/>
    </row>
    <row r="130" spans="1:10" ht="96">
      <c r="A130" s="114"/>
      <c r="B130" s="107">
        <v>1</v>
      </c>
      <c r="C130" s="10" t="s">
        <v>815</v>
      </c>
      <c r="D130" s="118" t="s">
        <v>25</v>
      </c>
      <c r="E130" s="137"/>
      <c r="F130" s="138"/>
      <c r="G130" s="11" t="s">
        <v>816</v>
      </c>
      <c r="H130" s="14">
        <v>2.2999999999999998</v>
      </c>
      <c r="I130" s="109">
        <f t="shared" si="3"/>
        <v>2.2999999999999998</v>
      </c>
      <c r="J130" s="115"/>
    </row>
    <row r="131" spans="1:10" ht="168">
      <c r="A131" s="114"/>
      <c r="B131" s="107">
        <v>20</v>
      </c>
      <c r="C131" s="10" t="s">
        <v>817</v>
      </c>
      <c r="D131" s="118" t="s">
        <v>107</v>
      </c>
      <c r="E131" s="137" t="s">
        <v>26</v>
      </c>
      <c r="F131" s="138"/>
      <c r="G131" s="11" t="s">
        <v>818</v>
      </c>
      <c r="H131" s="14">
        <v>3.9</v>
      </c>
      <c r="I131" s="109">
        <f t="shared" si="3"/>
        <v>78</v>
      </c>
      <c r="J131" s="115"/>
    </row>
    <row r="132" spans="1:10" ht="84">
      <c r="A132" s="114"/>
      <c r="B132" s="107">
        <v>20</v>
      </c>
      <c r="C132" s="10" t="s">
        <v>819</v>
      </c>
      <c r="D132" s="118" t="s">
        <v>67</v>
      </c>
      <c r="E132" s="137"/>
      <c r="F132" s="138"/>
      <c r="G132" s="11" t="s">
        <v>820</v>
      </c>
      <c r="H132" s="14">
        <v>1.76</v>
      </c>
      <c r="I132" s="109">
        <f t="shared" si="3"/>
        <v>35.200000000000003</v>
      </c>
      <c r="J132" s="115"/>
    </row>
    <row r="133" spans="1:10" ht="84">
      <c r="A133" s="114"/>
      <c r="B133" s="107">
        <v>20</v>
      </c>
      <c r="C133" s="10" t="s">
        <v>819</v>
      </c>
      <c r="D133" s="118" t="s">
        <v>26</v>
      </c>
      <c r="E133" s="137"/>
      <c r="F133" s="138"/>
      <c r="G133" s="11" t="s">
        <v>820</v>
      </c>
      <c r="H133" s="14">
        <v>1.76</v>
      </c>
      <c r="I133" s="109">
        <f t="shared" si="3"/>
        <v>35.200000000000003</v>
      </c>
      <c r="J133" s="115"/>
    </row>
    <row r="134" spans="1:10" ht="84">
      <c r="A134" s="114"/>
      <c r="B134" s="107">
        <v>10</v>
      </c>
      <c r="C134" s="10" t="s">
        <v>819</v>
      </c>
      <c r="D134" s="118" t="s">
        <v>90</v>
      </c>
      <c r="E134" s="137"/>
      <c r="F134" s="138"/>
      <c r="G134" s="11" t="s">
        <v>820</v>
      </c>
      <c r="H134" s="14">
        <v>1.76</v>
      </c>
      <c r="I134" s="109">
        <f t="shared" si="3"/>
        <v>17.600000000000001</v>
      </c>
      <c r="J134" s="115"/>
    </row>
    <row r="135" spans="1:10" ht="156">
      <c r="A135" s="114"/>
      <c r="B135" s="107">
        <v>20</v>
      </c>
      <c r="C135" s="10" t="s">
        <v>821</v>
      </c>
      <c r="D135" s="118" t="s">
        <v>822</v>
      </c>
      <c r="E135" s="137" t="s">
        <v>590</v>
      </c>
      <c r="F135" s="138"/>
      <c r="G135" s="11" t="s">
        <v>823</v>
      </c>
      <c r="H135" s="14">
        <v>4.17</v>
      </c>
      <c r="I135" s="109">
        <f t="shared" si="3"/>
        <v>83.4</v>
      </c>
      <c r="J135" s="115"/>
    </row>
    <row r="136" spans="1:10" ht="156">
      <c r="A136" s="114"/>
      <c r="B136" s="107">
        <v>15</v>
      </c>
      <c r="C136" s="10" t="s">
        <v>824</v>
      </c>
      <c r="D136" s="118" t="s">
        <v>822</v>
      </c>
      <c r="E136" s="137"/>
      <c r="F136" s="138"/>
      <c r="G136" s="11" t="s">
        <v>825</v>
      </c>
      <c r="H136" s="14">
        <v>4.42</v>
      </c>
      <c r="I136" s="109">
        <f t="shared" si="3"/>
        <v>66.3</v>
      </c>
      <c r="J136" s="115"/>
    </row>
    <row r="137" spans="1:10" ht="72">
      <c r="A137" s="114"/>
      <c r="B137" s="107">
        <v>10</v>
      </c>
      <c r="C137" s="10" t="s">
        <v>826</v>
      </c>
      <c r="D137" s="118" t="s">
        <v>26</v>
      </c>
      <c r="E137" s="137"/>
      <c r="F137" s="138"/>
      <c r="G137" s="11" t="s">
        <v>827</v>
      </c>
      <c r="H137" s="14">
        <v>4.26</v>
      </c>
      <c r="I137" s="109">
        <f t="shared" si="3"/>
        <v>42.599999999999994</v>
      </c>
      <c r="J137" s="115"/>
    </row>
    <row r="138" spans="1:10" ht="168">
      <c r="A138" s="114"/>
      <c r="B138" s="107">
        <v>10</v>
      </c>
      <c r="C138" s="10" t="s">
        <v>828</v>
      </c>
      <c r="D138" s="118" t="s">
        <v>829</v>
      </c>
      <c r="E138" s="137" t="s">
        <v>272</v>
      </c>
      <c r="F138" s="138"/>
      <c r="G138" s="11" t="s">
        <v>830</v>
      </c>
      <c r="H138" s="14">
        <v>4.97</v>
      </c>
      <c r="I138" s="109">
        <f t="shared" si="3"/>
        <v>49.699999999999996</v>
      </c>
      <c r="J138" s="115"/>
    </row>
    <row r="139" spans="1:10" ht="132">
      <c r="A139" s="114"/>
      <c r="B139" s="107">
        <v>1</v>
      </c>
      <c r="C139" s="10" t="s">
        <v>831</v>
      </c>
      <c r="D139" s="118"/>
      <c r="E139" s="137"/>
      <c r="F139" s="138"/>
      <c r="G139" s="11" t="s">
        <v>832</v>
      </c>
      <c r="H139" s="14">
        <v>3.47</v>
      </c>
      <c r="I139" s="109">
        <f t="shared" si="3"/>
        <v>3.47</v>
      </c>
      <c r="J139" s="115"/>
    </row>
    <row r="140" spans="1:10" ht="156">
      <c r="A140" s="114"/>
      <c r="B140" s="107">
        <v>5</v>
      </c>
      <c r="C140" s="10" t="s">
        <v>833</v>
      </c>
      <c r="D140" s="118" t="s">
        <v>107</v>
      </c>
      <c r="E140" s="137"/>
      <c r="F140" s="138"/>
      <c r="G140" s="11" t="s">
        <v>834</v>
      </c>
      <c r="H140" s="14">
        <v>6.59</v>
      </c>
      <c r="I140" s="109">
        <f t="shared" si="3"/>
        <v>32.950000000000003</v>
      </c>
      <c r="J140" s="115"/>
    </row>
    <row r="141" spans="1:10" ht="156">
      <c r="A141" s="114"/>
      <c r="B141" s="107">
        <v>2</v>
      </c>
      <c r="C141" s="10" t="s">
        <v>833</v>
      </c>
      <c r="D141" s="118" t="s">
        <v>263</v>
      </c>
      <c r="E141" s="137"/>
      <c r="F141" s="138"/>
      <c r="G141" s="11" t="s">
        <v>834</v>
      </c>
      <c r="H141" s="14">
        <v>6.59</v>
      </c>
      <c r="I141" s="109">
        <f t="shared" si="3"/>
        <v>13.18</v>
      </c>
      <c r="J141" s="115"/>
    </row>
    <row r="142" spans="1:10" ht="144">
      <c r="A142" s="114"/>
      <c r="B142" s="107">
        <v>2</v>
      </c>
      <c r="C142" s="10" t="s">
        <v>835</v>
      </c>
      <c r="D142" s="118" t="s">
        <v>107</v>
      </c>
      <c r="E142" s="137"/>
      <c r="F142" s="138"/>
      <c r="G142" s="11" t="s">
        <v>836</v>
      </c>
      <c r="H142" s="14">
        <v>5.81</v>
      </c>
      <c r="I142" s="109">
        <f t="shared" si="3"/>
        <v>11.62</v>
      </c>
      <c r="J142" s="115"/>
    </row>
    <row r="143" spans="1:10" ht="144">
      <c r="A143" s="114"/>
      <c r="B143" s="107">
        <v>3</v>
      </c>
      <c r="C143" s="10" t="s">
        <v>837</v>
      </c>
      <c r="D143" s="118" t="s">
        <v>107</v>
      </c>
      <c r="E143" s="137"/>
      <c r="F143" s="138"/>
      <c r="G143" s="11" t="s">
        <v>838</v>
      </c>
      <c r="H143" s="14">
        <v>4.28</v>
      </c>
      <c r="I143" s="109">
        <f t="shared" si="3"/>
        <v>12.84</v>
      </c>
      <c r="J143" s="115"/>
    </row>
    <row r="144" spans="1:10" ht="144">
      <c r="A144" s="114"/>
      <c r="B144" s="108">
        <v>5</v>
      </c>
      <c r="C144" s="12" t="s">
        <v>839</v>
      </c>
      <c r="D144" s="119" t="s">
        <v>732</v>
      </c>
      <c r="E144" s="147"/>
      <c r="F144" s="148"/>
      <c r="G144" s="13" t="s">
        <v>840</v>
      </c>
      <c r="H144" s="15">
        <v>9.42</v>
      </c>
      <c r="I144" s="110">
        <f t="shared" si="3"/>
        <v>47.1</v>
      </c>
      <c r="J144" s="115"/>
    </row>
  </sheetData>
  <mergeCells count="127">
    <mergeCell ref="E143:F143"/>
    <mergeCell ref="E144:F144"/>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60:F60"/>
    <mergeCell ref="E61:F61"/>
    <mergeCell ref="E62:F62"/>
    <mergeCell ref="E57:F57"/>
    <mergeCell ref="E52:F52"/>
    <mergeCell ref="E53:F53"/>
    <mergeCell ref="E54:F54"/>
    <mergeCell ref="E55:F55"/>
    <mergeCell ref="E56:F56"/>
    <mergeCell ref="E50:F50"/>
    <mergeCell ref="E51:F51"/>
    <mergeCell ref="E42:F42"/>
    <mergeCell ref="E43:F43"/>
    <mergeCell ref="E44:F44"/>
    <mergeCell ref="E45:F45"/>
    <mergeCell ref="E46:F46"/>
    <mergeCell ref="E58:F58"/>
    <mergeCell ref="E59:F59"/>
    <mergeCell ref="E41:F41"/>
    <mergeCell ref="E32:F32"/>
    <mergeCell ref="E33:F33"/>
    <mergeCell ref="E34:F34"/>
    <mergeCell ref="E35:F35"/>
    <mergeCell ref="E36:F36"/>
    <mergeCell ref="E47:F47"/>
    <mergeCell ref="E48:F48"/>
    <mergeCell ref="E49:F49"/>
    <mergeCell ref="E31:F31"/>
    <mergeCell ref="E23:F23"/>
    <mergeCell ref="E24:F24"/>
    <mergeCell ref="E25:F25"/>
    <mergeCell ref="E26:F26"/>
    <mergeCell ref="E37:F37"/>
    <mergeCell ref="E38:F38"/>
    <mergeCell ref="E39:F39"/>
    <mergeCell ref="E40:F40"/>
    <mergeCell ref="I10:I11"/>
    <mergeCell ref="I14:I15"/>
    <mergeCell ref="E20:F20"/>
    <mergeCell ref="E21:F21"/>
    <mergeCell ref="E22:F22"/>
    <mergeCell ref="E27:F27"/>
    <mergeCell ref="E28:F28"/>
    <mergeCell ref="E29:F29"/>
    <mergeCell ref="E30:F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2034.0599999999997</v>
      </c>
      <c r="O2" t="s">
        <v>182</v>
      </c>
    </row>
    <row r="3" spans="1:15" ht="12.75" customHeight="1">
      <c r="A3" s="114"/>
      <c r="B3" s="121" t="s">
        <v>135</v>
      </c>
      <c r="C3" s="120"/>
      <c r="D3" s="120"/>
      <c r="E3" s="120"/>
      <c r="F3" s="120"/>
      <c r="G3" s="120"/>
      <c r="H3" s="120"/>
      <c r="I3" s="120"/>
      <c r="J3" s="120"/>
      <c r="K3" s="120"/>
      <c r="L3" s="115"/>
      <c r="N3">
        <v>2034.0599999999997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715</v>
      </c>
      <c r="I10" s="120"/>
      <c r="J10" s="120"/>
      <c r="K10" s="139">
        <f>IF(Invoice!J10&lt;&gt;"",Invoice!J10,"")</f>
        <v>54069</v>
      </c>
      <c r="L10" s="115"/>
    </row>
    <row r="11" spans="1:15" ht="12.75" customHeight="1">
      <c r="A11" s="114"/>
      <c r="B11" s="114" t="s">
        <v>711</v>
      </c>
      <c r="C11" s="120"/>
      <c r="D11" s="120"/>
      <c r="E11" s="120"/>
      <c r="F11" s="115"/>
      <c r="G11" s="116"/>
      <c r="H11" s="116" t="s">
        <v>716</v>
      </c>
      <c r="I11" s="120"/>
      <c r="J11" s="120"/>
      <c r="K11" s="140"/>
      <c r="L11" s="115"/>
    </row>
    <row r="12" spans="1:15" ht="12.75" customHeight="1">
      <c r="A12" s="114"/>
      <c r="B12" s="114" t="s">
        <v>712</v>
      </c>
      <c r="C12" s="120"/>
      <c r="D12" s="120"/>
      <c r="E12" s="120"/>
      <c r="F12" s="115"/>
      <c r="G12" s="116"/>
      <c r="H12" s="116" t="s">
        <v>717</v>
      </c>
      <c r="I12" s="120"/>
      <c r="J12" s="120"/>
      <c r="K12" s="120"/>
      <c r="L12" s="115"/>
    </row>
    <row r="13" spans="1:15" ht="12.75" customHeight="1">
      <c r="A13" s="114"/>
      <c r="B13" s="114" t="s">
        <v>713</v>
      </c>
      <c r="C13" s="120"/>
      <c r="D13" s="120"/>
      <c r="E13" s="120"/>
      <c r="F13" s="115"/>
      <c r="G13" s="116"/>
      <c r="H13" s="116" t="s">
        <v>718</v>
      </c>
      <c r="I13" s="120"/>
      <c r="J13" s="120"/>
      <c r="K13" s="99" t="s">
        <v>11</v>
      </c>
      <c r="L13" s="115"/>
    </row>
    <row r="14" spans="1:15" ht="15" customHeight="1">
      <c r="A14" s="114"/>
      <c r="B14" s="114" t="s">
        <v>714</v>
      </c>
      <c r="C14" s="120"/>
      <c r="D14" s="120"/>
      <c r="E14" s="120"/>
      <c r="F14" s="115"/>
      <c r="G14" s="116"/>
      <c r="H14" s="116" t="s">
        <v>714</v>
      </c>
      <c r="I14" s="120"/>
      <c r="J14" s="120"/>
      <c r="K14" s="141">
        <f>Invoice!J14</f>
        <v>45400</v>
      </c>
      <c r="L14" s="115"/>
    </row>
    <row r="15" spans="1:15" ht="15" customHeight="1">
      <c r="A15" s="114"/>
      <c r="B15" s="134" t="s">
        <v>1014</v>
      </c>
      <c r="C15" s="132"/>
      <c r="D15" s="132"/>
      <c r="E15" s="132"/>
      <c r="F15" s="133"/>
      <c r="G15" s="98"/>
      <c r="H15" s="135" t="s">
        <v>1014</v>
      </c>
      <c r="I15" s="120"/>
      <c r="J15" s="120"/>
      <c r="K15" s="142"/>
      <c r="L15" s="115"/>
    </row>
    <row r="16" spans="1:15" ht="15" customHeight="1">
      <c r="A16" s="114"/>
      <c r="B16" s="120"/>
      <c r="C16" s="120"/>
      <c r="D16" s="120"/>
      <c r="E16" s="120"/>
      <c r="F16" s="120"/>
      <c r="G16" s="120"/>
      <c r="H16" s="120"/>
      <c r="I16" s="123" t="s">
        <v>142</v>
      </c>
      <c r="J16" s="123" t="s">
        <v>142</v>
      </c>
      <c r="K16" s="129">
        <v>42456</v>
      </c>
      <c r="L16" s="115"/>
    </row>
    <row r="17" spans="1:12" ht="12.75" customHeight="1">
      <c r="A17" s="114"/>
      <c r="B17" s="120" t="s">
        <v>719</v>
      </c>
      <c r="C17" s="120"/>
      <c r="D17" s="120"/>
      <c r="E17" s="120"/>
      <c r="F17" s="120"/>
      <c r="G17" s="120"/>
      <c r="H17" s="120"/>
      <c r="I17" s="123" t="s">
        <v>143</v>
      </c>
      <c r="J17" s="123" t="s">
        <v>143</v>
      </c>
      <c r="K17" s="129" t="str">
        <f>IF(Invoice!J17&lt;&gt;"",Invoice!J17,"")</f>
        <v>Didi</v>
      </c>
      <c r="L17" s="115"/>
    </row>
    <row r="18" spans="1:12" ht="18" customHeight="1">
      <c r="A18" s="114"/>
      <c r="B18" s="120" t="s">
        <v>720</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05"/>
      <c r="C21" s="105"/>
      <c r="D21" s="105"/>
      <c r="E21" s="106"/>
      <c r="F21" s="145"/>
      <c r="G21" s="146"/>
      <c r="H21" s="105" t="s">
        <v>141</v>
      </c>
      <c r="I21" s="105"/>
      <c r="J21" s="105"/>
      <c r="K21" s="105"/>
      <c r="L21" s="115"/>
    </row>
    <row r="22" spans="1:12" ht="48" customHeight="1">
      <c r="A22" s="114"/>
      <c r="B22" s="107">
        <f>'Tax Invoice'!D18</f>
        <v>1</v>
      </c>
      <c r="C22" s="10" t="s">
        <v>721</v>
      </c>
      <c r="D22" s="10" t="s">
        <v>841</v>
      </c>
      <c r="E22" s="118" t="s">
        <v>722</v>
      </c>
      <c r="F22" s="137"/>
      <c r="G22" s="138"/>
      <c r="H22" s="11" t="s">
        <v>874</v>
      </c>
      <c r="I22" s="14">
        <f t="shared" ref="I22:I53" si="0">ROUNDUP(J22*$N$1,2)</f>
        <v>15.83</v>
      </c>
      <c r="J22" s="14">
        <v>52.75</v>
      </c>
      <c r="K22" s="109">
        <f t="shared" ref="K22:K53" si="1">I22*B22</f>
        <v>15.83</v>
      </c>
      <c r="L22" s="115"/>
    </row>
    <row r="23" spans="1:12" ht="48" customHeight="1">
      <c r="A23" s="114"/>
      <c r="B23" s="107">
        <f>'Tax Invoice'!D19</f>
        <v>1</v>
      </c>
      <c r="C23" s="10" t="s">
        <v>723</v>
      </c>
      <c r="D23" s="10" t="s">
        <v>842</v>
      </c>
      <c r="E23" s="118" t="s">
        <v>722</v>
      </c>
      <c r="F23" s="137"/>
      <c r="G23" s="138"/>
      <c r="H23" s="11" t="s">
        <v>875</v>
      </c>
      <c r="I23" s="14">
        <f t="shared" si="0"/>
        <v>15.209999999999999</v>
      </c>
      <c r="J23" s="14">
        <v>50.69</v>
      </c>
      <c r="K23" s="109">
        <f t="shared" si="1"/>
        <v>15.209999999999999</v>
      </c>
      <c r="L23" s="115"/>
    </row>
    <row r="24" spans="1:12" ht="12.75" customHeight="1">
      <c r="A24" s="114"/>
      <c r="B24" s="107">
        <f>'Tax Invoice'!D20</f>
        <v>10</v>
      </c>
      <c r="C24" s="10" t="s">
        <v>724</v>
      </c>
      <c r="D24" s="10" t="s">
        <v>724</v>
      </c>
      <c r="E24" s="118" t="s">
        <v>23</v>
      </c>
      <c r="F24" s="137" t="s">
        <v>110</v>
      </c>
      <c r="G24" s="138"/>
      <c r="H24" s="11" t="s">
        <v>725</v>
      </c>
      <c r="I24" s="14">
        <f t="shared" si="0"/>
        <v>0.08</v>
      </c>
      <c r="J24" s="14">
        <v>0.25</v>
      </c>
      <c r="K24" s="109">
        <f t="shared" si="1"/>
        <v>0.8</v>
      </c>
      <c r="L24" s="115"/>
    </row>
    <row r="25" spans="1:12" ht="12.75" customHeight="1">
      <c r="A25" s="114"/>
      <c r="B25" s="107">
        <f>'Tax Invoice'!D21</f>
        <v>20</v>
      </c>
      <c r="C25" s="10" t="s">
        <v>724</v>
      </c>
      <c r="D25" s="10" t="s">
        <v>724</v>
      </c>
      <c r="E25" s="118" t="s">
        <v>25</v>
      </c>
      <c r="F25" s="137" t="s">
        <v>110</v>
      </c>
      <c r="G25" s="138"/>
      <c r="H25" s="11" t="s">
        <v>725</v>
      </c>
      <c r="I25" s="14">
        <f t="shared" si="0"/>
        <v>0.08</v>
      </c>
      <c r="J25" s="14">
        <v>0.25</v>
      </c>
      <c r="K25" s="109">
        <f t="shared" si="1"/>
        <v>1.6</v>
      </c>
      <c r="L25" s="115"/>
    </row>
    <row r="26" spans="1:12" ht="24" customHeight="1">
      <c r="A26" s="114"/>
      <c r="B26" s="107">
        <f>'Tax Invoice'!D22</f>
        <v>2</v>
      </c>
      <c r="C26" s="10" t="s">
        <v>102</v>
      </c>
      <c r="D26" s="10" t="s">
        <v>102</v>
      </c>
      <c r="E26" s="118" t="s">
        <v>35</v>
      </c>
      <c r="F26" s="137" t="s">
        <v>210</v>
      </c>
      <c r="G26" s="138"/>
      <c r="H26" s="11" t="s">
        <v>726</v>
      </c>
      <c r="I26" s="14">
        <f t="shared" si="0"/>
        <v>0.53</v>
      </c>
      <c r="J26" s="14">
        <v>1.76</v>
      </c>
      <c r="K26" s="109">
        <f t="shared" si="1"/>
        <v>1.06</v>
      </c>
      <c r="L26" s="115"/>
    </row>
    <row r="27" spans="1:12" ht="24" customHeight="1">
      <c r="A27" s="114"/>
      <c r="B27" s="107">
        <f>'Tax Invoice'!D23</f>
        <v>2</v>
      </c>
      <c r="C27" s="10" t="s">
        <v>102</v>
      </c>
      <c r="D27" s="10" t="s">
        <v>102</v>
      </c>
      <c r="E27" s="118" t="s">
        <v>35</v>
      </c>
      <c r="F27" s="137" t="s">
        <v>310</v>
      </c>
      <c r="G27" s="138"/>
      <c r="H27" s="11" t="s">
        <v>726</v>
      </c>
      <c r="I27" s="14">
        <f t="shared" si="0"/>
        <v>0.53</v>
      </c>
      <c r="J27" s="14">
        <v>1.76</v>
      </c>
      <c r="K27" s="109">
        <f t="shared" si="1"/>
        <v>1.06</v>
      </c>
      <c r="L27" s="115"/>
    </row>
    <row r="28" spans="1:12" ht="36" customHeight="1">
      <c r="A28" s="114"/>
      <c r="B28" s="107">
        <f>'Tax Invoice'!D24</f>
        <v>4</v>
      </c>
      <c r="C28" s="10" t="s">
        <v>727</v>
      </c>
      <c r="D28" s="10" t="s">
        <v>727</v>
      </c>
      <c r="E28" s="118" t="s">
        <v>107</v>
      </c>
      <c r="F28" s="137"/>
      <c r="G28" s="138"/>
      <c r="H28" s="11" t="s">
        <v>876</v>
      </c>
      <c r="I28" s="14">
        <f t="shared" si="0"/>
        <v>0.53</v>
      </c>
      <c r="J28" s="14">
        <v>1.76</v>
      </c>
      <c r="K28" s="109">
        <f t="shared" si="1"/>
        <v>2.12</v>
      </c>
      <c r="L28" s="115"/>
    </row>
    <row r="29" spans="1:12" ht="36" customHeight="1">
      <c r="A29" s="114"/>
      <c r="B29" s="107">
        <f>'Tax Invoice'!D25</f>
        <v>4</v>
      </c>
      <c r="C29" s="10" t="s">
        <v>727</v>
      </c>
      <c r="D29" s="10" t="s">
        <v>727</v>
      </c>
      <c r="E29" s="118" t="s">
        <v>210</v>
      </c>
      <c r="F29" s="137"/>
      <c r="G29" s="138"/>
      <c r="H29" s="11" t="s">
        <v>876</v>
      </c>
      <c r="I29" s="14">
        <f t="shared" si="0"/>
        <v>0.53</v>
      </c>
      <c r="J29" s="14">
        <v>1.76</v>
      </c>
      <c r="K29" s="109">
        <f t="shared" si="1"/>
        <v>2.12</v>
      </c>
      <c r="L29" s="115"/>
    </row>
    <row r="30" spans="1:12" ht="36" customHeight="1">
      <c r="A30" s="114"/>
      <c r="B30" s="107">
        <f>'Tax Invoice'!D26</f>
        <v>4</v>
      </c>
      <c r="C30" s="10" t="s">
        <v>727</v>
      </c>
      <c r="D30" s="10" t="s">
        <v>727</v>
      </c>
      <c r="E30" s="118" t="s">
        <v>212</v>
      </c>
      <c r="F30" s="137"/>
      <c r="G30" s="138"/>
      <c r="H30" s="11" t="s">
        <v>876</v>
      </c>
      <c r="I30" s="14">
        <f t="shared" si="0"/>
        <v>0.53</v>
      </c>
      <c r="J30" s="14">
        <v>1.76</v>
      </c>
      <c r="K30" s="109">
        <f t="shared" si="1"/>
        <v>2.12</v>
      </c>
      <c r="L30" s="115"/>
    </row>
    <row r="31" spans="1:12" ht="36" customHeight="1">
      <c r="A31" s="114"/>
      <c r="B31" s="107">
        <f>'Tax Invoice'!D27</f>
        <v>4</v>
      </c>
      <c r="C31" s="10" t="s">
        <v>727</v>
      </c>
      <c r="D31" s="10" t="s">
        <v>727</v>
      </c>
      <c r="E31" s="118" t="s">
        <v>263</v>
      </c>
      <c r="F31" s="137"/>
      <c r="G31" s="138"/>
      <c r="H31" s="11" t="s">
        <v>876</v>
      </c>
      <c r="I31" s="14">
        <f t="shared" si="0"/>
        <v>0.53</v>
      </c>
      <c r="J31" s="14">
        <v>1.76</v>
      </c>
      <c r="K31" s="109">
        <f t="shared" si="1"/>
        <v>2.12</v>
      </c>
      <c r="L31" s="115"/>
    </row>
    <row r="32" spans="1:12" ht="36" customHeight="1">
      <c r="A32" s="114"/>
      <c r="B32" s="107">
        <f>'Tax Invoice'!D28</f>
        <v>4</v>
      </c>
      <c r="C32" s="10" t="s">
        <v>727</v>
      </c>
      <c r="D32" s="10" t="s">
        <v>727</v>
      </c>
      <c r="E32" s="118" t="s">
        <v>214</v>
      </c>
      <c r="F32" s="137"/>
      <c r="G32" s="138"/>
      <c r="H32" s="11" t="s">
        <v>876</v>
      </c>
      <c r="I32" s="14">
        <f t="shared" si="0"/>
        <v>0.53</v>
      </c>
      <c r="J32" s="14">
        <v>1.76</v>
      </c>
      <c r="K32" s="109">
        <f t="shared" si="1"/>
        <v>2.12</v>
      </c>
      <c r="L32" s="115"/>
    </row>
    <row r="33" spans="1:12" ht="36" customHeight="1">
      <c r="A33" s="114"/>
      <c r="B33" s="107">
        <f>'Tax Invoice'!D29</f>
        <v>4</v>
      </c>
      <c r="C33" s="10" t="s">
        <v>727</v>
      </c>
      <c r="D33" s="10" t="s">
        <v>727</v>
      </c>
      <c r="E33" s="118" t="s">
        <v>266</v>
      </c>
      <c r="F33" s="137"/>
      <c r="G33" s="138"/>
      <c r="H33" s="11" t="s">
        <v>876</v>
      </c>
      <c r="I33" s="14">
        <f t="shared" si="0"/>
        <v>0.53</v>
      </c>
      <c r="J33" s="14">
        <v>1.76</v>
      </c>
      <c r="K33" s="109">
        <f t="shared" si="1"/>
        <v>2.12</v>
      </c>
      <c r="L33" s="115"/>
    </row>
    <row r="34" spans="1:12" ht="36" customHeight="1">
      <c r="A34" s="114"/>
      <c r="B34" s="107">
        <f>'Tax Invoice'!D30</f>
        <v>4</v>
      </c>
      <c r="C34" s="10" t="s">
        <v>727</v>
      </c>
      <c r="D34" s="10" t="s">
        <v>727</v>
      </c>
      <c r="E34" s="118" t="s">
        <v>270</v>
      </c>
      <c r="F34" s="137"/>
      <c r="G34" s="138"/>
      <c r="H34" s="11" t="s">
        <v>876</v>
      </c>
      <c r="I34" s="14">
        <f t="shared" si="0"/>
        <v>0.53</v>
      </c>
      <c r="J34" s="14">
        <v>1.76</v>
      </c>
      <c r="K34" s="109">
        <f t="shared" si="1"/>
        <v>2.12</v>
      </c>
      <c r="L34" s="115"/>
    </row>
    <row r="35" spans="1:12" ht="36" customHeight="1">
      <c r="A35" s="114"/>
      <c r="B35" s="107">
        <f>'Tax Invoice'!D31</f>
        <v>4</v>
      </c>
      <c r="C35" s="10" t="s">
        <v>727</v>
      </c>
      <c r="D35" s="10" t="s">
        <v>727</v>
      </c>
      <c r="E35" s="118" t="s">
        <v>311</v>
      </c>
      <c r="F35" s="137"/>
      <c r="G35" s="138"/>
      <c r="H35" s="11" t="s">
        <v>876</v>
      </c>
      <c r="I35" s="14">
        <f t="shared" si="0"/>
        <v>0.53</v>
      </c>
      <c r="J35" s="14">
        <v>1.76</v>
      </c>
      <c r="K35" s="109">
        <f t="shared" si="1"/>
        <v>2.12</v>
      </c>
      <c r="L35" s="115"/>
    </row>
    <row r="36" spans="1:12" ht="12.75" customHeight="1">
      <c r="A36" s="114"/>
      <c r="B36" s="107">
        <f>'Tax Invoice'!D32</f>
        <v>1</v>
      </c>
      <c r="C36" s="10" t="s">
        <v>30</v>
      </c>
      <c r="D36" s="10" t="s">
        <v>843</v>
      </c>
      <c r="E36" s="118" t="s">
        <v>38</v>
      </c>
      <c r="F36" s="137"/>
      <c r="G36" s="138"/>
      <c r="H36" s="11" t="s">
        <v>728</v>
      </c>
      <c r="I36" s="14">
        <f t="shared" si="0"/>
        <v>0.15000000000000002</v>
      </c>
      <c r="J36" s="14">
        <v>0.48</v>
      </c>
      <c r="K36" s="109">
        <f t="shared" si="1"/>
        <v>0.15000000000000002</v>
      </c>
      <c r="L36" s="115"/>
    </row>
    <row r="37" spans="1:12" ht="24" customHeight="1">
      <c r="A37" s="114"/>
      <c r="B37" s="107">
        <f>'Tax Invoice'!D33</f>
        <v>2</v>
      </c>
      <c r="C37" s="10" t="s">
        <v>729</v>
      </c>
      <c r="D37" s="10" t="s">
        <v>729</v>
      </c>
      <c r="E37" s="118" t="s">
        <v>35</v>
      </c>
      <c r="F37" s="137" t="s">
        <v>273</v>
      </c>
      <c r="G37" s="138"/>
      <c r="H37" s="11" t="s">
        <v>730</v>
      </c>
      <c r="I37" s="14">
        <f t="shared" si="0"/>
        <v>0.4</v>
      </c>
      <c r="J37" s="14">
        <v>1.32</v>
      </c>
      <c r="K37" s="109">
        <f t="shared" si="1"/>
        <v>0.8</v>
      </c>
      <c r="L37" s="115"/>
    </row>
    <row r="38" spans="1:12" ht="36" customHeight="1">
      <c r="A38" s="114"/>
      <c r="B38" s="107">
        <f>'Tax Invoice'!D34</f>
        <v>5</v>
      </c>
      <c r="C38" s="10" t="s">
        <v>731</v>
      </c>
      <c r="D38" s="10" t="s">
        <v>731</v>
      </c>
      <c r="E38" s="118" t="s">
        <v>732</v>
      </c>
      <c r="F38" s="137"/>
      <c r="G38" s="138"/>
      <c r="H38" s="11" t="s">
        <v>877</v>
      </c>
      <c r="I38" s="14">
        <f t="shared" si="0"/>
        <v>1.06</v>
      </c>
      <c r="J38" s="14">
        <v>3.53</v>
      </c>
      <c r="K38" s="109">
        <f t="shared" si="1"/>
        <v>5.3000000000000007</v>
      </c>
      <c r="L38" s="115"/>
    </row>
    <row r="39" spans="1:12" ht="12.75" customHeight="1">
      <c r="A39" s="114"/>
      <c r="B39" s="107">
        <f>'Tax Invoice'!D35</f>
        <v>50</v>
      </c>
      <c r="C39" s="10" t="s">
        <v>43</v>
      </c>
      <c r="D39" s="10" t="s">
        <v>43</v>
      </c>
      <c r="E39" s="118" t="s">
        <v>28</v>
      </c>
      <c r="F39" s="137"/>
      <c r="G39" s="138"/>
      <c r="H39" s="11" t="s">
        <v>733</v>
      </c>
      <c r="I39" s="14">
        <f t="shared" si="0"/>
        <v>0.11</v>
      </c>
      <c r="J39" s="14">
        <v>0.34</v>
      </c>
      <c r="K39" s="109">
        <f t="shared" si="1"/>
        <v>5.5</v>
      </c>
      <c r="L39" s="115"/>
    </row>
    <row r="40" spans="1:12" ht="12.75" customHeight="1">
      <c r="A40" s="114"/>
      <c r="B40" s="107">
        <f>'Tax Invoice'!D36</f>
        <v>50</v>
      </c>
      <c r="C40" s="10" t="s">
        <v>43</v>
      </c>
      <c r="D40" s="10" t="s">
        <v>43</v>
      </c>
      <c r="E40" s="118" t="s">
        <v>49</v>
      </c>
      <c r="F40" s="137"/>
      <c r="G40" s="138"/>
      <c r="H40" s="11" t="s">
        <v>733</v>
      </c>
      <c r="I40" s="14">
        <f t="shared" si="0"/>
        <v>0.11</v>
      </c>
      <c r="J40" s="14">
        <v>0.34</v>
      </c>
      <c r="K40" s="109">
        <f t="shared" si="1"/>
        <v>5.5</v>
      </c>
      <c r="L40" s="115"/>
    </row>
    <row r="41" spans="1:12" ht="48" customHeight="1">
      <c r="A41" s="114"/>
      <c r="B41" s="107">
        <f>'Tax Invoice'!D37</f>
        <v>1</v>
      </c>
      <c r="C41" s="10" t="s">
        <v>734</v>
      </c>
      <c r="D41" s="10" t="s">
        <v>844</v>
      </c>
      <c r="E41" s="118" t="s">
        <v>204</v>
      </c>
      <c r="F41" s="137" t="s">
        <v>239</v>
      </c>
      <c r="G41" s="138"/>
      <c r="H41" s="11" t="s">
        <v>878</v>
      </c>
      <c r="I41" s="14">
        <f t="shared" si="0"/>
        <v>12.74</v>
      </c>
      <c r="J41" s="14">
        <v>42.44</v>
      </c>
      <c r="K41" s="109">
        <f t="shared" si="1"/>
        <v>12.74</v>
      </c>
      <c r="L41" s="115"/>
    </row>
    <row r="42" spans="1:12" ht="48" customHeight="1">
      <c r="A42" s="114"/>
      <c r="B42" s="107">
        <f>'Tax Invoice'!D38</f>
        <v>1</v>
      </c>
      <c r="C42" s="10" t="s">
        <v>735</v>
      </c>
      <c r="D42" s="10" t="s">
        <v>845</v>
      </c>
      <c r="E42" s="118" t="s">
        <v>204</v>
      </c>
      <c r="F42" s="137" t="s">
        <v>239</v>
      </c>
      <c r="G42" s="138"/>
      <c r="H42" s="11" t="s">
        <v>879</v>
      </c>
      <c r="I42" s="14">
        <f t="shared" si="0"/>
        <v>14.52</v>
      </c>
      <c r="J42" s="14">
        <v>48.39</v>
      </c>
      <c r="K42" s="109">
        <f t="shared" si="1"/>
        <v>14.52</v>
      </c>
      <c r="L42" s="115"/>
    </row>
    <row r="43" spans="1:12" ht="24" customHeight="1">
      <c r="A43" s="114"/>
      <c r="B43" s="107">
        <f>'Tax Invoice'!D39</f>
        <v>2</v>
      </c>
      <c r="C43" s="10" t="s">
        <v>662</v>
      </c>
      <c r="D43" s="10" t="s">
        <v>662</v>
      </c>
      <c r="E43" s="118" t="s">
        <v>23</v>
      </c>
      <c r="F43" s="137" t="s">
        <v>107</v>
      </c>
      <c r="G43" s="138"/>
      <c r="H43" s="11" t="s">
        <v>736</v>
      </c>
      <c r="I43" s="14">
        <f t="shared" si="0"/>
        <v>0.46</v>
      </c>
      <c r="J43" s="14">
        <v>1.53</v>
      </c>
      <c r="K43" s="109">
        <f t="shared" si="1"/>
        <v>0.92</v>
      </c>
      <c r="L43" s="115"/>
    </row>
    <row r="44" spans="1:12" ht="24" customHeight="1">
      <c r="A44" s="114"/>
      <c r="B44" s="107">
        <f>'Tax Invoice'!D40</f>
        <v>2</v>
      </c>
      <c r="C44" s="10" t="s">
        <v>662</v>
      </c>
      <c r="D44" s="10" t="s">
        <v>662</v>
      </c>
      <c r="E44" s="118" t="s">
        <v>23</v>
      </c>
      <c r="F44" s="137" t="s">
        <v>210</v>
      </c>
      <c r="G44" s="138"/>
      <c r="H44" s="11" t="s">
        <v>736</v>
      </c>
      <c r="I44" s="14">
        <f t="shared" si="0"/>
        <v>0.46</v>
      </c>
      <c r="J44" s="14">
        <v>1.53</v>
      </c>
      <c r="K44" s="109">
        <f t="shared" si="1"/>
        <v>0.92</v>
      </c>
      <c r="L44" s="115"/>
    </row>
    <row r="45" spans="1:12" ht="24" customHeight="1">
      <c r="A45" s="114"/>
      <c r="B45" s="107">
        <f>'Tax Invoice'!D41</f>
        <v>2</v>
      </c>
      <c r="C45" s="10" t="s">
        <v>662</v>
      </c>
      <c r="D45" s="10" t="s">
        <v>662</v>
      </c>
      <c r="E45" s="118" t="s">
        <v>25</v>
      </c>
      <c r="F45" s="137" t="s">
        <v>213</v>
      </c>
      <c r="G45" s="138"/>
      <c r="H45" s="11" t="s">
        <v>736</v>
      </c>
      <c r="I45" s="14">
        <f t="shared" si="0"/>
        <v>0.46</v>
      </c>
      <c r="J45" s="14">
        <v>1.53</v>
      </c>
      <c r="K45" s="109">
        <f t="shared" si="1"/>
        <v>0.92</v>
      </c>
      <c r="L45" s="115"/>
    </row>
    <row r="46" spans="1:12" ht="24" customHeight="1">
      <c r="A46" s="114"/>
      <c r="B46" s="107">
        <f>'Tax Invoice'!D42</f>
        <v>20</v>
      </c>
      <c r="C46" s="10" t="s">
        <v>662</v>
      </c>
      <c r="D46" s="10" t="s">
        <v>662</v>
      </c>
      <c r="E46" s="118" t="s">
        <v>26</v>
      </c>
      <c r="F46" s="137" t="s">
        <v>107</v>
      </c>
      <c r="G46" s="138"/>
      <c r="H46" s="11" t="s">
        <v>736</v>
      </c>
      <c r="I46" s="14">
        <f t="shared" si="0"/>
        <v>0.46</v>
      </c>
      <c r="J46" s="14">
        <v>1.53</v>
      </c>
      <c r="K46" s="109">
        <f t="shared" si="1"/>
        <v>9.2000000000000011</v>
      </c>
      <c r="L46" s="115"/>
    </row>
    <row r="47" spans="1:12" ht="24" customHeight="1">
      <c r="A47" s="114"/>
      <c r="B47" s="107">
        <f>'Tax Invoice'!D43</f>
        <v>5</v>
      </c>
      <c r="C47" s="10" t="s">
        <v>662</v>
      </c>
      <c r="D47" s="10" t="s">
        <v>662</v>
      </c>
      <c r="E47" s="118" t="s">
        <v>26</v>
      </c>
      <c r="F47" s="137" t="s">
        <v>270</v>
      </c>
      <c r="G47" s="138"/>
      <c r="H47" s="11" t="s">
        <v>736</v>
      </c>
      <c r="I47" s="14">
        <f t="shared" si="0"/>
        <v>0.46</v>
      </c>
      <c r="J47" s="14">
        <v>1.53</v>
      </c>
      <c r="K47" s="109">
        <f t="shared" si="1"/>
        <v>2.3000000000000003</v>
      </c>
      <c r="L47" s="115"/>
    </row>
    <row r="48" spans="1:12" ht="24" customHeight="1">
      <c r="A48" s="114"/>
      <c r="B48" s="107">
        <f>'Tax Invoice'!D44</f>
        <v>2</v>
      </c>
      <c r="C48" s="10" t="s">
        <v>619</v>
      </c>
      <c r="D48" s="10" t="s">
        <v>619</v>
      </c>
      <c r="E48" s="118" t="s">
        <v>25</v>
      </c>
      <c r="F48" s="137" t="s">
        <v>213</v>
      </c>
      <c r="G48" s="138"/>
      <c r="H48" s="11" t="s">
        <v>621</v>
      </c>
      <c r="I48" s="14">
        <f t="shared" si="0"/>
        <v>0.43</v>
      </c>
      <c r="J48" s="14">
        <v>1.41</v>
      </c>
      <c r="K48" s="109">
        <f t="shared" si="1"/>
        <v>0.86</v>
      </c>
      <c r="L48" s="115"/>
    </row>
    <row r="49" spans="1:12" ht="24" customHeight="1">
      <c r="A49" s="114"/>
      <c r="B49" s="107">
        <f>'Tax Invoice'!D45</f>
        <v>2</v>
      </c>
      <c r="C49" s="10" t="s">
        <v>619</v>
      </c>
      <c r="D49" s="10" t="s">
        <v>619</v>
      </c>
      <c r="E49" s="118" t="s">
        <v>25</v>
      </c>
      <c r="F49" s="137" t="s">
        <v>214</v>
      </c>
      <c r="G49" s="138"/>
      <c r="H49" s="11" t="s">
        <v>621</v>
      </c>
      <c r="I49" s="14">
        <f t="shared" si="0"/>
        <v>0.43</v>
      </c>
      <c r="J49" s="14">
        <v>1.41</v>
      </c>
      <c r="K49" s="109">
        <f t="shared" si="1"/>
        <v>0.86</v>
      </c>
      <c r="L49" s="115"/>
    </row>
    <row r="50" spans="1:12" ht="24" customHeight="1">
      <c r="A50" s="114"/>
      <c r="B50" s="107">
        <f>'Tax Invoice'!D46</f>
        <v>2</v>
      </c>
      <c r="C50" s="10" t="s">
        <v>619</v>
      </c>
      <c r="D50" s="10" t="s">
        <v>619</v>
      </c>
      <c r="E50" s="118" t="s">
        <v>25</v>
      </c>
      <c r="F50" s="137" t="s">
        <v>270</v>
      </c>
      <c r="G50" s="138"/>
      <c r="H50" s="11" t="s">
        <v>621</v>
      </c>
      <c r="I50" s="14">
        <f t="shared" si="0"/>
        <v>0.43</v>
      </c>
      <c r="J50" s="14">
        <v>1.41</v>
      </c>
      <c r="K50" s="109">
        <f t="shared" si="1"/>
        <v>0.86</v>
      </c>
      <c r="L50" s="115"/>
    </row>
    <row r="51" spans="1:12" ht="24" customHeight="1">
      <c r="A51" s="114"/>
      <c r="B51" s="107">
        <f>'Tax Invoice'!D47</f>
        <v>20</v>
      </c>
      <c r="C51" s="10" t="s">
        <v>619</v>
      </c>
      <c r="D51" s="10" t="s">
        <v>619</v>
      </c>
      <c r="E51" s="118" t="s">
        <v>26</v>
      </c>
      <c r="F51" s="137" t="s">
        <v>107</v>
      </c>
      <c r="G51" s="138"/>
      <c r="H51" s="11" t="s">
        <v>621</v>
      </c>
      <c r="I51" s="14">
        <f t="shared" si="0"/>
        <v>0.43</v>
      </c>
      <c r="J51" s="14">
        <v>1.41</v>
      </c>
      <c r="K51" s="109">
        <f t="shared" si="1"/>
        <v>8.6</v>
      </c>
      <c r="L51" s="115"/>
    </row>
    <row r="52" spans="1:12" ht="24" customHeight="1">
      <c r="A52" s="114"/>
      <c r="B52" s="107">
        <f>'Tax Invoice'!D48</f>
        <v>5</v>
      </c>
      <c r="C52" s="10" t="s">
        <v>619</v>
      </c>
      <c r="D52" s="10" t="s">
        <v>619</v>
      </c>
      <c r="E52" s="118" t="s">
        <v>26</v>
      </c>
      <c r="F52" s="137" t="s">
        <v>214</v>
      </c>
      <c r="G52" s="138"/>
      <c r="H52" s="11" t="s">
        <v>621</v>
      </c>
      <c r="I52" s="14">
        <f t="shared" si="0"/>
        <v>0.43</v>
      </c>
      <c r="J52" s="14">
        <v>1.41</v>
      </c>
      <c r="K52" s="109">
        <f t="shared" si="1"/>
        <v>2.15</v>
      </c>
      <c r="L52" s="115"/>
    </row>
    <row r="53" spans="1:12" ht="24" customHeight="1">
      <c r="A53" s="114"/>
      <c r="B53" s="107">
        <f>'Tax Invoice'!D49</f>
        <v>5</v>
      </c>
      <c r="C53" s="10" t="s">
        <v>619</v>
      </c>
      <c r="D53" s="10" t="s">
        <v>619</v>
      </c>
      <c r="E53" s="118" t="s">
        <v>26</v>
      </c>
      <c r="F53" s="137" t="s">
        <v>265</v>
      </c>
      <c r="G53" s="138"/>
      <c r="H53" s="11" t="s">
        <v>621</v>
      </c>
      <c r="I53" s="14">
        <f t="shared" si="0"/>
        <v>0.43</v>
      </c>
      <c r="J53" s="14">
        <v>1.41</v>
      </c>
      <c r="K53" s="109">
        <f t="shared" si="1"/>
        <v>2.15</v>
      </c>
      <c r="L53" s="115"/>
    </row>
    <row r="54" spans="1:12" ht="24" customHeight="1">
      <c r="A54" s="114"/>
      <c r="B54" s="107">
        <f>'Tax Invoice'!D50</f>
        <v>100</v>
      </c>
      <c r="C54" s="10" t="s">
        <v>737</v>
      </c>
      <c r="D54" s="10" t="s">
        <v>737</v>
      </c>
      <c r="E54" s="118" t="s">
        <v>26</v>
      </c>
      <c r="F54" s="137"/>
      <c r="G54" s="138"/>
      <c r="H54" s="11" t="s">
        <v>738</v>
      </c>
      <c r="I54" s="14">
        <f t="shared" ref="I54:I85" si="2">ROUNDUP(J54*$N$1,2)</f>
        <v>0.09</v>
      </c>
      <c r="J54" s="14">
        <v>0.28999999999999998</v>
      </c>
      <c r="K54" s="109">
        <f t="shared" ref="K54:K85" si="3">I54*B54</f>
        <v>9</v>
      </c>
      <c r="L54" s="115"/>
    </row>
    <row r="55" spans="1:12" ht="24" customHeight="1">
      <c r="A55" s="114"/>
      <c r="B55" s="107">
        <f>'Tax Invoice'!D51</f>
        <v>5</v>
      </c>
      <c r="C55" s="10" t="s">
        <v>739</v>
      </c>
      <c r="D55" s="10" t="s">
        <v>739</v>
      </c>
      <c r="E55" s="118" t="s">
        <v>23</v>
      </c>
      <c r="F55" s="137" t="s">
        <v>272</v>
      </c>
      <c r="G55" s="138"/>
      <c r="H55" s="11" t="s">
        <v>740</v>
      </c>
      <c r="I55" s="14">
        <f t="shared" si="2"/>
        <v>0.32</v>
      </c>
      <c r="J55" s="14">
        <v>1.05</v>
      </c>
      <c r="K55" s="109">
        <f t="shared" si="3"/>
        <v>1.6</v>
      </c>
      <c r="L55" s="115"/>
    </row>
    <row r="56" spans="1:12" ht="24" customHeight="1">
      <c r="A56" s="114"/>
      <c r="B56" s="107">
        <f>'Tax Invoice'!D52</f>
        <v>10</v>
      </c>
      <c r="C56" s="10" t="s">
        <v>739</v>
      </c>
      <c r="D56" s="10" t="s">
        <v>739</v>
      </c>
      <c r="E56" s="118" t="s">
        <v>25</v>
      </c>
      <c r="F56" s="137" t="s">
        <v>272</v>
      </c>
      <c r="G56" s="138"/>
      <c r="H56" s="11" t="s">
        <v>740</v>
      </c>
      <c r="I56" s="14">
        <f t="shared" si="2"/>
        <v>0.32</v>
      </c>
      <c r="J56" s="14">
        <v>1.05</v>
      </c>
      <c r="K56" s="109">
        <f t="shared" si="3"/>
        <v>3.2</v>
      </c>
      <c r="L56" s="115"/>
    </row>
    <row r="57" spans="1:12" ht="24" customHeight="1">
      <c r="A57" s="114"/>
      <c r="B57" s="107">
        <f>'Tax Invoice'!D53</f>
        <v>5</v>
      </c>
      <c r="C57" s="10" t="s">
        <v>739</v>
      </c>
      <c r="D57" s="10" t="s">
        <v>739</v>
      </c>
      <c r="E57" s="118" t="s">
        <v>25</v>
      </c>
      <c r="F57" s="137" t="s">
        <v>741</v>
      </c>
      <c r="G57" s="138"/>
      <c r="H57" s="11" t="s">
        <v>740</v>
      </c>
      <c r="I57" s="14">
        <f t="shared" si="2"/>
        <v>0.32</v>
      </c>
      <c r="J57" s="14">
        <v>1.05</v>
      </c>
      <c r="K57" s="109">
        <f t="shared" si="3"/>
        <v>1.6</v>
      </c>
      <c r="L57" s="115"/>
    </row>
    <row r="58" spans="1:12" ht="24" customHeight="1">
      <c r="A58" s="114"/>
      <c r="B58" s="107">
        <f>'Tax Invoice'!D54</f>
        <v>5</v>
      </c>
      <c r="C58" s="10" t="s">
        <v>739</v>
      </c>
      <c r="D58" s="10" t="s">
        <v>739</v>
      </c>
      <c r="E58" s="118" t="s">
        <v>26</v>
      </c>
      <c r="F58" s="137" t="s">
        <v>273</v>
      </c>
      <c r="G58" s="138"/>
      <c r="H58" s="11" t="s">
        <v>740</v>
      </c>
      <c r="I58" s="14">
        <f t="shared" si="2"/>
        <v>0.32</v>
      </c>
      <c r="J58" s="14">
        <v>1.05</v>
      </c>
      <c r="K58" s="109">
        <f t="shared" si="3"/>
        <v>1.6</v>
      </c>
      <c r="L58" s="115"/>
    </row>
    <row r="59" spans="1:12" ht="24" customHeight="1">
      <c r="A59" s="114"/>
      <c r="B59" s="107">
        <f>'Tax Invoice'!D55</f>
        <v>10</v>
      </c>
      <c r="C59" s="10" t="s">
        <v>739</v>
      </c>
      <c r="D59" s="10" t="s">
        <v>739</v>
      </c>
      <c r="E59" s="118" t="s">
        <v>26</v>
      </c>
      <c r="F59" s="137" t="s">
        <v>272</v>
      </c>
      <c r="G59" s="138"/>
      <c r="H59" s="11" t="s">
        <v>740</v>
      </c>
      <c r="I59" s="14">
        <f t="shared" si="2"/>
        <v>0.32</v>
      </c>
      <c r="J59" s="14">
        <v>1.05</v>
      </c>
      <c r="K59" s="109">
        <f t="shared" si="3"/>
        <v>3.2</v>
      </c>
      <c r="L59" s="115"/>
    </row>
    <row r="60" spans="1:12" ht="24" customHeight="1">
      <c r="A60" s="114"/>
      <c r="B60" s="107">
        <f>'Tax Invoice'!D56</f>
        <v>5</v>
      </c>
      <c r="C60" s="10" t="s">
        <v>739</v>
      </c>
      <c r="D60" s="10" t="s">
        <v>739</v>
      </c>
      <c r="E60" s="118" t="s">
        <v>26</v>
      </c>
      <c r="F60" s="137" t="s">
        <v>741</v>
      </c>
      <c r="G60" s="138"/>
      <c r="H60" s="11" t="s">
        <v>740</v>
      </c>
      <c r="I60" s="14">
        <f t="shared" si="2"/>
        <v>0.32</v>
      </c>
      <c r="J60" s="14">
        <v>1.05</v>
      </c>
      <c r="K60" s="109">
        <f t="shared" si="3"/>
        <v>1.6</v>
      </c>
      <c r="L60" s="115"/>
    </row>
    <row r="61" spans="1:12" ht="24" customHeight="1">
      <c r="A61" s="114"/>
      <c r="B61" s="107">
        <f>'Tax Invoice'!D57</f>
        <v>50</v>
      </c>
      <c r="C61" s="10" t="s">
        <v>742</v>
      </c>
      <c r="D61" s="10" t="s">
        <v>742</v>
      </c>
      <c r="E61" s="118" t="s">
        <v>26</v>
      </c>
      <c r="F61" s="137"/>
      <c r="G61" s="138"/>
      <c r="H61" s="11" t="s">
        <v>743</v>
      </c>
      <c r="I61" s="14">
        <f t="shared" si="2"/>
        <v>0.12</v>
      </c>
      <c r="J61" s="14">
        <v>0.39</v>
      </c>
      <c r="K61" s="109">
        <f t="shared" si="3"/>
        <v>6</v>
      </c>
      <c r="L61" s="115"/>
    </row>
    <row r="62" spans="1:12" ht="36" customHeight="1">
      <c r="A62" s="114"/>
      <c r="B62" s="107">
        <f>'Tax Invoice'!D58</f>
        <v>20</v>
      </c>
      <c r="C62" s="10" t="s">
        <v>744</v>
      </c>
      <c r="D62" s="10" t="s">
        <v>744</v>
      </c>
      <c r="E62" s="118" t="s">
        <v>732</v>
      </c>
      <c r="F62" s="137"/>
      <c r="G62" s="138"/>
      <c r="H62" s="11" t="s">
        <v>880</v>
      </c>
      <c r="I62" s="14">
        <f t="shared" si="2"/>
        <v>0.69</v>
      </c>
      <c r="J62" s="14">
        <v>2.2999999999999998</v>
      </c>
      <c r="K62" s="109">
        <f t="shared" si="3"/>
        <v>13.799999999999999</v>
      </c>
      <c r="L62" s="115"/>
    </row>
    <row r="63" spans="1:12" ht="24" customHeight="1">
      <c r="A63" s="114"/>
      <c r="B63" s="107">
        <f>'Tax Invoice'!D59</f>
        <v>4</v>
      </c>
      <c r="C63" s="10" t="s">
        <v>745</v>
      </c>
      <c r="D63" s="10" t="s">
        <v>745</v>
      </c>
      <c r="E63" s="118" t="s">
        <v>25</v>
      </c>
      <c r="F63" s="137" t="s">
        <v>273</v>
      </c>
      <c r="G63" s="138"/>
      <c r="H63" s="11" t="s">
        <v>746</v>
      </c>
      <c r="I63" s="14">
        <f t="shared" si="2"/>
        <v>0.32</v>
      </c>
      <c r="J63" s="14">
        <v>1.05</v>
      </c>
      <c r="K63" s="109">
        <f t="shared" si="3"/>
        <v>1.28</v>
      </c>
      <c r="L63" s="115"/>
    </row>
    <row r="64" spans="1:12" ht="24" customHeight="1">
      <c r="A64" s="114"/>
      <c r="B64" s="107">
        <f>'Tax Invoice'!D60</f>
        <v>4</v>
      </c>
      <c r="C64" s="10" t="s">
        <v>745</v>
      </c>
      <c r="D64" s="10" t="s">
        <v>745</v>
      </c>
      <c r="E64" s="118" t="s">
        <v>26</v>
      </c>
      <c r="F64" s="137" t="s">
        <v>273</v>
      </c>
      <c r="G64" s="138"/>
      <c r="H64" s="11" t="s">
        <v>746</v>
      </c>
      <c r="I64" s="14">
        <f t="shared" si="2"/>
        <v>0.32</v>
      </c>
      <c r="J64" s="14">
        <v>1.05</v>
      </c>
      <c r="K64" s="109">
        <f t="shared" si="3"/>
        <v>1.28</v>
      </c>
      <c r="L64" s="115"/>
    </row>
    <row r="65" spans="1:12" ht="24" customHeight="1">
      <c r="A65" s="114"/>
      <c r="B65" s="107">
        <f>'Tax Invoice'!D61</f>
        <v>1</v>
      </c>
      <c r="C65" s="10" t="s">
        <v>747</v>
      </c>
      <c r="D65" s="10" t="s">
        <v>747</v>
      </c>
      <c r="E65" s="118" t="s">
        <v>25</v>
      </c>
      <c r="F65" s="137"/>
      <c r="G65" s="138"/>
      <c r="H65" s="11" t="s">
        <v>748</v>
      </c>
      <c r="I65" s="14">
        <f t="shared" si="2"/>
        <v>0.35000000000000003</v>
      </c>
      <c r="J65" s="14">
        <v>1.1399999999999999</v>
      </c>
      <c r="K65" s="109">
        <f t="shared" si="3"/>
        <v>0.35000000000000003</v>
      </c>
      <c r="L65" s="115"/>
    </row>
    <row r="66" spans="1:12" ht="24" customHeight="1">
      <c r="A66" s="114"/>
      <c r="B66" s="107">
        <f>'Tax Invoice'!D62</f>
        <v>4</v>
      </c>
      <c r="C66" s="10" t="s">
        <v>749</v>
      </c>
      <c r="D66" s="10" t="s">
        <v>749</v>
      </c>
      <c r="E66" s="118"/>
      <c r="F66" s="137"/>
      <c r="G66" s="138"/>
      <c r="H66" s="11" t="s">
        <v>750</v>
      </c>
      <c r="I66" s="14">
        <f t="shared" si="2"/>
        <v>1.19</v>
      </c>
      <c r="J66" s="14">
        <v>3.96</v>
      </c>
      <c r="K66" s="109">
        <f t="shared" si="3"/>
        <v>4.76</v>
      </c>
      <c r="L66" s="115"/>
    </row>
    <row r="67" spans="1:12" ht="12.75" customHeight="1">
      <c r="A67" s="114"/>
      <c r="B67" s="107">
        <f>'Tax Invoice'!D63</f>
        <v>2</v>
      </c>
      <c r="C67" s="10" t="s">
        <v>751</v>
      </c>
      <c r="D67" s="10" t="s">
        <v>846</v>
      </c>
      <c r="E67" s="118" t="s">
        <v>752</v>
      </c>
      <c r="F67" s="137"/>
      <c r="G67" s="138"/>
      <c r="H67" s="11" t="s">
        <v>753</v>
      </c>
      <c r="I67" s="14">
        <f t="shared" si="2"/>
        <v>0.85</v>
      </c>
      <c r="J67" s="14">
        <v>2.83</v>
      </c>
      <c r="K67" s="109">
        <f t="shared" si="3"/>
        <v>1.7</v>
      </c>
      <c r="L67" s="115"/>
    </row>
    <row r="68" spans="1:12" ht="12.75" customHeight="1">
      <c r="A68" s="114"/>
      <c r="B68" s="107">
        <f>'Tax Invoice'!D64</f>
        <v>2</v>
      </c>
      <c r="C68" s="10" t="s">
        <v>751</v>
      </c>
      <c r="D68" s="10" t="s">
        <v>847</v>
      </c>
      <c r="E68" s="118" t="s">
        <v>754</v>
      </c>
      <c r="F68" s="137"/>
      <c r="G68" s="138"/>
      <c r="H68" s="11" t="s">
        <v>753</v>
      </c>
      <c r="I68" s="14">
        <f t="shared" si="2"/>
        <v>1.84</v>
      </c>
      <c r="J68" s="14">
        <v>6.13</v>
      </c>
      <c r="K68" s="109">
        <f t="shared" si="3"/>
        <v>3.68</v>
      </c>
      <c r="L68" s="115"/>
    </row>
    <row r="69" spans="1:12" ht="12.75" customHeight="1">
      <c r="A69" s="114"/>
      <c r="B69" s="107">
        <f>'Tax Invoice'!D65</f>
        <v>2</v>
      </c>
      <c r="C69" s="10" t="s">
        <v>751</v>
      </c>
      <c r="D69" s="10" t="s">
        <v>848</v>
      </c>
      <c r="E69" s="118" t="s">
        <v>755</v>
      </c>
      <c r="F69" s="137"/>
      <c r="G69" s="138"/>
      <c r="H69" s="11" t="s">
        <v>753</v>
      </c>
      <c r="I69" s="14">
        <f t="shared" si="2"/>
        <v>2.0599999999999996</v>
      </c>
      <c r="J69" s="14">
        <v>6.84</v>
      </c>
      <c r="K69" s="109">
        <f t="shared" si="3"/>
        <v>4.1199999999999992</v>
      </c>
      <c r="L69" s="115"/>
    </row>
    <row r="70" spans="1:12" ht="12.75" customHeight="1">
      <c r="A70" s="114"/>
      <c r="B70" s="107">
        <f>'Tax Invoice'!D66</f>
        <v>2</v>
      </c>
      <c r="C70" s="10" t="s">
        <v>751</v>
      </c>
      <c r="D70" s="10" t="s">
        <v>849</v>
      </c>
      <c r="E70" s="118" t="s">
        <v>756</v>
      </c>
      <c r="F70" s="137"/>
      <c r="G70" s="138"/>
      <c r="H70" s="11" t="s">
        <v>753</v>
      </c>
      <c r="I70" s="14">
        <f t="shared" si="2"/>
        <v>2.2699999999999996</v>
      </c>
      <c r="J70" s="14">
        <v>7.55</v>
      </c>
      <c r="K70" s="109">
        <f t="shared" si="3"/>
        <v>4.5399999999999991</v>
      </c>
      <c r="L70" s="115"/>
    </row>
    <row r="71" spans="1:12" ht="24" customHeight="1">
      <c r="A71" s="114"/>
      <c r="B71" s="107">
        <f>'Tax Invoice'!D67</f>
        <v>5</v>
      </c>
      <c r="C71" s="10" t="s">
        <v>757</v>
      </c>
      <c r="D71" s="10" t="s">
        <v>757</v>
      </c>
      <c r="E71" s="118" t="s">
        <v>26</v>
      </c>
      <c r="F71" s="137" t="s">
        <v>107</v>
      </c>
      <c r="G71" s="138"/>
      <c r="H71" s="11" t="s">
        <v>758</v>
      </c>
      <c r="I71" s="14">
        <f t="shared" si="2"/>
        <v>1.28</v>
      </c>
      <c r="J71" s="14">
        <v>4.26</v>
      </c>
      <c r="K71" s="109">
        <f t="shared" si="3"/>
        <v>6.4</v>
      </c>
      <c r="L71" s="115"/>
    </row>
    <row r="72" spans="1:12" ht="24" customHeight="1">
      <c r="A72" s="114"/>
      <c r="B72" s="107">
        <f>'Tax Invoice'!D68</f>
        <v>5</v>
      </c>
      <c r="C72" s="10" t="s">
        <v>759</v>
      </c>
      <c r="D72" s="10" t="s">
        <v>759</v>
      </c>
      <c r="E72" s="118" t="s">
        <v>26</v>
      </c>
      <c r="F72" s="137" t="s">
        <v>732</v>
      </c>
      <c r="G72" s="138"/>
      <c r="H72" s="11" t="s">
        <v>760</v>
      </c>
      <c r="I72" s="14">
        <f t="shared" si="2"/>
        <v>1.52</v>
      </c>
      <c r="J72" s="14">
        <v>5.0599999999999996</v>
      </c>
      <c r="K72" s="109">
        <f t="shared" si="3"/>
        <v>7.6</v>
      </c>
      <c r="L72" s="115"/>
    </row>
    <row r="73" spans="1:12" ht="36" customHeight="1">
      <c r="A73" s="114"/>
      <c r="B73" s="107">
        <f>'Tax Invoice'!D69</f>
        <v>2</v>
      </c>
      <c r="C73" s="10" t="s">
        <v>761</v>
      </c>
      <c r="D73" s="10" t="s">
        <v>761</v>
      </c>
      <c r="E73" s="118" t="s">
        <v>107</v>
      </c>
      <c r="F73" s="137" t="s">
        <v>23</v>
      </c>
      <c r="G73" s="138"/>
      <c r="H73" s="11" t="s">
        <v>762</v>
      </c>
      <c r="I73" s="14">
        <f t="shared" si="2"/>
        <v>0.96</v>
      </c>
      <c r="J73" s="14">
        <v>3.19</v>
      </c>
      <c r="K73" s="109">
        <f t="shared" si="3"/>
        <v>1.92</v>
      </c>
      <c r="L73" s="115"/>
    </row>
    <row r="74" spans="1:12" ht="24" customHeight="1">
      <c r="A74" s="114"/>
      <c r="B74" s="107">
        <f>'Tax Invoice'!D70</f>
        <v>10</v>
      </c>
      <c r="C74" s="10" t="s">
        <v>763</v>
      </c>
      <c r="D74" s="10" t="s">
        <v>763</v>
      </c>
      <c r="E74" s="118" t="s">
        <v>107</v>
      </c>
      <c r="F74" s="137"/>
      <c r="G74" s="138"/>
      <c r="H74" s="11" t="s">
        <v>764</v>
      </c>
      <c r="I74" s="14">
        <f t="shared" si="2"/>
        <v>0.29000000000000004</v>
      </c>
      <c r="J74" s="14">
        <v>0.96</v>
      </c>
      <c r="K74" s="109">
        <f t="shared" si="3"/>
        <v>2.9000000000000004</v>
      </c>
      <c r="L74" s="115"/>
    </row>
    <row r="75" spans="1:12" ht="24" customHeight="1">
      <c r="A75" s="114"/>
      <c r="B75" s="107">
        <f>'Tax Invoice'!D71</f>
        <v>5</v>
      </c>
      <c r="C75" s="10" t="s">
        <v>763</v>
      </c>
      <c r="D75" s="10" t="s">
        <v>763</v>
      </c>
      <c r="E75" s="118" t="s">
        <v>212</v>
      </c>
      <c r="F75" s="137"/>
      <c r="G75" s="138"/>
      <c r="H75" s="11" t="s">
        <v>764</v>
      </c>
      <c r="I75" s="14">
        <f t="shared" si="2"/>
        <v>0.29000000000000004</v>
      </c>
      <c r="J75" s="14">
        <v>0.96</v>
      </c>
      <c r="K75" s="109">
        <f t="shared" si="3"/>
        <v>1.4500000000000002</v>
      </c>
      <c r="L75" s="115"/>
    </row>
    <row r="76" spans="1:12" ht="24" customHeight="1">
      <c r="A76" s="114"/>
      <c r="B76" s="107">
        <f>'Tax Invoice'!D72</f>
        <v>5</v>
      </c>
      <c r="C76" s="10" t="s">
        <v>763</v>
      </c>
      <c r="D76" s="10" t="s">
        <v>763</v>
      </c>
      <c r="E76" s="118" t="s">
        <v>266</v>
      </c>
      <c r="F76" s="137"/>
      <c r="G76" s="138"/>
      <c r="H76" s="11" t="s">
        <v>764</v>
      </c>
      <c r="I76" s="14">
        <f t="shared" si="2"/>
        <v>0.29000000000000004</v>
      </c>
      <c r="J76" s="14">
        <v>0.96</v>
      </c>
      <c r="K76" s="109">
        <f t="shared" si="3"/>
        <v>1.4500000000000002</v>
      </c>
      <c r="L76" s="115"/>
    </row>
    <row r="77" spans="1:12" ht="24" customHeight="1">
      <c r="A77" s="114"/>
      <c r="B77" s="107">
        <f>'Tax Invoice'!D73</f>
        <v>19</v>
      </c>
      <c r="C77" s="10" t="s">
        <v>567</v>
      </c>
      <c r="D77" s="10" t="s">
        <v>567</v>
      </c>
      <c r="E77" s="118" t="s">
        <v>107</v>
      </c>
      <c r="F77" s="137"/>
      <c r="G77" s="138"/>
      <c r="H77" s="11" t="s">
        <v>765</v>
      </c>
      <c r="I77" s="14">
        <f t="shared" si="2"/>
        <v>0.32</v>
      </c>
      <c r="J77" s="14">
        <v>1.05</v>
      </c>
      <c r="K77" s="109">
        <f t="shared" si="3"/>
        <v>6.08</v>
      </c>
      <c r="L77" s="115"/>
    </row>
    <row r="78" spans="1:12" ht="24" customHeight="1">
      <c r="A78" s="114"/>
      <c r="B78" s="107">
        <f>'Tax Invoice'!D74</f>
        <v>5</v>
      </c>
      <c r="C78" s="10" t="s">
        <v>567</v>
      </c>
      <c r="D78" s="10" t="s">
        <v>567</v>
      </c>
      <c r="E78" s="118" t="s">
        <v>265</v>
      </c>
      <c r="F78" s="137"/>
      <c r="G78" s="138"/>
      <c r="H78" s="11" t="s">
        <v>765</v>
      </c>
      <c r="I78" s="14">
        <f t="shared" si="2"/>
        <v>0.32</v>
      </c>
      <c r="J78" s="14">
        <v>1.05</v>
      </c>
      <c r="K78" s="109">
        <f t="shared" si="3"/>
        <v>1.6</v>
      </c>
      <c r="L78" s="115"/>
    </row>
    <row r="79" spans="1:12" ht="24" customHeight="1">
      <c r="A79" s="114"/>
      <c r="B79" s="107">
        <f>'Tax Invoice'!D75</f>
        <v>2</v>
      </c>
      <c r="C79" s="10" t="s">
        <v>766</v>
      </c>
      <c r="D79" s="10" t="s">
        <v>766</v>
      </c>
      <c r="E79" s="118" t="s">
        <v>35</v>
      </c>
      <c r="F79" s="137"/>
      <c r="G79" s="138"/>
      <c r="H79" s="11" t="s">
        <v>767</v>
      </c>
      <c r="I79" s="14">
        <f t="shared" si="2"/>
        <v>0.91</v>
      </c>
      <c r="J79" s="14">
        <v>3.01</v>
      </c>
      <c r="K79" s="109">
        <f t="shared" si="3"/>
        <v>1.82</v>
      </c>
      <c r="L79" s="115"/>
    </row>
    <row r="80" spans="1:12" ht="60" customHeight="1">
      <c r="A80" s="114"/>
      <c r="B80" s="107">
        <f>'Tax Invoice'!D76</f>
        <v>10</v>
      </c>
      <c r="C80" s="10" t="s">
        <v>768</v>
      </c>
      <c r="D80" s="10" t="s">
        <v>768</v>
      </c>
      <c r="E80" s="118" t="s">
        <v>272</v>
      </c>
      <c r="F80" s="137"/>
      <c r="G80" s="138"/>
      <c r="H80" s="11" t="s">
        <v>769</v>
      </c>
      <c r="I80" s="14">
        <f t="shared" si="2"/>
        <v>0.43</v>
      </c>
      <c r="J80" s="14">
        <v>1.41</v>
      </c>
      <c r="K80" s="109">
        <f t="shared" si="3"/>
        <v>4.3</v>
      </c>
      <c r="L80" s="115"/>
    </row>
    <row r="81" spans="1:12" ht="12.75" customHeight="1">
      <c r="A81" s="114"/>
      <c r="B81" s="107">
        <f>'Tax Invoice'!D77</f>
        <v>50</v>
      </c>
      <c r="C81" s="10" t="s">
        <v>656</v>
      </c>
      <c r="D81" s="10" t="s">
        <v>656</v>
      </c>
      <c r="E81" s="118" t="s">
        <v>23</v>
      </c>
      <c r="F81" s="137"/>
      <c r="G81" s="138"/>
      <c r="H81" s="11" t="s">
        <v>658</v>
      </c>
      <c r="I81" s="14">
        <f t="shared" si="2"/>
        <v>0.09</v>
      </c>
      <c r="J81" s="14">
        <v>0.3</v>
      </c>
      <c r="K81" s="109">
        <f t="shared" si="3"/>
        <v>4.5</v>
      </c>
      <c r="L81" s="115"/>
    </row>
    <row r="82" spans="1:12" ht="12.75" customHeight="1">
      <c r="A82" s="114"/>
      <c r="B82" s="107">
        <f>'Tax Invoice'!D78</f>
        <v>50</v>
      </c>
      <c r="C82" s="10" t="s">
        <v>656</v>
      </c>
      <c r="D82" s="10" t="s">
        <v>656</v>
      </c>
      <c r="E82" s="118" t="s">
        <v>651</v>
      </c>
      <c r="F82" s="137"/>
      <c r="G82" s="138"/>
      <c r="H82" s="11" t="s">
        <v>658</v>
      </c>
      <c r="I82" s="14">
        <f t="shared" si="2"/>
        <v>0.09</v>
      </c>
      <c r="J82" s="14">
        <v>0.3</v>
      </c>
      <c r="K82" s="109">
        <f t="shared" si="3"/>
        <v>4.5</v>
      </c>
      <c r="L82" s="115"/>
    </row>
    <row r="83" spans="1:12" ht="12.75" customHeight="1">
      <c r="A83" s="114"/>
      <c r="B83" s="107">
        <f>'Tax Invoice'!D79</f>
        <v>100</v>
      </c>
      <c r="C83" s="10" t="s">
        <v>656</v>
      </c>
      <c r="D83" s="10" t="s">
        <v>656</v>
      </c>
      <c r="E83" s="118" t="s">
        <v>67</v>
      </c>
      <c r="F83" s="137"/>
      <c r="G83" s="138"/>
      <c r="H83" s="11" t="s">
        <v>658</v>
      </c>
      <c r="I83" s="14">
        <f t="shared" si="2"/>
        <v>0.09</v>
      </c>
      <c r="J83" s="14">
        <v>0.3</v>
      </c>
      <c r="K83" s="109">
        <f t="shared" si="3"/>
        <v>9</v>
      </c>
      <c r="L83" s="115"/>
    </row>
    <row r="84" spans="1:12" ht="12.75" customHeight="1">
      <c r="A84" s="114"/>
      <c r="B84" s="107">
        <f>'Tax Invoice'!D80</f>
        <v>100</v>
      </c>
      <c r="C84" s="10" t="s">
        <v>656</v>
      </c>
      <c r="D84" s="10" t="s">
        <v>656</v>
      </c>
      <c r="E84" s="118" t="s">
        <v>26</v>
      </c>
      <c r="F84" s="137"/>
      <c r="G84" s="138"/>
      <c r="H84" s="11" t="s">
        <v>658</v>
      </c>
      <c r="I84" s="14">
        <f t="shared" si="2"/>
        <v>0.09</v>
      </c>
      <c r="J84" s="14">
        <v>0.3</v>
      </c>
      <c r="K84" s="109">
        <f t="shared" si="3"/>
        <v>9</v>
      </c>
      <c r="L84" s="115"/>
    </row>
    <row r="85" spans="1:12" ht="24" customHeight="1">
      <c r="A85" s="114"/>
      <c r="B85" s="107">
        <f>'Tax Invoice'!D81</f>
        <v>10</v>
      </c>
      <c r="C85" s="10" t="s">
        <v>770</v>
      </c>
      <c r="D85" s="10" t="s">
        <v>770</v>
      </c>
      <c r="E85" s="118" t="s">
        <v>23</v>
      </c>
      <c r="F85" s="137" t="s">
        <v>272</v>
      </c>
      <c r="G85" s="138"/>
      <c r="H85" s="11" t="s">
        <v>771</v>
      </c>
      <c r="I85" s="14">
        <f t="shared" si="2"/>
        <v>0.32</v>
      </c>
      <c r="J85" s="14">
        <v>1.05</v>
      </c>
      <c r="K85" s="109">
        <f t="shared" si="3"/>
        <v>3.2</v>
      </c>
      <c r="L85" s="115"/>
    </row>
    <row r="86" spans="1:12" ht="24" customHeight="1">
      <c r="A86" s="114"/>
      <c r="B86" s="107">
        <f>'Tax Invoice'!D82</f>
        <v>10</v>
      </c>
      <c r="C86" s="10" t="s">
        <v>770</v>
      </c>
      <c r="D86" s="10" t="s">
        <v>770</v>
      </c>
      <c r="E86" s="118" t="s">
        <v>25</v>
      </c>
      <c r="F86" s="137" t="s">
        <v>273</v>
      </c>
      <c r="G86" s="138"/>
      <c r="H86" s="11" t="s">
        <v>771</v>
      </c>
      <c r="I86" s="14">
        <f t="shared" ref="I86:I117" si="4">ROUNDUP(J86*$N$1,2)</f>
        <v>0.32</v>
      </c>
      <c r="J86" s="14">
        <v>1.05</v>
      </c>
      <c r="K86" s="109">
        <f t="shared" ref="K86:K117" si="5">I86*B86</f>
        <v>3.2</v>
      </c>
      <c r="L86" s="115"/>
    </row>
    <row r="87" spans="1:12" ht="24" customHeight="1">
      <c r="A87" s="114"/>
      <c r="B87" s="107">
        <f>'Tax Invoice'!D83</f>
        <v>10</v>
      </c>
      <c r="C87" s="10" t="s">
        <v>770</v>
      </c>
      <c r="D87" s="10" t="s">
        <v>770</v>
      </c>
      <c r="E87" s="118" t="s">
        <v>25</v>
      </c>
      <c r="F87" s="137" t="s">
        <v>272</v>
      </c>
      <c r="G87" s="138"/>
      <c r="H87" s="11" t="s">
        <v>771</v>
      </c>
      <c r="I87" s="14">
        <f t="shared" si="4"/>
        <v>0.32</v>
      </c>
      <c r="J87" s="14">
        <v>1.05</v>
      </c>
      <c r="K87" s="109">
        <f t="shared" si="5"/>
        <v>3.2</v>
      </c>
      <c r="L87" s="115"/>
    </row>
    <row r="88" spans="1:12" ht="24" customHeight="1">
      <c r="A88" s="114"/>
      <c r="B88" s="107">
        <f>'Tax Invoice'!D84</f>
        <v>10</v>
      </c>
      <c r="C88" s="10" t="s">
        <v>770</v>
      </c>
      <c r="D88" s="10" t="s">
        <v>770</v>
      </c>
      <c r="E88" s="118" t="s">
        <v>67</v>
      </c>
      <c r="F88" s="137" t="s">
        <v>272</v>
      </c>
      <c r="G88" s="138"/>
      <c r="H88" s="11" t="s">
        <v>771</v>
      </c>
      <c r="I88" s="14">
        <f t="shared" si="4"/>
        <v>0.32</v>
      </c>
      <c r="J88" s="14">
        <v>1.05</v>
      </c>
      <c r="K88" s="109">
        <f t="shared" si="5"/>
        <v>3.2</v>
      </c>
      <c r="L88" s="115"/>
    </row>
    <row r="89" spans="1:12" ht="24" customHeight="1">
      <c r="A89" s="114"/>
      <c r="B89" s="107">
        <f>'Tax Invoice'!D85</f>
        <v>10</v>
      </c>
      <c r="C89" s="10" t="s">
        <v>770</v>
      </c>
      <c r="D89" s="10" t="s">
        <v>770</v>
      </c>
      <c r="E89" s="118" t="s">
        <v>26</v>
      </c>
      <c r="F89" s="137" t="s">
        <v>273</v>
      </c>
      <c r="G89" s="138"/>
      <c r="H89" s="11" t="s">
        <v>771</v>
      </c>
      <c r="I89" s="14">
        <f t="shared" si="4"/>
        <v>0.32</v>
      </c>
      <c r="J89" s="14">
        <v>1.05</v>
      </c>
      <c r="K89" s="109">
        <f t="shared" si="5"/>
        <v>3.2</v>
      </c>
      <c r="L89" s="115"/>
    </row>
    <row r="90" spans="1:12" ht="24" customHeight="1">
      <c r="A90" s="114"/>
      <c r="B90" s="107">
        <f>'Tax Invoice'!D86</f>
        <v>15</v>
      </c>
      <c r="C90" s="10" t="s">
        <v>770</v>
      </c>
      <c r="D90" s="10" t="s">
        <v>770</v>
      </c>
      <c r="E90" s="118" t="s">
        <v>26</v>
      </c>
      <c r="F90" s="137" t="s">
        <v>272</v>
      </c>
      <c r="G90" s="138"/>
      <c r="H90" s="11" t="s">
        <v>771</v>
      </c>
      <c r="I90" s="14">
        <f t="shared" si="4"/>
        <v>0.32</v>
      </c>
      <c r="J90" s="14">
        <v>1.05</v>
      </c>
      <c r="K90" s="109">
        <f t="shared" si="5"/>
        <v>4.8</v>
      </c>
      <c r="L90" s="115"/>
    </row>
    <row r="91" spans="1:12" ht="12.75" customHeight="1">
      <c r="A91" s="114"/>
      <c r="B91" s="107">
        <f>'Tax Invoice'!D87</f>
        <v>1</v>
      </c>
      <c r="C91" s="10" t="s">
        <v>772</v>
      </c>
      <c r="D91" s="10" t="s">
        <v>772</v>
      </c>
      <c r="E91" s="118" t="s">
        <v>23</v>
      </c>
      <c r="F91" s="137" t="s">
        <v>273</v>
      </c>
      <c r="G91" s="138"/>
      <c r="H91" s="11" t="s">
        <v>773</v>
      </c>
      <c r="I91" s="14">
        <f t="shared" si="4"/>
        <v>0.32</v>
      </c>
      <c r="J91" s="14">
        <v>1.05</v>
      </c>
      <c r="K91" s="109">
        <f t="shared" si="5"/>
        <v>0.32</v>
      </c>
      <c r="L91" s="115"/>
    </row>
    <row r="92" spans="1:12" ht="36" customHeight="1">
      <c r="A92" s="114"/>
      <c r="B92" s="107">
        <f>'Tax Invoice'!D88</f>
        <v>2</v>
      </c>
      <c r="C92" s="10" t="s">
        <v>774</v>
      </c>
      <c r="D92" s="10" t="s">
        <v>774</v>
      </c>
      <c r="E92" s="118" t="s">
        <v>25</v>
      </c>
      <c r="F92" s="137" t="s">
        <v>239</v>
      </c>
      <c r="G92" s="138"/>
      <c r="H92" s="11" t="s">
        <v>775</v>
      </c>
      <c r="I92" s="14">
        <f t="shared" si="4"/>
        <v>1.31</v>
      </c>
      <c r="J92" s="14">
        <v>4.3499999999999996</v>
      </c>
      <c r="K92" s="109">
        <f t="shared" si="5"/>
        <v>2.62</v>
      </c>
      <c r="L92" s="115"/>
    </row>
    <row r="93" spans="1:12" ht="24" customHeight="1">
      <c r="A93" s="114"/>
      <c r="B93" s="107">
        <f>'Tax Invoice'!D89</f>
        <v>2</v>
      </c>
      <c r="C93" s="10" t="s">
        <v>776</v>
      </c>
      <c r="D93" s="10" t="s">
        <v>776</v>
      </c>
      <c r="E93" s="118" t="s">
        <v>25</v>
      </c>
      <c r="F93" s="137" t="s">
        <v>239</v>
      </c>
      <c r="G93" s="138"/>
      <c r="H93" s="11" t="s">
        <v>777</v>
      </c>
      <c r="I93" s="14">
        <f t="shared" si="4"/>
        <v>1.29</v>
      </c>
      <c r="J93" s="14">
        <v>4.29</v>
      </c>
      <c r="K93" s="109">
        <f t="shared" si="5"/>
        <v>2.58</v>
      </c>
      <c r="L93" s="115"/>
    </row>
    <row r="94" spans="1:12" ht="12.75" customHeight="1">
      <c r="A94" s="114"/>
      <c r="B94" s="107">
        <f>'Tax Invoice'!D90</f>
        <v>4</v>
      </c>
      <c r="C94" s="10" t="s">
        <v>778</v>
      </c>
      <c r="D94" s="10" t="s">
        <v>850</v>
      </c>
      <c r="E94" s="118" t="s">
        <v>779</v>
      </c>
      <c r="F94" s="137"/>
      <c r="G94" s="138"/>
      <c r="H94" s="11" t="s">
        <v>780</v>
      </c>
      <c r="I94" s="14">
        <f t="shared" si="4"/>
        <v>0.72</v>
      </c>
      <c r="J94" s="14">
        <v>2.39</v>
      </c>
      <c r="K94" s="109">
        <f t="shared" si="5"/>
        <v>2.88</v>
      </c>
      <c r="L94" s="115"/>
    </row>
    <row r="95" spans="1:12" ht="12.75" customHeight="1">
      <c r="A95" s="114"/>
      <c r="B95" s="107">
        <f>'Tax Invoice'!D91</f>
        <v>4</v>
      </c>
      <c r="C95" s="10" t="s">
        <v>778</v>
      </c>
      <c r="D95" s="10" t="s">
        <v>851</v>
      </c>
      <c r="E95" s="118" t="s">
        <v>752</v>
      </c>
      <c r="F95" s="137"/>
      <c r="G95" s="138"/>
      <c r="H95" s="11" t="s">
        <v>780</v>
      </c>
      <c r="I95" s="14">
        <f t="shared" si="4"/>
        <v>0.88</v>
      </c>
      <c r="J95" s="14">
        <v>2.92</v>
      </c>
      <c r="K95" s="109">
        <f t="shared" si="5"/>
        <v>3.52</v>
      </c>
      <c r="L95" s="115"/>
    </row>
    <row r="96" spans="1:12" ht="24" customHeight="1">
      <c r="A96" s="114"/>
      <c r="B96" s="107">
        <f>'Tax Invoice'!D92</f>
        <v>20</v>
      </c>
      <c r="C96" s="10" t="s">
        <v>781</v>
      </c>
      <c r="D96" s="10" t="s">
        <v>781</v>
      </c>
      <c r="E96" s="118"/>
      <c r="F96" s="137"/>
      <c r="G96" s="138"/>
      <c r="H96" s="11" t="s">
        <v>881</v>
      </c>
      <c r="I96" s="14">
        <f t="shared" si="4"/>
        <v>0.27</v>
      </c>
      <c r="J96" s="14">
        <v>0.89</v>
      </c>
      <c r="K96" s="109">
        <f t="shared" si="5"/>
        <v>5.4</v>
      </c>
      <c r="L96" s="115"/>
    </row>
    <row r="97" spans="1:12" ht="24" customHeight="1">
      <c r="A97" s="114"/>
      <c r="B97" s="107">
        <f>'Tax Invoice'!D93</f>
        <v>20</v>
      </c>
      <c r="C97" s="10" t="s">
        <v>116</v>
      </c>
      <c r="D97" s="10" t="s">
        <v>116</v>
      </c>
      <c r="E97" s="118"/>
      <c r="F97" s="137"/>
      <c r="G97" s="138"/>
      <c r="H97" s="11" t="s">
        <v>782</v>
      </c>
      <c r="I97" s="14">
        <f t="shared" si="4"/>
        <v>0.11</v>
      </c>
      <c r="J97" s="14">
        <v>0.34</v>
      </c>
      <c r="K97" s="109">
        <f t="shared" si="5"/>
        <v>2.2000000000000002</v>
      </c>
      <c r="L97" s="115"/>
    </row>
    <row r="98" spans="1:12" ht="24" customHeight="1">
      <c r="A98" s="114"/>
      <c r="B98" s="107">
        <f>'Tax Invoice'!D94</f>
        <v>20</v>
      </c>
      <c r="C98" s="10" t="s">
        <v>125</v>
      </c>
      <c r="D98" s="10" t="s">
        <v>125</v>
      </c>
      <c r="E98" s="118" t="s">
        <v>107</v>
      </c>
      <c r="F98" s="137"/>
      <c r="G98" s="138"/>
      <c r="H98" s="11" t="s">
        <v>783</v>
      </c>
      <c r="I98" s="14">
        <f t="shared" si="4"/>
        <v>0.13</v>
      </c>
      <c r="J98" s="14">
        <v>0.43</v>
      </c>
      <c r="K98" s="109">
        <f t="shared" si="5"/>
        <v>2.6</v>
      </c>
      <c r="L98" s="115"/>
    </row>
    <row r="99" spans="1:12" ht="24" customHeight="1">
      <c r="A99" s="114"/>
      <c r="B99" s="107">
        <f>'Tax Invoice'!D95</f>
        <v>20</v>
      </c>
      <c r="C99" s="10" t="s">
        <v>625</v>
      </c>
      <c r="D99" s="10" t="s">
        <v>625</v>
      </c>
      <c r="E99" s="118" t="s">
        <v>272</v>
      </c>
      <c r="F99" s="137"/>
      <c r="G99" s="138"/>
      <c r="H99" s="11" t="s">
        <v>784</v>
      </c>
      <c r="I99" s="14">
        <f t="shared" si="4"/>
        <v>0.21000000000000002</v>
      </c>
      <c r="J99" s="14">
        <v>0.69</v>
      </c>
      <c r="K99" s="109">
        <f t="shared" si="5"/>
        <v>4.2</v>
      </c>
      <c r="L99" s="115"/>
    </row>
    <row r="100" spans="1:12" ht="24" customHeight="1">
      <c r="A100" s="114"/>
      <c r="B100" s="107">
        <f>'Tax Invoice'!D96</f>
        <v>15</v>
      </c>
      <c r="C100" s="10" t="s">
        <v>122</v>
      </c>
      <c r="D100" s="10" t="s">
        <v>122</v>
      </c>
      <c r="E100" s="118" t="s">
        <v>239</v>
      </c>
      <c r="F100" s="137"/>
      <c r="G100" s="138"/>
      <c r="H100" s="11" t="s">
        <v>785</v>
      </c>
      <c r="I100" s="14">
        <f t="shared" si="4"/>
        <v>0.32</v>
      </c>
      <c r="J100" s="14">
        <v>1.05</v>
      </c>
      <c r="K100" s="109">
        <f t="shared" si="5"/>
        <v>4.8</v>
      </c>
      <c r="L100" s="115"/>
    </row>
    <row r="101" spans="1:12" ht="24" customHeight="1">
      <c r="A101" s="114"/>
      <c r="B101" s="107">
        <f>'Tax Invoice'!D97</f>
        <v>20</v>
      </c>
      <c r="C101" s="10" t="s">
        <v>786</v>
      </c>
      <c r="D101" s="10" t="s">
        <v>786</v>
      </c>
      <c r="E101" s="118" t="s">
        <v>239</v>
      </c>
      <c r="F101" s="137"/>
      <c r="G101" s="138"/>
      <c r="H101" s="11" t="s">
        <v>787</v>
      </c>
      <c r="I101" s="14">
        <f t="shared" si="4"/>
        <v>0.32</v>
      </c>
      <c r="J101" s="14">
        <v>1.05</v>
      </c>
      <c r="K101" s="109">
        <f t="shared" si="5"/>
        <v>6.4</v>
      </c>
      <c r="L101" s="115"/>
    </row>
    <row r="102" spans="1:12" ht="24" customHeight="1">
      <c r="A102" s="114"/>
      <c r="B102" s="107">
        <f>'Tax Invoice'!D98</f>
        <v>15</v>
      </c>
      <c r="C102" s="10" t="s">
        <v>788</v>
      </c>
      <c r="D102" s="10" t="s">
        <v>788</v>
      </c>
      <c r="E102" s="118" t="s">
        <v>239</v>
      </c>
      <c r="F102" s="137"/>
      <c r="G102" s="138"/>
      <c r="H102" s="11" t="s">
        <v>789</v>
      </c>
      <c r="I102" s="14">
        <f t="shared" si="4"/>
        <v>0.51</v>
      </c>
      <c r="J102" s="14">
        <v>1.67</v>
      </c>
      <c r="K102" s="109">
        <f t="shared" si="5"/>
        <v>7.65</v>
      </c>
      <c r="L102" s="115"/>
    </row>
    <row r="103" spans="1:12" ht="36" customHeight="1">
      <c r="A103" s="114"/>
      <c r="B103" s="107">
        <f>'Tax Invoice'!D99</f>
        <v>4</v>
      </c>
      <c r="C103" s="10" t="s">
        <v>790</v>
      </c>
      <c r="D103" s="10" t="s">
        <v>852</v>
      </c>
      <c r="E103" s="118" t="s">
        <v>791</v>
      </c>
      <c r="F103" s="137"/>
      <c r="G103" s="138"/>
      <c r="H103" s="11" t="s">
        <v>792</v>
      </c>
      <c r="I103" s="14">
        <f t="shared" si="4"/>
        <v>0.43</v>
      </c>
      <c r="J103" s="14">
        <v>1.41</v>
      </c>
      <c r="K103" s="109">
        <f t="shared" si="5"/>
        <v>1.72</v>
      </c>
      <c r="L103" s="115"/>
    </row>
    <row r="104" spans="1:12" ht="24" customHeight="1">
      <c r="A104" s="114"/>
      <c r="B104" s="107">
        <f>'Tax Invoice'!D100</f>
        <v>10</v>
      </c>
      <c r="C104" s="10" t="s">
        <v>793</v>
      </c>
      <c r="D104" s="10" t="s">
        <v>793</v>
      </c>
      <c r="E104" s="118" t="s">
        <v>651</v>
      </c>
      <c r="F104" s="137"/>
      <c r="G104" s="138"/>
      <c r="H104" s="11" t="s">
        <v>794</v>
      </c>
      <c r="I104" s="14">
        <f t="shared" si="4"/>
        <v>1.1200000000000001</v>
      </c>
      <c r="J104" s="14">
        <v>3.72</v>
      </c>
      <c r="K104" s="109">
        <f t="shared" si="5"/>
        <v>11.200000000000001</v>
      </c>
      <c r="L104" s="115"/>
    </row>
    <row r="105" spans="1:12" ht="24" customHeight="1">
      <c r="A105" s="114"/>
      <c r="B105" s="107">
        <f>'Tax Invoice'!D101</f>
        <v>20</v>
      </c>
      <c r="C105" s="10" t="s">
        <v>793</v>
      </c>
      <c r="D105" s="10" t="s">
        <v>793</v>
      </c>
      <c r="E105" s="118" t="s">
        <v>25</v>
      </c>
      <c r="F105" s="137"/>
      <c r="G105" s="138"/>
      <c r="H105" s="11" t="s">
        <v>794</v>
      </c>
      <c r="I105" s="14">
        <f t="shared" si="4"/>
        <v>1.1200000000000001</v>
      </c>
      <c r="J105" s="14">
        <v>3.72</v>
      </c>
      <c r="K105" s="109">
        <f t="shared" si="5"/>
        <v>22.400000000000002</v>
      </c>
      <c r="L105" s="115"/>
    </row>
    <row r="106" spans="1:12" ht="24" customHeight="1">
      <c r="A106" s="114"/>
      <c r="B106" s="107">
        <f>'Tax Invoice'!D102</f>
        <v>30</v>
      </c>
      <c r="C106" s="10" t="s">
        <v>793</v>
      </c>
      <c r="D106" s="10" t="s">
        <v>793</v>
      </c>
      <c r="E106" s="118" t="s">
        <v>26</v>
      </c>
      <c r="F106" s="137"/>
      <c r="G106" s="138"/>
      <c r="H106" s="11" t="s">
        <v>794</v>
      </c>
      <c r="I106" s="14">
        <f t="shared" si="4"/>
        <v>1.1200000000000001</v>
      </c>
      <c r="J106" s="14">
        <v>3.72</v>
      </c>
      <c r="K106" s="109">
        <f t="shared" si="5"/>
        <v>33.6</v>
      </c>
      <c r="L106" s="115"/>
    </row>
    <row r="107" spans="1:12" ht="12.75" customHeight="1">
      <c r="A107" s="114"/>
      <c r="B107" s="107">
        <f>'Tax Invoice'!D103</f>
        <v>50</v>
      </c>
      <c r="C107" s="10" t="s">
        <v>68</v>
      </c>
      <c r="D107" s="10" t="s">
        <v>68</v>
      </c>
      <c r="E107" s="118" t="s">
        <v>26</v>
      </c>
      <c r="F107" s="137" t="s">
        <v>272</v>
      </c>
      <c r="G107" s="138"/>
      <c r="H107" s="11" t="s">
        <v>795</v>
      </c>
      <c r="I107" s="14">
        <f t="shared" si="4"/>
        <v>1.04</v>
      </c>
      <c r="J107" s="14">
        <v>3.46</v>
      </c>
      <c r="K107" s="109">
        <f t="shared" si="5"/>
        <v>52</v>
      </c>
      <c r="L107" s="115"/>
    </row>
    <row r="108" spans="1:12" ht="12.75" customHeight="1">
      <c r="A108" s="114"/>
      <c r="B108" s="107">
        <f>'Tax Invoice'!D104</f>
        <v>2</v>
      </c>
      <c r="C108" s="10" t="s">
        <v>796</v>
      </c>
      <c r="D108" s="10" t="s">
        <v>853</v>
      </c>
      <c r="E108" s="118" t="s">
        <v>797</v>
      </c>
      <c r="F108" s="137" t="s">
        <v>273</v>
      </c>
      <c r="G108" s="138"/>
      <c r="H108" s="11" t="s">
        <v>798</v>
      </c>
      <c r="I108" s="14">
        <f t="shared" si="4"/>
        <v>0.26</v>
      </c>
      <c r="J108" s="14">
        <v>0.86</v>
      </c>
      <c r="K108" s="109">
        <f t="shared" si="5"/>
        <v>0.52</v>
      </c>
      <c r="L108" s="115"/>
    </row>
    <row r="109" spans="1:12" ht="12.75" customHeight="1">
      <c r="A109" s="114"/>
      <c r="B109" s="107">
        <f>'Tax Invoice'!D105</f>
        <v>2</v>
      </c>
      <c r="C109" s="10" t="s">
        <v>796</v>
      </c>
      <c r="D109" s="10" t="s">
        <v>854</v>
      </c>
      <c r="E109" s="118" t="s">
        <v>799</v>
      </c>
      <c r="F109" s="137" t="s">
        <v>273</v>
      </c>
      <c r="G109" s="138"/>
      <c r="H109" s="11" t="s">
        <v>798</v>
      </c>
      <c r="I109" s="14">
        <f t="shared" si="4"/>
        <v>0.3</v>
      </c>
      <c r="J109" s="14">
        <v>1</v>
      </c>
      <c r="K109" s="109">
        <f t="shared" si="5"/>
        <v>0.6</v>
      </c>
      <c r="L109" s="115"/>
    </row>
    <row r="110" spans="1:12" ht="12.75" customHeight="1">
      <c r="A110" s="114"/>
      <c r="B110" s="107">
        <f>'Tax Invoice'!D106</f>
        <v>2</v>
      </c>
      <c r="C110" s="10" t="s">
        <v>796</v>
      </c>
      <c r="D110" s="10" t="s">
        <v>855</v>
      </c>
      <c r="E110" s="118" t="s">
        <v>754</v>
      </c>
      <c r="F110" s="137" t="s">
        <v>273</v>
      </c>
      <c r="G110" s="138"/>
      <c r="H110" s="11" t="s">
        <v>798</v>
      </c>
      <c r="I110" s="14">
        <f t="shared" si="4"/>
        <v>0.39</v>
      </c>
      <c r="J110" s="14">
        <v>1.28</v>
      </c>
      <c r="K110" s="109">
        <f t="shared" si="5"/>
        <v>0.78</v>
      </c>
      <c r="L110" s="115"/>
    </row>
    <row r="111" spans="1:12" ht="24" customHeight="1">
      <c r="A111" s="114"/>
      <c r="B111" s="107">
        <f>'Tax Invoice'!D107</f>
        <v>2</v>
      </c>
      <c r="C111" s="10" t="s">
        <v>800</v>
      </c>
      <c r="D111" s="10" t="s">
        <v>856</v>
      </c>
      <c r="E111" s="118" t="s">
        <v>801</v>
      </c>
      <c r="F111" s="137"/>
      <c r="G111" s="138"/>
      <c r="H111" s="11" t="s">
        <v>802</v>
      </c>
      <c r="I111" s="14">
        <f t="shared" si="4"/>
        <v>0.25</v>
      </c>
      <c r="J111" s="14">
        <v>0.82</v>
      </c>
      <c r="K111" s="109">
        <f t="shared" si="5"/>
        <v>0.5</v>
      </c>
      <c r="L111" s="115"/>
    </row>
    <row r="112" spans="1:12" ht="24" customHeight="1">
      <c r="A112" s="114"/>
      <c r="B112" s="107">
        <f>'Tax Invoice'!D108</f>
        <v>2</v>
      </c>
      <c r="C112" s="10" t="s">
        <v>800</v>
      </c>
      <c r="D112" s="10" t="s">
        <v>857</v>
      </c>
      <c r="E112" s="118" t="s">
        <v>779</v>
      </c>
      <c r="F112" s="137"/>
      <c r="G112" s="138"/>
      <c r="H112" s="11" t="s">
        <v>802</v>
      </c>
      <c r="I112" s="14">
        <f t="shared" si="4"/>
        <v>0.25</v>
      </c>
      <c r="J112" s="14">
        <v>0.82</v>
      </c>
      <c r="K112" s="109">
        <f t="shared" si="5"/>
        <v>0.5</v>
      </c>
      <c r="L112" s="115"/>
    </row>
    <row r="113" spans="1:12" ht="24" customHeight="1">
      <c r="A113" s="114"/>
      <c r="B113" s="107">
        <f>'Tax Invoice'!D109</f>
        <v>2</v>
      </c>
      <c r="C113" s="10" t="s">
        <v>800</v>
      </c>
      <c r="D113" s="10" t="s">
        <v>858</v>
      </c>
      <c r="E113" s="118" t="s">
        <v>752</v>
      </c>
      <c r="F113" s="137"/>
      <c r="G113" s="138"/>
      <c r="H113" s="11" t="s">
        <v>802</v>
      </c>
      <c r="I113" s="14">
        <f t="shared" si="4"/>
        <v>0.26</v>
      </c>
      <c r="J113" s="14">
        <v>0.86</v>
      </c>
      <c r="K113" s="109">
        <f t="shared" si="5"/>
        <v>0.52</v>
      </c>
      <c r="L113" s="115"/>
    </row>
    <row r="114" spans="1:12" ht="24" customHeight="1">
      <c r="A114" s="114"/>
      <c r="B114" s="107">
        <f>'Tax Invoice'!D110</f>
        <v>2</v>
      </c>
      <c r="C114" s="10" t="s">
        <v>803</v>
      </c>
      <c r="D114" s="10" t="s">
        <v>859</v>
      </c>
      <c r="E114" s="118" t="s">
        <v>752</v>
      </c>
      <c r="F114" s="137" t="s">
        <v>272</v>
      </c>
      <c r="G114" s="138"/>
      <c r="H114" s="11" t="s">
        <v>804</v>
      </c>
      <c r="I114" s="14">
        <f t="shared" si="4"/>
        <v>0.64</v>
      </c>
      <c r="J114" s="14">
        <v>2.12</v>
      </c>
      <c r="K114" s="109">
        <f t="shared" si="5"/>
        <v>1.28</v>
      </c>
      <c r="L114" s="115"/>
    </row>
    <row r="115" spans="1:12" ht="24" customHeight="1">
      <c r="A115" s="114"/>
      <c r="B115" s="107">
        <f>'Tax Invoice'!D111</f>
        <v>2</v>
      </c>
      <c r="C115" s="10" t="s">
        <v>803</v>
      </c>
      <c r="D115" s="10" t="s">
        <v>860</v>
      </c>
      <c r="E115" s="118" t="s">
        <v>805</v>
      </c>
      <c r="F115" s="137" t="s">
        <v>272</v>
      </c>
      <c r="G115" s="138"/>
      <c r="H115" s="11" t="s">
        <v>804</v>
      </c>
      <c r="I115" s="14">
        <f t="shared" si="4"/>
        <v>0.99</v>
      </c>
      <c r="J115" s="14">
        <v>3.28</v>
      </c>
      <c r="K115" s="109">
        <f t="shared" si="5"/>
        <v>1.98</v>
      </c>
      <c r="L115" s="115"/>
    </row>
    <row r="116" spans="1:12" ht="24" customHeight="1">
      <c r="A116" s="114"/>
      <c r="B116" s="107">
        <f>'Tax Invoice'!D112</f>
        <v>1</v>
      </c>
      <c r="C116" s="10" t="s">
        <v>803</v>
      </c>
      <c r="D116" s="10" t="s">
        <v>861</v>
      </c>
      <c r="E116" s="118" t="s">
        <v>756</v>
      </c>
      <c r="F116" s="137" t="s">
        <v>273</v>
      </c>
      <c r="G116" s="138"/>
      <c r="H116" s="11" t="s">
        <v>804</v>
      </c>
      <c r="I116" s="14">
        <f t="shared" si="4"/>
        <v>1.44</v>
      </c>
      <c r="J116" s="14">
        <v>4.79</v>
      </c>
      <c r="K116" s="109">
        <f t="shared" si="5"/>
        <v>1.44</v>
      </c>
      <c r="L116" s="115"/>
    </row>
    <row r="117" spans="1:12" ht="36" customHeight="1">
      <c r="A117" s="114"/>
      <c r="B117" s="107">
        <f>'Tax Invoice'!D113</f>
        <v>2</v>
      </c>
      <c r="C117" s="10" t="s">
        <v>806</v>
      </c>
      <c r="D117" s="10" t="s">
        <v>862</v>
      </c>
      <c r="E117" s="118" t="s">
        <v>807</v>
      </c>
      <c r="F117" s="137" t="s">
        <v>273</v>
      </c>
      <c r="G117" s="138"/>
      <c r="H117" s="11" t="s">
        <v>808</v>
      </c>
      <c r="I117" s="14">
        <f t="shared" si="4"/>
        <v>0.53</v>
      </c>
      <c r="J117" s="14">
        <v>1.76</v>
      </c>
      <c r="K117" s="109">
        <f t="shared" si="5"/>
        <v>1.06</v>
      </c>
      <c r="L117" s="115"/>
    </row>
    <row r="118" spans="1:12" ht="36" customHeight="1">
      <c r="A118" s="114"/>
      <c r="B118" s="107">
        <f>'Tax Invoice'!D114</f>
        <v>2</v>
      </c>
      <c r="C118" s="10" t="s">
        <v>806</v>
      </c>
      <c r="D118" s="10" t="s">
        <v>863</v>
      </c>
      <c r="E118" s="118" t="s">
        <v>809</v>
      </c>
      <c r="F118" s="137" t="s">
        <v>273</v>
      </c>
      <c r="G118" s="138"/>
      <c r="H118" s="11" t="s">
        <v>808</v>
      </c>
      <c r="I118" s="14">
        <f t="shared" ref="I118:I144" si="6">ROUNDUP(J118*$N$1,2)</f>
        <v>0.53</v>
      </c>
      <c r="J118" s="14">
        <v>1.76</v>
      </c>
      <c r="K118" s="109">
        <f t="shared" ref="K118:K144" si="7">I118*B118</f>
        <v>1.06</v>
      </c>
      <c r="L118" s="115"/>
    </row>
    <row r="119" spans="1:12" ht="12.75" customHeight="1">
      <c r="A119" s="114"/>
      <c r="B119" s="107">
        <f>'Tax Invoice'!D115</f>
        <v>2</v>
      </c>
      <c r="C119" s="10" t="s">
        <v>810</v>
      </c>
      <c r="D119" s="10" t="s">
        <v>864</v>
      </c>
      <c r="E119" s="118" t="s">
        <v>811</v>
      </c>
      <c r="F119" s="137" t="s">
        <v>273</v>
      </c>
      <c r="G119" s="138"/>
      <c r="H119" s="11" t="s">
        <v>812</v>
      </c>
      <c r="I119" s="14">
        <f t="shared" si="6"/>
        <v>0.19</v>
      </c>
      <c r="J119" s="14">
        <v>0.62</v>
      </c>
      <c r="K119" s="109">
        <f t="shared" si="7"/>
        <v>0.38</v>
      </c>
      <c r="L119" s="115"/>
    </row>
    <row r="120" spans="1:12" ht="12.75" customHeight="1">
      <c r="A120" s="114"/>
      <c r="B120" s="107">
        <f>'Tax Invoice'!D116</f>
        <v>2</v>
      </c>
      <c r="C120" s="10" t="s">
        <v>810</v>
      </c>
      <c r="D120" s="10" t="s">
        <v>864</v>
      </c>
      <c r="E120" s="118" t="s">
        <v>811</v>
      </c>
      <c r="F120" s="137" t="s">
        <v>583</v>
      </c>
      <c r="G120" s="138"/>
      <c r="H120" s="11" t="s">
        <v>812</v>
      </c>
      <c r="I120" s="14">
        <f t="shared" si="6"/>
        <v>0.19</v>
      </c>
      <c r="J120" s="14">
        <v>0.62</v>
      </c>
      <c r="K120" s="109">
        <f t="shared" si="7"/>
        <v>0.38</v>
      </c>
      <c r="L120" s="115"/>
    </row>
    <row r="121" spans="1:12" ht="12.75" customHeight="1">
      <c r="A121" s="114"/>
      <c r="B121" s="107">
        <f>'Tax Invoice'!D117</f>
        <v>2</v>
      </c>
      <c r="C121" s="10" t="s">
        <v>810</v>
      </c>
      <c r="D121" s="10" t="s">
        <v>865</v>
      </c>
      <c r="E121" s="118" t="s">
        <v>813</v>
      </c>
      <c r="F121" s="137" t="s">
        <v>273</v>
      </c>
      <c r="G121" s="138"/>
      <c r="H121" s="11" t="s">
        <v>812</v>
      </c>
      <c r="I121" s="14">
        <f t="shared" si="6"/>
        <v>0.2</v>
      </c>
      <c r="J121" s="14">
        <v>0.66</v>
      </c>
      <c r="K121" s="109">
        <f t="shared" si="7"/>
        <v>0.4</v>
      </c>
      <c r="L121" s="115"/>
    </row>
    <row r="122" spans="1:12" ht="12.75" customHeight="1">
      <c r="A122" s="114"/>
      <c r="B122" s="107">
        <f>'Tax Invoice'!D118</f>
        <v>2</v>
      </c>
      <c r="C122" s="10" t="s">
        <v>810</v>
      </c>
      <c r="D122" s="10" t="s">
        <v>865</v>
      </c>
      <c r="E122" s="118" t="s">
        <v>813</v>
      </c>
      <c r="F122" s="137" t="s">
        <v>583</v>
      </c>
      <c r="G122" s="138"/>
      <c r="H122" s="11" t="s">
        <v>812</v>
      </c>
      <c r="I122" s="14">
        <f t="shared" si="6"/>
        <v>0.2</v>
      </c>
      <c r="J122" s="14">
        <v>0.66</v>
      </c>
      <c r="K122" s="109">
        <f t="shared" si="7"/>
        <v>0.4</v>
      </c>
      <c r="L122" s="115"/>
    </row>
    <row r="123" spans="1:12" ht="12.75" customHeight="1">
      <c r="A123" s="114"/>
      <c r="B123" s="107">
        <f>'Tax Invoice'!D119</f>
        <v>2</v>
      </c>
      <c r="C123" s="10" t="s">
        <v>810</v>
      </c>
      <c r="D123" s="10" t="s">
        <v>866</v>
      </c>
      <c r="E123" s="118" t="s">
        <v>814</v>
      </c>
      <c r="F123" s="137" t="s">
        <v>273</v>
      </c>
      <c r="G123" s="138"/>
      <c r="H123" s="11" t="s">
        <v>812</v>
      </c>
      <c r="I123" s="14">
        <f t="shared" si="6"/>
        <v>0.21000000000000002</v>
      </c>
      <c r="J123" s="14">
        <v>0.69</v>
      </c>
      <c r="K123" s="109">
        <f t="shared" si="7"/>
        <v>0.42000000000000004</v>
      </c>
      <c r="L123" s="115"/>
    </row>
    <row r="124" spans="1:12" ht="12.75" customHeight="1">
      <c r="A124" s="114"/>
      <c r="B124" s="107">
        <f>'Tax Invoice'!D120</f>
        <v>2</v>
      </c>
      <c r="C124" s="10" t="s">
        <v>810</v>
      </c>
      <c r="D124" s="10" t="s">
        <v>866</v>
      </c>
      <c r="E124" s="118" t="s">
        <v>814</v>
      </c>
      <c r="F124" s="137" t="s">
        <v>583</v>
      </c>
      <c r="G124" s="138"/>
      <c r="H124" s="11" t="s">
        <v>812</v>
      </c>
      <c r="I124" s="14">
        <f t="shared" si="6"/>
        <v>0.21000000000000002</v>
      </c>
      <c r="J124" s="14">
        <v>0.69</v>
      </c>
      <c r="K124" s="109">
        <f t="shared" si="7"/>
        <v>0.42000000000000004</v>
      </c>
      <c r="L124" s="115"/>
    </row>
    <row r="125" spans="1:12" ht="12.75" customHeight="1">
      <c r="A125" s="114"/>
      <c r="B125" s="107">
        <f>'Tax Invoice'!D121</f>
        <v>2</v>
      </c>
      <c r="C125" s="10" t="s">
        <v>810</v>
      </c>
      <c r="D125" s="10" t="s">
        <v>867</v>
      </c>
      <c r="E125" s="118" t="s">
        <v>801</v>
      </c>
      <c r="F125" s="137" t="s">
        <v>583</v>
      </c>
      <c r="G125" s="138"/>
      <c r="H125" s="11" t="s">
        <v>812</v>
      </c>
      <c r="I125" s="14">
        <f t="shared" si="6"/>
        <v>0.23</v>
      </c>
      <c r="J125" s="14">
        <v>0.75</v>
      </c>
      <c r="K125" s="109">
        <f t="shared" si="7"/>
        <v>0.46</v>
      </c>
      <c r="L125" s="115"/>
    </row>
    <row r="126" spans="1:12" ht="12.75" customHeight="1">
      <c r="A126" s="114"/>
      <c r="B126" s="107">
        <f>'Tax Invoice'!D122</f>
        <v>2</v>
      </c>
      <c r="C126" s="10" t="s">
        <v>810</v>
      </c>
      <c r="D126" s="10" t="s">
        <v>868</v>
      </c>
      <c r="E126" s="118" t="s">
        <v>779</v>
      </c>
      <c r="F126" s="137" t="s">
        <v>273</v>
      </c>
      <c r="G126" s="138"/>
      <c r="H126" s="11" t="s">
        <v>812</v>
      </c>
      <c r="I126" s="14">
        <f t="shared" si="6"/>
        <v>0.24</v>
      </c>
      <c r="J126" s="14">
        <v>0.8</v>
      </c>
      <c r="K126" s="109">
        <f t="shared" si="7"/>
        <v>0.48</v>
      </c>
      <c r="L126" s="115"/>
    </row>
    <row r="127" spans="1:12" ht="12.75" customHeight="1">
      <c r="A127" s="114"/>
      <c r="B127" s="107">
        <f>'Tax Invoice'!D123</f>
        <v>2</v>
      </c>
      <c r="C127" s="10" t="s">
        <v>810</v>
      </c>
      <c r="D127" s="10" t="s">
        <v>868</v>
      </c>
      <c r="E127" s="118" t="s">
        <v>779</v>
      </c>
      <c r="F127" s="137" t="s">
        <v>583</v>
      </c>
      <c r="G127" s="138"/>
      <c r="H127" s="11" t="s">
        <v>812</v>
      </c>
      <c r="I127" s="14">
        <f t="shared" si="6"/>
        <v>0.24</v>
      </c>
      <c r="J127" s="14">
        <v>0.8</v>
      </c>
      <c r="K127" s="109">
        <f t="shared" si="7"/>
        <v>0.48</v>
      </c>
      <c r="L127" s="115"/>
    </row>
    <row r="128" spans="1:12" ht="12.75" customHeight="1">
      <c r="A128" s="114"/>
      <c r="B128" s="107">
        <f>'Tax Invoice'!D124</f>
        <v>2</v>
      </c>
      <c r="C128" s="10" t="s">
        <v>810</v>
      </c>
      <c r="D128" s="10" t="s">
        <v>869</v>
      </c>
      <c r="E128" s="118" t="s">
        <v>752</v>
      </c>
      <c r="F128" s="137" t="s">
        <v>273</v>
      </c>
      <c r="G128" s="138"/>
      <c r="H128" s="11" t="s">
        <v>812</v>
      </c>
      <c r="I128" s="14">
        <f t="shared" si="6"/>
        <v>0.27</v>
      </c>
      <c r="J128" s="14">
        <v>0.87</v>
      </c>
      <c r="K128" s="109">
        <f t="shared" si="7"/>
        <v>0.54</v>
      </c>
      <c r="L128" s="115"/>
    </row>
    <row r="129" spans="1:12" ht="12.75" customHeight="1">
      <c r="A129" s="114"/>
      <c r="B129" s="107">
        <f>'Tax Invoice'!D125</f>
        <v>2</v>
      </c>
      <c r="C129" s="10" t="s">
        <v>810</v>
      </c>
      <c r="D129" s="10" t="s">
        <v>869</v>
      </c>
      <c r="E129" s="118" t="s">
        <v>752</v>
      </c>
      <c r="F129" s="137" t="s">
        <v>583</v>
      </c>
      <c r="G129" s="138"/>
      <c r="H129" s="11" t="s">
        <v>812</v>
      </c>
      <c r="I129" s="14">
        <f t="shared" si="6"/>
        <v>0.27</v>
      </c>
      <c r="J129" s="14">
        <v>0.87</v>
      </c>
      <c r="K129" s="109">
        <f t="shared" si="7"/>
        <v>0.54</v>
      </c>
      <c r="L129" s="115"/>
    </row>
    <row r="130" spans="1:12" ht="12.75" customHeight="1">
      <c r="A130" s="114"/>
      <c r="B130" s="107">
        <f>'Tax Invoice'!D126</f>
        <v>1</v>
      </c>
      <c r="C130" s="10" t="s">
        <v>815</v>
      </c>
      <c r="D130" s="10" t="s">
        <v>815</v>
      </c>
      <c r="E130" s="118" t="s">
        <v>25</v>
      </c>
      <c r="F130" s="137"/>
      <c r="G130" s="138"/>
      <c r="H130" s="11" t="s">
        <v>816</v>
      </c>
      <c r="I130" s="14">
        <f t="shared" si="6"/>
        <v>0.69</v>
      </c>
      <c r="J130" s="14">
        <v>2.2999999999999998</v>
      </c>
      <c r="K130" s="109">
        <f t="shared" si="7"/>
        <v>0.69</v>
      </c>
      <c r="L130" s="115"/>
    </row>
    <row r="131" spans="1:12" ht="24" customHeight="1">
      <c r="A131" s="114"/>
      <c r="B131" s="107">
        <f>'Tax Invoice'!D127</f>
        <v>20</v>
      </c>
      <c r="C131" s="10" t="s">
        <v>817</v>
      </c>
      <c r="D131" s="10" t="s">
        <v>817</v>
      </c>
      <c r="E131" s="118" t="s">
        <v>107</v>
      </c>
      <c r="F131" s="137" t="s">
        <v>26</v>
      </c>
      <c r="G131" s="138"/>
      <c r="H131" s="11" t="s">
        <v>818</v>
      </c>
      <c r="I131" s="14">
        <f t="shared" si="6"/>
        <v>1.17</v>
      </c>
      <c r="J131" s="14">
        <v>3.9</v>
      </c>
      <c r="K131" s="109">
        <f t="shared" si="7"/>
        <v>23.4</v>
      </c>
      <c r="L131" s="115"/>
    </row>
    <row r="132" spans="1:12" ht="12.75" customHeight="1">
      <c r="A132" s="114"/>
      <c r="B132" s="107">
        <f>'Tax Invoice'!D128</f>
        <v>20</v>
      </c>
      <c r="C132" s="10" t="s">
        <v>819</v>
      </c>
      <c r="D132" s="10" t="s">
        <v>819</v>
      </c>
      <c r="E132" s="118" t="s">
        <v>67</v>
      </c>
      <c r="F132" s="137"/>
      <c r="G132" s="138"/>
      <c r="H132" s="11" t="s">
        <v>820</v>
      </c>
      <c r="I132" s="14">
        <f t="shared" si="6"/>
        <v>0.53</v>
      </c>
      <c r="J132" s="14">
        <v>1.76</v>
      </c>
      <c r="K132" s="109">
        <f t="shared" si="7"/>
        <v>10.600000000000001</v>
      </c>
      <c r="L132" s="115"/>
    </row>
    <row r="133" spans="1:12" ht="12.75" customHeight="1">
      <c r="A133" s="114"/>
      <c r="B133" s="107">
        <f>'Tax Invoice'!D129</f>
        <v>20</v>
      </c>
      <c r="C133" s="10" t="s">
        <v>819</v>
      </c>
      <c r="D133" s="10" t="s">
        <v>819</v>
      </c>
      <c r="E133" s="118" t="s">
        <v>26</v>
      </c>
      <c r="F133" s="137"/>
      <c r="G133" s="138"/>
      <c r="H133" s="11" t="s">
        <v>820</v>
      </c>
      <c r="I133" s="14">
        <f t="shared" si="6"/>
        <v>0.53</v>
      </c>
      <c r="J133" s="14">
        <v>1.76</v>
      </c>
      <c r="K133" s="109">
        <f t="shared" si="7"/>
        <v>10.600000000000001</v>
      </c>
      <c r="L133" s="115"/>
    </row>
    <row r="134" spans="1:12" ht="12.75" customHeight="1">
      <c r="A134" s="114"/>
      <c r="B134" s="107">
        <f>'Tax Invoice'!D130</f>
        <v>10</v>
      </c>
      <c r="C134" s="10" t="s">
        <v>819</v>
      </c>
      <c r="D134" s="10" t="s">
        <v>819</v>
      </c>
      <c r="E134" s="118" t="s">
        <v>90</v>
      </c>
      <c r="F134" s="137"/>
      <c r="G134" s="138"/>
      <c r="H134" s="11" t="s">
        <v>820</v>
      </c>
      <c r="I134" s="14">
        <f t="shared" si="6"/>
        <v>0.53</v>
      </c>
      <c r="J134" s="14">
        <v>1.76</v>
      </c>
      <c r="K134" s="109">
        <f t="shared" si="7"/>
        <v>5.3000000000000007</v>
      </c>
      <c r="L134" s="115"/>
    </row>
    <row r="135" spans="1:12" ht="24" customHeight="1">
      <c r="A135" s="114"/>
      <c r="B135" s="107">
        <f>'Tax Invoice'!D131</f>
        <v>20</v>
      </c>
      <c r="C135" s="10" t="s">
        <v>821</v>
      </c>
      <c r="D135" s="10" t="s">
        <v>870</v>
      </c>
      <c r="E135" s="118" t="s">
        <v>822</v>
      </c>
      <c r="F135" s="137" t="s">
        <v>590</v>
      </c>
      <c r="G135" s="138"/>
      <c r="H135" s="11" t="s">
        <v>823</v>
      </c>
      <c r="I135" s="14">
        <f t="shared" si="6"/>
        <v>1.26</v>
      </c>
      <c r="J135" s="14">
        <v>4.17</v>
      </c>
      <c r="K135" s="109">
        <f t="shared" si="7"/>
        <v>25.2</v>
      </c>
      <c r="L135" s="115"/>
    </row>
    <row r="136" spans="1:12" ht="24" customHeight="1">
      <c r="A136" s="114"/>
      <c r="B136" s="107">
        <f>'Tax Invoice'!D132</f>
        <v>15</v>
      </c>
      <c r="C136" s="10" t="s">
        <v>824</v>
      </c>
      <c r="D136" s="10" t="s">
        <v>871</v>
      </c>
      <c r="E136" s="118" t="s">
        <v>822</v>
      </c>
      <c r="F136" s="137"/>
      <c r="G136" s="138"/>
      <c r="H136" s="11" t="s">
        <v>825</v>
      </c>
      <c r="I136" s="14">
        <f t="shared" si="6"/>
        <v>1.33</v>
      </c>
      <c r="J136" s="14">
        <v>4.42</v>
      </c>
      <c r="K136" s="109">
        <f t="shared" si="7"/>
        <v>19.950000000000003</v>
      </c>
      <c r="L136" s="115"/>
    </row>
    <row r="137" spans="1:12" ht="12.75" customHeight="1">
      <c r="A137" s="114"/>
      <c r="B137" s="107">
        <f>'Tax Invoice'!D133</f>
        <v>10</v>
      </c>
      <c r="C137" s="10" t="s">
        <v>826</v>
      </c>
      <c r="D137" s="10" t="s">
        <v>826</v>
      </c>
      <c r="E137" s="118" t="s">
        <v>26</v>
      </c>
      <c r="F137" s="137"/>
      <c r="G137" s="138"/>
      <c r="H137" s="11" t="s">
        <v>827</v>
      </c>
      <c r="I137" s="14">
        <f t="shared" si="6"/>
        <v>1.28</v>
      </c>
      <c r="J137" s="14">
        <v>4.26</v>
      </c>
      <c r="K137" s="109">
        <f t="shared" si="7"/>
        <v>12.8</v>
      </c>
      <c r="L137" s="115"/>
    </row>
    <row r="138" spans="1:12" ht="24" customHeight="1">
      <c r="A138" s="114"/>
      <c r="B138" s="107">
        <f>'Tax Invoice'!D134</f>
        <v>10</v>
      </c>
      <c r="C138" s="10" t="s">
        <v>828</v>
      </c>
      <c r="D138" s="10" t="s">
        <v>872</v>
      </c>
      <c r="E138" s="118" t="s">
        <v>829</v>
      </c>
      <c r="F138" s="137" t="s">
        <v>272</v>
      </c>
      <c r="G138" s="138"/>
      <c r="H138" s="11" t="s">
        <v>830</v>
      </c>
      <c r="I138" s="14">
        <f t="shared" si="6"/>
        <v>1.5</v>
      </c>
      <c r="J138" s="14">
        <v>4.97</v>
      </c>
      <c r="K138" s="109">
        <f t="shared" si="7"/>
        <v>15</v>
      </c>
      <c r="L138" s="115"/>
    </row>
    <row r="139" spans="1:12" ht="24" customHeight="1">
      <c r="A139" s="114"/>
      <c r="B139" s="107">
        <f>'Tax Invoice'!D135</f>
        <v>1</v>
      </c>
      <c r="C139" s="10" t="s">
        <v>831</v>
      </c>
      <c r="D139" s="10" t="s">
        <v>831</v>
      </c>
      <c r="E139" s="118"/>
      <c r="F139" s="137"/>
      <c r="G139" s="138"/>
      <c r="H139" s="11" t="s">
        <v>832</v>
      </c>
      <c r="I139" s="14">
        <f t="shared" si="6"/>
        <v>1.05</v>
      </c>
      <c r="J139" s="14">
        <v>3.47</v>
      </c>
      <c r="K139" s="109">
        <f t="shared" si="7"/>
        <v>1.05</v>
      </c>
      <c r="L139" s="115"/>
    </row>
    <row r="140" spans="1:12" ht="24" customHeight="1">
      <c r="A140" s="114"/>
      <c r="B140" s="107">
        <f>'Tax Invoice'!D136</f>
        <v>5</v>
      </c>
      <c r="C140" s="10" t="s">
        <v>833</v>
      </c>
      <c r="D140" s="10" t="s">
        <v>833</v>
      </c>
      <c r="E140" s="118" t="s">
        <v>107</v>
      </c>
      <c r="F140" s="137"/>
      <c r="G140" s="138"/>
      <c r="H140" s="11" t="s">
        <v>834</v>
      </c>
      <c r="I140" s="14">
        <f t="shared" si="6"/>
        <v>1.98</v>
      </c>
      <c r="J140" s="14">
        <v>6.59</v>
      </c>
      <c r="K140" s="109">
        <f t="shared" si="7"/>
        <v>9.9</v>
      </c>
      <c r="L140" s="115"/>
    </row>
    <row r="141" spans="1:12" ht="24" customHeight="1">
      <c r="A141" s="114"/>
      <c r="B141" s="107">
        <f>'Tax Invoice'!D137</f>
        <v>2</v>
      </c>
      <c r="C141" s="10" t="s">
        <v>833</v>
      </c>
      <c r="D141" s="10" t="s">
        <v>833</v>
      </c>
      <c r="E141" s="118" t="s">
        <v>263</v>
      </c>
      <c r="F141" s="137"/>
      <c r="G141" s="138"/>
      <c r="H141" s="11" t="s">
        <v>834</v>
      </c>
      <c r="I141" s="14">
        <f t="shared" si="6"/>
        <v>1.98</v>
      </c>
      <c r="J141" s="14">
        <v>6.59</v>
      </c>
      <c r="K141" s="109">
        <f t="shared" si="7"/>
        <v>3.96</v>
      </c>
      <c r="L141" s="115"/>
    </row>
    <row r="142" spans="1:12" ht="24" customHeight="1">
      <c r="A142" s="114"/>
      <c r="B142" s="107">
        <f>'Tax Invoice'!D138</f>
        <v>2</v>
      </c>
      <c r="C142" s="10" t="s">
        <v>835</v>
      </c>
      <c r="D142" s="10" t="s">
        <v>835</v>
      </c>
      <c r="E142" s="118" t="s">
        <v>107</v>
      </c>
      <c r="F142" s="137"/>
      <c r="G142" s="138"/>
      <c r="H142" s="11" t="s">
        <v>836</v>
      </c>
      <c r="I142" s="14">
        <f t="shared" si="6"/>
        <v>1.75</v>
      </c>
      <c r="J142" s="14">
        <v>5.81</v>
      </c>
      <c r="K142" s="109">
        <f t="shared" si="7"/>
        <v>3.5</v>
      </c>
      <c r="L142" s="115"/>
    </row>
    <row r="143" spans="1:12" ht="24" customHeight="1">
      <c r="A143" s="114"/>
      <c r="B143" s="107">
        <f>'Tax Invoice'!D139</f>
        <v>3</v>
      </c>
      <c r="C143" s="10" t="s">
        <v>837</v>
      </c>
      <c r="D143" s="10" t="s">
        <v>837</v>
      </c>
      <c r="E143" s="118" t="s">
        <v>107</v>
      </c>
      <c r="F143" s="137"/>
      <c r="G143" s="138"/>
      <c r="H143" s="11" t="s">
        <v>838</v>
      </c>
      <c r="I143" s="14">
        <f t="shared" si="6"/>
        <v>1.29</v>
      </c>
      <c r="J143" s="14">
        <v>4.28</v>
      </c>
      <c r="K143" s="109">
        <f t="shared" si="7"/>
        <v>3.87</v>
      </c>
      <c r="L143" s="115"/>
    </row>
    <row r="144" spans="1:12" ht="36" customHeight="1">
      <c r="A144" s="114"/>
      <c r="B144" s="108">
        <f>'Tax Invoice'!D140</f>
        <v>5</v>
      </c>
      <c r="C144" s="12" t="s">
        <v>839</v>
      </c>
      <c r="D144" s="12" t="s">
        <v>839</v>
      </c>
      <c r="E144" s="119" t="s">
        <v>732</v>
      </c>
      <c r="F144" s="147"/>
      <c r="G144" s="148"/>
      <c r="H144" s="13" t="s">
        <v>840</v>
      </c>
      <c r="I144" s="15">
        <f t="shared" si="6"/>
        <v>2.8299999999999996</v>
      </c>
      <c r="J144" s="15">
        <v>9.42</v>
      </c>
      <c r="K144" s="110">
        <f t="shared" si="7"/>
        <v>14.149999999999999</v>
      </c>
      <c r="L144" s="115"/>
    </row>
    <row r="145" spans="1:12" ht="12.75" customHeight="1">
      <c r="A145" s="114"/>
      <c r="B145" s="126">
        <f>SUM(B22:B144)</f>
        <v>1353</v>
      </c>
      <c r="C145" s="126" t="s">
        <v>144</v>
      </c>
      <c r="D145" s="126"/>
      <c r="E145" s="126"/>
      <c r="F145" s="126"/>
      <c r="G145" s="126"/>
      <c r="H145" s="126"/>
      <c r="I145" s="127" t="s">
        <v>255</v>
      </c>
      <c r="J145" s="127" t="s">
        <v>255</v>
      </c>
      <c r="K145" s="128">
        <f>SUM(K22:K144)</f>
        <v>614.5999999999998</v>
      </c>
      <c r="L145" s="115"/>
    </row>
    <row r="146" spans="1:12" ht="12.75" customHeight="1">
      <c r="A146" s="114"/>
      <c r="B146" s="126"/>
      <c r="C146" s="126"/>
      <c r="D146" s="126"/>
      <c r="E146" s="126"/>
      <c r="F146" s="126"/>
      <c r="G146" s="126"/>
      <c r="H146" s="126"/>
      <c r="I146" s="127" t="s">
        <v>1015</v>
      </c>
      <c r="J146" s="127" t="s">
        <v>184</v>
      </c>
      <c r="K146" s="128">
        <f>K145*-0.4</f>
        <v>-245.83999999999992</v>
      </c>
      <c r="L146" s="115"/>
    </row>
    <row r="147" spans="1:12" ht="12.75" customHeight="1" outlineLevel="1">
      <c r="A147" s="114"/>
      <c r="B147" s="126"/>
      <c r="C147" s="126"/>
      <c r="D147" s="126"/>
      <c r="E147" s="126"/>
      <c r="F147" s="126"/>
      <c r="G147" s="126"/>
      <c r="H147" s="126"/>
      <c r="I147" s="127" t="s">
        <v>1010</v>
      </c>
      <c r="J147" s="127" t="s">
        <v>185</v>
      </c>
      <c r="K147" s="128">
        <f>Invoice!J148</f>
        <v>0</v>
      </c>
      <c r="L147" s="115"/>
    </row>
    <row r="148" spans="1:12" ht="12.75" customHeight="1">
      <c r="A148" s="114"/>
      <c r="B148" s="136" t="s">
        <v>1017</v>
      </c>
      <c r="C148" s="126"/>
      <c r="D148" s="126"/>
      <c r="E148" s="126"/>
      <c r="F148" s="126"/>
      <c r="G148" s="126"/>
      <c r="H148" s="126"/>
      <c r="I148" s="127" t="s">
        <v>257</v>
      </c>
      <c r="J148" s="127" t="s">
        <v>257</v>
      </c>
      <c r="K148" s="128">
        <f>SUM(K145:K147)</f>
        <v>368.75999999999988</v>
      </c>
      <c r="L148" s="115"/>
    </row>
    <row r="149" spans="1:12" ht="12.75" customHeight="1">
      <c r="A149" s="6"/>
      <c r="B149" s="7"/>
      <c r="C149" s="7"/>
      <c r="D149" s="7"/>
      <c r="E149" s="7"/>
      <c r="F149" s="7"/>
      <c r="G149" s="7"/>
      <c r="H149" s="7" t="s">
        <v>1016</v>
      </c>
      <c r="I149" s="7"/>
      <c r="J149" s="7"/>
      <c r="K149" s="7"/>
      <c r="L149" s="8"/>
    </row>
    <row r="150" spans="1:12" ht="12.75" customHeight="1"/>
    <row r="151" spans="1:12" ht="12.75" customHeight="1"/>
    <row r="152" spans="1:12" ht="12.75" customHeight="1"/>
    <row r="153" spans="1:12" ht="12.75" customHeight="1"/>
    <row r="154" spans="1:12" ht="12.75" customHeight="1"/>
    <row r="155" spans="1:12" ht="12.75" customHeight="1"/>
    <row r="156" spans="1:12" ht="12.75" customHeight="1"/>
  </sheetData>
  <mergeCells count="127">
    <mergeCell ref="F143:G143"/>
    <mergeCell ref="F144:G144"/>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9:G59"/>
    <mergeCell ref="F60:G60"/>
    <mergeCell ref="F61:G61"/>
    <mergeCell ref="F62:G62"/>
    <mergeCell ref="F53:G53"/>
    <mergeCell ref="F54:G54"/>
    <mergeCell ref="F55:G55"/>
    <mergeCell ref="F56:G56"/>
    <mergeCell ref="F57:G57"/>
    <mergeCell ref="F50:G50"/>
    <mergeCell ref="F51:G51"/>
    <mergeCell ref="F52:G52"/>
    <mergeCell ref="F43:G43"/>
    <mergeCell ref="F44:G44"/>
    <mergeCell ref="F45:G45"/>
    <mergeCell ref="F46:G46"/>
    <mergeCell ref="F47:G47"/>
    <mergeCell ref="F58:G58"/>
    <mergeCell ref="F41:G41"/>
    <mergeCell ref="F42:G42"/>
    <mergeCell ref="F33:G33"/>
    <mergeCell ref="F34:G34"/>
    <mergeCell ref="F35:G35"/>
    <mergeCell ref="F36:G36"/>
    <mergeCell ref="F37:G37"/>
    <mergeCell ref="F48:G48"/>
    <mergeCell ref="F49:G49"/>
    <mergeCell ref="F32:G32"/>
    <mergeCell ref="F27:G27"/>
    <mergeCell ref="F24:G24"/>
    <mergeCell ref="F25:G25"/>
    <mergeCell ref="F23:G23"/>
    <mergeCell ref="F26:G26"/>
    <mergeCell ref="F38:G38"/>
    <mergeCell ref="F39:G39"/>
    <mergeCell ref="F40:G40"/>
    <mergeCell ref="F20:G20"/>
    <mergeCell ref="F21:G21"/>
    <mergeCell ref="F22:G22"/>
    <mergeCell ref="K10:K11"/>
    <mergeCell ref="K14:K15"/>
    <mergeCell ref="F28:G28"/>
    <mergeCell ref="F29:G29"/>
    <mergeCell ref="F30:G30"/>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2034.0599999999997</v>
      </c>
      <c r="O2" s="21" t="s">
        <v>259</v>
      </c>
    </row>
    <row r="3" spans="1:15" s="21" customFormat="1" ht="15" customHeight="1" thickBot="1">
      <c r="A3" s="22" t="s">
        <v>151</v>
      </c>
      <c r="G3" s="28">
        <v>45399</v>
      </c>
      <c r="H3" s="29"/>
      <c r="N3" s="21">
        <v>2034.0599999999997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Jewellery Importers c/o keen on piercing</v>
      </c>
      <c r="B10" s="37"/>
      <c r="C10" s="37"/>
      <c r="D10" s="37"/>
      <c r="F10" s="38" t="str">
        <f>'Copy paste to Here'!B10</f>
        <v>Keen on Piercing Henderson (Jewellery Importers)</v>
      </c>
      <c r="G10" s="39"/>
      <c r="H10" s="40"/>
      <c r="K10" s="95" t="s">
        <v>276</v>
      </c>
      <c r="L10" s="35" t="s">
        <v>276</v>
      </c>
      <c r="M10" s="21">
        <v>1</v>
      </c>
    </row>
    <row r="11" spans="1:15" s="21" customFormat="1" ht="15.75" thickBot="1">
      <c r="A11" s="41" t="str">
        <f>'Copy paste to Here'!G11</f>
        <v>Jewellery Importers</v>
      </c>
      <c r="B11" s="42"/>
      <c r="C11" s="42"/>
      <c r="D11" s="42"/>
      <c r="F11" s="43" t="str">
        <f>'Copy paste to Here'!B11</f>
        <v>Don Thompson</v>
      </c>
      <c r="G11" s="44"/>
      <c r="H11" s="45"/>
      <c r="K11" s="93" t="s">
        <v>158</v>
      </c>
      <c r="L11" s="46" t="s">
        <v>159</v>
      </c>
      <c r="M11" s="21">
        <f>VLOOKUP(G3,[1]Sheet1!$A$9:$I$7290,2,FALSE)</f>
        <v>36.520000000000003</v>
      </c>
    </row>
    <row r="12" spans="1:15" s="21" customFormat="1" ht="15.75" thickBot="1">
      <c r="A12" s="41" t="str">
        <f>'Copy paste to Here'!G12</f>
        <v>212 Broadway C/O Keen on Piercing</v>
      </c>
      <c r="B12" s="42"/>
      <c r="C12" s="42"/>
      <c r="D12" s="42"/>
      <c r="E12" s="89"/>
      <c r="F12" s="43" t="str">
        <f>'Copy paste to Here'!B12</f>
        <v>212 Broadway</v>
      </c>
      <c r="G12" s="44"/>
      <c r="H12" s="45"/>
      <c r="K12" s="93" t="s">
        <v>160</v>
      </c>
      <c r="L12" s="46" t="s">
        <v>133</v>
      </c>
      <c r="M12" s="21">
        <f>VLOOKUP(G3,[1]Sheet1!$A$9:$I$7290,3,FALSE)</f>
        <v>38.6</v>
      </c>
    </row>
    <row r="13" spans="1:15" s="21" customFormat="1" ht="15.75" thickBot="1">
      <c r="A13" s="41" t="str">
        <f>'Copy paste to Here'!G13</f>
        <v>1023 Auckland</v>
      </c>
      <c r="B13" s="42"/>
      <c r="C13" s="42"/>
      <c r="D13" s="42"/>
      <c r="E13" s="111" t="s">
        <v>168</v>
      </c>
      <c r="F13" s="43" t="str">
        <f>'Copy paste to Here'!B13</f>
        <v>1023 Newmarket</v>
      </c>
      <c r="G13" s="44"/>
      <c r="H13" s="45"/>
      <c r="K13" s="93" t="s">
        <v>161</v>
      </c>
      <c r="L13" s="46" t="s">
        <v>162</v>
      </c>
      <c r="M13" s="113">
        <f>VLOOKUP(G3,[1]Sheet1!$A$9:$I$7290,4,FALSE)</f>
        <v>45.16</v>
      </c>
    </row>
    <row r="14" spans="1:15" s="21" customFormat="1" ht="15.75" thickBot="1">
      <c r="A14" s="41" t="str">
        <f>'Copy paste to Here'!G14</f>
        <v>New Zealand</v>
      </c>
      <c r="B14" s="42"/>
      <c r="C14" s="42"/>
      <c r="D14" s="42"/>
      <c r="E14" s="111">
        <f>VLOOKUP(J9,$L$10:$M$17,2,FALSE)</f>
        <v>21.27</v>
      </c>
      <c r="F14" s="43" t="str">
        <f>'Copy paste to Here'!B14</f>
        <v>New Zealand</v>
      </c>
      <c r="G14" s="44"/>
      <c r="H14" s="45"/>
      <c r="K14" s="93" t="s">
        <v>163</v>
      </c>
      <c r="L14" s="46" t="s">
        <v>164</v>
      </c>
      <c r="M14" s="21">
        <f>VLOOKUP(G3,[1]Sheet1!$A$9:$I$7290,5,FALSE)</f>
        <v>23.04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26.23</v>
      </c>
    </row>
    <row r="16" spans="1:15" s="21" customFormat="1" ht="13.7" customHeight="1" thickBot="1">
      <c r="A16" s="52"/>
      <c r="K16" s="94" t="s">
        <v>167</v>
      </c>
      <c r="L16" s="51" t="s">
        <v>168</v>
      </c>
      <c r="M16" s="21">
        <f>VLOOKUP(G3,[1]Sheet1!$A$9:$I$7290,7,FALSE)</f>
        <v>21.27</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60">
      <c r="A18" s="56" t="str">
        <f>IF((LEN('Copy paste to Here'!G22))&gt;5,((CONCATENATE('Copy paste to Here'!G22," &amp; ",'Copy paste to Here'!D22,"  &amp;  ",'Copy paste to Here'!E22))),"Empty Cell")</f>
        <v xml:space="preserve">Display box of 52 pieces of 925 sterling silver'' Bend it yourself'' nose studs with 18k gold plating and big 2.5mm clear prong set Cubic Zirconia (CZ) stones (in standard packing or in vacuum sealed packing to prevent tarnishing) &amp; Packing Option: Vacuum Sealed Packing to prevent tarnishing  &amp;  </v>
      </c>
      <c r="B18" s="57" t="str">
        <f>'Copy paste to Here'!C22</f>
        <v>18YZ25XC</v>
      </c>
      <c r="C18" s="57" t="s">
        <v>841</v>
      </c>
      <c r="D18" s="58">
        <f>Invoice!B22</f>
        <v>1</v>
      </c>
      <c r="E18" s="59">
        <f>'Shipping Invoice'!J22*$N$1</f>
        <v>52.75</v>
      </c>
      <c r="F18" s="59">
        <f>D18*E18</f>
        <v>52.75</v>
      </c>
      <c r="G18" s="60">
        <f>E18*$E$14</f>
        <v>1121.9925000000001</v>
      </c>
      <c r="H18" s="61">
        <f>D18*G18</f>
        <v>1121.9925000000001</v>
      </c>
    </row>
    <row r="19" spans="1:13" s="62" customFormat="1" ht="60">
      <c r="A19" s="112" t="str">
        <f>IF((LEN('Copy paste to Here'!G23))&gt;5,((CONCATENATE('Copy paste to Here'!G23," &amp; ",'Copy paste to Here'!D23,"  &amp;  ",'Copy paste to Here'!E23))),"Empty Cell")</f>
        <v xml:space="preserve">Display box with 52 pcs. of 925 sterling silver ''bend it yourself'' nose studs, 22g (0.6mm) with 18k gold plating and 2mm round prong set clear CZ stones (in standard packing or in vacuum sealed packing to prevent tarnishing) &amp; Packing Option: Vacuum Sealed Packing to prevent tarnishing  &amp;  </v>
      </c>
      <c r="B19" s="57" t="str">
        <f>'Copy paste to Here'!C23</f>
        <v>18YZ2XC</v>
      </c>
      <c r="C19" s="57" t="s">
        <v>842</v>
      </c>
      <c r="D19" s="58">
        <f>Invoice!B23</f>
        <v>1</v>
      </c>
      <c r="E19" s="59">
        <f>'Shipping Invoice'!J23*$N$1</f>
        <v>50.69</v>
      </c>
      <c r="F19" s="59">
        <f t="shared" ref="F19:F82" si="0">D19*E19</f>
        <v>50.69</v>
      </c>
      <c r="G19" s="60">
        <f t="shared" ref="G19:G82" si="1">E19*$E$14</f>
        <v>1078.1762999999999</v>
      </c>
      <c r="H19" s="63">
        <f t="shared" ref="H19:H82" si="2">D19*G19</f>
        <v>1078.1762999999999</v>
      </c>
    </row>
    <row r="20" spans="1:13" s="62" customFormat="1" ht="24">
      <c r="A20" s="56" t="str">
        <f>IF((LEN('Copy paste to Here'!G24))&gt;5,((CONCATENATE('Copy paste to Here'!G24," &amp; ",'Copy paste to Here'!D24,"  &amp;  ",'Copy paste to Here'!E24))),"Empty Cell")</f>
        <v>Flexible acrylic labret, 16g (1.2mm) with 3mm UV ball &amp; Length: 6mm  &amp;  Color: Clear</v>
      </c>
      <c r="B20" s="57" t="str">
        <f>'Copy paste to Here'!C24</f>
        <v>ALBEVB</v>
      </c>
      <c r="C20" s="57" t="s">
        <v>724</v>
      </c>
      <c r="D20" s="58">
        <f>Invoice!B24</f>
        <v>10</v>
      </c>
      <c r="E20" s="59">
        <f>'Shipping Invoice'!J24*$N$1</f>
        <v>0.25</v>
      </c>
      <c r="F20" s="59">
        <f t="shared" si="0"/>
        <v>2.5</v>
      </c>
      <c r="G20" s="60">
        <f t="shared" si="1"/>
        <v>5.3174999999999999</v>
      </c>
      <c r="H20" s="63">
        <f t="shared" si="2"/>
        <v>53.174999999999997</v>
      </c>
    </row>
    <row r="21" spans="1:13" s="62" customFormat="1" ht="24">
      <c r="A21" s="56" t="str">
        <f>IF((LEN('Copy paste to Here'!G25))&gt;5,((CONCATENATE('Copy paste to Here'!G25," &amp; ",'Copy paste to Here'!D25,"  &amp;  ",'Copy paste to Here'!E25))),"Empty Cell")</f>
        <v>Flexible acrylic labret, 16g (1.2mm) with 3mm UV ball &amp; Length: 8mm  &amp;  Color: Clear</v>
      </c>
      <c r="B21" s="57" t="str">
        <f>'Copy paste to Here'!C25</f>
        <v>ALBEVB</v>
      </c>
      <c r="C21" s="57" t="s">
        <v>724</v>
      </c>
      <c r="D21" s="58">
        <f>Invoice!B25</f>
        <v>20</v>
      </c>
      <c r="E21" s="59">
        <f>'Shipping Invoice'!J25*$N$1</f>
        <v>0.25</v>
      </c>
      <c r="F21" s="59">
        <f t="shared" si="0"/>
        <v>5</v>
      </c>
      <c r="G21" s="60">
        <f t="shared" si="1"/>
        <v>5.3174999999999999</v>
      </c>
      <c r="H21" s="63">
        <f t="shared" si="2"/>
        <v>106.35</v>
      </c>
    </row>
    <row r="22" spans="1:13" s="62" customFormat="1" ht="24">
      <c r="A22" s="56" t="str">
        <f>IF((LEN('Copy paste to Here'!G26))&gt;5,((CONCATENATE('Copy paste to Here'!G26," &amp; ",'Copy paste to Here'!D26,"  &amp;  ",'Copy paste to Here'!E26))),"Empty Cell")</f>
        <v>316L steel industrial barbell, 14g 1.6mm) with two forward facing 5mm jewel balls &amp; Length: 35mm  &amp;  Crystal Color: AB</v>
      </c>
      <c r="B22" s="57" t="str">
        <f>'Copy paste to Here'!C26</f>
        <v>BBCC38</v>
      </c>
      <c r="C22" s="57" t="s">
        <v>102</v>
      </c>
      <c r="D22" s="58">
        <f>Invoice!B26</f>
        <v>2</v>
      </c>
      <c r="E22" s="59">
        <f>'Shipping Invoice'!J26*$N$1</f>
        <v>1.76</v>
      </c>
      <c r="F22" s="59">
        <f t="shared" si="0"/>
        <v>3.52</v>
      </c>
      <c r="G22" s="60">
        <f t="shared" si="1"/>
        <v>37.435200000000002</v>
      </c>
      <c r="H22" s="63">
        <f t="shared" si="2"/>
        <v>74.870400000000004</v>
      </c>
    </row>
    <row r="23" spans="1:13" s="62" customFormat="1" ht="24">
      <c r="A23" s="56" t="str">
        <f>IF((LEN('Copy paste to Here'!G27))&gt;5,((CONCATENATE('Copy paste to Here'!G27," &amp; ",'Copy paste to Here'!D27,"  &amp;  ",'Copy paste to Here'!E27))),"Empty Cell")</f>
        <v>316L steel industrial barbell, 14g 1.6mm) with two forward facing 5mm jewel balls &amp; Length: 35mm  &amp;  Crystal Color: Fuchsia</v>
      </c>
      <c r="B23" s="57" t="str">
        <f>'Copy paste to Here'!C27</f>
        <v>BBCC38</v>
      </c>
      <c r="C23" s="57" t="s">
        <v>102</v>
      </c>
      <c r="D23" s="58">
        <f>Invoice!B27</f>
        <v>2</v>
      </c>
      <c r="E23" s="59">
        <f>'Shipping Invoice'!J27*$N$1</f>
        <v>1.76</v>
      </c>
      <c r="F23" s="59">
        <f t="shared" si="0"/>
        <v>3.52</v>
      </c>
      <c r="G23" s="60">
        <f t="shared" si="1"/>
        <v>37.435200000000002</v>
      </c>
      <c r="H23" s="63">
        <f t="shared" si="2"/>
        <v>74.870400000000004</v>
      </c>
    </row>
    <row r="24" spans="1:13" s="62" customFormat="1" ht="36">
      <c r="A24" s="56" t="str">
        <f>IF((LEN('Copy paste to Here'!G28))&gt;5,((CONCATENATE('Copy paste to Here'!G28," &amp; ",'Copy paste to Here'!D28,"  &amp;  ",'Copy paste to Here'!E28))),"Empty Cell")</f>
        <v xml:space="preserve">Surgical steel tongue barbell, 14g (1.6mm) with a lower 5mm steel ball and with 5.5mm flat top with ferido glued crystals and resin cover - length 5/8'' (16mm) &amp; Crystal Color: Clear  &amp;  </v>
      </c>
      <c r="B24" s="57" t="str">
        <f>'Copy paste to Here'!C28</f>
        <v>BBFC6X</v>
      </c>
      <c r="C24" s="57" t="s">
        <v>727</v>
      </c>
      <c r="D24" s="58">
        <f>Invoice!B28</f>
        <v>4</v>
      </c>
      <c r="E24" s="59">
        <f>'Shipping Invoice'!J28*$N$1</f>
        <v>1.76</v>
      </c>
      <c r="F24" s="59">
        <f t="shared" si="0"/>
        <v>7.04</v>
      </c>
      <c r="G24" s="60">
        <f t="shared" si="1"/>
        <v>37.435200000000002</v>
      </c>
      <c r="H24" s="63">
        <f t="shared" si="2"/>
        <v>149.74080000000001</v>
      </c>
    </row>
    <row r="25" spans="1:13" s="62" customFormat="1" ht="36">
      <c r="A25" s="56" t="str">
        <f>IF((LEN('Copy paste to Here'!G29))&gt;5,((CONCATENATE('Copy paste to Here'!G29," &amp; ",'Copy paste to Here'!D29,"  &amp;  ",'Copy paste to Here'!E29))),"Empty Cell")</f>
        <v xml:space="preserve">Surgical steel tongue barbell, 14g (1.6mm) with a lower 5mm steel ball and with 5.5mm flat top with ferido glued crystals and resin cover - length 5/8'' (16mm) &amp; Crystal Color: AB  &amp;  </v>
      </c>
      <c r="B25" s="57" t="str">
        <f>'Copy paste to Here'!C29</f>
        <v>BBFC6X</v>
      </c>
      <c r="C25" s="57" t="s">
        <v>727</v>
      </c>
      <c r="D25" s="58">
        <f>Invoice!B29</f>
        <v>4</v>
      </c>
      <c r="E25" s="59">
        <f>'Shipping Invoice'!J29*$N$1</f>
        <v>1.76</v>
      </c>
      <c r="F25" s="59">
        <f t="shared" si="0"/>
        <v>7.04</v>
      </c>
      <c r="G25" s="60">
        <f t="shared" si="1"/>
        <v>37.435200000000002</v>
      </c>
      <c r="H25" s="63">
        <f t="shared" si="2"/>
        <v>149.74080000000001</v>
      </c>
    </row>
    <row r="26" spans="1:13" s="62" customFormat="1" ht="36">
      <c r="A26" s="56" t="str">
        <f>IF((LEN('Copy paste to Here'!G30))&gt;5,((CONCATENATE('Copy paste to Here'!G30," &amp; ",'Copy paste to Here'!D30,"  &amp;  ",'Copy paste to Here'!E30))),"Empty Cell")</f>
        <v xml:space="preserve">Surgical steel tongue barbell, 14g (1.6mm) with a lower 5mm steel ball and with 5.5mm flat top with ferido glued crystals and resin cover - length 5/8'' (16mm) &amp; Crystal Color: Rose  &amp;  </v>
      </c>
      <c r="B26" s="57" t="str">
        <f>'Copy paste to Here'!C30</f>
        <v>BBFC6X</v>
      </c>
      <c r="C26" s="57" t="s">
        <v>727</v>
      </c>
      <c r="D26" s="58">
        <f>Invoice!B30</f>
        <v>4</v>
      </c>
      <c r="E26" s="59">
        <f>'Shipping Invoice'!J30*$N$1</f>
        <v>1.76</v>
      </c>
      <c r="F26" s="59">
        <f t="shared" si="0"/>
        <v>7.04</v>
      </c>
      <c r="G26" s="60">
        <f t="shared" si="1"/>
        <v>37.435200000000002</v>
      </c>
      <c r="H26" s="63">
        <f t="shared" si="2"/>
        <v>149.74080000000001</v>
      </c>
    </row>
    <row r="27" spans="1:13" s="62" customFormat="1" ht="36">
      <c r="A27" s="56" t="str">
        <f>IF((LEN('Copy paste to Here'!G31))&gt;5,((CONCATENATE('Copy paste to Here'!G31," &amp; ",'Copy paste to Here'!D31,"  &amp;  ",'Copy paste to Here'!E31))),"Empty Cell")</f>
        <v xml:space="preserve">Surgical steel tongue barbell, 14g (1.6mm) with a lower 5mm steel ball and with 5.5mm flat top with ferido glued crystals and resin cover - length 5/8'' (16mm) &amp; Crystal Color: Sapphire  &amp;  </v>
      </c>
      <c r="B27" s="57" t="str">
        <f>'Copy paste to Here'!C31</f>
        <v>BBFC6X</v>
      </c>
      <c r="C27" s="57" t="s">
        <v>727</v>
      </c>
      <c r="D27" s="58">
        <f>Invoice!B31</f>
        <v>4</v>
      </c>
      <c r="E27" s="59">
        <f>'Shipping Invoice'!J31*$N$1</f>
        <v>1.76</v>
      </c>
      <c r="F27" s="59">
        <f t="shared" si="0"/>
        <v>7.04</v>
      </c>
      <c r="G27" s="60">
        <f t="shared" si="1"/>
        <v>37.435200000000002</v>
      </c>
      <c r="H27" s="63">
        <f t="shared" si="2"/>
        <v>149.74080000000001</v>
      </c>
    </row>
    <row r="28" spans="1:13" s="62" customFormat="1" ht="36">
      <c r="A28" s="56" t="str">
        <f>IF((LEN('Copy paste to Here'!G32))&gt;5,((CONCATENATE('Copy paste to Here'!G32," &amp; ",'Copy paste to Here'!D32,"  &amp;  ",'Copy paste to Here'!E32))),"Empty Cell")</f>
        <v xml:space="preserve">Surgical steel tongue barbell, 14g (1.6mm) with a lower 5mm steel ball and with 5.5mm flat top with ferido glued crystals and resin cover - length 5/8'' (16mm) &amp; Crystal Color: Aquamarine  &amp;  </v>
      </c>
      <c r="B28" s="57" t="str">
        <f>'Copy paste to Here'!C32</f>
        <v>BBFC6X</v>
      </c>
      <c r="C28" s="57" t="s">
        <v>727</v>
      </c>
      <c r="D28" s="58">
        <f>Invoice!B32</f>
        <v>4</v>
      </c>
      <c r="E28" s="59">
        <f>'Shipping Invoice'!J32*$N$1</f>
        <v>1.76</v>
      </c>
      <c r="F28" s="59">
        <f t="shared" si="0"/>
        <v>7.04</v>
      </c>
      <c r="G28" s="60">
        <f t="shared" si="1"/>
        <v>37.435200000000002</v>
      </c>
      <c r="H28" s="63">
        <f t="shared" si="2"/>
        <v>149.74080000000001</v>
      </c>
    </row>
    <row r="29" spans="1:13" s="62" customFormat="1" ht="48">
      <c r="A29" s="56" t="str">
        <f>IF((LEN('Copy paste to Here'!G33))&gt;5,((CONCATENATE('Copy paste to Here'!G33," &amp; ",'Copy paste to Here'!D33,"  &amp;  ",'Copy paste to Here'!E33))),"Empty Cell")</f>
        <v xml:space="preserve">Surgical steel tongue barbell, 14g (1.6mm) with a lower 5mm steel ball and with 5.5mm flat top with ferido glued crystals and resin cover - length 5/8'' (16mm) &amp; Crystal Color: Light Amethyst  &amp;  </v>
      </c>
      <c r="B29" s="57" t="str">
        <f>'Copy paste to Here'!C33</f>
        <v>BBFC6X</v>
      </c>
      <c r="C29" s="57" t="s">
        <v>727</v>
      </c>
      <c r="D29" s="58">
        <f>Invoice!B33</f>
        <v>4</v>
      </c>
      <c r="E29" s="59">
        <f>'Shipping Invoice'!J33*$N$1</f>
        <v>1.76</v>
      </c>
      <c r="F29" s="59">
        <f t="shared" si="0"/>
        <v>7.04</v>
      </c>
      <c r="G29" s="60">
        <f t="shared" si="1"/>
        <v>37.435200000000002</v>
      </c>
      <c r="H29" s="63">
        <f t="shared" si="2"/>
        <v>149.74080000000001</v>
      </c>
    </row>
    <row r="30" spans="1:13" s="62" customFormat="1" ht="36">
      <c r="A30" s="56" t="str">
        <f>IF((LEN('Copy paste to Here'!G34))&gt;5,((CONCATENATE('Copy paste to Here'!G34," &amp; ",'Copy paste to Here'!D34,"  &amp;  ",'Copy paste to Here'!E34))),"Empty Cell")</f>
        <v xml:space="preserve">Surgical steel tongue barbell, 14g (1.6mm) with a lower 5mm steel ball and with 5.5mm flat top with ferido glued crystals and resin cover - length 5/8'' (16mm) &amp; Crystal Color: Emerald  &amp;  </v>
      </c>
      <c r="B30" s="57" t="str">
        <f>'Copy paste to Here'!C34</f>
        <v>BBFC6X</v>
      </c>
      <c r="C30" s="57" t="s">
        <v>727</v>
      </c>
      <c r="D30" s="58">
        <f>Invoice!B34</f>
        <v>4</v>
      </c>
      <c r="E30" s="59">
        <f>'Shipping Invoice'!J34*$N$1</f>
        <v>1.76</v>
      </c>
      <c r="F30" s="59">
        <f t="shared" si="0"/>
        <v>7.04</v>
      </c>
      <c r="G30" s="60">
        <f t="shared" si="1"/>
        <v>37.435200000000002</v>
      </c>
      <c r="H30" s="63">
        <f t="shared" si="2"/>
        <v>149.74080000000001</v>
      </c>
    </row>
    <row r="31" spans="1:13" s="62" customFormat="1" ht="36">
      <c r="A31" s="56" t="str">
        <f>IF((LEN('Copy paste to Here'!G35))&gt;5,((CONCATENATE('Copy paste to Here'!G35," &amp; ",'Copy paste to Here'!D35,"  &amp;  ",'Copy paste to Here'!E35))),"Empty Cell")</f>
        <v xml:space="preserve">Surgical steel tongue barbell, 14g (1.6mm) with a lower 5mm steel ball and with 5.5mm flat top with ferido glued crystals and resin cover - length 5/8'' (16mm) &amp; Crystal Color: Peridot  &amp;  </v>
      </c>
      <c r="B31" s="57" t="str">
        <f>'Copy paste to Here'!C35</f>
        <v>BBFC6X</v>
      </c>
      <c r="C31" s="57" t="s">
        <v>727</v>
      </c>
      <c r="D31" s="58">
        <f>Invoice!B35</f>
        <v>4</v>
      </c>
      <c r="E31" s="59">
        <f>'Shipping Invoice'!J35*$N$1</f>
        <v>1.76</v>
      </c>
      <c r="F31" s="59">
        <f t="shared" si="0"/>
        <v>7.04</v>
      </c>
      <c r="G31" s="60">
        <f t="shared" si="1"/>
        <v>37.435200000000002</v>
      </c>
      <c r="H31" s="63">
        <f t="shared" si="2"/>
        <v>149.74080000000001</v>
      </c>
    </row>
    <row r="32" spans="1:13" s="62" customFormat="1" ht="25.5">
      <c r="A32" s="56" t="str">
        <f>IF((LEN('Copy paste to Here'!G36))&gt;5,((CONCATENATE('Copy paste to Here'!G36," &amp; ",'Copy paste to Here'!D36,"  &amp;  ",'Copy paste to Here'!E36))),"Empty Cell")</f>
        <v xml:space="preserve">316L steel Industrial barbell, 14g (1.6mm) with two 5mm balls &amp; Length: 42mm  &amp;  </v>
      </c>
      <c r="B32" s="57" t="str">
        <f>'Copy paste to Here'!C36</f>
        <v>BBIND</v>
      </c>
      <c r="C32" s="57" t="s">
        <v>843</v>
      </c>
      <c r="D32" s="58">
        <f>Invoice!B36</f>
        <v>1</v>
      </c>
      <c r="E32" s="59">
        <f>'Shipping Invoice'!J36*$N$1</f>
        <v>0.48</v>
      </c>
      <c r="F32" s="59">
        <f t="shared" si="0"/>
        <v>0.48</v>
      </c>
      <c r="G32" s="60">
        <f t="shared" si="1"/>
        <v>10.2096</v>
      </c>
      <c r="H32" s="63">
        <f t="shared" si="2"/>
        <v>10.2096</v>
      </c>
    </row>
    <row r="33" spans="1:8" s="62" customFormat="1" ht="24">
      <c r="A33" s="56" t="str">
        <f>IF((LEN('Copy paste to Here'!G37))&gt;5,((CONCATENATE('Copy paste to Here'!G37," &amp; ",'Copy paste to Here'!D37,"  &amp;  ",'Copy paste to Here'!E37))),"Empty Cell")</f>
        <v>Premium PVD plated surgical steel industrial Barbell, 14g (1.6mm) with two 5mm cones &amp; Length: 35mm  &amp;  Color: Black</v>
      </c>
      <c r="B33" s="57" t="str">
        <f>'Copy paste to Here'!C37</f>
        <v>BBITCN</v>
      </c>
      <c r="C33" s="57" t="s">
        <v>729</v>
      </c>
      <c r="D33" s="58">
        <f>Invoice!B37</f>
        <v>2</v>
      </c>
      <c r="E33" s="59">
        <f>'Shipping Invoice'!J37*$N$1</f>
        <v>1.32</v>
      </c>
      <c r="F33" s="59">
        <f t="shared" si="0"/>
        <v>2.64</v>
      </c>
      <c r="G33" s="60">
        <f t="shared" si="1"/>
        <v>28.0764</v>
      </c>
      <c r="H33" s="63">
        <f t="shared" si="2"/>
        <v>56.152799999999999</v>
      </c>
    </row>
    <row r="34" spans="1:8" s="62" customFormat="1" ht="48">
      <c r="A34" s="56" t="str">
        <f>IF((LEN('Copy paste to Here'!G38))&gt;5,((CONCATENATE('Copy paste to Here'!G38," &amp; ",'Copy paste to Here'!D38,"  &amp;  ",'Copy paste to Here'!E38))),"Empty Cell")</f>
        <v xml:space="preserve">Anodized 316L steel tongue barbell, 14g (1.6mm) with a lower 5mm ball and a upper 6mm flat top with ferido glued clear crystals and resin cover - length 5/8'' (16mm) &amp; Color: Gold Anodized w/ Clear crystal  &amp;  </v>
      </c>
      <c r="B34" s="57" t="str">
        <f>'Copy paste to Here'!C38</f>
        <v>BBMTJ9X</v>
      </c>
      <c r="C34" s="57" t="s">
        <v>731</v>
      </c>
      <c r="D34" s="58">
        <f>Invoice!B38</f>
        <v>5</v>
      </c>
      <c r="E34" s="59">
        <f>'Shipping Invoice'!J38*$N$1</f>
        <v>3.53</v>
      </c>
      <c r="F34" s="59">
        <f t="shared" si="0"/>
        <v>17.649999999999999</v>
      </c>
      <c r="G34" s="60">
        <f t="shared" si="1"/>
        <v>75.083099999999988</v>
      </c>
      <c r="H34" s="63">
        <f t="shared" si="2"/>
        <v>375.41549999999995</v>
      </c>
    </row>
    <row r="35" spans="1:8" s="62" customFormat="1" ht="24">
      <c r="A35" s="56" t="str">
        <f>IF((LEN('Copy paste to Here'!G39))&gt;5,((CONCATENATE('Copy paste to Here'!G39," &amp; ",'Copy paste to Here'!D39,"  &amp;  ",'Copy paste to Here'!E39))),"Empty Cell")</f>
        <v xml:space="preserve">Surgical steel tongue barbell, 14g (1.6mm) with two 5mm balls &amp; Length: 14mm  &amp;  </v>
      </c>
      <c r="B35" s="57" t="str">
        <f>'Copy paste to Here'!C39</f>
        <v>BBS</v>
      </c>
      <c r="C35" s="57" t="s">
        <v>43</v>
      </c>
      <c r="D35" s="58">
        <f>Invoice!B39</f>
        <v>50</v>
      </c>
      <c r="E35" s="59">
        <f>'Shipping Invoice'!J39*$N$1</f>
        <v>0.34</v>
      </c>
      <c r="F35" s="59">
        <f t="shared" si="0"/>
        <v>17</v>
      </c>
      <c r="G35" s="60">
        <f t="shared" si="1"/>
        <v>7.2318000000000007</v>
      </c>
      <c r="H35" s="63">
        <f t="shared" si="2"/>
        <v>361.59000000000003</v>
      </c>
    </row>
    <row r="36" spans="1:8" s="62" customFormat="1" ht="24">
      <c r="A36" s="56" t="str">
        <f>IF((LEN('Copy paste to Here'!G40))&gt;5,((CONCATENATE('Copy paste to Here'!G40," &amp; ",'Copy paste to Here'!D40,"  &amp;  ",'Copy paste to Here'!E40))),"Empty Cell")</f>
        <v xml:space="preserve">Surgical steel tongue barbell, 14g (1.6mm) with two 5mm balls &amp; Length: 20mm  &amp;  </v>
      </c>
      <c r="B36" s="57" t="str">
        <f>'Copy paste to Here'!C40</f>
        <v>BBS</v>
      </c>
      <c r="C36" s="57" t="s">
        <v>43</v>
      </c>
      <c r="D36" s="58">
        <f>Invoice!B40</f>
        <v>50</v>
      </c>
      <c r="E36" s="59">
        <f>'Shipping Invoice'!J40*$N$1</f>
        <v>0.34</v>
      </c>
      <c r="F36" s="59">
        <f t="shared" si="0"/>
        <v>17</v>
      </c>
      <c r="G36" s="60">
        <f t="shared" si="1"/>
        <v>7.2318000000000007</v>
      </c>
      <c r="H36" s="63">
        <f t="shared" si="2"/>
        <v>361.59000000000003</v>
      </c>
    </row>
    <row r="37" spans="1:8" s="62" customFormat="1" ht="48">
      <c r="A37" s="56" t="str">
        <f>IF((LEN('Copy paste to Here'!G41))&gt;5,((CONCATENATE('Copy paste to Here'!G41," &amp; ",'Copy paste to Here'!D41,"  &amp;  ",'Copy paste to Here'!E41))),"Empty Cell")</f>
        <v>Wholesale silver nose piercing bulk of 1000, 500, 250 or 100 pcs. of 925 sterling silver ''Bend it yourself'' nose studs, 22g (0.6mm) with 1.5mm round prong set Cubic zirconia stone (CZ) &amp; Quantity In Bulk: 100 pcs.  &amp;  Cz Color: Clear</v>
      </c>
      <c r="B37" s="57" t="str">
        <f>'Copy paste to Here'!C41</f>
        <v>BLK451</v>
      </c>
      <c r="C37" s="57" t="s">
        <v>844</v>
      </c>
      <c r="D37" s="58">
        <f>Invoice!B41</f>
        <v>1</v>
      </c>
      <c r="E37" s="59">
        <f>'Shipping Invoice'!J41*$N$1</f>
        <v>42.44</v>
      </c>
      <c r="F37" s="59">
        <f t="shared" si="0"/>
        <v>42.44</v>
      </c>
      <c r="G37" s="60">
        <f t="shared" si="1"/>
        <v>902.69879999999989</v>
      </c>
      <c r="H37" s="63">
        <f t="shared" si="2"/>
        <v>902.69879999999989</v>
      </c>
    </row>
    <row r="38" spans="1:8" s="62" customFormat="1" ht="48">
      <c r="A38" s="56" t="str">
        <f>IF((LEN('Copy paste to Here'!G42))&gt;5,((CONCATENATE('Copy paste to Here'!G42," &amp; ",'Copy paste to Here'!D42,"  &amp;  ",'Copy paste to Here'!E42))),"Empty Cell")</f>
        <v>Wholesale silver nose piercing bulk of 1000, 500, 250 or 100 pcs.of 925 sterling silver ''Bend it yourself'' nose studs, 22g (0.6mm) with 2.5mm round prong set Cubic zirconia stone (CZ) &amp; Quantity In Bulk: 100 pcs.  &amp;  Cz Color: Clear</v>
      </c>
      <c r="B38" s="57" t="str">
        <f>'Copy paste to Here'!C42</f>
        <v>BLK522</v>
      </c>
      <c r="C38" s="57" t="s">
        <v>845</v>
      </c>
      <c r="D38" s="58">
        <f>Invoice!B42</f>
        <v>1</v>
      </c>
      <c r="E38" s="59">
        <f>'Shipping Invoice'!J42*$N$1</f>
        <v>48.39</v>
      </c>
      <c r="F38" s="59">
        <f t="shared" si="0"/>
        <v>48.39</v>
      </c>
      <c r="G38" s="60">
        <f t="shared" si="1"/>
        <v>1029.2553</v>
      </c>
      <c r="H38" s="63">
        <f t="shared" si="2"/>
        <v>1029.2553</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Clear</v>
      </c>
      <c r="B39" s="57" t="str">
        <f>'Copy paste to Here'!C43</f>
        <v>BN2CG</v>
      </c>
      <c r="C39" s="57" t="s">
        <v>662</v>
      </c>
      <c r="D39" s="58">
        <f>Invoice!B43</f>
        <v>2</v>
      </c>
      <c r="E39" s="59">
        <f>'Shipping Invoice'!J43*$N$1</f>
        <v>1.53</v>
      </c>
      <c r="F39" s="59">
        <f t="shared" si="0"/>
        <v>3.06</v>
      </c>
      <c r="G39" s="60">
        <f t="shared" si="1"/>
        <v>32.543100000000003</v>
      </c>
      <c r="H39" s="63">
        <f t="shared" si="2"/>
        <v>65.086200000000005</v>
      </c>
    </row>
    <row r="40" spans="1:8" s="62" customFormat="1" ht="36">
      <c r="A40" s="56" t="str">
        <f>IF((LEN('Copy paste to Here'!G44))&gt;5,((CONCATENATE('Copy paste to Here'!G44," &amp; ",'Copy paste to Here'!D44,"  &amp;  ",'Copy paste to Here'!E44))),"Empty Cell")</f>
        <v>316L steel belly banana, 14g (1.6m) with a 8mm and a 5mm bezel set jewel ball using original Czech Preciosa crystals. &amp; Length: 6mm  &amp;  Crystal Color: AB</v>
      </c>
      <c r="B40" s="57" t="str">
        <f>'Copy paste to Here'!C44</f>
        <v>BN2CG</v>
      </c>
      <c r="C40" s="57" t="s">
        <v>662</v>
      </c>
      <c r="D40" s="58">
        <f>Invoice!B44</f>
        <v>2</v>
      </c>
      <c r="E40" s="59">
        <f>'Shipping Invoice'!J44*$N$1</f>
        <v>1.53</v>
      </c>
      <c r="F40" s="59">
        <f t="shared" si="0"/>
        <v>3.06</v>
      </c>
      <c r="G40" s="60">
        <f t="shared" si="1"/>
        <v>32.543100000000003</v>
      </c>
      <c r="H40" s="63">
        <f t="shared" si="2"/>
        <v>65.086200000000005</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8mm  &amp;  Crystal Color: Light Sapphire</v>
      </c>
      <c r="B41" s="57" t="str">
        <f>'Copy paste to Here'!C45</f>
        <v>BN2CG</v>
      </c>
      <c r="C41" s="57" t="s">
        <v>662</v>
      </c>
      <c r="D41" s="58">
        <f>Invoice!B45</f>
        <v>2</v>
      </c>
      <c r="E41" s="59">
        <f>'Shipping Invoice'!J45*$N$1</f>
        <v>1.53</v>
      </c>
      <c r="F41" s="59">
        <f t="shared" si="0"/>
        <v>3.06</v>
      </c>
      <c r="G41" s="60">
        <f t="shared" si="1"/>
        <v>32.543100000000003</v>
      </c>
      <c r="H41" s="63">
        <f t="shared" si="2"/>
        <v>65.086200000000005</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10mm  &amp;  Crystal Color: Clear</v>
      </c>
      <c r="B42" s="57" t="str">
        <f>'Copy paste to Here'!C46</f>
        <v>BN2CG</v>
      </c>
      <c r="C42" s="57" t="s">
        <v>662</v>
      </c>
      <c r="D42" s="58">
        <f>Invoice!B46</f>
        <v>20</v>
      </c>
      <c r="E42" s="59">
        <f>'Shipping Invoice'!J46*$N$1</f>
        <v>1.53</v>
      </c>
      <c r="F42" s="59">
        <f t="shared" si="0"/>
        <v>30.6</v>
      </c>
      <c r="G42" s="60">
        <f t="shared" si="1"/>
        <v>32.543100000000003</v>
      </c>
      <c r="H42" s="63">
        <f t="shared" si="2"/>
        <v>650.86200000000008</v>
      </c>
    </row>
    <row r="43" spans="1:8" s="62" customFormat="1" ht="36">
      <c r="A43" s="56" t="str">
        <f>IF((LEN('Copy paste to Here'!G47))&gt;5,((CONCATENATE('Copy paste to Here'!G47," &amp; ",'Copy paste to Here'!D47,"  &amp;  ",'Copy paste to Here'!E47))),"Empty Cell")</f>
        <v>316L steel belly banana, 14g (1.6m) with a 8mm and a 5mm bezel set jewel ball using original Czech Preciosa crystals. &amp; Length: 10mm  &amp;  Crystal Color: Emerald</v>
      </c>
      <c r="B43" s="57" t="str">
        <f>'Copy paste to Here'!C47</f>
        <v>BN2CG</v>
      </c>
      <c r="C43" s="57" t="s">
        <v>662</v>
      </c>
      <c r="D43" s="58">
        <f>Invoice!B47</f>
        <v>5</v>
      </c>
      <c r="E43" s="59">
        <f>'Shipping Invoice'!J47*$N$1</f>
        <v>1.53</v>
      </c>
      <c r="F43" s="59">
        <f t="shared" si="0"/>
        <v>7.65</v>
      </c>
      <c r="G43" s="60">
        <f t="shared" si="1"/>
        <v>32.543100000000003</v>
      </c>
      <c r="H43" s="63">
        <f t="shared" si="2"/>
        <v>162.71550000000002</v>
      </c>
    </row>
    <row r="44" spans="1:8" s="62" customFormat="1" ht="36">
      <c r="A44" s="56" t="str">
        <f>IF((LEN('Copy paste to Here'!G48))&gt;5,((CONCATENATE('Copy paste to Here'!G48," &amp; ",'Copy paste to Here'!D48,"  &amp;  ",'Copy paste to Here'!E48))),"Empty Cell")</f>
        <v>Surgical steel belly banana, 14g (1.6mm) with a 6mm and a 5mm bezel set jewel ball &amp; Length: 8mm  &amp;  Crystal Color: Light Sapphire</v>
      </c>
      <c r="B44" s="57" t="str">
        <f>'Copy paste to Here'!C48</f>
        <v>BN2CS</v>
      </c>
      <c r="C44" s="57" t="s">
        <v>619</v>
      </c>
      <c r="D44" s="58">
        <f>Invoice!B48</f>
        <v>2</v>
      </c>
      <c r="E44" s="59">
        <f>'Shipping Invoice'!J48*$N$1</f>
        <v>1.41</v>
      </c>
      <c r="F44" s="59">
        <f t="shared" si="0"/>
        <v>2.82</v>
      </c>
      <c r="G44" s="60">
        <f t="shared" si="1"/>
        <v>29.990699999999997</v>
      </c>
      <c r="H44" s="63">
        <f t="shared" si="2"/>
        <v>59.981399999999994</v>
      </c>
    </row>
    <row r="45" spans="1:8" s="62" customFormat="1" ht="24">
      <c r="A45" s="56" t="str">
        <f>IF((LEN('Copy paste to Here'!G49))&gt;5,((CONCATENATE('Copy paste to Here'!G49," &amp; ",'Copy paste to Here'!D49,"  &amp;  ",'Copy paste to Here'!E49))),"Empty Cell")</f>
        <v>Surgical steel belly banana, 14g (1.6mm) with a 6mm and a 5mm bezel set jewel ball &amp; Length: 8mm  &amp;  Crystal Color: Aquamarine</v>
      </c>
      <c r="B45" s="57" t="str">
        <f>'Copy paste to Here'!C49</f>
        <v>BN2CS</v>
      </c>
      <c r="C45" s="57" t="s">
        <v>619</v>
      </c>
      <c r="D45" s="58">
        <f>Invoice!B49</f>
        <v>2</v>
      </c>
      <c r="E45" s="59">
        <f>'Shipping Invoice'!J49*$N$1</f>
        <v>1.41</v>
      </c>
      <c r="F45" s="59">
        <f t="shared" si="0"/>
        <v>2.82</v>
      </c>
      <c r="G45" s="60">
        <f t="shared" si="1"/>
        <v>29.990699999999997</v>
      </c>
      <c r="H45" s="63">
        <f t="shared" si="2"/>
        <v>59.981399999999994</v>
      </c>
    </row>
    <row r="46" spans="1:8" s="62" customFormat="1" ht="24">
      <c r="A46" s="56" t="str">
        <f>IF((LEN('Copy paste to Here'!G50))&gt;5,((CONCATENATE('Copy paste to Here'!G50," &amp; ",'Copy paste to Here'!D50,"  &amp;  ",'Copy paste to Here'!E50))),"Empty Cell")</f>
        <v>Surgical steel belly banana, 14g (1.6mm) with a 6mm and a 5mm bezel set jewel ball &amp; Length: 8mm  &amp;  Crystal Color: Emerald</v>
      </c>
      <c r="B46" s="57" t="str">
        <f>'Copy paste to Here'!C50</f>
        <v>BN2CS</v>
      </c>
      <c r="C46" s="57" t="s">
        <v>619</v>
      </c>
      <c r="D46" s="58">
        <f>Invoice!B50</f>
        <v>2</v>
      </c>
      <c r="E46" s="59">
        <f>'Shipping Invoice'!J50*$N$1</f>
        <v>1.41</v>
      </c>
      <c r="F46" s="59">
        <f t="shared" si="0"/>
        <v>2.82</v>
      </c>
      <c r="G46" s="60">
        <f t="shared" si="1"/>
        <v>29.990699999999997</v>
      </c>
      <c r="H46" s="63">
        <f t="shared" si="2"/>
        <v>59.981399999999994</v>
      </c>
    </row>
    <row r="47" spans="1:8" s="62" customFormat="1" ht="24">
      <c r="A47" s="56" t="str">
        <f>IF((LEN('Copy paste to Here'!G51))&gt;5,((CONCATENATE('Copy paste to Here'!G51," &amp; ",'Copy paste to Here'!D51,"  &amp;  ",'Copy paste to Here'!E51))),"Empty Cell")</f>
        <v>Surgical steel belly banana, 14g (1.6mm) with a 6mm and a 5mm bezel set jewel ball &amp; Length: 10mm  &amp;  Crystal Color: Clear</v>
      </c>
      <c r="B47" s="57" t="str">
        <f>'Copy paste to Here'!C51</f>
        <v>BN2CS</v>
      </c>
      <c r="C47" s="57" t="s">
        <v>619</v>
      </c>
      <c r="D47" s="58">
        <f>Invoice!B51</f>
        <v>20</v>
      </c>
      <c r="E47" s="59">
        <f>'Shipping Invoice'!J51*$N$1</f>
        <v>1.41</v>
      </c>
      <c r="F47" s="59">
        <f t="shared" si="0"/>
        <v>28.2</v>
      </c>
      <c r="G47" s="60">
        <f t="shared" si="1"/>
        <v>29.990699999999997</v>
      </c>
      <c r="H47" s="63">
        <f t="shared" si="2"/>
        <v>599.81399999999996</v>
      </c>
    </row>
    <row r="48" spans="1:8" s="62" customFormat="1" ht="36">
      <c r="A48" s="56" t="str">
        <f>IF((LEN('Copy paste to Here'!G52))&gt;5,((CONCATENATE('Copy paste to Here'!G52," &amp; ",'Copy paste to Here'!D52,"  &amp;  ",'Copy paste to Here'!E52))),"Empty Cell")</f>
        <v>Surgical steel belly banana, 14g (1.6mm) with a 6mm and a 5mm bezel set jewel ball &amp; Length: 10mm  &amp;  Crystal Color: Aquamarine</v>
      </c>
      <c r="B48" s="57" t="str">
        <f>'Copy paste to Here'!C52</f>
        <v>BN2CS</v>
      </c>
      <c r="C48" s="57" t="s">
        <v>619</v>
      </c>
      <c r="D48" s="58">
        <f>Invoice!B52</f>
        <v>5</v>
      </c>
      <c r="E48" s="59">
        <f>'Shipping Invoice'!J52*$N$1</f>
        <v>1.41</v>
      </c>
      <c r="F48" s="59">
        <f t="shared" si="0"/>
        <v>7.05</v>
      </c>
      <c r="G48" s="60">
        <f t="shared" si="1"/>
        <v>29.990699999999997</v>
      </c>
      <c r="H48" s="63">
        <f t="shared" si="2"/>
        <v>149.95349999999999</v>
      </c>
    </row>
    <row r="49" spans="1:8" s="62" customFormat="1" ht="24">
      <c r="A49" s="56" t="str">
        <f>IF((LEN('Copy paste to Here'!G53))&gt;5,((CONCATENATE('Copy paste to Here'!G53," &amp; ",'Copy paste to Here'!D53,"  &amp;  ",'Copy paste to Here'!E53))),"Empty Cell")</f>
        <v>Surgical steel belly banana, 14g (1.6mm) with a 6mm and a 5mm bezel set jewel ball &amp; Length: 10mm  &amp;  Crystal Color: Blue Zircon</v>
      </c>
      <c r="B49" s="57" t="str">
        <f>'Copy paste to Here'!C53</f>
        <v>BN2CS</v>
      </c>
      <c r="C49" s="57" t="s">
        <v>619</v>
      </c>
      <c r="D49" s="58">
        <f>Invoice!B53</f>
        <v>5</v>
      </c>
      <c r="E49" s="59">
        <f>'Shipping Invoice'!J53*$N$1</f>
        <v>1.41</v>
      </c>
      <c r="F49" s="59">
        <f t="shared" si="0"/>
        <v>7.05</v>
      </c>
      <c r="G49" s="60">
        <f t="shared" si="1"/>
        <v>29.990699999999997</v>
      </c>
      <c r="H49" s="63">
        <f t="shared" si="2"/>
        <v>149.95349999999999</v>
      </c>
    </row>
    <row r="50" spans="1:8" s="62" customFormat="1" ht="24">
      <c r="A50" s="56" t="str">
        <f>IF((LEN('Copy paste to Here'!G54))&gt;5,((CONCATENATE('Copy paste to Here'!G54," &amp; ",'Copy paste to Here'!D54,"  &amp;  ",'Copy paste to Here'!E54))),"Empty Cell")</f>
        <v xml:space="preserve">Surgical steel eyebrow banana, 16g (1.2mm) with two 3mm balls &amp; Length: 10mm  &amp;  </v>
      </c>
      <c r="B50" s="57" t="str">
        <f>'Copy paste to Here'!C54</f>
        <v>BNEB</v>
      </c>
      <c r="C50" s="57" t="s">
        <v>737</v>
      </c>
      <c r="D50" s="58">
        <f>Invoice!B54</f>
        <v>100</v>
      </c>
      <c r="E50" s="59">
        <f>'Shipping Invoice'!J54*$N$1</f>
        <v>0.28999999999999998</v>
      </c>
      <c r="F50" s="59">
        <f t="shared" si="0"/>
        <v>28.999999999999996</v>
      </c>
      <c r="G50" s="60">
        <f t="shared" si="1"/>
        <v>6.1682999999999995</v>
      </c>
      <c r="H50" s="63">
        <f t="shared" si="2"/>
        <v>616.82999999999993</v>
      </c>
    </row>
    <row r="51" spans="1:8" s="62" customFormat="1" ht="24">
      <c r="A51" s="56" t="str">
        <f>IF((LEN('Copy paste to Here'!G55))&gt;5,((CONCATENATE('Copy paste to Here'!G55," &amp; ",'Copy paste to Here'!D55,"  &amp;  ",'Copy paste to Here'!E55))),"Empty Cell")</f>
        <v>Premium PVD plated surgical steel eyebrow banana, 16g (1.2mm) with two 3mm balls &amp; Length: 6mm  &amp;  Color: Gold</v>
      </c>
      <c r="B51" s="57" t="str">
        <f>'Copy paste to Here'!C55</f>
        <v>BNETB</v>
      </c>
      <c r="C51" s="57" t="s">
        <v>739</v>
      </c>
      <c r="D51" s="58">
        <f>Invoice!B55</f>
        <v>5</v>
      </c>
      <c r="E51" s="59">
        <f>'Shipping Invoice'!J55*$N$1</f>
        <v>1.05</v>
      </c>
      <c r="F51" s="59">
        <f t="shared" si="0"/>
        <v>5.25</v>
      </c>
      <c r="G51" s="60">
        <f t="shared" si="1"/>
        <v>22.333500000000001</v>
      </c>
      <c r="H51" s="63">
        <f t="shared" si="2"/>
        <v>111.6675</v>
      </c>
    </row>
    <row r="52" spans="1:8" s="62" customFormat="1" ht="24">
      <c r="A52" s="56" t="str">
        <f>IF((LEN('Copy paste to Here'!G56))&gt;5,((CONCATENATE('Copy paste to Here'!G56," &amp; ",'Copy paste to Here'!D56,"  &amp;  ",'Copy paste to Here'!E56))),"Empty Cell")</f>
        <v>Premium PVD plated surgical steel eyebrow banana, 16g (1.2mm) with two 3mm balls &amp; Length: 8mm  &amp;  Color: Gold</v>
      </c>
      <c r="B52" s="57" t="str">
        <f>'Copy paste to Here'!C56</f>
        <v>BNETB</v>
      </c>
      <c r="C52" s="57" t="s">
        <v>739</v>
      </c>
      <c r="D52" s="58">
        <f>Invoice!B56</f>
        <v>10</v>
      </c>
      <c r="E52" s="59">
        <f>'Shipping Invoice'!J56*$N$1</f>
        <v>1.05</v>
      </c>
      <c r="F52" s="59">
        <f t="shared" si="0"/>
        <v>10.5</v>
      </c>
      <c r="G52" s="60">
        <f t="shared" si="1"/>
        <v>22.333500000000001</v>
      </c>
      <c r="H52" s="63">
        <f t="shared" si="2"/>
        <v>223.33500000000001</v>
      </c>
    </row>
    <row r="53" spans="1:8" s="62" customFormat="1" ht="24">
      <c r="A53" s="56" t="str">
        <f>IF((LEN('Copy paste to Here'!G57))&gt;5,((CONCATENATE('Copy paste to Here'!G57," &amp; ",'Copy paste to Here'!D57,"  &amp;  ",'Copy paste to Here'!E57))),"Empty Cell")</f>
        <v>Premium PVD plated surgical steel eyebrow banana, 16g (1.2mm) with two 3mm balls &amp; Length: 8mm  &amp;  Color: Rose-gold</v>
      </c>
      <c r="B53" s="57" t="str">
        <f>'Copy paste to Here'!C57</f>
        <v>BNETB</v>
      </c>
      <c r="C53" s="57" t="s">
        <v>739</v>
      </c>
      <c r="D53" s="58">
        <f>Invoice!B57</f>
        <v>5</v>
      </c>
      <c r="E53" s="59">
        <f>'Shipping Invoice'!J57*$N$1</f>
        <v>1.05</v>
      </c>
      <c r="F53" s="59">
        <f t="shared" si="0"/>
        <v>5.25</v>
      </c>
      <c r="G53" s="60">
        <f t="shared" si="1"/>
        <v>22.333500000000001</v>
      </c>
      <c r="H53" s="63">
        <f t="shared" si="2"/>
        <v>111.6675</v>
      </c>
    </row>
    <row r="54" spans="1:8" s="62" customFormat="1" ht="24">
      <c r="A54" s="56" t="str">
        <f>IF((LEN('Copy paste to Here'!G58))&gt;5,((CONCATENATE('Copy paste to Here'!G58," &amp; ",'Copy paste to Here'!D58,"  &amp;  ",'Copy paste to Here'!E58))),"Empty Cell")</f>
        <v>Premium PVD plated surgical steel eyebrow banana, 16g (1.2mm) with two 3mm balls &amp; Length: 10mm  &amp;  Color: Black</v>
      </c>
      <c r="B54" s="57" t="str">
        <f>'Copy paste to Here'!C58</f>
        <v>BNETB</v>
      </c>
      <c r="C54" s="57" t="s">
        <v>739</v>
      </c>
      <c r="D54" s="58">
        <f>Invoice!B58</f>
        <v>5</v>
      </c>
      <c r="E54" s="59">
        <f>'Shipping Invoice'!J58*$N$1</f>
        <v>1.05</v>
      </c>
      <c r="F54" s="59">
        <f t="shared" si="0"/>
        <v>5.25</v>
      </c>
      <c r="G54" s="60">
        <f t="shared" si="1"/>
        <v>22.333500000000001</v>
      </c>
      <c r="H54" s="63">
        <f t="shared" si="2"/>
        <v>111.6675</v>
      </c>
    </row>
    <row r="55" spans="1:8" s="62" customFormat="1" ht="24">
      <c r="A55" s="56" t="str">
        <f>IF((LEN('Copy paste to Here'!G59))&gt;5,((CONCATENATE('Copy paste to Here'!G59," &amp; ",'Copy paste to Here'!D59,"  &amp;  ",'Copy paste to Here'!E59))),"Empty Cell")</f>
        <v>Premium PVD plated surgical steel eyebrow banana, 16g (1.2mm) with two 3mm balls &amp; Length: 10mm  &amp;  Color: Gold</v>
      </c>
      <c r="B55" s="57" t="str">
        <f>'Copy paste to Here'!C59</f>
        <v>BNETB</v>
      </c>
      <c r="C55" s="57" t="s">
        <v>739</v>
      </c>
      <c r="D55" s="58">
        <f>Invoice!B59</f>
        <v>10</v>
      </c>
      <c r="E55" s="59">
        <f>'Shipping Invoice'!J59*$N$1</f>
        <v>1.05</v>
      </c>
      <c r="F55" s="59">
        <f t="shared" si="0"/>
        <v>10.5</v>
      </c>
      <c r="G55" s="60">
        <f t="shared" si="1"/>
        <v>22.333500000000001</v>
      </c>
      <c r="H55" s="63">
        <f t="shared" si="2"/>
        <v>223.33500000000001</v>
      </c>
    </row>
    <row r="56" spans="1:8" s="62" customFormat="1" ht="36">
      <c r="A56" s="56" t="str">
        <f>IF((LEN('Copy paste to Here'!G60))&gt;5,((CONCATENATE('Copy paste to Here'!G60," &amp; ",'Copy paste to Here'!D60,"  &amp;  ",'Copy paste to Here'!E60))),"Empty Cell")</f>
        <v>Premium PVD plated surgical steel eyebrow banana, 16g (1.2mm) with two 3mm balls &amp; Length: 10mm  &amp;  Color: Rose-gold</v>
      </c>
      <c r="B56" s="57" t="str">
        <f>'Copy paste to Here'!C60</f>
        <v>BNETB</v>
      </c>
      <c r="C56" s="57" t="s">
        <v>739</v>
      </c>
      <c r="D56" s="58">
        <f>Invoice!B60</f>
        <v>5</v>
      </c>
      <c r="E56" s="59">
        <f>'Shipping Invoice'!J60*$N$1</f>
        <v>1.05</v>
      </c>
      <c r="F56" s="59">
        <f t="shared" si="0"/>
        <v>5.25</v>
      </c>
      <c r="G56" s="60">
        <f t="shared" si="1"/>
        <v>22.333500000000001</v>
      </c>
      <c r="H56" s="63">
        <f t="shared" si="2"/>
        <v>111.6675</v>
      </c>
    </row>
    <row r="57" spans="1:8" s="62" customFormat="1" ht="24">
      <c r="A57" s="56" t="str">
        <f>IF((LEN('Copy paste to Here'!G61))&gt;5,((CONCATENATE('Copy paste to Here'!G61," &amp; ",'Copy paste to Here'!D61,"  &amp;  ",'Copy paste to Here'!E61))),"Empty Cell")</f>
        <v xml:space="preserve">Surgical Steel belly Banana, 14g (1.6mm) with an upper 5mm and a lower 6mm plain steel ball &amp; Length: 10mm  &amp;  </v>
      </c>
      <c r="B57" s="57" t="str">
        <f>'Copy paste to Here'!C61</f>
        <v>BNS</v>
      </c>
      <c r="C57" s="57" t="s">
        <v>742</v>
      </c>
      <c r="D57" s="58">
        <f>Invoice!B61</f>
        <v>50</v>
      </c>
      <c r="E57" s="59">
        <f>'Shipping Invoice'!J61*$N$1</f>
        <v>0.39</v>
      </c>
      <c r="F57" s="59">
        <f t="shared" si="0"/>
        <v>19.5</v>
      </c>
      <c r="G57" s="60">
        <f t="shared" si="1"/>
        <v>8.2952999999999992</v>
      </c>
      <c r="H57" s="63">
        <f t="shared" si="2"/>
        <v>414.76499999999999</v>
      </c>
    </row>
    <row r="58" spans="1:8" s="62" customFormat="1" ht="36">
      <c r="A58" s="56" t="str">
        <f>IF((LEN('Copy paste to Here'!G62))&gt;5,((CONCATENATE('Copy paste to Here'!G62," &amp; ",'Copy paste to Here'!D62,"  &amp;  ",'Copy paste to Here'!E62))),"Empty Cell")</f>
        <v xml:space="preserve">PVD plated surgical steel belly banana, 14g (1.6mm) with 5 &amp; 8mm bezel set jewel balls - length 3/8'' (10mm) &amp; Color: Gold Anodized w/ Clear crystal  &amp;  </v>
      </c>
      <c r="B58" s="57" t="str">
        <f>'Copy paste to Here'!C62</f>
        <v>BNT2CG</v>
      </c>
      <c r="C58" s="57" t="s">
        <v>744</v>
      </c>
      <c r="D58" s="58">
        <f>Invoice!B62</f>
        <v>20</v>
      </c>
      <c r="E58" s="59">
        <f>'Shipping Invoice'!J62*$N$1</f>
        <v>2.2999999999999998</v>
      </c>
      <c r="F58" s="59">
        <f t="shared" si="0"/>
        <v>46</v>
      </c>
      <c r="G58" s="60">
        <f t="shared" si="1"/>
        <v>48.920999999999992</v>
      </c>
      <c r="H58" s="63">
        <f t="shared" si="2"/>
        <v>978.41999999999985</v>
      </c>
    </row>
    <row r="59" spans="1:8" s="62" customFormat="1" ht="24">
      <c r="A59" s="56" t="str">
        <f>IF((LEN('Copy paste to Here'!G63))&gt;5,((CONCATENATE('Copy paste to Here'!G63," &amp; ",'Copy paste to Here'!D63,"  &amp;  ",'Copy paste to Here'!E63))),"Empty Cell")</f>
        <v>Premium PVD plated surgical steel circular barbell, 16g (1.2mm) with two 3mm balls &amp; Length: 8mm  &amp;  Color: Black</v>
      </c>
      <c r="B59" s="57" t="str">
        <f>'Copy paste to Here'!C63</f>
        <v>CBETB</v>
      </c>
      <c r="C59" s="57" t="s">
        <v>745</v>
      </c>
      <c r="D59" s="58">
        <f>Invoice!B63</f>
        <v>4</v>
      </c>
      <c r="E59" s="59">
        <f>'Shipping Invoice'!J63*$N$1</f>
        <v>1.05</v>
      </c>
      <c r="F59" s="59">
        <f t="shared" si="0"/>
        <v>4.2</v>
      </c>
      <c r="G59" s="60">
        <f t="shared" si="1"/>
        <v>22.333500000000001</v>
      </c>
      <c r="H59" s="63">
        <f t="shared" si="2"/>
        <v>89.334000000000003</v>
      </c>
    </row>
    <row r="60" spans="1:8" s="62" customFormat="1" ht="24">
      <c r="A60" s="56" t="str">
        <f>IF((LEN('Copy paste to Here'!G64))&gt;5,((CONCATENATE('Copy paste to Here'!G64," &amp; ",'Copy paste to Here'!D64,"  &amp;  ",'Copy paste to Here'!E64))),"Empty Cell")</f>
        <v>Premium PVD plated surgical steel circular barbell, 16g (1.2mm) with two 3mm balls &amp; Length: 10mm  &amp;  Color: Black</v>
      </c>
      <c r="B60" s="57" t="str">
        <f>'Copy paste to Here'!C64</f>
        <v>CBETB</v>
      </c>
      <c r="C60" s="57" t="s">
        <v>745</v>
      </c>
      <c r="D60" s="58">
        <f>Invoice!B64</f>
        <v>4</v>
      </c>
      <c r="E60" s="59">
        <f>'Shipping Invoice'!J64*$N$1</f>
        <v>1.05</v>
      </c>
      <c r="F60" s="59">
        <f t="shared" si="0"/>
        <v>4.2</v>
      </c>
      <c r="G60" s="60">
        <f t="shared" si="1"/>
        <v>22.333500000000001</v>
      </c>
      <c r="H60" s="63">
        <f t="shared" si="2"/>
        <v>89.334000000000003</v>
      </c>
    </row>
    <row r="61" spans="1:8" s="62" customFormat="1" ht="24">
      <c r="A61" s="56" t="str">
        <f>IF((LEN('Copy paste to Here'!G65))&gt;5,((CONCATENATE('Copy paste to Here'!G65," &amp; ",'Copy paste to Here'!D65,"  &amp;  ",'Copy paste to Here'!E65))),"Empty Cell")</f>
        <v xml:space="preserve">Rose gold PVD plated 316L steel circular barbell, 14g (1.6mm) with two 4mm balls &amp; Length: 8mm  &amp;  </v>
      </c>
      <c r="B61" s="57" t="str">
        <f>'Copy paste to Here'!C65</f>
        <v>CBTTB4</v>
      </c>
      <c r="C61" s="57" t="s">
        <v>747</v>
      </c>
      <c r="D61" s="58">
        <f>Invoice!B65</f>
        <v>1</v>
      </c>
      <c r="E61" s="59">
        <f>'Shipping Invoice'!J65*$N$1</f>
        <v>1.1399999999999999</v>
      </c>
      <c r="F61" s="59">
        <f t="shared" si="0"/>
        <v>1.1399999999999999</v>
      </c>
      <c r="G61" s="60">
        <f t="shared" si="1"/>
        <v>24.247799999999998</v>
      </c>
      <c r="H61" s="63">
        <f t="shared" si="2"/>
        <v>24.247799999999998</v>
      </c>
    </row>
    <row r="62" spans="1:8" s="62" customFormat="1" ht="25.5">
      <c r="A62" s="56" t="str">
        <f>IF((LEN('Copy paste to Here'!G66))&gt;5,((CONCATENATE('Copy paste to Here'!G66," &amp; ",'Copy paste to Here'!D66,"  &amp;  ",'Copy paste to Here'!E66))),"Empty Cell")</f>
        <v xml:space="preserve">Pair of high polished stainless steel huggies earrings with a dangling plain small steel cross &amp;   &amp;  </v>
      </c>
      <c r="B62" s="57" t="str">
        <f>'Copy paste to Here'!C66</f>
        <v>ERHSCRS</v>
      </c>
      <c r="C62" s="57" t="s">
        <v>749</v>
      </c>
      <c r="D62" s="58">
        <f>Invoice!B66</f>
        <v>4</v>
      </c>
      <c r="E62" s="59">
        <f>'Shipping Invoice'!J66*$N$1</f>
        <v>3.96</v>
      </c>
      <c r="F62" s="59">
        <f t="shared" si="0"/>
        <v>15.84</v>
      </c>
      <c r="G62" s="60">
        <f t="shared" si="1"/>
        <v>84.229199999999992</v>
      </c>
      <c r="H62" s="63">
        <f t="shared" si="2"/>
        <v>336.91679999999997</v>
      </c>
    </row>
    <row r="63" spans="1:8" s="62" customFormat="1" ht="24">
      <c r="A63" s="56" t="str">
        <f>IF((LEN('Copy paste to Here'!G67))&gt;5,((CONCATENATE('Copy paste to Here'!G67," &amp; ",'Copy paste to Here'!D67,"  &amp;  ",'Copy paste to Here'!E67))),"Empty Cell")</f>
        <v xml:space="preserve">Mirror polished surgical steel screw-fit flesh tunnel &amp; Gauge: 6mm  &amp;  </v>
      </c>
      <c r="B63" s="57" t="str">
        <f>'Copy paste to Here'!C67</f>
        <v>FPG</v>
      </c>
      <c r="C63" s="57" t="s">
        <v>846</v>
      </c>
      <c r="D63" s="58">
        <f>Invoice!B67</f>
        <v>2</v>
      </c>
      <c r="E63" s="59">
        <f>'Shipping Invoice'!J67*$N$1</f>
        <v>2.83</v>
      </c>
      <c r="F63" s="59">
        <f t="shared" si="0"/>
        <v>5.66</v>
      </c>
      <c r="G63" s="60">
        <f t="shared" si="1"/>
        <v>60.194099999999999</v>
      </c>
      <c r="H63" s="63">
        <f t="shared" si="2"/>
        <v>120.3882</v>
      </c>
    </row>
    <row r="64" spans="1:8" s="62" customFormat="1" ht="25.5">
      <c r="A64" s="56" t="str">
        <f>IF((LEN('Copy paste to Here'!G68))&gt;5,((CONCATENATE('Copy paste to Here'!G68," &amp; ",'Copy paste to Here'!D68,"  &amp;  ",'Copy paste to Here'!E68))),"Empty Cell")</f>
        <v xml:space="preserve">Mirror polished surgical steel screw-fit flesh tunnel &amp; Gauge: 20mm  &amp;  </v>
      </c>
      <c r="B64" s="57" t="str">
        <f>'Copy paste to Here'!C68</f>
        <v>FPG</v>
      </c>
      <c r="C64" s="57" t="s">
        <v>847</v>
      </c>
      <c r="D64" s="58">
        <f>Invoice!B68</f>
        <v>2</v>
      </c>
      <c r="E64" s="59">
        <f>'Shipping Invoice'!J68*$N$1</f>
        <v>6.13</v>
      </c>
      <c r="F64" s="59">
        <f t="shared" si="0"/>
        <v>12.26</v>
      </c>
      <c r="G64" s="60">
        <f t="shared" si="1"/>
        <v>130.38509999999999</v>
      </c>
      <c r="H64" s="63">
        <f t="shared" si="2"/>
        <v>260.77019999999999</v>
      </c>
    </row>
    <row r="65" spans="1:8" s="62" customFormat="1" ht="24">
      <c r="A65" s="56" t="str">
        <f>IF((LEN('Copy paste to Here'!G69))&gt;5,((CONCATENATE('Copy paste to Here'!G69," &amp; ",'Copy paste to Here'!D69,"  &amp;  ",'Copy paste to Here'!E69))),"Empty Cell")</f>
        <v xml:space="preserve">Mirror polished surgical steel screw-fit flesh tunnel &amp; Gauge: 22mm  &amp;  </v>
      </c>
      <c r="B65" s="57" t="str">
        <f>'Copy paste to Here'!C69</f>
        <v>FPG</v>
      </c>
      <c r="C65" s="57" t="s">
        <v>848</v>
      </c>
      <c r="D65" s="58">
        <f>Invoice!B69</f>
        <v>2</v>
      </c>
      <c r="E65" s="59">
        <f>'Shipping Invoice'!J69*$N$1</f>
        <v>6.84</v>
      </c>
      <c r="F65" s="59">
        <f t="shared" si="0"/>
        <v>13.68</v>
      </c>
      <c r="G65" s="60">
        <f t="shared" si="1"/>
        <v>145.48679999999999</v>
      </c>
      <c r="H65" s="63">
        <f t="shared" si="2"/>
        <v>290.97359999999998</v>
      </c>
    </row>
    <row r="66" spans="1:8" s="62" customFormat="1" ht="24">
      <c r="A66" s="56" t="str">
        <f>IF((LEN('Copy paste to Here'!G70))&gt;5,((CONCATENATE('Copy paste to Here'!G70," &amp; ",'Copy paste to Here'!D70,"  &amp;  ",'Copy paste to Here'!E70))),"Empty Cell")</f>
        <v xml:space="preserve">Mirror polished surgical steel screw-fit flesh tunnel &amp; Gauge: 25mm  &amp;  </v>
      </c>
      <c r="B66" s="57" t="str">
        <f>'Copy paste to Here'!C70</f>
        <v>FPG</v>
      </c>
      <c r="C66" s="57" t="s">
        <v>849</v>
      </c>
      <c r="D66" s="58">
        <f>Invoice!B70</f>
        <v>2</v>
      </c>
      <c r="E66" s="59">
        <f>'Shipping Invoice'!J70*$N$1</f>
        <v>7.55</v>
      </c>
      <c r="F66" s="59">
        <f t="shared" si="0"/>
        <v>15.1</v>
      </c>
      <c r="G66" s="60">
        <f t="shared" si="1"/>
        <v>160.58849999999998</v>
      </c>
      <c r="H66" s="63">
        <f t="shared" si="2"/>
        <v>321.17699999999996</v>
      </c>
    </row>
    <row r="67" spans="1:8" s="62" customFormat="1" ht="25.5">
      <c r="A67" s="56" t="str">
        <f>IF((LEN('Copy paste to Here'!G71))&gt;5,((CONCATENATE('Copy paste to Here'!G71," &amp; ",'Copy paste to Here'!D71,"  &amp;  ",'Copy paste to Here'!E71))),"Empty Cell")</f>
        <v>High polished surgical steel hinged ring, 16g (1.2mm) with 3mm ball with bezel set crystal &amp; Length: 10mm  &amp;  Crystal Color: Clear</v>
      </c>
      <c r="B67" s="57" t="str">
        <f>'Copy paste to Here'!C71</f>
        <v>HBCRC16</v>
      </c>
      <c r="C67" s="57" t="s">
        <v>757</v>
      </c>
      <c r="D67" s="58">
        <f>Invoice!B71</f>
        <v>5</v>
      </c>
      <c r="E67" s="59">
        <f>'Shipping Invoice'!J71*$N$1</f>
        <v>4.26</v>
      </c>
      <c r="F67" s="59">
        <f t="shared" si="0"/>
        <v>21.299999999999997</v>
      </c>
      <c r="G67" s="60">
        <f t="shared" si="1"/>
        <v>90.610199999999992</v>
      </c>
      <c r="H67" s="63">
        <f t="shared" si="2"/>
        <v>453.05099999999993</v>
      </c>
    </row>
    <row r="68" spans="1:8" s="62" customFormat="1" ht="36">
      <c r="A68" s="56" t="str">
        <f>IF((LEN('Copy paste to Here'!G72))&gt;5,((CONCATENATE('Copy paste to Here'!G72," &amp; ",'Copy paste to Here'!D72,"  &amp;  ",'Copy paste to Here'!E72))),"Empty Cell")</f>
        <v>Anodized 316L steel hinged ring, 16g (1.2mm) with 3mm ball with bezel set crystal &amp; Length: 10mm  &amp;  Color: Gold Anodized w/ Clear crystal</v>
      </c>
      <c r="B68" s="57" t="str">
        <f>'Copy paste to Here'!C72</f>
        <v>HBCRCT16</v>
      </c>
      <c r="C68" s="57" t="s">
        <v>759</v>
      </c>
      <c r="D68" s="58">
        <f>Invoice!B72</f>
        <v>5</v>
      </c>
      <c r="E68" s="59">
        <f>'Shipping Invoice'!J72*$N$1</f>
        <v>5.0599999999999996</v>
      </c>
      <c r="F68" s="59">
        <f t="shared" si="0"/>
        <v>25.299999999999997</v>
      </c>
      <c r="G68" s="60">
        <f t="shared" si="1"/>
        <v>107.62619999999998</v>
      </c>
      <c r="H68" s="63">
        <f t="shared" si="2"/>
        <v>538.13099999999986</v>
      </c>
    </row>
    <row r="69" spans="1:8" s="62" customFormat="1" ht="36">
      <c r="A69" s="56" t="str">
        <f>IF((LEN('Copy paste to Here'!G73))&gt;5,((CONCATENATE('Copy paste to Here'!G73," &amp; ",'Copy paste to Here'!D73,"  &amp;  ",'Copy paste to Here'!E73))),"Empty Cell")</f>
        <v>316L steel hinged ring, 1.2mm (16g) with a 3mm crystal ball, inner diameter 6mm. The crystal is not bezel set, it is glued in very high quality. &amp; Crystal Color: Clear  &amp;  Length: 6mm</v>
      </c>
      <c r="B69" s="57" t="str">
        <f>'Copy paste to Here'!C73</f>
        <v>HBCRJ16</v>
      </c>
      <c r="C69" s="57" t="s">
        <v>761</v>
      </c>
      <c r="D69" s="58">
        <f>Invoice!B73</f>
        <v>2</v>
      </c>
      <c r="E69" s="59">
        <f>'Shipping Invoice'!J73*$N$1</f>
        <v>3.19</v>
      </c>
      <c r="F69" s="59">
        <f t="shared" si="0"/>
        <v>6.38</v>
      </c>
      <c r="G69" s="60">
        <f t="shared" si="1"/>
        <v>67.851299999999995</v>
      </c>
      <c r="H69" s="63">
        <f t="shared" si="2"/>
        <v>135.70259999999999</v>
      </c>
    </row>
    <row r="70" spans="1:8" s="62" customFormat="1" ht="36">
      <c r="A70" s="56" t="str">
        <f>IF((LEN('Copy paste to Here'!G74))&gt;5,((CONCATENATE('Copy paste to Here'!G74," &amp; ",'Copy paste to Here'!D74,"  &amp;  ",'Copy paste to Here'!E74))),"Empty Cell")</f>
        <v xml:space="preserve">316L steel 4mm dermal anchor top part with bezel set flat crystal for 1.6mm (14g) posts with 1.2mm internal threading &amp; Crystal Color: Clear  &amp;  </v>
      </c>
      <c r="B70" s="57" t="str">
        <f>'Copy paste to Here'!C74</f>
        <v>IJF4</v>
      </c>
      <c r="C70" s="57" t="s">
        <v>763</v>
      </c>
      <c r="D70" s="58">
        <f>Invoice!B74</f>
        <v>10</v>
      </c>
      <c r="E70" s="59">
        <f>'Shipping Invoice'!J74*$N$1</f>
        <v>0.96</v>
      </c>
      <c r="F70" s="59">
        <f t="shared" si="0"/>
        <v>9.6</v>
      </c>
      <c r="G70" s="60">
        <f t="shared" si="1"/>
        <v>20.4192</v>
      </c>
      <c r="H70" s="63">
        <f t="shared" si="2"/>
        <v>204.19200000000001</v>
      </c>
    </row>
    <row r="71" spans="1:8" s="62" customFormat="1" ht="36">
      <c r="A71" s="56" t="str">
        <f>IF((LEN('Copy paste to Here'!G75))&gt;5,((CONCATENATE('Copy paste to Here'!G75," &amp; ",'Copy paste to Here'!D75,"  &amp;  ",'Copy paste to Here'!E75))),"Empty Cell")</f>
        <v xml:space="preserve">316L steel 4mm dermal anchor top part with bezel set flat crystal for 1.6mm (14g) posts with 1.2mm internal threading &amp; Crystal Color: Rose  &amp;  </v>
      </c>
      <c r="B71" s="57" t="str">
        <f>'Copy paste to Here'!C75</f>
        <v>IJF4</v>
      </c>
      <c r="C71" s="57" t="s">
        <v>763</v>
      </c>
      <c r="D71" s="58">
        <f>Invoice!B75</f>
        <v>5</v>
      </c>
      <c r="E71" s="59">
        <f>'Shipping Invoice'!J75*$N$1</f>
        <v>0.96</v>
      </c>
      <c r="F71" s="59">
        <f t="shared" si="0"/>
        <v>4.8</v>
      </c>
      <c r="G71" s="60">
        <f t="shared" si="1"/>
        <v>20.4192</v>
      </c>
      <c r="H71" s="63">
        <f t="shared" si="2"/>
        <v>102.096</v>
      </c>
    </row>
    <row r="72" spans="1:8" s="62" customFormat="1" ht="36">
      <c r="A72" s="56" t="str">
        <f>IF((LEN('Copy paste to Here'!G76))&gt;5,((CONCATENATE('Copy paste to Here'!G76," &amp; ",'Copy paste to Here'!D76,"  &amp;  ",'Copy paste to Here'!E76))),"Empty Cell")</f>
        <v xml:space="preserve">316L steel 4mm dermal anchor top part with bezel set flat crystal for 1.6mm (14g) posts with 1.2mm internal threading &amp; Crystal Color: Light Amethyst  &amp;  </v>
      </c>
      <c r="B72" s="57" t="str">
        <f>'Copy paste to Here'!C76</f>
        <v>IJF4</v>
      </c>
      <c r="C72" s="57" t="s">
        <v>763</v>
      </c>
      <c r="D72" s="58">
        <f>Invoice!B76</f>
        <v>5</v>
      </c>
      <c r="E72" s="59">
        <f>'Shipping Invoice'!J76*$N$1</f>
        <v>0.96</v>
      </c>
      <c r="F72" s="59">
        <f t="shared" si="0"/>
        <v>4.8</v>
      </c>
      <c r="G72" s="60">
        <f t="shared" si="1"/>
        <v>20.4192</v>
      </c>
      <c r="H72" s="63">
        <f t="shared" si="2"/>
        <v>102.096</v>
      </c>
    </row>
    <row r="73" spans="1:8" s="62" customFormat="1" ht="36">
      <c r="A73" s="56" t="str">
        <f>IF((LEN('Copy paste to Here'!G77))&gt;5,((CONCATENATE('Copy paste to Here'!G77," &amp; ",'Copy paste to Here'!D77,"  &amp;  ",'Copy paste to Here'!E77))),"Empty Cell")</f>
        <v xml:space="preserve">316L steel 5mm dermal anchor top part with bezel set flat crystal for 1.6mm (14g) posts with 1.2mm internal threading &amp; Crystal Color: Clear  &amp;  </v>
      </c>
      <c r="B73" s="57" t="str">
        <f>'Copy paste to Here'!C77</f>
        <v>IJF5</v>
      </c>
      <c r="C73" s="57" t="s">
        <v>567</v>
      </c>
      <c r="D73" s="58">
        <f>Invoice!B77</f>
        <v>19</v>
      </c>
      <c r="E73" s="59">
        <f>'Shipping Invoice'!J77*$N$1</f>
        <v>1.05</v>
      </c>
      <c r="F73" s="59">
        <f t="shared" si="0"/>
        <v>19.95</v>
      </c>
      <c r="G73" s="60">
        <f t="shared" si="1"/>
        <v>22.333500000000001</v>
      </c>
      <c r="H73" s="63">
        <f t="shared" si="2"/>
        <v>424.3365</v>
      </c>
    </row>
    <row r="74" spans="1:8" s="62" customFormat="1" ht="36">
      <c r="A74" s="56" t="str">
        <f>IF((LEN('Copy paste to Here'!G78))&gt;5,((CONCATENATE('Copy paste to Here'!G78," &amp; ",'Copy paste to Here'!D78,"  &amp;  ",'Copy paste to Here'!E78))),"Empty Cell")</f>
        <v xml:space="preserve">316L steel 5mm dermal anchor top part with bezel set flat crystal for 1.6mm (14g) posts with 1.2mm internal threading &amp; Crystal Color: Blue Zircon  &amp;  </v>
      </c>
      <c r="B74" s="57" t="str">
        <f>'Copy paste to Here'!C78</f>
        <v>IJF5</v>
      </c>
      <c r="C74" s="57" t="s">
        <v>567</v>
      </c>
      <c r="D74" s="58">
        <f>Invoice!B78</f>
        <v>5</v>
      </c>
      <c r="E74" s="59">
        <f>'Shipping Invoice'!J78*$N$1</f>
        <v>1.05</v>
      </c>
      <c r="F74" s="59">
        <f t="shared" si="0"/>
        <v>5.25</v>
      </c>
      <c r="G74" s="60">
        <f t="shared" si="1"/>
        <v>22.333500000000001</v>
      </c>
      <c r="H74" s="63">
        <f t="shared" si="2"/>
        <v>111.6675</v>
      </c>
    </row>
    <row r="75" spans="1:8" s="62" customFormat="1" ht="24">
      <c r="A75" s="56" t="str">
        <f>IF((LEN('Copy paste to Here'!G79))&gt;5,((CONCATENATE('Copy paste to Here'!G79," &amp; ",'Copy paste to Here'!D79,"  &amp;  ",'Copy paste to Here'!E79))),"Empty Cell")</f>
        <v xml:space="preserve">Surgical steel industrial barbell, 14g (1.6mm) with a 5mm cone and casted arrow end &amp; Length: 35mm  &amp;  </v>
      </c>
      <c r="B75" s="57" t="str">
        <f>'Copy paste to Here'!C79</f>
        <v>INDAW</v>
      </c>
      <c r="C75" s="57" t="s">
        <v>766</v>
      </c>
      <c r="D75" s="58">
        <f>Invoice!B79</f>
        <v>2</v>
      </c>
      <c r="E75" s="59">
        <f>'Shipping Invoice'!J79*$N$1</f>
        <v>3.01</v>
      </c>
      <c r="F75" s="59">
        <f t="shared" si="0"/>
        <v>6.02</v>
      </c>
      <c r="G75" s="60">
        <f t="shared" si="1"/>
        <v>64.0227</v>
      </c>
      <c r="H75" s="63">
        <f t="shared" si="2"/>
        <v>128.0454</v>
      </c>
    </row>
    <row r="76" spans="1:8" s="62" customFormat="1" ht="60">
      <c r="A76" s="56" t="str">
        <f>IF((LEN('Copy paste to Here'!G80))&gt;5,((CONCATENATE('Copy paste to Here'!G80," &amp; ",'Copy paste to Here'!D80,"  &amp;  ",'Copy paste to Here'!E80))),"Empty Cell")</f>
        <v xml:space="preserve">5mm bezel set clear crystal flat head shaped anodized surgical steel dermal anchor top part for internally threaded, 16g (1.2mm) dermal anchor base plate with a height of 2mm - 2.5mm (this item does only fit our dermal anchors and surface bars) &amp; Color: Gold  &amp;  </v>
      </c>
      <c r="B76" s="57" t="str">
        <f>'Copy paste to Here'!C80</f>
        <v>ITJF5</v>
      </c>
      <c r="C76" s="57" t="s">
        <v>768</v>
      </c>
      <c r="D76" s="58">
        <f>Invoice!B80</f>
        <v>10</v>
      </c>
      <c r="E76" s="59">
        <f>'Shipping Invoice'!J80*$N$1</f>
        <v>1.41</v>
      </c>
      <c r="F76" s="59">
        <f t="shared" si="0"/>
        <v>14.1</v>
      </c>
      <c r="G76" s="60">
        <f t="shared" si="1"/>
        <v>29.990699999999997</v>
      </c>
      <c r="H76" s="63">
        <f t="shared" si="2"/>
        <v>299.90699999999998</v>
      </c>
    </row>
    <row r="77" spans="1:8" s="62" customFormat="1" ht="24">
      <c r="A77" s="56" t="str">
        <f>IF((LEN('Copy paste to Here'!G81))&gt;5,((CONCATENATE('Copy paste to Here'!G81," &amp; ",'Copy paste to Here'!D81,"  &amp;  ",'Copy paste to Here'!E81))),"Empty Cell")</f>
        <v xml:space="preserve">Surgical steel labret, 16g (1.2mm) with a 3mm ball &amp; Length: 6mm  &amp;  </v>
      </c>
      <c r="B77" s="57" t="str">
        <f>'Copy paste to Here'!C81</f>
        <v>LBB3</v>
      </c>
      <c r="C77" s="57" t="s">
        <v>656</v>
      </c>
      <c r="D77" s="58">
        <f>Invoice!B81</f>
        <v>50</v>
      </c>
      <c r="E77" s="59">
        <f>'Shipping Invoice'!J81*$N$1</f>
        <v>0.3</v>
      </c>
      <c r="F77" s="59">
        <f t="shared" si="0"/>
        <v>15</v>
      </c>
      <c r="G77" s="60">
        <f t="shared" si="1"/>
        <v>6.3809999999999993</v>
      </c>
      <c r="H77" s="63">
        <f t="shared" si="2"/>
        <v>319.04999999999995</v>
      </c>
    </row>
    <row r="78" spans="1:8" s="62" customFormat="1" ht="24">
      <c r="A78" s="56" t="str">
        <f>IF((LEN('Copy paste to Here'!G82))&gt;5,((CONCATENATE('Copy paste to Here'!G82," &amp; ",'Copy paste to Here'!D82,"  &amp;  ",'Copy paste to Here'!E82))),"Empty Cell")</f>
        <v xml:space="preserve">Surgical steel labret, 16g (1.2mm) with a 3mm ball &amp; Length: 7mm  &amp;  </v>
      </c>
      <c r="B78" s="57" t="str">
        <f>'Copy paste to Here'!C82</f>
        <v>LBB3</v>
      </c>
      <c r="C78" s="57" t="s">
        <v>656</v>
      </c>
      <c r="D78" s="58">
        <f>Invoice!B82</f>
        <v>50</v>
      </c>
      <c r="E78" s="59">
        <f>'Shipping Invoice'!J82*$N$1</f>
        <v>0.3</v>
      </c>
      <c r="F78" s="59">
        <f t="shared" si="0"/>
        <v>15</v>
      </c>
      <c r="G78" s="60">
        <f t="shared" si="1"/>
        <v>6.3809999999999993</v>
      </c>
      <c r="H78" s="63">
        <f t="shared" si="2"/>
        <v>319.04999999999995</v>
      </c>
    </row>
    <row r="79" spans="1:8" s="62" customFormat="1" ht="24">
      <c r="A79" s="56" t="str">
        <f>IF((LEN('Copy paste to Here'!G83))&gt;5,((CONCATENATE('Copy paste to Here'!G83," &amp; ",'Copy paste to Here'!D83,"  &amp;  ",'Copy paste to Here'!E83))),"Empty Cell")</f>
        <v xml:space="preserve">Surgical steel labret, 16g (1.2mm) with a 3mm ball &amp; Length: 9mm  &amp;  </v>
      </c>
      <c r="B79" s="57" t="str">
        <f>'Copy paste to Here'!C83</f>
        <v>LBB3</v>
      </c>
      <c r="C79" s="57" t="s">
        <v>656</v>
      </c>
      <c r="D79" s="58">
        <f>Invoice!B83</f>
        <v>100</v>
      </c>
      <c r="E79" s="59">
        <f>'Shipping Invoice'!J83*$N$1</f>
        <v>0.3</v>
      </c>
      <c r="F79" s="59">
        <f t="shared" si="0"/>
        <v>30</v>
      </c>
      <c r="G79" s="60">
        <f t="shared" si="1"/>
        <v>6.3809999999999993</v>
      </c>
      <c r="H79" s="63">
        <f t="shared" si="2"/>
        <v>638.09999999999991</v>
      </c>
    </row>
    <row r="80" spans="1:8" s="62" customFormat="1" ht="24">
      <c r="A80" s="56" t="str">
        <f>IF((LEN('Copy paste to Here'!G84))&gt;5,((CONCATENATE('Copy paste to Here'!G84," &amp; ",'Copy paste to Here'!D84,"  &amp;  ",'Copy paste to Here'!E84))),"Empty Cell")</f>
        <v xml:space="preserve">Surgical steel labret, 16g (1.2mm) with a 3mm ball &amp; Length: 10mm  &amp;  </v>
      </c>
      <c r="B80" s="57" t="str">
        <f>'Copy paste to Here'!C84</f>
        <v>LBB3</v>
      </c>
      <c r="C80" s="57" t="s">
        <v>656</v>
      </c>
      <c r="D80" s="58">
        <f>Invoice!B84</f>
        <v>100</v>
      </c>
      <c r="E80" s="59">
        <f>'Shipping Invoice'!J84*$N$1</f>
        <v>0.3</v>
      </c>
      <c r="F80" s="59">
        <f t="shared" si="0"/>
        <v>30</v>
      </c>
      <c r="G80" s="60">
        <f t="shared" si="1"/>
        <v>6.3809999999999993</v>
      </c>
      <c r="H80" s="63">
        <f t="shared" si="2"/>
        <v>638.09999999999991</v>
      </c>
    </row>
    <row r="81" spans="1:8" s="62" customFormat="1" ht="24">
      <c r="A81" s="56" t="str">
        <f>IF((LEN('Copy paste to Here'!G85))&gt;5,((CONCATENATE('Copy paste to Here'!G85," &amp; ",'Copy paste to Here'!D85,"  &amp;  ",'Copy paste to Here'!E85))),"Empty Cell")</f>
        <v>Premium PVD plated surgical steel labret, 16g (1.2mm) with a 3mm ball &amp; Length: 6mm  &amp;  Color: Gold</v>
      </c>
      <c r="B81" s="57" t="str">
        <f>'Copy paste to Here'!C85</f>
        <v>LBTB3</v>
      </c>
      <c r="C81" s="57" t="s">
        <v>770</v>
      </c>
      <c r="D81" s="58">
        <f>Invoice!B85</f>
        <v>10</v>
      </c>
      <c r="E81" s="59">
        <f>'Shipping Invoice'!J85*$N$1</f>
        <v>1.05</v>
      </c>
      <c r="F81" s="59">
        <f t="shared" si="0"/>
        <v>10.5</v>
      </c>
      <c r="G81" s="60">
        <f t="shared" si="1"/>
        <v>22.333500000000001</v>
      </c>
      <c r="H81" s="63">
        <f t="shared" si="2"/>
        <v>223.33500000000001</v>
      </c>
    </row>
    <row r="82" spans="1:8" s="62" customFormat="1" ht="24">
      <c r="A82" s="56" t="str">
        <f>IF((LEN('Copy paste to Here'!G86))&gt;5,((CONCATENATE('Copy paste to Here'!G86," &amp; ",'Copy paste to Here'!D86,"  &amp;  ",'Copy paste to Here'!E86))),"Empty Cell")</f>
        <v>Premium PVD plated surgical steel labret, 16g (1.2mm) with a 3mm ball &amp; Length: 8mm  &amp;  Color: Black</v>
      </c>
      <c r="B82" s="57" t="str">
        <f>'Copy paste to Here'!C86</f>
        <v>LBTB3</v>
      </c>
      <c r="C82" s="57" t="s">
        <v>770</v>
      </c>
      <c r="D82" s="58">
        <f>Invoice!B86</f>
        <v>10</v>
      </c>
      <c r="E82" s="59">
        <f>'Shipping Invoice'!J86*$N$1</f>
        <v>1.05</v>
      </c>
      <c r="F82" s="59">
        <f t="shared" si="0"/>
        <v>10.5</v>
      </c>
      <c r="G82" s="60">
        <f t="shared" si="1"/>
        <v>22.333500000000001</v>
      </c>
      <c r="H82" s="63">
        <f t="shared" si="2"/>
        <v>223.33500000000001</v>
      </c>
    </row>
    <row r="83" spans="1:8" s="62" customFormat="1" ht="24">
      <c r="A83" s="56" t="str">
        <f>IF((LEN('Copy paste to Here'!G87))&gt;5,((CONCATENATE('Copy paste to Here'!G87," &amp; ",'Copy paste to Here'!D87,"  &amp;  ",'Copy paste to Here'!E87))),"Empty Cell")</f>
        <v>Premium PVD plated surgical steel labret, 16g (1.2mm) with a 3mm ball &amp; Length: 8mm  &amp;  Color: Gold</v>
      </c>
      <c r="B83" s="57" t="str">
        <f>'Copy paste to Here'!C87</f>
        <v>LBTB3</v>
      </c>
      <c r="C83" s="57" t="s">
        <v>770</v>
      </c>
      <c r="D83" s="58">
        <f>Invoice!B87</f>
        <v>10</v>
      </c>
      <c r="E83" s="59">
        <f>'Shipping Invoice'!J87*$N$1</f>
        <v>1.05</v>
      </c>
      <c r="F83" s="59">
        <f t="shared" ref="F83:F146" si="3">D83*E83</f>
        <v>10.5</v>
      </c>
      <c r="G83" s="60">
        <f t="shared" ref="G83:G146" si="4">E83*$E$14</f>
        <v>22.333500000000001</v>
      </c>
      <c r="H83" s="63">
        <f t="shared" ref="H83:H146" si="5">D83*G83</f>
        <v>223.33500000000001</v>
      </c>
    </row>
    <row r="84" spans="1:8" s="62" customFormat="1" ht="24">
      <c r="A84" s="56" t="str">
        <f>IF((LEN('Copy paste to Here'!G88))&gt;5,((CONCATENATE('Copy paste to Here'!G88," &amp; ",'Copy paste to Here'!D88,"  &amp;  ",'Copy paste to Here'!E88))),"Empty Cell")</f>
        <v>Premium PVD plated surgical steel labret, 16g (1.2mm) with a 3mm ball &amp; Length: 9mm  &amp;  Color: Gold</v>
      </c>
      <c r="B84" s="57" t="str">
        <f>'Copy paste to Here'!C88</f>
        <v>LBTB3</v>
      </c>
      <c r="C84" s="57" t="s">
        <v>770</v>
      </c>
      <c r="D84" s="58">
        <f>Invoice!B88</f>
        <v>10</v>
      </c>
      <c r="E84" s="59">
        <f>'Shipping Invoice'!J88*$N$1</f>
        <v>1.05</v>
      </c>
      <c r="F84" s="59">
        <f t="shared" si="3"/>
        <v>10.5</v>
      </c>
      <c r="G84" s="60">
        <f t="shared" si="4"/>
        <v>22.333500000000001</v>
      </c>
      <c r="H84" s="63">
        <f t="shared" si="5"/>
        <v>223.33500000000001</v>
      </c>
    </row>
    <row r="85" spans="1:8" s="62" customFormat="1" ht="24">
      <c r="A85" s="56" t="str">
        <f>IF((LEN('Copy paste to Here'!G89))&gt;5,((CONCATENATE('Copy paste to Here'!G89," &amp; ",'Copy paste to Here'!D89,"  &amp;  ",'Copy paste to Here'!E89))),"Empty Cell")</f>
        <v>Premium PVD plated surgical steel labret, 16g (1.2mm) with a 3mm ball &amp; Length: 10mm  &amp;  Color: Black</v>
      </c>
      <c r="B85" s="57" t="str">
        <f>'Copy paste to Here'!C89</f>
        <v>LBTB3</v>
      </c>
      <c r="C85" s="57" t="s">
        <v>770</v>
      </c>
      <c r="D85" s="58">
        <f>Invoice!B89</f>
        <v>10</v>
      </c>
      <c r="E85" s="59">
        <f>'Shipping Invoice'!J89*$N$1</f>
        <v>1.05</v>
      </c>
      <c r="F85" s="59">
        <f t="shared" si="3"/>
        <v>10.5</v>
      </c>
      <c r="G85" s="60">
        <f t="shared" si="4"/>
        <v>22.333500000000001</v>
      </c>
      <c r="H85" s="63">
        <f t="shared" si="5"/>
        <v>223.33500000000001</v>
      </c>
    </row>
    <row r="86" spans="1:8" s="62" customFormat="1" ht="24">
      <c r="A86" s="56" t="str">
        <f>IF((LEN('Copy paste to Here'!G90))&gt;5,((CONCATENATE('Copy paste to Here'!G90," &amp; ",'Copy paste to Here'!D90,"  &amp;  ",'Copy paste to Here'!E90))),"Empty Cell")</f>
        <v>Premium PVD plated surgical steel labret, 16g (1.2mm) with a 3mm ball &amp; Length: 10mm  &amp;  Color: Gold</v>
      </c>
      <c r="B86" s="57" t="str">
        <f>'Copy paste to Here'!C90</f>
        <v>LBTB3</v>
      </c>
      <c r="C86" s="57" t="s">
        <v>770</v>
      </c>
      <c r="D86" s="58">
        <f>Invoice!B90</f>
        <v>15</v>
      </c>
      <c r="E86" s="59">
        <f>'Shipping Invoice'!J90*$N$1</f>
        <v>1.05</v>
      </c>
      <c r="F86" s="59">
        <f t="shared" si="3"/>
        <v>15.75</v>
      </c>
      <c r="G86" s="60">
        <f t="shared" si="4"/>
        <v>22.333500000000001</v>
      </c>
      <c r="H86" s="63">
        <f t="shared" si="5"/>
        <v>335.0025</v>
      </c>
    </row>
    <row r="87" spans="1:8" s="62" customFormat="1" ht="24">
      <c r="A87" s="56" t="str">
        <f>IF((LEN('Copy paste to Here'!G91))&gt;5,((CONCATENATE('Copy paste to Here'!G91," &amp; ",'Copy paste to Here'!D91,"  &amp;  ",'Copy paste to Here'!E91))),"Empty Cell")</f>
        <v>Anodized surgical steel labret, 14g (1.6mm) with a 4mm ball &amp; Length: 6mm  &amp;  Color: Black</v>
      </c>
      <c r="B87" s="57" t="str">
        <f>'Copy paste to Here'!C91</f>
        <v>LBTB4</v>
      </c>
      <c r="C87" s="57" t="s">
        <v>772</v>
      </c>
      <c r="D87" s="58">
        <f>Invoice!B91</f>
        <v>1</v>
      </c>
      <c r="E87" s="59">
        <f>'Shipping Invoice'!J91*$N$1</f>
        <v>1.05</v>
      </c>
      <c r="F87" s="59">
        <f t="shared" si="3"/>
        <v>1.05</v>
      </c>
      <c r="G87" s="60">
        <f t="shared" si="4"/>
        <v>22.333500000000001</v>
      </c>
      <c r="H87" s="63">
        <f t="shared" si="5"/>
        <v>22.333500000000001</v>
      </c>
    </row>
    <row r="88" spans="1:8" s="62" customFormat="1" ht="36">
      <c r="A88" s="56" t="str">
        <f>IF((LEN('Copy paste to Here'!G92))&gt;5,((CONCATENATE('Copy paste to Here'!G92," &amp; ",'Copy paste to Here'!D92,"  &amp;  ",'Copy paste to Here'!E92))),"Empty Cell")</f>
        <v>Surgical steel belly banana, 14g (1.6mm) with a 7mm round prong set CZ stone and dangling triple CZ chains (dangling is made from silver plated brass) &amp; Length: 8mm  &amp;  Cz Color: Clear</v>
      </c>
      <c r="B88" s="57" t="str">
        <f>'Copy paste to Here'!C92</f>
        <v>MCDZ418</v>
      </c>
      <c r="C88" s="57" t="s">
        <v>774</v>
      </c>
      <c r="D88" s="58">
        <f>Invoice!B92</f>
        <v>2</v>
      </c>
      <c r="E88" s="59">
        <f>'Shipping Invoice'!J92*$N$1</f>
        <v>4.3499999999999996</v>
      </c>
      <c r="F88" s="59">
        <f t="shared" si="3"/>
        <v>8.6999999999999993</v>
      </c>
      <c r="G88" s="60">
        <f t="shared" si="4"/>
        <v>92.524499999999989</v>
      </c>
      <c r="H88" s="63">
        <f t="shared" si="5"/>
        <v>185.04899999999998</v>
      </c>
    </row>
    <row r="89" spans="1:8" s="62" customFormat="1" ht="25.5">
      <c r="A89" s="56" t="str">
        <f>IF((LEN('Copy paste to Here'!G93))&gt;5,((CONCATENATE('Copy paste to Here'!G93," &amp; ",'Copy paste to Here'!D93,"  &amp;  ",'Copy paste to Here'!E93))),"Empty Cell")</f>
        <v>Gold anodized 316L steel belly banana, 14g (1.6mm) with a 7mm round prong set CZ stone &amp; Length: 8mm  &amp;  Cz Color: Clear</v>
      </c>
      <c r="B89" s="57" t="str">
        <f>'Copy paste to Here'!C93</f>
        <v>MDGZ527</v>
      </c>
      <c r="C89" s="57" t="s">
        <v>776</v>
      </c>
      <c r="D89" s="58">
        <f>Invoice!B93</f>
        <v>2</v>
      </c>
      <c r="E89" s="59">
        <f>'Shipping Invoice'!J93*$N$1</f>
        <v>4.29</v>
      </c>
      <c r="F89" s="59">
        <f t="shared" si="3"/>
        <v>8.58</v>
      </c>
      <c r="G89" s="60">
        <f t="shared" si="4"/>
        <v>91.2483</v>
      </c>
      <c r="H89" s="63">
        <f t="shared" si="5"/>
        <v>182.4966</v>
      </c>
    </row>
    <row r="90" spans="1:8" s="62" customFormat="1" ht="25.5">
      <c r="A90" s="56" t="str">
        <f>IF((LEN('Copy paste to Here'!G94))&gt;5,((CONCATENATE('Copy paste to Here'!G94," &amp; ",'Copy paste to Here'!D94,"  &amp;  ",'Copy paste to Here'!E94))),"Empty Cell")</f>
        <v xml:space="preserve">High polished surgical steel taper with double rubber O-rings &amp; Gauge: 5mm  &amp;  </v>
      </c>
      <c r="B90" s="57" t="str">
        <f>'Copy paste to Here'!C94</f>
        <v>NLSPGX</v>
      </c>
      <c r="C90" s="57" t="s">
        <v>850</v>
      </c>
      <c r="D90" s="58">
        <f>Invoice!B94</f>
        <v>4</v>
      </c>
      <c r="E90" s="59">
        <f>'Shipping Invoice'!J94*$N$1</f>
        <v>2.39</v>
      </c>
      <c r="F90" s="59">
        <f t="shared" si="3"/>
        <v>9.56</v>
      </c>
      <c r="G90" s="60">
        <f t="shared" si="4"/>
        <v>50.835300000000004</v>
      </c>
      <c r="H90" s="63">
        <f t="shared" si="5"/>
        <v>203.34120000000001</v>
      </c>
    </row>
    <row r="91" spans="1:8" s="62" customFormat="1" ht="25.5">
      <c r="A91" s="56" t="str">
        <f>IF((LEN('Copy paste to Here'!G95))&gt;5,((CONCATENATE('Copy paste to Here'!G95," &amp; ",'Copy paste to Here'!D95,"  &amp;  ",'Copy paste to Here'!E95))),"Empty Cell")</f>
        <v xml:space="preserve">High polished surgical steel taper with double rubber O-rings &amp; Gauge: 6mm  &amp;  </v>
      </c>
      <c r="B91" s="57" t="str">
        <f>'Copy paste to Here'!C95</f>
        <v>NLSPGX</v>
      </c>
      <c r="C91" s="57" t="s">
        <v>851</v>
      </c>
      <c r="D91" s="58">
        <f>Invoice!B95</f>
        <v>4</v>
      </c>
      <c r="E91" s="59">
        <f>'Shipping Invoice'!J95*$N$1</f>
        <v>2.92</v>
      </c>
      <c r="F91" s="59">
        <f t="shared" si="3"/>
        <v>11.68</v>
      </c>
      <c r="G91" s="60">
        <f t="shared" si="4"/>
        <v>62.108399999999996</v>
      </c>
      <c r="H91" s="63">
        <f t="shared" si="5"/>
        <v>248.43359999999998</v>
      </c>
    </row>
    <row r="92" spans="1:8" s="62" customFormat="1" ht="24">
      <c r="A92" s="56" t="str">
        <f>IF((LEN('Copy paste to Here'!G96))&gt;5,((CONCATENATE('Copy paste to Here'!G96," &amp; ",'Copy paste to Here'!D96,"  &amp;  ",'Copy paste to Here'!E96))),"Empty Cell")</f>
        <v xml:space="preserve">Sterling Silver nose hoop with ball, 22g (0.6mm) with an outer diameter of 3/8'' (10mm) - 1 piece &amp;   &amp;  </v>
      </c>
      <c r="B92" s="57" t="str">
        <f>'Copy paste to Here'!C96</f>
        <v>NS06</v>
      </c>
      <c r="C92" s="57" t="s">
        <v>781</v>
      </c>
      <c r="D92" s="58">
        <f>Invoice!B96</f>
        <v>20</v>
      </c>
      <c r="E92" s="59">
        <f>'Shipping Invoice'!J96*$N$1</f>
        <v>0.89</v>
      </c>
      <c r="F92" s="59">
        <f t="shared" si="3"/>
        <v>17.8</v>
      </c>
      <c r="G92" s="60">
        <f t="shared" si="4"/>
        <v>18.930299999999999</v>
      </c>
      <c r="H92" s="63">
        <f t="shared" si="5"/>
        <v>378.60599999999999</v>
      </c>
    </row>
    <row r="93" spans="1:8" s="62" customFormat="1" ht="24">
      <c r="A93" s="56" t="str">
        <f>IF((LEN('Copy paste to Here'!G97))&gt;5,((CONCATENATE('Copy paste to Here'!G97," &amp; ",'Copy paste to Here'!D97,"  &amp;  ",'Copy paste to Here'!E97))),"Empty Cell")</f>
        <v xml:space="preserve">High polished surgical steel nose screw, 0.8mm (20g) with 2mm ball shaped top &amp;   &amp;  </v>
      </c>
      <c r="B93" s="57" t="str">
        <f>'Copy paste to Here'!C97</f>
        <v>NSB</v>
      </c>
      <c r="C93" s="57" t="s">
        <v>116</v>
      </c>
      <c r="D93" s="58">
        <f>Invoice!B97</f>
        <v>20</v>
      </c>
      <c r="E93" s="59">
        <f>'Shipping Invoice'!J97*$N$1</f>
        <v>0.34</v>
      </c>
      <c r="F93" s="59">
        <f t="shared" si="3"/>
        <v>6.8000000000000007</v>
      </c>
      <c r="G93" s="60">
        <f t="shared" si="4"/>
        <v>7.2318000000000007</v>
      </c>
      <c r="H93" s="63">
        <f t="shared" si="5"/>
        <v>144.63600000000002</v>
      </c>
    </row>
    <row r="94" spans="1:8" s="62" customFormat="1" ht="24">
      <c r="A94" s="56" t="str">
        <f>IF((LEN('Copy paste to Here'!G98))&gt;5,((CONCATENATE('Copy paste to Here'!G98," &amp; ",'Copy paste to Here'!D98,"  &amp;  ",'Copy paste to Here'!E98))),"Empty Cell")</f>
        <v xml:space="preserve">Surgical steel nose screw, 20g (0.8mm) with 2mm half ball shaped round crystal top &amp; Crystal Color: Clear  &amp;  </v>
      </c>
      <c r="B94" s="57" t="str">
        <f>'Copy paste to Here'!C98</f>
        <v>NSC</v>
      </c>
      <c r="C94" s="57" t="s">
        <v>125</v>
      </c>
      <c r="D94" s="58">
        <f>Invoice!B98</f>
        <v>20</v>
      </c>
      <c r="E94" s="59">
        <f>'Shipping Invoice'!J98*$N$1</f>
        <v>0.43</v>
      </c>
      <c r="F94" s="59">
        <f t="shared" si="3"/>
        <v>8.6</v>
      </c>
      <c r="G94" s="60">
        <f t="shared" si="4"/>
        <v>9.1461000000000006</v>
      </c>
      <c r="H94" s="63">
        <f t="shared" si="5"/>
        <v>182.92200000000003</v>
      </c>
    </row>
    <row r="95" spans="1:8" s="62" customFormat="1" ht="24">
      <c r="A95" s="56" t="str">
        <f>IF((LEN('Copy paste to Here'!G99))&gt;5,((CONCATENATE('Copy paste to Here'!G99," &amp; ",'Copy paste to Here'!D99,"  &amp;  ",'Copy paste to Here'!E99))),"Empty Cell")</f>
        <v xml:space="preserve">Anodized surgical steel nose screw, 20g (0.8mm) with 2mm ball top &amp; Color: Gold  &amp;  </v>
      </c>
      <c r="B95" s="57" t="str">
        <f>'Copy paste to Here'!C99</f>
        <v>NSTB</v>
      </c>
      <c r="C95" s="57" t="s">
        <v>625</v>
      </c>
      <c r="D95" s="58">
        <f>Invoice!B99</f>
        <v>20</v>
      </c>
      <c r="E95" s="59">
        <f>'Shipping Invoice'!J99*$N$1</f>
        <v>0.69</v>
      </c>
      <c r="F95" s="59">
        <f t="shared" si="3"/>
        <v>13.799999999999999</v>
      </c>
      <c r="G95" s="60">
        <f t="shared" si="4"/>
        <v>14.676299999999999</v>
      </c>
      <c r="H95" s="63">
        <f t="shared" si="5"/>
        <v>293.52600000000001</v>
      </c>
    </row>
    <row r="96" spans="1:8" s="62" customFormat="1" ht="25.5">
      <c r="A96" s="56" t="str">
        <f>IF((LEN('Copy paste to Here'!G100))&gt;5,((CONCATENATE('Copy paste to Here'!G100," &amp; ",'Copy paste to Here'!D100,"  &amp;  ",'Copy paste to Here'!E100))),"Empty Cell")</f>
        <v xml:space="preserve">Surgical steel nose screw, 20g (0.8mm) with prong set 1.5mm round CZ stone &amp; Cz Color: Clear  &amp;  </v>
      </c>
      <c r="B96" s="57" t="str">
        <f>'Copy paste to Here'!C100</f>
        <v>NSWZR15</v>
      </c>
      <c r="C96" s="57" t="s">
        <v>122</v>
      </c>
      <c r="D96" s="58">
        <f>Invoice!B100</f>
        <v>15</v>
      </c>
      <c r="E96" s="59">
        <f>'Shipping Invoice'!J100*$N$1</f>
        <v>1.05</v>
      </c>
      <c r="F96" s="59">
        <f t="shared" si="3"/>
        <v>15.75</v>
      </c>
      <c r="G96" s="60">
        <f t="shared" si="4"/>
        <v>22.333500000000001</v>
      </c>
      <c r="H96" s="63">
        <f t="shared" si="5"/>
        <v>335.0025</v>
      </c>
    </row>
    <row r="97" spans="1:8" s="62" customFormat="1" ht="24">
      <c r="A97" s="56" t="str">
        <f>IF((LEN('Copy paste to Here'!G101))&gt;5,((CONCATENATE('Copy paste to Here'!G101," &amp; ",'Copy paste to Here'!D101,"  &amp;  ",'Copy paste to Here'!E101))),"Empty Cell")</f>
        <v xml:space="preserve">Surgical steel nose screw, 20g (0.8mm) with prong set 2mm round CZ stone &amp; Cz Color: Clear  &amp;  </v>
      </c>
      <c r="B97" s="57" t="str">
        <f>'Copy paste to Here'!C101</f>
        <v>NSWZR2</v>
      </c>
      <c r="C97" s="57" t="s">
        <v>786</v>
      </c>
      <c r="D97" s="58">
        <f>Invoice!B101</f>
        <v>20</v>
      </c>
      <c r="E97" s="59">
        <f>'Shipping Invoice'!J101*$N$1</f>
        <v>1.05</v>
      </c>
      <c r="F97" s="59">
        <f t="shared" si="3"/>
        <v>21</v>
      </c>
      <c r="G97" s="60">
        <f t="shared" si="4"/>
        <v>22.333500000000001</v>
      </c>
      <c r="H97" s="63">
        <f t="shared" si="5"/>
        <v>446.67</v>
      </c>
    </row>
    <row r="98" spans="1:8" s="62" customFormat="1" ht="25.5">
      <c r="A98" s="56" t="str">
        <f>IF((LEN('Copy paste to Here'!G102))&gt;5,((CONCATENATE('Copy paste to Here'!G102," &amp; ",'Copy paste to Here'!D102,"  &amp;  ",'Copy paste to Here'!E102))),"Empty Cell")</f>
        <v xml:space="preserve">Gold PVD plated 316L steel nose screw, 20g (0.8mm) with prong set 1.5mm round CZ stone &amp; Cz Color: Clear  &amp;  </v>
      </c>
      <c r="B98" s="57" t="str">
        <f>'Copy paste to Here'!C102</f>
        <v>NWTZR15</v>
      </c>
      <c r="C98" s="57" t="s">
        <v>788</v>
      </c>
      <c r="D98" s="58">
        <f>Invoice!B102</f>
        <v>15</v>
      </c>
      <c r="E98" s="59">
        <f>'Shipping Invoice'!J102*$N$1</f>
        <v>1.67</v>
      </c>
      <c r="F98" s="59">
        <f t="shared" si="3"/>
        <v>25.049999999999997</v>
      </c>
      <c r="G98" s="60">
        <f t="shared" si="4"/>
        <v>35.520899999999997</v>
      </c>
      <c r="H98" s="63">
        <f t="shared" si="5"/>
        <v>532.81349999999998</v>
      </c>
    </row>
    <row r="99" spans="1:8" s="62" customFormat="1" ht="24">
      <c r="A99" s="56" t="str">
        <f>IF((LEN('Copy paste to Here'!G103))&gt;5,((CONCATENATE('Copy paste to Here'!G103," &amp; ",'Copy paste to Here'!D103,"  &amp;  ",'Copy paste to Here'!E103))),"Empty Cell")</f>
        <v xml:space="preserve">316L steel septum pincher with double rubber O-rings &amp; Pincher Size: Thickness 2mm &amp; width 12mm  &amp;  </v>
      </c>
      <c r="B99" s="57" t="str">
        <f>'Copy paste to Here'!C103</f>
        <v>PSP</v>
      </c>
      <c r="C99" s="57" t="s">
        <v>852</v>
      </c>
      <c r="D99" s="58">
        <f>Invoice!B103</f>
        <v>4</v>
      </c>
      <c r="E99" s="59">
        <f>'Shipping Invoice'!J103*$N$1</f>
        <v>1.41</v>
      </c>
      <c r="F99" s="59">
        <f t="shared" si="3"/>
        <v>5.64</v>
      </c>
      <c r="G99" s="60">
        <f t="shared" si="4"/>
        <v>29.990699999999997</v>
      </c>
      <c r="H99" s="63">
        <f t="shared" si="5"/>
        <v>119.96279999999999</v>
      </c>
    </row>
    <row r="100" spans="1:8" s="62" customFormat="1" ht="24">
      <c r="A100" s="56" t="str">
        <f>IF((LEN('Copy paste to Here'!G104))&gt;5,((CONCATENATE('Copy paste to Here'!G104," &amp; ",'Copy paste to Here'!D104,"  &amp;  ",'Copy paste to Here'!E104))),"Empty Cell")</f>
        <v xml:space="preserve">High polished surgical steel hinged segment ring, 20g (0.8mm) &amp; Length: 7mm  &amp;  </v>
      </c>
      <c r="B100" s="57" t="str">
        <f>'Copy paste to Here'!C104</f>
        <v>SEGH20</v>
      </c>
      <c r="C100" s="57" t="s">
        <v>793</v>
      </c>
      <c r="D100" s="58">
        <f>Invoice!B104</f>
        <v>10</v>
      </c>
      <c r="E100" s="59">
        <f>'Shipping Invoice'!J104*$N$1</f>
        <v>3.72</v>
      </c>
      <c r="F100" s="59">
        <f t="shared" si="3"/>
        <v>37.200000000000003</v>
      </c>
      <c r="G100" s="60">
        <f t="shared" si="4"/>
        <v>79.124400000000009</v>
      </c>
      <c r="H100" s="63">
        <f t="shared" si="5"/>
        <v>791.24400000000014</v>
      </c>
    </row>
    <row r="101" spans="1:8" s="62" customFormat="1" ht="24">
      <c r="A101" s="56" t="str">
        <f>IF((LEN('Copy paste to Here'!G105))&gt;5,((CONCATENATE('Copy paste to Here'!G105," &amp; ",'Copy paste to Here'!D105,"  &amp;  ",'Copy paste to Here'!E105))),"Empty Cell")</f>
        <v xml:space="preserve">High polished surgical steel hinged segment ring, 20g (0.8mm) &amp; Length: 8mm  &amp;  </v>
      </c>
      <c r="B101" s="57" t="str">
        <f>'Copy paste to Here'!C105</f>
        <v>SEGH20</v>
      </c>
      <c r="C101" s="57" t="s">
        <v>793</v>
      </c>
      <c r="D101" s="58">
        <f>Invoice!B105</f>
        <v>20</v>
      </c>
      <c r="E101" s="59">
        <f>'Shipping Invoice'!J105*$N$1</f>
        <v>3.72</v>
      </c>
      <c r="F101" s="59">
        <f t="shared" si="3"/>
        <v>74.400000000000006</v>
      </c>
      <c r="G101" s="60">
        <f t="shared" si="4"/>
        <v>79.124400000000009</v>
      </c>
      <c r="H101" s="63">
        <f t="shared" si="5"/>
        <v>1582.4880000000003</v>
      </c>
    </row>
    <row r="102" spans="1:8" s="62" customFormat="1" ht="24">
      <c r="A102" s="56" t="str">
        <f>IF((LEN('Copy paste to Here'!G106))&gt;5,((CONCATENATE('Copy paste to Here'!G106," &amp; ",'Copy paste to Here'!D106,"  &amp;  ",'Copy paste to Here'!E106))),"Empty Cell")</f>
        <v xml:space="preserve">High polished surgical steel hinged segment ring, 20g (0.8mm) &amp; Length: 10mm  &amp;  </v>
      </c>
      <c r="B102" s="57" t="str">
        <f>'Copy paste to Here'!C106</f>
        <v>SEGH20</v>
      </c>
      <c r="C102" s="57" t="s">
        <v>793</v>
      </c>
      <c r="D102" s="58">
        <f>Invoice!B106</f>
        <v>30</v>
      </c>
      <c r="E102" s="59">
        <f>'Shipping Invoice'!J106*$N$1</f>
        <v>3.72</v>
      </c>
      <c r="F102" s="59">
        <f t="shared" si="3"/>
        <v>111.60000000000001</v>
      </c>
      <c r="G102" s="60">
        <f t="shared" si="4"/>
        <v>79.124400000000009</v>
      </c>
      <c r="H102" s="63">
        <f t="shared" si="5"/>
        <v>2373.7320000000004</v>
      </c>
    </row>
    <row r="103" spans="1:8" s="62" customFormat="1" ht="25.5">
      <c r="A103" s="56" t="str">
        <f>IF((LEN('Copy paste to Here'!G107))&gt;5,((CONCATENATE('Copy paste to Here'!G107," &amp; ",'Copy paste to Here'!D107,"  &amp;  ",'Copy paste to Here'!E107))),"Empty Cell")</f>
        <v>PVD plated surgical steel hinged segment ring, 16g (1.2mm) &amp; Length: 10mm  &amp;  Color: Gold</v>
      </c>
      <c r="B103" s="57" t="str">
        <f>'Copy paste to Here'!C107</f>
        <v>SEGHT16</v>
      </c>
      <c r="C103" s="57" t="s">
        <v>68</v>
      </c>
      <c r="D103" s="58">
        <f>Invoice!B107</f>
        <v>50</v>
      </c>
      <c r="E103" s="59">
        <f>'Shipping Invoice'!J107*$N$1</f>
        <v>3.46</v>
      </c>
      <c r="F103" s="59">
        <f t="shared" si="3"/>
        <v>173</v>
      </c>
      <c r="G103" s="60">
        <f t="shared" si="4"/>
        <v>73.594200000000001</v>
      </c>
      <c r="H103" s="63">
        <f t="shared" si="5"/>
        <v>3679.71</v>
      </c>
    </row>
    <row r="104" spans="1:8" s="62" customFormat="1" ht="24">
      <c r="A104" s="56" t="str">
        <f>IF((LEN('Copy paste to Here'!G108))&gt;5,((CONCATENATE('Copy paste to Here'!G108," &amp; ",'Copy paste to Here'!D108,"  &amp;  ",'Copy paste to Here'!E108))),"Empty Cell")</f>
        <v>Silicone Ultra Thin double flared flesh tunnel &amp; Gauge: 8mm  &amp;  Color: Black</v>
      </c>
      <c r="B104" s="57" t="str">
        <f>'Copy paste to Here'!C108</f>
        <v>SIUT</v>
      </c>
      <c r="C104" s="57" t="s">
        <v>853</v>
      </c>
      <c r="D104" s="58">
        <f>Invoice!B108</f>
        <v>2</v>
      </c>
      <c r="E104" s="59">
        <f>'Shipping Invoice'!J108*$N$1</f>
        <v>0.86</v>
      </c>
      <c r="F104" s="59">
        <f t="shared" si="3"/>
        <v>1.72</v>
      </c>
      <c r="G104" s="60">
        <f t="shared" si="4"/>
        <v>18.292200000000001</v>
      </c>
      <c r="H104" s="63">
        <f t="shared" si="5"/>
        <v>36.584400000000002</v>
      </c>
    </row>
    <row r="105" spans="1:8" s="62" customFormat="1" ht="24">
      <c r="A105" s="56" t="str">
        <f>IF((LEN('Copy paste to Here'!G109))&gt;5,((CONCATENATE('Copy paste to Here'!G109," &amp; ",'Copy paste to Here'!D109,"  &amp;  ",'Copy paste to Here'!E109))),"Empty Cell")</f>
        <v>Silicone Ultra Thin double flared flesh tunnel &amp; Gauge: 12mm  &amp;  Color: Black</v>
      </c>
      <c r="B105" s="57" t="str">
        <f>'Copy paste to Here'!C109</f>
        <v>SIUT</v>
      </c>
      <c r="C105" s="57" t="s">
        <v>854</v>
      </c>
      <c r="D105" s="58">
        <f>Invoice!B109</f>
        <v>2</v>
      </c>
      <c r="E105" s="59">
        <f>'Shipping Invoice'!J109*$N$1</f>
        <v>1</v>
      </c>
      <c r="F105" s="59">
        <f t="shared" si="3"/>
        <v>2</v>
      </c>
      <c r="G105" s="60">
        <f t="shared" si="4"/>
        <v>21.27</v>
      </c>
      <c r="H105" s="63">
        <f t="shared" si="5"/>
        <v>42.54</v>
      </c>
    </row>
    <row r="106" spans="1:8" s="62" customFormat="1" ht="25.5">
      <c r="A106" s="56" t="str">
        <f>IF((LEN('Copy paste to Here'!G110))&gt;5,((CONCATENATE('Copy paste to Here'!G110," &amp; ",'Copy paste to Here'!D110,"  &amp;  ",'Copy paste to Here'!E110))),"Empty Cell")</f>
        <v>Silicone Ultra Thin double flared flesh tunnel &amp; Gauge: 20mm  &amp;  Color: Black</v>
      </c>
      <c r="B106" s="57" t="str">
        <f>'Copy paste to Here'!C110</f>
        <v>SIUT</v>
      </c>
      <c r="C106" s="57" t="s">
        <v>855</v>
      </c>
      <c r="D106" s="58">
        <f>Invoice!B110</f>
        <v>2</v>
      </c>
      <c r="E106" s="59">
        <f>'Shipping Invoice'!J110*$N$1</f>
        <v>1.28</v>
      </c>
      <c r="F106" s="59">
        <f t="shared" si="3"/>
        <v>2.56</v>
      </c>
      <c r="G106" s="60">
        <f t="shared" si="4"/>
        <v>27.2256</v>
      </c>
      <c r="H106" s="63">
        <f t="shared" si="5"/>
        <v>54.4512</v>
      </c>
    </row>
    <row r="107" spans="1:8" s="62" customFormat="1" ht="24">
      <c r="A107" s="56" t="str">
        <f>IF((LEN('Copy paste to Here'!G111))&gt;5,((CONCATENATE('Copy paste to Here'!G111," &amp; ",'Copy paste to Here'!D111,"  &amp;  ",'Copy paste to Here'!E111))),"Empty Cell")</f>
        <v xml:space="preserve">High polished surgical steel single flesh tunnel with rubber O-ring &amp; Gauge: 4mm  &amp;  </v>
      </c>
      <c r="B107" s="57" t="str">
        <f>'Copy paste to Here'!C111</f>
        <v>SPG</v>
      </c>
      <c r="C107" s="57" t="s">
        <v>856</v>
      </c>
      <c r="D107" s="58">
        <f>Invoice!B111</f>
        <v>2</v>
      </c>
      <c r="E107" s="59">
        <f>'Shipping Invoice'!J111*$N$1</f>
        <v>0.82</v>
      </c>
      <c r="F107" s="59">
        <f t="shared" si="3"/>
        <v>1.64</v>
      </c>
      <c r="G107" s="60">
        <f t="shared" si="4"/>
        <v>17.441399999999998</v>
      </c>
      <c r="H107" s="63">
        <f t="shared" si="5"/>
        <v>34.882799999999996</v>
      </c>
    </row>
    <row r="108" spans="1:8" s="62" customFormat="1" ht="24">
      <c r="A108" s="56" t="str">
        <f>IF((LEN('Copy paste to Here'!G112))&gt;5,((CONCATENATE('Copy paste to Here'!G112," &amp; ",'Copy paste to Here'!D112,"  &amp;  ",'Copy paste to Here'!E112))),"Empty Cell")</f>
        <v xml:space="preserve">High polished surgical steel single flesh tunnel with rubber O-ring &amp; Gauge: 5mm  &amp;  </v>
      </c>
      <c r="B108" s="57" t="str">
        <f>'Copy paste to Here'!C112</f>
        <v>SPG</v>
      </c>
      <c r="C108" s="57" t="s">
        <v>857</v>
      </c>
      <c r="D108" s="58">
        <f>Invoice!B112</f>
        <v>2</v>
      </c>
      <c r="E108" s="59">
        <f>'Shipping Invoice'!J112*$N$1</f>
        <v>0.82</v>
      </c>
      <c r="F108" s="59">
        <f t="shared" si="3"/>
        <v>1.64</v>
      </c>
      <c r="G108" s="60">
        <f t="shared" si="4"/>
        <v>17.441399999999998</v>
      </c>
      <c r="H108" s="63">
        <f t="shared" si="5"/>
        <v>34.882799999999996</v>
      </c>
    </row>
    <row r="109" spans="1:8" s="62" customFormat="1" ht="24">
      <c r="A109" s="56" t="str">
        <f>IF((LEN('Copy paste to Here'!G113))&gt;5,((CONCATENATE('Copy paste to Here'!G113," &amp; ",'Copy paste to Here'!D113,"  &amp;  ",'Copy paste to Here'!E113))),"Empty Cell")</f>
        <v xml:space="preserve">High polished surgical steel single flesh tunnel with rubber O-ring &amp; Gauge: 6mm  &amp;  </v>
      </c>
      <c r="B109" s="57" t="str">
        <f>'Copy paste to Here'!C113</f>
        <v>SPG</v>
      </c>
      <c r="C109" s="57" t="s">
        <v>858</v>
      </c>
      <c r="D109" s="58">
        <f>Invoice!B113</f>
        <v>2</v>
      </c>
      <c r="E109" s="59">
        <f>'Shipping Invoice'!J113*$N$1</f>
        <v>0.86</v>
      </c>
      <c r="F109" s="59">
        <f t="shared" si="3"/>
        <v>1.72</v>
      </c>
      <c r="G109" s="60">
        <f t="shared" si="4"/>
        <v>18.292200000000001</v>
      </c>
      <c r="H109" s="63">
        <f t="shared" si="5"/>
        <v>36.584400000000002</v>
      </c>
    </row>
    <row r="110" spans="1:8" s="62" customFormat="1" ht="24">
      <c r="A110" s="56" t="str">
        <f>IF((LEN('Copy paste to Here'!G114))&gt;5,((CONCATENATE('Copy paste to Here'!G114," &amp; ",'Copy paste to Here'!D114,"  &amp;  ",'Copy paste to Here'!E114))),"Empty Cell")</f>
        <v>PVD plated surgical steel single flared flesh tunnel with rubber O-ring &amp; Gauge: 6mm  &amp;  Color: Gold</v>
      </c>
      <c r="B110" s="57" t="str">
        <f>'Copy paste to Here'!C114</f>
        <v>STPG</v>
      </c>
      <c r="C110" s="57" t="s">
        <v>859</v>
      </c>
      <c r="D110" s="58">
        <f>Invoice!B114</f>
        <v>2</v>
      </c>
      <c r="E110" s="59">
        <f>'Shipping Invoice'!J114*$N$1</f>
        <v>2.12</v>
      </c>
      <c r="F110" s="59">
        <f t="shared" si="3"/>
        <v>4.24</v>
      </c>
      <c r="G110" s="60">
        <f t="shared" si="4"/>
        <v>45.092399999999998</v>
      </c>
      <c r="H110" s="63">
        <f t="shared" si="5"/>
        <v>90.184799999999996</v>
      </c>
    </row>
    <row r="111" spans="1:8" s="62" customFormat="1" ht="24">
      <c r="A111" s="56" t="str">
        <f>IF((LEN('Copy paste to Here'!G115))&gt;5,((CONCATENATE('Copy paste to Here'!G115," &amp; ",'Copy paste to Here'!D115,"  &amp;  ",'Copy paste to Here'!E115))),"Empty Cell")</f>
        <v>PVD plated surgical steel single flared flesh tunnel with rubber O-ring &amp; Gauge: 16mm  &amp;  Color: Gold</v>
      </c>
      <c r="B111" s="57" t="str">
        <f>'Copy paste to Here'!C115</f>
        <v>STPG</v>
      </c>
      <c r="C111" s="57" t="s">
        <v>860</v>
      </c>
      <c r="D111" s="58">
        <f>Invoice!B115</f>
        <v>2</v>
      </c>
      <c r="E111" s="59">
        <f>'Shipping Invoice'!J115*$N$1</f>
        <v>3.28</v>
      </c>
      <c r="F111" s="59">
        <f t="shared" si="3"/>
        <v>6.56</v>
      </c>
      <c r="G111" s="60">
        <f t="shared" si="4"/>
        <v>69.765599999999992</v>
      </c>
      <c r="H111" s="63">
        <f t="shared" si="5"/>
        <v>139.53119999999998</v>
      </c>
    </row>
    <row r="112" spans="1:8" s="62" customFormat="1" ht="24">
      <c r="A112" s="56" t="str">
        <f>IF((LEN('Copy paste to Here'!G116))&gt;5,((CONCATENATE('Copy paste to Here'!G116," &amp; ",'Copy paste to Here'!D116,"  &amp;  ",'Copy paste to Here'!E116))),"Empty Cell")</f>
        <v>PVD plated surgical steel single flared flesh tunnel with rubber O-ring &amp; Gauge: 25mm  &amp;  Color: Black</v>
      </c>
      <c r="B112" s="57" t="str">
        <f>'Copy paste to Here'!C116</f>
        <v>STPG</v>
      </c>
      <c r="C112" s="57" t="s">
        <v>861</v>
      </c>
      <c r="D112" s="58">
        <f>Invoice!B116</f>
        <v>1</v>
      </c>
      <c r="E112" s="59">
        <f>'Shipping Invoice'!J116*$N$1</f>
        <v>4.79</v>
      </c>
      <c r="F112" s="59">
        <f t="shared" si="3"/>
        <v>4.79</v>
      </c>
      <c r="G112" s="60">
        <f t="shared" si="4"/>
        <v>101.88330000000001</v>
      </c>
      <c r="H112" s="63">
        <f t="shared" si="5"/>
        <v>101.88330000000001</v>
      </c>
    </row>
    <row r="113" spans="1:8" s="62" customFormat="1" ht="36">
      <c r="A113" s="56" t="str">
        <f>IF((LEN('Copy paste to Here'!G117))&gt;5,((CONCATENATE('Copy paste to Here'!G117," &amp; ",'Copy paste to Here'!D117,"  &amp;  ",'Copy paste to Here'!E117))),"Empty Cell")</f>
        <v>PVD plated surgical steel septum pincher with double O-rings thickness &amp; Pincher Size: Thickness 1.6mm &amp; width 12mm  &amp;  Color: Black</v>
      </c>
      <c r="B113" s="57" t="str">
        <f>'Copy paste to Here'!C117</f>
        <v>TPSP</v>
      </c>
      <c r="C113" s="57" t="s">
        <v>862</v>
      </c>
      <c r="D113" s="58">
        <f>Invoice!B117</f>
        <v>2</v>
      </c>
      <c r="E113" s="59">
        <f>'Shipping Invoice'!J117*$N$1</f>
        <v>1.76</v>
      </c>
      <c r="F113" s="59">
        <f t="shared" si="3"/>
        <v>3.52</v>
      </c>
      <c r="G113" s="60">
        <f t="shared" si="4"/>
        <v>37.435200000000002</v>
      </c>
      <c r="H113" s="63">
        <f t="shared" si="5"/>
        <v>74.870400000000004</v>
      </c>
    </row>
    <row r="114" spans="1:8" s="62" customFormat="1" ht="36">
      <c r="A114" s="56" t="str">
        <f>IF((LEN('Copy paste to Here'!G118))&gt;5,((CONCATENATE('Copy paste to Here'!G118," &amp; ",'Copy paste to Here'!D118,"  &amp;  ",'Copy paste to Here'!E118))),"Empty Cell")</f>
        <v>PVD plated surgical steel septum pincher with double O-rings thickness &amp; Pincher Size: Thickness 1.6mm &amp; width 10mm  &amp;  Color: Black</v>
      </c>
      <c r="B114" s="57" t="str">
        <f>'Copy paste to Here'!C118</f>
        <v>TPSP</v>
      </c>
      <c r="C114" s="57" t="s">
        <v>863</v>
      </c>
      <c r="D114" s="58">
        <f>Invoice!B118</f>
        <v>2</v>
      </c>
      <c r="E114" s="59">
        <f>'Shipping Invoice'!J118*$N$1</f>
        <v>1.76</v>
      </c>
      <c r="F114" s="59">
        <f t="shared" si="3"/>
        <v>3.52</v>
      </c>
      <c r="G114" s="60">
        <f t="shared" si="4"/>
        <v>37.435200000000002</v>
      </c>
      <c r="H114" s="63">
        <f t="shared" si="5"/>
        <v>74.870400000000004</v>
      </c>
    </row>
    <row r="115" spans="1:8" s="62" customFormat="1" ht="24">
      <c r="A115" s="56" t="str">
        <f>IF((LEN('Copy paste to Here'!G119))&gt;5,((CONCATENATE('Copy paste to Here'!G119," &amp; ",'Copy paste to Here'!D119,"  &amp;  ",'Copy paste to Here'!E119))),"Empty Cell")</f>
        <v>Acrylic taper with double rubber O-rings &amp; Gauge: 2mm  &amp;  Color: Black</v>
      </c>
      <c r="B115" s="57" t="str">
        <f>'Copy paste to Here'!C119</f>
        <v>TPUVK</v>
      </c>
      <c r="C115" s="57" t="s">
        <v>864</v>
      </c>
      <c r="D115" s="58">
        <f>Invoice!B119</f>
        <v>2</v>
      </c>
      <c r="E115" s="59">
        <f>'Shipping Invoice'!J119*$N$1</f>
        <v>0.62</v>
      </c>
      <c r="F115" s="59">
        <f t="shared" si="3"/>
        <v>1.24</v>
      </c>
      <c r="G115" s="60">
        <f t="shared" si="4"/>
        <v>13.1874</v>
      </c>
      <c r="H115" s="63">
        <f t="shared" si="5"/>
        <v>26.3748</v>
      </c>
    </row>
    <row r="116" spans="1:8" s="62" customFormat="1" ht="24">
      <c r="A116" s="56" t="str">
        <f>IF((LEN('Copy paste to Here'!G120))&gt;5,((CONCATENATE('Copy paste to Here'!G120," &amp; ",'Copy paste to Here'!D120,"  &amp;  ",'Copy paste to Here'!E120))),"Empty Cell")</f>
        <v>Acrylic taper with double rubber O-rings &amp; Gauge: 2mm  &amp;  Color: White</v>
      </c>
      <c r="B116" s="57" t="str">
        <f>'Copy paste to Here'!C120</f>
        <v>TPUVK</v>
      </c>
      <c r="C116" s="57" t="s">
        <v>864</v>
      </c>
      <c r="D116" s="58">
        <f>Invoice!B120</f>
        <v>2</v>
      </c>
      <c r="E116" s="59">
        <f>'Shipping Invoice'!J120*$N$1</f>
        <v>0.62</v>
      </c>
      <c r="F116" s="59">
        <f t="shared" si="3"/>
        <v>1.24</v>
      </c>
      <c r="G116" s="60">
        <f t="shared" si="4"/>
        <v>13.1874</v>
      </c>
      <c r="H116" s="63">
        <f t="shared" si="5"/>
        <v>26.3748</v>
      </c>
    </row>
    <row r="117" spans="1:8" s="62" customFormat="1" ht="24">
      <c r="A117" s="56" t="str">
        <f>IF((LEN('Copy paste to Here'!G121))&gt;5,((CONCATENATE('Copy paste to Here'!G121," &amp; ",'Copy paste to Here'!D121,"  &amp;  ",'Copy paste to Here'!E121))),"Empty Cell")</f>
        <v>Acrylic taper with double rubber O-rings &amp; Gauge: 2.5mm  &amp;  Color: Black</v>
      </c>
      <c r="B117" s="57" t="str">
        <f>'Copy paste to Here'!C121</f>
        <v>TPUVK</v>
      </c>
      <c r="C117" s="57" t="s">
        <v>865</v>
      </c>
      <c r="D117" s="58">
        <f>Invoice!B121</f>
        <v>2</v>
      </c>
      <c r="E117" s="59">
        <f>'Shipping Invoice'!J121*$N$1</f>
        <v>0.66</v>
      </c>
      <c r="F117" s="59">
        <f t="shared" si="3"/>
        <v>1.32</v>
      </c>
      <c r="G117" s="60">
        <f t="shared" si="4"/>
        <v>14.0382</v>
      </c>
      <c r="H117" s="63">
        <f t="shared" si="5"/>
        <v>28.0764</v>
      </c>
    </row>
    <row r="118" spans="1:8" s="62" customFormat="1" ht="24">
      <c r="A118" s="56" t="str">
        <f>IF((LEN('Copy paste to Here'!G122))&gt;5,((CONCATENATE('Copy paste to Here'!G122," &amp; ",'Copy paste to Here'!D122,"  &amp;  ",'Copy paste to Here'!E122))),"Empty Cell")</f>
        <v>Acrylic taper with double rubber O-rings &amp; Gauge: 2.5mm  &amp;  Color: White</v>
      </c>
      <c r="B118" s="57" t="str">
        <f>'Copy paste to Here'!C122</f>
        <v>TPUVK</v>
      </c>
      <c r="C118" s="57" t="s">
        <v>865</v>
      </c>
      <c r="D118" s="58">
        <f>Invoice!B122</f>
        <v>2</v>
      </c>
      <c r="E118" s="59">
        <f>'Shipping Invoice'!J122*$N$1</f>
        <v>0.66</v>
      </c>
      <c r="F118" s="59">
        <f t="shared" si="3"/>
        <v>1.32</v>
      </c>
      <c r="G118" s="60">
        <f t="shared" si="4"/>
        <v>14.0382</v>
      </c>
      <c r="H118" s="63">
        <f t="shared" si="5"/>
        <v>28.0764</v>
      </c>
    </row>
    <row r="119" spans="1:8" s="62" customFormat="1" ht="24">
      <c r="A119" s="56" t="str">
        <f>IF((LEN('Copy paste to Here'!G123))&gt;5,((CONCATENATE('Copy paste to Here'!G123," &amp; ",'Copy paste to Here'!D123,"  &amp;  ",'Copy paste to Here'!E123))),"Empty Cell")</f>
        <v>Acrylic taper with double rubber O-rings &amp; Gauge: 3mm  &amp;  Color: Black</v>
      </c>
      <c r="B119" s="57" t="str">
        <f>'Copy paste to Here'!C123</f>
        <v>TPUVK</v>
      </c>
      <c r="C119" s="57" t="s">
        <v>866</v>
      </c>
      <c r="D119" s="58">
        <f>Invoice!B123</f>
        <v>2</v>
      </c>
      <c r="E119" s="59">
        <f>'Shipping Invoice'!J123*$N$1</f>
        <v>0.69</v>
      </c>
      <c r="F119" s="59">
        <f t="shared" si="3"/>
        <v>1.38</v>
      </c>
      <c r="G119" s="60">
        <f t="shared" si="4"/>
        <v>14.676299999999999</v>
      </c>
      <c r="H119" s="63">
        <f t="shared" si="5"/>
        <v>29.352599999999999</v>
      </c>
    </row>
    <row r="120" spans="1:8" s="62" customFormat="1" ht="24">
      <c r="A120" s="56" t="str">
        <f>IF((LEN('Copy paste to Here'!G124))&gt;5,((CONCATENATE('Copy paste to Here'!G124," &amp; ",'Copy paste to Here'!D124,"  &amp;  ",'Copy paste to Here'!E124))),"Empty Cell")</f>
        <v>Acrylic taper with double rubber O-rings &amp; Gauge: 3mm  &amp;  Color: White</v>
      </c>
      <c r="B120" s="57" t="str">
        <f>'Copy paste to Here'!C124</f>
        <v>TPUVK</v>
      </c>
      <c r="C120" s="57" t="s">
        <v>866</v>
      </c>
      <c r="D120" s="58">
        <f>Invoice!B124</f>
        <v>2</v>
      </c>
      <c r="E120" s="59">
        <f>'Shipping Invoice'!J124*$N$1</f>
        <v>0.69</v>
      </c>
      <c r="F120" s="59">
        <f t="shared" si="3"/>
        <v>1.38</v>
      </c>
      <c r="G120" s="60">
        <f t="shared" si="4"/>
        <v>14.676299999999999</v>
      </c>
      <c r="H120" s="63">
        <f t="shared" si="5"/>
        <v>29.352599999999999</v>
      </c>
    </row>
    <row r="121" spans="1:8" s="62" customFormat="1" ht="24">
      <c r="A121" s="56" t="str">
        <f>IF((LEN('Copy paste to Here'!G125))&gt;5,((CONCATENATE('Copy paste to Here'!G125," &amp; ",'Copy paste to Here'!D125,"  &amp;  ",'Copy paste to Here'!E125))),"Empty Cell")</f>
        <v>Acrylic taper with double rubber O-rings &amp; Gauge: 4mm  &amp;  Color: White</v>
      </c>
      <c r="B121" s="57" t="str">
        <f>'Copy paste to Here'!C125</f>
        <v>TPUVK</v>
      </c>
      <c r="C121" s="57" t="s">
        <v>867</v>
      </c>
      <c r="D121" s="58">
        <f>Invoice!B125</f>
        <v>2</v>
      </c>
      <c r="E121" s="59">
        <f>'Shipping Invoice'!J125*$N$1</f>
        <v>0.75</v>
      </c>
      <c r="F121" s="59">
        <f t="shared" si="3"/>
        <v>1.5</v>
      </c>
      <c r="G121" s="60">
        <f t="shared" si="4"/>
        <v>15.952500000000001</v>
      </c>
      <c r="H121" s="63">
        <f t="shared" si="5"/>
        <v>31.905000000000001</v>
      </c>
    </row>
    <row r="122" spans="1:8" s="62" customFormat="1" ht="24">
      <c r="A122" s="56" t="str">
        <f>IF((LEN('Copy paste to Here'!G126))&gt;5,((CONCATENATE('Copy paste to Here'!G126," &amp; ",'Copy paste to Here'!D126,"  &amp;  ",'Copy paste to Here'!E126))),"Empty Cell")</f>
        <v>Acrylic taper with double rubber O-rings &amp; Gauge: 5mm  &amp;  Color: Black</v>
      </c>
      <c r="B122" s="57" t="str">
        <f>'Copy paste to Here'!C126</f>
        <v>TPUVK</v>
      </c>
      <c r="C122" s="57" t="s">
        <v>868</v>
      </c>
      <c r="D122" s="58">
        <f>Invoice!B126</f>
        <v>2</v>
      </c>
      <c r="E122" s="59">
        <f>'Shipping Invoice'!J126*$N$1</f>
        <v>0.8</v>
      </c>
      <c r="F122" s="59">
        <f t="shared" si="3"/>
        <v>1.6</v>
      </c>
      <c r="G122" s="60">
        <f t="shared" si="4"/>
        <v>17.016000000000002</v>
      </c>
      <c r="H122" s="63">
        <f t="shared" si="5"/>
        <v>34.032000000000004</v>
      </c>
    </row>
    <row r="123" spans="1:8" s="62" customFormat="1" ht="24">
      <c r="A123" s="56" t="str">
        <f>IF((LEN('Copy paste to Here'!G127))&gt;5,((CONCATENATE('Copy paste to Here'!G127," &amp; ",'Copy paste to Here'!D127,"  &amp;  ",'Copy paste to Here'!E127))),"Empty Cell")</f>
        <v>Acrylic taper with double rubber O-rings &amp; Gauge: 5mm  &amp;  Color: White</v>
      </c>
      <c r="B123" s="57" t="str">
        <f>'Copy paste to Here'!C127</f>
        <v>TPUVK</v>
      </c>
      <c r="C123" s="57" t="s">
        <v>868</v>
      </c>
      <c r="D123" s="58">
        <f>Invoice!B127</f>
        <v>2</v>
      </c>
      <c r="E123" s="59">
        <f>'Shipping Invoice'!J127*$N$1</f>
        <v>0.8</v>
      </c>
      <c r="F123" s="59">
        <f t="shared" si="3"/>
        <v>1.6</v>
      </c>
      <c r="G123" s="60">
        <f t="shared" si="4"/>
        <v>17.016000000000002</v>
      </c>
      <c r="H123" s="63">
        <f t="shared" si="5"/>
        <v>34.032000000000004</v>
      </c>
    </row>
    <row r="124" spans="1:8" s="62" customFormat="1" ht="24">
      <c r="A124" s="56" t="str">
        <f>IF((LEN('Copy paste to Here'!G128))&gt;5,((CONCATENATE('Copy paste to Here'!G128," &amp; ",'Copy paste to Here'!D128,"  &amp;  ",'Copy paste to Here'!E128))),"Empty Cell")</f>
        <v>Acrylic taper with double rubber O-rings &amp; Gauge: 6mm  &amp;  Color: Black</v>
      </c>
      <c r="B124" s="57" t="str">
        <f>'Copy paste to Here'!C128</f>
        <v>TPUVK</v>
      </c>
      <c r="C124" s="57" t="s">
        <v>869</v>
      </c>
      <c r="D124" s="58">
        <f>Invoice!B128</f>
        <v>2</v>
      </c>
      <c r="E124" s="59">
        <f>'Shipping Invoice'!J128*$N$1</f>
        <v>0.87</v>
      </c>
      <c r="F124" s="59">
        <f t="shared" si="3"/>
        <v>1.74</v>
      </c>
      <c r="G124" s="60">
        <f t="shared" si="4"/>
        <v>18.504899999999999</v>
      </c>
      <c r="H124" s="63">
        <f t="shared" si="5"/>
        <v>37.009799999999998</v>
      </c>
    </row>
    <row r="125" spans="1:8" s="62" customFormat="1" ht="24">
      <c r="A125" s="56" t="str">
        <f>IF((LEN('Copy paste to Here'!G129))&gt;5,((CONCATENATE('Copy paste to Here'!G129," &amp; ",'Copy paste to Here'!D129,"  &amp;  ",'Copy paste to Here'!E129))),"Empty Cell")</f>
        <v>Acrylic taper with double rubber O-rings &amp; Gauge: 6mm  &amp;  Color: White</v>
      </c>
      <c r="B125" s="57" t="str">
        <f>'Copy paste to Here'!C129</f>
        <v>TPUVK</v>
      </c>
      <c r="C125" s="57" t="s">
        <v>869</v>
      </c>
      <c r="D125" s="58">
        <f>Invoice!B129</f>
        <v>2</v>
      </c>
      <c r="E125" s="59">
        <f>'Shipping Invoice'!J129*$N$1</f>
        <v>0.87</v>
      </c>
      <c r="F125" s="59">
        <f t="shared" si="3"/>
        <v>1.74</v>
      </c>
      <c r="G125" s="60">
        <f t="shared" si="4"/>
        <v>18.504899999999999</v>
      </c>
      <c r="H125" s="63">
        <f t="shared" si="5"/>
        <v>37.009799999999998</v>
      </c>
    </row>
    <row r="126" spans="1:8" s="62" customFormat="1" ht="24">
      <c r="A126" s="56" t="str">
        <f>IF((LEN('Copy paste to Here'!G130))&gt;5,((CONCATENATE('Copy paste to Here'!G130," &amp; ",'Copy paste to Here'!D130,"  &amp;  ",'Copy paste to Here'!E130))),"Empty Cell")</f>
        <v xml:space="preserve">Titanium G23 barbell, 14g (1.6mm) with two 4mm balls &amp; Length: 8mm  &amp;  </v>
      </c>
      <c r="B126" s="57" t="str">
        <f>'Copy paste to Here'!C130</f>
        <v>UBBNPS</v>
      </c>
      <c r="C126" s="57" t="s">
        <v>815</v>
      </c>
      <c r="D126" s="58">
        <f>Invoice!B130</f>
        <v>1</v>
      </c>
      <c r="E126" s="59">
        <f>'Shipping Invoice'!J130*$N$1</f>
        <v>2.2999999999999998</v>
      </c>
      <c r="F126" s="59">
        <f t="shared" si="3"/>
        <v>2.2999999999999998</v>
      </c>
      <c r="G126" s="60">
        <f t="shared" si="4"/>
        <v>48.920999999999992</v>
      </c>
      <c r="H126" s="63">
        <f t="shared" si="5"/>
        <v>48.920999999999992</v>
      </c>
    </row>
    <row r="127" spans="1:8" s="62" customFormat="1" ht="36">
      <c r="A127" s="56" t="str">
        <f>IF((LEN('Copy paste to Here'!G131))&gt;5,((CONCATENATE('Copy paste to Here'!G131," &amp; ",'Copy paste to Here'!D131,"  &amp;  ",'Copy paste to Here'!E131))),"Empty Cell")</f>
        <v>High polished titanium G23 belly banana, 1.6mm (14g) with upper 5mm and lower 6mm bezel set jewel balls &amp; Crystal Color: Clear  &amp;  Length: 10mm</v>
      </c>
      <c r="B127" s="57" t="str">
        <f>'Copy paste to Here'!C131</f>
        <v>UBN2CS</v>
      </c>
      <c r="C127" s="57" t="s">
        <v>817</v>
      </c>
      <c r="D127" s="58">
        <f>Invoice!B131</f>
        <v>20</v>
      </c>
      <c r="E127" s="59">
        <f>'Shipping Invoice'!J131*$N$1</f>
        <v>3.9</v>
      </c>
      <c r="F127" s="59">
        <f t="shared" si="3"/>
        <v>78</v>
      </c>
      <c r="G127" s="60">
        <f t="shared" si="4"/>
        <v>82.953000000000003</v>
      </c>
      <c r="H127" s="63">
        <f t="shared" si="5"/>
        <v>1659.06</v>
      </c>
    </row>
    <row r="128" spans="1:8" s="62" customFormat="1" ht="24">
      <c r="A128" s="56" t="str">
        <f>IF((LEN('Copy paste to Here'!G132))&gt;5,((CONCATENATE('Copy paste to Here'!G132," &amp; ",'Copy paste to Here'!D132,"  &amp;  ",'Copy paste to Here'!E132))),"Empty Cell")</f>
        <v xml:space="preserve">Titanium G23 labret, 16g (1.2mm) with a 3mm ball &amp; Length: 9mm  &amp;  </v>
      </c>
      <c r="B128" s="57" t="str">
        <f>'Copy paste to Here'!C132</f>
        <v>ULBB3</v>
      </c>
      <c r="C128" s="57" t="s">
        <v>819</v>
      </c>
      <c r="D128" s="58">
        <f>Invoice!B132</f>
        <v>20</v>
      </c>
      <c r="E128" s="59">
        <f>'Shipping Invoice'!J132*$N$1</f>
        <v>1.76</v>
      </c>
      <c r="F128" s="59">
        <f t="shared" si="3"/>
        <v>35.200000000000003</v>
      </c>
      <c r="G128" s="60">
        <f t="shared" si="4"/>
        <v>37.435200000000002</v>
      </c>
      <c r="H128" s="63">
        <f t="shared" si="5"/>
        <v>748.70400000000006</v>
      </c>
    </row>
    <row r="129" spans="1:8" s="62" customFormat="1" ht="24">
      <c r="A129" s="56" t="str">
        <f>IF((LEN('Copy paste to Here'!G133))&gt;5,((CONCATENATE('Copy paste to Here'!G133," &amp; ",'Copy paste to Here'!D133,"  &amp;  ",'Copy paste to Here'!E133))),"Empty Cell")</f>
        <v xml:space="preserve">Titanium G23 labret, 16g (1.2mm) with a 3mm ball &amp; Length: 10mm  &amp;  </v>
      </c>
      <c r="B129" s="57" t="str">
        <f>'Copy paste to Here'!C133</f>
        <v>ULBB3</v>
      </c>
      <c r="C129" s="57" t="s">
        <v>819</v>
      </c>
      <c r="D129" s="58">
        <f>Invoice!B133</f>
        <v>20</v>
      </c>
      <c r="E129" s="59">
        <f>'Shipping Invoice'!J133*$N$1</f>
        <v>1.76</v>
      </c>
      <c r="F129" s="59">
        <f t="shared" si="3"/>
        <v>35.200000000000003</v>
      </c>
      <c r="G129" s="60">
        <f t="shared" si="4"/>
        <v>37.435200000000002</v>
      </c>
      <c r="H129" s="63">
        <f t="shared" si="5"/>
        <v>748.70400000000006</v>
      </c>
    </row>
    <row r="130" spans="1:8" s="62" customFormat="1" ht="24">
      <c r="A130" s="56" t="str">
        <f>IF((LEN('Copy paste to Here'!G134))&gt;5,((CONCATENATE('Copy paste to Here'!G134," &amp; ",'Copy paste to Here'!D134,"  &amp;  ",'Copy paste to Here'!E134))),"Empty Cell")</f>
        <v xml:space="preserve">Titanium G23 labret, 16g (1.2mm) with a 3mm ball &amp; Length: 11mm  &amp;  </v>
      </c>
      <c r="B130" s="57" t="str">
        <f>'Copy paste to Here'!C134</f>
        <v>ULBB3</v>
      </c>
      <c r="C130" s="57" t="s">
        <v>819</v>
      </c>
      <c r="D130" s="58">
        <f>Invoice!B134</f>
        <v>10</v>
      </c>
      <c r="E130" s="59">
        <f>'Shipping Invoice'!J134*$N$1</f>
        <v>1.76</v>
      </c>
      <c r="F130" s="59">
        <f t="shared" si="3"/>
        <v>17.600000000000001</v>
      </c>
      <c r="G130" s="60">
        <f t="shared" si="4"/>
        <v>37.435200000000002</v>
      </c>
      <c r="H130" s="63">
        <f t="shared" si="5"/>
        <v>374.35200000000003</v>
      </c>
    </row>
    <row r="131" spans="1:8" s="62" customFormat="1" ht="36">
      <c r="A131" s="56" t="str">
        <f>IF((LEN('Copy paste to Here'!G135))&gt;5,((CONCATENATE('Copy paste to Here'!G135," &amp; ",'Copy paste to Here'!D135,"  &amp;  ",'Copy paste to Here'!E135))),"Empty Cell")</f>
        <v>Titanium G23 threadless push pin nose screw, 0.8mm (20g) and 1mm (18g) with a 2mm to 3mm plain ball &amp; Gauge: 0.8mm  &amp;  Size: 2mm</v>
      </c>
      <c r="B131" s="57" t="str">
        <f>'Copy paste to Here'!C135</f>
        <v>UNSWNOB</v>
      </c>
      <c r="C131" s="57" t="s">
        <v>870</v>
      </c>
      <c r="D131" s="58">
        <f>Invoice!B135</f>
        <v>20</v>
      </c>
      <c r="E131" s="59">
        <f>'Shipping Invoice'!J135*$N$1</f>
        <v>4.17</v>
      </c>
      <c r="F131" s="59">
        <f t="shared" si="3"/>
        <v>83.4</v>
      </c>
      <c r="G131" s="60">
        <f t="shared" si="4"/>
        <v>88.695899999999995</v>
      </c>
      <c r="H131" s="63">
        <f t="shared" si="5"/>
        <v>1773.9179999999999</v>
      </c>
    </row>
    <row r="132" spans="1:8" s="62" customFormat="1" ht="25.5">
      <c r="A132" s="56" t="str">
        <f>IF((LEN('Copy paste to Here'!G136))&gt;5,((CONCATENATE('Copy paste to Here'!G136," &amp; ",'Copy paste to Here'!D136,"  &amp;  ",'Copy paste to Here'!E136))),"Empty Cell")</f>
        <v xml:space="preserve">Titanium G23 threadless push pin nose screw, 0.8mm (20g) and 1mm (18g) with a 3mm plain half ball &amp; Gauge: 0.8mm  &amp;  </v>
      </c>
      <c r="B132" s="57" t="str">
        <f>'Copy paste to Here'!C136</f>
        <v>UNSWNORD</v>
      </c>
      <c r="C132" s="57" t="s">
        <v>871</v>
      </c>
      <c r="D132" s="58">
        <f>Invoice!B136</f>
        <v>15</v>
      </c>
      <c r="E132" s="59">
        <f>'Shipping Invoice'!J136*$N$1</f>
        <v>4.42</v>
      </c>
      <c r="F132" s="59">
        <f t="shared" si="3"/>
        <v>66.3</v>
      </c>
      <c r="G132" s="60">
        <f t="shared" si="4"/>
        <v>94.01339999999999</v>
      </c>
      <c r="H132" s="63">
        <f t="shared" si="5"/>
        <v>1410.2009999999998</v>
      </c>
    </row>
    <row r="133" spans="1:8" s="62" customFormat="1" ht="25.5">
      <c r="A133" s="56" t="str">
        <f>IF((LEN('Copy paste to Here'!G137))&gt;5,((CONCATENATE('Copy paste to Here'!G137," &amp; ",'Copy paste to Here'!D137,"  &amp;  ",'Copy paste to Here'!E137))),"Empty Cell")</f>
        <v xml:space="preserve">Titanium G23 hinged segment ring, 16g (1.2mm) &amp; Length: 10mm  &amp;  </v>
      </c>
      <c r="B133" s="57" t="str">
        <f>'Copy paste to Here'!C137</f>
        <v>USEGH16</v>
      </c>
      <c r="C133" s="57" t="s">
        <v>826</v>
      </c>
      <c r="D133" s="58">
        <f>Invoice!B137</f>
        <v>10</v>
      </c>
      <c r="E133" s="59">
        <f>'Shipping Invoice'!J137*$N$1</f>
        <v>4.26</v>
      </c>
      <c r="F133" s="59">
        <f t="shared" si="3"/>
        <v>42.599999999999994</v>
      </c>
      <c r="G133" s="60">
        <f t="shared" si="4"/>
        <v>90.610199999999992</v>
      </c>
      <c r="H133" s="63">
        <f t="shared" si="5"/>
        <v>906.10199999999986</v>
      </c>
    </row>
    <row r="134" spans="1:8" s="62" customFormat="1" ht="36">
      <c r="A134" s="56" t="str">
        <f>IF((LEN('Copy paste to Here'!G138))&gt;5,((CONCATENATE('Copy paste to Here'!G138," &amp; ",'Copy paste to Here'!D138,"  &amp;  ",'Copy paste to Here'!E138))),"Empty Cell")</f>
        <v>Anodized titanium G23 hinged segment ring, 1.6mm (14g), 1.2mm (16g), 1mm (18g), and 0.8mm (20g) &amp; Gauge: 1.2mm - 9mm length  &amp;  Color: Gold</v>
      </c>
      <c r="B134" s="57" t="str">
        <f>'Copy paste to Here'!C138</f>
        <v>USEGHT</v>
      </c>
      <c r="C134" s="57" t="s">
        <v>872</v>
      </c>
      <c r="D134" s="58">
        <f>Invoice!B138</f>
        <v>10</v>
      </c>
      <c r="E134" s="59">
        <f>'Shipping Invoice'!J138*$N$1</f>
        <v>4.97</v>
      </c>
      <c r="F134" s="59">
        <f t="shared" si="3"/>
        <v>49.699999999999996</v>
      </c>
      <c r="G134" s="60">
        <f t="shared" si="4"/>
        <v>105.71189999999999</v>
      </c>
      <c r="H134" s="63">
        <f t="shared" si="5"/>
        <v>1057.1189999999999</v>
      </c>
    </row>
    <row r="135" spans="1:8" s="62" customFormat="1" ht="24">
      <c r="A135" s="56" t="str">
        <f>IF((LEN('Copy paste to Here'!G139))&gt;5,((CONCATENATE('Copy paste to Here'!G139," &amp; ",'Copy paste to Here'!D139,"  &amp;  ",'Copy paste to Here'!E139))),"Empty Cell")</f>
        <v xml:space="preserve">Pack of 10 pcs. of 3mm rose gold PVD plated 316L steel balls with 1.6mm threading (14g) &amp;   &amp;  </v>
      </c>
      <c r="B135" s="57" t="str">
        <f>'Copy paste to Here'!C139</f>
        <v>XBTT3G</v>
      </c>
      <c r="C135" s="57" t="s">
        <v>831</v>
      </c>
      <c r="D135" s="58">
        <f>Invoice!B139</f>
        <v>1</v>
      </c>
      <c r="E135" s="59">
        <f>'Shipping Invoice'!J139*$N$1</f>
        <v>3.47</v>
      </c>
      <c r="F135" s="59">
        <f t="shared" si="3"/>
        <v>3.47</v>
      </c>
      <c r="G135" s="60">
        <f t="shared" si="4"/>
        <v>73.806899999999999</v>
      </c>
      <c r="H135" s="63">
        <f t="shared" si="5"/>
        <v>73.806899999999999</v>
      </c>
    </row>
    <row r="136" spans="1:8" s="62" customFormat="1" ht="24">
      <c r="A136" s="56" t="str">
        <f>IF((LEN('Copy paste to Here'!G140))&gt;5,((CONCATENATE('Copy paste to Here'!G140," &amp; ",'Copy paste to Here'!D140,"  &amp;  ",'Copy paste to Here'!E140))),"Empty Cell")</f>
        <v xml:space="preserve">Pack of 10 pcs. of 3mm surgical steel half jewel balls with bezel set crystal with 1.2mm threading (16g) &amp; Crystal Color: Clear  &amp;  </v>
      </c>
      <c r="B136" s="57" t="str">
        <f>'Copy paste to Here'!C140</f>
        <v>XHJB3</v>
      </c>
      <c r="C136" s="57" t="s">
        <v>833</v>
      </c>
      <c r="D136" s="58">
        <f>Invoice!B140</f>
        <v>5</v>
      </c>
      <c r="E136" s="59">
        <f>'Shipping Invoice'!J140*$N$1</f>
        <v>6.59</v>
      </c>
      <c r="F136" s="59">
        <f t="shared" si="3"/>
        <v>32.950000000000003</v>
      </c>
      <c r="G136" s="60">
        <f t="shared" si="4"/>
        <v>140.16929999999999</v>
      </c>
      <c r="H136" s="63">
        <f t="shared" si="5"/>
        <v>700.84649999999999</v>
      </c>
    </row>
    <row r="137" spans="1:8" s="62" customFormat="1" ht="36">
      <c r="A137" s="56" t="str">
        <f>IF((LEN('Copy paste to Here'!G141))&gt;5,((CONCATENATE('Copy paste to Here'!G141," &amp; ",'Copy paste to Here'!D141,"  &amp;  ",'Copy paste to Here'!E141))),"Empty Cell")</f>
        <v xml:space="preserve">Pack of 10 pcs. of 3mm surgical steel half jewel balls with bezel set crystal with 1.2mm threading (16g) &amp; Crystal Color: Sapphire  &amp;  </v>
      </c>
      <c r="B137" s="57" t="str">
        <f>'Copy paste to Here'!C141</f>
        <v>XHJB3</v>
      </c>
      <c r="C137" s="57" t="s">
        <v>833</v>
      </c>
      <c r="D137" s="58">
        <f>Invoice!B141</f>
        <v>2</v>
      </c>
      <c r="E137" s="59">
        <f>'Shipping Invoice'!J141*$N$1</f>
        <v>6.59</v>
      </c>
      <c r="F137" s="59">
        <f t="shared" si="3"/>
        <v>13.18</v>
      </c>
      <c r="G137" s="60">
        <f t="shared" si="4"/>
        <v>140.16929999999999</v>
      </c>
      <c r="H137" s="63">
        <f t="shared" si="5"/>
        <v>280.33859999999999</v>
      </c>
    </row>
    <row r="138" spans="1:8" s="62" customFormat="1" ht="24">
      <c r="A138" s="56" t="str">
        <f>IF((LEN('Copy paste to Here'!G142))&gt;5,((CONCATENATE('Copy paste to Here'!G142," &amp; ",'Copy paste to Here'!D142,"  &amp;  ",'Copy paste to Here'!E142))),"Empty Cell")</f>
        <v xml:space="preserve">Pack of 10 pcs. of surgical steel balls with tiny 2.5mm bezel set crystals with 1.2mm threading (16g) &amp; Crystal Color: Clear  &amp;  </v>
      </c>
      <c r="B138" s="57" t="str">
        <f>'Copy paste to Here'!C142</f>
        <v>XJB25</v>
      </c>
      <c r="C138" s="57" t="s">
        <v>835</v>
      </c>
      <c r="D138" s="58">
        <f>Invoice!B142</f>
        <v>2</v>
      </c>
      <c r="E138" s="59">
        <f>'Shipping Invoice'!J142*$N$1</f>
        <v>5.81</v>
      </c>
      <c r="F138" s="59">
        <f t="shared" si="3"/>
        <v>11.62</v>
      </c>
      <c r="G138" s="60">
        <f t="shared" si="4"/>
        <v>123.57869999999998</v>
      </c>
      <c r="H138" s="63">
        <f t="shared" si="5"/>
        <v>247.15739999999997</v>
      </c>
    </row>
    <row r="139" spans="1:8" s="62" customFormat="1" ht="36">
      <c r="A139" s="56" t="str">
        <f>IF((LEN('Copy paste to Here'!G143))&gt;5,((CONCATENATE('Copy paste to Here'!G143," &amp; ",'Copy paste to Here'!D143,"  &amp;  ",'Copy paste to Here'!E143))),"Empty Cell")</f>
        <v xml:space="preserve">Pack of 10 pcs. of 3mm high polished surgical steel balls with bezel set crystal and with 1.2mm (16g) threading &amp; Crystal Color: Clear  &amp;  </v>
      </c>
      <c r="B139" s="57" t="str">
        <f>'Copy paste to Here'!C143</f>
        <v>XJB3</v>
      </c>
      <c r="C139" s="57" t="s">
        <v>837</v>
      </c>
      <c r="D139" s="58">
        <f>Invoice!B143</f>
        <v>3</v>
      </c>
      <c r="E139" s="59">
        <f>'Shipping Invoice'!J143*$N$1</f>
        <v>4.28</v>
      </c>
      <c r="F139" s="59">
        <f t="shared" si="3"/>
        <v>12.84</v>
      </c>
      <c r="G139" s="60">
        <f t="shared" si="4"/>
        <v>91.035600000000002</v>
      </c>
      <c r="H139" s="63">
        <f t="shared" si="5"/>
        <v>273.10680000000002</v>
      </c>
    </row>
    <row r="140" spans="1:8" s="62" customFormat="1" ht="36">
      <c r="A140" s="56" t="str">
        <f>IF((LEN('Copy paste to Here'!G144))&gt;5,((CONCATENATE('Copy paste to Here'!G144," &amp; ",'Copy paste to Here'!D144,"  &amp;  ",'Copy paste to Here'!E144))),"Empty Cell")</f>
        <v xml:space="preserve">Pack of 10 pcs. of 3mm anodized surgical steel balls with bezel set crystal and with 1.2mm threading (16g) &amp; Color: Gold Anodized w/ Clear crystal  &amp;  </v>
      </c>
      <c r="B140" s="57" t="str">
        <f>'Copy paste to Here'!C144</f>
        <v>XJBT3S</v>
      </c>
      <c r="C140" s="57" t="s">
        <v>839</v>
      </c>
      <c r="D140" s="58">
        <f>Invoice!B144</f>
        <v>5</v>
      </c>
      <c r="E140" s="59">
        <f>'Shipping Invoice'!J144*$N$1</f>
        <v>9.42</v>
      </c>
      <c r="F140" s="59">
        <f t="shared" si="3"/>
        <v>47.1</v>
      </c>
      <c r="G140" s="60">
        <f t="shared" si="4"/>
        <v>200.36339999999998</v>
      </c>
      <c r="H140" s="63">
        <f t="shared" si="5"/>
        <v>1001.8169999999999</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2034.0599999999997</v>
      </c>
      <c r="G1000" s="60"/>
      <c r="H1000" s="61">
        <f t="shared" ref="H1000:H1008" si="49">F1000*$E$14</f>
        <v>43264.456199999993</v>
      </c>
    </row>
    <row r="1001" spans="1:8" s="62" customFormat="1">
      <c r="A1001" s="56" t="str">
        <f>Invoice!I146</f>
        <v>Express Preparation Fee:</v>
      </c>
      <c r="B1001" s="75"/>
      <c r="C1001" s="75"/>
      <c r="D1001" s="76"/>
      <c r="E1001" s="67"/>
      <c r="F1001" s="59">
        <f>Invoice!J146</f>
        <v>17.82</v>
      </c>
      <c r="G1001" s="60"/>
      <c r="H1001" s="61">
        <f t="shared" si="49"/>
        <v>379.03140000000002</v>
      </c>
    </row>
    <row r="1002" spans="1:8" s="62" customFormat="1" outlineLevel="1">
      <c r="A1002" s="56" t="str">
        <f>Invoice!I147</f>
        <v>40% Discount as per Platinum Membership:</v>
      </c>
      <c r="B1002" s="75"/>
      <c r="C1002" s="75"/>
      <c r="D1002" s="76"/>
      <c r="E1002" s="67"/>
      <c r="F1002" s="59">
        <f>Invoice!J147</f>
        <v>-813.62399999999991</v>
      </c>
      <c r="G1002" s="60"/>
      <c r="H1002" s="61">
        <f t="shared" si="49"/>
        <v>-17305.782479999998</v>
      </c>
    </row>
    <row r="1003" spans="1:8" s="62" customFormat="1" ht="24" outlineLevel="1">
      <c r="A1003" s="56" t="str">
        <f>Invoice!I148</f>
        <v>Free Shipping to New Zealand via DHL as per Platinum Membership:</v>
      </c>
      <c r="B1003" s="75"/>
      <c r="C1003" s="75"/>
      <c r="D1003" s="76"/>
      <c r="E1003" s="67"/>
      <c r="F1003" s="59">
        <f>Invoice!J148</f>
        <v>0</v>
      </c>
      <c r="G1003" s="60"/>
      <c r="H1003" s="61"/>
    </row>
    <row r="1004" spans="1:8" s="62" customFormat="1">
      <c r="A1004" s="56" t="str">
        <f>'[2]Copy paste to Here'!T4</f>
        <v>Total:</v>
      </c>
      <c r="B1004" s="75"/>
      <c r="C1004" s="75"/>
      <c r="D1004" s="76"/>
      <c r="E1004" s="67"/>
      <c r="F1004" s="59">
        <f>SUM(F1000:F1002)</f>
        <v>1238.2559999999999</v>
      </c>
      <c r="G1004" s="60"/>
      <c r="H1004" s="61">
        <f t="shared" si="49"/>
        <v>26337.705119999995</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176</v>
      </c>
      <c r="H1010" s="83">
        <f>(SUM(H18:H999))</f>
        <v>43264.456199999971</v>
      </c>
    </row>
    <row r="1011" spans="1:8" s="21" customFormat="1">
      <c r="A1011" s="22"/>
      <c r="E1011" s="21" t="s">
        <v>177</v>
      </c>
      <c r="H1011" s="84">
        <f>(SUMIF($A$1000:$A$1009,"Total:",$H$1000:$H$1009))</f>
        <v>26337.705119999995</v>
      </c>
    </row>
    <row r="1012" spans="1:8" s="21" customFormat="1">
      <c r="E1012" s="21" t="s">
        <v>178</v>
      </c>
      <c r="H1012" s="85">
        <f>H1014-H1013</f>
        <v>24614.68</v>
      </c>
    </row>
    <row r="1013" spans="1:8" s="21" customFormat="1">
      <c r="E1013" s="21" t="s">
        <v>179</v>
      </c>
      <c r="H1013" s="85">
        <f>ROUND((H1014*7)/107,2)</f>
        <v>1723.03</v>
      </c>
    </row>
    <row r="1014" spans="1:8" s="21" customFormat="1">
      <c r="E1014" s="22" t="s">
        <v>180</v>
      </c>
      <c r="H1014" s="86">
        <f>ROUND((SUMIF($A$1000:$A$1009,"Total:",$H$1000:$H$1009)),2)</f>
        <v>26337.71</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2"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3"/>
  <sheetViews>
    <sheetView workbookViewId="0">
      <selection activeCell="A5" sqref="A5"/>
    </sheetView>
  </sheetViews>
  <sheetFormatPr defaultRowHeight="15"/>
  <sheetData>
    <row r="1" spans="1:1">
      <c r="A1" s="2" t="s">
        <v>841</v>
      </c>
    </row>
    <row r="2" spans="1:1">
      <c r="A2" s="2" t="s">
        <v>842</v>
      </c>
    </row>
    <row r="3" spans="1:1">
      <c r="A3" s="2" t="s">
        <v>724</v>
      </c>
    </row>
    <row r="4" spans="1:1">
      <c r="A4" s="2" t="s">
        <v>724</v>
      </c>
    </row>
    <row r="5" spans="1:1">
      <c r="A5" s="2" t="s">
        <v>102</v>
      </c>
    </row>
    <row r="6" spans="1:1">
      <c r="A6" s="2" t="s">
        <v>102</v>
      </c>
    </row>
    <row r="7" spans="1:1">
      <c r="A7" s="2" t="s">
        <v>727</v>
      </c>
    </row>
    <row r="8" spans="1:1">
      <c r="A8" s="2" t="s">
        <v>727</v>
      </c>
    </row>
    <row r="9" spans="1:1">
      <c r="A9" s="2" t="s">
        <v>727</v>
      </c>
    </row>
    <row r="10" spans="1:1">
      <c r="A10" s="2" t="s">
        <v>727</v>
      </c>
    </row>
    <row r="11" spans="1:1">
      <c r="A11" s="2" t="s">
        <v>727</v>
      </c>
    </row>
    <row r="12" spans="1:1">
      <c r="A12" s="2" t="s">
        <v>727</v>
      </c>
    </row>
    <row r="13" spans="1:1">
      <c r="A13" s="2" t="s">
        <v>727</v>
      </c>
    </row>
    <row r="14" spans="1:1">
      <c r="A14" s="2" t="s">
        <v>727</v>
      </c>
    </row>
    <row r="15" spans="1:1">
      <c r="A15" s="2" t="s">
        <v>843</v>
      </c>
    </row>
    <row r="16" spans="1:1">
      <c r="A16" s="2" t="s">
        <v>729</v>
      </c>
    </row>
    <row r="17" spans="1:1">
      <c r="A17" s="2" t="s">
        <v>731</v>
      </c>
    </row>
    <row r="18" spans="1:1">
      <c r="A18" s="2" t="s">
        <v>43</v>
      </c>
    </row>
    <row r="19" spans="1:1">
      <c r="A19" s="2" t="s">
        <v>43</v>
      </c>
    </row>
    <row r="20" spans="1:1">
      <c r="A20" s="2" t="s">
        <v>844</v>
      </c>
    </row>
    <row r="21" spans="1:1">
      <c r="A21" s="2" t="s">
        <v>845</v>
      </c>
    </row>
    <row r="22" spans="1:1">
      <c r="A22" s="2" t="s">
        <v>662</v>
      </c>
    </row>
    <row r="23" spans="1:1">
      <c r="A23" s="2" t="s">
        <v>662</v>
      </c>
    </row>
    <row r="24" spans="1:1">
      <c r="A24" s="2" t="s">
        <v>662</v>
      </c>
    </row>
    <row r="25" spans="1:1">
      <c r="A25" s="2" t="s">
        <v>662</v>
      </c>
    </row>
    <row r="26" spans="1:1">
      <c r="A26" s="2" t="s">
        <v>662</v>
      </c>
    </row>
    <row r="27" spans="1:1">
      <c r="A27" s="2" t="s">
        <v>619</v>
      </c>
    </row>
    <row r="28" spans="1:1">
      <c r="A28" s="2" t="s">
        <v>619</v>
      </c>
    </row>
    <row r="29" spans="1:1">
      <c r="A29" s="2" t="s">
        <v>619</v>
      </c>
    </row>
    <row r="30" spans="1:1">
      <c r="A30" s="2" t="s">
        <v>619</v>
      </c>
    </row>
    <row r="31" spans="1:1">
      <c r="A31" s="2" t="s">
        <v>619</v>
      </c>
    </row>
    <row r="32" spans="1:1">
      <c r="A32" s="2" t="s">
        <v>619</v>
      </c>
    </row>
    <row r="33" spans="1:1">
      <c r="A33" s="2" t="s">
        <v>737</v>
      </c>
    </row>
    <row r="34" spans="1:1">
      <c r="A34" s="2" t="s">
        <v>739</v>
      </c>
    </row>
    <row r="35" spans="1:1">
      <c r="A35" s="2" t="s">
        <v>739</v>
      </c>
    </row>
    <row r="36" spans="1:1">
      <c r="A36" s="2" t="s">
        <v>739</v>
      </c>
    </row>
    <row r="37" spans="1:1">
      <c r="A37" s="2" t="s">
        <v>739</v>
      </c>
    </row>
    <row r="38" spans="1:1">
      <c r="A38" s="2" t="s">
        <v>739</v>
      </c>
    </row>
    <row r="39" spans="1:1">
      <c r="A39" s="2" t="s">
        <v>739</v>
      </c>
    </row>
    <row r="40" spans="1:1">
      <c r="A40" s="2" t="s">
        <v>742</v>
      </c>
    </row>
    <row r="41" spans="1:1">
      <c r="A41" s="2" t="s">
        <v>744</v>
      </c>
    </row>
    <row r="42" spans="1:1">
      <c r="A42" s="2" t="s">
        <v>745</v>
      </c>
    </row>
    <row r="43" spans="1:1">
      <c r="A43" s="2" t="s">
        <v>745</v>
      </c>
    </row>
    <row r="44" spans="1:1">
      <c r="A44" s="2" t="s">
        <v>747</v>
      </c>
    </row>
    <row r="45" spans="1:1">
      <c r="A45" s="2" t="s">
        <v>749</v>
      </c>
    </row>
    <row r="46" spans="1:1">
      <c r="A46" s="2" t="s">
        <v>846</v>
      </c>
    </row>
    <row r="47" spans="1:1">
      <c r="A47" s="2" t="s">
        <v>847</v>
      </c>
    </row>
    <row r="48" spans="1:1">
      <c r="A48" s="2" t="s">
        <v>848</v>
      </c>
    </row>
    <row r="49" spans="1:1">
      <c r="A49" s="2" t="s">
        <v>849</v>
      </c>
    </row>
    <row r="50" spans="1:1">
      <c r="A50" s="2" t="s">
        <v>757</v>
      </c>
    </row>
    <row r="51" spans="1:1">
      <c r="A51" s="2" t="s">
        <v>759</v>
      </c>
    </row>
    <row r="52" spans="1:1">
      <c r="A52" s="2" t="s">
        <v>761</v>
      </c>
    </row>
    <row r="53" spans="1:1">
      <c r="A53" s="2" t="s">
        <v>763</v>
      </c>
    </row>
    <row r="54" spans="1:1">
      <c r="A54" s="2" t="s">
        <v>763</v>
      </c>
    </row>
    <row r="55" spans="1:1">
      <c r="A55" s="2" t="s">
        <v>763</v>
      </c>
    </row>
    <row r="56" spans="1:1">
      <c r="A56" s="2" t="s">
        <v>567</v>
      </c>
    </row>
    <row r="57" spans="1:1">
      <c r="A57" s="2" t="s">
        <v>567</v>
      </c>
    </row>
    <row r="58" spans="1:1">
      <c r="A58" s="2" t="s">
        <v>766</v>
      </c>
    </row>
    <row r="59" spans="1:1">
      <c r="A59" s="2" t="s">
        <v>768</v>
      </c>
    </row>
    <row r="60" spans="1:1">
      <c r="A60" s="2" t="s">
        <v>656</v>
      </c>
    </row>
    <row r="61" spans="1:1">
      <c r="A61" s="2" t="s">
        <v>656</v>
      </c>
    </row>
    <row r="62" spans="1:1">
      <c r="A62" s="2" t="s">
        <v>656</v>
      </c>
    </row>
    <row r="63" spans="1:1">
      <c r="A63" s="2" t="s">
        <v>656</v>
      </c>
    </row>
    <row r="64" spans="1:1">
      <c r="A64" s="2" t="s">
        <v>770</v>
      </c>
    </row>
    <row r="65" spans="1:1">
      <c r="A65" s="2" t="s">
        <v>770</v>
      </c>
    </row>
    <row r="66" spans="1:1">
      <c r="A66" s="2" t="s">
        <v>770</v>
      </c>
    </row>
    <row r="67" spans="1:1">
      <c r="A67" s="2" t="s">
        <v>770</v>
      </c>
    </row>
    <row r="68" spans="1:1">
      <c r="A68" s="2" t="s">
        <v>770</v>
      </c>
    </row>
    <row r="69" spans="1:1">
      <c r="A69" s="2" t="s">
        <v>770</v>
      </c>
    </row>
    <row r="70" spans="1:1">
      <c r="A70" s="2" t="s">
        <v>772</v>
      </c>
    </row>
    <row r="71" spans="1:1">
      <c r="A71" s="2" t="s">
        <v>774</v>
      </c>
    </row>
    <row r="72" spans="1:1">
      <c r="A72" s="2" t="s">
        <v>776</v>
      </c>
    </row>
    <row r="73" spans="1:1">
      <c r="A73" s="2" t="s">
        <v>850</v>
      </c>
    </row>
    <row r="74" spans="1:1">
      <c r="A74" s="2" t="s">
        <v>851</v>
      </c>
    </row>
    <row r="75" spans="1:1">
      <c r="A75" s="2" t="s">
        <v>781</v>
      </c>
    </row>
    <row r="76" spans="1:1">
      <c r="A76" s="2" t="s">
        <v>116</v>
      </c>
    </row>
    <row r="77" spans="1:1">
      <c r="A77" s="2" t="s">
        <v>125</v>
      </c>
    </row>
    <row r="78" spans="1:1">
      <c r="A78" s="2" t="s">
        <v>625</v>
      </c>
    </row>
    <row r="79" spans="1:1">
      <c r="A79" s="2" t="s">
        <v>122</v>
      </c>
    </row>
    <row r="80" spans="1:1">
      <c r="A80" s="2" t="s">
        <v>786</v>
      </c>
    </row>
    <row r="81" spans="1:1">
      <c r="A81" s="2" t="s">
        <v>788</v>
      </c>
    </row>
    <row r="82" spans="1:1">
      <c r="A82" s="2" t="s">
        <v>852</v>
      </c>
    </row>
    <row r="83" spans="1:1">
      <c r="A83" s="2" t="s">
        <v>793</v>
      </c>
    </row>
    <row r="84" spans="1:1">
      <c r="A84" s="2" t="s">
        <v>793</v>
      </c>
    </row>
    <row r="85" spans="1:1">
      <c r="A85" s="2" t="s">
        <v>793</v>
      </c>
    </row>
    <row r="86" spans="1:1">
      <c r="A86" s="2" t="s">
        <v>68</v>
      </c>
    </row>
    <row r="87" spans="1:1">
      <c r="A87" s="2" t="s">
        <v>853</v>
      </c>
    </row>
    <row r="88" spans="1:1">
      <c r="A88" s="2" t="s">
        <v>854</v>
      </c>
    </row>
    <row r="89" spans="1:1">
      <c r="A89" s="2" t="s">
        <v>855</v>
      </c>
    </row>
    <row r="90" spans="1:1">
      <c r="A90" s="2" t="s">
        <v>856</v>
      </c>
    </row>
    <row r="91" spans="1:1">
      <c r="A91" s="2" t="s">
        <v>857</v>
      </c>
    </row>
    <row r="92" spans="1:1">
      <c r="A92" s="2" t="s">
        <v>858</v>
      </c>
    </row>
    <row r="93" spans="1:1">
      <c r="A93" s="2" t="s">
        <v>859</v>
      </c>
    </row>
    <row r="94" spans="1:1">
      <c r="A94" s="2" t="s">
        <v>860</v>
      </c>
    </row>
    <row r="95" spans="1:1">
      <c r="A95" s="2" t="s">
        <v>861</v>
      </c>
    </row>
    <row r="96" spans="1:1">
      <c r="A96" s="2" t="s">
        <v>862</v>
      </c>
    </row>
    <row r="97" spans="1:1">
      <c r="A97" s="2" t="s">
        <v>863</v>
      </c>
    </row>
    <row r="98" spans="1:1">
      <c r="A98" s="2" t="s">
        <v>864</v>
      </c>
    </row>
    <row r="99" spans="1:1">
      <c r="A99" s="2" t="s">
        <v>864</v>
      </c>
    </row>
    <row r="100" spans="1:1">
      <c r="A100" s="2" t="s">
        <v>865</v>
      </c>
    </row>
    <row r="101" spans="1:1">
      <c r="A101" s="2" t="s">
        <v>865</v>
      </c>
    </row>
    <row r="102" spans="1:1">
      <c r="A102" s="2" t="s">
        <v>866</v>
      </c>
    </row>
    <row r="103" spans="1:1">
      <c r="A103" s="2" t="s">
        <v>866</v>
      </c>
    </row>
    <row r="104" spans="1:1">
      <c r="A104" s="2" t="s">
        <v>867</v>
      </c>
    </row>
    <row r="105" spans="1:1">
      <c r="A105" s="2" t="s">
        <v>868</v>
      </c>
    </row>
    <row r="106" spans="1:1">
      <c r="A106" s="2" t="s">
        <v>868</v>
      </c>
    </row>
    <row r="107" spans="1:1">
      <c r="A107" s="2" t="s">
        <v>869</v>
      </c>
    </row>
    <row r="108" spans="1:1">
      <c r="A108" s="2" t="s">
        <v>869</v>
      </c>
    </row>
    <row r="109" spans="1:1">
      <c r="A109" s="2" t="s">
        <v>815</v>
      </c>
    </row>
    <row r="110" spans="1:1">
      <c r="A110" s="2" t="s">
        <v>817</v>
      </c>
    </row>
    <row r="111" spans="1:1">
      <c r="A111" s="2" t="s">
        <v>819</v>
      </c>
    </row>
    <row r="112" spans="1:1">
      <c r="A112" s="2" t="s">
        <v>819</v>
      </c>
    </row>
    <row r="113" spans="1:1">
      <c r="A113" s="2" t="s">
        <v>819</v>
      </c>
    </row>
    <row r="114" spans="1:1">
      <c r="A114" s="2" t="s">
        <v>870</v>
      </c>
    </row>
    <row r="115" spans="1:1">
      <c r="A115" s="2" t="s">
        <v>871</v>
      </c>
    </row>
    <row r="116" spans="1:1">
      <c r="A116" s="2" t="s">
        <v>826</v>
      </c>
    </row>
    <row r="117" spans="1:1">
      <c r="A117" s="2" t="s">
        <v>872</v>
      </c>
    </row>
    <row r="118" spans="1:1">
      <c r="A118" s="2" t="s">
        <v>831</v>
      </c>
    </row>
    <row r="119" spans="1:1">
      <c r="A119" s="2" t="s">
        <v>833</v>
      </c>
    </row>
    <row r="120" spans="1:1">
      <c r="A120" s="2" t="s">
        <v>833</v>
      </c>
    </row>
    <row r="121" spans="1:1">
      <c r="A121" s="2" t="s">
        <v>835</v>
      </c>
    </row>
    <row r="122" spans="1:1">
      <c r="A122" s="2" t="s">
        <v>837</v>
      </c>
    </row>
    <row r="123" spans="1:1">
      <c r="A123" s="2" t="s">
        <v>839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2024-04-18T09:44:17Z</cp:lastPrinted>
  <dcterms:created xsi:type="dcterms:W3CDTF">2009-06-02T18:56:54Z</dcterms:created>
  <dcterms:modified xsi:type="dcterms:W3CDTF">2024-04-18T09:45:16Z</dcterms:modified>
</cp:coreProperties>
</file>