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114C074-6A4E-4201-A52F-2369B399C8BB}"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Invoice!$A$1:$K$109</definedName>
    <definedName name="_xlnm.Print_Area" localSheetId="2">'Shipping Invoice'!$A$1:$L$98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5" i="2" l="1"/>
  <c r="E83" i="6"/>
  <c r="E75" i="6"/>
  <c r="E67" i="6"/>
  <c r="E61" i="6"/>
  <c r="E59" i="6"/>
  <c r="E51" i="6"/>
  <c r="E43" i="6"/>
  <c r="E35" i="6"/>
  <c r="E27" i="6"/>
  <c r="E19" i="6"/>
  <c r="K14" i="7"/>
  <c r="K17" i="7"/>
  <c r="K10" i="7"/>
  <c r="N1" i="7"/>
  <c r="I90" i="7" s="1"/>
  <c r="N1" i="6"/>
  <c r="E78" i="6" s="1"/>
  <c r="F1002" i="6"/>
  <c r="F1001" i="6"/>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71" i="7" l="1"/>
  <c r="K71" i="7" s="1"/>
  <c r="I32" i="7"/>
  <c r="I44" i="7"/>
  <c r="J93" i="2"/>
  <c r="I22" i="7"/>
  <c r="K22" i="7" s="1"/>
  <c r="I46" i="7"/>
  <c r="I73" i="7"/>
  <c r="K73" i="7" s="1"/>
  <c r="K82" i="7"/>
  <c r="I35" i="7"/>
  <c r="I47" i="7"/>
  <c r="K47" i="7" s="1"/>
  <c r="I74" i="7"/>
  <c r="K35" i="7"/>
  <c r="K67" i="7"/>
  <c r="I23" i="7"/>
  <c r="K23" i="7" s="1"/>
  <c r="I36" i="7"/>
  <c r="I48" i="7"/>
  <c r="K48" i="7" s="1"/>
  <c r="I61" i="7"/>
  <c r="I75" i="7"/>
  <c r="K75" i="7" s="1"/>
  <c r="I24" i="7"/>
  <c r="K24" i="7" s="1"/>
  <c r="K36" i="7"/>
  <c r="I62" i="7"/>
  <c r="I38" i="7"/>
  <c r="K38" i="7" s="1"/>
  <c r="I51" i="7"/>
  <c r="K51" i="7" s="1"/>
  <c r="I78" i="7"/>
  <c r="K78" i="7" s="1"/>
  <c r="I91" i="7"/>
  <c r="I26" i="7"/>
  <c r="I39" i="7"/>
  <c r="K39" i="7" s="1"/>
  <c r="I52" i="7"/>
  <c r="K52" i="7" s="1"/>
  <c r="I64" i="7"/>
  <c r="I92" i="7"/>
  <c r="K92" i="7" s="1"/>
  <c r="I65" i="7"/>
  <c r="K65" i="7" s="1"/>
  <c r="K32" i="7"/>
  <c r="I54" i="7"/>
  <c r="K54" i="7" s="1"/>
  <c r="K79" i="7"/>
  <c r="K64" i="7"/>
  <c r="I34" i="7"/>
  <c r="K34" i="7" s="1"/>
  <c r="I59" i="7"/>
  <c r="K59" i="7" s="1"/>
  <c r="I27" i="7"/>
  <c r="K27" i="7" s="1"/>
  <c r="I53" i="7"/>
  <c r="K53" i="7" s="1"/>
  <c r="I79" i="7"/>
  <c r="I28" i="7"/>
  <c r="K28" i="7" s="1"/>
  <c r="I40" i="7"/>
  <c r="K40" i="7" s="1"/>
  <c r="I66" i="7"/>
  <c r="K66" i="7" s="1"/>
  <c r="I80" i="7"/>
  <c r="K80" i="7" s="1"/>
  <c r="K26" i="7"/>
  <c r="K74" i="7"/>
  <c r="K90" i="7"/>
  <c r="I29" i="7"/>
  <c r="I41" i="7"/>
  <c r="K41" i="7" s="1"/>
  <c r="I81" i="7"/>
  <c r="K81" i="7" s="1"/>
  <c r="K91" i="7"/>
  <c r="I30" i="7"/>
  <c r="K30" i="7" s="1"/>
  <c r="I42" i="7"/>
  <c r="K42" i="7" s="1"/>
  <c r="I55" i="7"/>
  <c r="K55" i="7" s="1"/>
  <c r="I67" i="7"/>
  <c r="I82" i="7"/>
  <c r="K44" i="7"/>
  <c r="I31" i="7"/>
  <c r="K31" i="7" s="1"/>
  <c r="I68" i="7"/>
  <c r="K68" i="7" s="1"/>
  <c r="I83" i="7"/>
  <c r="K83" i="7" s="1"/>
  <c r="K29" i="7"/>
  <c r="K61" i="7"/>
  <c r="I56" i="7"/>
  <c r="K56" i="7" s="1"/>
  <c r="I69" i="7"/>
  <c r="K69" i="7" s="1"/>
  <c r="I84" i="7"/>
  <c r="K84" i="7" s="1"/>
  <c r="K46" i="7"/>
  <c r="K62" i="7"/>
  <c r="I43" i="7"/>
  <c r="K43" i="7" s="1"/>
  <c r="I57" i="7"/>
  <c r="K57" i="7" s="1"/>
  <c r="I70" i="7"/>
  <c r="K70" i="7" s="1"/>
  <c r="I85" i="7"/>
  <c r="K85" i="7" s="1"/>
  <c r="I33" i="7"/>
  <c r="K33" i="7" s="1"/>
  <c r="I45" i="7"/>
  <c r="K45" i="7" s="1"/>
  <c r="I58" i="7"/>
  <c r="K58" i="7" s="1"/>
  <c r="I72" i="7"/>
  <c r="K72" i="7" s="1"/>
  <c r="I86" i="7"/>
  <c r="K86" i="7" s="1"/>
  <c r="I87" i="7"/>
  <c r="K87" i="7" s="1"/>
  <c r="I89" i="7"/>
  <c r="K89" i="7" s="1"/>
  <c r="I60" i="7"/>
  <c r="K60" i="7" s="1"/>
  <c r="I88" i="7"/>
  <c r="K88" i="7" s="1"/>
  <c r="I49" i="7"/>
  <c r="K49" i="7" s="1"/>
  <c r="I76" i="7"/>
  <c r="K76" i="7" s="1"/>
  <c r="I25" i="7"/>
  <c r="K25" i="7" s="1"/>
  <c r="I37" i="7"/>
  <c r="K37" i="7" s="1"/>
  <c r="I50" i="7"/>
  <c r="I63" i="7"/>
  <c r="K63" i="7" s="1"/>
  <c r="I77" i="7"/>
  <c r="K77" i="7" s="1"/>
  <c r="K50" i="7"/>
  <c r="E45" i="6"/>
  <c r="E30" i="6"/>
  <c r="E31" i="6"/>
  <c r="E63" i="6"/>
  <c r="E32" i="6"/>
  <c r="E48" i="6"/>
  <c r="E64" i="6"/>
  <c r="E80" i="6"/>
  <c r="E29" i="6"/>
  <c r="E62" i="6"/>
  <c r="E47" i="6"/>
  <c r="E79" i="6"/>
  <c r="E33" i="6"/>
  <c r="E49" i="6"/>
  <c r="E65" i="6"/>
  <c r="E81" i="6"/>
  <c r="E18" i="6"/>
  <c r="E34" i="6"/>
  <c r="E50" i="6"/>
  <c r="E66" i="6"/>
  <c r="E82" i="6"/>
  <c r="E20" i="6"/>
  <c r="E36" i="6"/>
  <c r="E52" i="6"/>
  <c r="E68" i="6"/>
  <c r="E84" i="6"/>
  <c r="E21" i="6"/>
  <c r="E37" i="6"/>
  <c r="E53" i="6"/>
  <c r="E69" i="6"/>
  <c r="E85" i="6"/>
  <c r="E22" i="6"/>
  <c r="E38" i="6"/>
  <c r="E54" i="6"/>
  <c r="E70" i="6"/>
  <c r="E86" i="6"/>
  <c r="E23" i="6"/>
  <c r="E39" i="6"/>
  <c r="E55" i="6"/>
  <c r="E71" i="6"/>
  <c r="E87" i="6"/>
  <c r="E24" i="6"/>
  <c r="E40" i="6"/>
  <c r="E56" i="6"/>
  <c r="E72" i="6"/>
  <c r="E88" i="6"/>
  <c r="E25" i="6"/>
  <c r="E41" i="6"/>
  <c r="E57" i="6"/>
  <c r="E73" i="6"/>
  <c r="E26" i="6"/>
  <c r="E42" i="6"/>
  <c r="E58" i="6"/>
  <c r="E74" i="6"/>
  <c r="E28" i="6"/>
  <c r="E44" i="6"/>
  <c r="E60" i="6"/>
  <c r="E76" i="6"/>
  <c r="E77" i="6"/>
  <c r="E46" i="6"/>
  <c r="B93" i="7"/>
  <c r="M11" i="6"/>
  <c r="J95" i="2" l="1"/>
  <c r="J97" i="2" s="1"/>
  <c r="I108" i="2" s="1"/>
  <c r="K93"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97" i="7" l="1"/>
  <c r="K95" i="7"/>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4" i="2" l="1"/>
  <c r="I102" i="2" s="1"/>
  <c r="I103"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<sst xmlns="http://schemas.openxmlformats.org/spreadsheetml/2006/main" count="2901" uniqueCount="818">
  <si>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</si>
  <si>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</si>
  <si>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</si>
  <si>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</si>
  <si>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</si>
  <si>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</si>
  <si>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</si>
  <si>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</si>
  <si>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</si>
  <si>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</si>
  <si>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</si>
  <si>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</si>
  <si>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</si>
  <si>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</si>
  <si>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</si>
  <si>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</si>
  <si>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</si>
  <si>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</si>
  <si>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</si>
  <si>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</si>
  <si>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</si>
  <si>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</si>
  <si>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</si>
  <si>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</si>
  <si>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</si>
  <si>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</si>
  <si>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</si>
  <si>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</si>
  <si>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</si>
  <si>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</si>
  <si>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</si>
  <si>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</si>
  <si>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</si>
  <si>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</si>
  <si>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</si>
  <si>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</si>
  <si>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</si>
  <si>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</si>
  <si>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</si>
  <si>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</si>
  <si>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</si>
  <si>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</si>
  <si>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</si>
  <si>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</si>
  <si>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</si>
  <si>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</si>
  <si>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</si>
  <si>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</si>
  <si>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</si>
  <si>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</si>
  <si>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</si>
  <si>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</si>
  <si>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</si>
  <si>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</si>
  <si>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</si>
  <si>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</si>
  <si>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</si>
  <si>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</si>
  <si>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</si>
  <si>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</si>
  <si>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</si>
  <si>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</si>
  <si>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</si>
  <si>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</si>
  <si>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</si>
  <si>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</si>
  <si>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</si>
  <si>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</si>
  <si>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</si>
  <si>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</si>
  <si>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</si>
  <si>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</si>
  <si>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</si>
  <si>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</si>
  <si>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</si>
  <si>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</si>
  <si>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</si>
  <si>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</si>
  <si>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</si>
  <si>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</si>
  <si>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</si>
  <si>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</si>
  <si>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</si>
  <si>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</si>
  <si>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</si>
  <si>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</si>
  <si>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</si>
  <si>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</si>
  <si>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</si>
  <si>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</si>
  <si>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</si>
  <si>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</si>
  <si>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</si>
  <si>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</si>
  <si>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</si>
  <si>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</si>
  <si>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</si>
  <si>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</si>
  <si>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</si>
  <si>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</si>
  <si>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</si>
  <si>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</si>
  <si>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</si>
  <si>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</si>
  <si>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</si>
  <si>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</si>
  <si>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</si>
  <si>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</si>
  <si>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</si>
  <si>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</si>
  <si>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</si>
  <si>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</si>
  <si>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</si>
  <si>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</si>
  <si>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</si>
  <si>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</si>
  <si>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</si>
  <si>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</si>
  <si>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</si>
  <si>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</si>
  <si>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</si>
  <si>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</si>
  <si>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</si>
  <si>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</si>
  <si>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</si>
  <si>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</si>
  <si>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</si>
  <si>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</si>
  <si>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</si>
  <si>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</si>
  <si>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</si>
  <si>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</si>
  <si>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</si>
  <si>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</si>
  <si>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</si>
  <si>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</si>
  <si>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</si>
  <si>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</si>
  <si>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</si>
  <si>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</si>
  <si>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</si>
  <si>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</si>
  <si>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</si>
  <si>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</si>
  <si>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</si>
  <si>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</si>
  <si>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</si>
  <si>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</si>
  <si>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</si>
  <si>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</si>
  <si>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</si>
  <si>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</si>
  <si>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</si>
  <si>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</si>
  <si>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</si>
  <si>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</si>
  <si>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</si>
  <si>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</si>
  <si>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</si>
  <si>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</si>
  <si>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</si>
  <si>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</si>
  <si>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</si>
  <si>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</si>
  <si>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</si>
  <si>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</si>
  <si>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</si>
  <si>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</si>
  <si>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</si>
  <si>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</si>
  <si>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</si>
  <si>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</si>
  <si>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</si>
  <si>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</si>
  <si>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</si>
  <si>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</si>
  <si>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</si>
  <si>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</si>
  <si>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</si>
  <si>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</si>
  <si>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</si>
  <si>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</si>
  <si>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</si>
  <si>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</si>
  <si>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</si>
  <si>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</si>
  <si>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</si>
  <si>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</si>
  <si>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</si>
  <si>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</si>
  <si>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</si>
  <si>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</si>
  <si>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</si>
  <si>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</si>
  <si>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</si>
  <si>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</si>
  <si>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</si>
  <si>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</si>
  <si>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</si>
  <si>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</si>
  <si>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</si>
  <si>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</si>
  <si>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</si>
  <si>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</si>
  <si>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</si>
  <si>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</si>
  <si>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</si>
  <si>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</si>
  <si>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</si>
  <si>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</si>
  <si>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</si>
  <si>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</si>
  <si>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</si>
  <si>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</si>
  <si>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</si>
  <si>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</si>
  <si>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</si>
  <si>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</si>
  <si>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</si>
  <si>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</si>
  <si>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</si>
  <si>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</si>
  <si>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</si>
  <si>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</si>
  <si>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</si>
  <si>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</si>
  <si>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</si>
  <si>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</si>
  <si>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</si>
  <si>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</si>
  <si>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</si>
  <si>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</si>
  <si>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</si>
  <si>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</si>
  <si>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</si>
  <si>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</si>
  <si>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</si>
  <si>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</si>
  <si>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</si>
  <si>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</si>
  <si>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</si>
  <si>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</si>
  <si>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</si>
  <si>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</si>
  <si>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</si>
  <si>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</si>
  <si>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</si>
  <si>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</si>
  <si>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</si>
  <si>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</si>
  <si>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</si>
  <si>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</si>
  <si>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</si>
  <si>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</si>
  <si>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</si>
  <si>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</si>
  <si>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</si>
  <si>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</si>
  <si>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</si>
  <si>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</si>
  <si>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</si>
  <si>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</si>
  <si>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</si>
  <si>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</si>
  <si>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</si>
  <si>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</si>
  <si>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</si>
  <si>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</si>
  <si>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</si>
  <si>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</si>
  <si>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</si>
  <si>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</si>
  <si>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</si>
  <si>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</si>
  <si>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</si>
  <si>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</si>
  <si>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</si>
  <si>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</si>
  <si>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</si>
  <si>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</si>
  <si>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</si>
  <si>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</si>
  <si>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</si>
  <si>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</si>
  <si>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</si>
  <si>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</si>
  <si>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</si>
  <si>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</si>
  <si>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</si>
  <si>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</si>
  <si>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</si>
  <si>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</si>
  <si>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</si>
  <si>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</si>
  <si>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</si>
  <si>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</si>
  <si>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</si>
  <si>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</si>
  <si>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</si>
  <si>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</si>
  <si>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</si>
  <si>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</si>
  <si>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</si>
  <si>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</si>
  <si>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</si>
  <si>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</si>
  <si>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</si>
  <si>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</si>
  <si>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</si>
  <si>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</si>
  <si>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</si>
  <si>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</si>
  <si>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</si>
  <si>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</si>
  <si>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</si>
  <si>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</si>
  <si>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</si>
  <si>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</si>
  <si>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</si>
  <si>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</si>
  <si>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</si>
  <si>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</si>
  <si>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</si>
  <si>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</si>
  <si>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</si>
  <si>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</si>
  <si>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</si>
  <si>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</si>
  <si>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</si>
  <si>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</si>
  <si>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</si>
  <si>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</si>
  <si>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</si>
  <si>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</si>
  <si>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</si>
  <si>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</si>
  <si>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</si>
  <si>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</si>
  <si>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</si>
  <si>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</si>
  <si>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</si>
  <si>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</si>
  <si>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</si>
  <si>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</si>
  <si>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</si>
  <si>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</si>
  <si>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</si>
  <si>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</si>
  <si>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</si>
  <si>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</si>
  <si>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</si>
  <si>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</si>
  <si>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</si>
  <si>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</si>
  <si>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</si>
  <si>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</si>
  <si>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</si>
  <si>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</si>
  <si>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</si>
  <si>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</si>
  <si>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</si>
  <si>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</si>
  <si>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</si>
  <si>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</si>
  <si>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</si>
  <si>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</si>
  <si>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</si>
  <si>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</si>
  <si>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</si>
  <si>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</si>
  <si>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</si>
  <si>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</si>
  <si>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</si>
  <si>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</si>
  <si>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</si>
  <si>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</si>
  <si>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</si>
  <si>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</si>
  <si>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</si>
  <si>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</si>
  <si>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</si>
  <si>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</si>
  <si>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</si>
  <si>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</si>
  <si>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</si>
  <si>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</si>
  <si>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</si>
  <si>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</si>
  <si>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</si>
  <si>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</si>
  <si>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</si>
  <si>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</si>
  <si>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</si>
  <si>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</si>
  <si>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</si>
  <si>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</si>
  <si>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</si>
  <si>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</si>
  <si>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</si>
  <si>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</si>
  <si>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</si>
  <si>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</si>
  <si>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</si>
  <si>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</si>
  <si>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</si>
  <si>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</si>
  <si>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</si>
  <si>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</si>
  <si>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</si>
  <si>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</si>
  <si>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</si>
  <si>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</si>
  <si>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</si>
  <si>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</si>
  <si>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</si>
  <si>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</si>
  <si>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</si>
  <si>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</si>
  <si>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</si>
  <si>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</si>
  <si>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</si>
  <si>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</si>
  <si>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</si>
  <si>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</si>
  <si>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</si>
  <si>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</si>
  <si>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</si>
  <si>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</si>
  <si>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</si>
  <si>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</si>
  <si>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</si>
  <si>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</si>
  <si>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</si>
  <si>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</si>
  <si>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</si>
  <si>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</si>
  <si>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</si>
  <si>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</si>
  <si>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</si>
  <si>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</si>
  <si>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</si>
  <si>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</si>
  <si>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</si>
  <si>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</si>
  <si>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</si>
  <si>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</si>
  <si>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</si>
  <si>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</si>
  <si>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</si>
  <si>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</si>
  <si>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</si>
  <si>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</si>
  <si>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</si>
  <si>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</si>
  <si>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</si>
  <si>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</si>
  <si>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</si>
  <si>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</si>
  <si>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</si>
  <si>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</si>
  <si>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</si>
  <si>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</si>
  <si>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</si>
  <si>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</si>
  <si>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</si>
  <si>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</si>
  <si>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</si>
  <si>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</si>
  <si>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</si>
  <si>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</si>
  <si>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</si>
  <si>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</si>
  <si>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</si>
  <si>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</si>
  <si>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</si>
  <si>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</si>
  <si>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</si>
  <si>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</si>
  <si>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</si>
  <si>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</si>
  <si>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</si>
  <si>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</si>
  <si>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</si>
  <si>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</si>
  <si>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</si>
  <si>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</si>
  <si>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</si>
  <si>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</si>
  <si>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</si>
  <si>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</si>
  <si>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</si>
  <si>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</si>
  <si>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</si>
  <si>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</si>
  <si>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</si>
  <si>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</si>
  <si>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</si>
  <si>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</si>
  <si>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</si>
  <si>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</si>
  <si>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</si>
  <si>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</si>
  <si>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</si>
  <si>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</si>
  <si>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</si>
  <si>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</si>
  <si>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</si>
  <si>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</si>
  <si>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</si>
  <si>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</si>
  <si>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</si>
  <si>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</si>
  <si>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</si>
  <si>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</si>
  <si>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</si>
  <si>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</si>
  <si>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</si>
  <si>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</si>
  <si>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</si>
  <si>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</si>
  <si>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</si>
  <si>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</si>
  <si>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</si>
  <si>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</si>
  <si>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</si>
  <si>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</si>
  <si>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</si>
  <si>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</si>
  <si>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</si>
  <si>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</si>
  <si>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</si>
  <si>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</si>
  <si>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</si>
  <si>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</si>
  <si>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</si>
  <si>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</si>
  <si>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</si>
  <si>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</si>
  <si>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</si>
  <si>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</si>
  <si>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</si>
  <si>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</si>
  <si>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</si>
  <si>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</si>
  <si>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</si>
  <si>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</si>
  <si>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</si>
  <si>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</si>
  <si>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</si>
  <si>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</si>
  <si>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</si>
  <si>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</si>
  <si>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</si>
  <si>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</si>
  <si>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</si>
  <si>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</si>
  <si>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</si>
  <si>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</si>
  <si>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</si>
  <si>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</si>
  <si>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</si>
  <si>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</si>
  <si>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</si>
  <si>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</si>
  <si>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</si>
  <si>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</si>
  <si>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</si>
  <si>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</si>
  <si>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</si>
  <si>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</si>
  <si>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</si>
  <si>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</si>
  <si>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</si>
  <si>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</si>
  <si>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</si>
  <si>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</si>
  <si>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</si>
  <si>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</si>
  <si>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</si>
  <si>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</si>
  <si>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</si>
  <si>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</si>
  <si>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</si>
  <si>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</si>
  <si>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</si>
  <si>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</si>
  <si>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</si>
  <si>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</si>
  <si>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</si>
  <si>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</si>
  <si>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</si>
  <si>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</si>
  <si>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</si>
  <si>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</si>
  <si>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</si>
  <si>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</si>
  <si>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</si>
  <si>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</si>
  <si>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</si>
  <si>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</si>
  <si>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</si>
  <si>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</si>
  <si>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</si>
  <si>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</si>
  <si>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</si>
  <si>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</si>
  <si>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</si>
  <si>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</si>
  <si>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</si>
  <si>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</si>
  <si>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</si>
  <si>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</si>
  <si>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</si>
  <si>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</si>
  <si>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</si>
  <si>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</si>
  <si>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</si>
  <si>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</si>
  <si>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</si>
  <si>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</si>
  <si>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</si>
  <si>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</si>
  <si>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</si>
  <si>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</si>
  <si>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</si>
  <si>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</si>
  <si>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</si>
  <si>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</si>
  <si>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</si>
  <si>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</si>
  <si>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</si>
  <si>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</si>
  <si>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</si>
  <si>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</si>
  <si>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</si>
  <si>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</si>
  <si>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</si>
  <si>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</si>
  <si>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</si>
  <si>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</si>
  <si>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</si>
  <si>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</si>
  <si>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</si>
  <si>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</si>
  <si>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</si>
  <si>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</si>
  <si>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</si>
  <si>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</si>
  <si>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</si>
  <si>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</si>
  <si>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</si>
  <si>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</si>
  <si>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</si>
  <si>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</si>
  <si>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</si>
  <si>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</si>
  <si>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</si>
  <si>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</si>
  <si>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</si>
  <si>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</si>
  <si>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</si>
  <si>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</si>
  <si>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</si>
  <si>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</si>
  <si>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</si>
  <si>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</si>
  <si>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</si>
  <si>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</si>
  <si>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</si>
  <si>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</si>
  <si>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</si>
  <si>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</si>
  <si>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</si>
  <si>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</si>
  <si>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</si>
  <si>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</si>
  <si>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</si>
  <si>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</si>
  <si>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</si>
  <si>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</si>
  <si>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</si>
  <si>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</si>
  <si>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</si>
  <si>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</si>
  <si>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</si>
  <si>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</si>
  <si>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</si>
  <si>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</si>
  <si>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</si>
  <si>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</si>
  <si>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</si>
  <si>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</si>
  <si>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</si>
  <si>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</si>
  <si>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</si>
  <si>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</si>
  <si>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</si>
  <si>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</si>
  <si>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</si>
  <si>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</si>
  <si>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</si>
  <si>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</si>
  <si>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</si>
  <si>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</si>
  <si>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</si>
  <si>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</si>
  <si>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</si>
  <si>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</si>
  <si>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</si>
  <si>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KAJA-CREATIV</t>
  </si>
  <si>
    <t>MUENTENER KATHARINA</t>
  </si>
  <si>
    <t>SCHWELLBRUNNERSTRASSE 20</t>
  </si>
  <si>
    <t>9100 Herisau</t>
  </si>
  <si>
    <t>Switzerland</t>
  </si>
  <si>
    <t>Tel: 0041713400239</t>
  </si>
  <si>
    <t>Email: spahrto@sunrise.ch</t>
  </si>
  <si>
    <t>ACCOR</t>
  </si>
  <si>
    <t>Gauge: 12mm</t>
  </si>
  <si>
    <t>Acrylic solid &amp; UV spiral coil taper with two rubber O-rings</t>
  </si>
  <si>
    <t>Gauge: 14mm</t>
  </si>
  <si>
    <t>Gauge: 16mm</t>
  </si>
  <si>
    <t>ACPF</t>
  </si>
  <si>
    <t>Gauge: 8mm</t>
  </si>
  <si>
    <t>Solid acrylic double flared plug with black and white swirl pattern</t>
  </si>
  <si>
    <t>Gauge: 10mm</t>
  </si>
  <si>
    <t>AFPK</t>
  </si>
  <si>
    <t>Black acrylic screw-fit plug with black &amp; white checkered logo</t>
  </si>
  <si>
    <t>APGII</t>
  </si>
  <si>
    <t>Black acrylic double flared plug with red rose logo</t>
  </si>
  <si>
    <t>APGNN</t>
  </si>
  <si>
    <t>Black acrylic double flared plug with skull surrounded by red roses logo</t>
  </si>
  <si>
    <t>BLK311</t>
  </si>
  <si>
    <t>Bulk body jewelry: 24 pcs. assortment of organic double flared flesh tunnel with areng wood and jack fruit wood in radiation warning sign pattern</t>
  </si>
  <si>
    <t>BLK317</t>
  </si>
  <si>
    <t>Bulk body jewelry: 24 pcs or 100 pcs. of 5mm multi-crystal balls with 14g (1.6mm) threading and resin cover. Price as low as 1.34$ per pcs.</t>
  </si>
  <si>
    <t>BLK430</t>
  </si>
  <si>
    <t>Size In Pack: 24 pcs Size 6mm - 16mm</t>
  </si>
  <si>
    <t>Bulk body jewelry: Assortment of 30 pcs. to 20 pcs of white acrylic screw-fit flesh tunnel with crystals studded rim</t>
  </si>
  <si>
    <t>BLK432</t>
  </si>
  <si>
    <t>Bulk body jewelry: 30 pcs. to 20 pcs of black acrylic screw-fit flesh tunnel with clear crystals</t>
  </si>
  <si>
    <t>BLK435</t>
  </si>
  <si>
    <t>Wholesale silver nose ring bulk of 100 pcs. of 925 sterling silver seamless nose hoops, 18g (1mm)</t>
  </si>
  <si>
    <t>BLK536</t>
  </si>
  <si>
    <t>Size In Pack: 24 pcs, Size 6mm - 16mm</t>
  </si>
  <si>
    <t>Bulk body jewelry: 20 pcs to 44 pcs. of high polished surgical steel double flare flesh tunnel with internal screw-fit</t>
  </si>
  <si>
    <t>FTSI</t>
  </si>
  <si>
    <t>Silicone double flared flesh tunnel</t>
  </si>
  <si>
    <t>Color: Skin Tone</t>
  </si>
  <si>
    <t>4mm multi-crystal ferido glued balls with resin cover and 16g (1.2mm) threading (sold per pcs)</t>
  </si>
  <si>
    <t>TPUVK</t>
  </si>
  <si>
    <t>Acrylic taper with double rubber O-rings</t>
  </si>
  <si>
    <t>UBLK20A</t>
  </si>
  <si>
    <t>Bulk body jewelry: 24 pcs. of Titanium G23 double jewel belly banana, 14g (1.6mm) with 5 &amp; 8mm bezel set jewel balls</t>
  </si>
  <si>
    <t>UBN2CG</t>
  </si>
  <si>
    <t>USGSH40</t>
  </si>
  <si>
    <t>High polished titanium G23 hinged segment ring, 1.2mm (16g) with outward facing pyramid patterns, inner diameter from 6mm to 12mm</t>
  </si>
  <si>
    <t>USGSH41</t>
  </si>
  <si>
    <t>High polished titanium G23 hinged segment ring, 1.2mm (16g) with pyramid patterns at the side and inner diameter from 6mm to 12mm</t>
  </si>
  <si>
    <t>USGSH41T</t>
  </si>
  <si>
    <t>Color: Gold 8mm</t>
  </si>
  <si>
    <t>PVD plated titanium G23 hinged segment ring, 1.2mm (16g) with pyramid patterns at the side and inner diameter from 6mm to 12mm</t>
  </si>
  <si>
    <t>Color: Gold 10mm</t>
  </si>
  <si>
    <t>Color: Gold 12mm</t>
  </si>
  <si>
    <t>XBB14G</t>
  </si>
  <si>
    <t>Pack of 10 pcs. of high polished 316L steel barbell posts - threading 1.6mm (14g)</t>
  </si>
  <si>
    <t>XBT3S</t>
  </si>
  <si>
    <t>Pack of 10 pcs. of 3mm anodized surgical steel balls with threading 1.2mm (16g)</t>
  </si>
  <si>
    <t>XORI</t>
  </si>
  <si>
    <t>Gauge: 1.6mm</t>
  </si>
  <si>
    <t>Pack of 10 pcs. of 14g rubber O-ring with 1.5mm thickness</t>
  </si>
  <si>
    <t>XTBB14G</t>
  </si>
  <si>
    <t>Pack of 10 pcs. of anodized 316L steel steel barbells posts - threading 1.6mm (14g)</t>
  </si>
  <si>
    <t>CHF</t>
  </si>
  <si>
    <t>ACCOR1/2</t>
  </si>
  <si>
    <t>ACCOR9/16</t>
  </si>
  <si>
    <t>ACCOR5/8</t>
  </si>
  <si>
    <t>ACPF0</t>
  </si>
  <si>
    <t>ACPF00</t>
  </si>
  <si>
    <t>AFPK00</t>
  </si>
  <si>
    <t>AFPK1/2</t>
  </si>
  <si>
    <t>APGII0</t>
  </si>
  <si>
    <t>APGII00</t>
  </si>
  <si>
    <t>APGII1/2</t>
  </si>
  <si>
    <t>APGII9/16</t>
  </si>
  <si>
    <t>APGNN9/16</t>
  </si>
  <si>
    <t>APGNN5/8</t>
  </si>
  <si>
    <t>BLK317A</t>
  </si>
  <si>
    <t>BLK430C</t>
  </si>
  <si>
    <t>BLK432C</t>
  </si>
  <si>
    <t>BLK435A</t>
  </si>
  <si>
    <t>BLK435B</t>
  </si>
  <si>
    <t>BLK536B</t>
  </si>
  <si>
    <t>FTSI1/2</t>
  </si>
  <si>
    <t>TPUVK5/8</t>
  </si>
  <si>
    <t>USGSH40X16S8</t>
  </si>
  <si>
    <t>USGSH40X16S10</t>
  </si>
  <si>
    <t>USGSH40X16S12</t>
  </si>
  <si>
    <t>USGSH41X16S8</t>
  </si>
  <si>
    <t>USGSH41X16S10</t>
  </si>
  <si>
    <t>USGSH41X16S12</t>
  </si>
  <si>
    <t>USGSH41TX16G8</t>
  </si>
  <si>
    <t>USGSH41TX16G10</t>
  </si>
  <si>
    <t>USGSH41TX16G12</t>
  </si>
  <si>
    <t>XBB14GL</t>
  </si>
  <si>
    <t>XORI14</t>
  </si>
  <si>
    <t>XTBB14GL</t>
  </si>
  <si>
    <t>One Thousand Sixty Eight and 94 cents CHF</t>
  </si>
  <si>
    <t>Exchange Rate CHF-THB</t>
  </si>
  <si>
    <t>Total Order USD</t>
  </si>
  <si>
    <t>Total Invoice USD</t>
  </si>
  <si>
    <t>Discount (3% for Orders over 800 USD):</t>
  </si>
  <si>
    <t>Free Shipping to Switzerland via DHL due to order over 350USD:</t>
  </si>
  <si>
    <t>Store Credit from last INV #47488:</t>
  </si>
  <si>
    <t>One Thousand Thirty One and 27 cents CHF</t>
  </si>
  <si>
    <t>Customer Prepaid (CHF)</t>
  </si>
  <si>
    <t>REFUND (CHF)</t>
  </si>
  <si>
    <t>Stainless steel jewelry - Flared Plugs, Flesh Tunnels, Barbell Post and other items as invoice attached</t>
  </si>
  <si>
    <t>9100 Herisau, Appenzell Ausserrhoden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</si>
</sst>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cellStyleXfs>
  <cellXfs count="15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 fillId="2" borderId="19"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8" fillId="2" borderId="19" xfId="0" applyNumberFormat="1" applyFont="1" applyFill="1" applyBorder="1" applyAlignment="1">
      <alignment horizontal="right" vertical="top" wrapText="1"/>
    </xf>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2" borderId="0" xfId="2" applyNumberFormat="1" applyFont="1" applyFill="1" applyAlignment="1">
      <alignment horizontal="righ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0" fontId="5" fillId="2" borderId="14" xfId="0" applyFont="1" applyFill="1" applyBorder="1"/>
    <xf numFmtId="0" fontId="18" fillId="3" borderId="15" xfId="0" applyFont="1" applyFill="1" applyBorder="1" applyAlignment="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 fillId="0" borderId="1" xfId="0" applyFont="1" applyBorder="1" applyAlignment="1">
      <alignment horizontal="right"/>
    </xf>
    <xf numFmtId="0" fontId="1" fillId="0" borderId="3" xfId="0" applyFont="1" applyBorder="1"/>
    <xf numFmtId="0" fontId="1" fillId="0" borderId="6" xfId="0" applyFont="1" applyBorder="1" applyAlignment="1">
      <alignment horizontal="right"/>
    </xf>
    <xf numFmtId="2" fontId="1" fillId="0" borderId="8" xfId="0" applyNumberFormat="1" applyFont="1" applyBorder="1"/>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8"/>
  <sheetViews>
    <sheetView tabSelected="1" zoomScale="90" zoomScaleNormal="90" workbookViewId="0">
      <selection activeCell="F4" sqref="F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709</v>
      </c>
      <c r="C10" s="112"/>
      <c r="D10" s="112"/>
      <c r="E10" s="112"/>
      <c r="F10" s="108"/>
      <c r="G10" s="109"/>
      <c r="H10" s="109" t="s">
        <v>709</v>
      </c>
      <c r="I10" s="112"/>
      <c r="J10" s="145">
        <v>51568</v>
      </c>
      <c r="K10" s="108"/>
    </row>
    <row r="11" spans="1:11">
      <c r="A11" s="107"/>
      <c r="B11" s="107" t="s">
        <v>710</v>
      </c>
      <c r="C11" s="112"/>
      <c r="D11" s="112"/>
      <c r="E11" s="112"/>
      <c r="F11" s="108"/>
      <c r="G11" s="109"/>
      <c r="H11" s="109" t="s">
        <v>710</v>
      </c>
      <c r="I11" s="112"/>
      <c r="J11" s="146"/>
      <c r="K11" s="108"/>
    </row>
    <row r="12" spans="1:11">
      <c r="A12" s="107"/>
      <c r="B12" s="107" t="s">
        <v>711</v>
      </c>
      <c r="C12" s="112"/>
      <c r="D12" s="112"/>
      <c r="E12" s="112"/>
      <c r="F12" s="108"/>
      <c r="G12" s="109"/>
      <c r="H12" s="109" t="s">
        <v>711</v>
      </c>
      <c r="I12" s="112"/>
      <c r="J12" s="112"/>
      <c r="K12" s="108"/>
    </row>
    <row r="13" spans="1:11">
      <c r="A13" s="107"/>
      <c r="B13" s="107" t="s">
        <v>817</v>
      </c>
      <c r="C13" s="112"/>
      <c r="D13" s="112"/>
      <c r="E13" s="112"/>
      <c r="F13" s="108"/>
      <c r="G13" s="109"/>
      <c r="H13" s="109" t="s">
        <v>817</v>
      </c>
      <c r="I13" s="112"/>
      <c r="J13" s="96" t="s">
        <v>11</v>
      </c>
      <c r="K13" s="108"/>
    </row>
    <row r="14" spans="1:11" ht="15" customHeight="1">
      <c r="A14" s="107"/>
      <c r="B14" s="107" t="s">
        <v>713</v>
      </c>
      <c r="C14" s="112"/>
      <c r="D14" s="112"/>
      <c r="E14" s="112"/>
      <c r="F14" s="108"/>
      <c r="G14" s="109"/>
      <c r="H14" s="109" t="s">
        <v>713</v>
      </c>
      <c r="I14" s="112"/>
      <c r="J14" s="147">
        <v>45196</v>
      </c>
      <c r="K14" s="108"/>
    </row>
    <row r="15" spans="1:11" ht="15" customHeight="1">
      <c r="A15" s="107"/>
      <c r="B15" s="6" t="s">
        <v>6</v>
      </c>
      <c r="C15" s="7"/>
      <c r="D15" s="7"/>
      <c r="E15" s="7"/>
      <c r="F15" s="8"/>
      <c r="G15" s="109"/>
      <c r="H15" s="9" t="s">
        <v>6</v>
      </c>
      <c r="I15" s="112"/>
      <c r="J15" s="148"/>
      <c r="K15" s="108"/>
    </row>
    <row r="16" spans="1:11" ht="15" customHeight="1">
      <c r="A16" s="107"/>
      <c r="B16" s="112"/>
      <c r="C16" s="112"/>
      <c r="D16" s="112"/>
      <c r="E16" s="112"/>
      <c r="F16" s="112"/>
      <c r="G16" s="112"/>
      <c r="H16" s="112"/>
      <c r="I16" s="115" t="s">
        <v>142</v>
      </c>
      <c r="J16" s="129">
        <v>40131</v>
      </c>
      <c r="K16" s="108"/>
    </row>
    <row r="17" spans="1:11">
      <c r="A17" s="107"/>
      <c r="B17" s="112" t="s">
        <v>714</v>
      </c>
      <c r="C17" s="112"/>
      <c r="D17" s="112"/>
      <c r="E17" s="112"/>
      <c r="F17" s="112"/>
      <c r="G17" s="112"/>
      <c r="H17" s="112"/>
      <c r="I17" s="115" t="s">
        <v>143</v>
      </c>
      <c r="J17" s="129" t="s">
        <v>708</v>
      </c>
      <c r="K17" s="108"/>
    </row>
    <row r="18" spans="1:11" ht="18">
      <c r="A18" s="107"/>
      <c r="B18" s="112" t="s">
        <v>715</v>
      </c>
      <c r="C18" s="112"/>
      <c r="D18" s="112"/>
      <c r="E18" s="112"/>
      <c r="F18" s="112"/>
      <c r="G18" s="112"/>
      <c r="H18" s="112"/>
      <c r="I18" s="114" t="s">
        <v>258</v>
      </c>
      <c r="J18" s="101" t="s">
        <v>772</v>
      </c>
      <c r="K18" s="108"/>
    </row>
    <row r="19" spans="1:11">
      <c r="A19" s="107"/>
      <c r="B19" s="112"/>
      <c r="C19" s="112"/>
      <c r="D19" s="112"/>
      <c r="E19" s="112"/>
      <c r="F19" s="112"/>
      <c r="G19" s="112"/>
      <c r="H19" s="112"/>
      <c r="I19" s="112"/>
      <c r="J19" s="112"/>
      <c r="K19" s="108"/>
    </row>
    <row r="20" spans="1:11">
      <c r="A20" s="107"/>
      <c r="B20" s="97" t="s">
        <v>198</v>
      </c>
      <c r="C20" s="97" t="s">
        <v>199</v>
      </c>
      <c r="D20" s="110" t="s">
        <v>284</v>
      </c>
      <c r="E20" s="110" t="s">
        <v>200</v>
      </c>
      <c r="F20" s="149" t="s">
        <v>201</v>
      </c>
      <c r="G20" s="150"/>
      <c r="H20" s="97" t="s">
        <v>169</v>
      </c>
      <c r="I20" s="97" t="s">
        <v>202</v>
      </c>
      <c r="J20" s="97" t="s">
        <v>21</v>
      </c>
      <c r="K20" s="108"/>
    </row>
    <row r="21" spans="1:11">
      <c r="A21" s="107"/>
      <c r="B21" s="118"/>
      <c r="C21" s="118"/>
      <c r="D21" s="119"/>
      <c r="E21" s="119"/>
      <c r="F21" s="151"/>
      <c r="G21" s="152"/>
      <c r="H21" s="118" t="s">
        <v>141</v>
      </c>
      <c r="I21" s="118"/>
      <c r="J21" s="118"/>
      <c r="K21" s="108"/>
    </row>
    <row r="22" spans="1:11">
      <c r="A22" s="107"/>
      <c r="B22" s="120">
        <v>6</v>
      </c>
      <c r="C22" s="121" t="s">
        <v>716</v>
      </c>
      <c r="D22" s="122" t="s">
        <v>773</v>
      </c>
      <c r="E22" s="122" t="s">
        <v>717</v>
      </c>
      <c r="F22" s="139" t="s">
        <v>484</v>
      </c>
      <c r="G22" s="140"/>
      <c r="H22" s="123" t="s">
        <v>718</v>
      </c>
      <c r="I22" s="125">
        <v>0.94</v>
      </c>
      <c r="J22" s="126">
        <f t="shared" ref="J22:J53" si="0">I22*B22</f>
        <v>5.64</v>
      </c>
      <c r="K22" s="108"/>
    </row>
    <row r="23" spans="1:11">
      <c r="A23" s="107"/>
      <c r="B23" s="120">
        <v>4</v>
      </c>
      <c r="C23" s="121" t="s">
        <v>716</v>
      </c>
      <c r="D23" s="122" t="s">
        <v>774</v>
      </c>
      <c r="E23" s="122" t="s">
        <v>719</v>
      </c>
      <c r="F23" s="139" t="s">
        <v>484</v>
      </c>
      <c r="G23" s="140"/>
      <c r="H23" s="123" t="s">
        <v>718</v>
      </c>
      <c r="I23" s="125">
        <v>1.1499999999999999</v>
      </c>
      <c r="J23" s="126">
        <f t="shared" si="0"/>
        <v>4.5999999999999996</v>
      </c>
      <c r="K23" s="108"/>
    </row>
    <row r="24" spans="1:11">
      <c r="A24" s="107"/>
      <c r="B24" s="120">
        <v>4</v>
      </c>
      <c r="C24" s="121" t="s">
        <v>716</v>
      </c>
      <c r="D24" s="122" t="s">
        <v>775</v>
      </c>
      <c r="E24" s="122" t="s">
        <v>720</v>
      </c>
      <c r="F24" s="139" t="s">
        <v>484</v>
      </c>
      <c r="G24" s="140"/>
      <c r="H24" s="123" t="s">
        <v>718</v>
      </c>
      <c r="I24" s="125">
        <v>1.4</v>
      </c>
      <c r="J24" s="126">
        <f t="shared" si="0"/>
        <v>5.6</v>
      </c>
      <c r="K24" s="108"/>
    </row>
    <row r="25" spans="1:11" ht="24">
      <c r="A25" s="107"/>
      <c r="B25" s="120">
        <v>8</v>
      </c>
      <c r="C25" s="121" t="s">
        <v>721</v>
      </c>
      <c r="D25" s="122" t="s">
        <v>776</v>
      </c>
      <c r="E25" s="122" t="s">
        <v>722</v>
      </c>
      <c r="F25" s="139"/>
      <c r="G25" s="140"/>
      <c r="H25" s="123" t="s">
        <v>723</v>
      </c>
      <c r="I25" s="125">
        <v>0.43</v>
      </c>
      <c r="J25" s="126">
        <f t="shared" si="0"/>
        <v>3.44</v>
      </c>
      <c r="K25" s="108"/>
    </row>
    <row r="26" spans="1:11" ht="24">
      <c r="A26" s="107"/>
      <c r="B26" s="120">
        <v>8</v>
      </c>
      <c r="C26" s="121" t="s">
        <v>721</v>
      </c>
      <c r="D26" s="122" t="s">
        <v>777</v>
      </c>
      <c r="E26" s="122" t="s">
        <v>724</v>
      </c>
      <c r="F26" s="139"/>
      <c r="G26" s="140"/>
      <c r="H26" s="123" t="s">
        <v>723</v>
      </c>
      <c r="I26" s="125">
        <v>0.53</v>
      </c>
      <c r="J26" s="126">
        <f t="shared" si="0"/>
        <v>4.24</v>
      </c>
      <c r="K26" s="108"/>
    </row>
    <row r="27" spans="1:11">
      <c r="A27" s="107"/>
      <c r="B27" s="120">
        <v>6</v>
      </c>
      <c r="C27" s="121" t="s">
        <v>725</v>
      </c>
      <c r="D27" s="122" t="s">
        <v>778</v>
      </c>
      <c r="E27" s="122" t="s">
        <v>724</v>
      </c>
      <c r="F27" s="139"/>
      <c r="G27" s="140"/>
      <c r="H27" s="123" t="s">
        <v>726</v>
      </c>
      <c r="I27" s="125">
        <v>0.83</v>
      </c>
      <c r="J27" s="126">
        <f t="shared" si="0"/>
        <v>4.9799999999999995</v>
      </c>
      <c r="K27" s="108"/>
    </row>
    <row r="28" spans="1:11">
      <c r="A28" s="107"/>
      <c r="B28" s="120">
        <v>6</v>
      </c>
      <c r="C28" s="121" t="s">
        <v>725</v>
      </c>
      <c r="D28" s="122" t="s">
        <v>779</v>
      </c>
      <c r="E28" s="122" t="s">
        <v>717</v>
      </c>
      <c r="F28" s="139"/>
      <c r="G28" s="140"/>
      <c r="H28" s="123" t="s">
        <v>726</v>
      </c>
      <c r="I28" s="125">
        <v>0.89</v>
      </c>
      <c r="J28" s="126">
        <f t="shared" si="0"/>
        <v>5.34</v>
      </c>
      <c r="K28" s="108"/>
    </row>
    <row r="29" spans="1:11">
      <c r="A29" s="107"/>
      <c r="B29" s="120">
        <v>8</v>
      </c>
      <c r="C29" s="121" t="s">
        <v>727</v>
      </c>
      <c r="D29" s="122" t="s">
        <v>780</v>
      </c>
      <c r="E29" s="122" t="s">
        <v>722</v>
      </c>
      <c r="F29" s="139"/>
      <c r="G29" s="140"/>
      <c r="H29" s="123" t="s">
        <v>728</v>
      </c>
      <c r="I29" s="125">
        <v>0.56000000000000005</v>
      </c>
      <c r="J29" s="126">
        <f t="shared" si="0"/>
        <v>4.4800000000000004</v>
      </c>
      <c r="K29" s="108"/>
    </row>
    <row r="30" spans="1:11">
      <c r="A30" s="107"/>
      <c r="B30" s="120">
        <v>8</v>
      </c>
      <c r="C30" s="121" t="s">
        <v>727</v>
      </c>
      <c r="D30" s="122" t="s">
        <v>781</v>
      </c>
      <c r="E30" s="122" t="s">
        <v>724</v>
      </c>
      <c r="F30" s="139"/>
      <c r="G30" s="140"/>
      <c r="H30" s="123" t="s">
        <v>728</v>
      </c>
      <c r="I30" s="125">
        <v>0.6</v>
      </c>
      <c r="J30" s="126">
        <f t="shared" si="0"/>
        <v>4.8</v>
      </c>
      <c r="K30" s="108"/>
    </row>
    <row r="31" spans="1:11">
      <c r="A31" s="107"/>
      <c r="B31" s="120">
        <v>8</v>
      </c>
      <c r="C31" s="121" t="s">
        <v>727</v>
      </c>
      <c r="D31" s="122" t="s">
        <v>782</v>
      </c>
      <c r="E31" s="122" t="s">
        <v>717</v>
      </c>
      <c r="F31" s="139"/>
      <c r="G31" s="140"/>
      <c r="H31" s="123" t="s">
        <v>728</v>
      </c>
      <c r="I31" s="125">
        <v>0.65</v>
      </c>
      <c r="J31" s="126">
        <f t="shared" si="0"/>
        <v>5.2</v>
      </c>
      <c r="K31" s="108"/>
    </row>
    <row r="32" spans="1:11">
      <c r="A32" s="107"/>
      <c r="B32" s="120">
        <v>6</v>
      </c>
      <c r="C32" s="121" t="s">
        <v>727</v>
      </c>
      <c r="D32" s="122" t="s">
        <v>783</v>
      </c>
      <c r="E32" s="122" t="s">
        <v>719</v>
      </c>
      <c r="F32" s="139"/>
      <c r="G32" s="140"/>
      <c r="H32" s="123" t="s">
        <v>728</v>
      </c>
      <c r="I32" s="125">
        <v>0.72</v>
      </c>
      <c r="J32" s="126">
        <f t="shared" si="0"/>
        <v>4.32</v>
      </c>
      <c r="K32" s="108"/>
    </row>
    <row r="33" spans="1:11" ht="24" hidden="1">
      <c r="A33" s="107"/>
      <c r="B33" s="131">
        <v>0</v>
      </c>
      <c r="C33" s="132" t="s">
        <v>729</v>
      </c>
      <c r="D33" s="133" t="s">
        <v>784</v>
      </c>
      <c r="E33" s="133" t="s">
        <v>719</v>
      </c>
      <c r="F33" s="143"/>
      <c r="G33" s="144"/>
      <c r="H33" s="134" t="s">
        <v>730</v>
      </c>
      <c r="I33" s="135">
        <v>0.72</v>
      </c>
      <c r="J33" s="136">
        <f t="shared" si="0"/>
        <v>0</v>
      </c>
      <c r="K33" s="108"/>
    </row>
    <row r="34" spans="1:11" ht="24" hidden="1">
      <c r="A34" s="107"/>
      <c r="B34" s="131">
        <v>0</v>
      </c>
      <c r="C34" s="132" t="s">
        <v>729</v>
      </c>
      <c r="D34" s="133" t="s">
        <v>785</v>
      </c>
      <c r="E34" s="133" t="s">
        <v>720</v>
      </c>
      <c r="F34" s="143"/>
      <c r="G34" s="144"/>
      <c r="H34" s="134" t="s">
        <v>730</v>
      </c>
      <c r="I34" s="135">
        <v>0.79</v>
      </c>
      <c r="J34" s="136">
        <f t="shared" si="0"/>
        <v>0</v>
      </c>
      <c r="K34" s="108"/>
    </row>
    <row r="35" spans="1:11" ht="36">
      <c r="A35" s="107"/>
      <c r="B35" s="120">
        <v>1</v>
      </c>
      <c r="C35" s="121" t="s">
        <v>731</v>
      </c>
      <c r="D35" s="122" t="s">
        <v>731</v>
      </c>
      <c r="E35" s="122"/>
      <c r="F35" s="139"/>
      <c r="G35" s="140"/>
      <c r="H35" s="123" t="s">
        <v>732</v>
      </c>
      <c r="I35" s="125">
        <v>54.36</v>
      </c>
      <c r="J35" s="126">
        <f t="shared" si="0"/>
        <v>54.36</v>
      </c>
      <c r="K35" s="108"/>
    </row>
    <row r="36" spans="1:11" ht="36">
      <c r="A36" s="107"/>
      <c r="B36" s="120">
        <v>1</v>
      </c>
      <c r="C36" s="121" t="s">
        <v>733</v>
      </c>
      <c r="D36" s="122" t="s">
        <v>786</v>
      </c>
      <c r="E36" s="122" t="s">
        <v>242</v>
      </c>
      <c r="F36" s="139" t="s">
        <v>107</v>
      </c>
      <c r="G36" s="140"/>
      <c r="H36" s="123" t="s">
        <v>734</v>
      </c>
      <c r="I36" s="125">
        <v>32.53</v>
      </c>
      <c r="J36" s="126">
        <f t="shared" si="0"/>
        <v>32.53</v>
      </c>
      <c r="K36" s="108"/>
    </row>
    <row r="37" spans="1:11" ht="24">
      <c r="A37" s="107"/>
      <c r="B37" s="120">
        <v>1</v>
      </c>
      <c r="C37" s="121" t="s">
        <v>735</v>
      </c>
      <c r="D37" s="122" t="s">
        <v>787</v>
      </c>
      <c r="E37" s="122" t="s">
        <v>736</v>
      </c>
      <c r="F37" s="139" t="s">
        <v>107</v>
      </c>
      <c r="G37" s="140"/>
      <c r="H37" s="123" t="s">
        <v>737</v>
      </c>
      <c r="I37" s="125">
        <v>32.53</v>
      </c>
      <c r="J37" s="126">
        <f t="shared" si="0"/>
        <v>32.53</v>
      </c>
      <c r="K37" s="108"/>
    </row>
    <row r="38" spans="1:11" ht="24">
      <c r="A38" s="107"/>
      <c r="B38" s="120">
        <v>1</v>
      </c>
      <c r="C38" s="121" t="s">
        <v>735</v>
      </c>
      <c r="D38" s="122" t="s">
        <v>787</v>
      </c>
      <c r="E38" s="122" t="s">
        <v>736</v>
      </c>
      <c r="F38" s="139" t="s">
        <v>212</v>
      </c>
      <c r="G38" s="140"/>
      <c r="H38" s="123" t="s">
        <v>737</v>
      </c>
      <c r="I38" s="125">
        <v>32.53</v>
      </c>
      <c r="J38" s="126">
        <f t="shared" si="0"/>
        <v>32.53</v>
      </c>
      <c r="K38" s="108"/>
    </row>
    <row r="39" spans="1:11" ht="24">
      <c r="A39" s="107"/>
      <c r="B39" s="120">
        <v>1</v>
      </c>
      <c r="C39" s="121" t="s">
        <v>735</v>
      </c>
      <c r="D39" s="122" t="s">
        <v>787</v>
      </c>
      <c r="E39" s="122" t="s">
        <v>736</v>
      </c>
      <c r="F39" s="139" t="s">
        <v>214</v>
      </c>
      <c r="G39" s="140"/>
      <c r="H39" s="123" t="s">
        <v>737</v>
      </c>
      <c r="I39" s="125">
        <v>32.53</v>
      </c>
      <c r="J39" s="126">
        <f t="shared" si="0"/>
        <v>32.53</v>
      </c>
      <c r="K39" s="108"/>
    </row>
    <row r="40" spans="1:11" ht="24">
      <c r="A40" s="107"/>
      <c r="B40" s="120">
        <v>1</v>
      </c>
      <c r="C40" s="121" t="s">
        <v>735</v>
      </c>
      <c r="D40" s="122" t="s">
        <v>787</v>
      </c>
      <c r="E40" s="122" t="s">
        <v>736</v>
      </c>
      <c r="F40" s="139" t="s">
        <v>266</v>
      </c>
      <c r="G40" s="140"/>
      <c r="H40" s="123" t="s">
        <v>737</v>
      </c>
      <c r="I40" s="125">
        <v>32.53</v>
      </c>
      <c r="J40" s="126">
        <f t="shared" si="0"/>
        <v>32.53</v>
      </c>
      <c r="K40" s="108"/>
    </row>
    <row r="41" spans="1:11" ht="24">
      <c r="A41" s="107"/>
      <c r="B41" s="120">
        <v>1</v>
      </c>
      <c r="C41" s="121" t="s">
        <v>738</v>
      </c>
      <c r="D41" s="122" t="s">
        <v>788</v>
      </c>
      <c r="E41" s="122" t="s">
        <v>736</v>
      </c>
      <c r="F41" s="139"/>
      <c r="G41" s="140"/>
      <c r="H41" s="123" t="s">
        <v>739</v>
      </c>
      <c r="I41" s="125">
        <v>32.53</v>
      </c>
      <c r="J41" s="126">
        <f t="shared" si="0"/>
        <v>32.53</v>
      </c>
      <c r="K41" s="108"/>
    </row>
    <row r="42" spans="1:11" ht="24">
      <c r="A42" s="107"/>
      <c r="B42" s="120">
        <v>1</v>
      </c>
      <c r="C42" s="121" t="s">
        <v>740</v>
      </c>
      <c r="D42" s="122" t="s">
        <v>789</v>
      </c>
      <c r="E42" s="122" t="s">
        <v>294</v>
      </c>
      <c r="F42" s="139"/>
      <c r="G42" s="140"/>
      <c r="H42" s="123" t="s">
        <v>741</v>
      </c>
      <c r="I42" s="125">
        <v>44.88</v>
      </c>
      <c r="J42" s="126">
        <f t="shared" si="0"/>
        <v>44.88</v>
      </c>
      <c r="K42" s="108"/>
    </row>
    <row r="43" spans="1:11" ht="24">
      <c r="A43" s="107"/>
      <c r="B43" s="120">
        <v>1</v>
      </c>
      <c r="C43" s="121" t="s">
        <v>740</v>
      </c>
      <c r="D43" s="122" t="s">
        <v>790</v>
      </c>
      <c r="E43" s="122" t="s">
        <v>314</v>
      </c>
      <c r="F43" s="139"/>
      <c r="G43" s="140"/>
      <c r="H43" s="123" t="s">
        <v>741</v>
      </c>
      <c r="I43" s="125">
        <v>56</v>
      </c>
      <c r="J43" s="126">
        <f t="shared" si="0"/>
        <v>56</v>
      </c>
      <c r="K43" s="108"/>
    </row>
    <row r="44" spans="1:11" ht="24">
      <c r="A44" s="107"/>
      <c r="B44" s="120">
        <v>1</v>
      </c>
      <c r="C44" s="121" t="s">
        <v>742</v>
      </c>
      <c r="D44" s="122" t="s">
        <v>791</v>
      </c>
      <c r="E44" s="122" t="s">
        <v>743</v>
      </c>
      <c r="F44" s="139"/>
      <c r="G44" s="140"/>
      <c r="H44" s="123" t="s">
        <v>744</v>
      </c>
      <c r="I44" s="125">
        <v>52.91</v>
      </c>
      <c r="J44" s="126">
        <f t="shared" si="0"/>
        <v>52.91</v>
      </c>
      <c r="K44" s="108"/>
    </row>
    <row r="45" spans="1:11">
      <c r="A45" s="107"/>
      <c r="B45" s="120">
        <v>10</v>
      </c>
      <c r="C45" s="121" t="s">
        <v>745</v>
      </c>
      <c r="D45" s="122" t="s">
        <v>792</v>
      </c>
      <c r="E45" s="122" t="s">
        <v>717</v>
      </c>
      <c r="F45" s="139" t="s">
        <v>110</v>
      </c>
      <c r="G45" s="140"/>
      <c r="H45" s="123" t="s">
        <v>746</v>
      </c>
      <c r="I45" s="125">
        <v>0.54</v>
      </c>
      <c r="J45" s="126">
        <f t="shared" si="0"/>
        <v>5.4</v>
      </c>
      <c r="K45" s="108"/>
    </row>
    <row r="46" spans="1:11">
      <c r="A46" s="107"/>
      <c r="B46" s="120">
        <v>10</v>
      </c>
      <c r="C46" s="121" t="s">
        <v>745</v>
      </c>
      <c r="D46" s="122" t="s">
        <v>792</v>
      </c>
      <c r="E46" s="122" t="s">
        <v>717</v>
      </c>
      <c r="F46" s="139" t="s">
        <v>747</v>
      </c>
      <c r="G46" s="140"/>
      <c r="H46" s="123" t="s">
        <v>746</v>
      </c>
      <c r="I46" s="125">
        <v>0.54</v>
      </c>
      <c r="J46" s="126">
        <f t="shared" si="0"/>
        <v>5.4</v>
      </c>
      <c r="K46" s="108"/>
    </row>
    <row r="47" spans="1:11" ht="24">
      <c r="A47" s="107"/>
      <c r="B47" s="120">
        <v>6</v>
      </c>
      <c r="C47" s="121" t="s">
        <v>577</v>
      </c>
      <c r="D47" s="122" t="s">
        <v>577</v>
      </c>
      <c r="E47" s="122" t="s">
        <v>212</v>
      </c>
      <c r="F47" s="139"/>
      <c r="G47" s="140"/>
      <c r="H47" s="123" t="s">
        <v>748</v>
      </c>
      <c r="I47" s="125">
        <v>1.57</v>
      </c>
      <c r="J47" s="126">
        <f t="shared" si="0"/>
        <v>9.42</v>
      </c>
      <c r="K47" s="108"/>
    </row>
    <row r="48" spans="1:11" ht="24">
      <c r="A48" s="107"/>
      <c r="B48" s="120">
        <v>6</v>
      </c>
      <c r="C48" s="121" t="s">
        <v>577</v>
      </c>
      <c r="D48" s="122" t="s">
        <v>577</v>
      </c>
      <c r="E48" s="122" t="s">
        <v>263</v>
      </c>
      <c r="F48" s="139"/>
      <c r="G48" s="140"/>
      <c r="H48" s="123" t="s">
        <v>748</v>
      </c>
      <c r="I48" s="125">
        <v>1.57</v>
      </c>
      <c r="J48" s="126">
        <f t="shared" si="0"/>
        <v>9.42</v>
      </c>
      <c r="K48" s="108"/>
    </row>
    <row r="49" spans="1:11" ht="24">
      <c r="A49" s="107"/>
      <c r="B49" s="120">
        <v>6</v>
      </c>
      <c r="C49" s="121" t="s">
        <v>577</v>
      </c>
      <c r="D49" s="122" t="s">
        <v>577</v>
      </c>
      <c r="E49" s="122" t="s">
        <v>265</v>
      </c>
      <c r="F49" s="139"/>
      <c r="G49" s="140"/>
      <c r="H49" s="123" t="s">
        <v>748</v>
      </c>
      <c r="I49" s="125">
        <v>1.57</v>
      </c>
      <c r="J49" s="126">
        <f t="shared" si="0"/>
        <v>9.42</v>
      </c>
      <c r="K49" s="108"/>
    </row>
    <row r="50" spans="1:11" ht="24">
      <c r="A50" s="107"/>
      <c r="B50" s="120">
        <v>6</v>
      </c>
      <c r="C50" s="121" t="s">
        <v>577</v>
      </c>
      <c r="D50" s="122" t="s">
        <v>577</v>
      </c>
      <c r="E50" s="122" t="s">
        <v>267</v>
      </c>
      <c r="F50" s="139"/>
      <c r="G50" s="140"/>
      <c r="H50" s="123" t="s">
        <v>748</v>
      </c>
      <c r="I50" s="125">
        <v>1.57</v>
      </c>
      <c r="J50" s="126">
        <f t="shared" si="0"/>
        <v>9.42</v>
      </c>
      <c r="K50" s="108"/>
    </row>
    <row r="51" spans="1:11" ht="24">
      <c r="A51" s="107"/>
      <c r="B51" s="120">
        <v>6</v>
      </c>
      <c r="C51" s="121" t="s">
        <v>577</v>
      </c>
      <c r="D51" s="122" t="s">
        <v>577</v>
      </c>
      <c r="E51" s="122" t="s">
        <v>310</v>
      </c>
      <c r="F51" s="139"/>
      <c r="G51" s="140"/>
      <c r="H51" s="123" t="s">
        <v>748</v>
      </c>
      <c r="I51" s="125">
        <v>1.57</v>
      </c>
      <c r="J51" s="126">
        <f t="shared" si="0"/>
        <v>9.42</v>
      </c>
      <c r="K51" s="108"/>
    </row>
    <row r="52" spans="1:11" ht="24">
      <c r="A52" s="107"/>
      <c r="B52" s="120">
        <v>6</v>
      </c>
      <c r="C52" s="121" t="s">
        <v>577</v>
      </c>
      <c r="D52" s="122" t="s">
        <v>577</v>
      </c>
      <c r="E52" s="122" t="s">
        <v>270</v>
      </c>
      <c r="F52" s="139"/>
      <c r="G52" s="140"/>
      <c r="H52" s="123" t="s">
        <v>748</v>
      </c>
      <c r="I52" s="125">
        <v>1.57</v>
      </c>
      <c r="J52" s="126">
        <f t="shared" si="0"/>
        <v>9.42</v>
      </c>
      <c r="K52" s="108"/>
    </row>
    <row r="53" spans="1:11" ht="24">
      <c r="A53" s="107"/>
      <c r="B53" s="120">
        <v>6</v>
      </c>
      <c r="C53" s="121" t="s">
        <v>577</v>
      </c>
      <c r="D53" s="122" t="s">
        <v>577</v>
      </c>
      <c r="E53" s="122" t="s">
        <v>311</v>
      </c>
      <c r="F53" s="139"/>
      <c r="G53" s="140"/>
      <c r="H53" s="123" t="s">
        <v>748</v>
      </c>
      <c r="I53" s="125">
        <v>1.57</v>
      </c>
      <c r="J53" s="126">
        <f t="shared" si="0"/>
        <v>9.42</v>
      </c>
      <c r="K53" s="108"/>
    </row>
    <row r="54" spans="1:11">
      <c r="A54" s="107"/>
      <c r="B54" s="120">
        <v>4</v>
      </c>
      <c r="C54" s="121" t="s">
        <v>749</v>
      </c>
      <c r="D54" s="122" t="s">
        <v>793</v>
      </c>
      <c r="E54" s="122" t="s">
        <v>720</v>
      </c>
      <c r="F54" s="139" t="s">
        <v>583</v>
      </c>
      <c r="G54" s="140"/>
      <c r="H54" s="123" t="s">
        <v>750</v>
      </c>
      <c r="I54" s="125">
        <v>0.95</v>
      </c>
      <c r="J54" s="126">
        <f t="shared" ref="J54:J85" si="1">I54*B54</f>
        <v>3.8</v>
      </c>
      <c r="K54" s="108"/>
    </row>
    <row r="55" spans="1:11">
      <c r="A55" s="107"/>
      <c r="B55" s="120">
        <v>2</v>
      </c>
      <c r="C55" s="121" t="s">
        <v>749</v>
      </c>
      <c r="D55" s="122" t="s">
        <v>793</v>
      </c>
      <c r="E55" s="122" t="s">
        <v>720</v>
      </c>
      <c r="F55" s="139" t="s">
        <v>673</v>
      </c>
      <c r="G55" s="140"/>
      <c r="H55" s="123" t="s">
        <v>750</v>
      </c>
      <c r="I55" s="125">
        <v>0.95</v>
      </c>
      <c r="J55" s="126">
        <f t="shared" si="1"/>
        <v>1.9</v>
      </c>
      <c r="K55" s="108"/>
    </row>
    <row r="56" spans="1:11" ht="24">
      <c r="A56" s="107"/>
      <c r="B56" s="120">
        <v>1</v>
      </c>
      <c r="C56" s="121" t="s">
        <v>751</v>
      </c>
      <c r="D56" s="122" t="s">
        <v>751</v>
      </c>
      <c r="E56" s="122" t="s">
        <v>25</v>
      </c>
      <c r="F56" s="139" t="s">
        <v>302</v>
      </c>
      <c r="G56" s="140"/>
      <c r="H56" s="123" t="s">
        <v>752</v>
      </c>
      <c r="I56" s="125">
        <v>47.71</v>
      </c>
      <c r="J56" s="126">
        <f t="shared" si="1"/>
        <v>47.71</v>
      </c>
      <c r="K56" s="108"/>
    </row>
    <row r="57" spans="1:11" ht="24">
      <c r="A57" s="107"/>
      <c r="B57" s="120">
        <v>1</v>
      </c>
      <c r="C57" s="121" t="s">
        <v>751</v>
      </c>
      <c r="D57" s="122" t="s">
        <v>751</v>
      </c>
      <c r="E57" s="122" t="s">
        <v>26</v>
      </c>
      <c r="F57" s="139" t="s">
        <v>302</v>
      </c>
      <c r="G57" s="140"/>
      <c r="H57" s="123" t="s">
        <v>752</v>
      </c>
      <c r="I57" s="125">
        <v>47.71</v>
      </c>
      <c r="J57" s="126">
        <f t="shared" si="1"/>
        <v>47.71</v>
      </c>
      <c r="K57" s="108"/>
    </row>
    <row r="58" spans="1:11" ht="24">
      <c r="A58" s="107"/>
      <c r="B58" s="120">
        <v>1</v>
      </c>
      <c r="C58" s="121" t="s">
        <v>751</v>
      </c>
      <c r="D58" s="122" t="s">
        <v>751</v>
      </c>
      <c r="E58" s="122" t="s">
        <v>27</v>
      </c>
      <c r="F58" s="139" t="s">
        <v>302</v>
      </c>
      <c r="G58" s="140"/>
      <c r="H58" s="123" t="s">
        <v>752</v>
      </c>
      <c r="I58" s="125">
        <v>47.71</v>
      </c>
      <c r="J58" s="126">
        <f t="shared" si="1"/>
        <v>47.71</v>
      </c>
      <c r="K58" s="108"/>
    </row>
    <row r="59" spans="1:11" ht="30" customHeight="1">
      <c r="A59" s="107"/>
      <c r="B59" s="120">
        <v>6</v>
      </c>
      <c r="C59" s="121" t="s">
        <v>753</v>
      </c>
      <c r="D59" s="122" t="s">
        <v>753</v>
      </c>
      <c r="E59" s="122" t="s">
        <v>25</v>
      </c>
      <c r="F59" s="139" t="s">
        <v>107</v>
      </c>
      <c r="G59" s="140"/>
      <c r="H59" s="123" t="s">
        <v>237</v>
      </c>
      <c r="I59" s="125">
        <v>2.0499999999999998</v>
      </c>
      <c r="J59" s="126">
        <f t="shared" si="1"/>
        <v>12.299999999999999</v>
      </c>
      <c r="K59" s="108"/>
    </row>
    <row r="60" spans="1:11" ht="30" customHeight="1">
      <c r="A60" s="107"/>
      <c r="B60" s="120">
        <v>3</v>
      </c>
      <c r="C60" s="121" t="s">
        <v>753</v>
      </c>
      <c r="D60" s="122" t="s">
        <v>753</v>
      </c>
      <c r="E60" s="122" t="s">
        <v>25</v>
      </c>
      <c r="F60" s="139" t="s">
        <v>263</v>
      </c>
      <c r="G60" s="140"/>
      <c r="H60" s="123" t="s">
        <v>237</v>
      </c>
      <c r="I60" s="125">
        <v>2.0499999999999998</v>
      </c>
      <c r="J60" s="126">
        <f t="shared" si="1"/>
        <v>6.1499999999999995</v>
      </c>
      <c r="K60" s="108"/>
    </row>
    <row r="61" spans="1:11" ht="30" customHeight="1">
      <c r="A61" s="107"/>
      <c r="B61" s="120">
        <v>3</v>
      </c>
      <c r="C61" s="121" t="s">
        <v>753</v>
      </c>
      <c r="D61" s="122" t="s">
        <v>753</v>
      </c>
      <c r="E61" s="122" t="s">
        <v>25</v>
      </c>
      <c r="F61" s="139" t="s">
        <v>265</v>
      </c>
      <c r="G61" s="140"/>
      <c r="H61" s="123" t="s">
        <v>237</v>
      </c>
      <c r="I61" s="125">
        <v>2.0499999999999998</v>
      </c>
      <c r="J61" s="126">
        <f t="shared" si="1"/>
        <v>6.1499999999999995</v>
      </c>
      <c r="K61" s="108"/>
    </row>
    <row r="62" spans="1:11" ht="30" customHeight="1">
      <c r="A62" s="107"/>
      <c r="B62" s="120">
        <v>3</v>
      </c>
      <c r="C62" s="121" t="s">
        <v>753</v>
      </c>
      <c r="D62" s="122" t="s">
        <v>753</v>
      </c>
      <c r="E62" s="122" t="s">
        <v>25</v>
      </c>
      <c r="F62" s="139" t="s">
        <v>267</v>
      </c>
      <c r="G62" s="140"/>
      <c r="H62" s="123" t="s">
        <v>237</v>
      </c>
      <c r="I62" s="125">
        <v>2.0499999999999998</v>
      </c>
      <c r="J62" s="126">
        <f t="shared" si="1"/>
        <v>6.1499999999999995</v>
      </c>
      <c r="K62" s="108"/>
    </row>
    <row r="63" spans="1:11" ht="30" customHeight="1">
      <c r="A63" s="107"/>
      <c r="B63" s="120">
        <v>3</v>
      </c>
      <c r="C63" s="121" t="s">
        <v>753</v>
      </c>
      <c r="D63" s="122" t="s">
        <v>753</v>
      </c>
      <c r="E63" s="122" t="s">
        <v>25</v>
      </c>
      <c r="F63" s="139" t="s">
        <v>310</v>
      </c>
      <c r="G63" s="140"/>
      <c r="H63" s="123" t="s">
        <v>237</v>
      </c>
      <c r="I63" s="125">
        <v>2.0499999999999998</v>
      </c>
      <c r="J63" s="126">
        <f t="shared" si="1"/>
        <v>6.1499999999999995</v>
      </c>
      <c r="K63" s="108"/>
    </row>
    <row r="64" spans="1:11" ht="30" customHeight="1">
      <c r="A64" s="107"/>
      <c r="B64" s="120">
        <v>4</v>
      </c>
      <c r="C64" s="121" t="s">
        <v>753</v>
      </c>
      <c r="D64" s="122" t="s">
        <v>753</v>
      </c>
      <c r="E64" s="122" t="s">
        <v>26</v>
      </c>
      <c r="F64" s="139" t="s">
        <v>107</v>
      </c>
      <c r="G64" s="140"/>
      <c r="H64" s="123" t="s">
        <v>237</v>
      </c>
      <c r="I64" s="125">
        <v>2.0499999999999998</v>
      </c>
      <c r="J64" s="126">
        <f t="shared" si="1"/>
        <v>8.1999999999999993</v>
      </c>
      <c r="K64" s="108"/>
    </row>
    <row r="65" spans="1:11" ht="30" customHeight="1">
      <c r="A65" s="107"/>
      <c r="B65" s="120">
        <v>4</v>
      </c>
      <c r="C65" s="121" t="s">
        <v>753</v>
      </c>
      <c r="D65" s="122" t="s">
        <v>753</v>
      </c>
      <c r="E65" s="122" t="s">
        <v>26</v>
      </c>
      <c r="F65" s="139" t="s">
        <v>263</v>
      </c>
      <c r="G65" s="140"/>
      <c r="H65" s="123" t="s">
        <v>237</v>
      </c>
      <c r="I65" s="125">
        <v>2.0499999999999998</v>
      </c>
      <c r="J65" s="126">
        <f t="shared" si="1"/>
        <v>8.1999999999999993</v>
      </c>
      <c r="K65" s="108"/>
    </row>
    <row r="66" spans="1:11" ht="30" customHeight="1">
      <c r="A66" s="107"/>
      <c r="B66" s="120">
        <v>4</v>
      </c>
      <c r="C66" s="121" t="s">
        <v>753</v>
      </c>
      <c r="D66" s="122" t="s">
        <v>753</v>
      </c>
      <c r="E66" s="122" t="s">
        <v>26</v>
      </c>
      <c r="F66" s="139" t="s">
        <v>265</v>
      </c>
      <c r="G66" s="140"/>
      <c r="H66" s="123" t="s">
        <v>237</v>
      </c>
      <c r="I66" s="125">
        <v>2.0499999999999998</v>
      </c>
      <c r="J66" s="126">
        <f t="shared" si="1"/>
        <v>8.1999999999999993</v>
      </c>
      <c r="K66" s="108"/>
    </row>
    <row r="67" spans="1:11" ht="30" customHeight="1">
      <c r="A67" s="107"/>
      <c r="B67" s="120">
        <v>4</v>
      </c>
      <c r="C67" s="121" t="s">
        <v>753</v>
      </c>
      <c r="D67" s="122" t="s">
        <v>753</v>
      </c>
      <c r="E67" s="122" t="s">
        <v>26</v>
      </c>
      <c r="F67" s="139" t="s">
        <v>267</v>
      </c>
      <c r="G67" s="140"/>
      <c r="H67" s="123" t="s">
        <v>237</v>
      </c>
      <c r="I67" s="125">
        <v>2.0499999999999998</v>
      </c>
      <c r="J67" s="126">
        <f t="shared" si="1"/>
        <v>8.1999999999999993</v>
      </c>
      <c r="K67" s="108"/>
    </row>
    <row r="68" spans="1:11" ht="30" customHeight="1">
      <c r="A68" s="107"/>
      <c r="B68" s="120">
        <v>6</v>
      </c>
      <c r="C68" s="121" t="s">
        <v>753</v>
      </c>
      <c r="D68" s="122" t="s">
        <v>753</v>
      </c>
      <c r="E68" s="122" t="s">
        <v>27</v>
      </c>
      <c r="F68" s="139" t="s">
        <v>107</v>
      </c>
      <c r="G68" s="140"/>
      <c r="H68" s="123" t="s">
        <v>237</v>
      </c>
      <c r="I68" s="125">
        <v>2.0499999999999998</v>
      </c>
      <c r="J68" s="126">
        <f t="shared" si="1"/>
        <v>12.299999999999999</v>
      </c>
      <c r="K68" s="108"/>
    </row>
    <row r="69" spans="1:11" ht="30" customHeight="1">
      <c r="A69" s="107"/>
      <c r="B69" s="120">
        <v>6</v>
      </c>
      <c r="C69" s="121" t="s">
        <v>753</v>
      </c>
      <c r="D69" s="122" t="s">
        <v>753</v>
      </c>
      <c r="E69" s="122" t="s">
        <v>27</v>
      </c>
      <c r="F69" s="139" t="s">
        <v>263</v>
      </c>
      <c r="G69" s="140"/>
      <c r="H69" s="123" t="s">
        <v>237</v>
      </c>
      <c r="I69" s="125">
        <v>2.0499999999999998</v>
      </c>
      <c r="J69" s="126">
        <f t="shared" si="1"/>
        <v>12.299999999999999</v>
      </c>
      <c r="K69" s="108"/>
    </row>
    <row r="70" spans="1:11" ht="30" customHeight="1">
      <c r="A70" s="107"/>
      <c r="B70" s="120">
        <v>4</v>
      </c>
      <c r="C70" s="121" t="s">
        <v>753</v>
      </c>
      <c r="D70" s="122" t="s">
        <v>753</v>
      </c>
      <c r="E70" s="122" t="s">
        <v>27</v>
      </c>
      <c r="F70" s="139" t="s">
        <v>265</v>
      </c>
      <c r="G70" s="140"/>
      <c r="H70" s="123" t="s">
        <v>237</v>
      </c>
      <c r="I70" s="125">
        <v>2.0499999999999998</v>
      </c>
      <c r="J70" s="126">
        <f t="shared" si="1"/>
        <v>8.1999999999999993</v>
      </c>
      <c r="K70" s="108"/>
    </row>
    <row r="71" spans="1:11" ht="30" customHeight="1">
      <c r="A71" s="107"/>
      <c r="B71" s="120">
        <v>4</v>
      </c>
      <c r="C71" s="121" t="s">
        <v>753</v>
      </c>
      <c r="D71" s="122" t="s">
        <v>753</v>
      </c>
      <c r="E71" s="122" t="s">
        <v>27</v>
      </c>
      <c r="F71" s="139" t="s">
        <v>267</v>
      </c>
      <c r="G71" s="140"/>
      <c r="H71" s="123" t="s">
        <v>237</v>
      </c>
      <c r="I71" s="125">
        <v>2.0499999999999998</v>
      </c>
      <c r="J71" s="126">
        <f t="shared" si="1"/>
        <v>8.1999999999999993</v>
      </c>
      <c r="K71" s="108"/>
    </row>
    <row r="72" spans="1:11" ht="36">
      <c r="A72" s="107"/>
      <c r="B72" s="120">
        <v>6</v>
      </c>
      <c r="C72" s="121" t="s">
        <v>754</v>
      </c>
      <c r="D72" s="122" t="s">
        <v>794</v>
      </c>
      <c r="E72" s="122" t="s">
        <v>25</v>
      </c>
      <c r="F72" s="139"/>
      <c r="G72" s="140"/>
      <c r="H72" s="123" t="s">
        <v>755</v>
      </c>
      <c r="I72" s="125">
        <v>3.8</v>
      </c>
      <c r="J72" s="126">
        <f t="shared" si="1"/>
        <v>22.799999999999997</v>
      </c>
      <c r="K72" s="108"/>
    </row>
    <row r="73" spans="1:11" ht="36">
      <c r="A73" s="107"/>
      <c r="B73" s="120">
        <v>6</v>
      </c>
      <c r="C73" s="121" t="s">
        <v>754</v>
      </c>
      <c r="D73" s="122" t="s">
        <v>795</v>
      </c>
      <c r="E73" s="122" t="s">
        <v>26</v>
      </c>
      <c r="F73" s="139"/>
      <c r="G73" s="140"/>
      <c r="H73" s="123" t="s">
        <v>755</v>
      </c>
      <c r="I73" s="125">
        <v>3.8</v>
      </c>
      <c r="J73" s="126">
        <f t="shared" si="1"/>
        <v>22.799999999999997</v>
      </c>
      <c r="K73" s="108"/>
    </row>
    <row r="74" spans="1:11" ht="36">
      <c r="A74" s="107"/>
      <c r="B74" s="120">
        <v>6</v>
      </c>
      <c r="C74" s="121" t="s">
        <v>754</v>
      </c>
      <c r="D74" s="122" t="s">
        <v>796</v>
      </c>
      <c r="E74" s="122" t="s">
        <v>27</v>
      </c>
      <c r="F74" s="139"/>
      <c r="G74" s="140"/>
      <c r="H74" s="123" t="s">
        <v>755</v>
      </c>
      <c r="I74" s="125">
        <v>3.8</v>
      </c>
      <c r="J74" s="126">
        <f t="shared" si="1"/>
        <v>22.799999999999997</v>
      </c>
      <c r="K74" s="108"/>
    </row>
    <row r="75" spans="1:11" ht="36">
      <c r="A75" s="107"/>
      <c r="B75" s="120">
        <v>6</v>
      </c>
      <c r="C75" s="121" t="s">
        <v>756</v>
      </c>
      <c r="D75" s="122" t="s">
        <v>797</v>
      </c>
      <c r="E75" s="122" t="s">
        <v>25</v>
      </c>
      <c r="F75" s="139"/>
      <c r="G75" s="140"/>
      <c r="H75" s="123" t="s">
        <v>757</v>
      </c>
      <c r="I75" s="125">
        <v>3.8</v>
      </c>
      <c r="J75" s="126">
        <f t="shared" si="1"/>
        <v>22.799999999999997</v>
      </c>
      <c r="K75" s="108"/>
    </row>
    <row r="76" spans="1:11" ht="36">
      <c r="A76" s="107"/>
      <c r="B76" s="120">
        <v>6</v>
      </c>
      <c r="C76" s="121" t="s">
        <v>756</v>
      </c>
      <c r="D76" s="122" t="s">
        <v>798</v>
      </c>
      <c r="E76" s="122" t="s">
        <v>26</v>
      </c>
      <c r="F76" s="139"/>
      <c r="G76" s="140"/>
      <c r="H76" s="123" t="s">
        <v>757</v>
      </c>
      <c r="I76" s="125">
        <v>3.8</v>
      </c>
      <c r="J76" s="126">
        <f t="shared" si="1"/>
        <v>22.799999999999997</v>
      </c>
      <c r="K76" s="108"/>
    </row>
    <row r="77" spans="1:11" ht="36">
      <c r="A77" s="107"/>
      <c r="B77" s="120">
        <v>6</v>
      </c>
      <c r="C77" s="121" t="s">
        <v>756</v>
      </c>
      <c r="D77" s="122" t="s">
        <v>799</v>
      </c>
      <c r="E77" s="122" t="s">
        <v>27</v>
      </c>
      <c r="F77" s="139"/>
      <c r="G77" s="140"/>
      <c r="H77" s="123" t="s">
        <v>757</v>
      </c>
      <c r="I77" s="125">
        <v>3.8</v>
      </c>
      <c r="J77" s="126">
        <f t="shared" si="1"/>
        <v>22.799999999999997</v>
      </c>
      <c r="K77" s="108"/>
    </row>
    <row r="78" spans="1:11" ht="36">
      <c r="A78" s="107"/>
      <c r="B78" s="120">
        <v>6</v>
      </c>
      <c r="C78" s="121" t="s">
        <v>758</v>
      </c>
      <c r="D78" s="122" t="s">
        <v>800</v>
      </c>
      <c r="E78" s="122" t="s">
        <v>759</v>
      </c>
      <c r="F78" s="139"/>
      <c r="G78" s="140"/>
      <c r="H78" s="123" t="s">
        <v>760</v>
      </c>
      <c r="I78" s="125">
        <v>4.1399999999999997</v>
      </c>
      <c r="J78" s="126">
        <f t="shared" si="1"/>
        <v>24.839999999999996</v>
      </c>
      <c r="K78" s="108"/>
    </row>
    <row r="79" spans="1:11" ht="36">
      <c r="A79" s="107"/>
      <c r="B79" s="120">
        <v>6</v>
      </c>
      <c r="C79" s="121" t="s">
        <v>758</v>
      </c>
      <c r="D79" s="122" t="s">
        <v>801</v>
      </c>
      <c r="E79" s="122" t="s">
        <v>761</v>
      </c>
      <c r="F79" s="139"/>
      <c r="G79" s="140"/>
      <c r="H79" s="123" t="s">
        <v>760</v>
      </c>
      <c r="I79" s="125">
        <v>4.1399999999999997</v>
      </c>
      <c r="J79" s="126">
        <f t="shared" si="1"/>
        <v>24.839999999999996</v>
      </c>
      <c r="K79" s="108"/>
    </row>
    <row r="80" spans="1:11" ht="36">
      <c r="A80" s="107"/>
      <c r="B80" s="120">
        <v>6</v>
      </c>
      <c r="C80" s="121" t="s">
        <v>758</v>
      </c>
      <c r="D80" s="122" t="s">
        <v>802</v>
      </c>
      <c r="E80" s="122" t="s">
        <v>762</v>
      </c>
      <c r="F80" s="139"/>
      <c r="G80" s="140"/>
      <c r="H80" s="123" t="s">
        <v>760</v>
      </c>
      <c r="I80" s="125">
        <v>4.1399999999999997</v>
      </c>
      <c r="J80" s="126">
        <f t="shared" si="1"/>
        <v>24.839999999999996</v>
      </c>
      <c r="K80" s="108"/>
    </row>
    <row r="81" spans="1:11" ht="24">
      <c r="A81" s="107"/>
      <c r="B81" s="120">
        <v>5</v>
      </c>
      <c r="C81" s="121" t="s">
        <v>763</v>
      </c>
      <c r="D81" s="122" t="s">
        <v>803</v>
      </c>
      <c r="E81" s="122" t="s">
        <v>34</v>
      </c>
      <c r="F81" s="139"/>
      <c r="G81" s="140"/>
      <c r="H81" s="123" t="s">
        <v>764</v>
      </c>
      <c r="I81" s="125">
        <v>1.19</v>
      </c>
      <c r="J81" s="126">
        <f t="shared" si="1"/>
        <v>5.9499999999999993</v>
      </c>
      <c r="K81" s="108"/>
    </row>
    <row r="82" spans="1:11" ht="24">
      <c r="A82" s="107"/>
      <c r="B82" s="120">
        <v>5</v>
      </c>
      <c r="C82" s="121" t="s">
        <v>763</v>
      </c>
      <c r="D82" s="122" t="s">
        <v>803</v>
      </c>
      <c r="E82" s="122" t="s">
        <v>35</v>
      </c>
      <c r="F82" s="139"/>
      <c r="G82" s="140"/>
      <c r="H82" s="123" t="s">
        <v>764</v>
      </c>
      <c r="I82" s="125">
        <v>1.19</v>
      </c>
      <c r="J82" s="126">
        <f t="shared" si="1"/>
        <v>5.9499999999999993</v>
      </c>
      <c r="K82" s="108"/>
    </row>
    <row r="83" spans="1:11" ht="24">
      <c r="A83" s="107"/>
      <c r="B83" s="120">
        <v>10</v>
      </c>
      <c r="C83" s="121" t="s">
        <v>765</v>
      </c>
      <c r="D83" s="122" t="s">
        <v>765</v>
      </c>
      <c r="E83" s="122" t="s">
        <v>273</v>
      </c>
      <c r="F83" s="139"/>
      <c r="G83" s="140"/>
      <c r="H83" s="123" t="s">
        <v>766</v>
      </c>
      <c r="I83" s="125">
        <v>1.87</v>
      </c>
      <c r="J83" s="126">
        <f t="shared" si="1"/>
        <v>18.700000000000003</v>
      </c>
      <c r="K83" s="108"/>
    </row>
    <row r="84" spans="1:11">
      <c r="A84" s="107"/>
      <c r="B84" s="120">
        <v>10</v>
      </c>
      <c r="C84" s="121" t="s">
        <v>767</v>
      </c>
      <c r="D84" s="122" t="s">
        <v>804</v>
      </c>
      <c r="E84" s="122" t="s">
        <v>768</v>
      </c>
      <c r="F84" s="139"/>
      <c r="G84" s="140"/>
      <c r="H84" s="123" t="s">
        <v>769</v>
      </c>
      <c r="I84" s="125">
        <v>0.71</v>
      </c>
      <c r="J84" s="126">
        <f t="shared" si="1"/>
        <v>7.1</v>
      </c>
      <c r="K84" s="108"/>
    </row>
    <row r="85" spans="1:11" ht="24">
      <c r="A85" s="107"/>
      <c r="B85" s="120">
        <v>1</v>
      </c>
      <c r="C85" s="121" t="s">
        <v>770</v>
      </c>
      <c r="D85" s="122" t="s">
        <v>805</v>
      </c>
      <c r="E85" s="122" t="s">
        <v>34</v>
      </c>
      <c r="F85" s="139" t="s">
        <v>273</v>
      </c>
      <c r="G85" s="140"/>
      <c r="H85" s="123" t="s">
        <v>771</v>
      </c>
      <c r="I85" s="125">
        <v>3.23</v>
      </c>
      <c r="J85" s="126">
        <f t="shared" si="1"/>
        <v>3.23</v>
      </c>
      <c r="K85" s="108"/>
    </row>
    <row r="86" spans="1:11" ht="24">
      <c r="A86" s="107"/>
      <c r="B86" s="120">
        <v>1</v>
      </c>
      <c r="C86" s="121" t="s">
        <v>770</v>
      </c>
      <c r="D86" s="122" t="s">
        <v>805</v>
      </c>
      <c r="E86" s="122" t="s">
        <v>34</v>
      </c>
      <c r="F86" s="139" t="s">
        <v>673</v>
      </c>
      <c r="G86" s="140"/>
      <c r="H86" s="123" t="s">
        <v>771</v>
      </c>
      <c r="I86" s="125">
        <v>3.23</v>
      </c>
      <c r="J86" s="126">
        <f t="shared" ref="J86:J92" si="2">I86*B86</f>
        <v>3.23</v>
      </c>
      <c r="K86" s="108"/>
    </row>
    <row r="87" spans="1:11" ht="24">
      <c r="A87" s="107"/>
      <c r="B87" s="120">
        <v>1</v>
      </c>
      <c r="C87" s="121" t="s">
        <v>770</v>
      </c>
      <c r="D87" s="122" t="s">
        <v>805</v>
      </c>
      <c r="E87" s="122" t="s">
        <v>34</v>
      </c>
      <c r="F87" s="139" t="s">
        <v>271</v>
      </c>
      <c r="G87" s="140"/>
      <c r="H87" s="123" t="s">
        <v>771</v>
      </c>
      <c r="I87" s="125">
        <v>3.23</v>
      </c>
      <c r="J87" s="126">
        <f t="shared" si="2"/>
        <v>3.23</v>
      </c>
      <c r="K87" s="108"/>
    </row>
    <row r="88" spans="1:11" ht="24">
      <c r="A88" s="107"/>
      <c r="B88" s="120">
        <v>5</v>
      </c>
      <c r="C88" s="121" t="s">
        <v>770</v>
      </c>
      <c r="D88" s="122" t="s">
        <v>805</v>
      </c>
      <c r="E88" s="122" t="s">
        <v>34</v>
      </c>
      <c r="F88" s="139" t="s">
        <v>272</v>
      </c>
      <c r="G88" s="140"/>
      <c r="H88" s="123" t="s">
        <v>771</v>
      </c>
      <c r="I88" s="125">
        <v>3.23</v>
      </c>
      <c r="J88" s="126">
        <f t="shared" si="2"/>
        <v>16.149999999999999</v>
      </c>
      <c r="K88" s="108"/>
    </row>
    <row r="89" spans="1:11" ht="24">
      <c r="A89" s="107"/>
      <c r="B89" s="120">
        <v>1</v>
      </c>
      <c r="C89" s="121" t="s">
        <v>770</v>
      </c>
      <c r="D89" s="122" t="s">
        <v>805</v>
      </c>
      <c r="E89" s="122" t="s">
        <v>35</v>
      </c>
      <c r="F89" s="139" t="s">
        <v>273</v>
      </c>
      <c r="G89" s="140"/>
      <c r="H89" s="123" t="s">
        <v>771</v>
      </c>
      <c r="I89" s="125">
        <v>3.23</v>
      </c>
      <c r="J89" s="126">
        <f t="shared" si="2"/>
        <v>3.23</v>
      </c>
      <c r="K89" s="108"/>
    </row>
    <row r="90" spans="1:11" ht="24">
      <c r="A90" s="107"/>
      <c r="B90" s="120">
        <v>1</v>
      </c>
      <c r="C90" s="121" t="s">
        <v>770</v>
      </c>
      <c r="D90" s="122" t="s">
        <v>805</v>
      </c>
      <c r="E90" s="122" t="s">
        <v>35</v>
      </c>
      <c r="F90" s="139" t="s">
        <v>673</v>
      </c>
      <c r="G90" s="140"/>
      <c r="H90" s="123" t="s">
        <v>771</v>
      </c>
      <c r="I90" s="125">
        <v>3.23</v>
      </c>
      <c r="J90" s="126">
        <f t="shared" si="2"/>
        <v>3.23</v>
      </c>
      <c r="K90" s="108"/>
    </row>
    <row r="91" spans="1:11" ht="24">
      <c r="A91" s="107"/>
      <c r="B91" s="120">
        <v>1</v>
      </c>
      <c r="C91" s="121" t="s">
        <v>770</v>
      </c>
      <c r="D91" s="122" t="s">
        <v>805</v>
      </c>
      <c r="E91" s="122" t="s">
        <v>35</v>
      </c>
      <c r="F91" s="139" t="s">
        <v>271</v>
      </c>
      <c r="G91" s="140"/>
      <c r="H91" s="123" t="s">
        <v>771</v>
      </c>
      <c r="I91" s="125">
        <v>3.23</v>
      </c>
      <c r="J91" s="126">
        <f t="shared" si="2"/>
        <v>3.23</v>
      </c>
      <c r="K91" s="108"/>
    </row>
    <row r="92" spans="1:11" ht="24">
      <c r="A92" s="107"/>
      <c r="B92" s="102">
        <v>5</v>
      </c>
      <c r="C92" s="10" t="s">
        <v>770</v>
      </c>
      <c r="D92" s="111" t="s">
        <v>805</v>
      </c>
      <c r="E92" s="111" t="s">
        <v>35</v>
      </c>
      <c r="F92" s="141" t="s">
        <v>272</v>
      </c>
      <c r="G92" s="142"/>
      <c r="H92" s="11" t="s">
        <v>771</v>
      </c>
      <c r="I92" s="12">
        <v>3.23</v>
      </c>
      <c r="J92" s="103">
        <f t="shared" si="2"/>
        <v>16.149999999999999</v>
      </c>
      <c r="K92" s="108"/>
    </row>
    <row r="93" spans="1:11">
      <c r="A93" s="107"/>
      <c r="B93" s="124"/>
      <c r="C93" s="124"/>
      <c r="D93" s="124"/>
      <c r="E93" s="124"/>
      <c r="F93" s="124"/>
      <c r="G93" s="124"/>
      <c r="H93" s="124"/>
      <c r="I93" s="127" t="s">
        <v>255</v>
      </c>
      <c r="J93" s="128">
        <f>SUM(J22:J92)</f>
        <v>1092.94</v>
      </c>
      <c r="K93" s="108"/>
    </row>
    <row r="94" spans="1:11">
      <c r="A94" s="107"/>
      <c r="B94" s="124"/>
      <c r="C94" s="124"/>
      <c r="D94" s="124"/>
      <c r="E94" s="124"/>
      <c r="F94" s="124"/>
      <c r="G94" s="124"/>
      <c r="H94" s="124"/>
      <c r="I94" s="127" t="s">
        <v>812</v>
      </c>
      <c r="J94" s="128">
        <v>-28.88</v>
      </c>
      <c r="K94" s="108"/>
    </row>
    <row r="95" spans="1:11">
      <c r="A95" s="107"/>
      <c r="B95" s="124"/>
      <c r="C95" s="124"/>
      <c r="D95" s="124"/>
      <c r="E95" s="124"/>
      <c r="F95" s="124"/>
      <c r="G95" s="124"/>
      <c r="H95" s="124"/>
      <c r="I95" s="127" t="s">
        <v>810</v>
      </c>
      <c r="J95" s="128">
        <f>J93*-0.03</f>
        <v>-32.788200000000003</v>
      </c>
      <c r="K95" s="108"/>
    </row>
    <row r="96" spans="1:11" outlineLevel="1">
      <c r="A96" s="107"/>
      <c r="B96" s="124"/>
      <c r="C96" s="124"/>
      <c r="D96" s="124"/>
      <c r="E96" s="124"/>
      <c r="F96" s="124"/>
      <c r="G96" s="124"/>
      <c r="H96" s="124"/>
      <c r="I96" s="130" t="s">
        <v>811</v>
      </c>
      <c r="J96" s="128">
        <v>0</v>
      </c>
      <c r="K96" s="108"/>
    </row>
    <row r="97" spans="1:11">
      <c r="A97" s="107"/>
      <c r="B97" s="124"/>
      <c r="C97" s="124"/>
      <c r="D97" s="124"/>
      <c r="E97" s="124"/>
      <c r="F97" s="124"/>
      <c r="G97" s="124"/>
      <c r="H97" s="124"/>
      <c r="I97" s="127" t="s">
        <v>257</v>
      </c>
      <c r="J97" s="128">
        <f>SUM(J93:J96)</f>
        <v>1031.2718</v>
      </c>
      <c r="K97" s="108"/>
    </row>
    <row r="98" spans="1:11">
      <c r="A98" s="6"/>
      <c r="B98" s="7"/>
      <c r="C98" s="7"/>
      <c r="D98" s="7"/>
      <c r="E98" s="7"/>
      <c r="F98" s="7"/>
      <c r="G98" s="7"/>
      <c r="H98" s="137" t="s">
        <v>813</v>
      </c>
      <c r="I98" s="7"/>
      <c r="J98" s="7"/>
      <c r="K98" s="8"/>
    </row>
    <row r="100" spans="1:11">
      <c r="H100" s="1" t="s">
        <v>807</v>
      </c>
      <c r="I100" s="88">
        <v>39.409999999999997</v>
      </c>
    </row>
    <row r="101" spans="1:11">
      <c r="H101" s="1" t="s">
        <v>705</v>
      </c>
      <c r="I101" s="88">
        <v>36.17</v>
      </c>
    </row>
    <row r="102" spans="1:11">
      <c r="H102" s="1" t="s">
        <v>808</v>
      </c>
      <c r="I102" s="88">
        <f>I104/I101</f>
        <v>1190.8422836604921</v>
      </c>
    </row>
    <row r="103" spans="1:11">
      <c r="H103" s="1" t="s">
        <v>809</v>
      </c>
      <c r="I103" s="88">
        <f>I105/I101</f>
        <v>1123.6500314625378</v>
      </c>
    </row>
    <row r="104" spans="1:11">
      <c r="H104" s="1" t="s">
        <v>706</v>
      </c>
      <c r="I104" s="88">
        <f>J93*I100</f>
        <v>43072.765399999997</v>
      </c>
    </row>
    <row r="105" spans="1:11">
      <c r="H105" s="1" t="s">
        <v>707</v>
      </c>
      <c r="I105" s="88">
        <f>J97*I100</f>
        <v>40642.421637999993</v>
      </c>
    </row>
    <row r="106" spans="1:11" ht="13.5" thickBot="1"/>
    <row r="107" spans="1:11">
      <c r="H107" s="153" t="s">
        <v>814</v>
      </c>
      <c r="I107" s="154">
        <v>1068.94</v>
      </c>
    </row>
    <row r="108" spans="1:11" ht="13.5" thickBot="1">
      <c r="H108" s="155" t="s">
        <v>815</v>
      </c>
      <c r="I108" s="156">
        <f>I107-J97</f>
        <v>37.66820000000007</v>
      </c>
    </row>
  </sheetData>
  <mergeCells count="75">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319</v>
      </c>
      <c r="O1" t="s">
        <v>144</v>
      </c>
      <c r="T1" t="s">
        <v>255</v>
      </c>
      <c r="U1">
        <v>1102</v>
      </c>
    </row>
    <row r="2" spans="1:21" ht="15.75">
      <c r="A2" s="107"/>
      <c r="B2" s="116" t="s">
        <v>134</v>
      </c>
      <c r="C2" s="112"/>
      <c r="D2" s="112"/>
      <c r="E2" s="112"/>
      <c r="F2" s="112"/>
      <c r="G2" s="112"/>
      <c r="H2" s="112"/>
      <c r="I2" s="117" t="s">
        <v>140</v>
      </c>
      <c r="J2" s="108"/>
      <c r="T2" t="s">
        <v>184</v>
      </c>
      <c r="U2">
        <v>33.06</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1135.06</v>
      </c>
    </row>
    <row r="5" spans="1:21">
      <c r="A5" s="107"/>
      <c r="B5" s="113" t="s">
        <v>137</v>
      </c>
      <c r="C5" s="112"/>
      <c r="D5" s="112"/>
      <c r="E5" s="112"/>
      <c r="F5" s="112"/>
      <c r="G5" s="112"/>
      <c r="H5" s="112"/>
      <c r="I5" s="112"/>
      <c r="J5" s="108"/>
      <c r="S5" t="s">
        <v>806</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709</v>
      </c>
      <c r="C10" s="112"/>
      <c r="D10" s="112"/>
      <c r="E10" s="108"/>
      <c r="F10" s="109"/>
      <c r="G10" s="109" t="s">
        <v>709</v>
      </c>
      <c r="H10" s="112"/>
      <c r="I10" s="145"/>
      <c r="J10" s="108"/>
    </row>
    <row r="11" spans="1:21">
      <c r="A11" s="107"/>
      <c r="B11" s="107" t="s">
        <v>710</v>
      </c>
      <c r="C11" s="112"/>
      <c r="D11" s="112"/>
      <c r="E11" s="108"/>
      <c r="F11" s="109"/>
      <c r="G11" s="109" t="s">
        <v>710</v>
      </c>
      <c r="H11" s="112"/>
      <c r="I11" s="146"/>
      <c r="J11" s="108"/>
    </row>
    <row r="12" spans="1:21">
      <c r="A12" s="107"/>
      <c r="B12" s="107" t="s">
        <v>711</v>
      </c>
      <c r="C12" s="112"/>
      <c r="D12" s="112"/>
      <c r="E12" s="108"/>
      <c r="F12" s="109"/>
      <c r="G12" s="109" t="s">
        <v>711</v>
      </c>
      <c r="H12" s="112"/>
      <c r="I12" s="112"/>
      <c r="J12" s="108"/>
    </row>
    <row r="13" spans="1:21">
      <c r="A13" s="107"/>
      <c r="B13" s="107" t="s">
        <v>712</v>
      </c>
      <c r="C13" s="112"/>
      <c r="D13" s="112"/>
      <c r="E13" s="108"/>
      <c r="F13" s="109"/>
      <c r="G13" s="109" t="s">
        <v>712</v>
      </c>
      <c r="H13" s="112"/>
      <c r="I13" s="96" t="s">
        <v>11</v>
      </c>
      <c r="J13" s="108"/>
    </row>
    <row r="14" spans="1:21">
      <c r="A14" s="107"/>
      <c r="B14" s="107" t="s">
        <v>713</v>
      </c>
      <c r="C14" s="112"/>
      <c r="D14" s="112"/>
      <c r="E14" s="108"/>
      <c r="F14" s="109"/>
      <c r="G14" s="109" t="s">
        <v>713</v>
      </c>
      <c r="H14" s="112"/>
      <c r="I14" s="147">
        <v>45195</v>
      </c>
      <c r="J14" s="108"/>
    </row>
    <row r="15" spans="1:21">
      <c r="A15" s="107"/>
      <c r="B15" s="6" t="s">
        <v>6</v>
      </c>
      <c r="C15" s="7"/>
      <c r="D15" s="7"/>
      <c r="E15" s="8"/>
      <c r="F15" s="109"/>
      <c r="G15" s="9" t="s">
        <v>6</v>
      </c>
      <c r="H15" s="112"/>
      <c r="I15" s="148"/>
      <c r="J15" s="108"/>
    </row>
    <row r="16" spans="1:21">
      <c r="A16" s="107"/>
      <c r="B16" s="112"/>
      <c r="C16" s="112"/>
      <c r="D16" s="112"/>
      <c r="E16" s="112"/>
      <c r="F16" s="112"/>
      <c r="G16" s="112"/>
      <c r="H16" s="115" t="s">
        <v>142</v>
      </c>
      <c r="I16" s="129">
        <v>40131</v>
      </c>
      <c r="J16" s="108"/>
    </row>
    <row r="17" spans="1:16">
      <c r="A17" s="107"/>
      <c r="B17" s="112" t="s">
        <v>714</v>
      </c>
      <c r="C17" s="112"/>
      <c r="D17" s="112"/>
      <c r="E17" s="112"/>
      <c r="F17" s="112"/>
      <c r="G17" s="112"/>
      <c r="H17" s="115" t="s">
        <v>143</v>
      </c>
      <c r="I17" s="129"/>
      <c r="J17" s="108"/>
    </row>
    <row r="18" spans="1:16" ht="18">
      <c r="A18" s="107"/>
      <c r="B18" s="112" t="s">
        <v>715</v>
      </c>
      <c r="C18" s="112"/>
      <c r="D18" s="112"/>
      <c r="E18" s="112"/>
      <c r="F18" s="112"/>
      <c r="G18" s="112"/>
      <c r="H18" s="114" t="s">
        <v>258</v>
      </c>
      <c r="I18" s="101" t="s">
        <v>772</v>
      </c>
      <c r="J18" s="108"/>
    </row>
    <row r="19" spans="1:16">
      <c r="A19" s="107"/>
      <c r="B19" s="112"/>
      <c r="C19" s="112"/>
      <c r="D19" s="112"/>
      <c r="E19" s="112"/>
      <c r="F19" s="112"/>
      <c r="G19" s="112"/>
      <c r="H19" s="112"/>
      <c r="I19" s="112"/>
      <c r="J19" s="108"/>
      <c r="P19">
        <v>45195</v>
      </c>
    </row>
    <row r="20" spans="1:16">
      <c r="A20" s="107"/>
      <c r="B20" s="97" t="s">
        <v>198</v>
      </c>
      <c r="C20" s="97" t="s">
        <v>199</v>
      </c>
      <c r="D20" s="110" t="s">
        <v>200</v>
      </c>
      <c r="E20" s="149" t="s">
        <v>201</v>
      </c>
      <c r="F20" s="150"/>
      <c r="G20" s="97" t="s">
        <v>169</v>
      </c>
      <c r="H20" s="97" t="s">
        <v>202</v>
      </c>
      <c r="I20" s="97" t="s">
        <v>21</v>
      </c>
      <c r="J20" s="108"/>
    </row>
    <row r="21" spans="1:16">
      <c r="A21" s="107"/>
      <c r="B21" s="118"/>
      <c r="C21" s="118"/>
      <c r="D21" s="119"/>
      <c r="E21" s="151"/>
      <c r="F21" s="152"/>
      <c r="G21" s="118" t="s">
        <v>141</v>
      </c>
      <c r="H21" s="118"/>
      <c r="I21" s="118"/>
      <c r="J21" s="108"/>
    </row>
    <row r="22" spans="1:16" ht="84">
      <c r="A22" s="107"/>
      <c r="B22" s="120">
        <v>6</v>
      </c>
      <c r="C22" s="121" t="s">
        <v>716</v>
      </c>
      <c r="D22" s="122" t="s">
        <v>717</v>
      </c>
      <c r="E22" s="139" t="s">
        <v>484</v>
      </c>
      <c r="F22" s="140"/>
      <c r="G22" s="123" t="s">
        <v>718</v>
      </c>
      <c r="H22" s="125">
        <v>0.94</v>
      </c>
      <c r="I22" s="126">
        <f t="shared" ref="I22:I53" si="0">H22*B22</f>
        <v>5.64</v>
      </c>
      <c r="J22" s="108"/>
    </row>
    <row r="23" spans="1:16" ht="84">
      <c r="A23" s="107"/>
      <c r="B23" s="120">
        <v>4</v>
      </c>
      <c r="C23" s="121" t="s">
        <v>716</v>
      </c>
      <c r="D23" s="122" t="s">
        <v>719</v>
      </c>
      <c r="E23" s="139" t="s">
        <v>484</v>
      </c>
      <c r="F23" s="140"/>
      <c r="G23" s="123" t="s">
        <v>718</v>
      </c>
      <c r="H23" s="125">
        <v>1.1499999999999999</v>
      </c>
      <c r="I23" s="126">
        <f t="shared" si="0"/>
        <v>4.5999999999999996</v>
      </c>
      <c r="J23" s="108"/>
    </row>
    <row r="24" spans="1:16" ht="84">
      <c r="A24" s="107"/>
      <c r="B24" s="120">
        <v>4</v>
      </c>
      <c r="C24" s="121" t="s">
        <v>716</v>
      </c>
      <c r="D24" s="122" t="s">
        <v>720</v>
      </c>
      <c r="E24" s="139" t="s">
        <v>484</v>
      </c>
      <c r="F24" s="140"/>
      <c r="G24" s="123" t="s">
        <v>718</v>
      </c>
      <c r="H24" s="125">
        <v>1.4</v>
      </c>
      <c r="I24" s="126">
        <f t="shared" si="0"/>
        <v>5.6</v>
      </c>
      <c r="J24" s="108"/>
    </row>
    <row r="25" spans="1:16" ht="108">
      <c r="A25" s="107"/>
      <c r="B25" s="120">
        <v>8</v>
      </c>
      <c r="C25" s="121" t="s">
        <v>721</v>
      </c>
      <c r="D25" s="122" t="s">
        <v>722</v>
      </c>
      <c r="E25" s="139"/>
      <c r="F25" s="140"/>
      <c r="G25" s="123" t="s">
        <v>723</v>
      </c>
      <c r="H25" s="125">
        <v>0.43</v>
      </c>
      <c r="I25" s="126">
        <f t="shared" si="0"/>
        <v>3.44</v>
      </c>
      <c r="J25" s="108"/>
    </row>
    <row r="26" spans="1:16" ht="108">
      <c r="A26" s="107"/>
      <c r="B26" s="120">
        <v>8</v>
      </c>
      <c r="C26" s="121" t="s">
        <v>721</v>
      </c>
      <c r="D26" s="122" t="s">
        <v>724</v>
      </c>
      <c r="E26" s="139"/>
      <c r="F26" s="140"/>
      <c r="G26" s="123" t="s">
        <v>723</v>
      </c>
      <c r="H26" s="125">
        <v>0.53</v>
      </c>
      <c r="I26" s="126">
        <f t="shared" si="0"/>
        <v>4.24</v>
      </c>
      <c r="J26" s="108"/>
    </row>
    <row r="27" spans="1:16" ht="96">
      <c r="A27" s="107"/>
      <c r="B27" s="120">
        <v>6</v>
      </c>
      <c r="C27" s="121" t="s">
        <v>725</v>
      </c>
      <c r="D27" s="122" t="s">
        <v>724</v>
      </c>
      <c r="E27" s="139"/>
      <c r="F27" s="140"/>
      <c r="G27" s="123" t="s">
        <v>726</v>
      </c>
      <c r="H27" s="125">
        <v>0.83</v>
      </c>
      <c r="I27" s="126">
        <f t="shared" si="0"/>
        <v>4.9799999999999995</v>
      </c>
      <c r="J27" s="108"/>
    </row>
    <row r="28" spans="1:16" ht="96">
      <c r="A28" s="107"/>
      <c r="B28" s="120">
        <v>6</v>
      </c>
      <c r="C28" s="121" t="s">
        <v>725</v>
      </c>
      <c r="D28" s="122" t="s">
        <v>717</v>
      </c>
      <c r="E28" s="139"/>
      <c r="F28" s="140"/>
      <c r="G28" s="123" t="s">
        <v>726</v>
      </c>
      <c r="H28" s="125">
        <v>0.89</v>
      </c>
      <c r="I28" s="126">
        <f t="shared" si="0"/>
        <v>5.34</v>
      </c>
      <c r="J28" s="108"/>
    </row>
    <row r="29" spans="1:16" ht="84">
      <c r="A29" s="107"/>
      <c r="B29" s="120">
        <v>8</v>
      </c>
      <c r="C29" s="121" t="s">
        <v>727</v>
      </c>
      <c r="D29" s="122" t="s">
        <v>722</v>
      </c>
      <c r="E29" s="139"/>
      <c r="F29" s="140"/>
      <c r="G29" s="123" t="s">
        <v>728</v>
      </c>
      <c r="H29" s="125">
        <v>0.56000000000000005</v>
      </c>
      <c r="I29" s="126">
        <f t="shared" si="0"/>
        <v>4.4800000000000004</v>
      </c>
      <c r="J29" s="108"/>
    </row>
    <row r="30" spans="1:16" ht="84">
      <c r="A30" s="107"/>
      <c r="B30" s="120">
        <v>8</v>
      </c>
      <c r="C30" s="121" t="s">
        <v>727</v>
      </c>
      <c r="D30" s="122" t="s">
        <v>724</v>
      </c>
      <c r="E30" s="139"/>
      <c r="F30" s="140"/>
      <c r="G30" s="123" t="s">
        <v>728</v>
      </c>
      <c r="H30" s="125">
        <v>0.6</v>
      </c>
      <c r="I30" s="126">
        <f t="shared" si="0"/>
        <v>4.8</v>
      </c>
      <c r="J30" s="108"/>
    </row>
    <row r="31" spans="1:16" ht="84">
      <c r="A31" s="107"/>
      <c r="B31" s="120">
        <v>8</v>
      </c>
      <c r="C31" s="121" t="s">
        <v>727</v>
      </c>
      <c r="D31" s="122" t="s">
        <v>717</v>
      </c>
      <c r="E31" s="139"/>
      <c r="F31" s="140"/>
      <c r="G31" s="123" t="s">
        <v>728</v>
      </c>
      <c r="H31" s="125">
        <v>0.65</v>
      </c>
      <c r="I31" s="126">
        <f t="shared" si="0"/>
        <v>5.2</v>
      </c>
      <c r="J31" s="108"/>
    </row>
    <row r="32" spans="1:16" ht="84">
      <c r="A32" s="107"/>
      <c r="B32" s="120">
        <v>6</v>
      </c>
      <c r="C32" s="121" t="s">
        <v>727</v>
      </c>
      <c r="D32" s="122" t="s">
        <v>719</v>
      </c>
      <c r="E32" s="139"/>
      <c r="F32" s="140"/>
      <c r="G32" s="123" t="s">
        <v>728</v>
      </c>
      <c r="H32" s="125">
        <v>0.72</v>
      </c>
      <c r="I32" s="126">
        <f t="shared" si="0"/>
        <v>4.32</v>
      </c>
      <c r="J32" s="108"/>
    </row>
    <row r="33" spans="1:10" ht="120">
      <c r="A33" s="107"/>
      <c r="B33" s="120">
        <v>6</v>
      </c>
      <c r="C33" s="121" t="s">
        <v>729</v>
      </c>
      <c r="D33" s="122" t="s">
        <v>719</v>
      </c>
      <c r="E33" s="139"/>
      <c r="F33" s="140"/>
      <c r="G33" s="123" t="s">
        <v>730</v>
      </c>
      <c r="H33" s="125">
        <v>0.72</v>
      </c>
      <c r="I33" s="126">
        <f t="shared" si="0"/>
        <v>4.32</v>
      </c>
      <c r="J33" s="108"/>
    </row>
    <row r="34" spans="1:10" ht="120">
      <c r="A34" s="107"/>
      <c r="B34" s="120">
        <v>6</v>
      </c>
      <c r="C34" s="121" t="s">
        <v>729</v>
      </c>
      <c r="D34" s="122" t="s">
        <v>720</v>
      </c>
      <c r="E34" s="139"/>
      <c r="F34" s="140"/>
      <c r="G34" s="123" t="s">
        <v>730</v>
      </c>
      <c r="H34" s="125">
        <v>0.79</v>
      </c>
      <c r="I34" s="126">
        <f t="shared" si="0"/>
        <v>4.74</v>
      </c>
      <c r="J34" s="108"/>
    </row>
    <row r="35" spans="1:10" ht="216">
      <c r="A35" s="107"/>
      <c r="B35" s="120">
        <v>1</v>
      </c>
      <c r="C35" s="121" t="s">
        <v>731</v>
      </c>
      <c r="D35" s="122"/>
      <c r="E35" s="139"/>
      <c r="F35" s="140"/>
      <c r="G35" s="123" t="s">
        <v>732</v>
      </c>
      <c r="H35" s="125">
        <v>54.36</v>
      </c>
      <c r="I35" s="126">
        <f t="shared" si="0"/>
        <v>54.36</v>
      </c>
      <c r="J35" s="108"/>
    </row>
    <row r="36" spans="1:10" ht="204">
      <c r="A36" s="107"/>
      <c r="B36" s="120">
        <v>1</v>
      </c>
      <c r="C36" s="121" t="s">
        <v>733</v>
      </c>
      <c r="D36" s="122" t="s">
        <v>242</v>
      </c>
      <c r="E36" s="139" t="s">
        <v>107</v>
      </c>
      <c r="F36" s="140"/>
      <c r="G36" s="123" t="s">
        <v>734</v>
      </c>
      <c r="H36" s="125">
        <v>32.53</v>
      </c>
      <c r="I36" s="126">
        <f t="shared" si="0"/>
        <v>32.53</v>
      </c>
      <c r="J36" s="108"/>
    </row>
    <row r="37" spans="1:10" ht="180">
      <c r="A37" s="107"/>
      <c r="B37" s="120">
        <v>1</v>
      </c>
      <c r="C37" s="121" t="s">
        <v>735</v>
      </c>
      <c r="D37" s="122" t="s">
        <v>736</v>
      </c>
      <c r="E37" s="139" t="s">
        <v>107</v>
      </c>
      <c r="F37" s="140"/>
      <c r="G37" s="123" t="s">
        <v>737</v>
      </c>
      <c r="H37" s="125">
        <v>32.53</v>
      </c>
      <c r="I37" s="126">
        <f t="shared" si="0"/>
        <v>32.53</v>
      </c>
      <c r="J37" s="108"/>
    </row>
    <row r="38" spans="1:10" ht="180">
      <c r="A38" s="107"/>
      <c r="B38" s="120">
        <v>1</v>
      </c>
      <c r="C38" s="121" t="s">
        <v>735</v>
      </c>
      <c r="D38" s="122" t="s">
        <v>736</v>
      </c>
      <c r="E38" s="139" t="s">
        <v>212</v>
      </c>
      <c r="F38" s="140"/>
      <c r="G38" s="123" t="s">
        <v>737</v>
      </c>
      <c r="H38" s="125">
        <v>32.53</v>
      </c>
      <c r="I38" s="126">
        <f t="shared" si="0"/>
        <v>32.53</v>
      </c>
      <c r="J38" s="108"/>
    </row>
    <row r="39" spans="1:10" ht="180">
      <c r="A39" s="107"/>
      <c r="B39" s="120">
        <v>1</v>
      </c>
      <c r="C39" s="121" t="s">
        <v>735</v>
      </c>
      <c r="D39" s="122" t="s">
        <v>736</v>
      </c>
      <c r="E39" s="139" t="s">
        <v>214</v>
      </c>
      <c r="F39" s="140"/>
      <c r="G39" s="123" t="s">
        <v>737</v>
      </c>
      <c r="H39" s="125">
        <v>32.53</v>
      </c>
      <c r="I39" s="126">
        <f t="shared" si="0"/>
        <v>32.53</v>
      </c>
      <c r="J39" s="108"/>
    </row>
    <row r="40" spans="1:10" ht="180">
      <c r="A40" s="107"/>
      <c r="B40" s="120">
        <v>1</v>
      </c>
      <c r="C40" s="121" t="s">
        <v>735</v>
      </c>
      <c r="D40" s="122" t="s">
        <v>736</v>
      </c>
      <c r="E40" s="139" t="s">
        <v>266</v>
      </c>
      <c r="F40" s="140"/>
      <c r="G40" s="123" t="s">
        <v>737</v>
      </c>
      <c r="H40" s="125">
        <v>32.53</v>
      </c>
      <c r="I40" s="126">
        <f t="shared" si="0"/>
        <v>32.53</v>
      </c>
      <c r="J40" s="108"/>
    </row>
    <row r="41" spans="1:10" ht="132">
      <c r="A41" s="107"/>
      <c r="B41" s="120">
        <v>1</v>
      </c>
      <c r="C41" s="121" t="s">
        <v>738</v>
      </c>
      <c r="D41" s="122" t="s">
        <v>736</v>
      </c>
      <c r="E41" s="139"/>
      <c r="F41" s="140"/>
      <c r="G41" s="123" t="s">
        <v>739</v>
      </c>
      <c r="H41" s="125">
        <v>32.53</v>
      </c>
      <c r="I41" s="126">
        <f t="shared" si="0"/>
        <v>32.53</v>
      </c>
      <c r="J41" s="108"/>
    </row>
    <row r="42" spans="1:10" ht="156">
      <c r="A42" s="107"/>
      <c r="B42" s="120">
        <v>1</v>
      </c>
      <c r="C42" s="121" t="s">
        <v>740</v>
      </c>
      <c r="D42" s="122" t="s">
        <v>294</v>
      </c>
      <c r="E42" s="139"/>
      <c r="F42" s="140"/>
      <c r="G42" s="123" t="s">
        <v>741</v>
      </c>
      <c r="H42" s="125">
        <v>44.88</v>
      </c>
      <c r="I42" s="126">
        <f t="shared" si="0"/>
        <v>44.88</v>
      </c>
      <c r="J42" s="108"/>
    </row>
    <row r="43" spans="1:10" ht="156">
      <c r="A43" s="107"/>
      <c r="B43" s="120">
        <v>1</v>
      </c>
      <c r="C43" s="121" t="s">
        <v>740</v>
      </c>
      <c r="D43" s="122" t="s">
        <v>314</v>
      </c>
      <c r="E43" s="139"/>
      <c r="F43" s="140"/>
      <c r="G43" s="123" t="s">
        <v>741</v>
      </c>
      <c r="H43" s="125">
        <v>56</v>
      </c>
      <c r="I43" s="126">
        <f t="shared" si="0"/>
        <v>56</v>
      </c>
      <c r="J43" s="108"/>
    </row>
    <row r="44" spans="1:10" ht="168">
      <c r="A44" s="107"/>
      <c r="B44" s="120">
        <v>1</v>
      </c>
      <c r="C44" s="121" t="s">
        <v>742</v>
      </c>
      <c r="D44" s="122" t="s">
        <v>743</v>
      </c>
      <c r="E44" s="139"/>
      <c r="F44" s="140"/>
      <c r="G44" s="123" t="s">
        <v>744</v>
      </c>
      <c r="H44" s="125">
        <v>52.91</v>
      </c>
      <c r="I44" s="126">
        <f t="shared" si="0"/>
        <v>52.91</v>
      </c>
      <c r="J44" s="108"/>
    </row>
    <row r="45" spans="1:10" ht="60">
      <c r="A45" s="107"/>
      <c r="B45" s="120">
        <v>10</v>
      </c>
      <c r="C45" s="121" t="s">
        <v>745</v>
      </c>
      <c r="D45" s="122" t="s">
        <v>717</v>
      </c>
      <c r="E45" s="139" t="s">
        <v>110</v>
      </c>
      <c r="F45" s="140"/>
      <c r="G45" s="123" t="s">
        <v>746</v>
      </c>
      <c r="H45" s="125">
        <v>0.54</v>
      </c>
      <c r="I45" s="126">
        <f t="shared" si="0"/>
        <v>5.4</v>
      </c>
      <c r="J45" s="108"/>
    </row>
    <row r="46" spans="1:10" ht="60">
      <c r="A46" s="107"/>
      <c r="B46" s="120">
        <v>10</v>
      </c>
      <c r="C46" s="121" t="s">
        <v>745</v>
      </c>
      <c r="D46" s="122" t="s">
        <v>717</v>
      </c>
      <c r="E46" s="139" t="s">
        <v>747</v>
      </c>
      <c r="F46" s="140"/>
      <c r="G46" s="123" t="s">
        <v>746</v>
      </c>
      <c r="H46" s="125">
        <v>0.54</v>
      </c>
      <c r="I46" s="126">
        <f t="shared" si="0"/>
        <v>5.4</v>
      </c>
      <c r="J46" s="108"/>
    </row>
    <row r="47" spans="1:10" ht="156">
      <c r="A47" s="107"/>
      <c r="B47" s="120">
        <v>6</v>
      </c>
      <c r="C47" s="121" t="s">
        <v>577</v>
      </c>
      <c r="D47" s="122" t="s">
        <v>212</v>
      </c>
      <c r="E47" s="139"/>
      <c r="F47" s="140"/>
      <c r="G47" s="123" t="s">
        <v>748</v>
      </c>
      <c r="H47" s="125">
        <v>1.57</v>
      </c>
      <c r="I47" s="126">
        <f t="shared" si="0"/>
        <v>9.42</v>
      </c>
      <c r="J47" s="108"/>
    </row>
    <row r="48" spans="1:10" ht="156">
      <c r="A48" s="107"/>
      <c r="B48" s="120">
        <v>6</v>
      </c>
      <c r="C48" s="121" t="s">
        <v>577</v>
      </c>
      <c r="D48" s="122" t="s">
        <v>263</v>
      </c>
      <c r="E48" s="139"/>
      <c r="F48" s="140"/>
      <c r="G48" s="123" t="s">
        <v>748</v>
      </c>
      <c r="H48" s="125">
        <v>1.57</v>
      </c>
      <c r="I48" s="126">
        <f t="shared" si="0"/>
        <v>9.42</v>
      </c>
      <c r="J48" s="108"/>
    </row>
    <row r="49" spans="1:10" ht="156">
      <c r="A49" s="107"/>
      <c r="B49" s="120">
        <v>6</v>
      </c>
      <c r="C49" s="121" t="s">
        <v>577</v>
      </c>
      <c r="D49" s="122" t="s">
        <v>265</v>
      </c>
      <c r="E49" s="139"/>
      <c r="F49" s="140"/>
      <c r="G49" s="123" t="s">
        <v>748</v>
      </c>
      <c r="H49" s="125">
        <v>1.57</v>
      </c>
      <c r="I49" s="126">
        <f t="shared" si="0"/>
        <v>9.42</v>
      </c>
      <c r="J49" s="108"/>
    </row>
    <row r="50" spans="1:10" ht="156">
      <c r="A50" s="107"/>
      <c r="B50" s="120">
        <v>6</v>
      </c>
      <c r="C50" s="121" t="s">
        <v>577</v>
      </c>
      <c r="D50" s="122" t="s">
        <v>267</v>
      </c>
      <c r="E50" s="139"/>
      <c r="F50" s="140"/>
      <c r="G50" s="123" t="s">
        <v>748</v>
      </c>
      <c r="H50" s="125">
        <v>1.57</v>
      </c>
      <c r="I50" s="126">
        <f t="shared" si="0"/>
        <v>9.42</v>
      </c>
      <c r="J50" s="108"/>
    </row>
    <row r="51" spans="1:10" ht="156">
      <c r="A51" s="107"/>
      <c r="B51" s="120">
        <v>6</v>
      </c>
      <c r="C51" s="121" t="s">
        <v>577</v>
      </c>
      <c r="D51" s="122" t="s">
        <v>310</v>
      </c>
      <c r="E51" s="139"/>
      <c r="F51" s="140"/>
      <c r="G51" s="123" t="s">
        <v>748</v>
      </c>
      <c r="H51" s="125">
        <v>1.57</v>
      </c>
      <c r="I51" s="126">
        <f t="shared" si="0"/>
        <v>9.42</v>
      </c>
      <c r="J51" s="108"/>
    </row>
    <row r="52" spans="1:10" ht="156">
      <c r="A52" s="107"/>
      <c r="B52" s="120">
        <v>6</v>
      </c>
      <c r="C52" s="121" t="s">
        <v>577</v>
      </c>
      <c r="D52" s="122" t="s">
        <v>270</v>
      </c>
      <c r="E52" s="139"/>
      <c r="F52" s="140"/>
      <c r="G52" s="123" t="s">
        <v>748</v>
      </c>
      <c r="H52" s="125">
        <v>1.57</v>
      </c>
      <c r="I52" s="126">
        <f t="shared" si="0"/>
        <v>9.42</v>
      </c>
      <c r="J52" s="108"/>
    </row>
    <row r="53" spans="1:10" ht="156">
      <c r="A53" s="107"/>
      <c r="B53" s="120">
        <v>6</v>
      </c>
      <c r="C53" s="121" t="s">
        <v>577</v>
      </c>
      <c r="D53" s="122" t="s">
        <v>311</v>
      </c>
      <c r="E53" s="139"/>
      <c r="F53" s="140"/>
      <c r="G53" s="123" t="s">
        <v>748</v>
      </c>
      <c r="H53" s="125">
        <v>1.57</v>
      </c>
      <c r="I53" s="126">
        <f t="shared" si="0"/>
        <v>9.42</v>
      </c>
      <c r="J53" s="108"/>
    </row>
    <row r="54" spans="1:10" ht="60">
      <c r="A54" s="107"/>
      <c r="B54" s="120">
        <v>4</v>
      </c>
      <c r="C54" s="121" t="s">
        <v>749</v>
      </c>
      <c r="D54" s="122" t="s">
        <v>720</v>
      </c>
      <c r="E54" s="139" t="s">
        <v>583</v>
      </c>
      <c r="F54" s="140"/>
      <c r="G54" s="123" t="s">
        <v>750</v>
      </c>
      <c r="H54" s="125">
        <v>0.95</v>
      </c>
      <c r="I54" s="126">
        <f t="shared" ref="I54:I85" si="1">H54*B54</f>
        <v>3.8</v>
      </c>
      <c r="J54" s="108"/>
    </row>
    <row r="55" spans="1:10" ht="60">
      <c r="A55" s="107"/>
      <c r="B55" s="120">
        <v>2</v>
      </c>
      <c r="C55" s="121" t="s">
        <v>749</v>
      </c>
      <c r="D55" s="122" t="s">
        <v>720</v>
      </c>
      <c r="E55" s="139" t="s">
        <v>673</v>
      </c>
      <c r="F55" s="140"/>
      <c r="G55" s="123" t="s">
        <v>750</v>
      </c>
      <c r="H55" s="125">
        <v>0.95</v>
      </c>
      <c r="I55" s="126">
        <f t="shared" si="1"/>
        <v>1.9</v>
      </c>
      <c r="J55" s="108"/>
    </row>
    <row r="56" spans="1:10" ht="180">
      <c r="A56" s="107"/>
      <c r="B56" s="120">
        <v>1</v>
      </c>
      <c r="C56" s="121" t="s">
        <v>751</v>
      </c>
      <c r="D56" s="122" t="s">
        <v>25</v>
      </c>
      <c r="E56" s="139" t="s">
        <v>302</v>
      </c>
      <c r="F56" s="140"/>
      <c r="G56" s="123" t="s">
        <v>752</v>
      </c>
      <c r="H56" s="125">
        <v>47.71</v>
      </c>
      <c r="I56" s="126">
        <f t="shared" si="1"/>
        <v>47.71</v>
      </c>
      <c r="J56" s="108"/>
    </row>
    <row r="57" spans="1:10" ht="180">
      <c r="A57" s="107"/>
      <c r="B57" s="120">
        <v>1</v>
      </c>
      <c r="C57" s="121" t="s">
        <v>751</v>
      </c>
      <c r="D57" s="122" t="s">
        <v>26</v>
      </c>
      <c r="E57" s="139" t="s">
        <v>302</v>
      </c>
      <c r="F57" s="140"/>
      <c r="G57" s="123" t="s">
        <v>752</v>
      </c>
      <c r="H57" s="125">
        <v>47.71</v>
      </c>
      <c r="I57" s="126">
        <f t="shared" si="1"/>
        <v>47.71</v>
      </c>
      <c r="J57" s="108"/>
    </row>
    <row r="58" spans="1:10" ht="180">
      <c r="A58" s="107"/>
      <c r="B58" s="120">
        <v>1</v>
      </c>
      <c r="C58" s="121" t="s">
        <v>751</v>
      </c>
      <c r="D58" s="122" t="s">
        <v>27</v>
      </c>
      <c r="E58" s="139" t="s">
        <v>302</v>
      </c>
      <c r="F58" s="140"/>
      <c r="G58" s="123" t="s">
        <v>752</v>
      </c>
      <c r="H58" s="125">
        <v>47.71</v>
      </c>
      <c r="I58" s="126">
        <f t="shared" si="1"/>
        <v>47.71</v>
      </c>
      <c r="J58" s="108"/>
    </row>
    <row r="59" spans="1:10" ht="108">
      <c r="A59" s="107"/>
      <c r="B59" s="120">
        <v>6</v>
      </c>
      <c r="C59" s="121" t="s">
        <v>753</v>
      </c>
      <c r="D59" s="122" t="s">
        <v>25</v>
      </c>
      <c r="E59" s="139" t="s">
        <v>107</v>
      </c>
      <c r="F59" s="140"/>
      <c r="G59" s="123" t="s">
        <v>237</v>
      </c>
      <c r="H59" s="125">
        <v>2.0499999999999998</v>
      </c>
      <c r="I59" s="126">
        <f t="shared" si="1"/>
        <v>12.299999999999999</v>
      </c>
      <c r="J59" s="108"/>
    </row>
    <row r="60" spans="1:10" ht="108">
      <c r="A60" s="107"/>
      <c r="B60" s="120">
        <v>3</v>
      </c>
      <c r="C60" s="121" t="s">
        <v>753</v>
      </c>
      <c r="D60" s="122" t="s">
        <v>25</v>
      </c>
      <c r="E60" s="139" t="s">
        <v>263</v>
      </c>
      <c r="F60" s="140"/>
      <c r="G60" s="123" t="s">
        <v>237</v>
      </c>
      <c r="H60" s="125">
        <v>2.0499999999999998</v>
      </c>
      <c r="I60" s="126">
        <f t="shared" si="1"/>
        <v>6.1499999999999995</v>
      </c>
      <c r="J60" s="108"/>
    </row>
    <row r="61" spans="1:10" ht="108">
      <c r="A61" s="107"/>
      <c r="B61" s="120">
        <v>3</v>
      </c>
      <c r="C61" s="121" t="s">
        <v>753</v>
      </c>
      <c r="D61" s="122" t="s">
        <v>25</v>
      </c>
      <c r="E61" s="139" t="s">
        <v>265</v>
      </c>
      <c r="F61" s="140"/>
      <c r="G61" s="123" t="s">
        <v>237</v>
      </c>
      <c r="H61" s="125">
        <v>2.0499999999999998</v>
      </c>
      <c r="I61" s="126">
        <f t="shared" si="1"/>
        <v>6.1499999999999995</v>
      </c>
      <c r="J61" s="108"/>
    </row>
    <row r="62" spans="1:10" ht="108">
      <c r="A62" s="107"/>
      <c r="B62" s="120">
        <v>3</v>
      </c>
      <c r="C62" s="121" t="s">
        <v>753</v>
      </c>
      <c r="D62" s="122" t="s">
        <v>25</v>
      </c>
      <c r="E62" s="139" t="s">
        <v>267</v>
      </c>
      <c r="F62" s="140"/>
      <c r="G62" s="123" t="s">
        <v>237</v>
      </c>
      <c r="H62" s="125">
        <v>2.0499999999999998</v>
      </c>
      <c r="I62" s="126">
        <f t="shared" si="1"/>
        <v>6.1499999999999995</v>
      </c>
      <c r="J62" s="108"/>
    </row>
    <row r="63" spans="1:10" ht="108">
      <c r="A63" s="107"/>
      <c r="B63" s="120">
        <v>3</v>
      </c>
      <c r="C63" s="121" t="s">
        <v>753</v>
      </c>
      <c r="D63" s="122" t="s">
        <v>25</v>
      </c>
      <c r="E63" s="139" t="s">
        <v>310</v>
      </c>
      <c r="F63" s="140"/>
      <c r="G63" s="123" t="s">
        <v>237</v>
      </c>
      <c r="H63" s="125">
        <v>2.0499999999999998</v>
      </c>
      <c r="I63" s="126">
        <f t="shared" si="1"/>
        <v>6.1499999999999995</v>
      </c>
      <c r="J63" s="108"/>
    </row>
    <row r="64" spans="1:10" ht="108">
      <c r="A64" s="107"/>
      <c r="B64" s="120">
        <v>4</v>
      </c>
      <c r="C64" s="121" t="s">
        <v>753</v>
      </c>
      <c r="D64" s="122" t="s">
        <v>26</v>
      </c>
      <c r="E64" s="139" t="s">
        <v>107</v>
      </c>
      <c r="F64" s="140"/>
      <c r="G64" s="123" t="s">
        <v>237</v>
      </c>
      <c r="H64" s="125">
        <v>2.0499999999999998</v>
      </c>
      <c r="I64" s="126">
        <f t="shared" si="1"/>
        <v>8.1999999999999993</v>
      </c>
      <c r="J64" s="108"/>
    </row>
    <row r="65" spans="1:10" ht="108">
      <c r="A65" s="107"/>
      <c r="B65" s="120">
        <v>4</v>
      </c>
      <c r="C65" s="121" t="s">
        <v>753</v>
      </c>
      <c r="D65" s="122" t="s">
        <v>26</v>
      </c>
      <c r="E65" s="139" t="s">
        <v>263</v>
      </c>
      <c r="F65" s="140"/>
      <c r="G65" s="123" t="s">
        <v>237</v>
      </c>
      <c r="H65" s="125">
        <v>2.0499999999999998</v>
      </c>
      <c r="I65" s="126">
        <f t="shared" si="1"/>
        <v>8.1999999999999993</v>
      </c>
      <c r="J65" s="108"/>
    </row>
    <row r="66" spans="1:10" ht="108">
      <c r="A66" s="107"/>
      <c r="B66" s="120">
        <v>4</v>
      </c>
      <c r="C66" s="121" t="s">
        <v>753</v>
      </c>
      <c r="D66" s="122" t="s">
        <v>26</v>
      </c>
      <c r="E66" s="139" t="s">
        <v>265</v>
      </c>
      <c r="F66" s="140"/>
      <c r="G66" s="123" t="s">
        <v>237</v>
      </c>
      <c r="H66" s="125">
        <v>2.0499999999999998</v>
      </c>
      <c r="I66" s="126">
        <f t="shared" si="1"/>
        <v>8.1999999999999993</v>
      </c>
      <c r="J66" s="108"/>
    </row>
    <row r="67" spans="1:10" ht="108">
      <c r="A67" s="107"/>
      <c r="B67" s="120">
        <v>4</v>
      </c>
      <c r="C67" s="121" t="s">
        <v>753</v>
      </c>
      <c r="D67" s="122" t="s">
        <v>26</v>
      </c>
      <c r="E67" s="139" t="s">
        <v>267</v>
      </c>
      <c r="F67" s="140"/>
      <c r="G67" s="123" t="s">
        <v>237</v>
      </c>
      <c r="H67" s="125">
        <v>2.0499999999999998</v>
      </c>
      <c r="I67" s="126">
        <f t="shared" si="1"/>
        <v>8.1999999999999993</v>
      </c>
      <c r="J67" s="108"/>
    </row>
    <row r="68" spans="1:10" ht="108">
      <c r="A68" s="107"/>
      <c r="B68" s="120">
        <v>6</v>
      </c>
      <c r="C68" s="121" t="s">
        <v>753</v>
      </c>
      <c r="D68" s="122" t="s">
        <v>27</v>
      </c>
      <c r="E68" s="139" t="s">
        <v>107</v>
      </c>
      <c r="F68" s="140"/>
      <c r="G68" s="123" t="s">
        <v>237</v>
      </c>
      <c r="H68" s="125">
        <v>2.0499999999999998</v>
      </c>
      <c r="I68" s="126">
        <f t="shared" si="1"/>
        <v>12.299999999999999</v>
      </c>
      <c r="J68" s="108"/>
    </row>
    <row r="69" spans="1:10" ht="108">
      <c r="A69" s="107"/>
      <c r="B69" s="120">
        <v>6</v>
      </c>
      <c r="C69" s="121" t="s">
        <v>753</v>
      </c>
      <c r="D69" s="122" t="s">
        <v>27</v>
      </c>
      <c r="E69" s="139" t="s">
        <v>263</v>
      </c>
      <c r="F69" s="140"/>
      <c r="G69" s="123" t="s">
        <v>237</v>
      </c>
      <c r="H69" s="125">
        <v>2.0499999999999998</v>
      </c>
      <c r="I69" s="126">
        <f t="shared" si="1"/>
        <v>12.299999999999999</v>
      </c>
      <c r="J69" s="108"/>
    </row>
    <row r="70" spans="1:10" ht="108">
      <c r="A70" s="107"/>
      <c r="B70" s="120">
        <v>4</v>
      </c>
      <c r="C70" s="121" t="s">
        <v>753</v>
      </c>
      <c r="D70" s="122" t="s">
        <v>27</v>
      </c>
      <c r="E70" s="139" t="s">
        <v>265</v>
      </c>
      <c r="F70" s="140"/>
      <c r="G70" s="123" t="s">
        <v>237</v>
      </c>
      <c r="H70" s="125">
        <v>2.0499999999999998</v>
      </c>
      <c r="I70" s="126">
        <f t="shared" si="1"/>
        <v>8.1999999999999993</v>
      </c>
      <c r="J70" s="108"/>
    </row>
    <row r="71" spans="1:10" ht="108">
      <c r="A71" s="107"/>
      <c r="B71" s="120">
        <v>4</v>
      </c>
      <c r="C71" s="121" t="s">
        <v>753</v>
      </c>
      <c r="D71" s="122" t="s">
        <v>27</v>
      </c>
      <c r="E71" s="139" t="s">
        <v>267</v>
      </c>
      <c r="F71" s="140"/>
      <c r="G71" s="123" t="s">
        <v>237</v>
      </c>
      <c r="H71" s="125">
        <v>2.0499999999999998</v>
      </c>
      <c r="I71" s="126">
        <f t="shared" si="1"/>
        <v>8.1999999999999993</v>
      </c>
      <c r="J71" s="108"/>
    </row>
    <row r="72" spans="1:10" ht="204">
      <c r="A72" s="107"/>
      <c r="B72" s="120">
        <v>6</v>
      </c>
      <c r="C72" s="121" t="s">
        <v>754</v>
      </c>
      <c r="D72" s="122" t="s">
        <v>25</v>
      </c>
      <c r="E72" s="139"/>
      <c r="F72" s="140"/>
      <c r="G72" s="123" t="s">
        <v>755</v>
      </c>
      <c r="H72" s="125">
        <v>3.8</v>
      </c>
      <c r="I72" s="126">
        <f t="shared" si="1"/>
        <v>22.799999999999997</v>
      </c>
      <c r="J72" s="108"/>
    </row>
    <row r="73" spans="1:10" ht="204">
      <c r="A73" s="107"/>
      <c r="B73" s="120">
        <v>6</v>
      </c>
      <c r="C73" s="121" t="s">
        <v>754</v>
      </c>
      <c r="D73" s="122" t="s">
        <v>26</v>
      </c>
      <c r="E73" s="139"/>
      <c r="F73" s="140"/>
      <c r="G73" s="123" t="s">
        <v>755</v>
      </c>
      <c r="H73" s="125">
        <v>3.8</v>
      </c>
      <c r="I73" s="126">
        <f t="shared" si="1"/>
        <v>22.799999999999997</v>
      </c>
      <c r="J73" s="108"/>
    </row>
    <row r="74" spans="1:10" ht="204">
      <c r="A74" s="107"/>
      <c r="B74" s="120">
        <v>6</v>
      </c>
      <c r="C74" s="121" t="s">
        <v>754</v>
      </c>
      <c r="D74" s="122" t="s">
        <v>27</v>
      </c>
      <c r="E74" s="139"/>
      <c r="F74" s="140"/>
      <c r="G74" s="123" t="s">
        <v>755</v>
      </c>
      <c r="H74" s="125">
        <v>3.8</v>
      </c>
      <c r="I74" s="126">
        <f t="shared" si="1"/>
        <v>22.799999999999997</v>
      </c>
      <c r="J74" s="108"/>
    </row>
    <row r="75" spans="1:10" ht="192">
      <c r="A75" s="107"/>
      <c r="B75" s="120">
        <v>6</v>
      </c>
      <c r="C75" s="121" t="s">
        <v>756</v>
      </c>
      <c r="D75" s="122" t="s">
        <v>25</v>
      </c>
      <c r="E75" s="139"/>
      <c r="F75" s="140"/>
      <c r="G75" s="123" t="s">
        <v>757</v>
      </c>
      <c r="H75" s="125">
        <v>3.8</v>
      </c>
      <c r="I75" s="126">
        <f t="shared" si="1"/>
        <v>22.799999999999997</v>
      </c>
      <c r="J75" s="108"/>
    </row>
    <row r="76" spans="1:10" ht="192">
      <c r="A76" s="107"/>
      <c r="B76" s="120">
        <v>6</v>
      </c>
      <c r="C76" s="121" t="s">
        <v>756</v>
      </c>
      <c r="D76" s="122" t="s">
        <v>26</v>
      </c>
      <c r="E76" s="139"/>
      <c r="F76" s="140"/>
      <c r="G76" s="123" t="s">
        <v>757</v>
      </c>
      <c r="H76" s="125">
        <v>3.8</v>
      </c>
      <c r="I76" s="126">
        <f t="shared" si="1"/>
        <v>22.799999999999997</v>
      </c>
      <c r="J76" s="108"/>
    </row>
    <row r="77" spans="1:10" ht="192">
      <c r="A77" s="107"/>
      <c r="B77" s="120">
        <v>6</v>
      </c>
      <c r="C77" s="121" t="s">
        <v>756</v>
      </c>
      <c r="D77" s="122" t="s">
        <v>27</v>
      </c>
      <c r="E77" s="139"/>
      <c r="F77" s="140"/>
      <c r="G77" s="123" t="s">
        <v>757</v>
      </c>
      <c r="H77" s="125">
        <v>3.8</v>
      </c>
      <c r="I77" s="126">
        <f t="shared" si="1"/>
        <v>22.799999999999997</v>
      </c>
      <c r="J77" s="108"/>
    </row>
    <row r="78" spans="1:10" ht="192">
      <c r="A78" s="107"/>
      <c r="B78" s="120">
        <v>6</v>
      </c>
      <c r="C78" s="121" t="s">
        <v>758</v>
      </c>
      <c r="D78" s="122" t="s">
        <v>759</v>
      </c>
      <c r="E78" s="139"/>
      <c r="F78" s="140"/>
      <c r="G78" s="123" t="s">
        <v>760</v>
      </c>
      <c r="H78" s="125">
        <v>4.1399999999999997</v>
      </c>
      <c r="I78" s="126">
        <f t="shared" si="1"/>
        <v>24.839999999999996</v>
      </c>
      <c r="J78" s="108"/>
    </row>
    <row r="79" spans="1:10" ht="192">
      <c r="A79" s="107"/>
      <c r="B79" s="120">
        <v>6</v>
      </c>
      <c r="C79" s="121" t="s">
        <v>758</v>
      </c>
      <c r="D79" s="122" t="s">
        <v>761</v>
      </c>
      <c r="E79" s="139"/>
      <c r="F79" s="140"/>
      <c r="G79" s="123" t="s">
        <v>760</v>
      </c>
      <c r="H79" s="125">
        <v>4.1399999999999997</v>
      </c>
      <c r="I79" s="126">
        <f t="shared" si="1"/>
        <v>24.839999999999996</v>
      </c>
      <c r="J79" s="108"/>
    </row>
    <row r="80" spans="1:10" ht="192">
      <c r="A80" s="107"/>
      <c r="B80" s="120">
        <v>6</v>
      </c>
      <c r="C80" s="121" t="s">
        <v>758</v>
      </c>
      <c r="D80" s="122" t="s">
        <v>762</v>
      </c>
      <c r="E80" s="139"/>
      <c r="F80" s="140"/>
      <c r="G80" s="123" t="s">
        <v>760</v>
      </c>
      <c r="H80" s="125">
        <v>4.1399999999999997</v>
      </c>
      <c r="I80" s="126">
        <f t="shared" si="1"/>
        <v>24.839999999999996</v>
      </c>
      <c r="J80" s="108"/>
    </row>
    <row r="81" spans="1:10" ht="132">
      <c r="A81" s="107"/>
      <c r="B81" s="120">
        <v>5</v>
      </c>
      <c r="C81" s="121" t="s">
        <v>763</v>
      </c>
      <c r="D81" s="122" t="s">
        <v>34</v>
      </c>
      <c r="E81" s="139"/>
      <c r="F81" s="140"/>
      <c r="G81" s="123" t="s">
        <v>764</v>
      </c>
      <c r="H81" s="125">
        <v>1.19</v>
      </c>
      <c r="I81" s="126">
        <f t="shared" si="1"/>
        <v>5.9499999999999993</v>
      </c>
      <c r="J81" s="108"/>
    </row>
    <row r="82" spans="1:10" ht="132">
      <c r="A82" s="107"/>
      <c r="B82" s="120">
        <v>5</v>
      </c>
      <c r="C82" s="121" t="s">
        <v>763</v>
      </c>
      <c r="D82" s="122" t="s">
        <v>35</v>
      </c>
      <c r="E82" s="139"/>
      <c r="F82" s="140"/>
      <c r="G82" s="123" t="s">
        <v>764</v>
      </c>
      <c r="H82" s="125">
        <v>1.19</v>
      </c>
      <c r="I82" s="126">
        <f t="shared" si="1"/>
        <v>5.9499999999999993</v>
      </c>
      <c r="J82" s="108"/>
    </row>
    <row r="83" spans="1:10" ht="120">
      <c r="A83" s="107"/>
      <c r="B83" s="120">
        <v>10</v>
      </c>
      <c r="C83" s="121" t="s">
        <v>765</v>
      </c>
      <c r="D83" s="122" t="s">
        <v>273</v>
      </c>
      <c r="E83" s="139"/>
      <c r="F83" s="140"/>
      <c r="G83" s="123" t="s">
        <v>766</v>
      </c>
      <c r="H83" s="125">
        <v>1.87</v>
      </c>
      <c r="I83" s="126">
        <f t="shared" si="1"/>
        <v>18.700000000000003</v>
      </c>
      <c r="J83" s="108"/>
    </row>
    <row r="84" spans="1:10" ht="84">
      <c r="A84" s="107"/>
      <c r="B84" s="120">
        <v>10</v>
      </c>
      <c r="C84" s="121" t="s">
        <v>767</v>
      </c>
      <c r="D84" s="122" t="s">
        <v>768</v>
      </c>
      <c r="E84" s="139"/>
      <c r="F84" s="140"/>
      <c r="G84" s="123" t="s">
        <v>769</v>
      </c>
      <c r="H84" s="125">
        <v>0.71</v>
      </c>
      <c r="I84" s="126">
        <f t="shared" si="1"/>
        <v>7.1</v>
      </c>
      <c r="J84" s="108"/>
    </row>
    <row r="85" spans="1:10" ht="120">
      <c r="A85" s="107"/>
      <c r="B85" s="120">
        <v>1</v>
      </c>
      <c r="C85" s="121" t="s">
        <v>770</v>
      </c>
      <c r="D85" s="122" t="s">
        <v>34</v>
      </c>
      <c r="E85" s="139" t="s">
        <v>273</v>
      </c>
      <c r="F85" s="140"/>
      <c r="G85" s="123" t="s">
        <v>771</v>
      </c>
      <c r="H85" s="125">
        <v>3.23</v>
      </c>
      <c r="I85" s="126">
        <f t="shared" si="1"/>
        <v>3.23</v>
      </c>
      <c r="J85" s="108"/>
    </row>
    <row r="86" spans="1:10" ht="120">
      <c r="A86" s="107"/>
      <c r="B86" s="120">
        <v>1</v>
      </c>
      <c r="C86" s="121" t="s">
        <v>770</v>
      </c>
      <c r="D86" s="122" t="s">
        <v>34</v>
      </c>
      <c r="E86" s="139" t="s">
        <v>673</v>
      </c>
      <c r="F86" s="140"/>
      <c r="G86" s="123" t="s">
        <v>771</v>
      </c>
      <c r="H86" s="125">
        <v>3.23</v>
      </c>
      <c r="I86" s="126">
        <f t="shared" ref="I86:I92" si="2">H86*B86</f>
        <v>3.23</v>
      </c>
      <c r="J86" s="108"/>
    </row>
    <row r="87" spans="1:10" ht="120">
      <c r="A87" s="107"/>
      <c r="B87" s="120">
        <v>1</v>
      </c>
      <c r="C87" s="121" t="s">
        <v>770</v>
      </c>
      <c r="D87" s="122" t="s">
        <v>34</v>
      </c>
      <c r="E87" s="139" t="s">
        <v>271</v>
      </c>
      <c r="F87" s="140"/>
      <c r="G87" s="123" t="s">
        <v>771</v>
      </c>
      <c r="H87" s="125">
        <v>3.23</v>
      </c>
      <c r="I87" s="126">
        <f t="shared" si="2"/>
        <v>3.23</v>
      </c>
      <c r="J87" s="108"/>
    </row>
    <row r="88" spans="1:10" ht="120">
      <c r="A88" s="107"/>
      <c r="B88" s="120">
        <v>5</v>
      </c>
      <c r="C88" s="121" t="s">
        <v>770</v>
      </c>
      <c r="D88" s="122" t="s">
        <v>34</v>
      </c>
      <c r="E88" s="139" t="s">
        <v>272</v>
      </c>
      <c r="F88" s="140"/>
      <c r="G88" s="123" t="s">
        <v>771</v>
      </c>
      <c r="H88" s="125">
        <v>3.23</v>
      </c>
      <c r="I88" s="126">
        <f t="shared" si="2"/>
        <v>16.149999999999999</v>
      </c>
      <c r="J88" s="108"/>
    </row>
    <row r="89" spans="1:10" ht="120">
      <c r="A89" s="107"/>
      <c r="B89" s="120">
        <v>1</v>
      </c>
      <c r="C89" s="121" t="s">
        <v>770</v>
      </c>
      <c r="D89" s="122" t="s">
        <v>35</v>
      </c>
      <c r="E89" s="139" t="s">
        <v>273</v>
      </c>
      <c r="F89" s="140"/>
      <c r="G89" s="123" t="s">
        <v>771</v>
      </c>
      <c r="H89" s="125">
        <v>3.23</v>
      </c>
      <c r="I89" s="126">
        <f t="shared" si="2"/>
        <v>3.23</v>
      </c>
      <c r="J89" s="108"/>
    </row>
    <row r="90" spans="1:10" ht="120">
      <c r="A90" s="107"/>
      <c r="B90" s="120">
        <v>1</v>
      </c>
      <c r="C90" s="121" t="s">
        <v>770</v>
      </c>
      <c r="D90" s="122" t="s">
        <v>35</v>
      </c>
      <c r="E90" s="139" t="s">
        <v>673</v>
      </c>
      <c r="F90" s="140"/>
      <c r="G90" s="123" t="s">
        <v>771</v>
      </c>
      <c r="H90" s="125">
        <v>3.23</v>
      </c>
      <c r="I90" s="126">
        <f t="shared" si="2"/>
        <v>3.23</v>
      </c>
      <c r="J90" s="108"/>
    </row>
    <row r="91" spans="1:10" ht="120">
      <c r="A91" s="107"/>
      <c r="B91" s="120">
        <v>1</v>
      </c>
      <c r="C91" s="121" t="s">
        <v>770</v>
      </c>
      <c r="D91" s="122" t="s">
        <v>35</v>
      </c>
      <c r="E91" s="139" t="s">
        <v>271</v>
      </c>
      <c r="F91" s="140"/>
      <c r="G91" s="123" t="s">
        <v>771</v>
      </c>
      <c r="H91" s="125">
        <v>3.23</v>
      </c>
      <c r="I91" s="126">
        <f t="shared" si="2"/>
        <v>3.23</v>
      </c>
      <c r="J91" s="108"/>
    </row>
    <row r="92" spans="1:10" ht="120">
      <c r="A92" s="107"/>
      <c r="B92" s="102">
        <v>5</v>
      </c>
      <c r="C92" s="10" t="s">
        <v>770</v>
      </c>
      <c r="D92" s="111" t="s">
        <v>35</v>
      </c>
      <c r="E92" s="141" t="s">
        <v>272</v>
      </c>
      <c r="F92" s="142"/>
      <c r="G92" s="11" t="s">
        <v>771</v>
      </c>
      <c r="H92" s="12">
        <v>3.23</v>
      </c>
      <c r="I92" s="103">
        <f t="shared" si="2"/>
        <v>16.149999999999999</v>
      </c>
      <c r="J92" s="108"/>
    </row>
  </sheetData>
  <mergeCells count="75">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6" t="s">
        <v>134</v>
      </c>
      <c r="C2" s="112"/>
      <c r="D2" s="112"/>
      <c r="E2" s="112"/>
      <c r="F2" s="112"/>
      <c r="G2" s="112"/>
      <c r="H2" s="112"/>
      <c r="I2" s="112"/>
      <c r="J2" s="112"/>
      <c r="K2" s="117" t="s">
        <v>140</v>
      </c>
      <c r="L2" s="108"/>
      <c r="N2">
        <v>1102</v>
      </c>
      <c r="O2" t="s">
        <v>182</v>
      </c>
    </row>
    <row r="3" spans="1:15" ht="12.75" customHeight="1">
      <c r="A3" s="107"/>
      <c r="B3" s="113" t="s">
        <v>135</v>
      </c>
      <c r="C3" s="112"/>
      <c r="D3" s="112"/>
      <c r="E3" s="112"/>
      <c r="F3" s="112"/>
      <c r="G3" s="112"/>
      <c r="H3" s="112"/>
      <c r="I3" s="112"/>
      <c r="J3" s="112"/>
      <c r="K3" s="112"/>
      <c r="L3" s="108"/>
      <c r="N3">
        <v>1102</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customHeight="1">
      <c r="A6" s="107"/>
      <c r="B6" s="113" t="s">
        <v>138</v>
      </c>
      <c r="C6" s="112"/>
      <c r="D6" s="112"/>
      <c r="E6" s="112"/>
      <c r="F6" s="112"/>
      <c r="G6" s="112"/>
      <c r="H6" s="112"/>
      <c r="I6" s="112"/>
      <c r="J6" s="112"/>
      <c r="K6" s="112"/>
      <c r="L6" s="108"/>
    </row>
    <row r="7" spans="1:15" ht="12.75"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709</v>
      </c>
      <c r="C10" s="112"/>
      <c r="D10" s="112"/>
      <c r="E10" s="112"/>
      <c r="F10" s="108"/>
      <c r="G10" s="109"/>
      <c r="H10" s="109" t="s">
        <v>709</v>
      </c>
      <c r="I10" s="112"/>
      <c r="J10" s="112"/>
      <c r="K10" s="145">
        <f>IF(Invoice!J10&lt;&gt;"",Invoice!J10,"")</f>
        <v>51568</v>
      </c>
      <c r="L10" s="108"/>
    </row>
    <row r="11" spans="1:15" ht="12.75" customHeight="1">
      <c r="A11" s="107"/>
      <c r="B11" s="107" t="s">
        <v>710</v>
      </c>
      <c r="C11" s="112"/>
      <c r="D11" s="112"/>
      <c r="E11" s="112"/>
      <c r="F11" s="108"/>
      <c r="G11" s="109"/>
      <c r="H11" s="109" t="s">
        <v>710</v>
      </c>
      <c r="I11" s="112"/>
      <c r="J11" s="112"/>
      <c r="K11" s="146"/>
      <c r="L11" s="108"/>
    </row>
    <row r="12" spans="1:15" ht="12.75" customHeight="1">
      <c r="A12" s="107"/>
      <c r="B12" s="107" t="s">
        <v>711</v>
      </c>
      <c r="C12" s="112"/>
      <c r="D12" s="112"/>
      <c r="E12" s="112"/>
      <c r="F12" s="108"/>
      <c r="G12" s="109"/>
      <c r="H12" s="109" t="s">
        <v>711</v>
      </c>
      <c r="I12" s="112"/>
      <c r="J12" s="112"/>
      <c r="K12" s="112"/>
      <c r="L12" s="108"/>
    </row>
    <row r="13" spans="1:15" ht="12.75" customHeight="1">
      <c r="A13" s="107"/>
      <c r="B13" s="107" t="s">
        <v>817</v>
      </c>
      <c r="C13" s="112"/>
      <c r="D13" s="112"/>
      <c r="E13" s="112"/>
      <c r="F13" s="108"/>
      <c r="G13" s="109"/>
      <c r="H13" s="109" t="s">
        <v>817</v>
      </c>
      <c r="I13" s="112"/>
      <c r="J13" s="112"/>
      <c r="K13" s="96" t="s">
        <v>11</v>
      </c>
      <c r="L13" s="108"/>
    </row>
    <row r="14" spans="1:15" ht="15" customHeight="1">
      <c r="A14" s="107"/>
      <c r="B14" s="107" t="s">
        <v>713</v>
      </c>
      <c r="C14" s="112"/>
      <c r="D14" s="112"/>
      <c r="E14" s="112"/>
      <c r="F14" s="108"/>
      <c r="G14" s="109"/>
      <c r="H14" s="109" t="s">
        <v>713</v>
      </c>
      <c r="I14" s="112"/>
      <c r="J14" s="112"/>
      <c r="K14" s="147">
        <f>Invoice!J14</f>
        <v>45196</v>
      </c>
      <c r="L14" s="108"/>
    </row>
    <row r="15" spans="1:15" ht="15" customHeight="1">
      <c r="A15" s="107"/>
      <c r="B15" s="6" t="s">
        <v>6</v>
      </c>
      <c r="C15" s="7"/>
      <c r="D15" s="7"/>
      <c r="E15" s="7"/>
      <c r="F15" s="8"/>
      <c r="G15" s="109"/>
      <c r="H15" s="9" t="s">
        <v>6</v>
      </c>
      <c r="I15" s="112"/>
      <c r="J15" s="112"/>
      <c r="K15" s="148"/>
      <c r="L15" s="108"/>
    </row>
    <row r="16" spans="1:15" ht="15" customHeight="1">
      <c r="A16" s="107"/>
      <c r="B16" s="112"/>
      <c r="C16" s="112"/>
      <c r="D16" s="112"/>
      <c r="E16" s="112"/>
      <c r="F16" s="112"/>
      <c r="G16" s="112"/>
      <c r="H16" s="112"/>
      <c r="I16" s="115" t="s">
        <v>142</v>
      </c>
      <c r="J16" s="115" t="s">
        <v>142</v>
      </c>
      <c r="K16" s="129">
        <v>40131</v>
      </c>
      <c r="L16" s="108"/>
    </row>
    <row r="17" spans="1:12" ht="12.75" customHeight="1">
      <c r="A17" s="107"/>
      <c r="B17" s="112" t="s">
        <v>714</v>
      </c>
      <c r="C17" s="112"/>
      <c r="D17" s="112"/>
      <c r="E17" s="112"/>
      <c r="F17" s="112"/>
      <c r="G17" s="112"/>
      <c r="H17" s="112"/>
      <c r="I17" s="115" t="s">
        <v>143</v>
      </c>
      <c r="J17" s="115" t="s">
        <v>143</v>
      </c>
      <c r="K17" s="129" t="str">
        <f>IF(Invoice!J17&lt;&gt;"",Invoice!J17,"")</f>
        <v>Sunny</v>
      </c>
      <c r="L17" s="108"/>
    </row>
    <row r="18" spans="1:12" ht="18" customHeight="1">
      <c r="A18" s="107"/>
      <c r="B18" s="112" t="s">
        <v>715</v>
      </c>
      <c r="C18" s="112"/>
      <c r="D18" s="112"/>
      <c r="E18" s="112"/>
      <c r="F18" s="112"/>
      <c r="G18" s="112"/>
      <c r="H18" s="112"/>
      <c r="I18" s="114" t="s">
        <v>258</v>
      </c>
      <c r="J18" s="114" t="s">
        <v>258</v>
      </c>
      <c r="K18" s="101" t="s">
        <v>772</v>
      </c>
      <c r="L18" s="108"/>
    </row>
    <row r="19" spans="1:12">
      <c r="A19" s="107"/>
      <c r="B19" s="112"/>
      <c r="C19" s="112"/>
      <c r="D19" s="112"/>
      <c r="E19" s="112"/>
      <c r="F19" s="112"/>
      <c r="G19" s="112"/>
      <c r="H19" s="112"/>
      <c r="I19" s="112"/>
      <c r="J19" s="112"/>
      <c r="K19" s="112"/>
      <c r="L19" s="108"/>
    </row>
    <row r="20" spans="1:12" ht="12.75" customHeight="1">
      <c r="A20" s="107"/>
      <c r="B20" s="97" t="s">
        <v>198</v>
      </c>
      <c r="C20" s="97" t="s">
        <v>199</v>
      </c>
      <c r="D20" s="97" t="s">
        <v>284</v>
      </c>
      <c r="E20" s="110" t="s">
        <v>200</v>
      </c>
      <c r="F20" s="149" t="s">
        <v>201</v>
      </c>
      <c r="G20" s="150"/>
      <c r="H20" s="97" t="s">
        <v>169</v>
      </c>
      <c r="I20" s="97" t="s">
        <v>202</v>
      </c>
      <c r="J20" s="97" t="s">
        <v>202</v>
      </c>
      <c r="K20" s="97" t="s">
        <v>21</v>
      </c>
      <c r="L20" s="108"/>
    </row>
    <row r="21" spans="1:12" ht="25.5">
      <c r="A21" s="107"/>
      <c r="B21" s="97"/>
      <c r="C21" s="97"/>
      <c r="D21" s="97"/>
      <c r="E21" s="110"/>
      <c r="F21" s="149"/>
      <c r="G21" s="150"/>
      <c r="H21" s="138" t="s">
        <v>816</v>
      </c>
      <c r="I21" s="97"/>
      <c r="J21" s="97"/>
      <c r="K21" s="97"/>
      <c r="L21" s="108"/>
    </row>
    <row r="22" spans="1:12" ht="12.75" customHeight="1">
      <c r="A22" s="107"/>
      <c r="B22" s="120">
        <f>'Tax Invoice'!D18</f>
        <v>6</v>
      </c>
      <c r="C22" s="121" t="s">
        <v>716</v>
      </c>
      <c r="D22" s="121" t="s">
        <v>773</v>
      </c>
      <c r="E22" s="122" t="s">
        <v>717</v>
      </c>
      <c r="F22" s="139" t="s">
        <v>484</v>
      </c>
      <c r="G22" s="140"/>
      <c r="H22" s="123" t="s">
        <v>718</v>
      </c>
      <c r="I22" s="125">
        <f t="shared" ref="I22:I53" si="0">ROUNDUP(J22*$N$1,2)</f>
        <v>0.94</v>
      </c>
      <c r="J22" s="125">
        <v>0.94</v>
      </c>
      <c r="K22" s="126">
        <f t="shared" ref="K22:K53" si="1">I22*B22</f>
        <v>5.64</v>
      </c>
      <c r="L22" s="108"/>
    </row>
    <row r="23" spans="1:12" ht="12.75" customHeight="1">
      <c r="A23" s="107"/>
      <c r="B23" s="120">
        <f>'Tax Invoice'!D19</f>
        <v>4</v>
      </c>
      <c r="C23" s="121" t="s">
        <v>716</v>
      </c>
      <c r="D23" s="121" t="s">
        <v>774</v>
      </c>
      <c r="E23" s="122" t="s">
        <v>719</v>
      </c>
      <c r="F23" s="139" t="s">
        <v>484</v>
      </c>
      <c r="G23" s="140"/>
      <c r="H23" s="123" t="s">
        <v>718</v>
      </c>
      <c r="I23" s="125">
        <f t="shared" si="0"/>
        <v>1.1499999999999999</v>
      </c>
      <c r="J23" s="125">
        <v>1.1499999999999999</v>
      </c>
      <c r="K23" s="126">
        <f t="shared" si="1"/>
        <v>4.5999999999999996</v>
      </c>
      <c r="L23" s="108"/>
    </row>
    <row r="24" spans="1:12" ht="12.75" customHeight="1">
      <c r="A24" s="107"/>
      <c r="B24" s="120">
        <f>'Tax Invoice'!D20</f>
        <v>4</v>
      </c>
      <c r="C24" s="121" t="s">
        <v>716</v>
      </c>
      <c r="D24" s="121" t="s">
        <v>775</v>
      </c>
      <c r="E24" s="122" t="s">
        <v>720</v>
      </c>
      <c r="F24" s="139" t="s">
        <v>484</v>
      </c>
      <c r="G24" s="140"/>
      <c r="H24" s="123" t="s">
        <v>718</v>
      </c>
      <c r="I24" s="125">
        <f t="shared" si="0"/>
        <v>1.4</v>
      </c>
      <c r="J24" s="125">
        <v>1.4</v>
      </c>
      <c r="K24" s="126">
        <f t="shared" si="1"/>
        <v>5.6</v>
      </c>
      <c r="L24" s="108"/>
    </row>
    <row r="25" spans="1:12" ht="12.95" customHeight="1">
      <c r="A25" s="107"/>
      <c r="B25" s="120">
        <f>'Tax Invoice'!D21</f>
        <v>8</v>
      </c>
      <c r="C25" s="121" t="s">
        <v>721</v>
      </c>
      <c r="D25" s="121" t="s">
        <v>776</v>
      </c>
      <c r="E25" s="122" t="s">
        <v>722</v>
      </c>
      <c r="F25" s="139"/>
      <c r="G25" s="140"/>
      <c r="H25" s="123" t="s">
        <v>723</v>
      </c>
      <c r="I25" s="125">
        <f t="shared" si="0"/>
        <v>0.43</v>
      </c>
      <c r="J25" s="125">
        <v>0.43</v>
      </c>
      <c r="K25" s="126">
        <f t="shared" si="1"/>
        <v>3.44</v>
      </c>
      <c r="L25" s="108"/>
    </row>
    <row r="26" spans="1:12" ht="12.95" customHeight="1">
      <c r="A26" s="107"/>
      <c r="B26" s="120">
        <f>'Tax Invoice'!D22</f>
        <v>8</v>
      </c>
      <c r="C26" s="121" t="s">
        <v>721</v>
      </c>
      <c r="D26" s="121" t="s">
        <v>777</v>
      </c>
      <c r="E26" s="122" t="s">
        <v>724</v>
      </c>
      <c r="F26" s="139"/>
      <c r="G26" s="140"/>
      <c r="H26" s="123" t="s">
        <v>723</v>
      </c>
      <c r="I26" s="125">
        <f t="shared" si="0"/>
        <v>0.53</v>
      </c>
      <c r="J26" s="125">
        <v>0.53</v>
      </c>
      <c r="K26" s="126">
        <f t="shared" si="1"/>
        <v>4.24</v>
      </c>
      <c r="L26" s="108"/>
    </row>
    <row r="27" spans="1:12" ht="12.75" customHeight="1">
      <c r="A27" s="107"/>
      <c r="B27" s="120">
        <f>'Tax Invoice'!D23</f>
        <v>6</v>
      </c>
      <c r="C27" s="121" t="s">
        <v>725</v>
      </c>
      <c r="D27" s="121" t="s">
        <v>778</v>
      </c>
      <c r="E27" s="122" t="s">
        <v>724</v>
      </c>
      <c r="F27" s="139"/>
      <c r="G27" s="140"/>
      <c r="H27" s="123" t="s">
        <v>726</v>
      </c>
      <c r="I27" s="125">
        <f t="shared" si="0"/>
        <v>0.83</v>
      </c>
      <c r="J27" s="125">
        <v>0.83</v>
      </c>
      <c r="K27" s="126">
        <f t="shared" si="1"/>
        <v>4.9799999999999995</v>
      </c>
      <c r="L27" s="108"/>
    </row>
    <row r="28" spans="1:12" ht="12.75" customHeight="1">
      <c r="A28" s="107"/>
      <c r="B28" s="120">
        <f>'Tax Invoice'!D24</f>
        <v>6</v>
      </c>
      <c r="C28" s="121" t="s">
        <v>725</v>
      </c>
      <c r="D28" s="121" t="s">
        <v>779</v>
      </c>
      <c r="E28" s="122" t="s">
        <v>717</v>
      </c>
      <c r="F28" s="139"/>
      <c r="G28" s="140"/>
      <c r="H28" s="123" t="s">
        <v>726</v>
      </c>
      <c r="I28" s="125">
        <f t="shared" si="0"/>
        <v>0.89</v>
      </c>
      <c r="J28" s="125">
        <v>0.89</v>
      </c>
      <c r="K28" s="126">
        <f t="shared" si="1"/>
        <v>5.34</v>
      </c>
      <c r="L28" s="108"/>
    </row>
    <row r="29" spans="1:12" ht="12.75" customHeight="1">
      <c r="A29" s="107"/>
      <c r="B29" s="120">
        <f>'Tax Invoice'!D25</f>
        <v>8</v>
      </c>
      <c r="C29" s="121" t="s">
        <v>727</v>
      </c>
      <c r="D29" s="121" t="s">
        <v>780</v>
      </c>
      <c r="E29" s="122" t="s">
        <v>722</v>
      </c>
      <c r="F29" s="139"/>
      <c r="G29" s="140"/>
      <c r="H29" s="123" t="s">
        <v>728</v>
      </c>
      <c r="I29" s="125">
        <f t="shared" si="0"/>
        <v>0.56000000000000005</v>
      </c>
      <c r="J29" s="125">
        <v>0.56000000000000005</v>
      </c>
      <c r="K29" s="126">
        <f t="shared" si="1"/>
        <v>4.4800000000000004</v>
      </c>
      <c r="L29" s="108"/>
    </row>
    <row r="30" spans="1:12" ht="12.75" customHeight="1">
      <c r="A30" s="107"/>
      <c r="B30" s="120">
        <f>'Tax Invoice'!D26</f>
        <v>8</v>
      </c>
      <c r="C30" s="121" t="s">
        <v>727</v>
      </c>
      <c r="D30" s="121" t="s">
        <v>781</v>
      </c>
      <c r="E30" s="122" t="s">
        <v>724</v>
      </c>
      <c r="F30" s="139"/>
      <c r="G30" s="140"/>
      <c r="H30" s="123" t="s">
        <v>728</v>
      </c>
      <c r="I30" s="125">
        <f t="shared" si="0"/>
        <v>0.6</v>
      </c>
      <c r="J30" s="125">
        <v>0.6</v>
      </c>
      <c r="K30" s="126">
        <f t="shared" si="1"/>
        <v>4.8</v>
      </c>
      <c r="L30" s="108"/>
    </row>
    <row r="31" spans="1:12" ht="12.75" customHeight="1">
      <c r="A31" s="107"/>
      <c r="B31" s="120">
        <f>'Tax Invoice'!D27</f>
        <v>8</v>
      </c>
      <c r="C31" s="121" t="s">
        <v>727</v>
      </c>
      <c r="D31" s="121" t="s">
        <v>782</v>
      </c>
      <c r="E31" s="122" t="s">
        <v>717</v>
      </c>
      <c r="F31" s="139"/>
      <c r="G31" s="140"/>
      <c r="H31" s="123" t="s">
        <v>728</v>
      </c>
      <c r="I31" s="125">
        <f t="shared" si="0"/>
        <v>0.65</v>
      </c>
      <c r="J31" s="125">
        <v>0.65</v>
      </c>
      <c r="K31" s="126">
        <f t="shared" si="1"/>
        <v>5.2</v>
      </c>
      <c r="L31" s="108"/>
    </row>
    <row r="32" spans="1:12" ht="12.75" customHeight="1">
      <c r="A32" s="107"/>
      <c r="B32" s="120">
        <f>'Tax Invoice'!D28</f>
        <v>6</v>
      </c>
      <c r="C32" s="121" t="s">
        <v>727</v>
      </c>
      <c r="D32" s="121" t="s">
        <v>783</v>
      </c>
      <c r="E32" s="122" t="s">
        <v>719</v>
      </c>
      <c r="F32" s="139"/>
      <c r="G32" s="140"/>
      <c r="H32" s="123" t="s">
        <v>728</v>
      </c>
      <c r="I32" s="125">
        <f t="shared" si="0"/>
        <v>0.72</v>
      </c>
      <c r="J32" s="125">
        <v>0.72</v>
      </c>
      <c r="K32" s="126">
        <f t="shared" si="1"/>
        <v>4.32</v>
      </c>
      <c r="L32" s="108"/>
    </row>
    <row r="33" spans="1:12" ht="24" hidden="1" customHeight="1">
      <c r="A33" s="107"/>
      <c r="B33" s="131">
        <f>'Tax Invoice'!D29</f>
        <v>0</v>
      </c>
      <c r="C33" s="132" t="s">
        <v>729</v>
      </c>
      <c r="D33" s="132" t="s">
        <v>784</v>
      </c>
      <c r="E33" s="133" t="s">
        <v>719</v>
      </c>
      <c r="F33" s="143"/>
      <c r="G33" s="144"/>
      <c r="H33" s="134" t="s">
        <v>730</v>
      </c>
      <c r="I33" s="135">
        <f t="shared" si="0"/>
        <v>0.72</v>
      </c>
      <c r="J33" s="135">
        <v>0.72</v>
      </c>
      <c r="K33" s="136">
        <f t="shared" si="1"/>
        <v>0</v>
      </c>
      <c r="L33" s="108"/>
    </row>
    <row r="34" spans="1:12" ht="24" hidden="1" customHeight="1">
      <c r="A34" s="107"/>
      <c r="B34" s="131">
        <f>'Tax Invoice'!D30</f>
        <v>0</v>
      </c>
      <c r="C34" s="132" t="s">
        <v>729</v>
      </c>
      <c r="D34" s="132" t="s">
        <v>785</v>
      </c>
      <c r="E34" s="133" t="s">
        <v>720</v>
      </c>
      <c r="F34" s="143"/>
      <c r="G34" s="144"/>
      <c r="H34" s="134" t="s">
        <v>730</v>
      </c>
      <c r="I34" s="135">
        <f t="shared" si="0"/>
        <v>0.79</v>
      </c>
      <c r="J34" s="135">
        <v>0.79</v>
      </c>
      <c r="K34" s="136">
        <f t="shared" si="1"/>
        <v>0</v>
      </c>
      <c r="L34" s="108"/>
    </row>
    <row r="35" spans="1:12" ht="36" customHeight="1">
      <c r="A35" s="107"/>
      <c r="B35" s="120">
        <f>'Tax Invoice'!D31</f>
        <v>1</v>
      </c>
      <c r="C35" s="121" t="s">
        <v>731</v>
      </c>
      <c r="D35" s="121" t="s">
        <v>731</v>
      </c>
      <c r="E35" s="122"/>
      <c r="F35" s="139"/>
      <c r="G35" s="140"/>
      <c r="H35" s="123" t="s">
        <v>732</v>
      </c>
      <c r="I35" s="125">
        <f t="shared" si="0"/>
        <v>54.36</v>
      </c>
      <c r="J35" s="125">
        <v>54.36</v>
      </c>
      <c r="K35" s="126">
        <f t="shared" si="1"/>
        <v>54.36</v>
      </c>
      <c r="L35" s="108"/>
    </row>
    <row r="36" spans="1:12" ht="36" customHeight="1">
      <c r="A36" s="107"/>
      <c r="B36" s="120">
        <f>'Tax Invoice'!D32</f>
        <v>1</v>
      </c>
      <c r="C36" s="121" t="s">
        <v>733</v>
      </c>
      <c r="D36" s="121" t="s">
        <v>786</v>
      </c>
      <c r="E36" s="122" t="s">
        <v>242</v>
      </c>
      <c r="F36" s="139" t="s">
        <v>107</v>
      </c>
      <c r="G36" s="140"/>
      <c r="H36" s="123" t="s">
        <v>734</v>
      </c>
      <c r="I36" s="125">
        <f t="shared" si="0"/>
        <v>32.53</v>
      </c>
      <c r="J36" s="125">
        <v>32.53</v>
      </c>
      <c r="K36" s="126">
        <f t="shared" si="1"/>
        <v>32.53</v>
      </c>
      <c r="L36" s="108"/>
    </row>
    <row r="37" spans="1:12" ht="24" customHeight="1">
      <c r="A37" s="107"/>
      <c r="B37" s="120">
        <f>'Tax Invoice'!D33</f>
        <v>1</v>
      </c>
      <c r="C37" s="121" t="s">
        <v>735</v>
      </c>
      <c r="D37" s="121" t="s">
        <v>787</v>
      </c>
      <c r="E37" s="122" t="s">
        <v>736</v>
      </c>
      <c r="F37" s="139" t="s">
        <v>107</v>
      </c>
      <c r="G37" s="140"/>
      <c r="H37" s="123" t="s">
        <v>737</v>
      </c>
      <c r="I37" s="125">
        <f t="shared" si="0"/>
        <v>32.53</v>
      </c>
      <c r="J37" s="125">
        <v>32.53</v>
      </c>
      <c r="K37" s="126">
        <f t="shared" si="1"/>
        <v>32.53</v>
      </c>
      <c r="L37" s="108"/>
    </row>
    <row r="38" spans="1:12" ht="24" customHeight="1">
      <c r="A38" s="107"/>
      <c r="B38" s="120">
        <f>'Tax Invoice'!D34</f>
        <v>1</v>
      </c>
      <c r="C38" s="121" t="s">
        <v>735</v>
      </c>
      <c r="D38" s="121" t="s">
        <v>787</v>
      </c>
      <c r="E38" s="122" t="s">
        <v>736</v>
      </c>
      <c r="F38" s="139" t="s">
        <v>212</v>
      </c>
      <c r="G38" s="140"/>
      <c r="H38" s="123" t="s">
        <v>737</v>
      </c>
      <c r="I38" s="125">
        <f t="shared" si="0"/>
        <v>32.53</v>
      </c>
      <c r="J38" s="125">
        <v>32.53</v>
      </c>
      <c r="K38" s="126">
        <f t="shared" si="1"/>
        <v>32.53</v>
      </c>
      <c r="L38" s="108"/>
    </row>
    <row r="39" spans="1:12" ht="24" customHeight="1">
      <c r="A39" s="107"/>
      <c r="B39" s="120">
        <f>'Tax Invoice'!D35</f>
        <v>1</v>
      </c>
      <c r="C39" s="121" t="s">
        <v>735</v>
      </c>
      <c r="D39" s="121" t="s">
        <v>787</v>
      </c>
      <c r="E39" s="122" t="s">
        <v>736</v>
      </c>
      <c r="F39" s="139" t="s">
        <v>214</v>
      </c>
      <c r="G39" s="140"/>
      <c r="H39" s="123" t="s">
        <v>737</v>
      </c>
      <c r="I39" s="125">
        <f t="shared" si="0"/>
        <v>32.53</v>
      </c>
      <c r="J39" s="125">
        <v>32.53</v>
      </c>
      <c r="K39" s="126">
        <f t="shared" si="1"/>
        <v>32.53</v>
      </c>
      <c r="L39" s="108"/>
    </row>
    <row r="40" spans="1:12" ht="24" customHeight="1">
      <c r="A40" s="107"/>
      <c r="B40" s="120">
        <f>'Tax Invoice'!D36</f>
        <v>1</v>
      </c>
      <c r="C40" s="121" t="s">
        <v>735</v>
      </c>
      <c r="D40" s="121" t="s">
        <v>787</v>
      </c>
      <c r="E40" s="122" t="s">
        <v>736</v>
      </c>
      <c r="F40" s="139" t="s">
        <v>266</v>
      </c>
      <c r="G40" s="140"/>
      <c r="H40" s="123" t="s">
        <v>737</v>
      </c>
      <c r="I40" s="125">
        <f t="shared" si="0"/>
        <v>32.53</v>
      </c>
      <c r="J40" s="125">
        <v>32.53</v>
      </c>
      <c r="K40" s="126">
        <f t="shared" si="1"/>
        <v>32.53</v>
      </c>
      <c r="L40" s="108"/>
    </row>
    <row r="41" spans="1:12" ht="24" customHeight="1">
      <c r="A41" s="107"/>
      <c r="B41" s="120">
        <f>'Tax Invoice'!D37</f>
        <v>1</v>
      </c>
      <c r="C41" s="121" t="s">
        <v>738</v>
      </c>
      <c r="D41" s="121" t="s">
        <v>788</v>
      </c>
      <c r="E41" s="122" t="s">
        <v>736</v>
      </c>
      <c r="F41" s="139"/>
      <c r="G41" s="140"/>
      <c r="H41" s="123" t="s">
        <v>739</v>
      </c>
      <c r="I41" s="125">
        <f t="shared" si="0"/>
        <v>32.53</v>
      </c>
      <c r="J41" s="125">
        <v>32.53</v>
      </c>
      <c r="K41" s="126">
        <f t="shared" si="1"/>
        <v>32.53</v>
      </c>
      <c r="L41" s="108"/>
    </row>
    <row r="42" spans="1:12" ht="24" customHeight="1">
      <c r="A42" s="107"/>
      <c r="B42" s="120">
        <f>'Tax Invoice'!D38</f>
        <v>1</v>
      </c>
      <c r="C42" s="121" t="s">
        <v>740</v>
      </c>
      <c r="D42" s="121" t="s">
        <v>789</v>
      </c>
      <c r="E42" s="122" t="s">
        <v>294</v>
      </c>
      <c r="F42" s="139"/>
      <c r="G42" s="140"/>
      <c r="H42" s="123" t="s">
        <v>741</v>
      </c>
      <c r="I42" s="125">
        <f t="shared" si="0"/>
        <v>44.88</v>
      </c>
      <c r="J42" s="125">
        <v>44.88</v>
      </c>
      <c r="K42" s="126">
        <f t="shared" si="1"/>
        <v>44.88</v>
      </c>
      <c r="L42" s="108"/>
    </row>
    <row r="43" spans="1:12" ht="24" customHeight="1">
      <c r="A43" s="107"/>
      <c r="B43" s="120">
        <f>'Tax Invoice'!D39</f>
        <v>1</v>
      </c>
      <c r="C43" s="121" t="s">
        <v>740</v>
      </c>
      <c r="D43" s="121" t="s">
        <v>790</v>
      </c>
      <c r="E43" s="122" t="s">
        <v>314</v>
      </c>
      <c r="F43" s="139"/>
      <c r="G43" s="140"/>
      <c r="H43" s="123" t="s">
        <v>741</v>
      </c>
      <c r="I43" s="125">
        <f t="shared" si="0"/>
        <v>56</v>
      </c>
      <c r="J43" s="125">
        <v>56</v>
      </c>
      <c r="K43" s="126">
        <f t="shared" si="1"/>
        <v>56</v>
      </c>
      <c r="L43" s="108"/>
    </row>
    <row r="44" spans="1:12" ht="24" customHeight="1">
      <c r="A44" s="107"/>
      <c r="B44" s="120">
        <f>'Tax Invoice'!D40</f>
        <v>1</v>
      </c>
      <c r="C44" s="121" t="s">
        <v>742</v>
      </c>
      <c r="D44" s="121" t="s">
        <v>791</v>
      </c>
      <c r="E44" s="122" t="s">
        <v>743</v>
      </c>
      <c r="F44" s="139"/>
      <c r="G44" s="140"/>
      <c r="H44" s="123" t="s">
        <v>744</v>
      </c>
      <c r="I44" s="125">
        <f t="shared" si="0"/>
        <v>52.91</v>
      </c>
      <c r="J44" s="125">
        <v>52.91</v>
      </c>
      <c r="K44" s="126">
        <f t="shared" si="1"/>
        <v>52.91</v>
      </c>
      <c r="L44" s="108"/>
    </row>
    <row r="45" spans="1:12" ht="12.75" customHeight="1">
      <c r="A45" s="107"/>
      <c r="B45" s="120">
        <f>'Tax Invoice'!D41</f>
        <v>10</v>
      </c>
      <c r="C45" s="121" t="s">
        <v>745</v>
      </c>
      <c r="D45" s="121" t="s">
        <v>792</v>
      </c>
      <c r="E45" s="122" t="s">
        <v>717</v>
      </c>
      <c r="F45" s="139" t="s">
        <v>110</v>
      </c>
      <c r="G45" s="140"/>
      <c r="H45" s="123" t="s">
        <v>746</v>
      </c>
      <c r="I45" s="125">
        <f t="shared" si="0"/>
        <v>0.54</v>
      </c>
      <c r="J45" s="125">
        <v>0.54</v>
      </c>
      <c r="K45" s="126">
        <f t="shared" si="1"/>
        <v>5.4</v>
      </c>
      <c r="L45" s="108"/>
    </row>
    <row r="46" spans="1:12" ht="12.75" customHeight="1">
      <c r="A46" s="107"/>
      <c r="B46" s="120">
        <f>'Tax Invoice'!D42</f>
        <v>10</v>
      </c>
      <c r="C46" s="121" t="s">
        <v>745</v>
      </c>
      <c r="D46" s="121" t="s">
        <v>792</v>
      </c>
      <c r="E46" s="122" t="s">
        <v>717</v>
      </c>
      <c r="F46" s="139" t="s">
        <v>747</v>
      </c>
      <c r="G46" s="140"/>
      <c r="H46" s="123" t="s">
        <v>746</v>
      </c>
      <c r="I46" s="125">
        <f t="shared" si="0"/>
        <v>0.54</v>
      </c>
      <c r="J46" s="125">
        <v>0.54</v>
      </c>
      <c r="K46" s="126">
        <f t="shared" si="1"/>
        <v>5.4</v>
      </c>
      <c r="L46" s="108"/>
    </row>
    <row r="47" spans="1:12" ht="24" customHeight="1">
      <c r="A47" s="107"/>
      <c r="B47" s="120">
        <f>'Tax Invoice'!D43</f>
        <v>6</v>
      </c>
      <c r="C47" s="121" t="s">
        <v>577</v>
      </c>
      <c r="D47" s="121" t="s">
        <v>577</v>
      </c>
      <c r="E47" s="122" t="s">
        <v>212</v>
      </c>
      <c r="F47" s="139"/>
      <c r="G47" s="140"/>
      <c r="H47" s="123" t="s">
        <v>748</v>
      </c>
      <c r="I47" s="125">
        <f t="shared" si="0"/>
        <v>1.57</v>
      </c>
      <c r="J47" s="125">
        <v>1.57</v>
      </c>
      <c r="K47" s="126">
        <f t="shared" si="1"/>
        <v>9.42</v>
      </c>
      <c r="L47" s="108"/>
    </row>
    <row r="48" spans="1:12" ht="24" customHeight="1">
      <c r="A48" s="107"/>
      <c r="B48" s="120">
        <f>'Tax Invoice'!D44</f>
        <v>6</v>
      </c>
      <c r="C48" s="121" t="s">
        <v>577</v>
      </c>
      <c r="D48" s="121" t="s">
        <v>577</v>
      </c>
      <c r="E48" s="122" t="s">
        <v>263</v>
      </c>
      <c r="F48" s="139"/>
      <c r="G48" s="140"/>
      <c r="H48" s="123" t="s">
        <v>748</v>
      </c>
      <c r="I48" s="125">
        <f t="shared" si="0"/>
        <v>1.57</v>
      </c>
      <c r="J48" s="125">
        <v>1.57</v>
      </c>
      <c r="K48" s="126">
        <f t="shared" si="1"/>
        <v>9.42</v>
      </c>
      <c r="L48" s="108"/>
    </row>
    <row r="49" spans="1:12" ht="24" customHeight="1">
      <c r="A49" s="107"/>
      <c r="B49" s="120">
        <f>'Tax Invoice'!D45</f>
        <v>6</v>
      </c>
      <c r="C49" s="121" t="s">
        <v>577</v>
      </c>
      <c r="D49" s="121" t="s">
        <v>577</v>
      </c>
      <c r="E49" s="122" t="s">
        <v>265</v>
      </c>
      <c r="F49" s="139"/>
      <c r="G49" s="140"/>
      <c r="H49" s="123" t="s">
        <v>748</v>
      </c>
      <c r="I49" s="125">
        <f t="shared" si="0"/>
        <v>1.57</v>
      </c>
      <c r="J49" s="125">
        <v>1.57</v>
      </c>
      <c r="K49" s="126">
        <f t="shared" si="1"/>
        <v>9.42</v>
      </c>
      <c r="L49" s="108"/>
    </row>
    <row r="50" spans="1:12" ht="24" customHeight="1">
      <c r="A50" s="107"/>
      <c r="B50" s="120">
        <f>'Tax Invoice'!D46</f>
        <v>6</v>
      </c>
      <c r="C50" s="121" t="s">
        <v>577</v>
      </c>
      <c r="D50" s="121" t="s">
        <v>577</v>
      </c>
      <c r="E50" s="122" t="s">
        <v>267</v>
      </c>
      <c r="F50" s="139"/>
      <c r="G50" s="140"/>
      <c r="H50" s="123" t="s">
        <v>748</v>
      </c>
      <c r="I50" s="125">
        <f t="shared" si="0"/>
        <v>1.57</v>
      </c>
      <c r="J50" s="125">
        <v>1.57</v>
      </c>
      <c r="K50" s="126">
        <f t="shared" si="1"/>
        <v>9.42</v>
      </c>
      <c r="L50" s="108"/>
    </row>
    <row r="51" spans="1:12" ht="24" customHeight="1">
      <c r="A51" s="107"/>
      <c r="B51" s="120">
        <f>'Tax Invoice'!D47</f>
        <v>6</v>
      </c>
      <c r="C51" s="121" t="s">
        <v>577</v>
      </c>
      <c r="D51" s="121" t="s">
        <v>577</v>
      </c>
      <c r="E51" s="122" t="s">
        <v>310</v>
      </c>
      <c r="F51" s="139"/>
      <c r="G51" s="140"/>
      <c r="H51" s="123" t="s">
        <v>748</v>
      </c>
      <c r="I51" s="125">
        <f t="shared" si="0"/>
        <v>1.57</v>
      </c>
      <c r="J51" s="125">
        <v>1.57</v>
      </c>
      <c r="K51" s="126">
        <f t="shared" si="1"/>
        <v>9.42</v>
      </c>
      <c r="L51" s="108"/>
    </row>
    <row r="52" spans="1:12" ht="24" customHeight="1">
      <c r="A52" s="107"/>
      <c r="B52" s="120">
        <f>'Tax Invoice'!D48</f>
        <v>6</v>
      </c>
      <c r="C52" s="121" t="s">
        <v>577</v>
      </c>
      <c r="D52" s="121" t="s">
        <v>577</v>
      </c>
      <c r="E52" s="122" t="s">
        <v>270</v>
      </c>
      <c r="F52" s="139"/>
      <c r="G52" s="140"/>
      <c r="H52" s="123" t="s">
        <v>748</v>
      </c>
      <c r="I52" s="125">
        <f t="shared" si="0"/>
        <v>1.57</v>
      </c>
      <c r="J52" s="125">
        <v>1.57</v>
      </c>
      <c r="K52" s="126">
        <f t="shared" si="1"/>
        <v>9.42</v>
      </c>
      <c r="L52" s="108"/>
    </row>
    <row r="53" spans="1:12" ht="24" customHeight="1">
      <c r="A53" s="107"/>
      <c r="B53" s="120">
        <f>'Tax Invoice'!D49</f>
        <v>6</v>
      </c>
      <c r="C53" s="121" t="s">
        <v>577</v>
      </c>
      <c r="D53" s="121" t="s">
        <v>577</v>
      </c>
      <c r="E53" s="122" t="s">
        <v>311</v>
      </c>
      <c r="F53" s="139"/>
      <c r="G53" s="140"/>
      <c r="H53" s="123" t="s">
        <v>748</v>
      </c>
      <c r="I53" s="125">
        <f t="shared" si="0"/>
        <v>1.57</v>
      </c>
      <c r="J53" s="125">
        <v>1.57</v>
      </c>
      <c r="K53" s="126">
        <f t="shared" si="1"/>
        <v>9.42</v>
      </c>
      <c r="L53" s="108"/>
    </row>
    <row r="54" spans="1:12" ht="12.75" customHeight="1">
      <c r="A54" s="107"/>
      <c r="B54" s="120">
        <f>'Tax Invoice'!D50</f>
        <v>4</v>
      </c>
      <c r="C54" s="121" t="s">
        <v>749</v>
      </c>
      <c r="D54" s="121" t="s">
        <v>793</v>
      </c>
      <c r="E54" s="122" t="s">
        <v>720</v>
      </c>
      <c r="F54" s="139" t="s">
        <v>583</v>
      </c>
      <c r="G54" s="140"/>
      <c r="H54" s="123" t="s">
        <v>750</v>
      </c>
      <c r="I54" s="125">
        <f t="shared" ref="I54:I85" si="2">ROUNDUP(J54*$N$1,2)</f>
        <v>0.95</v>
      </c>
      <c r="J54" s="125">
        <v>0.95</v>
      </c>
      <c r="K54" s="126">
        <f t="shared" ref="K54:K85" si="3">I54*B54</f>
        <v>3.8</v>
      </c>
      <c r="L54" s="108"/>
    </row>
    <row r="55" spans="1:12" ht="12.75" customHeight="1">
      <c r="A55" s="107"/>
      <c r="B55" s="120">
        <f>'Tax Invoice'!D51</f>
        <v>2</v>
      </c>
      <c r="C55" s="121" t="s">
        <v>749</v>
      </c>
      <c r="D55" s="121" t="s">
        <v>793</v>
      </c>
      <c r="E55" s="122" t="s">
        <v>720</v>
      </c>
      <c r="F55" s="139" t="s">
        <v>673</v>
      </c>
      <c r="G55" s="140"/>
      <c r="H55" s="123" t="s">
        <v>750</v>
      </c>
      <c r="I55" s="125">
        <f t="shared" si="2"/>
        <v>0.95</v>
      </c>
      <c r="J55" s="125">
        <v>0.95</v>
      </c>
      <c r="K55" s="126">
        <f t="shared" si="3"/>
        <v>1.9</v>
      </c>
      <c r="L55" s="108"/>
    </row>
    <row r="56" spans="1:12" ht="24" customHeight="1">
      <c r="A56" s="107"/>
      <c r="B56" s="120">
        <f>'Tax Invoice'!D52</f>
        <v>1</v>
      </c>
      <c r="C56" s="121" t="s">
        <v>751</v>
      </c>
      <c r="D56" s="121" t="s">
        <v>751</v>
      </c>
      <c r="E56" s="122" t="s">
        <v>25</v>
      </c>
      <c r="F56" s="139" t="s">
        <v>302</v>
      </c>
      <c r="G56" s="140"/>
      <c r="H56" s="123" t="s">
        <v>752</v>
      </c>
      <c r="I56" s="125">
        <f t="shared" si="2"/>
        <v>47.71</v>
      </c>
      <c r="J56" s="125">
        <v>47.71</v>
      </c>
      <c r="K56" s="126">
        <f t="shared" si="3"/>
        <v>47.71</v>
      </c>
      <c r="L56" s="108"/>
    </row>
    <row r="57" spans="1:12" ht="24" customHeight="1">
      <c r="A57" s="107"/>
      <c r="B57" s="120">
        <f>'Tax Invoice'!D53</f>
        <v>1</v>
      </c>
      <c r="C57" s="121" t="s">
        <v>751</v>
      </c>
      <c r="D57" s="121" t="s">
        <v>751</v>
      </c>
      <c r="E57" s="122" t="s">
        <v>26</v>
      </c>
      <c r="F57" s="139" t="s">
        <v>302</v>
      </c>
      <c r="G57" s="140"/>
      <c r="H57" s="123" t="s">
        <v>752</v>
      </c>
      <c r="I57" s="125">
        <f t="shared" si="2"/>
        <v>47.71</v>
      </c>
      <c r="J57" s="125">
        <v>47.71</v>
      </c>
      <c r="K57" s="126">
        <f t="shared" si="3"/>
        <v>47.71</v>
      </c>
      <c r="L57" s="108"/>
    </row>
    <row r="58" spans="1:12" ht="24" customHeight="1">
      <c r="A58" s="107"/>
      <c r="B58" s="120">
        <f>'Tax Invoice'!D54</f>
        <v>1</v>
      </c>
      <c r="C58" s="121" t="s">
        <v>751</v>
      </c>
      <c r="D58" s="121" t="s">
        <v>751</v>
      </c>
      <c r="E58" s="122" t="s">
        <v>27</v>
      </c>
      <c r="F58" s="139" t="s">
        <v>302</v>
      </c>
      <c r="G58" s="140"/>
      <c r="H58" s="123" t="s">
        <v>752</v>
      </c>
      <c r="I58" s="125">
        <f t="shared" si="2"/>
        <v>47.71</v>
      </c>
      <c r="J58" s="125">
        <v>47.71</v>
      </c>
      <c r="K58" s="126">
        <f t="shared" si="3"/>
        <v>47.71</v>
      </c>
      <c r="L58" s="108"/>
    </row>
    <row r="59" spans="1:12" ht="24" customHeight="1">
      <c r="A59" s="107"/>
      <c r="B59" s="120">
        <f>'Tax Invoice'!D55</f>
        <v>6</v>
      </c>
      <c r="C59" s="121" t="s">
        <v>753</v>
      </c>
      <c r="D59" s="121" t="s">
        <v>753</v>
      </c>
      <c r="E59" s="122" t="s">
        <v>25</v>
      </c>
      <c r="F59" s="139" t="s">
        <v>107</v>
      </c>
      <c r="G59" s="140"/>
      <c r="H59" s="123" t="s">
        <v>237</v>
      </c>
      <c r="I59" s="125">
        <f t="shared" si="2"/>
        <v>2.0499999999999998</v>
      </c>
      <c r="J59" s="125">
        <v>2.0499999999999998</v>
      </c>
      <c r="K59" s="126">
        <f t="shared" si="3"/>
        <v>12.299999999999999</v>
      </c>
      <c r="L59" s="108"/>
    </row>
    <row r="60" spans="1:12" ht="24" customHeight="1">
      <c r="A60" s="107"/>
      <c r="B60" s="120">
        <f>'Tax Invoice'!D56</f>
        <v>3</v>
      </c>
      <c r="C60" s="121" t="s">
        <v>753</v>
      </c>
      <c r="D60" s="121" t="s">
        <v>753</v>
      </c>
      <c r="E60" s="122" t="s">
        <v>25</v>
      </c>
      <c r="F60" s="139" t="s">
        <v>263</v>
      </c>
      <c r="G60" s="140"/>
      <c r="H60" s="123" t="s">
        <v>237</v>
      </c>
      <c r="I60" s="125">
        <f t="shared" si="2"/>
        <v>2.0499999999999998</v>
      </c>
      <c r="J60" s="125">
        <v>2.0499999999999998</v>
      </c>
      <c r="K60" s="126">
        <f t="shared" si="3"/>
        <v>6.1499999999999995</v>
      </c>
      <c r="L60" s="108"/>
    </row>
    <row r="61" spans="1:12" ht="24" customHeight="1">
      <c r="A61" s="107"/>
      <c r="B61" s="120">
        <f>'Tax Invoice'!D57</f>
        <v>3</v>
      </c>
      <c r="C61" s="121" t="s">
        <v>753</v>
      </c>
      <c r="D61" s="121" t="s">
        <v>753</v>
      </c>
      <c r="E61" s="122" t="s">
        <v>25</v>
      </c>
      <c r="F61" s="139" t="s">
        <v>265</v>
      </c>
      <c r="G61" s="140"/>
      <c r="H61" s="123" t="s">
        <v>237</v>
      </c>
      <c r="I61" s="125">
        <f t="shared" si="2"/>
        <v>2.0499999999999998</v>
      </c>
      <c r="J61" s="125">
        <v>2.0499999999999998</v>
      </c>
      <c r="K61" s="126">
        <f t="shared" si="3"/>
        <v>6.1499999999999995</v>
      </c>
      <c r="L61" s="108"/>
    </row>
    <row r="62" spans="1:12" ht="24" customHeight="1">
      <c r="A62" s="107"/>
      <c r="B62" s="120">
        <f>'Tax Invoice'!D58</f>
        <v>3</v>
      </c>
      <c r="C62" s="121" t="s">
        <v>753</v>
      </c>
      <c r="D62" s="121" t="s">
        <v>753</v>
      </c>
      <c r="E62" s="122" t="s">
        <v>25</v>
      </c>
      <c r="F62" s="139" t="s">
        <v>267</v>
      </c>
      <c r="G62" s="140"/>
      <c r="H62" s="123" t="s">
        <v>237</v>
      </c>
      <c r="I62" s="125">
        <f t="shared" si="2"/>
        <v>2.0499999999999998</v>
      </c>
      <c r="J62" s="125">
        <v>2.0499999999999998</v>
      </c>
      <c r="K62" s="126">
        <f t="shared" si="3"/>
        <v>6.1499999999999995</v>
      </c>
      <c r="L62" s="108"/>
    </row>
    <row r="63" spans="1:12" ht="24" customHeight="1">
      <c r="A63" s="107"/>
      <c r="B63" s="120">
        <f>'Tax Invoice'!D59</f>
        <v>3</v>
      </c>
      <c r="C63" s="121" t="s">
        <v>753</v>
      </c>
      <c r="D63" s="121" t="s">
        <v>753</v>
      </c>
      <c r="E63" s="122" t="s">
        <v>25</v>
      </c>
      <c r="F63" s="139" t="s">
        <v>310</v>
      </c>
      <c r="G63" s="140"/>
      <c r="H63" s="123" t="s">
        <v>237</v>
      </c>
      <c r="I63" s="125">
        <f t="shared" si="2"/>
        <v>2.0499999999999998</v>
      </c>
      <c r="J63" s="125">
        <v>2.0499999999999998</v>
      </c>
      <c r="K63" s="126">
        <f t="shared" si="3"/>
        <v>6.1499999999999995</v>
      </c>
      <c r="L63" s="108"/>
    </row>
    <row r="64" spans="1:12" ht="24" customHeight="1">
      <c r="A64" s="107"/>
      <c r="B64" s="120">
        <f>'Tax Invoice'!D60</f>
        <v>4</v>
      </c>
      <c r="C64" s="121" t="s">
        <v>753</v>
      </c>
      <c r="D64" s="121" t="s">
        <v>753</v>
      </c>
      <c r="E64" s="122" t="s">
        <v>26</v>
      </c>
      <c r="F64" s="139" t="s">
        <v>107</v>
      </c>
      <c r="G64" s="140"/>
      <c r="H64" s="123" t="s">
        <v>237</v>
      </c>
      <c r="I64" s="125">
        <f t="shared" si="2"/>
        <v>2.0499999999999998</v>
      </c>
      <c r="J64" s="125">
        <v>2.0499999999999998</v>
      </c>
      <c r="K64" s="126">
        <f t="shared" si="3"/>
        <v>8.1999999999999993</v>
      </c>
      <c r="L64" s="108"/>
    </row>
    <row r="65" spans="1:12" ht="24" customHeight="1">
      <c r="A65" s="107"/>
      <c r="B65" s="120">
        <f>'Tax Invoice'!D61</f>
        <v>4</v>
      </c>
      <c r="C65" s="121" t="s">
        <v>753</v>
      </c>
      <c r="D65" s="121" t="s">
        <v>753</v>
      </c>
      <c r="E65" s="122" t="s">
        <v>26</v>
      </c>
      <c r="F65" s="139" t="s">
        <v>263</v>
      </c>
      <c r="G65" s="140"/>
      <c r="H65" s="123" t="s">
        <v>237</v>
      </c>
      <c r="I65" s="125">
        <f t="shared" si="2"/>
        <v>2.0499999999999998</v>
      </c>
      <c r="J65" s="125">
        <v>2.0499999999999998</v>
      </c>
      <c r="K65" s="126">
        <f t="shared" si="3"/>
        <v>8.1999999999999993</v>
      </c>
      <c r="L65" s="108"/>
    </row>
    <row r="66" spans="1:12" ht="24" customHeight="1">
      <c r="A66" s="107"/>
      <c r="B66" s="120">
        <f>'Tax Invoice'!D62</f>
        <v>4</v>
      </c>
      <c r="C66" s="121" t="s">
        <v>753</v>
      </c>
      <c r="D66" s="121" t="s">
        <v>753</v>
      </c>
      <c r="E66" s="122" t="s">
        <v>26</v>
      </c>
      <c r="F66" s="139" t="s">
        <v>265</v>
      </c>
      <c r="G66" s="140"/>
      <c r="H66" s="123" t="s">
        <v>237</v>
      </c>
      <c r="I66" s="125">
        <f t="shared" si="2"/>
        <v>2.0499999999999998</v>
      </c>
      <c r="J66" s="125">
        <v>2.0499999999999998</v>
      </c>
      <c r="K66" s="126">
        <f t="shared" si="3"/>
        <v>8.1999999999999993</v>
      </c>
      <c r="L66" s="108"/>
    </row>
    <row r="67" spans="1:12" ht="24" customHeight="1">
      <c r="A67" s="107"/>
      <c r="B67" s="120">
        <f>'Tax Invoice'!D63</f>
        <v>4</v>
      </c>
      <c r="C67" s="121" t="s">
        <v>753</v>
      </c>
      <c r="D67" s="121" t="s">
        <v>753</v>
      </c>
      <c r="E67" s="122" t="s">
        <v>26</v>
      </c>
      <c r="F67" s="139" t="s">
        <v>267</v>
      </c>
      <c r="G67" s="140"/>
      <c r="H67" s="123" t="s">
        <v>237</v>
      </c>
      <c r="I67" s="125">
        <f t="shared" si="2"/>
        <v>2.0499999999999998</v>
      </c>
      <c r="J67" s="125">
        <v>2.0499999999999998</v>
      </c>
      <c r="K67" s="126">
        <f t="shared" si="3"/>
        <v>8.1999999999999993</v>
      </c>
      <c r="L67" s="108"/>
    </row>
    <row r="68" spans="1:12" ht="24" customHeight="1">
      <c r="A68" s="107"/>
      <c r="B68" s="120">
        <f>'Tax Invoice'!D64</f>
        <v>6</v>
      </c>
      <c r="C68" s="121" t="s">
        <v>753</v>
      </c>
      <c r="D68" s="121" t="s">
        <v>753</v>
      </c>
      <c r="E68" s="122" t="s">
        <v>27</v>
      </c>
      <c r="F68" s="139" t="s">
        <v>107</v>
      </c>
      <c r="G68" s="140"/>
      <c r="H68" s="123" t="s">
        <v>237</v>
      </c>
      <c r="I68" s="125">
        <f t="shared" si="2"/>
        <v>2.0499999999999998</v>
      </c>
      <c r="J68" s="125">
        <v>2.0499999999999998</v>
      </c>
      <c r="K68" s="126">
        <f t="shared" si="3"/>
        <v>12.299999999999999</v>
      </c>
      <c r="L68" s="108"/>
    </row>
    <row r="69" spans="1:12" ht="24" customHeight="1">
      <c r="A69" s="107"/>
      <c r="B69" s="120">
        <f>'Tax Invoice'!D65</f>
        <v>6</v>
      </c>
      <c r="C69" s="121" t="s">
        <v>753</v>
      </c>
      <c r="D69" s="121" t="s">
        <v>753</v>
      </c>
      <c r="E69" s="122" t="s">
        <v>27</v>
      </c>
      <c r="F69" s="139" t="s">
        <v>263</v>
      </c>
      <c r="G69" s="140"/>
      <c r="H69" s="123" t="s">
        <v>237</v>
      </c>
      <c r="I69" s="125">
        <f t="shared" si="2"/>
        <v>2.0499999999999998</v>
      </c>
      <c r="J69" s="125">
        <v>2.0499999999999998</v>
      </c>
      <c r="K69" s="126">
        <f t="shared" si="3"/>
        <v>12.299999999999999</v>
      </c>
      <c r="L69" s="108"/>
    </row>
    <row r="70" spans="1:12" ht="24" customHeight="1">
      <c r="A70" s="107"/>
      <c r="B70" s="120">
        <f>'Tax Invoice'!D66</f>
        <v>4</v>
      </c>
      <c r="C70" s="121" t="s">
        <v>753</v>
      </c>
      <c r="D70" s="121" t="s">
        <v>753</v>
      </c>
      <c r="E70" s="122" t="s">
        <v>27</v>
      </c>
      <c r="F70" s="139" t="s">
        <v>265</v>
      </c>
      <c r="G70" s="140"/>
      <c r="H70" s="123" t="s">
        <v>237</v>
      </c>
      <c r="I70" s="125">
        <f t="shared" si="2"/>
        <v>2.0499999999999998</v>
      </c>
      <c r="J70" s="125">
        <v>2.0499999999999998</v>
      </c>
      <c r="K70" s="126">
        <f t="shared" si="3"/>
        <v>8.1999999999999993</v>
      </c>
      <c r="L70" s="108"/>
    </row>
    <row r="71" spans="1:12" ht="24" customHeight="1">
      <c r="A71" s="107"/>
      <c r="B71" s="120">
        <f>'Tax Invoice'!D67</f>
        <v>4</v>
      </c>
      <c r="C71" s="121" t="s">
        <v>753</v>
      </c>
      <c r="D71" s="121" t="s">
        <v>753</v>
      </c>
      <c r="E71" s="122" t="s">
        <v>27</v>
      </c>
      <c r="F71" s="139" t="s">
        <v>267</v>
      </c>
      <c r="G71" s="140"/>
      <c r="H71" s="123" t="s">
        <v>237</v>
      </c>
      <c r="I71" s="125">
        <f t="shared" si="2"/>
        <v>2.0499999999999998</v>
      </c>
      <c r="J71" s="125">
        <v>2.0499999999999998</v>
      </c>
      <c r="K71" s="126">
        <f t="shared" si="3"/>
        <v>8.1999999999999993</v>
      </c>
      <c r="L71" s="108"/>
    </row>
    <row r="72" spans="1:12" ht="36" customHeight="1">
      <c r="A72" s="107"/>
      <c r="B72" s="120">
        <f>'Tax Invoice'!D68</f>
        <v>6</v>
      </c>
      <c r="C72" s="121" t="s">
        <v>754</v>
      </c>
      <c r="D72" s="121" t="s">
        <v>794</v>
      </c>
      <c r="E72" s="122" t="s">
        <v>25</v>
      </c>
      <c r="F72" s="139"/>
      <c r="G72" s="140"/>
      <c r="H72" s="123" t="s">
        <v>755</v>
      </c>
      <c r="I72" s="125">
        <f t="shared" si="2"/>
        <v>3.8</v>
      </c>
      <c r="J72" s="125">
        <v>3.8</v>
      </c>
      <c r="K72" s="126">
        <f t="shared" si="3"/>
        <v>22.799999999999997</v>
      </c>
      <c r="L72" s="108"/>
    </row>
    <row r="73" spans="1:12" ht="36" customHeight="1">
      <c r="A73" s="107"/>
      <c r="B73" s="120">
        <f>'Tax Invoice'!D69</f>
        <v>6</v>
      </c>
      <c r="C73" s="121" t="s">
        <v>754</v>
      </c>
      <c r="D73" s="121" t="s">
        <v>795</v>
      </c>
      <c r="E73" s="122" t="s">
        <v>26</v>
      </c>
      <c r="F73" s="139"/>
      <c r="G73" s="140"/>
      <c r="H73" s="123" t="s">
        <v>755</v>
      </c>
      <c r="I73" s="125">
        <f t="shared" si="2"/>
        <v>3.8</v>
      </c>
      <c r="J73" s="125">
        <v>3.8</v>
      </c>
      <c r="K73" s="126">
        <f t="shared" si="3"/>
        <v>22.799999999999997</v>
      </c>
      <c r="L73" s="108"/>
    </row>
    <row r="74" spans="1:12" ht="36" customHeight="1">
      <c r="A74" s="107"/>
      <c r="B74" s="120">
        <f>'Tax Invoice'!D70</f>
        <v>6</v>
      </c>
      <c r="C74" s="121" t="s">
        <v>754</v>
      </c>
      <c r="D74" s="121" t="s">
        <v>796</v>
      </c>
      <c r="E74" s="122" t="s">
        <v>27</v>
      </c>
      <c r="F74" s="139"/>
      <c r="G74" s="140"/>
      <c r="H74" s="123" t="s">
        <v>755</v>
      </c>
      <c r="I74" s="125">
        <f t="shared" si="2"/>
        <v>3.8</v>
      </c>
      <c r="J74" s="125">
        <v>3.8</v>
      </c>
      <c r="K74" s="126">
        <f t="shared" si="3"/>
        <v>22.799999999999997</v>
      </c>
      <c r="L74" s="108"/>
    </row>
    <row r="75" spans="1:12" ht="24" customHeight="1">
      <c r="A75" s="107"/>
      <c r="B75" s="120">
        <f>'Tax Invoice'!D71</f>
        <v>6</v>
      </c>
      <c r="C75" s="121" t="s">
        <v>756</v>
      </c>
      <c r="D75" s="121" t="s">
        <v>797</v>
      </c>
      <c r="E75" s="122" t="s">
        <v>25</v>
      </c>
      <c r="F75" s="139"/>
      <c r="G75" s="140"/>
      <c r="H75" s="123" t="s">
        <v>757</v>
      </c>
      <c r="I75" s="125">
        <f t="shared" si="2"/>
        <v>3.8</v>
      </c>
      <c r="J75" s="125">
        <v>3.8</v>
      </c>
      <c r="K75" s="126">
        <f t="shared" si="3"/>
        <v>22.799999999999997</v>
      </c>
      <c r="L75" s="108"/>
    </row>
    <row r="76" spans="1:12" ht="24" customHeight="1">
      <c r="A76" s="107"/>
      <c r="B76" s="120">
        <f>'Tax Invoice'!D72</f>
        <v>6</v>
      </c>
      <c r="C76" s="121" t="s">
        <v>756</v>
      </c>
      <c r="D76" s="121" t="s">
        <v>798</v>
      </c>
      <c r="E76" s="122" t="s">
        <v>26</v>
      </c>
      <c r="F76" s="139"/>
      <c r="G76" s="140"/>
      <c r="H76" s="123" t="s">
        <v>757</v>
      </c>
      <c r="I76" s="125">
        <f t="shared" si="2"/>
        <v>3.8</v>
      </c>
      <c r="J76" s="125">
        <v>3.8</v>
      </c>
      <c r="K76" s="126">
        <f t="shared" si="3"/>
        <v>22.799999999999997</v>
      </c>
      <c r="L76" s="108"/>
    </row>
    <row r="77" spans="1:12" ht="24" customHeight="1">
      <c r="A77" s="107"/>
      <c r="B77" s="120">
        <f>'Tax Invoice'!D73</f>
        <v>6</v>
      </c>
      <c r="C77" s="121" t="s">
        <v>756</v>
      </c>
      <c r="D77" s="121" t="s">
        <v>799</v>
      </c>
      <c r="E77" s="122" t="s">
        <v>27</v>
      </c>
      <c r="F77" s="139"/>
      <c r="G77" s="140"/>
      <c r="H77" s="123" t="s">
        <v>757</v>
      </c>
      <c r="I77" s="125">
        <f t="shared" si="2"/>
        <v>3.8</v>
      </c>
      <c r="J77" s="125">
        <v>3.8</v>
      </c>
      <c r="K77" s="126">
        <f t="shared" si="3"/>
        <v>22.799999999999997</v>
      </c>
      <c r="L77" s="108"/>
    </row>
    <row r="78" spans="1:12" ht="24" customHeight="1">
      <c r="A78" s="107"/>
      <c r="B78" s="120">
        <f>'Tax Invoice'!D74</f>
        <v>6</v>
      </c>
      <c r="C78" s="121" t="s">
        <v>758</v>
      </c>
      <c r="D78" s="121" t="s">
        <v>800</v>
      </c>
      <c r="E78" s="122" t="s">
        <v>759</v>
      </c>
      <c r="F78" s="139"/>
      <c r="G78" s="140"/>
      <c r="H78" s="123" t="s">
        <v>760</v>
      </c>
      <c r="I78" s="125">
        <f t="shared" si="2"/>
        <v>4.1399999999999997</v>
      </c>
      <c r="J78" s="125">
        <v>4.1399999999999997</v>
      </c>
      <c r="K78" s="126">
        <f t="shared" si="3"/>
        <v>24.839999999999996</v>
      </c>
      <c r="L78" s="108"/>
    </row>
    <row r="79" spans="1:12" ht="24" customHeight="1">
      <c r="A79" s="107"/>
      <c r="B79" s="120">
        <f>'Tax Invoice'!D75</f>
        <v>6</v>
      </c>
      <c r="C79" s="121" t="s">
        <v>758</v>
      </c>
      <c r="D79" s="121" t="s">
        <v>801</v>
      </c>
      <c r="E79" s="122" t="s">
        <v>761</v>
      </c>
      <c r="F79" s="139"/>
      <c r="G79" s="140"/>
      <c r="H79" s="123" t="s">
        <v>760</v>
      </c>
      <c r="I79" s="125">
        <f t="shared" si="2"/>
        <v>4.1399999999999997</v>
      </c>
      <c r="J79" s="125">
        <v>4.1399999999999997</v>
      </c>
      <c r="K79" s="126">
        <f t="shared" si="3"/>
        <v>24.839999999999996</v>
      </c>
      <c r="L79" s="108"/>
    </row>
    <row r="80" spans="1:12" ht="24" customHeight="1">
      <c r="A80" s="107"/>
      <c r="B80" s="120">
        <f>'Tax Invoice'!D76</f>
        <v>6</v>
      </c>
      <c r="C80" s="121" t="s">
        <v>758</v>
      </c>
      <c r="D80" s="121" t="s">
        <v>802</v>
      </c>
      <c r="E80" s="122" t="s">
        <v>762</v>
      </c>
      <c r="F80" s="139"/>
      <c r="G80" s="140"/>
      <c r="H80" s="123" t="s">
        <v>760</v>
      </c>
      <c r="I80" s="125">
        <f t="shared" si="2"/>
        <v>4.1399999999999997</v>
      </c>
      <c r="J80" s="125">
        <v>4.1399999999999997</v>
      </c>
      <c r="K80" s="126">
        <f t="shared" si="3"/>
        <v>24.839999999999996</v>
      </c>
      <c r="L80" s="108"/>
    </row>
    <row r="81" spans="1:12" ht="24" customHeight="1">
      <c r="A81" s="107"/>
      <c r="B81" s="120">
        <f>'Tax Invoice'!D77</f>
        <v>5</v>
      </c>
      <c r="C81" s="121" t="s">
        <v>763</v>
      </c>
      <c r="D81" s="121" t="s">
        <v>803</v>
      </c>
      <c r="E81" s="122" t="s">
        <v>34</v>
      </c>
      <c r="F81" s="139"/>
      <c r="G81" s="140"/>
      <c r="H81" s="123" t="s">
        <v>764</v>
      </c>
      <c r="I81" s="125">
        <f t="shared" si="2"/>
        <v>1.19</v>
      </c>
      <c r="J81" s="125">
        <v>1.19</v>
      </c>
      <c r="K81" s="126">
        <f t="shared" si="3"/>
        <v>5.9499999999999993</v>
      </c>
      <c r="L81" s="108"/>
    </row>
    <row r="82" spans="1:12" ht="24" customHeight="1">
      <c r="A82" s="107"/>
      <c r="B82" s="120">
        <f>'Tax Invoice'!D78</f>
        <v>5</v>
      </c>
      <c r="C82" s="121" t="s">
        <v>763</v>
      </c>
      <c r="D82" s="121" t="s">
        <v>803</v>
      </c>
      <c r="E82" s="122" t="s">
        <v>35</v>
      </c>
      <c r="F82" s="139"/>
      <c r="G82" s="140"/>
      <c r="H82" s="123" t="s">
        <v>764</v>
      </c>
      <c r="I82" s="125">
        <f t="shared" si="2"/>
        <v>1.19</v>
      </c>
      <c r="J82" s="125">
        <v>1.19</v>
      </c>
      <c r="K82" s="126">
        <f t="shared" si="3"/>
        <v>5.9499999999999993</v>
      </c>
      <c r="L82" s="108"/>
    </row>
    <row r="83" spans="1:12" ht="24" customHeight="1">
      <c r="A83" s="107"/>
      <c r="B83" s="120">
        <f>'Tax Invoice'!D79</f>
        <v>10</v>
      </c>
      <c r="C83" s="121" t="s">
        <v>765</v>
      </c>
      <c r="D83" s="121" t="s">
        <v>765</v>
      </c>
      <c r="E83" s="122" t="s">
        <v>273</v>
      </c>
      <c r="F83" s="139"/>
      <c r="G83" s="140"/>
      <c r="H83" s="123" t="s">
        <v>766</v>
      </c>
      <c r="I83" s="125">
        <f t="shared" si="2"/>
        <v>1.87</v>
      </c>
      <c r="J83" s="125">
        <v>1.87</v>
      </c>
      <c r="K83" s="126">
        <f t="shared" si="3"/>
        <v>18.700000000000003</v>
      </c>
      <c r="L83" s="108"/>
    </row>
    <row r="84" spans="1:12" ht="12.75" customHeight="1">
      <c r="A84" s="107"/>
      <c r="B84" s="120">
        <f>'Tax Invoice'!D80</f>
        <v>10</v>
      </c>
      <c r="C84" s="121" t="s">
        <v>767</v>
      </c>
      <c r="D84" s="121" t="s">
        <v>804</v>
      </c>
      <c r="E84" s="122" t="s">
        <v>768</v>
      </c>
      <c r="F84" s="139"/>
      <c r="G84" s="140"/>
      <c r="H84" s="123" t="s">
        <v>769</v>
      </c>
      <c r="I84" s="125">
        <f t="shared" si="2"/>
        <v>0.71</v>
      </c>
      <c r="J84" s="125">
        <v>0.71</v>
      </c>
      <c r="K84" s="126">
        <f t="shared" si="3"/>
        <v>7.1</v>
      </c>
      <c r="L84" s="108"/>
    </row>
    <row r="85" spans="1:12" ht="24" customHeight="1">
      <c r="A85" s="107"/>
      <c r="B85" s="120">
        <f>'Tax Invoice'!D81</f>
        <v>1</v>
      </c>
      <c r="C85" s="121" t="s">
        <v>770</v>
      </c>
      <c r="D85" s="121" t="s">
        <v>805</v>
      </c>
      <c r="E85" s="122" t="s">
        <v>34</v>
      </c>
      <c r="F85" s="139" t="s">
        <v>273</v>
      </c>
      <c r="G85" s="140"/>
      <c r="H85" s="123" t="s">
        <v>771</v>
      </c>
      <c r="I85" s="125">
        <f t="shared" si="2"/>
        <v>3.23</v>
      </c>
      <c r="J85" s="125">
        <v>3.23</v>
      </c>
      <c r="K85" s="126">
        <f t="shared" si="3"/>
        <v>3.23</v>
      </c>
      <c r="L85" s="108"/>
    </row>
    <row r="86" spans="1:12" ht="24" customHeight="1">
      <c r="A86" s="107"/>
      <c r="B86" s="120">
        <f>'Tax Invoice'!D82</f>
        <v>1</v>
      </c>
      <c r="C86" s="121" t="s">
        <v>770</v>
      </c>
      <c r="D86" s="121" t="s">
        <v>805</v>
      </c>
      <c r="E86" s="122" t="s">
        <v>34</v>
      </c>
      <c r="F86" s="139" t="s">
        <v>673</v>
      </c>
      <c r="G86" s="140"/>
      <c r="H86" s="123" t="s">
        <v>771</v>
      </c>
      <c r="I86" s="125">
        <f t="shared" ref="I86:I92" si="4">ROUNDUP(J86*$N$1,2)</f>
        <v>3.23</v>
      </c>
      <c r="J86" s="125">
        <v>3.23</v>
      </c>
      <c r="K86" s="126">
        <f t="shared" ref="K86:K92" si="5">I86*B86</f>
        <v>3.23</v>
      </c>
      <c r="L86" s="108"/>
    </row>
    <row r="87" spans="1:12" ht="24" customHeight="1">
      <c r="A87" s="107"/>
      <c r="B87" s="120">
        <f>'Tax Invoice'!D83</f>
        <v>1</v>
      </c>
      <c r="C87" s="121" t="s">
        <v>770</v>
      </c>
      <c r="D87" s="121" t="s">
        <v>805</v>
      </c>
      <c r="E87" s="122" t="s">
        <v>34</v>
      </c>
      <c r="F87" s="139" t="s">
        <v>271</v>
      </c>
      <c r="G87" s="140"/>
      <c r="H87" s="123" t="s">
        <v>771</v>
      </c>
      <c r="I87" s="125">
        <f t="shared" si="4"/>
        <v>3.23</v>
      </c>
      <c r="J87" s="125">
        <v>3.23</v>
      </c>
      <c r="K87" s="126">
        <f t="shared" si="5"/>
        <v>3.23</v>
      </c>
      <c r="L87" s="108"/>
    </row>
    <row r="88" spans="1:12" ht="24" customHeight="1">
      <c r="A88" s="107"/>
      <c r="B88" s="120">
        <f>'Tax Invoice'!D84</f>
        <v>5</v>
      </c>
      <c r="C88" s="121" t="s">
        <v>770</v>
      </c>
      <c r="D88" s="121" t="s">
        <v>805</v>
      </c>
      <c r="E88" s="122" t="s">
        <v>34</v>
      </c>
      <c r="F88" s="139" t="s">
        <v>272</v>
      </c>
      <c r="G88" s="140"/>
      <c r="H88" s="123" t="s">
        <v>771</v>
      </c>
      <c r="I88" s="125">
        <f t="shared" si="4"/>
        <v>3.23</v>
      </c>
      <c r="J88" s="125">
        <v>3.23</v>
      </c>
      <c r="K88" s="126">
        <f t="shared" si="5"/>
        <v>16.149999999999999</v>
      </c>
      <c r="L88" s="108"/>
    </row>
    <row r="89" spans="1:12" ht="24" customHeight="1">
      <c r="A89" s="107"/>
      <c r="B89" s="120">
        <f>'Tax Invoice'!D85</f>
        <v>1</v>
      </c>
      <c r="C89" s="121" t="s">
        <v>770</v>
      </c>
      <c r="D89" s="121" t="s">
        <v>805</v>
      </c>
      <c r="E89" s="122" t="s">
        <v>35</v>
      </c>
      <c r="F89" s="139" t="s">
        <v>273</v>
      </c>
      <c r="G89" s="140"/>
      <c r="H89" s="123" t="s">
        <v>771</v>
      </c>
      <c r="I89" s="125">
        <f t="shared" si="4"/>
        <v>3.23</v>
      </c>
      <c r="J89" s="125">
        <v>3.23</v>
      </c>
      <c r="K89" s="126">
        <f t="shared" si="5"/>
        <v>3.23</v>
      </c>
      <c r="L89" s="108"/>
    </row>
    <row r="90" spans="1:12" ht="24" customHeight="1">
      <c r="A90" s="107"/>
      <c r="B90" s="120">
        <f>'Tax Invoice'!D86</f>
        <v>1</v>
      </c>
      <c r="C90" s="121" t="s">
        <v>770</v>
      </c>
      <c r="D90" s="121" t="s">
        <v>805</v>
      </c>
      <c r="E90" s="122" t="s">
        <v>35</v>
      </c>
      <c r="F90" s="139" t="s">
        <v>673</v>
      </c>
      <c r="G90" s="140"/>
      <c r="H90" s="123" t="s">
        <v>771</v>
      </c>
      <c r="I90" s="125">
        <f t="shared" si="4"/>
        <v>3.23</v>
      </c>
      <c r="J90" s="125">
        <v>3.23</v>
      </c>
      <c r="K90" s="126">
        <f t="shared" si="5"/>
        <v>3.23</v>
      </c>
      <c r="L90" s="108"/>
    </row>
    <row r="91" spans="1:12" ht="24" customHeight="1">
      <c r="A91" s="107"/>
      <c r="B91" s="120">
        <f>'Tax Invoice'!D87</f>
        <v>1</v>
      </c>
      <c r="C91" s="121" t="s">
        <v>770</v>
      </c>
      <c r="D91" s="121" t="s">
        <v>805</v>
      </c>
      <c r="E91" s="122" t="s">
        <v>35</v>
      </c>
      <c r="F91" s="139" t="s">
        <v>271</v>
      </c>
      <c r="G91" s="140"/>
      <c r="H91" s="123" t="s">
        <v>771</v>
      </c>
      <c r="I91" s="125">
        <f t="shared" si="4"/>
        <v>3.23</v>
      </c>
      <c r="J91" s="125">
        <v>3.23</v>
      </c>
      <c r="K91" s="126">
        <f t="shared" si="5"/>
        <v>3.23</v>
      </c>
      <c r="L91" s="108"/>
    </row>
    <row r="92" spans="1:12" ht="24" customHeight="1">
      <c r="A92" s="107"/>
      <c r="B92" s="102">
        <f>'Tax Invoice'!D88</f>
        <v>5</v>
      </c>
      <c r="C92" s="10" t="s">
        <v>770</v>
      </c>
      <c r="D92" s="10" t="s">
        <v>805</v>
      </c>
      <c r="E92" s="111" t="s">
        <v>35</v>
      </c>
      <c r="F92" s="141" t="s">
        <v>272</v>
      </c>
      <c r="G92" s="142"/>
      <c r="H92" s="11" t="s">
        <v>771</v>
      </c>
      <c r="I92" s="12">
        <f t="shared" si="4"/>
        <v>3.23</v>
      </c>
      <c r="J92" s="12">
        <v>3.23</v>
      </c>
      <c r="K92" s="103">
        <f t="shared" si="5"/>
        <v>16.149999999999999</v>
      </c>
      <c r="L92" s="108"/>
    </row>
    <row r="93" spans="1:12" ht="12.75" customHeight="1">
      <c r="A93" s="107"/>
      <c r="B93" s="124">
        <f>SUM(B22:B92)</f>
        <v>307</v>
      </c>
      <c r="C93" s="124" t="s">
        <v>144</v>
      </c>
      <c r="D93" s="124"/>
      <c r="E93" s="124"/>
      <c r="F93" s="124"/>
      <c r="G93" s="124"/>
      <c r="H93" s="124"/>
      <c r="I93" s="127" t="s">
        <v>255</v>
      </c>
      <c r="J93" s="127" t="s">
        <v>255</v>
      </c>
      <c r="K93" s="128">
        <f>SUM(K22:K92)</f>
        <v>1092.94</v>
      </c>
      <c r="L93" s="108"/>
    </row>
    <row r="94" spans="1:12" ht="12.75" customHeight="1">
      <c r="A94" s="107"/>
      <c r="B94" s="124"/>
      <c r="C94" s="124"/>
      <c r="D94" s="124"/>
      <c r="E94" s="124"/>
      <c r="F94" s="124"/>
      <c r="G94" s="124"/>
      <c r="H94" s="124"/>
      <c r="I94" s="127" t="s">
        <v>812</v>
      </c>
      <c r="J94" s="127" t="s">
        <v>184</v>
      </c>
      <c r="K94" s="128">
        <v>-28.88</v>
      </c>
      <c r="L94" s="108"/>
    </row>
    <row r="95" spans="1:12" ht="12.75" customHeight="1" outlineLevel="1">
      <c r="A95" s="107"/>
      <c r="B95" s="124"/>
      <c r="C95" s="124"/>
      <c r="D95" s="124"/>
      <c r="E95" s="124"/>
      <c r="F95" s="124"/>
      <c r="G95" s="124"/>
      <c r="H95" s="124"/>
      <c r="I95" s="127" t="s">
        <v>810</v>
      </c>
      <c r="J95" s="127" t="s">
        <v>185</v>
      </c>
      <c r="K95" s="128">
        <f>K93*-0.03</f>
        <v>-32.788200000000003</v>
      </c>
      <c r="L95" s="108"/>
    </row>
    <row r="96" spans="1:12" ht="12.75" customHeight="1" outlineLevel="1">
      <c r="A96" s="107"/>
      <c r="B96" s="124"/>
      <c r="C96" s="124"/>
      <c r="D96" s="124"/>
      <c r="E96" s="124"/>
      <c r="F96" s="124"/>
      <c r="G96" s="124"/>
      <c r="H96" s="124"/>
      <c r="I96" s="130" t="s">
        <v>811</v>
      </c>
      <c r="J96" s="127"/>
      <c r="K96" s="128">
        <v>0</v>
      </c>
      <c r="L96" s="108"/>
    </row>
    <row r="97" spans="1:12" ht="12.75" customHeight="1">
      <c r="A97" s="107"/>
      <c r="B97" s="124"/>
      <c r="C97" s="124"/>
      <c r="D97" s="124"/>
      <c r="E97" s="124"/>
      <c r="F97" s="124"/>
      <c r="G97" s="124"/>
      <c r="H97" s="124"/>
      <c r="I97" s="127" t="s">
        <v>257</v>
      </c>
      <c r="J97" s="127" t="s">
        <v>257</v>
      </c>
      <c r="K97" s="128">
        <f>SUM(K93:K95)</f>
        <v>1031.2718</v>
      </c>
      <c r="L97" s="108"/>
    </row>
    <row r="98" spans="1:12" ht="12.75" customHeight="1">
      <c r="A98" s="6"/>
      <c r="B98" s="7"/>
      <c r="C98" s="7"/>
      <c r="D98" s="7"/>
      <c r="E98" s="7"/>
      <c r="F98" s="7"/>
      <c r="G98" s="7"/>
      <c r="H98" s="137" t="s">
        <v>813</v>
      </c>
      <c r="I98" s="7"/>
      <c r="J98" s="7"/>
      <c r="K98" s="7"/>
      <c r="L98" s="8"/>
    </row>
    <row r="99" spans="1:12" ht="12.75" customHeight="1"/>
    <row r="100" spans="1:12" ht="12.75" customHeight="1"/>
    <row r="101" spans="1:12" ht="12.75" customHeight="1"/>
    <row r="102" spans="1:12" ht="12.75" customHeight="1"/>
    <row r="103" spans="1:12" ht="12.75" customHeight="1"/>
    <row r="104" spans="1:12" ht="12.75" customHeight="1"/>
    <row r="105" spans="1:12" ht="12.75" customHeight="1"/>
  </sheetData>
  <mergeCells count="75">
    <mergeCell ref="F20:G20"/>
    <mergeCell ref="F21:G21"/>
    <mergeCell ref="F22:G22"/>
    <mergeCell ref="K10:K11"/>
    <mergeCell ref="K14:K15"/>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88"/>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1102</v>
      </c>
      <c r="O2" s="18" t="s">
        <v>259</v>
      </c>
    </row>
    <row r="3" spans="1:15" s="18" customFormat="1" ht="15" customHeight="1" thickBot="1">
      <c r="A3" s="19" t="s">
        <v>151</v>
      </c>
      <c r="G3" s="25">
        <f>Invoice!J14</f>
        <v>45196</v>
      </c>
      <c r="H3" s="26"/>
      <c r="N3" s="18">
        <v>1102</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CHF</v>
      </c>
    </row>
    <row r="10" spans="1:15" s="18" customFormat="1" ht="13.5" thickBot="1">
      <c r="A10" s="33" t="str">
        <f>'Copy paste to Here'!G10</f>
        <v>KAJA-CREATIV</v>
      </c>
      <c r="B10" s="34"/>
      <c r="C10" s="34"/>
      <c r="D10" s="34"/>
      <c r="F10" s="35" t="str">
        <f>'Copy paste to Here'!B10</f>
        <v>KAJA-CREATIV</v>
      </c>
      <c r="G10" s="36"/>
      <c r="H10" s="37"/>
      <c r="K10" s="92" t="s">
        <v>276</v>
      </c>
      <c r="L10" s="32" t="s">
        <v>276</v>
      </c>
      <c r="M10" s="18">
        <v>1</v>
      </c>
    </row>
    <row r="11" spans="1:15" s="18" customFormat="1" ht="15.75" thickBot="1">
      <c r="A11" s="38" t="str">
        <f>'Copy paste to Here'!G11</f>
        <v>MUENTENER KATHARINA</v>
      </c>
      <c r="B11" s="39"/>
      <c r="C11" s="39"/>
      <c r="D11" s="39"/>
      <c r="F11" s="40" t="str">
        <f>'Copy paste to Here'!B11</f>
        <v>MUENTENER KATHARINA</v>
      </c>
      <c r="G11" s="41"/>
      <c r="H11" s="42"/>
      <c r="K11" s="90" t="s">
        <v>158</v>
      </c>
      <c r="L11" s="43" t="s">
        <v>159</v>
      </c>
      <c r="M11" s="18">
        <f>VLOOKUP(G3,[1]Sheet1!$A$9:$I$7290,2,FALSE)</f>
        <v>36.28</v>
      </c>
    </row>
    <row r="12" spans="1:15" s="18" customFormat="1" ht="15.75" thickBot="1">
      <c r="A12" s="38" t="str">
        <f>'Copy paste to Here'!G12</f>
        <v>SCHWELLBRUNNERSTRASSE 20</v>
      </c>
      <c r="B12" s="39"/>
      <c r="C12" s="39"/>
      <c r="D12" s="39"/>
      <c r="E12" s="86"/>
      <c r="F12" s="40" t="str">
        <f>'Copy paste to Here'!B12</f>
        <v>SCHWELLBRUNNERSTRASSE 20</v>
      </c>
      <c r="G12" s="41"/>
      <c r="H12" s="42"/>
      <c r="K12" s="90" t="s">
        <v>160</v>
      </c>
      <c r="L12" s="43" t="s">
        <v>133</v>
      </c>
      <c r="M12" s="18">
        <f>VLOOKUP(G3,[1]Sheet1!$A$9:$I$7290,3,FALSE)</f>
        <v>38.130000000000003</v>
      </c>
    </row>
    <row r="13" spans="1:15" s="18" customFormat="1" ht="15.75" thickBot="1">
      <c r="A13" s="38" t="str">
        <f>'Copy paste to Here'!G13</f>
        <v>9100 Herisau</v>
      </c>
      <c r="B13" s="39"/>
      <c r="C13" s="39"/>
      <c r="D13" s="39"/>
      <c r="E13" s="104" t="s">
        <v>772</v>
      </c>
      <c r="F13" s="40" t="str">
        <f>'Copy paste to Here'!B13</f>
        <v>9100 Herisau</v>
      </c>
      <c r="G13" s="41"/>
      <c r="H13" s="42"/>
      <c r="K13" s="90" t="s">
        <v>161</v>
      </c>
      <c r="L13" s="43" t="s">
        <v>162</v>
      </c>
      <c r="M13" s="106">
        <f>VLOOKUP(G3,[1]Sheet1!$A$9:$I$7290,4,FALSE)</f>
        <v>43.84</v>
      </c>
    </row>
    <row r="14" spans="1:15" s="18" customFormat="1" ht="15.75" thickBot="1">
      <c r="A14" s="38" t="str">
        <f>'Copy paste to Here'!G14</f>
        <v>Switzerland</v>
      </c>
      <c r="B14" s="39"/>
      <c r="C14" s="39"/>
      <c r="D14" s="39"/>
      <c r="E14" s="104" t="e">
        <f>VLOOKUP(J9,$L$10:$M$17,2,FALSE)</f>
        <v>#N/A</v>
      </c>
      <c r="F14" s="40" t="str">
        <f>'Copy paste to Here'!B14</f>
        <v>Switzerland</v>
      </c>
      <c r="G14" s="41"/>
      <c r="H14" s="42"/>
      <c r="K14" s="90" t="s">
        <v>163</v>
      </c>
      <c r="L14" s="43" t="s">
        <v>164</v>
      </c>
      <c r="M14" s="18">
        <f>VLOOKUP(G3,[1]Sheet1!$A$9:$I$7290,5,FALSE)</f>
        <v>22.84</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26.66</v>
      </c>
    </row>
    <row r="16" spans="1:15" s="18" customFormat="1" ht="13.7" customHeight="1" thickBot="1">
      <c r="A16" s="49"/>
      <c r="K16" s="91" t="s">
        <v>167</v>
      </c>
      <c r="L16" s="48" t="s">
        <v>168</v>
      </c>
      <c r="M16" s="18">
        <f>VLOOKUP(G3,[1]Sheet1!$A$9:$I$7290,7,FALSE)</f>
        <v>21.32</v>
      </c>
    </row>
    <row r="17" spans="1:13" s="18" customFormat="1" ht="13.5" thickBot="1">
      <c r="A17" s="50" t="s">
        <v>169</v>
      </c>
      <c r="B17" s="51" t="s">
        <v>170</v>
      </c>
      <c r="C17" s="51" t="s">
        <v>284</v>
      </c>
      <c r="D17" s="52" t="s">
        <v>198</v>
      </c>
      <c r="E17" s="52" t="s">
        <v>261</v>
      </c>
      <c r="F17" s="52" t="str">
        <f>CONCATENATE("Amount ",,J9)</f>
        <v>Amount CHF</v>
      </c>
      <c r="G17" s="51" t="s">
        <v>171</v>
      </c>
      <c r="H17" s="51" t="s">
        <v>172</v>
      </c>
      <c r="J17" s="18" t="s">
        <v>173</v>
      </c>
      <c r="K17" s="18" t="s">
        <v>174</v>
      </c>
      <c r="L17" s="18" t="s">
        <v>174</v>
      </c>
      <c r="M17" s="18">
        <v>2.5</v>
      </c>
    </row>
    <row r="18" spans="1:13" s="59" customFormat="1" ht="25.5">
      <c r="A18" s="53" t="str">
        <f>IF((LEN('Copy paste to Here'!G22))&gt;5,((CONCATENATE('Copy paste to Here'!G22," &amp; ",'Copy paste to Here'!D22,"  &amp;  ",'Copy paste to Here'!E22))),"Empty Cell")</f>
        <v>Acrylic solid &amp; UV spiral coil taper with two rubber O-rings &amp; Gauge: 12mm  &amp;  Color: Light blue</v>
      </c>
      <c r="B18" s="54" t="str">
        <f>'Copy paste to Here'!C22</f>
        <v>ACCOR</v>
      </c>
      <c r="C18" s="54" t="s">
        <v>773</v>
      </c>
      <c r="D18" s="55">
        <f>Invoice!B22</f>
        <v>6</v>
      </c>
      <c r="E18" s="56">
        <f>'Shipping Invoice'!J22*$N$1</f>
        <v>0.94</v>
      </c>
      <c r="F18" s="56">
        <f>D18*E18</f>
        <v>5.64</v>
      </c>
      <c r="G18" s="57" t="e">
        <f>E18*$E$14</f>
        <v>#N/A</v>
      </c>
      <c r="H18" s="58" t="e">
        <f>D18*G18</f>
        <v>#N/A</v>
      </c>
    </row>
    <row r="19" spans="1:13" s="59" customFormat="1" ht="25.5">
      <c r="A19" s="105" t="str">
        <f>IF((LEN('Copy paste to Here'!G23))&gt;5,((CONCATENATE('Copy paste to Here'!G23," &amp; ",'Copy paste to Here'!D23,"  &amp;  ",'Copy paste to Here'!E23))),"Empty Cell")</f>
        <v>Acrylic solid &amp; UV spiral coil taper with two rubber O-rings &amp; Gauge: 14mm  &amp;  Color: Light blue</v>
      </c>
      <c r="B19" s="54" t="str">
        <f>'Copy paste to Here'!C23</f>
        <v>ACCOR</v>
      </c>
      <c r="C19" s="54" t="s">
        <v>774</v>
      </c>
      <c r="D19" s="55">
        <f>Invoice!B23</f>
        <v>4</v>
      </c>
      <c r="E19" s="56">
        <f>'Shipping Invoice'!J23*$N$1</f>
        <v>1.1499999999999999</v>
      </c>
      <c r="F19" s="56">
        <f t="shared" ref="F19:F82" si="0">D19*E19</f>
        <v>4.5999999999999996</v>
      </c>
      <c r="G19" s="57" t="e">
        <f t="shared" ref="G19:G82" si="1">E19*$E$14</f>
        <v>#N/A</v>
      </c>
      <c r="H19" s="60" t="e">
        <f t="shared" ref="H19:H82" si="2">D19*G19</f>
        <v>#N/A</v>
      </c>
    </row>
    <row r="20" spans="1:13" s="59" customFormat="1" ht="25.5">
      <c r="A20" s="53" t="str">
        <f>IF((LEN('Copy paste to Here'!G24))&gt;5,((CONCATENATE('Copy paste to Here'!G24," &amp; ",'Copy paste to Here'!D24,"  &amp;  ",'Copy paste to Here'!E24))),"Empty Cell")</f>
        <v>Acrylic solid &amp; UV spiral coil taper with two rubber O-rings &amp; Gauge: 16mm  &amp;  Color: Light blue</v>
      </c>
      <c r="B20" s="54" t="str">
        <f>'Copy paste to Here'!C24</f>
        <v>ACCOR</v>
      </c>
      <c r="C20" s="54" t="s">
        <v>775</v>
      </c>
      <c r="D20" s="55">
        <f>Invoice!B24</f>
        <v>4</v>
      </c>
      <c r="E20" s="56">
        <f>'Shipping Invoice'!J24*$N$1</f>
        <v>1.4</v>
      </c>
      <c r="F20" s="56">
        <f t="shared" si="0"/>
        <v>5.6</v>
      </c>
      <c r="G20" s="57" t="e">
        <f t="shared" si="1"/>
        <v>#N/A</v>
      </c>
      <c r="H20" s="60" t="e">
        <f t="shared" si="2"/>
        <v>#N/A</v>
      </c>
    </row>
    <row r="21" spans="1:13" s="59" customFormat="1" ht="24">
      <c r="A21" s="53" t="str">
        <f>IF((LEN('Copy paste to Here'!G25))&gt;5,((CONCATENATE('Copy paste to Here'!G25," &amp; ",'Copy paste to Here'!D25,"  &amp;  ",'Copy paste to Here'!E25))),"Empty Cell")</f>
        <v xml:space="preserve">Solid acrylic double flared plug with black and white swirl pattern &amp; Gauge: 8mm  &amp;  </v>
      </c>
      <c r="B21" s="54" t="str">
        <f>'Copy paste to Here'!C25</f>
        <v>ACPF</v>
      </c>
      <c r="C21" s="54" t="s">
        <v>776</v>
      </c>
      <c r="D21" s="55">
        <f>Invoice!B25</f>
        <v>8</v>
      </c>
      <c r="E21" s="56">
        <f>'Shipping Invoice'!J25*$N$1</f>
        <v>0.43</v>
      </c>
      <c r="F21" s="56">
        <f t="shared" si="0"/>
        <v>3.44</v>
      </c>
      <c r="G21" s="57" t="e">
        <f t="shared" si="1"/>
        <v>#N/A</v>
      </c>
      <c r="H21" s="60" t="e">
        <f t="shared" si="2"/>
        <v>#N/A</v>
      </c>
    </row>
    <row r="22" spans="1:13" s="59" customFormat="1" ht="24">
      <c r="A22" s="53" t="str">
        <f>IF((LEN('Copy paste to Here'!G26))&gt;5,((CONCATENATE('Copy paste to Here'!G26," &amp; ",'Copy paste to Here'!D26,"  &amp;  ",'Copy paste to Here'!E26))),"Empty Cell")</f>
        <v xml:space="preserve">Solid acrylic double flared plug with black and white swirl pattern &amp; Gauge: 10mm  &amp;  </v>
      </c>
      <c r="B22" s="54" t="str">
        <f>'Copy paste to Here'!C26</f>
        <v>ACPF</v>
      </c>
      <c r="C22" s="54" t="s">
        <v>777</v>
      </c>
      <c r="D22" s="55">
        <f>Invoice!B26</f>
        <v>8</v>
      </c>
      <c r="E22" s="56">
        <f>'Shipping Invoice'!J26*$N$1</f>
        <v>0.53</v>
      </c>
      <c r="F22" s="56">
        <f t="shared" si="0"/>
        <v>4.24</v>
      </c>
      <c r="G22" s="57" t="e">
        <f t="shared" si="1"/>
        <v>#N/A</v>
      </c>
      <c r="H22" s="60" t="e">
        <f t="shared" si="2"/>
        <v>#N/A</v>
      </c>
    </row>
    <row r="23" spans="1:13" s="59" customFormat="1" ht="24">
      <c r="A23" s="53" t="str">
        <f>IF((LEN('Copy paste to Here'!G27))&gt;5,((CONCATENATE('Copy paste to Here'!G27," &amp; ",'Copy paste to Here'!D27,"  &amp;  ",'Copy paste to Here'!E27))),"Empty Cell")</f>
        <v xml:space="preserve">Black acrylic screw-fit plug with black &amp; white checkered logo &amp; Gauge: 10mm  &amp;  </v>
      </c>
      <c r="B23" s="54" t="str">
        <f>'Copy paste to Here'!C27</f>
        <v>AFPK</v>
      </c>
      <c r="C23" s="54" t="s">
        <v>778</v>
      </c>
      <c r="D23" s="55">
        <f>Invoice!B27</f>
        <v>6</v>
      </c>
      <c r="E23" s="56">
        <f>'Shipping Invoice'!J27*$N$1</f>
        <v>0.83</v>
      </c>
      <c r="F23" s="56">
        <f t="shared" si="0"/>
        <v>4.9799999999999995</v>
      </c>
      <c r="G23" s="57" t="e">
        <f t="shared" si="1"/>
        <v>#N/A</v>
      </c>
      <c r="H23" s="60" t="e">
        <f t="shared" si="2"/>
        <v>#N/A</v>
      </c>
    </row>
    <row r="24" spans="1:13" s="59" customFormat="1" ht="24">
      <c r="A24" s="53" t="str">
        <f>IF((LEN('Copy paste to Here'!G28))&gt;5,((CONCATENATE('Copy paste to Here'!G28," &amp; ",'Copy paste to Here'!D28,"  &amp;  ",'Copy paste to Here'!E28))),"Empty Cell")</f>
        <v xml:space="preserve">Black acrylic screw-fit plug with black &amp; white checkered logo &amp; Gauge: 12mm  &amp;  </v>
      </c>
      <c r="B24" s="54" t="str">
        <f>'Copy paste to Here'!C28</f>
        <v>AFPK</v>
      </c>
      <c r="C24" s="54" t="s">
        <v>779</v>
      </c>
      <c r="D24" s="55">
        <f>Invoice!B28</f>
        <v>6</v>
      </c>
      <c r="E24" s="56">
        <f>'Shipping Invoice'!J28*$N$1</f>
        <v>0.89</v>
      </c>
      <c r="F24" s="56">
        <f t="shared" si="0"/>
        <v>5.34</v>
      </c>
      <c r="G24" s="57" t="e">
        <f t="shared" si="1"/>
        <v>#N/A</v>
      </c>
      <c r="H24" s="60" t="e">
        <f t="shared" si="2"/>
        <v>#N/A</v>
      </c>
    </row>
    <row r="25" spans="1:13" s="59" customFormat="1" ht="24">
      <c r="A25" s="53" t="str">
        <f>IF((LEN('Copy paste to Here'!G29))&gt;5,((CONCATENATE('Copy paste to Here'!G29," &amp; ",'Copy paste to Here'!D29,"  &amp;  ",'Copy paste to Here'!E29))),"Empty Cell")</f>
        <v xml:space="preserve">Black acrylic double flared plug with red rose logo &amp; Gauge: 8mm  &amp;  </v>
      </c>
      <c r="B25" s="54" t="str">
        <f>'Copy paste to Here'!C29</f>
        <v>APGII</v>
      </c>
      <c r="C25" s="54" t="s">
        <v>780</v>
      </c>
      <c r="D25" s="55">
        <f>Invoice!B29</f>
        <v>8</v>
      </c>
      <c r="E25" s="56">
        <f>'Shipping Invoice'!J29*$N$1</f>
        <v>0.56000000000000005</v>
      </c>
      <c r="F25" s="56">
        <f t="shared" si="0"/>
        <v>4.4800000000000004</v>
      </c>
      <c r="G25" s="57" t="e">
        <f t="shared" si="1"/>
        <v>#N/A</v>
      </c>
      <c r="H25" s="60" t="e">
        <f t="shared" si="2"/>
        <v>#N/A</v>
      </c>
    </row>
    <row r="26" spans="1:13" s="59" customFormat="1" ht="24">
      <c r="A26" s="53" t="str">
        <f>IF((LEN('Copy paste to Here'!G30))&gt;5,((CONCATENATE('Copy paste to Here'!G30," &amp; ",'Copy paste to Here'!D30,"  &amp;  ",'Copy paste to Here'!E30))),"Empty Cell")</f>
        <v xml:space="preserve">Black acrylic double flared plug with red rose logo &amp; Gauge: 10mm  &amp;  </v>
      </c>
      <c r="B26" s="54" t="str">
        <f>'Copy paste to Here'!C30</f>
        <v>APGII</v>
      </c>
      <c r="C26" s="54" t="s">
        <v>781</v>
      </c>
      <c r="D26" s="55">
        <f>Invoice!B30</f>
        <v>8</v>
      </c>
      <c r="E26" s="56">
        <f>'Shipping Invoice'!J30*$N$1</f>
        <v>0.6</v>
      </c>
      <c r="F26" s="56">
        <f t="shared" si="0"/>
        <v>4.8</v>
      </c>
      <c r="G26" s="57" t="e">
        <f t="shared" si="1"/>
        <v>#N/A</v>
      </c>
      <c r="H26" s="60" t="e">
        <f t="shared" si="2"/>
        <v>#N/A</v>
      </c>
    </row>
    <row r="27" spans="1:13" s="59" customFormat="1" ht="24">
      <c r="A27" s="53" t="str">
        <f>IF((LEN('Copy paste to Here'!G31))&gt;5,((CONCATENATE('Copy paste to Here'!G31," &amp; ",'Copy paste to Here'!D31,"  &amp;  ",'Copy paste to Here'!E31))),"Empty Cell")</f>
        <v xml:space="preserve">Black acrylic double flared plug with red rose logo &amp; Gauge: 12mm  &amp;  </v>
      </c>
      <c r="B27" s="54" t="str">
        <f>'Copy paste to Here'!C31</f>
        <v>APGII</v>
      </c>
      <c r="C27" s="54" t="s">
        <v>782</v>
      </c>
      <c r="D27" s="55">
        <f>Invoice!B31</f>
        <v>8</v>
      </c>
      <c r="E27" s="56">
        <f>'Shipping Invoice'!J31*$N$1</f>
        <v>0.65</v>
      </c>
      <c r="F27" s="56">
        <f t="shared" si="0"/>
        <v>5.2</v>
      </c>
      <c r="G27" s="57" t="e">
        <f t="shared" si="1"/>
        <v>#N/A</v>
      </c>
      <c r="H27" s="60" t="e">
        <f t="shared" si="2"/>
        <v>#N/A</v>
      </c>
    </row>
    <row r="28" spans="1:13" s="59" customFormat="1" ht="25.5">
      <c r="A28" s="53" t="str">
        <f>IF((LEN('Copy paste to Here'!G32))&gt;5,((CONCATENATE('Copy paste to Here'!G32," &amp; ",'Copy paste to Here'!D32,"  &amp;  ",'Copy paste to Here'!E32))),"Empty Cell")</f>
        <v xml:space="preserve">Black acrylic double flared plug with red rose logo &amp; Gauge: 14mm  &amp;  </v>
      </c>
      <c r="B28" s="54" t="str">
        <f>'Copy paste to Here'!C32</f>
        <v>APGII</v>
      </c>
      <c r="C28" s="54" t="s">
        <v>783</v>
      </c>
      <c r="D28" s="55">
        <f>Invoice!B32</f>
        <v>6</v>
      </c>
      <c r="E28" s="56">
        <f>'Shipping Invoice'!J32*$N$1</f>
        <v>0.72</v>
      </c>
      <c r="F28" s="56">
        <f t="shared" si="0"/>
        <v>4.32</v>
      </c>
      <c r="G28" s="57" t="e">
        <f t="shared" si="1"/>
        <v>#N/A</v>
      </c>
      <c r="H28" s="60" t="e">
        <f t="shared" si="2"/>
        <v>#N/A</v>
      </c>
    </row>
    <row r="29" spans="1:13" s="59" customFormat="1" ht="25.5">
      <c r="A29" s="53" t="str">
        <f>IF((LEN('Copy paste to Here'!G33))&gt;5,((CONCATENATE('Copy paste to Here'!G33," &amp; ",'Copy paste to Here'!D33,"  &amp;  ",'Copy paste to Here'!E33))),"Empty Cell")</f>
        <v xml:space="preserve">Black acrylic double flared plug with skull surrounded by red roses logo &amp; Gauge: 14mm  &amp;  </v>
      </c>
      <c r="B29" s="54" t="str">
        <f>'Copy paste to Here'!C33</f>
        <v>APGNN</v>
      </c>
      <c r="C29" s="54" t="s">
        <v>784</v>
      </c>
      <c r="D29" s="55">
        <f>Invoice!B33</f>
        <v>0</v>
      </c>
      <c r="E29" s="56">
        <f>'Shipping Invoice'!J33*$N$1</f>
        <v>0.72</v>
      </c>
      <c r="F29" s="56">
        <f t="shared" si="0"/>
        <v>0</v>
      </c>
      <c r="G29" s="57" t="e">
        <f t="shared" si="1"/>
        <v>#N/A</v>
      </c>
      <c r="H29" s="60" t="e">
        <f t="shared" si="2"/>
        <v>#N/A</v>
      </c>
    </row>
    <row r="30" spans="1:13" s="59" customFormat="1" ht="25.5">
      <c r="A30" s="53" t="str">
        <f>IF((LEN('Copy paste to Here'!G34))&gt;5,((CONCATENATE('Copy paste to Here'!G34," &amp; ",'Copy paste to Here'!D34,"  &amp;  ",'Copy paste to Here'!E34))),"Empty Cell")</f>
        <v xml:space="preserve">Black acrylic double flared plug with skull surrounded by red roses logo &amp; Gauge: 16mm  &amp;  </v>
      </c>
      <c r="B30" s="54" t="str">
        <f>'Copy paste to Here'!C34</f>
        <v>APGNN</v>
      </c>
      <c r="C30" s="54" t="s">
        <v>785</v>
      </c>
      <c r="D30" s="55">
        <f>Invoice!B34</f>
        <v>0</v>
      </c>
      <c r="E30" s="56">
        <f>'Shipping Invoice'!J34*$N$1</f>
        <v>0.79</v>
      </c>
      <c r="F30" s="56">
        <f t="shared" si="0"/>
        <v>0</v>
      </c>
      <c r="G30" s="57" t="e">
        <f t="shared" si="1"/>
        <v>#N/A</v>
      </c>
      <c r="H30" s="60" t="e">
        <f t="shared" si="2"/>
        <v>#N/A</v>
      </c>
    </row>
    <row r="31" spans="1:13" s="59" customFormat="1" ht="36">
      <c r="A31" s="53" t="str">
        <f>IF((LEN('Copy paste to Here'!G35))&gt;5,((CONCATENATE('Copy paste to Here'!G35," &amp; ",'Copy paste to Here'!D35,"  &amp;  ",'Copy paste to Here'!E35))),"Empty Cell")</f>
        <v xml:space="preserve">Bulk body jewelry: 24 pcs. assortment of organic double flared flesh tunnel with areng wood and jack fruit wood in radiation warning sign pattern &amp;   &amp;  </v>
      </c>
      <c r="B31" s="54" t="str">
        <f>'Copy paste to Here'!C35</f>
        <v>BLK311</v>
      </c>
      <c r="C31" s="54" t="s">
        <v>731</v>
      </c>
      <c r="D31" s="55">
        <f>Invoice!B35</f>
        <v>1</v>
      </c>
      <c r="E31" s="56">
        <f>'Shipping Invoice'!J35*$N$1</f>
        <v>54.36</v>
      </c>
      <c r="F31" s="56">
        <f t="shared" si="0"/>
        <v>54.36</v>
      </c>
      <c r="G31" s="57" t="e">
        <f t="shared" si="1"/>
        <v>#N/A</v>
      </c>
      <c r="H31" s="60" t="e">
        <f t="shared" si="2"/>
        <v>#N/A</v>
      </c>
    </row>
    <row r="32" spans="1:13" s="59" customFormat="1" ht="36">
      <c r="A32" s="53" t="str">
        <f>IF((LEN('Copy paste to Here'!G36))&gt;5,((CONCATENATE('Copy paste to Here'!G36," &amp; ",'Copy paste to Here'!D36,"  &amp;  ",'Copy paste to Here'!E36))),"Empty Cell")</f>
        <v>Bulk body jewelry: 24 pcs or 100 pcs. of 5mm multi-crystal balls with 14g (1.6mm) threading and resin cover. Price as low as 1.34$ per pcs. &amp; Quantity In Bulk: 24 pcs.  &amp;  Crystal Color: Clear</v>
      </c>
      <c r="B32" s="54" t="str">
        <f>'Copy paste to Here'!C36</f>
        <v>BLK317</v>
      </c>
      <c r="C32" s="54" t="s">
        <v>786</v>
      </c>
      <c r="D32" s="55">
        <f>Invoice!B36</f>
        <v>1</v>
      </c>
      <c r="E32" s="56">
        <f>'Shipping Invoice'!J36*$N$1</f>
        <v>32.53</v>
      </c>
      <c r="F32" s="56">
        <f t="shared" si="0"/>
        <v>32.53</v>
      </c>
      <c r="G32" s="57" t="e">
        <f t="shared" si="1"/>
        <v>#N/A</v>
      </c>
      <c r="H32" s="60" t="e">
        <f t="shared" si="2"/>
        <v>#N/A</v>
      </c>
    </row>
    <row r="33" spans="1:8" s="59" customFormat="1" ht="36">
      <c r="A33" s="53" t="str">
        <f>IF((LEN('Copy paste to Here'!G37))&gt;5,((CONCATENATE('Copy paste to Here'!G37," &amp; ",'Copy paste to Here'!D37,"  &amp;  ",'Copy paste to Here'!E37))),"Empty Cell")</f>
        <v>Bulk body jewelry: Assortment of 30 pcs. to 20 pcs of white acrylic screw-fit flesh tunnel with crystals studded rim &amp; Size In Pack: 24 pcs Size 6mm - 16mm  &amp;  Crystal Color: Clear</v>
      </c>
      <c r="B33" s="54" t="str">
        <f>'Copy paste to Here'!C37</f>
        <v>BLK430</v>
      </c>
      <c r="C33" s="54" t="s">
        <v>787</v>
      </c>
      <c r="D33" s="55">
        <f>Invoice!B37</f>
        <v>1</v>
      </c>
      <c r="E33" s="56">
        <f>'Shipping Invoice'!J37*$N$1</f>
        <v>32.53</v>
      </c>
      <c r="F33" s="56">
        <f t="shared" si="0"/>
        <v>32.53</v>
      </c>
      <c r="G33" s="57" t="e">
        <f t="shared" si="1"/>
        <v>#N/A</v>
      </c>
      <c r="H33" s="60" t="e">
        <f t="shared" si="2"/>
        <v>#N/A</v>
      </c>
    </row>
    <row r="34" spans="1:8" s="59" customFormat="1" ht="36">
      <c r="A34" s="53" t="str">
        <f>IF((LEN('Copy paste to Here'!G38))&gt;5,((CONCATENATE('Copy paste to Here'!G38," &amp; ",'Copy paste to Here'!D38,"  &amp;  ",'Copy paste to Here'!E38))),"Empty Cell")</f>
        <v>Bulk body jewelry: Assortment of 30 pcs. to 20 pcs of white acrylic screw-fit flesh tunnel with crystals studded rim &amp; Size In Pack: 24 pcs Size 6mm - 16mm  &amp;  Crystal Color: Rose</v>
      </c>
      <c r="B34" s="54" t="str">
        <f>'Copy paste to Here'!C38</f>
        <v>BLK430</v>
      </c>
      <c r="C34" s="54" t="s">
        <v>787</v>
      </c>
      <c r="D34" s="55">
        <f>Invoice!B38</f>
        <v>1</v>
      </c>
      <c r="E34" s="56">
        <f>'Shipping Invoice'!J38*$N$1</f>
        <v>32.53</v>
      </c>
      <c r="F34" s="56">
        <f t="shared" si="0"/>
        <v>32.53</v>
      </c>
      <c r="G34" s="57" t="e">
        <f t="shared" si="1"/>
        <v>#N/A</v>
      </c>
      <c r="H34" s="60" t="e">
        <f t="shared" si="2"/>
        <v>#N/A</v>
      </c>
    </row>
    <row r="35" spans="1:8" s="59" customFormat="1" ht="36">
      <c r="A35" s="53" t="str">
        <f>IF((LEN('Copy paste to Here'!G39))&gt;5,((CONCATENATE('Copy paste to Here'!G39," &amp; ",'Copy paste to Here'!D39,"  &amp;  ",'Copy paste to Here'!E39))),"Empty Cell")</f>
        <v>Bulk body jewelry: Assortment of 30 pcs. to 20 pcs of white acrylic screw-fit flesh tunnel with crystals studded rim &amp; Size In Pack: 24 pcs Size 6mm - 16mm  &amp;  Crystal Color: Aquamarine</v>
      </c>
      <c r="B35" s="54" t="str">
        <f>'Copy paste to Here'!C39</f>
        <v>BLK430</v>
      </c>
      <c r="C35" s="54" t="s">
        <v>787</v>
      </c>
      <c r="D35" s="55">
        <f>Invoice!B39</f>
        <v>1</v>
      </c>
      <c r="E35" s="56">
        <f>'Shipping Invoice'!J39*$N$1</f>
        <v>32.53</v>
      </c>
      <c r="F35" s="56">
        <f t="shared" si="0"/>
        <v>32.53</v>
      </c>
      <c r="G35" s="57" t="e">
        <f t="shared" si="1"/>
        <v>#N/A</v>
      </c>
      <c r="H35" s="60" t="e">
        <f t="shared" si="2"/>
        <v>#N/A</v>
      </c>
    </row>
    <row r="36" spans="1:8" s="59" customFormat="1" ht="36">
      <c r="A36" s="53" t="str">
        <f>IF((LEN('Copy paste to Here'!G40))&gt;5,((CONCATENATE('Copy paste to Here'!G40," &amp; ",'Copy paste to Here'!D40,"  &amp;  ",'Copy paste to Here'!E40))),"Empty Cell")</f>
        <v>Bulk body jewelry: Assortment of 30 pcs. to 20 pcs of white acrylic screw-fit flesh tunnel with crystals studded rim &amp; Size In Pack: 24 pcs Size 6mm - 16mm  &amp;  Crystal Color: Light Amethyst</v>
      </c>
      <c r="B36" s="54" t="str">
        <f>'Copy paste to Here'!C40</f>
        <v>BLK430</v>
      </c>
      <c r="C36" s="54" t="s">
        <v>787</v>
      </c>
      <c r="D36" s="55">
        <f>Invoice!B40</f>
        <v>1</v>
      </c>
      <c r="E36" s="56">
        <f>'Shipping Invoice'!J40*$N$1</f>
        <v>32.53</v>
      </c>
      <c r="F36" s="56">
        <f t="shared" si="0"/>
        <v>32.53</v>
      </c>
      <c r="G36" s="57" t="e">
        <f t="shared" si="1"/>
        <v>#N/A</v>
      </c>
      <c r="H36" s="60" t="e">
        <f t="shared" si="2"/>
        <v>#N/A</v>
      </c>
    </row>
    <row r="37" spans="1:8" s="59" customFormat="1" ht="36">
      <c r="A37" s="53" t="str">
        <f>IF((LEN('Copy paste to Here'!G41))&gt;5,((CONCATENATE('Copy paste to Here'!G41," &amp; ",'Copy paste to Here'!D41,"  &amp;  ",'Copy paste to Here'!E41))),"Empty Cell")</f>
        <v xml:space="preserve">Bulk body jewelry: 30 pcs. to 20 pcs of black acrylic screw-fit flesh tunnel with clear crystals &amp; Size In Pack: 24 pcs Size 6mm - 16mm  &amp;  </v>
      </c>
      <c r="B37" s="54" t="str">
        <f>'Copy paste to Here'!C41</f>
        <v>BLK432</v>
      </c>
      <c r="C37" s="54" t="s">
        <v>788</v>
      </c>
      <c r="D37" s="55">
        <f>Invoice!B41</f>
        <v>1</v>
      </c>
      <c r="E37" s="56">
        <f>'Shipping Invoice'!J41*$N$1</f>
        <v>32.53</v>
      </c>
      <c r="F37" s="56">
        <f t="shared" si="0"/>
        <v>32.53</v>
      </c>
      <c r="G37" s="57" t="e">
        <f t="shared" si="1"/>
        <v>#N/A</v>
      </c>
      <c r="H37" s="60" t="e">
        <f t="shared" si="2"/>
        <v>#N/A</v>
      </c>
    </row>
    <row r="38" spans="1:8" s="59" customFormat="1" ht="24">
      <c r="A38" s="53" t="str">
        <f>IF((LEN('Copy paste to Here'!G42))&gt;5,((CONCATENATE('Copy paste to Here'!G42," &amp; ",'Copy paste to Here'!D42,"  &amp;  ",'Copy paste to Here'!E42))),"Empty Cell")</f>
        <v xml:space="preserve">Wholesale silver nose ring bulk of 100 pcs. of 925 sterling silver seamless nose hoops, 18g (1mm) &amp; Size: 8mm  &amp;  </v>
      </c>
      <c r="B38" s="54" t="str">
        <f>'Copy paste to Here'!C42</f>
        <v>BLK435</v>
      </c>
      <c r="C38" s="54" t="s">
        <v>789</v>
      </c>
      <c r="D38" s="55">
        <f>Invoice!B42</f>
        <v>1</v>
      </c>
      <c r="E38" s="56">
        <f>'Shipping Invoice'!J42*$N$1</f>
        <v>44.88</v>
      </c>
      <c r="F38" s="56">
        <f t="shared" si="0"/>
        <v>44.88</v>
      </c>
      <c r="G38" s="57" t="e">
        <f t="shared" si="1"/>
        <v>#N/A</v>
      </c>
      <c r="H38" s="60" t="e">
        <f t="shared" si="2"/>
        <v>#N/A</v>
      </c>
    </row>
    <row r="39" spans="1:8" s="59" customFormat="1" ht="24">
      <c r="A39" s="53" t="str">
        <f>IF((LEN('Copy paste to Here'!G43))&gt;5,((CONCATENATE('Copy paste to Here'!G43," &amp; ",'Copy paste to Here'!D43,"  &amp;  ",'Copy paste to Here'!E43))),"Empty Cell")</f>
        <v xml:space="preserve">Wholesale silver nose ring bulk of 100 pcs. of 925 sterling silver seamless nose hoops, 18g (1mm) &amp; Size: 10mm  &amp;  </v>
      </c>
      <c r="B39" s="54" t="str">
        <f>'Copy paste to Here'!C43</f>
        <v>BLK435</v>
      </c>
      <c r="C39" s="54" t="s">
        <v>790</v>
      </c>
      <c r="D39" s="55">
        <f>Invoice!B43</f>
        <v>1</v>
      </c>
      <c r="E39" s="56">
        <f>'Shipping Invoice'!J43*$N$1</f>
        <v>56</v>
      </c>
      <c r="F39" s="56">
        <f t="shared" si="0"/>
        <v>56</v>
      </c>
      <c r="G39" s="57" t="e">
        <f t="shared" si="1"/>
        <v>#N/A</v>
      </c>
      <c r="H39" s="60" t="e">
        <f t="shared" si="2"/>
        <v>#N/A</v>
      </c>
    </row>
    <row r="40" spans="1:8" s="59" customFormat="1" ht="36">
      <c r="A40" s="53" t="str">
        <f>IF((LEN('Copy paste to Here'!G44))&gt;5,((CONCATENATE('Copy paste to Here'!G44," &amp; ",'Copy paste to Here'!D44,"  &amp;  ",'Copy paste to Here'!E44))),"Empty Cell")</f>
        <v xml:space="preserve">Bulk body jewelry: 20 pcs to 44 pcs. of high polished surgical steel double flare flesh tunnel with internal screw-fit &amp; Size In Pack: 24 pcs, Size 6mm - 16mm  &amp;  </v>
      </c>
      <c r="B40" s="54" t="str">
        <f>'Copy paste to Here'!C44</f>
        <v>BLK536</v>
      </c>
      <c r="C40" s="54" t="s">
        <v>791</v>
      </c>
      <c r="D40" s="55">
        <f>Invoice!B44</f>
        <v>1</v>
      </c>
      <c r="E40" s="56">
        <f>'Shipping Invoice'!J44*$N$1</f>
        <v>52.91</v>
      </c>
      <c r="F40" s="56">
        <f t="shared" si="0"/>
        <v>52.91</v>
      </c>
      <c r="G40" s="57" t="e">
        <f t="shared" si="1"/>
        <v>#N/A</v>
      </c>
      <c r="H40" s="60" t="e">
        <f t="shared" si="2"/>
        <v>#N/A</v>
      </c>
    </row>
    <row r="41" spans="1:8" s="59" customFormat="1" ht="24">
      <c r="A41" s="53" t="str">
        <f>IF((LEN('Copy paste to Here'!G45))&gt;5,((CONCATENATE('Copy paste to Here'!G45," &amp; ",'Copy paste to Here'!D45,"  &amp;  ",'Copy paste to Here'!E45))),"Empty Cell")</f>
        <v>Silicone double flared flesh tunnel &amp; Gauge: 12mm  &amp;  Color: Clear</v>
      </c>
      <c r="B41" s="54" t="str">
        <f>'Copy paste to Here'!C45</f>
        <v>FTSI</v>
      </c>
      <c r="C41" s="54" t="s">
        <v>792</v>
      </c>
      <c r="D41" s="55">
        <f>Invoice!B45</f>
        <v>10</v>
      </c>
      <c r="E41" s="56">
        <f>'Shipping Invoice'!J45*$N$1</f>
        <v>0.54</v>
      </c>
      <c r="F41" s="56">
        <f t="shared" si="0"/>
        <v>5.4</v>
      </c>
      <c r="G41" s="57" t="e">
        <f t="shared" si="1"/>
        <v>#N/A</v>
      </c>
      <c r="H41" s="60" t="e">
        <f t="shared" si="2"/>
        <v>#N/A</v>
      </c>
    </row>
    <row r="42" spans="1:8" s="59" customFormat="1" ht="24">
      <c r="A42" s="53" t="str">
        <f>IF((LEN('Copy paste to Here'!G46))&gt;5,((CONCATENATE('Copy paste to Here'!G46," &amp; ",'Copy paste to Here'!D46,"  &amp;  ",'Copy paste to Here'!E46))),"Empty Cell")</f>
        <v>Silicone double flared flesh tunnel &amp; Gauge: 12mm  &amp;  Color: Skin Tone</v>
      </c>
      <c r="B42" s="54" t="str">
        <f>'Copy paste to Here'!C46</f>
        <v>FTSI</v>
      </c>
      <c r="C42" s="54" t="s">
        <v>792</v>
      </c>
      <c r="D42" s="55">
        <f>Invoice!B46</f>
        <v>10</v>
      </c>
      <c r="E42" s="56">
        <f>'Shipping Invoice'!J46*$N$1</f>
        <v>0.54</v>
      </c>
      <c r="F42" s="56">
        <f t="shared" si="0"/>
        <v>5.4</v>
      </c>
      <c r="G42" s="57" t="e">
        <f t="shared" si="1"/>
        <v>#N/A</v>
      </c>
      <c r="H42" s="60" t="e">
        <f t="shared" si="2"/>
        <v>#N/A</v>
      </c>
    </row>
    <row r="43" spans="1:8" s="59" customFormat="1" ht="24">
      <c r="A43" s="53" t="str">
        <f>IF((LEN('Copy paste to Here'!G47))&gt;5,((CONCATENATE('Copy paste to Here'!G47," &amp; ",'Copy paste to Here'!D47,"  &amp;  ",'Copy paste to Here'!E47))),"Empty Cell")</f>
        <v xml:space="preserve">4mm multi-crystal ferido glued balls with resin cover and 16g (1.2mm) threading (sold per pcs) &amp; Crystal Color: Rose  &amp;  </v>
      </c>
      <c r="B43" s="54" t="str">
        <f>'Copy paste to Here'!C47</f>
        <v>MFR4S</v>
      </c>
      <c r="C43" s="54" t="s">
        <v>577</v>
      </c>
      <c r="D43" s="55">
        <f>Invoice!B47</f>
        <v>6</v>
      </c>
      <c r="E43" s="56">
        <f>'Shipping Invoice'!J47*$N$1</f>
        <v>1.57</v>
      </c>
      <c r="F43" s="56">
        <f t="shared" si="0"/>
        <v>9.42</v>
      </c>
      <c r="G43" s="57" t="e">
        <f t="shared" si="1"/>
        <v>#N/A</v>
      </c>
      <c r="H43" s="60" t="e">
        <f t="shared" si="2"/>
        <v>#N/A</v>
      </c>
    </row>
    <row r="44" spans="1:8" s="59" customFormat="1" ht="24">
      <c r="A44" s="53" t="str">
        <f>IF((LEN('Copy paste to Here'!G48))&gt;5,((CONCATENATE('Copy paste to Here'!G48," &amp; ",'Copy paste to Here'!D48,"  &amp;  ",'Copy paste to Here'!E48))),"Empty Cell")</f>
        <v xml:space="preserve">4mm multi-crystal ferido glued balls with resin cover and 16g (1.2mm) threading (sold per pcs) &amp; Crystal Color: Sapphire  &amp;  </v>
      </c>
      <c r="B44" s="54" t="str">
        <f>'Copy paste to Here'!C48</f>
        <v>MFR4S</v>
      </c>
      <c r="C44" s="54" t="s">
        <v>577</v>
      </c>
      <c r="D44" s="55">
        <f>Invoice!B48</f>
        <v>6</v>
      </c>
      <c r="E44" s="56">
        <f>'Shipping Invoice'!J48*$N$1</f>
        <v>1.57</v>
      </c>
      <c r="F44" s="56">
        <f t="shared" si="0"/>
        <v>9.42</v>
      </c>
      <c r="G44" s="57" t="e">
        <f t="shared" si="1"/>
        <v>#N/A</v>
      </c>
      <c r="H44" s="60" t="e">
        <f t="shared" si="2"/>
        <v>#N/A</v>
      </c>
    </row>
    <row r="45" spans="1:8" s="59" customFormat="1" ht="24">
      <c r="A45" s="53" t="str">
        <f>IF((LEN('Copy paste to Here'!G49))&gt;5,((CONCATENATE('Copy paste to Here'!G49," &amp; ",'Copy paste to Here'!D49,"  &amp;  ",'Copy paste to Here'!E49))),"Empty Cell")</f>
        <v xml:space="preserve">4mm multi-crystal ferido glued balls with resin cover and 16g (1.2mm) threading (sold per pcs) &amp; Crystal Color: Blue Zircon  &amp;  </v>
      </c>
      <c r="B45" s="54" t="str">
        <f>'Copy paste to Here'!C49</f>
        <v>MFR4S</v>
      </c>
      <c r="C45" s="54" t="s">
        <v>577</v>
      </c>
      <c r="D45" s="55">
        <f>Invoice!B49</f>
        <v>6</v>
      </c>
      <c r="E45" s="56">
        <f>'Shipping Invoice'!J49*$N$1</f>
        <v>1.57</v>
      </c>
      <c r="F45" s="56">
        <f t="shared" si="0"/>
        <v>9.42</v>
      </c>
      <c r="G45" s="57" t="e">
        <f t="shared" si="1"/>
        <v>#N/A</v>
      </c>
      <c r="H45" s="60" t="e">
        <f t="shared" si="2"/>
        <v>#N/A</v>
      </c>
    </row>
    <row r="46" spans="1:8" s="59" customFormat="1" ht="24">
      <c r="A46" s="53" t="str">
        <f>IF((LEN('Copy paste to Here'!G50))&gt;5,((CONCATENATE('Copy paste to Here'!G50," &amp; ",'Copy paste to Here'!D50,"  &amp;  ",'Copy paste to Here'!E50))),"Empty Cell")</f>
        <v xml:space="preserve">4mm multi-crystal ferido glued balls with resin cover and 16g (1.2mm) threading (sold per pcs) &amp; Crystal Color: Amethyst  &amp;  </v>
      </c>
      <c r="B46" s="54" t="str">
        <f>'Copy paste to Here'!C50</f>
        <v>MFR4S</v>
      </c>
      <c r="C46" s="54" t="s">
        <v>577</v>
      </c>
      <c r="D46" s="55">
        <f>Invoice!B50</f>
        <v>6</v>
      </c>
      <c r="E46" s="56">
        <f>'Shipping Invoice'!J50*$N$1</f>
        <v>1.57</v>
      </c>
      <c r="F46" s="56">
        <f t="shared" si="0"/>
        <v>9.42</v>
      </c>
      <c r="G46" s="57" t="e">
        <f t="shared" si="1"/>
        <v>#N/A</v>
      </c>
      <c r="H46" s="60" t="e">
        <f t="shared" si="2"/>
        <v>#N/A</v>
      </c>
    </row>
    <row r="47" spans="1:8" s="59" customFormat="1" ht="24">
      <c r="A47" s="53" t="str">
        <f>IF((LEN('Copy paste to Here'!G51))&gt;5,((CONCATENATE('Copy paste to Here'!G51," &amp; ",'Copy paste to Here'!D51,"  &amp;  ",'Copy paste to Here'!E51))),"Empty Cell")</f>
        <v xml:space="preserve">4mm multi-crystal ferido glued balls with resin cover and 16g (1.2mm) threading (sold per pcs) &amp; Crystal Color: Fuchsia  &amp;  </v>
      </c>
      <c r="B47" s="54" t="str">
        <f>'Copy paste to Here'!C51</f>
        <v>MFR4S</v>
      </c>
      <c r="C47" s="54" t="s">
        <v>577</v>
      </c>
      <c r="D47" s="55">
        <f>Invoice!B51</f>
        <v>6</v>
      </c>
      <c r="E47" s="56">
        <f>'Shipping Invoice'!J51*$N$1</f>
        <v>1.57</v>
      </c>
      <c r="F47" s="56">
        <f t="shared" si="0"/>
        <v>9.42</v>
      </c>
      <c r="G47" s="57" t="e">
        <f t="shared" si="1"/>
        <v>#N/A</v>
      </c>
      <c r="H47" s="60" t="e">
        <f t="shared" si="2"/>
        <v>#N/A</v>
      </c>
    </row>
    <row r="48" spans="1:8" s="59" customFormat="1" ht="24">
      <c r="A48" s="53" t="str">
        <f>IF((LEN('Copy paste to Here'!G52))&gt;5,((CONCATENATE('Copy paste to Here'!G52," &amp; ",'Copy paste to Here'!D52,"  &amp;  ",'Copy paste to Here'!E52))),"Empty Cell")</f>
        <v xml:space="preserve">4mm multi-crystal ferido glued balls with resin cover and 16g (1.2mm) threading (sold per pcs) &amp; Crystal Color: Emerald  &amp;  </v>
      </c>
      <c r="B48" s="54" t="str">
        <f>'Copy paste to Here'!C52</f>
        <v>MFR4S</v>
      </c>
      <c r="C48" s="54" t="s">
        <v>577</v>
      </c>
      <c r="D48" s="55">
        <f>Invoice!B52</f>
        <v>6</v>
      </c>
      <c r="E48" s="56">
        <f>'Shipping Invoice'!J52*$N$1</f>
        <v>1.57</v>
      </c>
      <c r="F48" s="56">
        <f t="shared" si="0"/>
        <v>9.42</v>
      </c>
      <c r="G48" s="57" t="e">
        <f t="shared" si="1"/>
        <v>#N/A</v>
      </c>
      <c r="H48" s="60" t="e">
        <f t="shared" si="2"/>
        <v>#N/A</v>
      </c>
    </row>
    <row r="49" spans="1:8" s="59" customFormat="1" ht="24">
      <c r="A49" s="53" t="str">
        <f>IF((LEN('Copy paste to Here'!G53))&gt;5,((CONCATENATE('Copy paste to Here'!G53," &amp; ",'Copy paste to Here'!D53,"  &amp;  ",'Copy paste to Here'!E53))),"Empty Cell")</f>
        <v xml:space="preserve">4mm multi-crystal ferido glued balls with resin cover and 16g (1.2mm) threading (sold per pcs) &amp; Crystal Color: Peridot  &amp;  </v>
      </c>
      <c r="B49" s="54" t="str">
        <f>'Copy paste to Here'!C53</f>
        <v>MFR4S</v>
      </c>
      <c r="C49" s="54" t="s">
        <v>577</v>
      </c>
      <c r="D49" s="55">
        <f>Invoice!B53</f>
        <v>6</v>
      </c>
      <c r="E49" s="56">
        <f>'Shipping Invoice'!J53*$N$1</f>
        <v>1.57</v>
      </c>
      <c r="F49" s="56">
        <f t="shared" si="0"/>
        <v>9.42</v>
      </c>
      <c r="G49" s="57" t="e">
        <f t="shared" si="1"/>
        <v>#N/A</v>
      </c>
      <c r="H49" s="60" t="e">
        <f t="shared" si="2"/>
        <v>#N/A</v>
      </c>
    </row>
    <row r="50" spans="1:8" s="59" customFormat="1" ht="25.5">
      <c r="A50" s="53" t="str">
        <f>IF((LEN('Copy paste to Here'!G54))&gt;5,((CONCATENATE('Copy paste to Here'!G54," &amp; ",'Copy paste to Here'!D54,"  &amp;  ",'Copy paste to Here'!E54))),"Empty Cell")</f>
        <v>Acrylic taper with double rubber O-rings &amp; Gauge: 16mm  &amp;  Color: White</v>
      </c>
      <c r="B50" s="54" t="str">
        <f>'Copy paste to Here'!C54</f>
        <v>TPUVK</v>
      </c>
      <c r="C50" s="54" t="s">
        <v>793</v>
      </c>
      <c r="D50" s="55">
        <f>Invoice!B54</f>
        <v>4</v>
      </c>
      <c r="E50" s="56">
        <f>'Shipping Invoice'!J54*$N$1</f>
        <v>0.95</v>
      </c>
      <c r="F50" s="56">
        <f t="shared" si="0"/>
        <v>3.8</v>
      </c>
      <c r="G50" s="57" t="e">
        <f t="shared" si="1"/>
        <v>#N/A</v>
      </c>
      <c r="H50" s="60" t="e">
        <f t="shared" si="2"/>
        <v>#N/A</v>
      </c>
    </row>
    <row r="51" spans="1:8" s="59" customFormat="1" ht="25.5">
      <c r="A51" s="53" t="str">
        <f>IF((LEN('Copy paste to Here'!G55))&gt;5,((CONCATENATE('Copy paste to Here'!G55," &amp; ",'Copy paste to Here'!D55,"  &amp;  ",'Copy paste to Here'!E55))),"Empty Cell")</f>
        <v>Acrylic taper with double rubber O-rings &amp; Gauge: 16mm  &amp;  Color: Blue</v>
      </c>
      <c r="B51" s="54" t="str">
        <f>'Copy paste to Here'!C55</f>
        <v>TPUVK</v>
      </c>
      <c r="C51" s="54" t="s">
        <v>793</v>
      </c>
      <c r="D51" s="55">
        <f>Invoice!B55</f>
        <v>2</v>
      </c>
      <c r="E51" s="56">
        <f>'Shipping Invoice'!J55*$N$1</f>
        <v>0.95</v>
      </c>
      <c r="F51" s="56">
        <f t="shared" si="0"/>
        <v>1.9</v>
      </c>
      <c r="G51" s="57" t="e">
        <f t="shared" si="1"/>
        <v>#N/A</v>
      </c>
      <c r="H51" s="60" t="e">
        <f t="shared" si="2"/>
        <v>#N/A</v>
      </c>
    </row>
    <row r="52" spans="1:8" s="59" customFormat="1" ht="36">
      <c r="A52" s="53" t="str">
        <f>IF((LEN('Copy paste to Here'!G56))&gt;5,((CONCATENATE('Copy paste to Here'!G56," &amp; ",'Copy paste to Here'!D56,"  &amp;  ",'Copy paste to Here'!E56))),"Empty Cell")</f>
        <v>Bulk body jewelry: 24 pcs. of Titanium G23 double jewel belly banana, 14g (1.6mm) with 5 &amp; 8mm bezel set jewel balls &amp; Length: 8mm  &amp;  Crystal Color: Assorted</v>
      </c>
      <c r="B52" s="54" t="str">
        <f>'Copy paste to Here'!C56</f>
        <v>UBLK20A</v>
      </c>
      <c r="C52" s="54" t="s">
        <v>751</v>
      </c>
      <c r="D52" s="55">
        <f>Invoice!B56</f>
        <v>1</v>
      </c>
      <c r="E52" s="56">
        <f>'Shipping Invoice'!J56*$N$1</f>
        <v>47.71</v>
      </c>
      <c r="F52" s="56">
        <f t="shared" si="0"/>
        <v>47.71</v>
      </c>
      <c r="G52" s="57" t="e">
        <f t="shared" si="1"/>
        <v>#N/A</v>
      </c>
      <c r="H52" s="60" t="e">
        <f t="shared" si="2"/>
        <v>#N/A</v>
      </c>
    </row>
    <row r="53" spans="1:8" s="59" customFormat="1" ht="36">
      <c r="A53" s="53" t="str">
        <f>IF((LEN('Copy paste to Here'!G57))&gt;5,((CONCATENATE('Copy paste to Here'!G57," &amp; ",'Copy paste to Here'!D57,"  &amp;  ",'Copy paste to Here'!E57))),"Empty Cell")</f>
        <v>Bulk body jewelry: 24 pcs. of Titanium G23 double jewel belly banana, 14g (1.6mm) with 5 &amp; 8mm bezel set jewel balls &amp; Length: 10mm  &amp;  Crystal Color: Assorted</v>
      </c>
      <c r="B53" s="54" t="str">
        <f>'Copy paste to Here'!C57</f>
        <v>UBLK20A</v>
      </c>
      <c r="C53" s="54" t="s">
        <v>751</v>
      </c>
      <c r="D53" s="55">
        <f>Invoice!B57</f>
        <v>1</v>
      </c>
      <c r="E53" s="56">
        <f>'Shipping Invoice'!J57*$N$1</f>
        <v>47.71</v>
      </c>
      <c r="F53" s="56">
        <f t="shared" si="0"/>
        <v>47.71</v>
      </c>
      <c r="G53" s="57" t="e">
        <f t="shared" si="1"/>
        <v>#N/A</v>
      </c>
      <c r="H53" s="60" t="e">
        <f t="shared" si="2"/>
        <v>#N/A</v>
      </c>
    </row>
    <row r="54" spans="1:8" s="59" customFormat="1" ht="36">
      <c r="A54" s="53" t="str">
        <f>IF((LEN('Copy paste to Here'!G58))&gt;5,((CONCATENATE('Copy paste to Here'!G58," &amp; ",'Copy paste to Here'!D58,"  &amp;  ",'Copy paste to Here'!E58))),"Empty Cell")</f>
        <v>Bulk body jewelry: 24 pcs. of Titanium G23 double jewel belly banana, 14g (1.6mm) with 5 &amp; 8mm bezel set jewel balls &amp; Length: 12mm  &amp;  Crystal Color: Assorted</v>
      </c>
      <c r="B54" s="54" t="str">
        <f>'Copy paste to Here'!C58</f>
        <v>UBLK20A</v>
      </c>
      <c r="C54" s="54" t="s">
        <v>751</v>
      </c>
      <c r="D54" s="55">
        <f>Invoice!B58</f>
        <v>1</v>
      </c>
      <c r="E54" s="56">
        <f>'Shipping Invoice'!J58*$N$1</f>
        <v>47.71</v>
      </c>
      <c r="F54" s="56">
        <f t="shared" si="0"/>
        <v>47.71</v>
      </c>
      <c r="G54" s="57" t="e">
        <f t="shared" si="1"/>
        <v>#N/A</v>
      </c>
      <c r="H54" s="60" t="e">
        <f t="shared" si="2"/>
        <v>#N/A</v>
      </c>
    </row>
    <row r="55" spans="1:8" s="59" customFormat="1" ht="24">
      <c r="A55" s="53" t="str">
        <f>IF((LEN('Copy paste to Here'!G59))&gt;5,((CONCATENATE('Copy paste to Here'!G59," &amp; ",'Copy paste to Here'!D59,"  &amp;  ",'Copy paste to Here'!E59))),"Empty Cell")</f>
        <v>Titanium G23 belly banana, 14g (1.6mm) with 8mm &amp; 5mm bezel set jewel ball &amp; Length: 8mm  &amp;  Crystal Color: Clear</v>
      </c>
      <c r="B55" s="54" t="str">
        <f>'Copy paste to Here'!C59</f>
        <v>UBN2CG</v>
      </c>
      <c r="C55" s="54" t="s">
        <v>753</v>
      </c>
      <c r="D55" s="55">
        <f>Invoice!B59</f>
        <v>6</v>
      </c>
      <c r="E55" s="56">
        <f>'Shipping Invoice'!J59*$N$1</f>
        <v>2.0499999999999998</v>
      </c>
      <c r="F55" s="56">
        <f t="shared" si="0"/>
        <v>12.299999999999999</v>
      </c>
      <c r="G55" s="57" t="e">
        <f t="shared" si="1"/>
        <v>#N/A</v>
      </c>
      <c r="H55" s="60" t="e">
        <f t="shared" si="2"/>
        <v>#N/A</v>
      </c>
    </row>
    <row r="56" spans="1:8" s="59" customFormat="1" ht="24">
      <c r="A56" s="53" t="str">
        <f>IF((LEN('Copy paste to Here'!G60))&gt;5,((CONCATENATE('Copy paste to Here'!G60," &amp; ",'Copy paste to Here'!D60,"  &amp;  ",'Copy paste to Here'!E60))),"Empty Cell")</f>
        <v>Titanium G23 belly banana, 14g (1.6mm) with 8mm &amp; 5mm bezel set jewel ball &amp; Length: 8mm  &amp;  Crystal Color: Sapphire</v>
      </c>
      <c r="B56" s="54" t="str">
        <f>'Copy paste to Here'!C60</f>
        <v>UBN2CG</v>
      </c>
      <c r="C56" s="54" t="s">
        <v>753</v>
      </c>
      <c r="D56" s="55">
        <f>Invoice!B60</f>
        <v>3</v>
      </c>
      <c r="E56" s="56">
        <f>'Shipping Invoice'!J60*$N$1</f>
        <v>2.0499999999999998</v>
      </c>
      <c r="F56" s="56">
        <f t="shared" si="0"/>
        <v>6.1499999999999995</v>
      </c>
      <c r="G56" s="57" t="e">
        <f t="shared" si="1"/>
        <v>#N/A</v>
      </c>
      <c r="H56" s="60" t="e">
        <f t="shared" si="2"/>
        <v>#N/A</v>
      </c>
    </row>
    <row r="57" spans="1:8" s="59" customFormat="1" ht="24">
      <c r="A57" s="53" t="str">
        <f>IF((LEN('Copy paste to Here'!G61))&gt;5,((CONCATENATE('Copy paste to Here'!G61," &amp; ",'Copy paste to Here'!D61,"  &amp;  ",'Copy paste to Here'!E61))),"Empty Cell")</f>
        <v>Titanium G23 belly banana, 14g (1.6mm) with 8mm &amp; 5mm bezel set jewel ball &amp; Length: 8mm  &amp;  Crystal Color: Blue Zircon</v>
      </c>
      <c r="B57" s="54" t="str">
        <f>'Copy paste to Here'!C61</f>
        <v>UBN2CG</v>
      </c>
      <c r="C57" s="54" t="s">
        <v>753</v>
      </c>
      <c r="D57" s="55">
        <f>Invoice!B61</f>
        <v>3</v>
      </c>
      <c r="E57" s="56">
        <f>'Shipping Invoice'!J61*$N$1</f>
        <v>2.0499999999999998</v>
      </c>
      <c r="F57" s="56">
        <f t="shared" si="0"/>
        <v>6.1499999999999995</v>
      </c>
      <c r="G57" s="57" t="e">
        <f t="shared" si="1"/>
        <v>#N/A</v>
      </c>
      <c r="H57" s="60" t="e">
        <f t="shared" si="2"/>
        <v>#N/A</v>
      </c>
    </row>
    <row r="58" spans="1:8" s="59" customFormat="1" ht="24">
      <c r="A58" s="53" t="str">
        <f>IF((LEN('Copy paste to Here'!G62))&gt;5,((CONCATENATE('Copy paste to Here'!G62," &amp; ",'Copy paste to Here'!D62,"  &amp;  ",'Copy paste to Here'!E62))),"Empty Cell")</f>
        <v>Titanium G23 belly banana, 14g (1.6mm) with 8mm &amp; 5mm bezel set jewel ball &amp; Length: 8mm  &amp;  Crystal Color: Amethyst</v>
      </c>
      <c r="B58" s="54" t="str">
        <f>'Copy paste to Here'!C62</f>
        <v>UBN2CG</v>
      </c>
      <c r="C58" s="54" t="s">
        <v>753</v>
      </c>
      <c r="D58" s="55">
        <f>Invoice!B62</f>
        <v>3</v>
      </c>
      <c r="E58" s="56">
        <f>'Shipping Invoice'!J62*$N$1</f>
        <v>2.0499999999999998</v>
      </c>
      <c r="F58" s="56">
        <f t="shared" si="0"/>
        <v>6.1499999999999995</v>
      </c>
      <c r="G58" s="57" t="e">
        <f t="shared" si="1"/>
        <v>#N/A</v>
      </c>
      <c r="H58" s="60" t="e">
        <f t="shared" si="2"/>
        <v>#N/A</v>
      </c>
    </row>
    <row r="59" spans="1:8" s="59" customFormat="1" ht="24">
      <c r="A59" s="53" t="str">
        <f>IF((LEN('Copy paste to Here'!G63))&gt;5,((CONCATENATE('Copy paste to Here'!G63," &amp; ",'Copy paste to Here'!D63,"  &amp;  ",'Copy paste to Here'!E63))),"Empty Cell")</f>
        <v>Titanium G23 belly banana, 14g (1.6mm) with 8mm &amp; 5mm bezel set jewel ball &amp; Length: 8mm  &amp;  Crystal Color: Fuchsia</v>
      </c>
      <c r="B59" s="54" t="str">
        <f>'Copy paste to Here'!C63</f>
        <v>UBN2CG</v>
      </c>
      <c r="C59" s="54" t="s">
        <v>753</v>
      </c>
      <c r="D59" s="55">
        <f>Invoice!B63</f>
        <v>3</v>
      </c>
      <c r="E59" s="56">
        <f>'Shipping Invoice'!J63*$N$1</f>
        <v>2.0499999999999998</v>
      </c>
      <c r="F59" s="56">
        <f t="shared" si="0"/>
        <v>6.1499999999999995</v>
      </c>
      <c r="G59" s="57" t="e">
        <f t="shared" si="1"/>
        <v>#N/A</v>
      </c>
      <c r="H59" s="60" t="e">
        <f t="shared" si="2"/>
        <v>#N/A</v>
      </c>
    </row>
    <row r="60" spans="1:8" s="59" customFormat="1" ht="24">
      <c r="A60" s="53" t="str">
        <f>IF((LEN('Copy paste to Here'!G64))&gt;5,((CONCATENATE('Copy paste to Here'!G64," &amp; ",'Copy paste to Here'!D64,"  &amp;  ",'Copy paste to Here'!E64))),"Empty Cell")</f>
        <v>Titanium G23 belly banana, 14g (1.6mm) with 8mm &amp; 5mm bezel set jewel ball &amp; Length: 10mm  &amp;  Crystal Color: Clear</v>
      </c>
      <c r="B60" s="54" t="str">
        <f>'Copy paste to Here'!C64</f>
        <v>UBN2CG</v>
      </c>
      <c r="C60" s="54" t="s">
        <v>753</v>
      </c>
      <c r="D60" s="55">
        <f>Invoice!B64</f>
        <v>4</v>
      </c>
      <c r="E60" s="56">
        <f>'Shipping Invoice'!J64*$N$1</f>
        <v>2.0499999999999998</v>
      </c>
      <c r="F60" s="56">
        <f t="shared" si="0"/>
        <v>8.1999999999999993</v>
      </c>
      <c r="G60" s="57" t="e">
        <f t="shared" si="1"/>
        <v>#N/A</v>
      </c>
      <c r="H60" s="60" t="e">
        <f t="shared" si="2"/>
        <v>#N/A</v>
      </c>
    </row>
    <row r="61" spans="1:8" s="59" customFormat="1" ht="24">
      <c r="A61" s="53" t="str">
        <f>IF((LEN('Copy paste to Here'!G65))&gt;5,((CONCATENATE('Copy paste to Here'!G65," &amp; ",'Copy paste to Here'!D65,"  &amp;  ",'Copy paste to Here'!E65))),"Empty Cell")</f>
        <v>Titanium G23 belly banana, 14g (1.6mm) with 8mm &amp; 5mm bezel set jewel ball &amp; Length: 10mm  &amp;  Crystal Color: Sapphire</v>
      </c>
      <c r="B61" s="54" t="str">
        <f>'Copy paste to Here'!C65</f>
        <v>UBN2CG</v>
      </c>
      <c r="C61" s="54" t="s">
        <v>753</v>
      </c>
      <c r="D61" s="55">
        <f>Invoice!B65</f>
        <v>4</v>
      </c>
      <c r="E61" s="56">
        <f>'Shipping Invoice'!J65*$N$1</f>
        <v>2.0499999999999998</v>
      </c>
      <c r="F61" s="56">
        <f t="shared" si="0"/>
        <v>8.1999999999999993</v>
      </c>
      <c r="G61" s="57" t="e">
        <f t="shared" si="1"/>
        <v>#N/A</v>
      </c>
      <c r="H61" s="60" t="e">
        <f t="shared" si="2"/>
        <v>#N/A</v>
      </c>
    </row>
    <row r="62" spans="1:8" s="59" customFormat="1" ht="24">
      <c r="A62" s="53" t="str">
        <f>IF((LEN('Copy paste to Here'!G66))&gt;5,((CONCATENATE('Copy paste to Here'!G66," &amp; ",'Copy paste to Here'!D66,"  &amp;  ",'Copy paste to Here'!E66))),"Empty Cell")</f>
        <v>Titanium G23 belly banana, 14g (1.6mm) with 8mm &amp; 5mm bezel set jewel ball &amp; Length: 10mm  &amp;  Crystal Color: Blue Zircon</v>
      </c>
      <c r="B62" s="54" t="str">
        <f>'Copy paste to Here'!C66</f>
        <v>UBN2CG</v>
      </c>
      <c r="C62" s="54" t="s">
        <v>753</v>
      </c>
      <c r="D62" s="55">
        <f>Invoice!B66</f>
        <v>4</v>
      </c>
      <c r="E62" s="56">
        <f>'Shipping Invoice'!J66*$N$1</f>
        <v>2.0499999999999998</v>
      </c>
      <c r="F62" s="56">
        <f t="shared" si="0"/>
        <v>8.1999999999999993</v>
      </c>
      <c r="G62" s="57" t="e">
        <f t="shared" si="1"/>
        <v>#N/A</v>
      </c>
      <c r="H62" s="60" t="e">
        <f t="shared" si="2"/>
        <v>#N/A</v>
      </c>
    </row>
    <row r="63" spans="1:8" s="59" customFormat="1" ht="24">
      <c r="A63" s="53" t="str">
        <f>IF((LEN('Copy paste to Here'!G67))&gt;5,((CONCATENATE('Copy paste to Here'!G67," &amp; ",'Copy paste to Here'!D67,"  &amp;  ",'Copy paste to Here'!E67))),"Empty Cell")</f>
        <v>Titanium G23 belly banana, 14g (1.6mm) with 8mm &amp; 5mm bezel set jewel ball &amp; Length: 10mm  &amp;  Crystal Color: Amethyst</v>
      </c>
      <c r="B63" s="54" t="str">
        <f>'Copy paste to Here'!C67</f>
        <v>UBN2CG</v>
      </c>
      <c r="C63" s="54" t="s">
        <v>753</v>
      </c>
      <c r="D63" s="55">
        <f>Invoice!B67</f>
        <v>4</v>
      </c>
      <c r="E63" s="56">
        <f>'Shipping Invoice'!J67*$N$1</f>
        <v>2.0499999999999998</v>
      </c>
      <c r="F63" s="56">
        <f t="shared" si="0"/>
        <v>8.1999999999999993</v>
      </c>
      <c r="G63" s="57" t="e">
        <f t="shared" si="1"/>
        <v>#N/A</v>
      </c>
      <c r="H63" s="60" t="e">
        <f t="shared" si="2"/>
        <v>#N/A</v>
      </c>
    </row>
    <row r="64" spans="1:8" s="59" customFormat="1" ht="24">
      <c r="A64" s="53" t="str">
        <f>IF((LEN('Copy paste to Here'!G68))&gt;5,((CONCATENATE('Copy paste to Here'!G68," &amp; ",'Copy paste to Here'!D68,"  &amp;  ",'Copy paste to Here'!E68))),"Empty Cell")</f>
        <v>Titanium G23 belly banana, 14g (1.6mm) with 8mm &amp; 5mm bezel set jewel ball &amp; Length: 12mm  &amp;  Crystal Color: Clear</v>
      </c>
      <c r="B64" s="54" t="str">
        <f>'Copy paste to Here'!C68</f>
        <v>UBN2CG</v>
      </c>
      <c r="C64" s="54" t="s">
        <v>753</v>
      </c>
      <c r="D64" s="55">
        <f>Invoice!B68</f>
        <v>6</v>
      </c>
      <c r="E64" s="56">
        <f>'Shipping Invoice'!J68*$N$1</f>
        <v>2.0499999999999998</v>
      </c>
      <c r="F64" s="56">
        <f t="shared" si="0"/>
        <v>12.299999999999999</v>
      </c>
      <c r="G64" s="57" t="e">
        <f t="shared" si="1"/>
        <v>#N/A</v>
      </c>
      <c r="H64" s="60" t="e">
        <f t="shared" si="2"/>
        <v>#N/A</v>
      </c>
    </row>
    <row r="65" spans="1:8" s="59" customFormat="1" ht="24">
      <c r="A65" s="53" t="str">
        <f>IF((LEN('Copy paste to Here'!G69))&gt;5,((CONCATENATE('Copy paste to Here'!G69," &amp; ",'Copy paste to Here'!D69,"  &amp;  ",'Copy paste to Here'!E69))),"Empty Cell")</f>
        <v>Titanium G23 belly banana, 14g (1.6mm) with 8mm &amp; 5mm bezel set jewel ball &amp; Length: 12mm  &amp;  Crystal Color: Sapphire</v>
      </c>
      <c r="B65" s="54" t="str">
        <f>'Copy paste to Here'!C69</f>
        <v>UBN2CG</v>
      </c>
      <c r="C65" s="54" t="s">
        <v>753</v>
      </c>
      <c r="D65" s="55">
        <f>Invoice!B69</f>
        <v>6</v>
      </c>
      <c r="E65" s="56">
        <f>'Shipping Invoice'!J69*$N$1</f>
        <v>2.0499999999999998</v>
      </c>
      <c r="F65" s="56">
        <f t="shared" si="0"/>
        <v>12.299999999999999</v>
      </c>
      <c r="G65" s="57" t="e">
        <f t="shared" si="1"/>
        <v>#N/A</v>
      </c>
      <c r="H65" s="60" t="e">
        <f t="shared" si="2"/>
        <v>#N/A</v>
      </c>
    </row>
    <row r="66" spans="1:8" s="59" customFormat="1" ht="24">
      <c r="A66" s="53" t="str">
        <f>IF((LEN('Copy paste to Here'!G70))&gt;5,((CONCATENATE('Copy paste to Here'!G70," &amp; ",'Copy paste to Here'!D70,"  &amp;  ",'Copy paste to Here'!E70))),"Empty Cell")</f>
        <v>Titanium G23 belly banana, 14g (1.6mm) with 8mm &amp; 5mm bezel set jewel ball &amp; Length: 12mm  &amp;  Crystal Color: Blue Zircon</v>
      </c>
      <c r="B66" s="54" t="str">
        <f>'Copy paste to Here'!C70</f>
        <v>UBN2CG</v>
      </c>
      <c r="C66" s="54" t="s">
        <v>753</v>
      </c>
      <c r="D66" s="55">
        <f>Invoice!B70</f>
        <v>4</v>
      </c>
      <c r="E66" s="56">
        <f>'Shipping Invoice'!J70*$N$1</f>
        <v>2.0499999999999998</v>
      </c>
      <c r="F66" s="56">
        <f t="shared" si="0"/>
        <v>8.1999999999999993</v>
      </c>
      <c r="G66" s="57" t="e">
        <f t="shared" si="1"/>
        <v>#N/A</v>
      </c>
      <c r="H66" s="60" t="e">
        <f t="shared" si="2"/>
        <v>#N/A</v>
      </c>
    </row>
    <row r="67" spans="1:8" s="59" customFormat="1" ht="24">
      <c r="A67" s="53" t="str">
        <f>IF((LEN('Copy paste to Here'!G71))&gt;5,((CONCATENATE('Copy paste to Here'!G71," &amp; ",'Copy paste to Here'!D71,"  &amp;  ",'Copy paste to Here'!E71))),"Empty Cell")</f>
        <v>Titanium G23 belly banana, 14g (1.6mm) with 8mm &amp; 5mm bezel set jewel ball &amp; Length: 12mm  &amp;  Crystal Color: Amethyst</v>
      </c>
      <c r="B67" s="54" t="str">
        <f>'Copy paste to Here'!C71</f>
        <v>UBN2CG</v>
      </c>
      <c r="C67" s="54" t="s">
        <v>753</v>
      </c>
      <c r="D67" s="55">
        <f>Invoice!B71</f>
        <v>4</v>
      </c>
      <c r="E67" s="56">
        <f>'Shipping Invoice'!J71*$N$1</f>
        <v>2.0499999999999998</v>
      </c>
      <c r="F67" s="56">
        <f t="shared" si="0"/>
        <v>8.1999999999999993</v>
      </c>
      <c r="G67" s="57" t="e">
        <f t="shared" si="1"/>
        <v>#N/A</v>
      </c>
      <c r="H67" s="60" t="e">
        <f t="shared" si="2"/>
        <v>#N/A</v>
      </c>
    </row>
    <row r="68" spans="1:8" s="59" customFormat="1" ht="36">
      <c r="A68" s="53" t="str">
        <f>IF((LEN('Copy paste to Here'!G72))&gt;5,((CONCATENATE('Copy paste to Here'!G72," &amp; ",'Copy paste to Here'!D72,"  &amp;  ",'Copy paste to Here'!E72))),"Empty Cell")</f>
        <v xml:space="preserve">High polished titanium G23 hinged segment ring, 1.2mm (16g) with outward facing pyramid patterns, inner diameter from 6mm to 12mm &amp; Length: 8mm  &amp;  </v>
      </c>
      <c r="B68" s="54" t="str">
        <f>'Copy paste to Here'!C72</f>
        <v>USGSH40</v>
      </c>
      <c r="C68" s="54" t="s">
        <v>794</v>
      </c>
      <c r="D68" s="55">
        <f>Invoice!B72</f>
        <v>6</v>
      </c>
      <c r="E68" s="56">
        <f>'Shipping Invoice'!J72*$N$1</f>
        <v>3.8</v>
      </c>
      <c r="F68" s="56">
        <f t="shared" si="0"/>
        <v>22.799999999999997</v>
      </c>
      <c r="G68" s="57" t="e">
        <f t="shared" si="1"/>
        <v>#N/A</v>
      </c>
      <c r="H68" s="60" t="e">
        <f t="shared" si="2"/>
        <v>#N/A</v>
      </c>
    </row>
    <row r="69" spans="1:8" s="59" customFormat="1" ht="36">
      <c r="A69" s="53" t="str">
        <f>IF((LEN('Copy paste to Here'!G73))&gt;5,((CONCATENATE('Copy paste to Here'!G73," &amp; ",'Copy paste to Here'!D73,"  &amp;  ",'Copy paste to Here'!E73))),"Empty Cell")</f>
        <v xml:space="preserve">High polished titanium G23 hinged segment ring, 1.2mm (16g) with outward facing pyramid patterns, inner diameter from 6mm to 12mm &amp; Length: 10mm  &amp;  </v>
      </c>
      <c r="B69" s="54" t="str">
        <f>'Copy paste to Here'!C73</f>
        <v>USGSH40</v>
      </c>
      <c r="C69" s="54" t="s">
        <v>795</v>
      </c>
      <c r="D69" s="55">
        <f>Invoice!B73</f>
        <v>6</v>
      </c>
      <c r="E69" s="56">
        <f>'Shipping Invoice'!J73*$N$1</f>
        <v>3.8</v>
      </c>
      <c r="F69" s="56">
        <f t="shared" si="0"/>
        <v>22.799999999999997</v>
      </c>
      <c r="G69" s="57" t="e">
        <f t="shared" si="1"/>
        <v>#N/A</v>
      </c>
      <c r="H69" s="60" t="e">
        <f t="shared" si="2"/>
        <v>#N/A</v>
      </c>
    </row>
    <row r="70" spans="1:8" s="59" customFormat="1" ht="36">
      <c r="A70" s="53" t="str">
        <f>IF((LEN('Copy paste to Here'!G74))&gt;5,((CONCATENATE('Copy paste to Here'!G74," &amp; ",'Copy paste to Here'!D74,"  &amp;  ",'Copy paste to Here'!E74))),"Empty Cell")</f>
        <v xml:space="preserve">High polished titanium G23 hinged segment ring, 1.2mm (16g) with outward facing pyramid patterns, inner diameter from 6mm to 12mm &amp; Length: 12mm  &amp;  </v>
      </c>
      <c r="B70" s="54" t="str">
        <f>'Copy paste to Here'!C74</f>
        <v>USGSH40</v>
      </c>
      <c r="C70" s="54" t="s">
        <v>796</v>
      </c>
      <c r="D70" s="55">
        <f>Invoice!B74</f>
        <v>6</v>
      </c>
      <c r="E70" s="56">
        <f>'Shipping Invoice'!J74*$N$1</f>
        <v>3.8</v>
      </c>
      <c r="F70" s="56">
        <f t="shared" si="0"/>
        <v>22.799999999999997</v>
      </c>
      <c r="G70" s="57" t="e">
        <f t="shared" si="1"/>
        <v>#N/A</v>
      </c>
      <c r="H70" s="60" t="e">
        <f t="shared" si="2"/>
        <v>#N/A</v>
      </c>
    </row>
    <row r="71" spans="1:8" s="59" customFormat="1" ht="36">
      <c r="A71" s="53" t="str">
        <f>IF((LEN('Copy paste to Here'!G75))&gt;5,((CONCATENATE('Copy paste to Here'!G75," &amp; ",'Copy paste to Here'!D75,"  &amp;  ",'Copy paste to Here'!E75))),"Empty Cell")</f>
        <v xml:space="preserve">High polished titanium G23 hinged segment ring, 1.2mm (16g) with pyramid patterns at the side and inner diameter from 6mm to 12mm &amp; Length: 8mm  &amp;  </v>
      </c>
      <c r="B71" s="54" t="str">
        <f>'Copy paste to Here'!C75</f>
        <v>USGSH41</v>
      </c>
      <c r="C71" s="54" t="s">
        <v>797</v>
      </c>
      <c r="D71" s="55">
        <f>Invoice!B75</f>
        <v>6</v>
      </c>
      <c r="E71" s="56">
        <f>'Shipping Invoice'!J75*$N$1</f>
        <v>3.8</v>
      </c>
      <c r="F71" s="56">
        <f t="shared" si="0"/>
        <v>22.799999999999997</v>
      </c>
      <c r="G71" s="57" t="e">
        <f t="shared" si="1"/>
        <v>#N/A</v>
      </c>
      <c r="H71" s="60" t="e">
        <f t="shared" si="2"/>
        <v>#N/A</v>
      </c>
    </row>
    <row r="72" spans="1:8" s="59" customFormat="1" ht="36">
      <c r="A72" s="53" t="str">
        <f>IF((LEN('Copy paste to Here'!G76))&gt;5,((CONCATENATE('Copy paste to Here'!G76," &amp; ",'Copy paste to Here'!D76,"  &amp;  ",'Copy paste to Here'!E76))),"Empty Cell")</f>
        <v xml:space="preserve">High polished titanium G23 hinged segment ring, 1.2mm (16g) with pyramid patterns at the side and inner diameter from 6mm to 12mm &amp; Length: 10mm  &amp;  </v>
      </c>
      <c r="B72" s="54" t="str">
        <f>'Copy paste to Here'!C76</f>
        <v>USGSH41</v>
      </c>
      <c r="C72" s="54" t="s">
        <v>798</v>
      </c>
      <c r="D72" s="55">
        <f>Invoice!B76</f>
        <v>6</v>
      </c>
      <c r="E72" s="56">
        <f>'Shipping Invoice'!J76*$N$1</f>
        <v>3.8</v>
      </c>
      <c r="F72" s="56">
        <f t="shared" si="0"/>
        <v>22.799999999999997</v>
      </c>
      <c r="G72" s="57" t="e">
        <f t="shared" si="1"/>
        <v>#N/A</v>
      </c>
      <c r="H72" s="60" t="e">
        <f t="shared" si="2"/>
        <v>#N/A</v>
      </c>
    </row>
    <row r="73" spans="1:8" s="59" customFormat="1" ht="36">
      <c r="A73" s="53" t="str">
        <f>IF((LEN('Copy paste to Here'!G77))&gt;5,((CONCATENATE('Copy paste to Here'!G77," &amp; ",'Copy paste to Here'!D77,"  &amp;  ",'Copy paste to Here'!E77))),"Empty Cell")</f>
        <v xml:space="preserve">High polished titanium G23 hinged segment ring, 1.2mm (16g) with pyramid patterns at the side and inner diameter from 6mm to 12mm &amp; Length: 12mm  &amp;  </v>
      </c>
      <c r="B73" s="54" t="str">
        <f>'Copy paste to Here'!C77</f>
        <v>USGSH41</v>
      </c>
      <c r="C73" s="54" t="s">
        <v>799</v>
      </c>
      <c r="D73" s="55">
        <f>Invoice!B77</f>
        <v>6</v>
      </c>
      <c r="E73" s="56">
        <f>'Shipping Invoice'!J77*$N$1</f>
        <v>3.8</v>
      </c>
      <c r="F73" s="56">
        <f t="shared" si="0"/>
        <v>22.799999999999997</v>
      </c>
      <c r="G73" s="57" t="e">
        <f t="shared" si="1"/>
        <v>#N/A</v>
      </c>
      <c r="H73" s="60" t="e">
        <f t="shared" si="2"/>
        <v>#N/A</v>
      </c>
    </row>
    <row r="74" spans="1:8" s="59" customFormat="1" ht="36">
      <c r="A74" s="53" t="str">
        <f>IF((LEN('Copy paste to Here'!G78))&gt;5,((CONCATENATE('Copy paste to Here'!G78," &amp; ",'Copy paste to Here'!D78,"  &amp;  ",'Copy paste to Here'!E78))),"Empty Cell")</f>
        <v xml:space="preserve">PVD plated titanium G23 hinged segment ring, 1.2mm (16g) with pyramid patterns at the side and inner diameter from 6mm to 12mm &amp; Color: Gold 8mm  &amp;  </v>
      </c>
      <c r="B74" s="54" t="str">
        <f>'Copy paste to Here'!C78</f>
        <v>USGSH41T</v>
      </c>
      <c r="C74" s="54" t="s">
        <v>800</v>
      </c>
      <c r="D74" s="55">
        <f>Invoice!B78</f>
        <v>6</v>
      </c>
      <c r="E74" s="56">
        <f>'Shipping Invoice'!J78*$N$1</f>
        <v>4.1399999999999997</v>
      </c>
      <c r="F74" s="56">
        <f t="shared" si="0"/>
        <v>24.839999999999996</v>
      </c>
      <c r="G74" s="57" t="e">
        <f t="shared" si="1"/>
        <v>#N/A</v>
      </c>
      <c r="H74" s="60" t="e">
        <f t="shared" si="2"/>
        <v>#N/A</v>
      </c>
    </row>
    <row r="75" spans="1:8" s="59" customFormat="1" ht="38.25">
      <c r="A75" s="53" t="str">
        <f>IF((LEN('Copy paste to Here'!G79))&gt;5,((CONCATENATE('Copy paste to Here'!G79," &amp; ",'Copy paste to Here'!D79,"  &amp;  ",'Copy paste to Here'!E79))),"Empty Cell")</f>
        <v xml:space="preserve">PVD plated titanium G23 hinged segment ring, 1.2mm (16g) with pyramid patterns at the side and inner diameter from 6mm to 12mm &amp; Color: Gold 10mm  &amp;  </v>
      </c>
      <c r="B75" s="54" t="str">
        <f>'Copy paste to Here'!C79</f>
        <v>USGSH41T</v>
      </c>
      <c r="C75" s="54" t="s">
        <v>801</v>
      </c>
      <c r="D75" s="55">
        <f>Invoice!B79</f>
        <v>6</v>
      </c>
      <c r="E75" s="56">
        <f>'Shipping Invoice'!J79*$N$1</f>
        <v>4.1399999999999997</v>
      </c>
      <c r="F75" s="56">
        <f t="shared" si="0"/>
        <v>24.839999999999996</v>
      </c>
      <c r="G75" s="57" t="e">
        <f t="shared" si="1"/>
        <v>#N/A</v>
      </c>
      <c r="H75" s="60" t="e">
        <f t="shared" si="2"/>
        <v>#N/A</v>
      </c>
    </row>
    <row r="76" spans="1:8" s="59" customFormat="1" ht="38.25">
      <c r="A76" s="53" t="str">
        <f>IF((LEN('Copy paste to Here'!G80))&gt;5,((CONCATENATE('Copy paste to Here'!G80," &amp; ",'Copy paste to Here'!D80,"  &amp;  ",'Copy paste to Here'!E80))),"Empty Cell")</f>
        <v xml:space="preserve">PVD plated titanium G23 hinged segment ring, 1.2mm (16g) with pyramid patterns at the side and inner diameter from 6mm to 12mm &amp; Color: Gold 12mm  &amp;  </v>
      </c>
      <c r="B76" s="54" t="str">
        <f>'Copy paste to Here'!C80</f>
        <v>USGSH41T</v>
      </c>
      <c r="C76" s="54" t="s">
        <v>802</v>
      </c>
      <c r="D76" s="55">
        <f>Invoice!B80</f>
        <v>6</v>
      </c>
      <c r="E76" s="56">
        <f>'Shipping Invoice'!J80*$N$1</f>
        <v>4.1399999999999997</v>
      </c>
      <c r="F76" s="56">
        <f t="shared" si="0"/>
        <v>24.839999999999996</v>
      </c>
      <c r="G76" s="57" t="e">
        <f t="shared" si="1"/>
        <v>#N/A</v>
      </c>
      <c r="H76" s="60" t="e">
        <f t="shared" si="2"/>
        <v>#N/A</v>
      </c>
    </row>
    <row r="77" spans="1:8" s="59" customFormat="1" ht="24">
      <c r="A77" s="53" t="str">
        <f>IF((LEN('Copy paste to Here'!G81))&gt;5,((CONCATENATE('Copy paste to Here'!G81," &amp; ",'Copy paste to Here'!D81,"  &amp;  ",'Copy paste to Here'!E81))),"Empty Cell")</f>
        <v xml:space="preserve">Pack of 10 pcs. of high polished 316L steel barbell posts - threading 1.6mm (14g) &amp; Length: 32mm  &amp;  </v>
      </c>
      <c r="B77" s="54" t="str">
        <f>'Copy paste to Here'!C81</f>
        <v>XBB14G</v>
      </c>
      <c r="C77" s="54" t="s">
        <v>803</v>
      </c>
      <c r="D77" s="55">
        <f>Invoice!B81</f>
        <v>5</v>
      </c>
      <c r="E77" s="56">
        <f>'Shipping Invoice'!J81*$N$1</f>
        <v>1.19</v>
      </c>
      <c r="F77" s="56">
        <f t="shared" si="0"/>
        <v>5.9499999999999993</v>
      </c>
      <c r="G77" s="57" t="e">
        <f t="shared" si="1"/>
        <v>#N/A</v>
      </c>
      <c r="H77" s="60" t="e">
        <f t="shared" si="2"/>
        <v>#N/A</v>
      </c>
    </row>
    <row r="78" spans="1:8" s="59" customFormat="1" ht="24">
      <c r="A78" s="53" t="str">
        <f>IF((LEN('Copy paste to Here'!G82))&gt;5,((CONCATENATE('Copy paste to Here'!G82," &amp; ",'Copy paste to Here'!D82,"  &amp;  ",'Copy paste to Here'!E82))),"Empty Cell")</f>
        <v xml:space="preserve">Pack of 10 pcs. of high polished 316L steel barbell posts - threading 1.6mm (14g) &amp; Length: 35mm  &amp;  </v>
      </c>
      <c r="B78" s="54" t="str">
        <f>'Copy paste to Here'!C82</f>
        <v>XBB14G</v>
      </c>
      <c r="C78" s="54" t="s">
        <v>803</v>
      </c>
      <c r="D78" s="55">
        <f>Invoice!B82</f>
        <v>5</v>
      </c>
      <c r="E78" s="56">
        <f>'Shipping Invoice'!J82*$N$1</f>
        <v>1.19</v>
      </c>
      <c r="F78" s="56">
        <f t="shared" si="0"/>
        <v>5.9499999999999993</v>
      </c>
      <c r="G78" s="57" t="e">
        <f t="shared" si="1"/>
        <v>#N/A</v>
      </c>
      <c r="H78" s="60" t="e">
        <f t="shared" si="2"/>
        <v>#N/A</v>
      </c>
    </row>
    <row r="79" spans="1:8" s="59" customFormat="1" ht="24">
      <c r="A79" s="53" t="str">
        <f>IF((LEN('Copy paste to Here'!G83))&gt;5,((CONCATENATE('Copy paste to Here'!G83," &amp; ",'Copy paste to Here'!D83,"  &amp;  ",'Copy paste to Here'!E83))),"Empty Cell")</f>
        <v xml:space="preserve">Pack of 10 pcs. of 3mm anodized surgical steel balls with threading 1.2mm (16g) &amp; Color: Black  &amp;  </v>
      </c>
      <c r="B79" s="54" t="str">
        <f>'Copy paste to Here'!C83</f>
        <v>XBT3S</v>
      </c>
      <c r="C79" s="54" t="s">
        <v>765</v>
      </c>
      <c r="D79" s="55">
        <f>Invoice!B83</f>
        <v>10</v>
      </c>
      <c r="E79" s="56">
        <f>'Shipping Invoice'!J83*$N$1</f>
        <v>1.87</v>
      </c>
      <c r="F79" s="56">
        <f t="shared" si="0"/>
        <v>18.700000000000003</v>
      </c>
      <c r="G79" s="57" t="e">
        <f t="shared" si="1"/>
        <v>#N/A</v>
      </c>
      <c r="H79" s="60" t="e">
        <f t="shared" si="2"/>
        <v>#N/A</v>
      </c>
    </row>
    <row r="80" spans="1:8" s="59" customFormat="1" ht="24">
      <c r="A80" s="53" t="str">
        <f>IF((LEN('Copy paste to Here'!G84))&gt;5,((CONCATENATE('Copy paste to Here'!G84," &amp; ",'Copy paste to Here'!D84,"  &amp;  ",'Copy paste to Here'!E84))),"Empty Cell")</f>
        <v xml:space="preserve">Pack of 10 pcs. of 14g rubber O-ring with 1.5mm thickness &amp; Gauge: 1.6mm  &amp;  </v>
      </c>
      <c r="B80" s="54" t="str">
        <f>'Copy paste to Here'!C84</f>
        <v>XORI</v>
      </c>
      <c r="C80" s="54" t="s">
        <v>804</v>
      </c>
      <c r="D80" s="55">
        <f>Invoice!B84</f>
        <v>10</v>
      </c>
      <c r="E80" s="56">
        <f>'Shipping Invoice'!J84*$N$1</f>
        <v>0.71</v>
      </c>
      <c r="F80" s="56">
        <f t="shared" si="0"/>
        <v>7.1</v>
      </c>
      <c r="G80" s="57" t="e">
        <f t="shared" si="1"/>
        <v>#N/A</v>
      </c>
      <c r="H80" s="60" t="e">
        <f t="shared" si="2"/>
        <v>#N/A</v>
      </c>
    </row>
    <row r="81" spans="1:8" s="59" customFormat="1" ht="25.5">
      <c r="A81" s="53" t="str">
        <f>IF((LEN('Copy paste to Here'!G85))&gt;5,((CONCATENATE('Copy paste to Here'!G85," &amp; ",'Copy paste to Here'!D85,"  &amp;  ",'Copy paste to Here'!E85))),"Empty Cell")</f>
        <v>Pack of 10 pcs. of anodized 316L steel steel barbells posts - threading 1.6mm (14g) &amp; Length: 32mm  &amp;  Color: Black</v>
      </c>
      <c r="B81" s="54" t="str">
        <f>'Copy paste to Here'!C85</f>
        <v>XTBB14G</v>
      </c>
      <c r="C81" s="54" t="s">
        <v>805</v>
      </c>
      <c r="D81" s="55">
        <f>Invoice!B85</f>
        <v>1</v>
      </c>
      <c r="E81" s="56">
        <f>'Shipping Invoice'!J85*$N$1</f>
        <v>3.23</v>
      </c>
      <c r="F81" s="56">
        <f t="shared" si="0"/>
        <v>3.23</v>
      </c>
      <c r="G81" s="57" t="e">
        <f t="shared" si="1"/>
        <v>#N/A</v>
      </c>
      <c r="H81" s="60" t="e">
        <f t="shared" si="2"/>
        <v>#N/A</v>
      </c>
    </row>
    <row r="82" spans="1:8" s="59" customFormat="1" ht="25.5">
      <c r="A82" s="53" t="str">
        <f>IF((LEN('Copy paste to Here'!G86))&gt;5,((CONCATENATE('Copy paste to Here'!G86," &amp; ",'Copy paste to Here'!D86,"  &amp;  ",'Copy paste to Here'!E86))),"Empty Cell")</f>
        <v>Pack of 10 pcs. of anodized 316L steel steel barbells posts - threading 1.6mm (14g) &amp; Length: 32mm  &amp;  Color: Blue</v>
      </c>
      <c r="B82" s="54" t="str">
        <f>'Copy paste to Here'!C86</f>
        <v>XTBB14G</v>
      </c>
      <c r="C82" s="54" t="s">
        <v>805</v>
      </c>
      <c r="D82" s="55">
        <f>Invoice!B86</f>
        <v>1</v>
      </c>
      <c r="E82" s="56">
        <f>'Shipping Invoice'!J86*$N$1</f>
        <v>3.23</v>
      </c>
      <c r="F82" s="56">
        <f t="shared" si="0"/>
        <v>3.23</v>
      </c>
      <c r="G82" s="57" t="e">
        <f t="shared" si="1"/>
        <v>#N/A</v>
      </c>
      <c r="H82" s="60" t="e">
        <f t="shared" si="2"/>
        <v>#N/A</v>
      </c>
    </row>
    <row r="83" spans="1:8" s="59" customFormat="1" ht="25.5">
      <c r="A83" s="53" t="str">
        <f>IF((LEN('Copy paste to Here'!G87))&gt;5,((CONCATENATE('Copy paste to Here'!G87," &amp; ",'Copy paste to Here'!D87,"  &amp;  ",'Copy paste to Here'!E87))),"Empty Cell")</f>
        <v>Pack of 10 pcs. of anodized 316L steel steel barbells posts - threading 1.6mm (14g) &amp; Length: 32mm  &amp;  Color: Rainbow</v>
      </c>
      <c r="B83" s="54" t="str">
        <f>'Copy paste to Here'!C87</f>
        <v>XTBB14G</v>
      </c>
      <c r="C83" s="54" t="s">
        <v>805</v>
      </c>
      <c r="D83" s="55">
        <f>Invoice!B87</f>
        <v>1</v>
      </c>
      <c r="E83" s="56">
        <f>'Shipping Invoice'!J87*$N$1</f>
        <v>3.23</v>
      </c>
      <c r="F83" s="56">
        <f t="shared" ref="F83:F146" si="3">D83*E83</f>
        <v>3.23</v>
      </c>
      <c r="G83" s="57" t="e">
        <f t="shared" ref="G83:G146" si="4">E83*$E$14</f>
        <v>#N/A</v>
      </c>
      <c r="H83" s="60" t="e">
        <f t="shared" ref="H83:H146" si="5">D83*G83</f>
        <v>#N/A</v>
      </c>
    </row>
    <row r="84" spans="1:8" s="59" customFormat="1" ht="25.5">
      <c r="A84" s="53" t="str">
        <f>IF((LEN('Copy paste to Here'!G88))&gt;5,((CONCATENATE('Copy paste to Here'!G88," &amp; ",'Copy paste to Here'!D88,"  &amp;  ",'Copy paste to Here'!E88))),"Empty Cell")</f>
        <v>Pack of 10 pcs. of anodized 316L steel steel barbells posts - threading 1.6mm (14g) &amp; Length: 32mm  &amp;  Color: Gold</v>
      </c>
      <c r="B84" s="54" t="str">
        <f>'Copy paste to Here'!C88</f>
        <v>XTBB14G</v>
      </c>
      <c r="C84" s="54" t="s">
        <v>805</v>
      </c>
      <c r="D84" s="55">
        <f>Invoice!B88</f>
        <v>5</v>
      </c>
      <c r="E84" s="56">
        <f>'Shipping Invoice'!J88*$N$1</f>
        <v>3.23</v>
      </c>
      <c r="F84" s="56">
        <f t="shared" si="3"/>
        <v>16.149999999999999</v>
      </c>
      <c r="G84" s="57" t="e">
        <f t="shared" si="4"/>
        <v>#N/A</v>
      </c>
      <c r="H84" s="60" t="e">
        <f t="shared" si="5"/>
        <v>#N/A</v>
      </c>
    </row>
    <row r="85" spans="1:8" s="59" customFormat="1" ht="25.5">
      <c r="A85" s="53" t="str">
        <f>IF((LEN('Copy paste to Here'!G89))&gt;5,((CONCATENATE('Copy paste to Here'!G89," &amp; ",'Copy paste to Here'!D89,"  &amp;  ",'Copy paste to Here'!E89))),"Empty Cell")</f>
        <v>Pack of 10 pcs. of anodized 316L steel steel barbells posts - threading 1.6mm (14g) &amp; Length: 35mm  &amp;  Color: Black</v>
      </c>
      <c r="B85" s="54" t="str">
        <f>'Copy paste to Here'!C89</f>
        <v>XTBB14G</v>
      </c>
      <c r="C85" s="54" t="s">
        <v>805</v>
      </c>
      <c r="D85" s="55">
        <f>Invoice!B89</f>
        <v>1</v>
      </c>
      <c r="E85" s="56">
        <f>'Shipping Invoice'!J89*$N$1</f>
        <v>3.23</v>
      </c>
      <c r="F85" s="56">
        <f t="shared" si="3"/>
        <v>3.23</v>
      </c>
      <c r="G85" s="57" t="e">
        <f t="shared" si="4"/>
        <v>#N/A</v>
      </c>
      <c r="H85" s="60" t="e">
        <f t="shared" si="5"/>
        <v>#N/A</v>
      </c>
    </row>
    <row r="86" spans="1:8" s="59" customFormat="1" ht="25.5">
      <c r="A86" s="53" t="str">
        <f>IF((LEN('Copy paste to Here'!G90))&gt;5,((CONCATENATE('Copy paste to Here'!G90," &amp; ",'Copy paste to Here'!D90,"  &amp;  ",'Copy paste to Here'!E90))),"Empty Cell")</f>
        <v>Pack of 10 pcs. of anodized 316L steel steel barbells posts - threading 1.6mm (14g) &amp; Length: 35mm  &amp;  Color: Blue</v>
      </c>
      <c r="B86" s="54" t="str">
        <f>'Copy paste to Here'!C90</f>
        <v>XTBB14G</v>
      </c>
      <c r="C86" s="54" t="s">
        <v>805</v>
      </c>
      <c r="D86" s="55">
        <f>Invoice!B90</f>
        <v>1</v>
      </c>
      <c r="E86" s="56">
        <f>'Shipping Invoice'!J90*$N$1</f>
        <v>3.23</v>
      </c>
      <c r="F86" s="56">
        <f t="shared" si="3"/>
        <v>3.23</v>
      </c>
      <c r="G86" s="57" t="e">
        <f t="shared" si="4"/>
        <v>#N/A</v>
      </c>
      <c r="H86" s="60" t="e">
        <f t="shared" si="5"/>
        <v>#N/A</v>
      </c>
    </row>
    <row r="87" spans="1:8" s="59" customFormat="1" ht="25.5">
      <c r="A87" s="53" t="str">
        <f>IF((LEN('Copy paste to Here'!G91))&gt;5,((CONCATENATE('Copy paste to Here'!G91," &amp; ",'Copy paste to Here'!D91,"  &amp;  ",'Copy paste to Here'!E91))),"Empty Cell")</f>
        <v>Pack of 10 pcs. of anodized 316L steel steel barbells posts - threading 1.6mm (14g) &amp; Length: 35mm  &amp;  Color: Rainbow</v>
      </c>
      <c r="B87" s="54" t="str">
        <f>'Copy paste to Here'!C91</f>
        <v>XTBB14G</v>
      </c>
      <c r="C87" s="54" t="s">
        <v>805</v>
      </c>
      <c r="D87" s="55">
        <f>Invoice!B91</f>
        <v>1</v>
      </c>
      <c r="E87" s="56">
        <f>'Shipping Invoice'!J91*$N$1</f>
        <v>3.23</v>
      </c>
      <c r="F87" s="56">
        <f t="shared" si="3"/>
        <v>3.23</v>
      </c>
      <c r="G87" s="57" t="e">
        <f t="shared" si="4"/>
        <v>#N/A</v>
      </c>
      <c r="H87" s="60" t="e">
        <f t="shared" si="5"/>
        <v>#N/A</v>
      </c>
    </row>
    <row r="88" spans="1:8" s="59" customFormat="1" ht="25.5">
      <c r="A88" s="53" t="str">
        <f>IF((LEN('Copy paste to Here'!G92))&gt;5,((CONCATENATE('Copy paste to Here'!G92," &amp; ",'Copy paste to Here'!D92,"  &amp;  ",'Copy paste to Here'!E92))),"Empty Cell")</f>
        <v>Pack of 10 pcs. of anodized 316L steel steel barbells posts - threading 1.6mm (14g) &amp; Length: 35mm  &amp;  Color: Gold</v>
      </c>
      <c r="B88" s="54" t="str">
        <f>'Copy paste to Here'!C92</f>
        <v>XTBB14G</v>
      </c>
      <c r="C88" s="54" t="s">
        <v>805</v>
      </c>
      <c r="D88" s="55">
        <f>Invoice!B92</f>
        <v>5</v>
      </c>
      <c r="E88" s="56">
        <f>'Shipping Invoice'!J92*$N$1</f>
        <v>3.23</v>
      </c>
      <c r="F88" s="56">
        <f t="shared" si="3"/>
        <v>16.149999999999999</v>
      </c>
      <c r="G88" s="57" t="e">
        <f t="shared" si="4"/>
        <v>#N/A</v>
      </c>
      <c r="H88" s="60" t="e">
        <f t="shared" si="5"/>
        <v>#N/A</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t="e">
        <f t="shared" si="4"/>
        <v>#N/A</v>
      </c>
      <c r="H89" s="60" t="e">
        <f t="shared" si="5"/>
        <v>#N/A</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t="e">
        <f t="shared" si="4"/>
        <v>#N/A</v>
      </c>
      <c r="H90" s="60" t="e">
        <f t="shared" si="5"/>
        <v>#N/A</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t="e">
        <f t="shared" si="4"/>
        <v>#N/A</v>
      </c>
      <c r="H91" s="60" t="e">
        <f t="shared" si="5"/>
        <v>#N/A</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t="e">
        <f t="shared" si="4"/>
        <v>#N/A</v>
      </c>
      <c r="H92" s="60" t="e">
        <f t="shared" si="5"/>
        <v>#N/A</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t="e">
        <f t="shared" si="4"/>
        <v>#N/A</v>
      </c>
      <c r="H93" s="60" t="e">
        <f t="shared" si="5"/>
        <v>#N/A</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t="e">
        <f t="shared" si="4"/>
        <v>#N/A</v>
      </c>
      <c r="H94" s="60" t="e">
        <f t="shared" si="5"/>
        <v>#N/A</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t="e">
        <f t="shared" si="4"/>
        <v>#N/A</v>
      </c>
      <c r="H95" s="60" t="e">
        <f t="shared" si="5"/>
        <v>#N/A</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t="e">
        <f t="shared" si="4"/>
        <v>#N/A</v>
      </c>
      <c r="H96" s="60" t="e">
        <f t="shared" si="5"/>
        <v>#N/A</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t="e">
        <f t="shared" si="4"/>
        <v>#N/A</v>
      </c>
      <c r="H97" s="60" t="e">
        <f t="shared" si="5"/>
        <v>#N/A</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t="e">
        <f t="shared" si="4"/>
        <v>#N/A</v>
      </c>
      <c r="H98" s="60" t="e">
        <f t="shared" si="5"/>
        <v>#N/A</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t="e">
        <f t="shared" si="4"/>
        <v>#N/A</v>
      </c>
      <c r="H99" s="60" t="e">
        <f t="shared" si="5"/>
        <v>#N/A</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t="e">
        <f t="shared" si="4"/>
        <v>#N/A</v>
      </c>
      <c r="H100" s="60" t="e">
        <f t="shared" si="5"/>
        <v>#N/A</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t="e">
        <f t="shared" si="4"/>
        <v>#N/A</v>
      </c>
      <c r="H101" s="60" t="e">
        <f t="shared" si="5"/>
        <v>#N/A</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t="e">
        <f t="shared" si="4"/>
        <v>#N/A</v>
      </c>
      <c r="H102" s="60" t="e">
        <f t="shared" si="5"/>
        <v>#N/A</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t="e">
        <f t="shared" si="4"/>
        <v>#N/A</v>
      </c>
      <c r="H103" s="60" t="e">
        <f t="shared" si="5"/>
        <v>#N/A</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t="e">
        <f t="shared" si="4"/>
        <v>#N/A</v>
      </c>
      <c r="H104" s="60" t="e">
        <f t="shared" si="5"/>
        <v>#N/A</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t="e">
        <f t="shared" si="4"/>
        <v>#N/A</v>
      </c>
      <c r="H105" s="60" t="e">
        <f t="shared" si="5"/>
        <v>#N/A</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t="e">
        <f t="shared" si="4"/>
        <v>#N/A</v>
      </c>
      <c r="H106" s="60" t="e">
        <f t="shared" si="5"/>
        <v>#N/A</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t="e">
        <f t="shared" si="4"/>
        <v>#N/A</v>
      </c>
      <c r="H107" s="60" t="e">
        <f t="shared" si="5"/>
        <v>#N/A</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t="e">
        <f t="shared" si="4"/>
        <v>#N/A</v>
      </c>
      <c r="H108" s="60" t="e">
        <f t="shared" si="5"/>
        <v>#N/A</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t="e">
        <f t="shared" si="4"/>
        <v>#N/A</v>
      </c>
      <c r="H109" s="60" t="e">
        <f t="shared" si="5"/>
        <v>#N/A</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t="e">
        <f t="shared" si="4"/>
        <v>#N/A</v>
      </c>
      <c r="H110" s="60" t="e">
        <f t="shared" si="5"/>
        <v>#N/A</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t="e">
        <f t="shared" si="4"/>
        <v>#N/A</v>
      </c>
      <c r="H111" s="60" t="e">
        <f t="shared" si="5"/>
        <v>#N/A</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t="e">
        <f t="shared" si="4"/>
        <v>#N/A</v>
      </c>
      <c r="H112" s="60" t="e">
        <f t="shared" si="5"/>
        <v>#N/A</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t="e">
        <f t="shared" si="4"/>
        <v>#N/A</v>
      </c>
      <c r="H113" s="60" t="e">
        <f t="shared" si="5"/>
        <v>#N/A</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t="e">
        <f t="shared" si="4"/>
        <v>#N/A</v>
      </c>
      <c r="H114" s="60" t="e">
        <f t="shared" si="5"/>
        <v>#N/A</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t="e">
        <f t="shared" si="4"/>
        <v>#N/A</v>
      </c>
      <c r="H115" s="60" t="e">
        <f t="shared" si="5"/>
        <v>#N/A</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t="e">
        <f t="shared" si="4"/>
        <v>#N/A</v>
      </c>
      <c r="H116" s="60" t="e">
        <f t="shared" si="5"/>
        <v>#N/A</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t="e">
        <f t="shared" si="4"/>
        <v>#N/A</v>
      </c>
      <c r="H117" s="60" t="e">
        <f t="shared" si="5"/>
        <v>#N/A</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t="e">
        <f t="shared" si="4"/>
        <v>#N/A</v>
      </c>
      <c r="H118" s="60" t="e">
        <f t="shared" si="5"/>
        <v>#N/A</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t="e">
        <f t="shared" si="4"/>
        <v>#N/A</v>
      </c>
      <c r="H119" s="60" t="e">
        <f t="shared" si="5"/>
        <v>#N/A</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t="e">
        <f t="shared" si="4"/>
        <v>#N/A</v>
      </c>
      <c r="H120" s="60" t="e">
        <f t="shared" si="5"/>
        <v>#N/A</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t="e">
        <f t="shared" si="4"/>
        <v>#N/A</v>
      </c>
      <c r="H121" s="60" t="e">
        <f t="shared" si="5"/>
        <v>#N/A</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t="e">
        <f t="shared" si="4"/>
        <v>#N/A</v>
      </c>
      <c r="H122" s="60" t="e">
        <f t="shared" si="5"/>
        <v>#N/A</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t="e">
        <f t="shared" si="4"/>
        <v>#N/A</v>
      </c>
      <c r="H123" s="60" t="e">
        <f t="shared" si="5"/>
        <v>#N/A</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t="e">
        <f t="shared" si="4"/>
        <v>#N/A</v>
      </c>
      <c r="H124" s="60" t="e">
        <f t="shared" si="5"/>
        <v>#N/A</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t="e">
        <f t="shared" si="4"/>
        <v>#N/A</v>
      </c>
      <c r="H125" s="60" t="e">
        <f t="shared" si="5"/>
        <v>#N/A</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t="e">
        <f t="shared" si="4"/>
        <v>#N/A</v>
      </c>
      <c r="H126" s="60" t="e">
        <f t="shared" si="5"/>
        <v>#N/A</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t="e">
        <f t="shared" si="4"/>
        <v>#N/A</v>
      </c>
      <c r="H127" s="60" t="e">
        <f t="shared" si="5"/>
        <v>#N/A</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t="e">
        <f t="shared" si="4"/>
        <v>#N/A</v>
      </c>
      <c r="H128" s="60" t="e">
        <f t="shared" si="5"/>
        <v>#N/A</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t="e">
        <f t="shared" si="4"/>
        <v>#N/A</v>
      </c>
      <c r="H129" s="60" t="e">
        <f t="shared" si="5"/>
        <v>#N/A</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t="e">
        <f t="shared" si="4"/>
        <v>#N/A</v>
      </c>
      <c r="H130" s="60" t="e">
        <f t="shared" si="5"/>
        <v>#N/A</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t="e">
        <f t="shared" si="4"/>
        <v>#N/A</v>
      </c>
      <c r="H131" s="60" t="e">
        <f t="shared" si="5"/>
        <v>#N/A</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t="e">
        <f t="shared" si="4"/>
        <v>#N/A</v>
      </c>
      <c r="H132" s="60" t="e">
        <f t="shared" si="5"/>
        <v>#N/A</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t="e">
        <f t="shared" si="4"/>
        <v>#N/A</v>
      </c>
      <c r="H133" s="60" t="e">
        <f t="shared" si="5"/>
        <v>#N/A</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t="e">
        <f t="shared" si="4"/>
        <v>#N/A</v>
      </c>
      <c r="H134" s="60" t="e">
        <f t="shared" si="5"/>
        <v>#N/A</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t="e">
        <f t="shared" si="4"/>
        <v>#N/A</v>
      </c>
      <c r="H135" s="60" t="e">
        <f t="shared" si="5"/>
        <v>#N/A</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t="e">
        <f t="shared" si="4"/>
        <v>#N/A</v>
      </c>
      <c r="H136" s="60" t="e">
        <f t="shared" si="5"/>
        <v>#N/A</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t="e">
        <f t="shared" si="4"/>
        <v>#N/A</v>
      </c>
      <c r="H137" s="60" t="e">
        <f t="shared" si="5"/>
        <v>#N/A</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t="e">
        <f t="shared" si="4"/>
        <v>#N/A</v>
      </c>
      <c r="H138" s="60" t="e">
        <f t="shared" si="5"/>
        <v>#N/A</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t="e">
        <f t="shared" si="4"/>
        <v>#N/A</v>
      </c>
      <c r="H139" s="60" t="e">
        <f t="shared" si="5"/>
        <v>#N/A</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t="e">
        <f t="shared" si="4"/>
        <v>#N/A</v>
      </c>
      <c r="H140" s="60" t="e">
        <f t="shared" si="5"/>
        <v>#N/A</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t="e">
        <f t="shared" si="4"/>
        <v>#N/A</v>
      </c>
      <c r="H141" s="60" t="e">
        <f t="shared" si="5"/>
        <v>#N/A</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t="e">
        <f t="shared" si="4"/>
        <v>#N/A</v>
      </c>
      <c r="H142" s="60" t="e">
        <f t="shared" si="5"/>
        <v>#N/A</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t="e">
        <f t="shared" si="4"/>
        <v>#N/A</v>
      </c>
      <c r="H143" s="60" t="e">
        <f t="shared" si="5"/>
        <v>#N/A</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t="e">
        <f t="shared" si="4"/>
        <v>#N/A</v>
      </c>
      <c r="H144" s="60" t="e">
        <f t="shared" si="5"/>
        <v>#N/A</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t="e">
        <f t="shared" si="4"/>
        <v>#N/A</v>
      </c>
      <c r="H145" s="60" t="e">
        <f t="shared" si="5"/>
        <v>#N/A</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t="e">
        <f t="shared" si="4"/>
        <v>#N/A</v>
      </c>
      <c r="H146" s="60" t="e">
        <f t="shared" si="5"/>
        <v>#N/A</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t="e">
        <f t="shared" ref="G147:G210" si="7">E147*$E$14</f>
        <v>#N/A</v>
      </c>
      <c r="H147" s="60" t="e">
        <f t="shared" ref="H147:H210" si="8">D147*G147</f>
        <v>#N/A</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t="e">
        <f t="shared" si="7"/>
        <v>#N/A</v>
      </c>
      <c r="H148" s="60" t="e">
        <f t="shared" si="8"/>
        <v>#N/A</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t="e">
        <f t="shared" si="7"/>
        <v>#N/A</v>
      </c>
      <c r="H149" s="60" t="e">
        <f t="shared" si="8"/>
        <v>#N/A</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t="e">
        <f t="shared" si="7"/>
        <v>#N/A</v>
      </c>
      <c r="H150" s="60" t="e">
        <f t="shared" si="8"/>
        <v>#N/A</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t="e">
        <f t="shared" si="7"/>
        <v>#N/A</v>
      </c>
      <c r="H151" s="60" t="e">
        <f t="shared" si="8"/>
        <v>#N/A</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t="e">
        <f t="shared" si="7"/>
        <v>#N/A</v>
      </c>
      <c r="H152" s="60" t="e">
        <f t="shared" si="8"/>
        <v>#N/A</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t="e">
        <f t="shared" si="7"/>
        <v>#N/A</v>
      </c>
      <c r="H153" s="60" t="e">
        <f t="shared" si="8"/>
        <v>#N/A</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t="e">
        <f t="shared" si="7"/>
        <v>#N/A</v>
      </c>
      <c r="H154" s="60" t="e">
        <f t="shared" si="8"/>
        <v>#N/A</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t="e">
        <f t="shared" si="7"/>
        <v>#N/A</v>
      </c>
      <c r="H155" s="60" t="e">
        <f t="shared" si="8"/>
        <v>#N/A</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t="e">
        <f t="shared" si="7"/>
        <v>#N/A</v>
      </c>
      <c r="H156" s="60" t="e">
        <f t="shared" si="8"/>
        <v>#N/A</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t="e">
        <f t="shared" si="7"/>
        <v>#N/A</v>
      </c>
      <c r="H157" s="60" t="e">
        <f t="shared" si="8"/>
        <v>#N/A</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t="e">
        <f t="shared" si="7"/>
        <v>#N/A</v>
      </c>
      <c r="H158" s="60" t="e">
        <f t="shared" si="8"/>
        <v>#N/A</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t="e">
        <f t="shared" si="7"/>
        <v>#N/A</v>
      </c>
      <c r="H159" s="60" t="e">
        <f t="shared" si="8"/>
        <v>#N/A</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t="e">
        <f t="shared" si="7"/>
        <v>#N/A</v>
      </c>
      <c r="H160" s="60" t="e">
        <f t="shared" si="8"/>
        <v>#N/A</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t="e">
        <f t="shared" si="7"/>
        <v>#N/A</v>
      </c>
      <c r="H161" s="60" t="e">
        <f t="shared" si="8"/>
        <v>#N/A</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t="e">
        <f t="shared" si="7"/>
        <v>#N/A</v>
      </c>
      <c r="H162" s="60" t="e">
        <f t="shared" si="8"/>
        <v>#N/A</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t="e">
        <f t="shared" si="7"/>
        <v>#N/A</v>
      </c>
      <c r="H163" s="60" t="e">
        <f t="shared" si="8"/>
        <v>#N/A</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t="e">
        <f t="shared" si="7"/>
        <v>#N/A</v>
      </c>
      <c r="H164" s="60" t="e">
        <f t="shared" si="8"/>
        <v>#N/A</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t="e">
        <f t="shared" si="7"/>
        <v>#N/A</v>
      </c>
      <c r="H165" s="60" t="e">
        <f t="shared" si="8"/>
        <v>#N/A</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t="e">
        <f t="shared" si="7"/>
        <v>#N/A</v>
      </c>
      <c r="H166" s="60" t="e">
        <f t="shared" si="8"/>
        <v>#N/A</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t="e">
        <f t="shared" si="7"/>
        <v>#N/A</v>
      </c>
      <c r="H167" s="60" t="e">
        <f t="shared" si="8"/>
        <v>#N/A</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t="e">
        <f t="shared" si="7"/>
        <v>#N/A</v>
      </c>
      <c r="H168" s="60" t="e">
        <f t="shared" si="8"/>
        <v>#N/A</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t="e">
        <f t="shared" si="7"/>
        <v>#N/A</v>
      </c>
      <c r="H169" s="60" t="e">
        <f t="shared" si="8"/>
        <v>#N/A</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t="e">
        <f t="shared" si="7"/>
        <v>#N/A</v>
      </c>
      <c r="H170" s="60" t="e">
        <f t="shared" si="8"/>
        <v>#N/A</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t="e">
        <f t="shared" si="7"/>
        <v>#N/A</v>
      </c>
      <c r="H171" s="60" t="e">
        <f t="shared" si="8"/>
        <v>#N/A</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t="e">
        <f t="shared" si="7"/>
        <v>#N/A</v>
      </c>
      <c r="H172" s="60" t="e">
        <f t="shared" si="8"/>
        <v>#N/A</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t="e">
        <f t="shared" si="7"/>
        <v>#N/A</v>
      </c>
      <c r="H173" s="60" t="e">
        <f t="shared" si="8"/>
        <v>#N/A</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t="e">
        <f t="shared" si="7"/>
        <v>#N/A</v>
      </c>
      <c r="H174" s="60" t="e">
        <f t="shared" si="8"/>
        <v>#N/A</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t="e">
        <f t="shared" si="7"/>
        <v>#N/A</v>
      </c>
      <c r="H175" s="60" t="e">
        <f t="shared" si="8"/>
        <v>#N/A</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t="e">
        <f t="shared" si="7"/>
        <v>#N/A</v>
      </c>
      <c r="H176" s="60" t="e">
        <f t="shared" si="8"/>
        <v>#N/A</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t="e">
        <f t="shared" si="7"/>
        <v>#N/A</v>
      </c>
      <c r="H177" s="60" t="e">
        <f t="shared" si="8"/>
        <v>#N/A</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t="e">
        <f t="shared" si="7"/>
        <v>#N/A</v>
      </c>
      <c r="H178" s="60" t="e">
        <f t="shared" si="8"/>
        <v>#N/A</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t="e">
        <f t="shared" si="7"/>
        <v>#N/A</v>
      </c>
      <c r="H179" s="60" t="e">
        <f t="shared" si="8"/>
        <v>#N/A</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t="e">
        <f t="shared" si="7"/>
        <v>#N/A</v>
      </c>
      <c r="H180" s="60" t="e">
        <f t="shared" si="8"/>
        <v>#N/A</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t="e">
        <f t="shared" si="7"/>
        <v>#N/A</v>
      </c>
      <c r="H181" s="60" t="e">
        <f t="shared" si="8"/>
        <v>#N/A</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t="e">
        <f t="shared" si="7"/>
        <v>#N/A</v>
      </c>
      <c r="H182" s="60" t="e">
        <f t="shared" si="8"/>
        <v>#N/A</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t="e">
        <f t="shared" si="7"/>
        <v>#N/A</v>
      </c>
      <c r="H183" s="60" t="e">
        <f t="shared" si="8"/>
        <v>#N/A</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t="e">
        <f t="shared" si="7"/>
        <v>#N/A</v>
      </c>
      <c r="H184" s="60" t="e">
        <f t="shared" si="8"/>
        <v>#N/A</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t="e">
        <f t="shared" si="7"/>
        <v>#N/A</v>
      </c>
      <c r="H185" s="60" t="e">
        <f t="shared" si="8"/>
        <v>#N/A</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t="e">
        <f t="shared" si="7"/>
        <v>#N/A</v>
      </c>
      <c r="H186" s="60" t="e">
        <f t="shared" si="8"/>
        <v>#N/A</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t="e">
        <f t="shared" si="7"/>
        <v>#N/A</v>
      </c>
      <c r="H187" s="60" t="e">
        <f t="shared" si="8"/>
        <v>#N/A</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t="e">
        <f t="shared" si="7"/>
        <v>#N/A</v>
      </c>
      <c r="H188" s="60" t="e">
        <f t="shared" si="8"/>
        <v>#N/A</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t="e">
        <f t="shared" si="7"/>
        <v>#N/A</v>
      </c>
      <c r="H189" s="60" t="e">
        <f t="shared" si="8"/>
        <v>#N/A</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t="e">
        <f t="shared" si="7"/>
        <v>#N/A</v>
      </c>
      <c r="H190" s="60" t="e">
        <f t="shared" si="8"/>
        <v>#N/A</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t="e">
        <f t="shared" si="7"/>
        <v>#N/A</v>
      </c>
      <c r="H191" s="60" t="e">
        <f t="shared" si="8"/>
        <v>#N/A</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t="e">
        <f t="shared" si="7"/>
        <v>#N/A</v>
      </c>
      <c r="H192" s="60" t="e">
        <f t="shared" si="8"/>
        <v>#N/A</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t="e">
        <f t="shared" si="7"/>
        <v>#N/A</v>
      </c>
      <c r="H193" s="60" t="e">
        <f t="shared" si="8"/>
        <v>#N/A</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t="e">
        <f t="shared" si="7"/>
        <v>#N/A</v>
      </c>
      <c r="H194" s="60" t="e">
        <f t="shared" si="8"/>
        <v>#N/A</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t="e">
        <f t="shared" si="7"/>
        <v>#N/A</v>
      </c>
      <c r="H195" s="60" t="e">
        <f t="shared" si="8"/>
        <v>#N/A</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t="e">
        <f t="shared" si="7"/>
        <v>#N/A</v>
      </c>
      <c r="H196" s="60" t="e">
        <f t="shared" si="8"/>
        <v>#N/A</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t="e">
        <f t="shared" si="7"/>
        <v>#N/A</v>
      </c>
      <c r="H197" s="60" t="e">
        <f t="shared" si="8"/>
        <v>#N/A</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t="e">
        <f t="shared" si="7"/>
        <v>#N/A</v>
      </c>
      <c r="H198" s="60" t="e">
        <f t="shared" si="8"/>
        <v>#N/A</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t="e">
        <f t="shared" si="7"/>
        <v>#N/A</v>
      </c>
      <c r="H199" s="60" t="e">
        <f t="shared" si="8"/>
        <v>#N/A</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t="e">
        <f t="shared" si="7"/>
        <v>#N/A</v>
      </c>
      <c r="H200" s="60" t="e">
        <f t="shared" si="8"/>
        <v>#N/A</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t="e">
        <f t="shared" si="7"/>
        <v>#N/A</v>
      </c>
      <c r="H201" s="60" t="e">
        <f t="shared" si="8"/>
        <v>#N/A</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t="e">
        <f t="shared" si="7"/>
        <v>#N/A</v>
      </c>
      <c r="H202" s="60" t="e">
        <f t="shared" si="8"/>
        <v>#N/A</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t="e">
        <f t="shared" si="7"/>
        <v>#N/A</v>
      </c>
      <c r="H203" s="60" t="e">
        <f t="shared" si="8"/>
        <v>#N/A</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t="e">
        <f t="shared" si="7"/>
        <v>#N/A</v>
      </c>
      <c r="H204" s="60" t="e">
        <f t="shared" si="8"/>
        <v>#N/A</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t="e">
        <f t="shared" si="7"/>
        <v>#N/A</v>
      </c>
      <c r="H205" s="60" t="e">
        <f t="shared" si="8"/>
        <v>#N/A</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t="e">
        <f t="shared" si="7"/>
        <v>#N/A</v>
      </c>
      <c r="H206" s="60" t="e">
        <f t="shared" si="8"/>
        <v>#N/A</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t="e">
        <f t="shared" si="7"/>
        <v>#N/A</v>
      </c>
      <c r="H207" s="60" t="e">
        <f t="shared" si="8"/>
        <v>#N/A</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t="e">
        <f t="shared" si="7"/>
        <v>#N/A</v>
      </c>
      <c r="H208" s="60" t="e">
        <f t="shared" si="8"/>
        <v>#N/A</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t="e">
        <f t="shared" si="7"/>
        <v>#N/A</v>
      </c>
      <c r="H209" s="60" t="e">
        <f t="shared" si="8"/>
        <v>#N/A</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t="e">
        <f t="shared" si="7"/>
        <v>#N/A</v>
      </c>
      <c r="H210" s="60" t="e">
        <f t="shared" si="8"/>
        <v>#N/A</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t="e">
        <f t="shared" ref="G211:G274" si="11">E211*$E$14</f>
        <v>#N/A</v>
      </c>
      <c r="H211" s="60" t="e">
        <f t="shared" ref="H211:H274" si="12">D211*G211</f>
        <v>#N/A</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t="e">
        <f t="shared" si="11"/>
        <v>#N/A</v>
      </c>
      <c r="H212" s="60" t="e">
        <f t="shared" si="12"/>
        <v>#N/A</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t="e">
        <f t="shared" si="11"/>
        <v>#N/A</v>
      </c>
      <c r="H213" s="60" t="e">
        <f t="shared" si="12"/>
        <v>#N/A</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t="e">
        <f t="shared" si="11"/>
        <v>#N/A</v>
      </c>
      <c r="H214" s="60" t="e">
        <f t="shared" si="12"/>
        <v>#N/A</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t="e">
        <f t="shared" si="11"/>
        <v>#N/A</v>
      </c>
      <c r="H215" s="60" t="e">
        <f t="shared" si="12"/>
        <v>#N/A</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t="e">
        <f t="shared" si="11"/>
        <v>#N/A</v>
      </c>
      <c r="H216" s="60" t="e">
        <f t="shared" si="12"/>
        <v>#N/A</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t="e">
        <f t="shared" si="11"/>
        <v>#N/A</v>
      </c>
      <c r="H217" s="60" t="e">
        <f t="shared" si="12"/>
        <v>#N/A</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t="e">
        <f t="shared" si="11"/>
        <v>#N/A</v>
      </c>
      <c r="H218" s="60" t="e">
        <f t="shared" si="12"/>
        <v>#N/A</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t="e">
        <f t="shared" si="11"/>
        <v>#N/A</v>
      </c>
      <c r="H219" s="60" t="e">
        <f t="shared" si="12"/>
        <v>#N/A</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t="e">
        <f t="shared" si="11"/>
        <v>#N/A</v>
      </c>
      <c r="H220" s="60" t="e">
        <f t="shared" si="12"/>
        <v>#N/A</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t="e">
        <f t="shared" si="11"/>
        <v>#N/A</v>
      </c>
      <c r="H221" s="60" t="e">
        <f t="shared" si="12"/>
        <v>#N/A</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t="e">
        <f t="shared" si="11"/>
        <v>#N/A</v>
      </c>
      <c r="H222" s="60" t="e">
        <f t="shared" si="12"/>
        <v>#N/A</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t="e">
        <f t="shared" si="11"/>
        <v>#N/A</v>
      </c>
      <c r="H223" s="60" t="e">
        <f t="shared" si="12"/>
        <v>#N/A</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t="e">
        <f t="shared" si="11"/>
        <v>#N/A</v>
      </c>
      <c r="H224" s="60" t="e">
        <f t="shared" si="12"/>
        <v>#N/A</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t="e">
        <f t="shared" si="11"/>
        <v>#N/A</v>
      </c>
      <c r="H225" s="60" t="e">
        <f t="shared" si="12"/>
        <v>#N/A</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t="e">
        <f t="shared" si="11"/>
        <v>#N/A</v>
      </c>
      <c r="H226" s="60" t="e">
        <f t="shared" si="12"/>
        <v>#N/A</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t="e">
        <f t="shared" si="11"/>
        <v>#N/A</v>
      </c>
      <c r="H227" s="60" t="e">
        <f t="shared" si="12"/>
        <v>#N/A</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t="e">
        <f t="shared" si="11"/>
        <v>#N/A</v>
      </c>
      <c r="H228" s="60" t="e">
        <f t="shared" si="12"/>
        <v>#N/A</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t="e">
        <f t="shared" si="11"/>
        <v>#N/A</v>
      </c>
      <c r="H229" s="60" t="e">
        <f t="shared" si="12"/>
        <v>#N/A</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t="e">
        <f t="shared" si="11"/>
        <v>#N/A</v>
      </c>
      <c r="H230" s="60" t="e">
        <f t="shared" si="12"/>
        <v>#N/A</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t="e">
        <f t="shared" si="11"/>
        <v>#N/A</v>
      </c>
      <c r="H231" s="60" t="e">
        <f t="shared" si="12"/>
        <v>#N/A</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t="e">
        <f t="shared" si="11"/>
        <v>#N/A</v>
      </c>
      <c r="H232" s="60" t="e">
        <f t="shared" si="12"/>
        <v>#N/A</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t="e">
        <f t="shared" si="11"/>
        <v>#N/A</v>
      </c>
      <c r="H233" s="60" t="e">
        <f t="shared" si="12"/>
        <v>#N/A</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t="e">
        <f t="shared" si="11"/>
        <v>#N/A</v>
      </c>
      <c r="H234" s="60" t="e">
        <f t="shared" si="12"/>
        <v>#N/A</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t="e">
        <f t="shared" si="11"/>
        <v>#N/A</v>
      </c>
      <c r="H235" s="60" t="e">
        <f t="shared" si="12"/>
        <v>#N/A</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t="e">
        <f t="shared" si="11"/>
        <v>#N/A</v>
      </c>
      <c r="H236" s="60" t="e">
        <f t="shared" si="12"/>
        <v>#N/A</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t="e">
        <f t="shared" si="11"/>
        <v>#N/A</v>
      </c>
      <c r="H237" s="60" t="e">
        <f t="shared" si="12"/>
        <v>#N/A</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t="e">
        <f t="shared" si="11"/>
        <v>#N/A</v>
      </c>
      <c r="H238" s="60" t="e">
        <f t="shared" si="12"/>
        <v>#N/A</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t="e">
        <f t="shared" si="11"/>
        <v>#N/A</v>
      </c>
      <c r="H239" s="60" t="e">
        <f t="shared" si="12"/>
        <v>#N/A</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t="e">
        <f t="shared" si="11"/>
        <v>#N/A</v>
      </c>
      <c r="H240" s="60" t="e">
        <f t="shared" si="12"/>
        <v>#N/A</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t="e">
        <f t="shared" si="11"/>
        <v>#N/A</v>
      </c>
      <c r="H241" s="60" t="e">
        <f t="shared" si="12"/>
        <v>#N/A</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t="e">
        <f t="shared" si="11"/>
        <v>#N/A</v>
      </c>
      <c r="H242" s="60" t="e">
        <f t="shared" si="12"/>
        <v>#N/A</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t="e">
        <f t="shared" si="11"/>
        <v>#N/A</v>
      </c>
      <c r="H243" s="60" t="e">
        <f t="shared" si="12"/>
        <v>#N/A</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t="e">
        <f t="shared" si="11"/>
        <v>#N/A</v>
      </c>
      <c r="H244" s="60" t="e">
        <f t="shared" si="12"/>
        <v>#N/A</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t="e">
        <f t="shared" si="11"/>
        <v>#N/A</v>
      </c>
      <c r="H245" s="60" t="e">
        <f t="shared" si="12"/>
        <v>#N/A</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t="e">
        <f t="shared" si="11"/>
        <v>#N/A</v>
      </c>
      <c r="H246" s="60" t="e">
        <f t="shared" si="12"/>
        <v>#N/A</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t="e">
        <f t="shared" si="11"/>
        <v>#N/A</v>
      </c>
      <c r="H247" s="60" t="e">
        <f t="shared" si="12"/>
        <v>#N/A</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t="e">
        <f t="shared" si="11"/>
        <v>#N/A</v>
      </c>
      <c r="H248" s="60" t="e">
        <f t="shared" si="12"/>
        <v>#N/A</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t="e">
        <f t="shared" si="11"/>
        <v>#N/A</v>
      </c>
      <c r="H249" s="60" t="e">
        <f t="shared" si="12"/>
        <v>#N/A</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t="e">
        <f t="shared" si="11"/>
        <v>#N/A</v>
      </c>
      <c r="H250" s="60" t="e">
        <f t="shared" si="12"/>
        <v>#N/A</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t="e">
        <f t="shared" si="11"/>
        <v>#N/A</v>
      </c>
      <c r="H251" s="60" t="e">
        <f t="shared" si="12"/>
        <v>#N/A</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t="e">
        <f t="shared" si="11"/>
        <v>#N/A</v>
      </c>
      <c r="H252" s="60" t="e">
        <f t="shared" si="12"/>
        <v>#N/A</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t="e">
        <f t="shared" si="11"/>
        <v>#N/A</v>
      </c>
      <c r="H253" s="60" t="e">
        <f t="shared" si="12"/>
        <v>#N/A</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t="e">
        <f t="shared" si="11"/>
        <v>#N/A</v>
      </c>
      <c r="H254" s="60" t="e">
        <f t="shared" si="12"/>
        <v>#N/A</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t="e">
        <f t="shared" si="11"/>
        <v>#N/A</v>
      </c>
      <c r="H255" s="60" t="e">
        <f t="shared" si="12"/>
        <v>#N/A</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t="e">
        <f t="shared" si="11"/>
        <v>#N/A</v>
      </c>
      <c r="H256" s="60" t="e">
        <f t="shared" si="12"/>
        <v>#N/A</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t="e">
        <f t="shared" si="11"/>
        <v>#N/A</v>
      </c>
      <c r="H257" s="60" t="e">
        <f t="shared" si="12"/>
        <v>#N/A</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t="e">
        <f t="shared" si="11"/>
        <v>#N/A</v>
      </c>
      <c r="H258" s="60" t="e">
        <f t="shared" si="12"/>
        <v>#N/A</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t="e">
        <f t="shared" si="11"/>
        <v>#N/A</v>
      </c>
      <c r="H259" s="60" t="e">
        <f t="shared" si="12"/>
        <v>#N/A</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t="e">
        <f t="shared" si="11"/>
        <v>#N/A</v>
      </c>
      <c r="H260" s="60" t="e">
        <f t="shared" si="12"/>
        <v>#N/A</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t="e">
        <f t="shared" si="11"/>
        <v>#N/A</v>
      </c>
      <c r="H261" s="60" t="e">
        <f t="shared" si="12"/>
        <v>#N/A</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t="e">
        <f t="shared" si="11"/>
        <v>#N/A</v>
      </c>
      <c r="H262" s="60" t="e">
        <f t="shared" si="12"/>
        <v>#N/A</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t="e">
        <f t="shared" si="11"/>
        <v>#N/A</v>
      </c>
      <c r="H263" s="60" t="e">
        <f t="shared" si="12"/>
        <v>#N/A</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t="e">
        <f t="shared" si="11"/>
        <v>#N/A</v>
      </c>
      <c r="H264" s="60" t="e">
        <f t="shared" si="12"/>
        <v>#N/A</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t="e">
        <f t="shared" si="11"/>
        <v>#N/A</v>
      </c>
      <c r="H265" s="60" t="e">
        <f t="shared" si="12"/>
        <v>#N/A</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t="e">
        <f t="shared" si="11"/>
        <v>#N/A</v>
      </c>
      <c r="H266" s="60" t="e">
        <f t="shared" si="12"/>
        <v>#N/A</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t="e">
        <f t="shared" si="11"/>
        <v>#N/A</v>
      </c>
      <c r="H267" s="60" t="e">
        <f t="shared" si="12"/>
        <v>#N/A</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t="e">
        <f t="shared" si="11"/>
        <v>#N/A</v>
      </c>
      <c r="H268" s="60" t="e">
        <f t="shared" si="12"/>
        <v>#N/A</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t="e">
        <f t="shared" si="11"/>
        <v>#N/A</v>
      </c>
      <c r="H269" s="60" t="e">
        <f t="shared" si="12"/>
        <v>#N/A</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t="e">
        <f t="shared" si="11"/>
        <v>#N/A</v>
      </c>
      <c r="H270" s="60" t="e">
        <f t="shared" si="12"/>
        <v>#N/A</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t="e">
        <f t="shared" si="11"/>
        <v>#N/A</v>
      </c>
      <c r="H271" s="60" t="e">
        <f t="shared" si="12"/>
        <v>#N/A</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t="e">
        <f t="shared" si="11"/>
        <v>#N/A</v>
      </c>
      <c r="H272" s="60" t="e">
        <f t="shared" si="12"/>
        <v>#N/A</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t="e">
        <f t="shared" si="11"/>
        <v>#N/A</v>
      </c>
      <c r="H273" s="60" t="e">
        <f t="shared" si="12"/>
        <v>#N/A</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t="e">
        <f t="shared" si="11"/>
        <v>#N/A</v>
      </c>
      <c r="H274" s="60" t="e">
        <f t="shared" si="12"/>
        <v>#N/A</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t="e">
        <f t="shared" ref="G275:G338" si="14">E275*$E$14</f>
        <v>#N/A</v>
      </c>
      <c r="H275" s="60" t="e">
        <f t="shared" ref="H275:H338" si="15">D275*G275</f>
        <v>#N/A</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t="e">
        <f t="shared" si="14"/>
        <v>#N/A</v>
      </c>
      <c r="H276" s="60" t="e">
        <f t="shared" si="15"/>
        <v>#N/A</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t="e">
        <f t="shared" si="14"/>
        <v>#N/A</v>
      </c>
      <c r="H277" s="60" t="e">
        <f t="shared" si="15"/>
        <v>#N/A</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t="e">
        <f t="shared" si="14"/>
        <v>#N/A</v>
      </c>
      <c r="H278" s="60" t="e">
        <f t="shared" si="15"/>
        <v>#N/A</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t="e">
        <f t="shared" si="14"/>
        <v>#N/A</v>
      </c>
      <c r="H279" s="60" t="e">
        <f t="shared" si="15"/>
        <v>#N/A</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t="e">
        <f t="shared" si="14"/>
        <v>#N/A</v>
      </c>
      <c r="H280" s="60" t="e">
        <f t="shared" si="15"/>
        <v>#N/A</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t="e">
        <f t="shared" si="14"/>
        <v>#N/A</v>
      </c>
      <c r="H281" s="60" t="e">
        <f t="shared" si="15"/>
        <v>#N/A</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t="e">
        <f t="shared" si="14"/>
        <v>#N/A</v>
      </c>
      <c r="H282" s="60" t="e">
        <f t="shared" si="15"/>
        <v>#N/A</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t="e">
        <f t="shared" si="14"/>
        <v>#N/A</v>
      </c>
      <c r="H283" s="60" t="e">
        <f t="shared" si="15"/>
        <v>#N/A</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t="e">
        <f t="shared" si="14"/>
        <v>#N/A</v>
      </c>
      <c r="H284" s="60" t="e">
        <f t="shared" si="15"/>
        <v>#N/A</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t="e">
        <f t="shared" si="14"/>
        <v>#N/A</v>
      </c>
      <c r="H285" s="60" t="e">
        <f t="shared" si="15"/>
        <v>#N/A</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t="e">
        <f t="shared" si="14"/>
        <v>#N/A</v>
      </c>
      <c r="H286" s="60" t="e">
        <f t="shared" si="15"/>
        <v>#N/A</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t="e">
        <f t="shared" si="14"/>
        <v>#N/A</v>
      </c>
      <c r="H287" s="60" t="e">
        <f t="shared" si="15"/>
        <v>#N/A</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t="e">
        <f t="shared" si="14"/>
        <v>#N/A</v>
      </c>
      <c r="H288" s="60" t="e">
        <f t="shared" si="15"/>
        <v>#N/A</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t="e">
        <f t="shared" si="14"/>
        <v>#N/A</v>
      </c>
      <c r="H289" s="60" t="e">
        <f t="shared" si="15"/>
        <v>#N/A</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t="e">
        <f t="shared" si="14"/>
        <v>#N/A</v>
      </c>
      <c r="H290" s="60" t="e">
        <f t="shared" si="15"/>
        <v>#N/A</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t="e">
        <f t="shared" si="14"/>
        <v>#N/A</v>
      </c>
      <c r="H291" s="60" t="e">
        <f t="shared" si="15"/>
        <v>#N/A</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t="e">
        <f t="shared" si="14"/>
        <v>#N/A</v>
      </c>
      <c r="H292" s="60" t="e">
        <f t="shared" si="15"/>
        <v>#N/A</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t="e">
        <f t="shared" si="14"/>
        <v>#N/A</v>
      </c>
      <c r="H293" s="60" t="e">
        <f t="shared" si="15"/>
        <v>#N/A</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t="e">
        <f t="shared" si="14"/>
        <v>#N/A</v>
      </c>
      <c r="H294" s="60" t="e">
        <f t="shared" si="15"/>
        <v>#N/A</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t="e">
        <f t="shared" si="14"/>
        <v>#N/A</v>
      </c>
      <c r="H295" s="60" t="e">
        <f t="shared" si="15"/>
        <v>#N/A</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t="e">
        <f t="shared" si="14"/>
        <v>#N/A</v>
      </c>
      <c r="H296" s="60" t="e">
        <f t="shared" si="15"/>
        <v>#N/A</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t="e">
        <f t="shared" si="14"/>
        <v>#N/A</v>
      </c>
      <c r="H297" s="60" t="e">
        <f t="shared" si="15"/>
        <v>#N/A</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t="e">
        <f t="shared" si="14"/>
        <v>#N/A</v>
      </c>
      <c r="H298" s="60" t="e">
        <f t="shared" si="15"/>
        <v>#N/A</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t="e">
        <f t="shared" si="14"/>
        <v>#N/A</v>
      </c>
      <c r="H299" s="60" t="e">
        <f t="shared" si="15"/>
        <v>#N/A</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t="e">
        <f t="shared" si="14"/>
        <v>#N/A</v>
      </c>
      <c r="H300" s="60" t="e">
        <f t="shared" si="15"/>
        <v>#N/A</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t="e">
        <f t="shared" si="14"/>
        <v>#N/A</v>
      </c>
      <c r="H301" s="60" t="e">
        <f t="shared" si="15"/>
        <v>#N/A</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t="e">
        <f t="shared" si="14"/>
        <v>#N/A</v>
      </c>
      <c r="H302" s="60" t="e">
        <f t="shared" si="15"/>
        <v>#N/A</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t="e">
        <f t="shared" si="14"/>
        <v>#N/A</v>
      </c>
      <c r="H303" s="60" t="e">
        <f t="shared" si="15"/>
        <v>#N/A</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t="e">
        <f t="shared" si="14"/>
        <v>#N/A</v>
      </c>
      <c r="H304" s="60" t="e">
        <f t="shared" si="15"/>
        <v>#N/A</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t="e">
        <f t="shared" si="14"/>
        <v>#N/A</v>
      </c>
      <c r="H305" s="60" t="e">
        <f t="shared" si="15"/>
        <v>#N/A</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t="e">
        <f t="shared" si="14"/>
        <v>#N/A</v>
      </c>
      <c r="H306" s="60" t="e">
        <f t="shared" si="15"/>
        <v>#N/A</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t="e">
        <f t="shared" si="14"/>
        <v>#N/A</v>
      </c>
      <c r="H307" s="60" t="e">
        <f t="shared" si="15"/>
        <v>#N/A</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t="e">
        <f t="shared" si="14"/>
        <v>#N/A</v>
      </c>
      <c r="H308" s="60" t="e">
        <f t="shared" si="15"/>
        <v>#N/A</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t="e">
        <f t="shared" si="14"/>
        <v>#N/A</v>
      </c>
      <c r="H309" s="60" t="e">
        <f t="shared" si="15"/>
        <v>#N/A</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t="e">
        <f t="shared" si="14"/>
        <v>#N/A</v>
      </c>
      <c r="H310" s="60" t="e">
        <f t="shared" si="15"/>
        <v>#N/A</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t="e">
        <f t="shared" si="14"/>
        <v>#N/A</v>
      </c>
      <c r="H311" s="60" t="e">
        <f t="shared" si="15"/>
        <v>#N/A</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t="e">
        <f t="shared" si="14"/>
        <v>#N/A</v>
      </c>
      <c r="H312" s="60" t="e">
        <f t="shared" si="15"/>
        <v>#N/A</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t="e">
        <f t="shared" si="14"/>
        <v>#N/A</v>
      </c>
      <c r="H313" s="60" t="e">
        <f t="shared" si="15"/>
        <v>#N/A</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t="e">
        <f t="shared" si="14"/>
        <v>#N/A</v>
      </c>
      <c r="H314" s="60" t="e">
        <f t="shared" si="15"/>
        <v>#N/A</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t="e">
        <f t="shared" si="14"/>
        <v>#N/A</v>
      </c>
      <c r="H315" s="60" t="e">
        <f t="shared" si="15"/>
        <v>#N/A</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t="e">
        <f t="shared" si="14"/>
        <v>#N/A</v>
      </c>
      <c r="H316" s="60" t="e">
        <f t="shared" si="15"/>
        <v>#N/A</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t="e">
        <f t="shared" si="14"/>
        <v>#N/A</v>
      </c>
      <c r="H317" s="60" t="e">
        <f t="shared" si="15"/>
        <v>#N/A</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t="e">
        <f t="shared" si="14"/>
        <v>#N/A</v>
      </c>
      <c r="H318" s="60" t="e">
        <f t="shared" si="15"/>
        <v>#N/A</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t="e">
        <f t="shared" si="14"/>
        <v>#N/A</v>
      </c>
      <c r="H319" s="60" t="e">
        <f t="shared" si="15"/>
        <v>#N/A</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t="e">
        <f t="shared" si="14"/>
        <v>#N/A</v>
      </c>
      <c r="H320" s="60" t="e">
        <f t="shared" si="15"/>
        <v>#N/A</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t="e">
        <f t="shared" si="14"/>
        <v>#N/A</v>
      </c>
      <c r="H321" s="60" t="e">
        <f t="shared" si="15"/>
        <v>#N/A</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t="e">
        <f t="shared" si="14"/>
        <v>#N/A</v>
      </c>
      <c r="H322" s="60" t="e">
        <f t="shared" si="15"/>
        <v>#N/A</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t="e">
        <f t="shared" si="14"/>
        <v>#N/A</v>
      </c>
      <c r="H323" s="60" t="e">
        <f t="shared" si="15"/>
        <v>#N/A</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t="e">
        <f t="shared" si="14"/>
        <v>#N/A</v>
      </c>
      <c r="H324" s="60" t="e">
        <f t="shared" si="15"/>
        <v>#N/A</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t="e">
        <f t="shared" si="14"/>
        <v>#N/A</v>
      </c>
      <c r="H325" s="60" t="e">
        <f t="shared" si="15"/>
        <v>#N/A</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t="e">
        <f t="shared" si="14"/>
        <v>#N/A</v>
      </c>
      <c r="H326" s="60" t="e">
        <f t="shared" si="15"/>
        <v>#N/A</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t="e">
        <f t="shared" si="14"/>
        <v>#N/A</v>
      </c>
      <c r="H327" s="60" t="e">
        <f t="shared" si="15"/>
        <v>#N/A</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t="e">
        <f t="shared" si="14"/>
        <v>#N/A</v>
      </c>
      <c r="H328" s="60" t="e">
        <f t="shared" si="15"/>
        <v>#N/A</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t="e">
        <f t="shared" si="14"/>
        <v>#N/A</v>
      </c>
      <c r="H329" s="60" t="e">
        <f t="shared" si="15"/>
        <v>#N/A</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t="e">
        <f t="shared" si="14"/>
        <v>#N/A</v>
      </c>
      <c r="H330" s="60" t="e">
        <f t="shared" si="15"/>
        <v>#N/A</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t="e">
        <f t="shared" si="14"/>
        <v>#N/A</v>
      </c>
      <c r="H331" s="60" t="e">
        <f t="shared" si="15"/>
        <v>#N/A</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t="e">
        <f t="shared" si="14"/>
        <v>#N/A</v>
      </c>
      <c r="H332" s="60" t="e">
        <f t="shared" si="15"/>
        <v>#N/A</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t="e">
        <f t="shared" si="14"/>
        <v>#N/A</v>
      </c>
      <c r="H333" s="60" t="e">
        <f t="shared" si="15"/>
        <v>#N/A</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t="e">
        <f t="shared" si="14"/>
        <v>#N/A</v>
      </c>
      <c r="H334" s="60" t="e">
        <f t="shared" si="15"/>
        <v>#N/A</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t="e">
        <f t="shared" si="14"/>
        <v>#N/A</v>
      </c>
      <c r="H335" s="60" t="e">
        <f t="shared" si="15"/>
        <v>#N/A</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t="e">
        <f t="shared" si="14"/>
        <v>#N/A</v>
      </c>
      <c r="H336" s="60" t="e">
        <f t="shared" si="15"/>
        <v>#N/A</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t="e">
        <f t="shared" si="14"/>
        <v>#N/A</v>
      </c>
      <c r="H337" s="60" t="e">
        <f t="shared" si="15"/>
        <v>#N/A</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t="e">
        <f t="shared" si="14"/>
        <v>#N/A</v>
      </c>
      <c r="H338" s="60" t="e">
        <f t="shared" si="15"/>
        <v>#N/A</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t="e">
        <f t="shared" ref="G339:G402" si="17">E339*$E$14</f>
        <v>#N/A</v>
      </c>
      <c r="H339" s="60" t="e">
        <f t="shared" ref="H339:H402" si="18">D339*G339</f>
        <v>#N/A</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t="e">
        <f t="shared" si="17"/>
        <v>#N/A</v>
      </c>
      <c r="H340" s="60" t="e">
        <f t="shared" si="18"/>
        <v>#N/A</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t="e">
        <f t="shared" si="17"/>
        <v>#N/A</v>
      </c>
      <c r="H341" s="60" t="e">
        <f t="shared" si="18"/>
        <v>#N/A</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t="e">
        <f t="shared" si="17"/>
        <v>#N/A</v>
      </c>
      <c r="H342" s="60" t="e">
        <f t="shared" si="18"/>
        <v>#N/A</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t="e">
        <f t="shared" si="17"/>
        <v>#N/A</v>
      </c>
      <c r="H343" s="60" t="e">
        <f t="shared" si="18"/>
        <v>#N/A</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t="e">
        <f t="shared" si="17"/>
        <v>#N/A</v>
      </c>
      <c r="H344" s="60" t="e">
        <f t="shared" si="18"/>
        <v>#N/A</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t="e">
        <f t="shared" si="17"/>
        <v>#N/A</v>
      </c>
      <c r="H345" s="60" t="e">
        <f t="shared" si="18"/>
        <v>#N/A</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t="e">
        <f t="shared" si="17"/>
        <v>#N/A</v>
      </c>
      <c r="H346" s="60" t="e">
        <f t="shared" si="18"/>
        <v>#N/A</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t="e">
        <f t="shared" si="17"/>
        <v>#N/A</v>
      </c>
      <c r="H347" s="60" t="e">
        <f t="shared" si="18"/>
        <v>#N/A</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t="e">
        <f t="shared" si="17"/>
        <v>#N/A</v>
      </c>
      <c r="H348" s="60" t="e">
        <f t="shared" si="18"/>
        <v>#N/A</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t="e">
        <f t="shared" si="17"/>
        <v>#N/A</v>
      </c>
      <c r="H349" s="60" t="e">
        <f t="shared" si="18"/>
        <v>#N/A</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t="e">
        <f t="shared" si="17"/>
        <v>#N/A</v>
      </c>
      <c r="H350" s="60" t="e">
        <f t="shared" si="18"/>
        <v>#N/A</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t="e">
        <f t="shared" si="17"/>
        <v>#N/A</v>
      </c>
      <c r="H351" s="60" t="e">
        <f t="shared" si="18"/>
        <v>#N/A</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t="e">
        <f t="shared" si="17"/>
        <v>#N/A</v>
      </c>
      <c r="H352" s="60" t="e">
        <f t="shared" si="18"/>
        <v>#N/A</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t="e">
        <f t="shared" si="17"/>
        <v>#N/A</v>
      </c>
      <c r="H353" s="60" t="e">
        <f t="shared" si="18"/>
        <v>#N/A</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t="e">
        <f t="shared" si="17"/>
        <v>#N/A</v>
      </c>
      <c r="H354" s="60" t="e">
        <f t="shared" si="18"/>
        <v>#N/A</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t="e">
        <f t="shared" si="17"/>
        <v>#N/A</v>
      </c>
      <c r="H355" s="60" t="e">
        <f t="shared" si="18"/>
        <v>#N/A</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t="e">
        <f t="shared" si="17"/>
        <v>#N/A</v>
      </c>
      <c r="H356" s="60" t="e">
        <f t="shared" si="18"/>
        <v>#N/A</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t="e">
        <f t="shared" si="17"/>
        <v>#N/A</v>
      </c>
      <c r="H357" s="60" t="e">
        <f t="shared" si="18"/>
        <v>#N/A</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t="e">
        <f t="shared" si="17"/>
        <v>#N/A</v>
      </c>
      <c r="H358" s="60" t="e">
        <f t="shared" si="18"/>
        <v>#N/A</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t="e">
        <f t="shared" si="17"/>
        <v>#N/A</v>
      </c>
      <c r="H359" s="60" t="e">
        <f t="shared" si="18"/>
        <v>#N/A</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t="e">
        <f t="shared" si="17"/>
        <v>#N/A</v>
      </c>
      <c r="H360" s="60" t="e">
        <f t="shared" si="18"/>
        <v>#N/A</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t="e">
        <f t="shared" si="17"/>
        <v>#N/A</v>
      </c>
      <c r="H361" s="60" t="e">
        <f t="shared" si="18"/>
        <v>#N/A</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t="e">
        <f t="shared" si="17"/>
        <v>#N/A</v>
      </c>
      <c r="H362" s="60" t="e">
        <f t="shared" si="18"/>
        <v>#N/A</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t="e">
        <f t="shared" si="17"/>
        <v>#N/A</v>
      </c>
      <c r="H363" s="60" t="e">
        <f t="shared" si="18"/>
        <v>#N/A</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t="e">
        <f t="shared" si="17"/>
        <v>#N/A</v>
      </c>
      <c r="H364" s="60" t="e">
        <f t="shared" si="18"/>
        <v>#N/A</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t="e">
        <f t="shared" si="17"/>
        <v>#N/A</v>
      </c>
      <c r="H365" s="60" t="e">
        <f t="shared" si="18"/>
        <v>#N/A</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t="e">
        <f t="shared" si="17"/>
        <v>#N/A</v>
      </c>
      <c r="H366" s="60" t="e">
        <f t="shared" si="18"/>
        <v>#N/A</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t="e">
        <f t="shared" si="17"/>
        <v>#N/A</v>
      </c>
      <c r="H367" s="60" t="e">
        <f t="shared" si="18"/>
        <v>#N/A</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t="e">
        <f t="shared" si="17"/>
        <v>#N/A</v>
      </c>
      <c r="H368" s="60" t="e">
        <f t="shared" si="18"/>
        <v>#N/A</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t="e">
        <f t="shared" si="17"/>
        <v>#N/A</v>
      </c>
      <c r="H369" s="60" t="e">
        <f t="shared" si="18"/>
        <v>#N/A</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t="e">
        <f t="shared" si="17"/>
        <v>#N/A</v>
      </c>
      <c r="H370" s="60" t="e">
        <f t="shared" si="18"/>
        <v>#N/A</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t="e">
        <f t="shared" si="17"/>
        <v>#N/A</v>
      </c>
      <c r="H371" s="60" t="e">
        <f t="shared" si="18"/>
        <v>#N/A</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t="e">
        <f t="shared" si="17"/>
        <v>#N/A</v>
      </c>
      <c r="H372" s="60" t="e">
        <f t="shared" si="18"/>
        <v>#N/A</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t="e">
        <f t="shared" si="17"/>
        <v>#N/A</v>
      </c>
      <c r="H373" s="60" t="e">
        <f t="shared" si="18"/>
        <v>#N/A</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t="e">
        <f t="shared" si="17"/>
        <v>#N/A</v>
      </c>
      <c r="H374" s="60" t="e">
        <f t="shared" si="18"/>
        <v>#N/A</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t="e">
        <f t="shared" si="17"/>
        <v>#N/A</v>
      </c>
      <c r="H375" s="60" t="e">
        <f t="shared" si="18"/>
        <v>#N/A</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t="e">
        <f t="shared" si="17"/>
        <v>#N/A</v>
      </c>
      <c r="H376" s="60" t="e">
        <f t="shared" si="18"/>
        <v>#N/A</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t="e">
        <f t="shared" si="17"/>
        <v>#N/A</v>
      </c>
      <c r="H377" s="60" t="e">
        <f t="shared" si="18"/>
        <v>#N/A</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t="e">
        <f t="shared" si="17"/>
        <v>#N/A</v>
      </c>
      <c r="H378" s="60" t="e">
        <f t="shared" si="18"/>
        <v>#N/A</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t="e">
        <f t="shared" si="17"/>
        <v>#N/A</v>
      </c>
      <c r="H379" s="60" t="e">
        <f t="shared" si="18"/>
        <v>#N/A</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t="e">
        <f t="shared" si="17"/>
        <v>#N/A</v>
      </c>
      <c r="H380" s="60" t="e">
        <f t="shared" si="18"/>
        <v>#N/A</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t="e">
        <f t="shared" si="17"/>
        <v>#N/A</v>
      </c>
      <c r="H381" s="60" t="e">
        <f t="shared" si="18"/>
        <v>#N/A</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t="e">
        <f t="shared" si="17"/>
        <v>#N/A</v>
      </c>
      <c r="H382" s="60" t="e">
        <f t="shared" si="18"/>
        <v>#N/A</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t="e">
        <f t="shared" si="17"/>
        <v>#N/A</v>
      </c>
      <c r="H383" s="60" t="e">
        <f t="shared" si="18"/>
        <v>#N/A</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t="e">
        <f t="shared" si="17"/>
        <v>#N/A</v>
      </c>
      <c r="H384" s="60" t="e">
        <f t="shared" si="18"/>
        <v>#N/A</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t="e">
        <f t="shared" si="17"/>
        <v>#N/A</v>
      </c>
      <c r="H385" s="60" t="e">
        <f t="shared" si="18"/>
        <v>#N/A</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t="e">
        <f t="shared" si="17"/>
        <v>#N/A</v>
      </c>
      <c r="H386" s="60" t="e">
        <f t="shared" si="18"/>
        <v>#N/A</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t="e">
        <f t="shared" si="17"/>
        <v>#N/A</v>
      </c>
      <c r="H387" s="60" t="e">
        <f t="shared" si="18"/>
        <v>#N/A</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t="e">
        <f t="shared" si="17"/>
        <v>#N/A</v>
      </c>
      <c r="H388" s="60" t="e">
        <f t="shared" si="18"/>
        <v>#N/A</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t="e">
        <f t="shared" si="17"/>
        <v>#N/A</v>
      </c>
      <c r="H389" s="60" t="e">
        <f t="shared" si="18"/>
        <v>#N/A</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t="e">
        <f t="shared" si="17"/>
        <v>#N/A</v>
      </c>
      <c r="H390" s="60" t="e">
        <f t="shared" si="18"/>
        <v>#N/A</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t="e">
        <f t="shared" si="17"/>
        <v>#N/A</v>
      </c>
      <c r="H391" s="60" t="e">
        <f t="shared" si="18"/>
        <v>#N/A</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t="e">
        <f t="shared" si="17"/>
        <v>#N/A</v>
      </c>
      <c r="H392" s="60" t="e">
        <f t="shared" si="18"/>
        <v>#N/A</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t="e">
        <f t="shared" si="17"/>
        <v>#N/A</v>
      </c>
      <c r="H393" s="60" t="e">
        <f t="shared" si="18"/>
        <v>#N/A</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t="e">
        <f t="shared" si="17"/>
        <v>#N/A</v>
      </c>
      <c r="H394" s="60" t="e">
        <f t="shared" si="18"/>
        <v>#N/A</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t="e">
        <f t="shared" si="17"/>
        <v>#N/A</v>
      </c>
      <c r="H395" s="60" t="e">
        <f t="shared" si="18"/>
        <v>#N/A</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t="e">
        <f t="shared" si="17"/>
        <v>#N/A</v>
      </c>
      <c r="H396" s="60" t="e">
        <f t="shared" si="18"/>
        <v>#N/A</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t="e">
        <f t="shared" si="17"/>
        <v>#N/A</v>
      </c>
      <c r="H397" s="60" t="e">
        <f t="shared" si="18"/>
        <v>#N/A</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t="e">
        <f t="shared" si="17"/>
        <v>#N/A</v>
      </c>
      <c r="H398" s="60" t="e">
        <f t="shared" si="18"/>
        <v>#N/A</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t="e">
        <f t="shared" si="17"/>
        <v>#N/A</v>
      </c>
      <c r="H399" s="60" t="e">
        <f t="shared" si="18"/>
        <v>#N/A</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t="e">
        <f t="shared" si="17"/>
        <v>#N/A</v>
      </c>
      <c r="H400" s="60" t="e">
        <f t="shared" si="18"/>
        <v>#N/A</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t="e">
        <f t="shared" si="17"/>
        <v>#N/A</v>
      </c>
      <c r="H401" s="60" t="e">
        <f t="shared" si="18"/>
        <v>#N/A</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t="e">
        <f t="shared" si="17"/>
        <v>#N/A</v>
      </c>
      <c r="H402" s="60" t="e">
        <f t="shared" si="18"/>
        <v>#N/A</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t="e">
        <f t="shared" ref="G403:G466" si="20">E403*$E$14</f>
        <v>#N/A</v>
      </c>
      <c r="H403" s="60" t="e">
        <f t="shared" ref="H403:H466" si="21">D403*G403</f>
        <v>#N/A</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t="e">
        <f t="shared" si="20"/>
        <v>#N/A</v>
      </c>
      <c r="H404" s="60" t="e">
        <f t="shared" si="21"/>
        <v>#N/A</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t="e">
        <f t="shared" si="20"/>
        <v>#N/A</v>
      </c>
      <c r="H405" s="60" t="e">
        <f t="shared" si="21"/>
        <v>#N/A</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t="e">
        <f t="shared" si="20"/>
        <v>#N/A</v>
      </c>
      <c r="H406" s="60" t="e">
        <f t="shared" si="21"/>
        <v>#N/A</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t="e">
        <f t="shared" si="20"/>
        <v>#N/A</v>
      </c>
      <c r="H407" s="60" t="e">
        <f t="shared" si="21"/>
        <v>#N/A</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t="e">
        <f t="shared" si="20"/>
        <v>#N/A</v>
      </c>
      <c r="H408" s="60" t="e">
        <f t="shared" si="21"/>
        <v>#N/A</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t="e">
        <f t="shared" si="20"/>
        <v>#N/A</v>
      </c>
      <c r="H409" s="60" t="e">
        <f t="shared" si="21"/>
        <v>#N/A</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t="e">
        <f t="shared" si="20"/>
        <v>#N/A</v>
      </c>
      <c r="H410" s="60" t="e">
        <f t="shared" si="21"/>
        <v>#N/A</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t="e">
        <f t="shared" si="20"/>
        <v>#N/A</v>
      </c>
      <c r="H411" s="60" t="e">
        <f t="shared" si="21"/>
        <v>#N/A</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t="e">
        <f t="shared" si="20"/>
        <v>#N/A</v>
      </c>
      <c r="H412" s="60" t="e">
        <f t="shared" si="21"/>
        <v>#N/A</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t="e">
        <f t="shared" si="20"/>
        <v>#N/A</v>
      </c>
      <c r="H413" s="60" t="e">
        <f t="shared" si="21"/>
        <v>#N/A</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t="e">
        <f t="shared" si="20"/>
        <v>#N/A</v>
      </c>
      <c r="H414" s="60" t="e">
        <f t="shared" si="21"/>
        <v>#N/A</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t="e">
        <f t="shared" si="20"/>
        <v>#N/A</v>
      </c>
      <c r="H415" s="60" t="e">
        <f t="shared" si="21"/>
        <v>#N/A</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t="e">
        <f t="shared" si="20"/>
        <v>#N/A</v>
      </c>
      <c r="H416" s="60" t="e">
        <f t="shared" si="21"/>
        <v>#N/A</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t="e">
        <f t="shared" si="20"/>
        <v>#N/A</v>
      </c>
      <c r="H417" s="60" t="e">
        <f t="shared" si="21"/>
        <v>#N/A</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t="e">
        <f t="shared" si="20"/>
        <v>#N/A</v>
      </c>
      <c r="H418" s="60" t="e">
        <f t="shared" si="21"/>
        <v>#N/A</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t="e">
        <f t="shared" si="20"/>
        <v>#N/A</v>
      </c>
      <c r="H419" s="60" t="e">
        <f t="shared" si="21"/>
        <v>#N/A</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t="e">
        <f t="shared" si="20"/>
        <v>#N/A</v>
      </c>
      <c r="H420" s="60" t="e">
        <f t="shared" si="21"/>
        <v>#N/A</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t="e">
        <f t="shared" si="20"/>
        <v>#N/A</v>
      </c>
      <c r="H421" s="60" t="e">
        <f t="shared" si="21"/>
        <v>#N/A</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t="e">
        <f t="shared" si="20"/>
        <v>#N/A</v>
      </c>
      <c r="H422" s="60" t="e">
        <f t="shared" si="21"/>
        <v>#N/A</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t="e">
        <f t="shared" si="20"/>
        <v>#N/A</v>
      </c>
      <c r="H423" s="60" t="e">
        <f t="shared" si="21"/>
        <v>#N/A</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t="e">
        <f t="shared" si="20"/>
        <v>#N/A</v>
      </c>
      <c r="H424" s="60" t="e">
        <f t="shared" si="21"/>
        <v>#N/A</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t="e">
        <f t="shared" si="20"/>
        <v>#N/A</v>
      </c>
      <c r="H425" s="60" t="e">
        <f t="shared" si="21"/>
        <v>#N/A</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t="e">
        <f t="shared" si="20"/>
        <v>#N/A</v>
      </c>
      <c r="H426" s="60" t="e">
        <f t="shared" si="21"/>
        <v>#N/A</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t="e">
        <f t="shared" si="20"/>
        <v>#N/A</v>
      </c>
      <c r="H427" s="60" t="e">
        <f t="shared" si="21"/>
        <v>#N/A</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t="e">
        <f t="shared" si="20"/>
        <v>#N/A</v>
      </c>
      <c r="H428" s="60" t="e">
        <f t="shared" si="21"/>
        <v>#N/A</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t="e">
        <f t="shared" si="20"/>
        <v>#N/A</v>
      </c>
      <c r="H429" s="60" t="e">
        <f t="shared" si="21"/>
        <v>#N/A</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t="e">
        <f t="shared" si="20"/>
        <v>#N/A</v>
      </c>
      <c r="H430" s="60" t="e">
        <f t="shared" si="21"/>
        <v>#N/A</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t="e">
        <f t="shared" si="20"/>
        <v>#N/A</v>
      </c>
      <c r="H431" s="60" t="e">
        <f t="shared" si="21"/>
        <v>#N/A</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t="e">
        <f t="shared" si="20"/>
        <v>#N/A</v>
      </c>
      <c r="H432" s="60" t="e">
        <f t="shared" si="21"/>
        <v>#N/A</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t="e">
        <f t="shared" si="20"/>
        <v>#N/A</v>
      </c>
      <c r="H433" s="60" t="e">
        <f t="shared" si="21"/>
        <v>#N/A</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t="e">
        <f t="shared" si="20"/>
        <v>#N/A</v>
      </c>
      <c r="H434" s="60" t="e">
        <f t="shared" si="21"/>
        <v>#N/A</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t="e">
        <f t="shared" si="20"/>
        <v>#N/A</v>
      </c>
      <c r="H435" s="60" t="e">
        <f t="shared" si="21"/>
        <v>#N/A</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t="e">
        <f t="shared" si="20"/>
        <v>#N/A</v>
      </c>
      <c r="H436" s="60" t="e">
        <f t="shared" si="21"/>
        <v>#N/A</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t="e">
        <f t="shared" si="20"/>
        <v>#N/A</v>
      </c>
      <c r="H437" s="60" t="e">
        <f t="shared" si="21"/>
        <v>#N/A</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t="e">
        <f t="shared" si="20"/>
        <v>#N/A</v>
      </c>
      <c r="H438" s="60" t="e">
        <f t="shared" si="21"/>
        <v>#N/A</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t="e">
        <f t="shared" si="20"/>
        <v>#N/A</v>
      </c>
      <c r="H439" s="60" t="e">
        <f t="shared" si="21"/>
        <v>#N/A</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t="e">
        <f t="shared" si="20"/>
        <v>#N/A</v>
      </c>
      <c r="H440" s="60" t="e">
        <f t="shared" si="21"/>
        <v>#N/A</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t="e">
        <f t="shared" si="20"/>
        <v>#N/A</v>
      </c>
      <c r="H441" s="60" t="e">
        <f t="shared" si="21"/>
        <v>#N/A</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t="e">
        <f t="shared" si="20"/>
        <v>#N/A</v>
      </c>
      <c r="H442" s="60" t="e">
        <f t="shared" si="21"/>
        <v>#N/A</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t="e">
        <f t="shared" si="20"/>
        <v>#N/A</v>
      </c>
      <c r="H443" s="60" t="e">
        <f t="shared" si="21"/>
        <v>#N/A</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t="e">
        <f t="shared" si="20"/>
        <v>#N/A</v>
      </c>
      <c r="H444" s="60" t="e">
        <f t="shared" si="21"/>
        <v>#N/A</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t="e">
        <f t="shared" si="20"/>
        <v>#N/A</v>
      </c>
      <c r="H445" s="60" t="e">
        <f t="shared" si="21"/>
        <v>#N/A</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t="e">
        <f t="shared" si="20"/>
        <v>#N/A</v>
      </c>
      <c r="H446" s="60" t="e">
        <f t="shared" si="21"/>
        <v>#N/A</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t="e">
        <f t="shared" si="20"/>
        <v>#N/A</v>
      </c>
      <c r="H447" s="60" t="e">
        <f t="shared" si="21"/>
        <v>#N/A</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t="e">
        <f t="shared" si="20"/>
        <v>#N/A</v>
      </c>
      <c r="H448" s="60" t="e">
        <f t="shared" si="21"/>
        <v>#N/A</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t="e">
        <f t="shared" si="20"/>
        <v>#N/A</v>
      </c>
      <c r="H449" s="60" t="e">
        <f t="shared" si="21"/>
        <v>#N/A</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t="e">
        <f t="shared" si="20"/>
        <v>#N/A</v>
      </c>
      <c r="H450" s="60" t="e">
        <f t="shared" si="21"/>
        <v>#N/A</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t="e">
        <f t="shared" si="20"/>
        <v>#N/A</v>
      </c>
      <c r="H451" s="60" t="e">
        <f t="shared" si="21"/>
        <v>#N/A</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t="e">
        <f t="shared" si="20"/>
        <v>#N/A</v>
      </c>
      <c r="H452" s="60" t="e">
        <f t="shared" si="21"/>
        <v>#N/A</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t="e">
        <f t="shared" si="20"/>
        <v>#N/A</v>
      </c>
      <c r="H453" s="60" t="e">
        <f t="shared" si="21"/>
        <v>#N/A</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t="e">
        <f t="shared" si="20"/>
        <v>#N/A</v>
      </c>
      <c r="H454" s="60" t="e">
        <f t="shared" si="21"/>
        <v>#N/A</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t="e">
        <f t="shared" si="20"/>
        <v>#N/A</v>
      </c>
      <c r="H455" s="60" t="e">
        <f t="shared" si="21"/>
        <v>#N/A</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t="e">
        <f t="shared" si="20"/>
        <v>#N/A</v>
      </c>
      <c r="H456" s="60" t="e">
        <f t="shared" si="21"/>
        <v>#N/A</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t="e">
        <f t="shared" si="20"/>
        <v>#N/A</v>
      </c>
      <c r="H457" s="60" t="e">
        <f t="shared" si="21"/>
        <v>#N/A</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t="e">
        <f t="shared" si="20"/>
        <v>#N/A</v>
      </c>
      <c r="H458" s="60" t="e">
        <f t="shared" si="21"/>
        <v>#N/A</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t="e">
        <f t="shared" si="20"/>
        <v>#N/A</v>
      </c>
      <c r="H459" s="60" t="e">
        <f t="shared" si="21"/>
        <v>#N/A</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t="e">
        <f t="shared" si="20"/>
        <v>#N/A</v>
      </c>
      <c r="H460" s="60" t="e">
        <f t="shared" si="21"/>
        <v>#N/A</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t="e">
        <f t="shared" si="20"/>
        <v>#N/A</v>
      </c>
      <c r="H461" s="60" t="e">
        <f t="shared" si="21"/>
        <v>#N/A</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t="e">
        <f t="shared" si="20"/>
        <v>#N/A</v>
      </c>
      <c r="H462" s="60" t="e">
        <f t="shared" si="21"/>
        <v>#N/A</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t="e">
        <f t="shared" si="20"/>
        <v>#N/A</v>
      </c>
      <c r="H463" s="60" t="e">
        <f t="shared" si="21"/>
        <v>#N/A</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t="e">
        <f t="shared" si="20"/>
        <v>#N/A</v>
      </c>
      <c r="H464" s="60" t="e">
        <f t="shared" si="21"/>
        <v>#N/A</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t="e">
        <f t="shared" si="20"/>
        <v>#N/A</v>
      </c>
      <c r="H465" s="60" t="e">
        <f t="shared" si="21"/>
        <v>#N/A</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t="e">
        <f t="shared" si="20"/>
        <v>#N/A</v>
      </c>
      <c r="H466" s="60" t="e">
        <f t="shared" si="21"/>
        <v>#N/A</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t="e">
        <f t="shared" ref="G467:G530" si="23">E467*$E$14</f>
        <v>#N/A</v>
      </c>
      <c r="H467" s="60" t="e">
        <f t="shared" ref="H467:H530" si="24">D467*G467</f>
        <v>#N/A</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t="e">
        <f t="shared" si="23"/>
        <v>#N/A</v>
      </c>
      <c r="H468" s="60" t="e">
        <f t="shared" si="24"/>
        <v>#N/A</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t="e">
        <f t="shared" si="23"/>
        <v>#N/A</v>
      </c>
      <c r="H469" s="60" t="e">
        <f t="shared" si="24"/>
        <v>#N/A</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t="e">
        <f t="shared" si="23"/>
        <v>#N/A</v>
      </c>
      <c r="H470" s="60" t="e">
        <f t="shared" si="24"/>
        <v>#N/A</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t="e">
        <f t="shared" si="23"/>
        <v>#N/A</v>
      </c>
      <c r="H471" s="60" t="e">
        <f t="shared" si="24"/>
        <v>#N/A</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t="e">
        <f t="shared" si="23"/>
        <v>#N/A</v>
      </c>
      <c r="H472" s="60" t="e">
        <f t="shared" si="24"/>
        <v>#N/A</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t="e">
        <f t="shared" si="23"/>
        <v>#N/A</v>
      </c>
      <c r="H473" s="60" t="e">
        <f t="shared" si="24"/>
        <v>#N/A</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t="e">
        <f t="shared" si="23"/>
        <v>#N/A</v>
      </c>
      <c r="H474" s="60" t="e">
        <f t="shared" si="24"/>
        <v>#N/A</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t="e">
        <f t="shared" si="23"/>
        <v>#N/A</v>
      </c>
      <c r="H475" s="60" t="e">
        <f t="shared" si="24"/>
        <v>#N/A</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t="e">
        <f t="shared" si="23"/>
        <v>#N/A</v>
      </c>
      <c r="H476" s="60" t="e">
        <f t="shared" si="24"/>
        <v>#N/A</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t="e">
        <f t="shared" si="23"/>
        <v>#N/A</v>
      </c>
      <c r="H477" s="60" t="e">
        <f t="shared" si="24"/>
        <v>#N/A</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t="e">
        <f t="shared" si="23"/>
        <v>#N/A</v>
      </c>
      <c r="H478" s="60" t="e">
        <f t="shared" si="24"/>
        <v>#N/A</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t="e">
        <f t="shared" si="23"/>
        <v>#N/A</v>
      </c>
      <c r="H479" s="60" t="e">
        <f t="shared" si="24"/>
        <v>#N/A</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t="e">
        <f t="shared" si="23"/>
        <v>#N/A</v>
      </c>
      <c r="H480" s="60" t="e">
        <f t="shared" si="24"/>
        <v>#N/A</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t="e">
        <f t="shared" si="23"/>
        <v>#N/A</v>
      </c>
      <c r="H481" s="60" t="e">
        <f t="shared" si="24"/>
        <v>#N/A</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t="e">
        <f t="shared" si="23"/>
        <v>#N/A</v>
      </c>
      <c r="H482" s="60" t="e">
        <f t="shared" si="24"/>
        <v>#N/A</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t="e">
        <f t="shared" si="23"/>
        <v>#N/A</v>
      </c>
      <c r="H483" s="60" t="e">
        <f t="shared" si="24"/>
        <v>#N/A</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t="e">
        <f t="shared" si="23"/>
        <v>#N/A</v>
      </c>
      <c r="H484" s="60" t="e">
        <f t="shared" si="24"/>
        <v>#N/A</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t="e">
        <f t="shared" si="23"/>
        <v>#N/A</v>
      </c>
      <c r="H485" s="60" t="e">
        <f t="shared" si="24"/>
        <v>#N/A</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t="e">
        <f t="shared" si="23"/>
        <v>#N/A</v>
      </c>
      <c r="H486" s="60" t="e">
        <f t="shared" si="24"/>
        <v>#N/A</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t="e">
        <f t="shared" si="23"/>
        <v>#N/A</v>
      </c>
      <c r="H487" s="60" t="e">
        <f t="shared" si="24"/>
        <v>#N/A</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t="e">
        <f t="shared" si="23"/>
        <v>#N/A</v>
      </c>
      <c r="H488" s="60" t="e">
        <f t="shared" si="24"/>
        <v>#N/A</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t="e">
        <f t="shared" si="23"/>
        <v>#N/A</v>
      </c>
      <c r="H489" s="60" t="e">
        <f t="shared" si="24"/>
        <v>#N/A</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t="e">
        <f t="shared" si="23"/>
        <v>#N/A</v>
      </c>
      <c r="H490" s="60" t="e">
        <f t="shared" si="24"/>
        <v>#N/A</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t="e">
        <f t="shared" si="23"/>
        <v>#N/A</v>
      </c>
      <c r="H491" s="60" t="e">
        <f t="shared" si="24"/>
        <v>#N/A</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t="e">
        <f t="shared" si="23"/>
        <v>#N/A</v>
      </c>
      <c r="H492" s="60" t="e">
        <f t="shared" si="24"/>
        <v>#N/A</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t="e">
        <f t="shared" si="23"/>
        <v>#N/A</v>
      </c>
      <c r="H493" s="60" t="e">
        <f t="shared" si="24"/>
        <v>#N/A</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t="e">
        <f t="shared" si="23"/>
        <v>#N/A</v>
      </c>
      <c r="H494" s="60" t="e">
        <f t="shared" si="24"/>
        <v>#N/A</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t="e">
        <f t="shared" si="23"/>
        <v>#N/A</v>
      </c>
      <c r="H495" s="60" t="e">
        <f t="shared" si="24"/>
        <v>#N/A</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t="e">
        <f t="shared" si="23"/>
        <v>#N/A</v>
      </c>
      <c r="H496" s="60" t="e">
        <f t="shared" si="24"/>
        <v>#N/A</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t="e">
        <f t="shared" si="23"/>
        <v>#N/A</v>
      </c>
      <c r="H497" s="60" t="e">
        <f t="shared" si="24"/>
        <v>#N/A</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t="e">
        <f t="shared" si="23"/>
        <v>#N/A</v>
      </c>
      <c r="H498" s="60" t="e">
        <f t="shared" si="24"/>
        <v>#N/A</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t="e">
        <f t="shared" si="23"/>
        <v>#N/A</v>
      </c>
      <c r="H499" s="60" t="e">
        <f t="shared" si="24"/>
        <v>#N/A</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t="e">
        <f t="shared" si="23"/>
        <v>#N/A</v>
      </c>
      <c r="H500" s="60" t="e">
        <f t="shared" si="24"/>
        <v>#N/A</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t="e">
        <f t="shared" si="23"/>
        <v>#N/A</v>
      </c>
      <c r="H501" s="60" t="e">
        <f t="shared" si="24"/>
        <v>#N/A</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t="e">
        <f t="shared" si="23"/>
        <v>#N/A</v>
      </c>
      <c r="H502" s="60" t="e">
        <f t="shared" si="24"/>
        <v>#N/A</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t="e">
        <f t="shared" si="23"/>
        <v>#N/A</v>
      </c>
      <c r="H503" s="60" t="e">
        <f t="shared" si="24"/>
        <v>#N/A</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t="e">
        <f t="shared" si="23"/>
        <v>#N/A</v>
      </c>
      <c r="H504" s="60" t="e">
        <f t="shared" si="24"/>
        <v>#N/A</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t="e">
        <f t="shared" si="23"/>
        <v>#N/A</v>
      </c>
      <c r="H505" s="60" t="e">
        <f t="shared" si="24"/>
        <v>#N/A</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t="e">
        <f t="shared" si="23"/>
        <v>#N/A</v>
      </c>
      <c r="H506" s="60" t="e">
        <f t="shared" si="24"/>
        <v>#N/A</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t="e">
        <f t="shared" si="23"/>
        <v>#N/A</v>
      </c>
      <c r="H507" s="60" t="e">
        <f t="shared" si="24"/>
        <v>#N/A</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t="e">
        <f t="shared" si="23"/>
        <v>#N/A</v>
      </c>
      <c r="H508" s="60" t="e">
        <f t="shared" si="24"/>
        <v>#N/A</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t="e">
        <f t="shared" si="23"/>
        <v>#N/A</v>
      </c>
      <c r="H509" s="60" t="e">
        <f t="shared" si="24"/>
        <v>#N/A</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t="e">
        <f t="shared" si="23"/>
        <v>#N/A</v>
      </c>
      <c r="H510" s="60" t="e">
        <f t="shared" si="24"/>
        <v>#N/A</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t="e">
        <f t="shared" si="23"/>
        <v>#N/A</v>
      </c>
      <c r="H511" s="60" t="e">
        <f t="shared" si="24"/>
        <v>#N/A</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t="e">
        <f t="shared" si="23"/>
        <v>#N/A</v>
      </c>
      <c r="H512" s="60" t="e">
        <f t="shared" si="24"/>
        <v>#N/A</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t="e">
        <f t="shared" si="23"/>
        <v>#N/A</v>
      </c>
      <c r="H513" s="60" t="e">
        <f t="shared" si="24"/>
        <v>#N/A</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t="e">
        <f t="shared" si="23"/>
        <v>#N/A</v>
      </c>
      <c r="H514" s="60" t="e">
        <f t="shared" si="24"/>
        <v>#N/A</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t="e">
        <f t="shared" si="23"/>
        <v>#N/A</v>
      </c>
      <c r="H515" s="60" t="e">
        <f t="shared" si="24"/>
        <v>#N/A</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t="e">
        <f t="shared" si="23"/>
        <v>#N/A</v>
      </c>
      <c r="H516" s="60" t="e">
        <f t="shared" si="24"/>
        <v>#N/A</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t="e">
        <f t="shared" si="23"/>
        <v>#N/A</v>
      </c>
      <c r="H517" s="60" t="e">
        <f t="shared" si="24"/>
        <v>#N/A</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t="e">
        <f t="shared" si="23"/>
        <v>#N/A</v>
      </c>
      <c r="H518" s="60" t="e">
        <f t="shared" si="24"/>
        <v>#N/A</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t="e">
        <f t="shared" si="23"/>
        <v>#N/A</v>
      </c>
      <c r="H519" s="60" t="e">
        <f t="shared" si="24"/>
        <v>#N/A</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t="e">
        <f t="shared" si="23"/>
        <v>#N/A</v>
      </c>
      <c r="H520" s="60" t="e">
        <f t="shared" si="24"/>
        <v>#N/A</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t="e">
        <f t="shared" si="23"/>
        <v>#N/A</v>
      </c>
      <c r="H521" s="60" t="e">
        <f t="shared" si="24"/>
        <v>#N/A</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t="e">
        <f t="shared" si="23"/>
        <v>#N/A</v>
      </c>
      <c r="H522" s="60" t="e">
        <f t="shared" si="24"/>
        <v>#N/A</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t="e">
        <f t="shared" si="23"/>
        <v>#N/A</v>
      </c>
      <c r="H523" s="60" t="e">
        <f t="shared" si="24"/>
        <v>#N/A</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t="e">
        <f t="shared" si="23"/>
        <v>#N/A</v>
      </c>
      <c r="H524" s="60" t="e">
        <f t="shared" si="24"/>
        <v>#N/A</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t="e">
        <f t="shared" si="23"/>
        <v>#N/A</v>
      </c>
      <c r="H525" s="60" t="e">
        <f t="shared" si="24"/>
        <v>#N/A</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t="e">
        <f t="shared" si="23"/>
        <v>#N/A</v>
      </c>
      <c r="H526" s="60" t="e">
        <f t="shared" si="24"/>
        <v>#N/A</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t="e">
        <f t="shared" si="23"/>
        <v>#N/A</v>
      </c>
      <c r="H527" s="60" t="e">
        <f t="shared" si="24"/>
        <v>#N/A</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t="e">
        <f t="shared" si="23"/>
        <v>#N/A</v>
      </c>
      <c r="H528" s="60" t="e">
        <f t="shared" si="24"/>
        <v>#N/A</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t="e">
        <f t="shared" si="23"/>
        <v>#N/A</v>
      </c>
      <c r="H529" s="60" t="e">
        <f t="shared" si="24"/>
        <v>#N/A</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t="e">
        <f t="shared" si="23"/>
        <v>#N/A</v>
      </c>
      <c r="H530" s="60" t="e">
        <f t="shared" si="24"/>
        <v>#N/A</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t="e">
        <f t="shared" ref="G531:G594" si="26">E531*$E$14</f>
        <v>#N/A</v>
      </c>
      <c r="H531" s="60" t="e">
        <f t="shared" ref="H531:H594" si="27">D531*G531</f>
        <v>#N/A</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t="e">
        <f t="shared" si="26"/>
        <v>#N/A</v>
      </c>
      <c r="H532" s="60" t="e">
        <f t="shared" si="27"/>
        <v>#N/A</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t="e">
        <f t="shared" si="26"/>
        <v>#N/A</v>
      </c>
      <c r="H533" s="60" t="e">
        <f t="shared" si="27"/>
        <v>#N/A</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t="e">
        <f t="shared" si="26"/>
        <v>#N/A</v>
      </c>
      <c r="H534" s="60" t="e">
        <f t="shared" si="27"/>
        <v>#N/A</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t="e">
        <f t="shared" si="26"/>
        <v>#N/A</v>
      </c>
      <c r="H535" s="60" t="e">
        <f t="shared" si="27"/>
        <v>#N/A</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t="e">
        <f t="shared" si="26"/>
        <v>#N/A</v>
      </c>
      <c r="H536" s="60" t="e">
        <f t="shared" si="27"/>
        <v>#N/A</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t="e">
        <f t="shared" si="26"/>
        <v>#N/A</v>
      </c>
      <c r="H537" s="60" t="e">
        <f t="shared" si="27"/>
        <v>#N/A</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t="e">
        <f t="shared" si="26"/>
        <v>#N/A</v>
      </c>
      <c r="H538" s="60" t="e">
        <f t="shared" si="27"/>
        <v>#N/A</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t="e">
        <f t="shared" si="26"/>
        <v>#N/A</v>
      </c>
      <c r="H539" s="60" t="e">
        <f t="shared" si="27"/>
        <v>#N/A</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t="e">
        <f t="shared" si="26"/>
        <v>#N/A</v>
      </c>
      <c r="H540" s="60" t="e">
        <f t="shared" si="27"/>
        <v>#N/A</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t="e">
        <f t="shared" si="26"/>
        <v>#N/A</v>
      </c>
      <c r="H541" s="60" t="e">
        <f t="shared" si="27"/>
        <v>#N/A</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t="e">
        <f t="shared" si="26"/>
        <v>#N/A</v>
      </c>
      <c r="H542" s="60" t="e">
        <f t="shared" si="27"/>
        <v>#N/A</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t="e">
        <f t="shared" si="26"/>
        <v>#N/A</v>
      </c>
      <c r="H543" s="60" t="e">
        <f t="shared" si="27"/>
        <v>#N/A</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t="e">
        <f t="shared" si="26"/>
        <v>#N/A</v>
      </c>
      <c r="H544" s="60" t="e">
        <f t="shared" si="27"/>
        <v>#N/A</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t="e">
        <f t="shared" si="26"/>
        <v>#N/A</v>
      </c>
      <c r="H545" s="60" t="e">
        <f t="shared" si="27"/>
        <v>#N/A</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t="e">
        <f t="shared" si="26"/>
        <v>#N/A</v>
      </c>
      <c r="H546" s="60" t="e">
        <f t="shared" si="27"/>
        <v>#N/A</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t="e">
        <f t="shared" si="26"/>
        <v>#N/A</v>
      </c>
      <c r="H547" s="60" t="e">
        <f t="shared" si="27"/>
        <v>#N/A</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t="e">
        <f t="shared" si="26"/>
        <v>#N/A</v>
      </c>
      <c r="H548" s="60" t="e">
        <f t="shared" si="27"/>
        <v>#N/A</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t="e">
        <f t="shared" si="26"/>
        <v>#N/A</v>
      </c>
      <c r="H549" s="60" t="e">
        <f t="shared" si="27"/>
        <v>#N/A</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t="e">
        <f t="shared" si="26"/>
        <v>#N/A</v>
      </c>
      <c r="H550" s="60" t="e">
        <f t="shared" si="27"/>
        <v>#N/A</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t="e">
        <f t="shared" si="26"/>
        <v>#N/A</v>
      </c>
      <c r="H551" s="60" t="e">
        <f t="shared" si="27"/>
        <v>#N/A</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t="e">
        <f t="shared" si="26"/>
        <v>#N/A</v>
      </c>
      <c r="H552" s="60" t="e">
        <f t="shared" si="27"/>
        <v>#N/A</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t="e">
        <f t="shared" si="26"/>
        <v>#N/A</v>
      </c>
      <c r="H553" s="60" t="e">
        <f t="shared" si="27"/>
        <v>#N/A</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t="e">
        <f t="shared" si="26"/>
        <v>#N/A</v>
      </c>
      <c r="H554" s="60" t="e">
        <f t="shared" si="27"/>
        <v>#N/A</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t="e">
        <f t="shared" si="26"/>
        <v>#N/A</v>
      </c>
      <c r="H555" s="60" t="e">
        <f t="shared" si="27"/>
        <v>#N/A</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t="e">
        <f t="shared" si="26"/>
        <v>#N/A</v>
      </c>
      <c r="H556" s="60" t="e">
        <f t="shared" si="27"/>
        <v>#N/A</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t="e">
        <f t="shared" si="26"/>
        <v>#N/A</v>
      </c>
      <c r="H557" s="60" t="e">
        <f t="shared" si="27"/>
        <v>#N/A</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t="e">
        <f t="shared" si="26"/>
        <v>#N/A</v>
      </c>
      <c r="H558" s="60" t="e">
        <f t="shared" si="27"/>
        <v>#N/A</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t="e">
        <f t="shared" si="26"/>
        <v>#N/A</v>
      </c>
      <c r="H559" s="60" t="e">
        <f t="shared" si="27"/>
        <v>#N/A</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t="e">
        <f t="shared" si="26"/>
        <v>#N/A</v>
      </c>
      <c r="H560" s="60" t="e">
        <f t="shared" si="27"/>
        <v>#N/A</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t="e">
        <f t="shared" si="26"/>
        <v>#N/A</v>
      </c>
      <c r="H561" s="60" t="e">
        <f t="shared" si="27"/>
        <v>#N/A</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t="e">
        <f t="shared" si="26"/>
        <v>#N/A</v>
      </c>
      <c r="H562" s="60" t="e">
        <f t="shared" si="27"/>
        <v>#N/A</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t="e">
        <f t="shared" si="26"/>
        <v>#N/A</v>
      </c>
      <c r="H563" s="60" t="e">
        <f t="shared" si="27"/>
        <v>#N/A</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t="e">
        <f t="shared" si="26"/>
        <v>#N/A</v>
      </c>
      <c r="H564" s="60" t="e">
        <f t="shared" si="27"/>
        <v>#N/A</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t="e">
        <f t="shared" si="26"/>
        <v>#N/A</v>
      </c>
      <c r="H565" s="60" t="e">
        <f t="shared" si="27"/>
        <v>#N/A</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t="e">
        <f t="shared" si="26"/>
        <v>#N/A</v>
      </c>
      <c r="H566" s="60" t="e">
        <f t="shared" si="27"/>
        <v>#N/A</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t="e">
        <f t="shared" si="26"/>
        <v>#N/A</v>
      </c>
      <c r="H567" s="60" t="e">
        <f t="shared" si="27"/>
        <v>#N/A</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t="e">
        <f t="shared" si="26"/>
        <v>#N/A</v>
      </c>
      <c r="H568" s="60" t="e">
        <f t="shared" si="27"/>
        <v>#N/A</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t="e">
        <f t="shared" si="26"/>
        <v>#N/A</v>
      </c>
      <c r="H569" s="60" t="e">
        <f t="shared" si="27"/>
        <v>#N/A</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t="e">
        <f t="shared" si="26"/>
        <v>#N/A</v>
      </c>
      <c r="H570" s="60" t="e">
        <f t="shared" si="27"/>
        <v>#N/A</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t="e">
        <f t="shared" si="26"/>
        <v>#N/A</v>
      </c>
      <c r="H571" s="60" t="e">
        <f t="shared" si="27"/>
        <v>#N/A</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t="e">
        <f t="shared" si="26"/>
        <v>#N/A</v>
      </c>
      <c r="H572" s="60" t="e">
        <f t="shared" si="27"/>
        <v>#N/A</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t="e">
        <f t="shared" si="26"/>
        <v>#N/A</v>
      </c>
      <c r="H573" s="60" t="e">
        <f t="shared" si="27"/>
        <v>#N/A</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t="e">
        <f t="shared" si="26"/>
        <v>#N/A</v>
      </c>
      <c r="H574" s="60" t="e">
        <f t="shared" si="27"/>
        <v>#N/A</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t="e">
        <f t="shared" si="26"/>
        <v>#N/A</v>
      </c>
      <c r="H575" s="60" t="e">
        <f t="shared" si="27"/>
        <v>#N/A</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t="e">
        <f t="shared" si="26"/>
        <v>#N/A</v>
      </c>
      <c r="H576" s="60" t="e">
        <f t="shared" si="27"/>
        <v>#N/A</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t="e">
        <f t="shared" si="26"/>
        <v>#N/A</v>
      </c>
      <c r="H577" s="60" t="e">
        <f t="shared" si="27"/>
        <v>#N/A</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t="e">
        <f t="shared" si="26"/>
        <v>#N/A</v>
      </c>
      <c r="H578" s="60" t="e">
        <f t="shared" si="27"/>
        <v>#N/A</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t="e">
        <f t="shared" si="26"/>
        <v>#N/A</v>
      </c>
      <c r="H579" s="60" t="e">
        <f t="shared" si="27"/>
        <v>#N/A</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t="e">
        <f t="shared" si="26"/>
        <v>#N/A</v>
      </c>
      <c r="H580" s="60" t="e">
        <f t="shared" si="27"/>
        <v>#N/A</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t="e">
        <f t="shared" si="26"/>
        <v>#N/A</v>
      </c>
      <c r="H581" s="60" t="e">
        <f t="shared" si="27"/>
        <v>#N/A</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t="e">
        <f t="shared" si="26"/>
        <v>#N/A</v>
      </c>
      <c r="H582" s="60" t="e">
        <f t="shared" si="27"/>
        <v>#N/A</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t="e">
        <f t="shared" si="26"/>
        <v>#N/A</v>
      </c>
      <c r="H583" s="60" t="e">
        <f t="shared" si="27"/>
        <v>#N/A</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t="e">
        <f t="shared" si="26"/>
        <v>#N/A</v>
      </c>
      <c r="H584" s="60" t="e">
        <f t="shared" si="27"/>
        <v>#N/A</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t="e">
        <f t="shared" si="26"/>
        <v>#N/A</v>
      </c>
      <c r="H585" s="60" t="e">
        <f t="shared" si="27"/>
        <v>#N/A</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t="e">
        <f t="shared" si="26"/>
        <v>#N/A</v>
      </c>
      <c r="H586" s="60" t="e">
        <f t="shared" si="27"/>
        <v>#N/A</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t="e">
        <f t="shared" si="26"/>
        <v>#N/A</v>
      </c>
      <c r="H587" s="60" t="e">
        <f t="shared" si="27"/>
        <v>#N/A</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t="e">
        <f t="shared" si="26"/>
        <v>#N/A</v>
      </c>
      <c r="H588" s="60" t="e">
        <f t="shared" si="27"/>
        <v>#N/A</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t="e">
        <f t="shared" si="26"/>
        <v>#N/A</v>
      </c>
      <c r="H589" s="60" t="e">
        <f t="shared" si="27"/>
        <v>#N/A</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t="e">
        <f t="shared" si="26"/>
        <v>#N/A</v>
      </c>
      <c r="H590" s="60" t="e">
        <f t="shared" si="27"/>
        <v>#N/A</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t="e">
        <f t="shared" si="26"/>
        <v>#N/A</v>
      </c>
      <c r="H591" s="60" t="e">
        <f t="shared" si="27"/>
        <v>#N/A</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t="e">
        <f t="shared" si="26"/>
        <v>#N/A</v>
      </c>
      <c r="H592" s="60" t="e">
        <f t="shared" si="27"/>
        <v>#N/A</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t="e">
        <f t="shared" si="26"/>
        <v>#N/A</v>
      </c>
      <c r="H593" s="60" t="e">
        <f t="shared" si="27"/>
        <v>#N/A</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t="e">
        <f t="shared" si="26"/>
        <v>#N/A</v>
      </c>
      <c r="H594" s="60" t="e">
        <f t="shared" si="27"/>
        <v>#N/A</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t="e">
        <f t="shared" ref="G595:G658" si="29">E595*$E$14</f>
        <v>#N/A</v>
      </c>
      <c r="H595" s="60" t="e">
        <f t="shared" ref="H595:H658" si="30">D595*G595</f>
        <v>#N/A</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t="e">
        <f t="shared" si="29"/>
        <v>#N/A</v>
      </c>
      <c r="H596" s="60" t="e">
        <f t="shared" si="30"/>
        <v>#N/A</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t="e">
        <f t="shared" si="29"/>
        <v>#N/A</v>
      </c>
      <c r="H597" s="60" t="e">
        <f t="shared" si="30"/>
        <v>#N/A</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t="e">
        <f t="shared" si="29"/>
        <v>#N/A</v>
      </c>
      <c r="H598" s="60" t="e">
        <f t="shared" si="30"/>
        <v>#N/A</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t="e">
        <f t="shared" si="29"/>
        <v>#N/A</v>
      </c>
      <c r="H599" s="60" t="e">
        <f t="shared" si="30"/>
        <v>#N/A</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t="e">
        <f t="shared" si="29"/>
        <v>#N/A</v>
      </c>
      <c r="H600" s="60" t="e">
        <f t="shared" si="30"/>
        <v>#N/A</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t="e">
        <f t="shared" si="29"/>
        <v>#N/A</v>
      </c>
      <c r="H601" s="60" t="e">
        <f t="shared" si="30"/>
        <v>#N/A</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t="e">
        <f t="shared" si="29"/>
        <v>#N/A</v>
      </c>
      <c r="H602" s="60" t="e">
        <f t="shared" si="30"/>
        <v>#N/A</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t="e">
        <f t="shared" si="29"/>
        <v>#N/A</v>
      </c>
      <c r="H603" s="60" t="e">
        <f t="shared" si="30"/>
        <v>#N/A</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t="e">
        <f t="shared" si="29"/>
        <v>#N/A</v>
      </c>
      <c r="H604" s="60" t="e">
        <f t="shared" si="30"/>
        <v>#N/A</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t="e">
        <f t="shared" si="29"/>
        <v>#N/A</v>
      </c>
      <c r="H605" s="60" t="e">
        <f t="shared" si="30"/>
        <v>#N/A</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t="e">
        <f t="shared" si="29"/>
        <v>#N/A</v>
      </c>
      <c r="H606" s="60" t="e">
        <f t="shared" si="30"/>
        <v>#N/A</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t="e">
        <f t="shared" si="29"/>
        <v>#N/A</v>
      </c>
      <c r="H607" s="60" t="e">
        <f t="shared" si="30"/>
        <v>#N/A</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t="e">
        <f t="shared" si="29"/>
        <v>#N/A</v>
      </c>
      <c r="H608" s="60" t="e">
        <f t="shared" si="30"/>
        <v>#N/A</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t="e">
        <f t="shared" si="29"/>
        <v>#N/A</v>
      </c>
      <c r="H609" s="60" t="e">
        <f t="shared" si="30"/>
        <v>#N/A</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t="e">
        <f t="shared" si="29"/>
        <v>#N/A</v>
      </c>
      <c r="H610" s="60" t="e">
        <f t="shared" si="30"/>
        <v>#N/A</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t="e">
        <f t="shared" si="29"/>
        <v>#N/A</v>
      </c>
      <c r="H611" s="60" t="e">
        <f t="shared" si="30"/>
        <v>#N/A</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t="e">
        <f t="shared" si="29"/>
        <v>#N/A</v>
      </c>
      <c r="H612" s="60" t="e">
        <f t="shared" si="30"/>
        <v>#N/A</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t="e">
        <f t="shared" si="29"/>
        <v>#N/A</v>
      </c>
      <c r="H613" s="60" t="e">
        <f t="shared" si="30"/>
        <v>#N/A</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t="e">
        <f t="shared" si="29"/>
        <v>#N/A</v>
      </c>
      <c r="H614" s="60" t="e">
        <f t="shared" si="30"/>
        <v>#N/A</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t="e">
        <f t="shared" si="29"/>
        <v>#N/A</v>
      </c>
      <c r="H615" s="60" t="e">
        <f t="shared" si="30"/>
        <v>#N/A</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t="e">
        <f t="shared" si="29"/>
        <v>#N/A</v>
      </c>
      <c r="H616" s="60" t="e">
        <f t="shared" si="30"/>
        <v>#N/A</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t="e">
        <f t="shared" si="29"/>
        <v>#N/A</v>
      </c>
      <c r="H617" s="60" t="e">
        <f t="shared" si="30"/>
        <v>#N/A</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t="e">
        <f t="shared" si="29"/>
        <v>#N/A</v>
      </c>
      <c r="H618" s="60" t="e">
        <f t="shared" si="30"/>
        <v>#N/A</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t="e">
        <f t="shared" si="29"/>
        <v>#N/A</v>
      </c>
      <c r="H619" s="60" t="e">
        <f t="shared" si="30"/>
        <v>#N/A</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t="e">
        <f t="shared" si="29"/>
        <v>#N/A</v>
      </c>
      <c r="H620" s="60" t="e">
        <f t="shared" si="30"/>
        <v>#N/A</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t="e">
        <f t="shared" si="29"/>
        <v>#N/A</v>
      </c>
      <c r="H621" s="60" t="e">
        <f t="shared" si="30"/>
        <v>#N/A</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t="e">
        <f t="shared" si="29"/>
        <v>#N/A</v>
      </c>
      <c r="H622" s="60" t="e">
        <f t="shared" si="30"/>
        <v>#N/A</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t="e">
        <f t="shared" si="29"/>
        <v>#N/A</v>
      </c>
      <c r="H623" s="60" t="e">
        <f t="shared" si="30"/>
        <v>#N/A</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t="e">
        <f t="shared" si="29"/>
        <v>#N/A</v>
      </c>
      <c r="H624" s="60" t="e">
        <f t="shared" si="30"/>
        <v>#N/A</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t="e">
        <f t="shared" si="29"/>
        <v>#N/A</v>
      </c>
      <c r="H625" s="60" t="e">
        <f t="shared" si="30"/>
        <v>#N/A</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t="e">
        <f t="shared" si="29"/>
        <v>#N/A</v>
      </c>
      <c r="H626" s="60" t="e">
        <f t="shared" si="30"/>
        <v>#N/A</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t="e">
        <f t="shared" si="29"/>
        <v>#N/A</v>
      </c>
      <c r="H627" s="60" t="e">
        <f t="shared" si="30"/>
        <v>#N/A</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t="e">
        <f t="shared" si="29"/>
        <v>#N/A</v>
      </c>
      <c r="H628" s="60" t="e">
        <f t="shared" si="30"/>
        <v>#N/A</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t="e">
        <f t="shared" si="29"/>
        <v>#N/A</v>
      </c>
      <c r="H629" s="60" t="e">
        <f t="shared" si="30"/>
        <v>#N/A</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t="e">
        <f t="shared" si="29"/>
        <v>#N/A</v>
      </c>
      <c r="H630" s="60" t="e">
        <f t="shared" si="30"/>
        <v>#N/A</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t="e">
        <f t="shared" si="29"/>
        <v>#N/A</v>
      </c>
      <c r="H631" s="60" t="e">
        <f t="shared" si="30"/>
        <v>#N/A</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t="e">
        <f t="shared" si="29"/>
        <v>#N/A</v>
      </c>
      <c r="H632" s="60" t="e">
        <f t="shared" si="30"/>
        <v>#N/A</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t="e">
        <f t="shared" si="29"/>
        <v>#N/A</v>
      </c>
      <c r="H633" s="60" t="e">
        <f t="shared" si="30"/>
        <v>#N/A</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t="e">
        <f t="shared" si="29"/>
        <v>#N/A</v>
      </c>
      <c r="H634" s="60" t="e">
        <f t="shared" si="30"/>
        <v>#N/A</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t="e">
        <f t="shared" si="29"/>
        <v>#N/A</v>
      </c>
      <c r="H635" s="60" t="e">
        <f t="shared" si="30"/>
        <v>#N/A</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t="e">
        <f t="shared" si="29"/>
        <v>#N/A</v>
      </c>
      <c r="H636" s="60" t="e">
        <f t="shared" si="30"/>
        <v>#N/A</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t="e">
        <f t="shared" si="29"/>
        <v>#N/A</v>
      </c>
      <c r="H637" s="60" t="e">
        <f t="shared" si="30"/>
        <v>#N/A</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t="e">
        <f t="shared" si="29"/>
        <v>#N/A</v>
      </c>
      <c r="H638" s="60" t="e">
        <f t="shared" si="30"/>
        <v>#N/A</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t="e">
        <f t="shared" si="29"/>
        <v>#N/A</v>
      </c>
      <c r="H639" s="60" t="e">
        <f t="shared" si="30"/>
        <v>#N/A</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t="e">
        <f t="shared" si="29"/>
        <v>#N/A</v>
      </c>
      <c r="H640" s="60" t="e">
        <f t="shared" si="30"/>
        <v>#N/A</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t="e">
        <f t="shared" si="29"/>
        <v>#N/A</v>
      </c>
      <c r="H641" s="60" t="e">
        <f t="shared" si="30"/>
        <v>#N/A</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t="e">
        <f t="shared" si="29"/>
        <v>#N/A</v>
      </c>
      <c r="H642" s="60" t="e">
        <f t="shared" si="30"/>
        <v>#N/A</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t="e">
        <f t="shared" si="29"/>
        <v>#N/A</v>
      </c>
      <c r="H643" s="60" t="e">
        <f t="shared" si="30"/>
        <v>#N/A</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t="e">
        <f t="shared" si="29"/>
        <v>#N/A</v>
      </c>
      <c r="H644" s="60" t="e">
        <f t="shared" si="30"/>
        <v>#N/A</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t="e">
        <f t="shared" si="29"/>
        <v>#N/A</v>
      </c>
      <c r="H645" s="60" t="e">
        <f t="shared" si="30"/>
        <v>#N/A</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t="e">
        <f t="shared" si="29"/>
        <v>#N/A</v>
      </c>
      <c r="H646" s="60" t="e">
        <f t="shared" si="30"/>
        <v>#N/A</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t="e">
        <f t="shared" si="29"/>
        <v>#N/A</v>
      </c>
      <c r="H647" s="60" t="e">
        <f t="shared" si="30"/>
        <v>#N/A</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t="e">
        <f t="shared" si="29"/>
        <v>#N/A</v>
      </c>
      <c r="H648" s="60" t="e">
        <f t="shared" si="30"/>
        <v>#N/A</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t="e">
        <f t="shared" si="29"/>
        <v>#N/A</v>
      </c>
      <c r="H649" s="60" t="e">
        <f t="shared" si="30"/>
        <v>#N/A</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t="e">
        <f t="shared" si="29"/>
        <v>#N/A</v>
      </c>
      <c r="H650" s="60" t="e">
        <f t="shared" si="30"/>
        <v>#N/A</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t="e">
        <f t="shared" si="29"/>
        <v>#N/A</v>
      </c>
      <c r="H651" s="60" t="e">
        <f t="shared" si="30"/>
        <v>#N/A</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t="e">
        <f t="shared" si="29"/>
        <v>#N/A</v>
      </c>
      <c r="H652" s="60" t="e">
        <f t="shared" si="30"/>
        <v>#N/A</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t="e">
        <f t="shared" si="29"/>
        <v>#N/A</v>
      </c>
      <c r="H653" s="60" t="e">
        <f t="shared" si="30"/>
        <v>#N/A</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t="e">
        <f t="shared" si="29"/>
        <v>#N/A</v>
      </c>
      <c r="H654" s="60" t="e">
        <f t="shared" si="30"/>
        <v>#N/A</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t="e">
        <f t="shared" si="29"/>
        <v>#N/A</v>
      </c>
      <c r="H655" s="60" t="e">
        <f t="shared" si="30"/>
        <v>#N/A</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t="e">
        <f t="shared" si="29"/>
        <v>#N/A</v>
      </c>
      <c r="H656" s="60" t="e">
        <f t="shared" si="30"/>
        <v>#N/A</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t="e">
        <f t="shared" si="29"/>
        <v>#N/A</v>
      </c>
      <c r="H657" s="60" t="e">
        <f t="shared" si="30"/>
        <v>#N/A</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t="e">
        <f t="shared" si="29"/>
        <v>#N/A</v>
      </c>
      <c r="H658" s="60" t="e">
        <f t="shared" si="30"/>
        <v>#N/A</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t="e">
        <f t="shared" ref="G659:G722" si="32">E659*$E$14</f>
        <v>#N/A</v>
      </c>
      <c r="H659" s="60" t="e">
        <f t="shared" ref="H659:H722" si="33">D659*G659</f>
        <v>#N/A</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t="e">
        <f t="shared" si="32"/>
        <v>#N/A</v>
      </c>
      <c r="H660" s="60" t="e">
        <f t="shared" si="33"/>
        <v>#N/A</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t="e">
        <f t="shared" si="32"/>
        <v>#N/A</v>
      </c>
      <c r="H661" s="60" t="e">
        <f t="shared" si="33"/>
        <v>#N/A</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t="e">
        <f t="shared" si="32"/>
        <v>#N/A</v>
      </c>
      <c r="H662" s="60" t="e">
        <f t="shared" si="33"/>
        <v>#N/A</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t="e">
        <f t="shared" si="32"/>
        <v>#N/A</v>
      </c>
      <c r="H663" s="60" t="e">
        <f t="shared" si="33"/>
        <v>#N/A</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t="e">
        <f t="shared" si="32"/>
        <v>#N/A</v>
      </c>
      <c r="H664" s="60" t="e">
        <f t="shared" si="33"/>
        <v>#N/A</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t="e">
        <f t="shared" si="32"/>
        <v>#N/A</v>
      </c>
      <c r="H665" s="60" t="e">
        <f t="shared" si="33"/>
        <v>#N/A</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t="e">
        <f t="shared" si="32"/>
        <v>#N/A</v>
      </c>
      <c r="H666" s="60" t="e">
        <f t="shared" si="33"/>
        <v>#N/A</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t="e">
        <f t="shared" si="32"/>
        <v>#N/A</v>
      </c>
      <c r="H667" s="60" t="e">
        <f t="shared" si="33"/>
        <v>#N/A</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t="e">
        <f t="shared" si="32"/>
        <v>#N/A</v>
      </c>
      <c r="H668" s="60" t="e">
        <f t="shared" si="33"/>
        <v>#N/A</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t="e">
        <f t="shared" si="32"/>
        <v>#N/A</v>
      </c>
      <c r="H669" s="60" t="e">
        <f t="shared" si="33"/>
        <v>#N/A</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t="e">
        <f t="shared" si="32"/>
        <v>#N/A</v>
      </c>
      <c r="H670" s="60" t="e">
        <f t="shared" si="33"/>
        <v>#N/A</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t="e">
        <f t="shared" si="32"/>
        <v>#N/A</v>
      </c>
      <c r="H671" s="60" t="e">
        <f t="shared" si="33"/>
        <v>#N/A</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t="e">
        <f t="shared" si="32"/>
        <v>#N/A</v>
      </c>
      <c r="H672" s="60" t="e">
        <f t="shared" si="33"/>
        <v>#N/A</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t="e">
        <f t="shared" si="32"/>
        <v>#N/A</v>
      </c>
      <c r="H673" s="60" t="e">
        <f t="shared" si="33"/>
        <v>#N/A</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t="e">
        <f t="shared" si="32"/>
        <v>#N/A</v>
      </c>
      <c r="H674" s="60" t="e">
        <f t="shared" si="33"/>
        <v>#N/A</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t="e">
        <f t="shared" si="32"/>
        <v>#N/A</v>
      </c>
      <c r="H675" s="60" t="e">
        <f t="shared" si="33"/>
        <v>#N/A</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t="e">
        <f t="shared" si="32"/>
        <v>#N/A</v>
      </c>
      <c r="H676" s="60" t="e">
        <f t="shared" si="33"/>
        <v>#N/A</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t="e">
        <f t="shared" si="32"/>
        <v>#N/A</v>
      </c>
      <c r="H677" s="60" t="e">
        <f t="shared" si="33"/>
        <v>#N/A</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t="e">
        <f t="shared" si="32"/>
        <v>#N/A</v>
      </c>
      <c r="H678" s="60" t="e">
        <f t="shared" si="33"/>
        <v>#N/A</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t="e">
        <f t="shared" si="32"/>
        <v>#N/A</v>
      </c>
      <c r="H679" s="60" t="e">
        <f t="shared" si="33"/>
        <v>#N/A</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t="e">
        <f t="shared" si="32"/>
        <v>#N/A</v>
      </c>
      <c r="H680" s="60" t="e">
        <f t="shared" si="33"/>
        <v>#N/A</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t="e">
        <f t="shared" si="32"/>
        <v>#N/A</v>
      </c>
      <c r="H681" s="60" t="e">
        <f t="shared" si="33"/>
        <v>#N/A</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t="e">
        <f t="shared" si="32"/>
        <v>#N/A</v>
      </c>
      <c r="H682" s="60" t="e">
        <f t="shared" si="33"/>
        <v>#N/A</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t="e">
        <f t="shared" si="32"/>
        <v>#N/A</v>
      </c>
      <c r="H683" s="60" t="e">
        <f t="shared" si="33"/>
        <v>#N/A</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t="e">
        <f t="shared" si="32"/>
        <v>#N/A</v>
      </c>
      <c r="H684" s="60" t="e">
        <f t="shared" si="33"/>
        <v>#N/A</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t="e">
        <f t="shared" si="32"/>
        <v>#N/A</v>
      </c>
      <c r="H685" s="60" t="e">
        <f t="shared" si="33"/>
        <v>#N/A</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t="e">
        <f t="shared" si="32"/>
        <v>#N/A</v>
      </c>
      <c r="H686" s="60" t="e">
        <f t="shared" si="33"/>
        <v>#N/A</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t="e">
        <f t="shared" si="32"/>
        <v>#N/A</v>
      </c>
      <c r="H687" s="60" t="e">
        <f t="shared" si="33"/>
        <v>#N/A</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t="e">
        <f t="shared" si="32"/>
        <v>#N/A</v>
      </c>
      <c r="H688" s="60" t="e">
        <f t="shared" si="33"/>
        <v>#N/A</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t="e">
        <f t="shared" si="32"/>
        <v>#N/A</v>
      </c>
      <c r="H689" s="60" t="e">
        <f t="shared" si="33"/>
        <v>#N/A</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t="e">
        <f t="shared" si="32"/>
        <v>#N/A</v>
      </c>
      <c r="H690" s="60" t="e">
        <f t="shared" si="33"/>
        <v>#N/A</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t="e">
        <f t="shared" si="32"/>
        <v>#N/A</v>
      </c>
      <c r="H691" s="60" t="e">
        <f t="shared" si="33"/>
        <v>#N/A</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t="e">
        <f t="shared" si="32"/>
        <v>#N/A</v>
      </c>
      <c r="H692" s="60" t="e">
        <f t="shared" si="33"/>
        <v>#N/A</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t="e">
        <f t="shared" si="32"/>
        <v>#N/A</v>
      </c>
      <c r="H693" s="60" t="e">
        <f t="shared" si="33"/>
        <v>#N/A</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t="e">
        <f t="shared" si="32"/>
        <v>#N/A</v>
      </c>
      <c r="H694" s="60" t="e">
        <f t="shared" si="33"/>
        <v>#N/A</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t="e">
        <f t="shared" si="32"/>
        <v>#N/A</v>
      </c>
      <c r="H695" s="60" t="e">
        <f t="shared" si="33"/>
        <v>#N/A</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t="e">
        <f t="shared" si="32"/>
        <v>#N/A</v>
      </c>
      <c r="H696" s="60" t="e">
        <f t="shared" si="33"/>
        <v>#N/A</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t="e">
        <f t="shared" si="32"/>
        <v>#N/A</v>
      </c>
      <c r="H697" s="60" t="e">
        <f t="shared" si="33"/>
        <v>#N/A</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t="e">
        <f t="shared" si="32"/>
        <v>#N/A</v>
      </c>
      <c r="H698" s="60" t="e">
        <f t="shared" si="33"/>
        <v>#N/A</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t="e">
        <f t="shared" si="32"/>
        <v>#N/A</v>
      </c>
      <c r="H699" s="60" t="e">
        <f t="shared" si="33"/>
        <v>#N/A</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t="e">
        <f t="shared" si="32"/>
        <v>#N/A</v>
      </c>
      <c r="H700" s="60" t="e">
        <f t="shared" si="33"/>
        <v>#N/A</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t="e">
        <f t="shared" si="32"/>
        <v>#N/A</v>
      </c>
      <c r="H701" s="60" t="e">
        <f t="shared" si="33"/>
        <v>#N/A</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t="e">
        <f t="shared" si="32"/>
        <v>#N/A</v>
      </c>
      <c r="H702" s="60" t="e">
        <f t="shared" si="33"/>
        <v>#N/A</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t="e">
        <f t="shared" si="32"/>
        <v>#N/A</v>
      </c>
      <c r="H703" s="60" t="e">
        <f t="shared" si="33"/>
        <v>#N/A</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t="e">
        <f t="shared" si="32"/>
        <v>#N/A</v>
      </c>
      <c r="H704" s="60" t="e">
        <f t="shared" si="33"/>
        <v>#N/A</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t="e">
        <f t="shared" si="32"/>
        <v>#N/A</v>
      </c>
      <c r="H705" s="60" t="e">
        <f t="shared" si="33"/>
        <v>#N/A</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t="e">
        <f t="shared" si="32"/>
        <v>#N/A</v>
      </c>
      <c r="H706" s="60" t="e">
        <f t="shared" si="33"/>
        <v>#N/A</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t="e">
        <f t="shared" si="32"/>
        <v>#N/A</v>
      </c>
      <c r="H707" s="60" t="e">
        <f t="shared" si="33"/>
        <v>#N/A</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t="e">
        <f t="shared" si="32"/>
        <v>#N/A</v>
      </c>
      <c r="H708" s="60" t="e">
        <f t="shared" si="33"/>
        <v>#N/A</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t="e">
        <f t="shared" si="32"/>
        <v>#N/A</v>
      </c>
      <c r="H709" s="60" t="e">
        <f t="shared" si="33"/>
        <v>#N/A</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t="e">
        <f t="shared" si="32"/>
        <v>#N/A</v>
      </c>
      <c r="H710" s="60" t="e">
        <f t="shared" si="33"/>
        <v>#N/A</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t="e">
        <f t="shared" si="32"/>
        <v>#N/A</v>
      </c>
      <c r="H711" s="60" t="e">
        <f t="shared" si="33"/>
        <v>#N/A</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t="e">
        <f t="shared" si="32"/>
        <v>#N/A</v>
      </c>
      <c r="H712" s="60" t="e">
        <f t="shared" si="33"/>
        <v>#N/A</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t="e">
        <f t="shared" si="32"/>
        <v>#N/A</v>
      </c>
      <c r="H713" s="60" t="e">
        <f t="shared" si="33"/>
        <v>#N/A</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t="e">
        <f t="shared" si="32"/>
        <v>#N/A</v>
      </c>
      <c r="H714" s="60" t="e">
        <f t="shared" si="33"/>
        <v>#N/A</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t="e">
        <f t="shared" si="32"/>
        <v>#N/A</v>
      </c>
      <c r="H715" s="60" t="e">
        <f t="shared" si="33"/>
        <v>#N/A</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t="e">
        <f t="shared" si="32"/>
        <v>#N/A</v>
      </c>
      <c r="H716" s="60" t="e">
        <f t="shared" si="33"/>
        <v>#N/A</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t="e">
        <f t="shared" si="32"/>
        <v>#N/A</v>
      </c>
      <c r="H717" s="60" t="e">
        <f t="shared" si="33"/>
        <v>#N/A</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t="e">
        <f t="shared" si="32"/>
        <v>#N/A</v>
      </c>
      <c r="H718" s="60" t="e">
        <f t="shared" si="33"/>
        <v>#N/A</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t="e">
        <f t="shared" si="32"/>
        <v>#N/A</v>
      </c>
      <c r="H719" s="60" t="e">
        <f t="shared" si="33"/>
        <v>#N/A</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t="e">
        <f t="shared" si="32"/>
        <v>#N/A</v>
      </c>
      <c r="H720" s="60" t="e">
        <f t="shared" si="33"/>
        <v>#N/A</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t="e">
        <f t="shared" si="32"/>
        <v>#N/A</v>
      </c>
      <c r="H721" s="60" t="e">
        <f t="shared" si="33"/>
        <v>#N/A</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t="e">
        <f t="shared" si="32"/>
        <v>#N/A</v>
      </c>
      <c r="H722" s="60" t="e">
        <f t="shared" si="33"/>
        <v>#N/A</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t="e">
        <f t="shared" ref="G723:G786" si="35">E723*$E$14</f>
        <v>#N/A</v>
      </c>
      <c r="H723" s="60" t="e">
        <f t="shared" ref="H723:H786" si="36">D723*G723</f>
        <v>#N/A</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t="e">
        <f t="shared" si="35"/>
        <v>#N/A</v>
      </c>
      <c r="H724" s="60" t="e">
        <f t="shared" si="36"/>
        <v>#N/A</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t="e">
        <f t="shared" si="35"/>
        <v>#N/A</v>
      </c>
      <c r="H725" s="60" t="e">
        <f t="shared" si="36"/>
        <v>#N/A</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t="e">
        <f t="shared" si="35"/>
        <v>#N/A</v>
      </c>
      <c r="H726" s="60" t="e">
        <f t="shared" si="36"/>
        <v>#N/A</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t="e">
        <f t="shared" si="35"/>
        <v>#N/A</v>
      </c>
      <c r="H727" s="60" t="e">
        <f t="shared" si="36"/>
        <v>#N/A</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t="e">
        <f t="shared" si="35"/>
        <v>#N/A</v>
      </c>
      <c r="H728" s="60" t="e">
        <f t="shared" si="36"/>
        <v>#N/A</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t="e">
        <f t="shared" si="35"/>
        <v>#N/A</v>
      </c>
      <c r="H729" s="60" t="e">
        <f t="shared" si="36"/>
        <v>#N/A</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t="e">
        <f t="shared" si="35"/>
        <v>#N/A</v>
      </c>
      <c r="H730" s="60" t="e">
        <f t="shared" si="36"/>
        <v>#N/A</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t="e">
        <f t="shared" si="35"/>
        <v>#N/A</v>
      </c>
      <c r="H731" s="60" t="e">
        <f t="shared" si="36"/>
        <v>#N/A</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t="e">
        <f t="shared" si="35"/>
        <v>#N/A</v>
      </c>
      <c r="H732" s="60" t="e">
        <f t="shared" si="36"/>
        <v>#N/A</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t="e">
        <f t="shared" si="35"/>
        <v>#N/A</v>
      </c>
      <c r="H733" s="60" t="e">
        <f t="shared" si="36"/>
        <v>#N/A</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t="e">
        <f t="shared" si="35"/>
        <v>#N/A</v>
      </c>
      <c r="H734" s="60" t="e">
        <f t="shared" si="36"/>
        <v>#N/A</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t="e">
        <f t="shared" si="35"/>
        <v>#N/A</v>
      </c>
      <c r="H735" s="60" t="e">
        <f t="shared" si="36"/>
        <v>#N/A</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t="e">
        <f t="shared" si="35"/>
        <v>#N/A</v>
      </c>
      <c r="H736" s="60" t="e">
        <f t="shared" si="36"/>
        <v>#N/A</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t="e">
        <f t="shared" si="35"/>
        <v>#N/A</v>
      </c>
      <c r="H737" s="60" t="e">
        <f t="shared" si="36"/>
        <v>#N/A</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t="e">
        <f t="shared" si="35"/>
        <v>#N/A</v>
      </c>
      <c r="H738" s="60" t="e">
        <f t="shared" si="36"/>
        <v>#N/A</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t="e">
        <f t="shared" si="35"/>
        <v>#N/A</v>
      </c>
      <c r="H739" s="60" t="e">
        <f t="shared" si="36"/>
        <v>#N/A</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t="e">
        <f t="shared" si="35"/>
        <v>#N/A</v>
      </c>
      <c r="H740" s="60" t="e">
        <f t="shared" si="36"/>
        <v>#N/A</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t="e">
        <f t="shared" si="35"/>
        <v>#N/A</v>
      </c>
      <c r="H741" s="60" t="e">
        <f t="shared" si="36"/>
        <v>#N/A</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t="e">
        <f t="shared" si="35"/>
        <v>#N/A</v>
      </c>
      <c r="H742" s="60" t="e">
        <f t="shared" si="36"/>
        <v>#N/A</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t="e">
        <f t="shared" si="35"/>
        <v>#N/A</v>
      </c>
      <c r="H743" s="60" t="e">
        <f t="shared" si="36"/>
        <v>#N/A</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t="e">
        <f t="shared" si="35"/>
        <v>#N/A</v>
      </c>
      <c r="H744" s="60" t="e">
        <f t="shared" si="36"/>
        <v>#N/A</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t="e">
        <f t="shared" si="35"/>
        <v>#N/A</v>
      </c>
      <c r="H745" s="60" t="e">
        <f t="shared" si="36"/>
        <v>#N/A</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t="e">
        <f t="shared" si="35"/>
        <v>#N/A</v>
      </c>
      <c r="H746" s="60" t="e">
        <f t="shared" si="36"/>
        <v>#N/A</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t="e">
        <f t="shared" si="35"/>
        <v>#N/A</v>
      </c>
      <c r="H747" s="60" t="e">
        <f t="shared" si="36"/>
        <v>#N/A</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t="e">
        <f t="shared" si="35"/>
        <v>#N/A</v>
      </c>
      <c r="H748" s="60" t="e">
        <f t="shared" si="36"/>
        <v>#N/A</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t="e">
        <f t="shared" si="35"/>
        <v>#N/A</v>
      </c>
      <c r="H749" s="60" t="e">
        <f t="shared" si="36"/>
        <v>#N/A</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t="e">
        <f t="shared" si="35"/>
        <v>#N/A</v>
      </c>
      <c r="H750" s="60" t="e">
        <f t="shared" si="36"/>
        <v>#N/A</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t="e">
        <f t="shared" si="35"/>
        <v>#N/A</v>
      </c>
      <c r="H751" s="60" t="e">
        <f t="shared" si="36"/>
        <v>#N/A</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t="e">
        <f t="shared" si="35"/>
        <v>#N/A</v>
      </c>
      <c r="H752" s="60" t="e">
        <f t="shared" si="36"/>
        <v>#N/A</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t="e">
        <f t="shared" si="35"/>
        <v>#N/A</v>
      </c>
      <c r="H753" s="60" t="e">
        <f t="shared" si="36"/>
        <v>#N/A</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t="e">
        <f t="shared" si="35"/>
        <v>#N/A</v>
      </c>
      <c r="H754" s="60" t="e">
        <f t="shared" si="36"/>
        <v>#N/A</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t="e">
        <f t="shared" si="35"/>
        <v>#N/A</v>
      </c>
      <c r="H755" s="60" t="e">
        <f t="shared" si="36"/>
        <v>#N/A</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t="e">
        <f t="shared" si="35"/>
        <v>#N/A</v>
      </c>
      <c r="H756" s="60" t="e">
        <f t="shared" si="36"/>
        <v>#N/A</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t="e">
        <f t="shared" si="35"/>
        <v>#N/A</v>
      </c>
      <c r="H757" s="60" t="e">
        <f t="shared" si="36"/>
        <v>#N/A</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t="e">
        <f t="shared" si="35"/>
        <v>#N/A</v>
      </c>
      <c r="H758" s="60" t="e">
        <f t="shared" si="36"/>
        <v>#N/A</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t="e">
        <f t="shared" si="35"/>
        <v>#N/A</v>
      </c>
      <c r="H759" s="60" t="e">
        <f t="shared" si="36"/>
        <v>#N/A</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t="e">
        <f t="shared" si="35"/>
        <v>#N/A</v>
      </c>
      <c r="H760" s="60" t="e">
        <f t="shared" si="36"/>
        <v>#N/A</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t="e">
        <f t="shared" si="35"/>
        <v>#N/A</v>
      </c>
      <c r="H761" s="60" t="e">
        <f t="shared" si="36"/>
        <v>#N/A</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t="e">
        <f t="shared" si="35"/>
        <v>#N/A</v>
      </c>
      <c r="H762" s="60" t="e">
        <f t="shared" si="36"/>
        <v>#N/A</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t="e">
        <f t="shared" si="35"/>
        <v>#N/A</v>
      </c>
      <c r="H763" s="60" t="e">
        <f t="shared" si="36"/>
        <v>#N/A</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t="e">
        <f t="shared" si="35"/>
        <v>#N/A</v>
      </c>
      <c r="H764" s="60" t="e">
        <f t="shared" si="36"/>
        <v>#N/A</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t="e">
        <f t="shared" si="35"/>
        <v>#N/A</v>
      </c>
      <c r="H765" s="60" t="e">
        <f t="shared" si="36"/>
        <v>#N/A</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t="e">
        <f t="shared" si="35"/>
        <v>#N/A</v>
      </c>
      <c r="H766" s="60" t="e">
        <f t="shared" si="36"/>
        <v>#N/A</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t="e">
        <f t="shared" si="35"/>
        <v>#N/A</v>
      </c>
      <c r="H767" s="60" t="e">
        <f t="shared" si="36"/>
        <v>#N/A</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t="e">
        <f t="shared" si="35"/>
        <v>#N/A</v>
      </c>
      <c r="H768" s="60" t="e">
        <f t="shared" si="36"/>
        <v>#N/A</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t="e">
        <f t="shared" si="35"/>
        <v>#N/A</v>
      </c>
      <c r="H769" s="60" t="e">
        <f t="shared" si="36"/>
        <v>#N/A</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t="e">
        <f t="shared" si="35"/>
        <v>#N/A</v>
      </c>
      <c r="H770" s="60" t="e">
        <f t="shared" si="36"/>
        <v>#N/A</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t="e">
        <f t="shared" si="35"/>
        <v>#N/A</v>
      </c>
      <c r="H771" s="60" t="e">
        <f t="shared" si="36"/>
        <v>#N/A</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t="e">
        <f t="shared" si="35"/>
        <v>#N/A</v>
      </c>
      <c r="H772" s="60" t="e">
        <f t="shared" si="36"/>
        <v>#N/A</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t="e">
        <f t="shared" si="35"/>
        <v>#N/A</v>
      </c>
      <c r="H773" s="60" t="e">
        <f t="shared" si="36"/>
        <v>#N/A</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t="e">
        <f t="shared" si="35"/>
        <v>#N/A</v>
      </c>
      <c r="H774" s="60" t="e">
        <f t="shared" si="36"/>
        <v>#N/A</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t="e">
        <f t="shared" si="35"/>
        <v>#N/A</v>
      </c>
      <c r="H775" s="60" t="e">
        <f t="shared" si="36"/>
        <v>#N/A</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t="e">
        <f t="shared" si="35"/>
        <v>#N/A</v>
      </c>
      <c r="H776" s="60" t="e">
        <f t="shared" si="36"/>
        <v>#N/A</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t="e">
        <f t="shared" si="35"/>
        <v>#N/A</v>
      </c>
      <c r="H777" s="60" t="e">
        <f t="shared" si="36"/>
        <v>#N/A</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t="e">
        <f t="shared" si="35"/>
        <v>#N/A</v>
      </c>
      <c r="H778" s="60" t="e">
        <f t="shared" si="36"/>
        <v>#N/A</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t="e">
        <f t="shared" si="35"/>
        <v>#N/A</v>
      </c>
      <c r="H779" s="60" t="e">
        <f t="shared" si="36"/>
        <v>#N/A</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t="e">
        <f t="shared" si="35"/>
        <v>#N/A</v>
      </c>
      <c r="H780" s="60" t="e">
        <f t="shared" si="36"/>
        <v>#N/A</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t="e">
        <f t="shared" si="35"/>
        <v>#N/A</v>
      </c>
      <c r="H781" s="60" t="e">
        <f t="shared" si="36"/>
        <v>#N/A</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t="e">
        <f t="shared" si="35"/>
        <v>#N/A</v>
      </c>
      <c r="H782" s="60" t="e">
        <f t="shared" si="36"/>
        <v>#N/A</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t="e">
        <f t="shared" si="35"/>
        <v>#N/A</v>
      </c>
      <c r="H783" s="60" t="e">
        <f t="shared" si="36"/>
        <v>#N/A</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t="e">
        <f t="shared" si="35"/>
        <v>#N/A</v>
      </c>
      <c r="H784" s="60" t="e">
        <f t="shared" si="36"/>
        <v>#N/A</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t="e">
        <f t="shared" si="35"/>
        <v>#N/A</v>
      </c>
      <c r="H785" s="60" t="e">
        <f t="shared" si="36"/>
        <v>#N/A</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t="e">
        <f t="shared" si="35"/>
        <v>#N/A</v>
      </c>
      <c r="H786" s="60" t="e">
        <f t="shared" si="36"/>
        <v>#N/A</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t="e">
        <f t="shared" ref="G787:G850" si="38">E787*$E$14</f>
        <v>#N/A</v>
      </c>
      <c r="H787" s="60" t="e">
        <f t="shared" ref="H787:H850" si="39">D787*G787</f>
        <v>#N/A</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t="e">
        <f t="shared" si="38"/>
        <v>#N/A</v>
      </c>
      <c r="H788" s="60" t="e">
        <f t="shared" si="39"/>
        <v>#N/A</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t="e">
        <f t="shared" si="38"/>
        <v>#N/A</v>
      </c>
      <c r="H789" s="60" t="e">
        <f t="shared" si="39"/>
        <v>#N/A</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t="e">
        <f t="shared" si="38"/>
        <v>#N/A</v>
      </c>
      <c r="H790" s="60" t="e">
        <f t="shared" si="39"/>
        <v>#N/A</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t="e">
        <f t="shared" si="38"/>
        <v>#N/A</v>
      </c>
      <c r="H791" s="60" t="e">
        <f t="shared" si="39"/>
        <v>#N/A</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t="e">
        <f t="shared" si="38"/>
        <v>#N/A</v>
      </c>
      <c r="H792" s="60" t="e">
        <f t="shared" si="39"/>
        <v>#N/A</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t="e">
        <f t="shared" si="38"/>
        <v>#N/A</v>
      </c>
      <c r="H793" s="60" t="e">
        <f t="shared" si="39"/>
        <v>#N/A</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t="e">
        <f t="shared" si="38"/>
        <v>#N/A</v>
      </c>
      <c r="H794" s="60" t="e">
        <f t="shared" si="39"/>
        <v>#N/A</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t="e">
        <f t="shared" si="38"/>
        <v>#N/A</v>
      </c>
      <c r="H795" s="60" t="e">
        <f t="shared" si="39"/>
        <v>#N/A</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t="e">
        <f t="shared" si="38"/>
        <v>#N/A</v>
      </c>
      <c r="H796" s="60" t="e">
        <f t="shared" si="39"/>
        <v>#N/A</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t="e">
        <f t="shared" si="38"/>
        <v>#N/A</v>
      </c>
      <c r="H797" s="60" t="e">
        <f t="shared" si="39"/>
        <v>#N/A</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t="e">
        <f t="shared" si="38"/>
        <v>#N/A</v>
      </c>
      <c r="H798" s="60" t="e">
        <f t="shared" si="39"/>
        <v>#N/A</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t="e">
        <f t="shared" si="38"/>
        <v>#N/A</v>
      </c>
      <c r="H799" s="60" t="e">
        <f t="shared" si="39"/>
        <v>#N/A</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t="e">
        <f t="shared" si="38"/>
        <v>#N/A</v>
      </c>
      <c r="H800" s="60" t="e">
        <f t="shared" si="39"/>
        <v>#N/A</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t="e">
        <f t="shared" si="38"/>
        <v>#N/A</v>
      </c>
      <c r="H801" s="60" t="e">
        <f t="shared" si="39"/>
        <v>#N/A</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t="e">
        <f t="shared" si="38"/>
        <v>#N/A</v>
      </c>
      <c r="H802" s="60" t="e">
        <f t="shared" si="39"/>
        <v>#N/A</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t="e">
        <f t="shared" si="38"/>
        <v>#N/A</v>
      </c>
      <c r="H803" s="60" t="e">
        <f t="shared" si="39"/>
        <v>#N/A</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t="e">
        <f t="shared" si="38"/>
        <v>#N/A</v>
      </c>
      <c r="H804" s="60" t="e">
        <f t="shared" si="39"/>
        <v>#N/A</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t="e">
        <f t="shared" si="38"/>
        <v>#N/A</v>
      </c>
      <c r="H805" s="60" t="e">
        <f t="shared" si="39"/>
        <v>#N/A</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t="e">
        <f t="shared" si="38"/>
        <v>#N/A</v>
      </c>
      <c r="H806" s="60" t="e">
        <f t="shared" si="39"/>
        <v>#N/A</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t="e">
        <f t="shared" si="38"/>
        <v>#N/A</v>
      </c>
      <c r="H807" s="60" t="e">
        <f t="shared" si="39"/>
        <v>#N/A</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t="e">
        <f t="shared" si="38"/>
        <v>#N/A</v>
      </c>
      <c r="H808" s="60" t="e">
        <f t="shared" si="39"/>
        <v>#N/A</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t="e">
        <f t="shared" si="38"/>
        <v>#N/A</v>
      </c>
      <c r="H809" s="60" t="e">
        <f t="shared" si="39"/>
        <v>#N/A</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t="e">
        <f t="shared" si="38"/>
        <v>#N/A</v>
      </c>
      <c r="H810" s="60" t="e">
        <f t="shared" si="39"/>
        <v>#N/A</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t="e">
        <f t="shared" si="38"/>
        <v>#N/A</v>
      </c>
      <c r="H811" s="60" t="e">
        <f t="shared" si="39"/>
        <v>#N/A</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t="e">
        <f t="shared" si="38"/>
        <v>#N/A</v>
      </c>
      <c r="H812" s="60" t="e">
        <f t="shared" si="39"/>
        <v>#N/A</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t="e">
        <f t="shared" si="38"/>
        <v>#N/A</v>
      </c>
      <c r="H813" s="60" t="e">
        <f t="shared" si="39"/>
        <v>#N/A</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t="e">
        <f t="shared" si="38"/>
        <v>#N/A</v>
      </c>
      <c r="H814" s="60" t="e">
        <f t="shared" si="39"/>
        <v>#N/A</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t="e">
        <f t="shared" si="38"/>
        <v>#N/A</v>
      </c>
      <c r="H815" s="60" t="e">
        <f t="shared" si="39"/>
        <v>#N/A</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t="e">
        <f t="shared" si="38"/>
        <v>#N/A</v>
      </c>
      <c r="H816" s="60" t="e">
        <f t="shared" si="39"/>
        <v>#N/A</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t="e">
        <f t="shared" si="38"/>
        <v>#N/A</v>
      </c>
      <c r="H817" s="60" t="e">
        <f t="shared" si="39"/>
        <v>#N/A</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t="e">
        <f t="shared" si="38"/>
        <v>#N/A</v>
      </c>
      <c r="H818" s="60" t="e">
        <f t="shared" si="39"/>
        <v>#N/A</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t="e">
        <f t="shared" si="38"/>
        <v>#N/A</v>
      </c>
      <c r="H819" s="60" t="e">
        <f t="shared" si="39"/>
        <v>#N/A</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t="e">
        <f t="shared" si="38"/>
        <v>#N/A</v>
      </c>
      <c r="H820" s="60" t="e">
        <f t="shared" si="39"/>
        <v>#N/A</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t="e">
        <f t="shared" si="38"/>
        <v>#N/A</v>
      </c>
      <c r="H821" s="60" t="e">
        <f t="shared" si="39"/>
        <v>#N/A</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t="e">
        <f t="shared" si="38"/>
        <v>#N/A</v>
      </c>
      <c r="H822" s="60" t="e">
        <f t="shared" si="39"/>
        <v>#N/A</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t="e">
        <f t="shared" si="38"/>
        <v>#N/A</v>
      </c>
      <c r="H823" s="60" t="e">
        <f t="shared" si="39"/>
        <v>#N/A</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t="e">
        <f t="shared" si="38"/>
        <v>#N/A</v>
      </c>
      <c r="H824" s="60" t="e">
        <f t="shared" si="39"/>
        <v>#N/A</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t="e">
        <f t="shared" si="38"/>
        <v>#N/A</v>
      </c>
      <c r="H825" s="60" t="e">
        <f t="shared" si="39"/>
        <v>#N/A</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t="e">
        <f t="shared" si="38"/>
        <v>#N/A</v>
      </c>
      <c r="H826" s="60" t="e">
        <f t="shared" si="39"/>
        <v>#N/A</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t="e">
        <f t="shared" si="38"/>
        <v>#N/A</v>
      </c>
      <c r="H827" s="60" t="e">
        <f t="shared" si="39"/>
        <v>#N/A</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t="e">
        <f t="shared" si="38"/>
        <v>#N/A</v>
      </c>
      <c r="H828" s="60" t="e">
        <f t="shared" si="39"/>
        <v>#N/A</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t="e">
        <f t="shared" si="38"/>
        <v>#N/A</v>
      </c>
      <c r="H829" s="60" t="e">
        <f t="shared" si="39"/>
        <v>#N/A</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t="e">
        <f t="shared" si="38"/>
        <v>#N/A</v>
      </c>
      <c r="H830" s="60" t="e">
        <f t="shared" si="39"/>
        <v>#N/A</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t="e">
        <f t="shared" si="38"/>
        <v>#N/A</v>
      </c>
      <c r="H831" s="60" t="e">
        <f t="shared" si="39"/>
        <v>#N/A</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t="e">
        <f t="shared" si="38"/>
        <v>#N/A</v>
      </c>
      <c r="H832" s="60" t="e">
        <f t="shared" si="39"/>
        <v>#N/A</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t="e">
        <f t="shared" si="38"/>
        <v>#N/A</v>
      </c>
      <c r="H833" s="60" t="e">
        <f t="shared" si="39"/>
        <v>#N/A</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t="e">
        <f t="shared" si="38"/>
        <v>#N/A</v>
      </c>
      <c r="H834" s="60" t="e">
        <f t="shared" si="39"/>
        <v>#N/A</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t="e">
        <f t="shared" si="38"/>
        <v>#N/A</v>
      </c>
      <c r="H835" s="60" t="e">
        <f t="shared" si="39"/>
        <v>#N/A</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t="e">
        <f t="shared" si="38"/>
        <v>#N/A</v>
      </c>
      <c r="H836" s="60" t="e">
        <f t="shared" si="39"/>
        <v>#N/A</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t="e">
        <f t="shared" si="38"/>
        <v>#N/A</v>
      </c>
      <c r="H837" s="60" t="e">
        <f t="shared" si="39"/>
        <v>#N/A</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t="e">
        <f t="shared" si="38"/>
        <v>#N/A</v>
      </c>
      <c r="H838" s="60" t="e">
        <f t="shared" si="39"/>
        <v>#N/A</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t="e">
        <f t="shared" si="38"/>
        <v>#N/A</v>
      </c>
      <c r="H839" s="60" t="e">
        <f t="shared" si="39"/>
        <v>#N/A</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t="e">
        <f t="shared" si="38"/>
        <v>#N/A</v>
      </c>
      <c r="H840" s="60" t="e">
        <f t="shared" si="39"/>
        <v>#N/A</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t="e">
        <f t="shared" si="38"/>
        <v>#N/A</v>
      </c>
      <c r="H841" s="60" t="e">
        <f t="shared" si="39"/>
        <v>#N/A</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t="e">
        <f t="shared" si="38"/>
        <v>#N/A</v>
      </c>
      <c r="H842" s="60" t="e">
        <f t="shared" si="39"/>
        <v>#N/A</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t="e">
        <f t="shared" si="38"/>
        <v>#N/A</v>
      </c>
      <c r="H843" s="60" t="e">
        <f t="shared" si="39"/>
        <v>#N/A</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t="e">
        <f t="shared" si="38"/>
        <v>#N/A</v>
      </c>
      <c r="H844" s="60" t="e">
        <f t="shared" si="39"/>
        <v>#N/A</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t="e">
        <f t="shared" si="38"/>
        <v>#N/A</v>
      </c>
      <c r="H845" s="60" t="e">
        <f t="shared" si="39"/>
        <v>#N/A</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t="e">
        <f t="shared" si="38"/>
        <v>#N/A</v>
      </c>
      <c r="H846" s="60" t="e">
        <f t="shared" si="39"/>
        <v>#N/A</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t="e">
        <f t="shared" si="38"/>
        <v>#N/A</v>
      </c>
      <c r="H847" s="60" t="e">
        <f t="shared" si="39"/>
        <v>#N/A</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t="e">
        <f t="shared" si="38"/>
        <v>#N/A</v>
      </c>
      <c r="H848" s="60" t="e">
        <f t="shared" si="39"/>
        <v>#N/A</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t="e">
        <f t="shared" si="38"/>
        <v>#N/A</v>
      </c>
      <c r="H849" s="60" t="e">
        <f t="shared" si="39"/>
        <v>#N/A</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t="e">
        <f t="shared" si="38"/>
        <v>#N/A</v>
      </c>
      <c r="H850" s="60" t="e">
        <f t="shared" si="39"/>
        <v>#N/A</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t="e">
        <f t="shared" ref="G851:G914" si="41">E851*$E$14</f>
        <v>#N/A</v>
      </c>
      <c r="H851" s="60" t="e">
        <f t="shared" ref="H851:H914" si="42">D851*G851</f>
        <v>#N/A</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t="e">
        <f t="shared" si="41"/>
        <v>#N/A</v>
      </c>
      <c r="H852" s="60" t="e">
        <f t="shared" si="42"/>
        <v>#N/A</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t="e">
        <f t="shared" si="41"/>
        <v>#N/A</v>
      </c>
      <c r="H853" s="60" t="e">
        <f t="shared" si="42"/>
        <v>#N/A</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t="e">
        <f t="shared" si="41"/>
        <v>#N/A</v>
      </c>
      <c r="H854" s="60" t="e">
        <f t="shared" si="42"/>
        <v>#N/A</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t="e">
        <f t="shared" si="41"/>
        <v>#N/A</v>
      </c>
      <c r="H855" s="60" t="e">
        <f t="shared" si="42"/>
        <v>#N/A</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t="e">
        <f t="shared" si="41"/>
        <v>#N/A</v>
      </c>
      <c r="H856" s="60" t="e">
        <f t="shared" si="42"/>
        <v>#N/A</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t="e">
        <f t="shared" si="41"/>
        <v>#N/A</v>
      </c>
      <c r="H857" s="60" t="e">
        <f t="shared" si="42"/>
        <v>#N/A</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t="e">
        <f t="shared" si="41"/>
        <v>#N/A</v>
      </c>
      <c r="H858" s="60" t="e">
        <f t="shared" si="42"/>
        <v>#N/A</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t="e">
        <f t="shared" si="41"/>
        <v>#N/A</v>
      </c>
      <c r="H859" s="60" t="e">
        <f t="shared" si="42"/>
        <v>#N/A</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t="e">
        <f t="shared" si="41"/>
        <v>#N/A</v>
      </c>
      <c r="H860" s="60" t="e">
        <f t="shared" si="42"/>
        <v>#N/A</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t="e">
        <f t="shared" si="41"/>
        <v>#N/A</v>
      </c>
      <c r="H861" s="60" t="e">
        <f t="shared" si="42"/>
        <v>#N/A</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t="e">
        <f t="shared" si="41"/>
        <v>#N/A</v>
      </c>
      <c r="H862" s="60" t="e">
        <f t="shared" si="42"/>
        <v>#N/A</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t="e">
        <f t="shared" si="41"/>
        <v>#N/A</v>
      </c>
      <c r="H863" s="60" t="e">
        <f t="shared" si="42"/>
        <v>#N/A</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t="e">
        <f t="shared" si="41"/>
        <v>#N/A</v>
      </c>
      <c r="H864" s="60" t="e">
        <f t="shared" si="42"/>
        <v>#N/A</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t="e">
        <f t="shared" si="41"/>
        <v>#N/A</v>
      </c>
      <c r="H865" s="60" t="e">
        <f t="shared" si="42"/>
        <v>#N/A</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t="e">
        <f t="shared" si="41"/>
        <v>#N/A</v>
      </c>
      <c r="H866" s="60" t="e">
        <f t="shared" si="42"/>
        <v>#N/A</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t="e">
        <f t="shared" si="41"/>
        <v>#N/A</v>
      </c>
      <c r="H867" s="60" t="e">
        <f t="shared" si="42"/>
        <v>#N/A</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t="e">
        <f t="shared" si="41"/>
        <v>#N/A</v>
      </c>
      <c r="H868" s="60" t="e">
        <f t="shared" si="42"/>
        <v>#N/A</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t="e">
        <f t="shared" si="41"/>
        <v>#N/A</v>
      </c>
      <c r="H869" s="60" t="e">
        <f t="shared" si="42"/>
        <v>#N/A</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t="e">
        <f t="shared" si="41"/>
        <v>#N/A</v>
      </c>
      <c r="H870" s="60" t="e">
        <f t="shared" si="42"/>
        <v>#N/A</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t="e">
        <f t="shared" si="41"/>
        <v>#N/A</v>
      </c>
      <c r="H871" s="60" t="e">
        <f t="shared" si="42"/>
        <v>#N/A</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t="e">
        <f t="shared" si="41"/>
        <v>#N/A</v>
      </c>
      <c r="H872" s="60" t="e">
        <f t="shared" si="42"/>
        <v>#N/A</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t="e">
        <f t="shared" si="41"/>
        <v>#N/A</v>
      </c>
      <c r="H873" s="60" t="e">
        <f t="shared" si="42"/>
        <v>#N/A</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t="e">
        <f t="shared" si="41"/>
        <v>#N/A</v>
      </c>
      <c r="H874" s="60" t="e">
        <f t="shared" si="42"/>
        <v>#N/A</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t="e">
        <f t="shared" si="41"/>
        <v>#N/A</v>
      </c>
      <c r="H875" s="60" t="e">
        <f t="shared" si="42"/>
        <v>#N/A</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t="e">
        <f t="shared" si="41"/>
        <v>#N/A</v>
      </c>
      <c r="H876" s="60" t="e">
        <f t="shared" si="42"/>
        <v>#N/A</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t="e">
        <f t="shared" si="41"/>
        <v>#N/A</v>
      </c>
      <c r="H877" s="60" t="e">
        <f t="shared" si="42"/>
        <v>#N/A</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t="e">
        <f t="shared" si="41"/>
        <v>#N/A</v>
      </c>
      <c r="H878" s="60" t="e">
        <f t="shared" si="42"/>
        <v>#N/A</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t="e">
        <f t="shared" si="41"/>
        <v>#N/A</v>
      </c>
      <c r="H879" s="60" t="e">
        <f t="shared" si="42"/>
        <v>#N/A</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t="e">
        <f t="shared" si="41"/>
        <v>#N/A</v>
      </c>
      <c r="H880" s="60" t="e">
        <f t="shared" si="42"/>
        <v>#N/A</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t="e">
        <f t="shared" si="41"/>
        <v>#N/A</v>
      </c>
      <c r="H881" s="60" t="e">
        <f t="shared" si="42"/>
        <v>#N/A</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t="e">
        <f t="shared" si="41"/>
        <v>#N/A</v>
      </c>
      <c r="H882" s="60" t="e">
        <f t="shared" si="42"/>
        <v>#N/A</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t="e">
        <f t="shared" si="41"/>
        <v>#N/A</v>
      </c>
      <c r="H883" s="60" t="e">
        <f t="shared" si="42"/>
        <v>#N/A</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t="e">
        <f t="shared" si="41"/>
        <v>#N/A</v>
      </c>
      <c r="H884" s="60" t="e">
        <f t="shared" si="42"/>
        <v>#N/A</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t="e">
        <f t="shared" si="41"/>
        <v>#N/A</v>
      </c>
      <c r="H885" s="60" t="e">
        <f t="shared" si="42"/>
        <v>#N/A</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t="e">
        <f t="shared" si="41"/>
        <v>#N/A</v>
      </c>
      <c r="H886" s="60" t="e">
        <f t="shared" si="42"/>
        <v>#N/A</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t="e">
        <f t="shared" si="41"/>
        <v>#N/A</v>
      </c>
      <c r="H887" s="60" t="e">
        <f t="shared" si="42"/>
        <v>#N/A</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t="e">
        <f t="shared" si="41"/>
        <v>#N/A</v>
      </c>
      <c r="H888" s="60" t="e">
        <f t="shared" si="42"/>
        <v>#N/A</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t="e">
        <f t="shared" si="41"/>
        <v>#N/A</v>
      </c>
      <c r="H889" s="60" t="e">
        <f t="shared" si="42"/>
        <v>#N/A</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t="e">
        <f t="shared" si="41"/>
        <v>#N/A</v>
      </c>
      <c r="H890" s="60" t="e">
        <f t="shared" si="42"/>
        <v>#N/A</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t="e">
        <f t="shared" si="41"/>
        <v>#N/A</v>
      </c>
      <c r="H891" s="60" t="e">
        <f t="shared" si="42"/>
        <v>#N/A</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t="e">
        <f t="shared" si="41"/>
        <v>#N/A</v>
      </c>
      <c r="H892" s="60" t="e">
        <f t="shared" si="42"/>
        <v>#N/A</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t="e">
        <f t="shared" si="41"/>
        <v>#N/A</v>
      </c>
      <c r="H893" s="60" t="e">
        <f t="shared" si="42"/>
        <v>#N/A</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t="e">
        <f t="shared" si="41"/>
        <v>#N/A</v>
      </c>
      <c r="H894" s="60" t="e">
        <f t="shared" si="42"/>
        <v>#N/A</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t="e">
        <f t="shared" si="41"/>
        <v>#N/A</v>
      </c>
      <c r="H895" s="60" t="e">
        <f t="shared" si="42"/>
        <v>#N/A</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t="e">
        <f t="shared" si="41"/>
        <v>#N/A</v>
      </c>
      <c r="H896" s="60" t="e">
        <f t="shared" si="42"/>
        <v>#N/A</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t="e">
        <f t="shared" si="41"/>
        <v>#N/A</v>
      </c>
      <c r="H897" s="60" t="e">
        <f t="shared" si="42"/>
        <v>#N/A</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t="e">
        <f t="shared" si="41"/>
        <v>#N/A</v>
      </c>
      <c r="H898" s="60" t="e">
        <f t="shared" si="42"/>
        <v>#N/A</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t="e">
        <f t="shared" si="41"/>
        <v>#N/A</v>
      </c>
      <c r="H899" s="60" t="e">
        <f t="shared" si="42"/>
        <v>#N/A</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t="e">
        <f t="shared" si="41"/>
        <v>#N/A</v>
      </c>
      <c r="H900" s="60" t="e">
        <f t="shared" si="42"/>
        <v>#N/A</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t="e">
        <f t="shared" si="41"/>
        <v>#N/A</v>
      </c>
      <c r="H901" s="60" t="e">
        <f t="shared" si="42"/>
        <v>#N/A</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t="e">
        <f t="shared" si="41"/>
        <v>#N/A</v>
      </c>
      <c r="H902" s="60" t="e">
        <f t="shared" si="42"/>
        <v>#N/A</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t="e">
        <f t="shared" si="41"/>
        <v>#N/A</v>
      </c>
      <c r="H903" s="60" t="e">
        <f t="shared" si="42"/>
        <v>#N/A</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t="e">
        <f t="shared" si="41"/>
        <v>#N/A</v>
      </c>
      <c r="H904" s="60" t="e">
        <f t="shared" si="42"/>
        <v>#N/A</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t="e">
        <f t="shared" si="41"/>
        <v>#N/A</v>
      </c>
      <c r="H905" s="60" t="e">
        <f t="shared" si="42"/>
        <v>#N/A</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t="e">
        <f t="shared" si="41"/>
        <v>#N/A</v>
      </c>
      <c r="H906" s="60" t="e">
        <f t="shared" si="42"/>
        <v>#N/A</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t="e">
        <f t="shared" si="41"/>
        <v>#N/A</v>
      </c>
      <c r="H907" s="60" t="e">
        <f t="shared" si="42"/>
        <v>#N/A</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t="e">
        <f t="shared" si="41"/>
        <v>#N/A</v>
      </c>
      <c r="H908" s="60" t="e">
        <f t="shared" si="42"/>
        <v>#N/A</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t="e">
        <f t="shared" si="41"/>
        <v>#N/A</v>
      </c>
      <c r="H909" s="60" t="e">
        <f t="shared" si="42"/>
        <v>#N/A</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t="e">
        <f t="shared" si="41"/>
        <v>#N/A</v>
      </c>
      <c r="H910" s="60" t="e">
        <f t="shared" si="42"/>
        <v>#N/A</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t="e">
        <f t="shared" si="41"/>
        <v>#N/A</v>
      </c>
      <c r="H911" s="60" t="e">
        <f t="shared" si="42"/>
        <v>#N/A</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t="e">
        <f t="shared" si="41"/>
        <v>#N/A</v>
      </c>
      <c r="H912" s="60" t="e">
        <f t="shared" si="42"/>
        <v>#N/A</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t="e">
        <f t="shared" si="41"/>
        <v>#N/A</v>
      </c>
      <c r="H913" s="60" t="e">
        <f t="shared" si="42"/>
        <v>#N/A</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t="e">
        <f t="shared" si="41"/>
        <v>#N/A</v>
      </c>
      <c r="H914" s="60" t="e">
        <f t="shared" si="42"/>
        <v>#N/A</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t="e">
        <f t="shared" ref="G915:G978" si="44">E915*$E$14</f>
        <v>#N/A</v>
      </c>
      <c r="H915" s="60" t="e">
        <f t="shared" ref="H915:H978" si="45">D915*G915</f>
        <v>#N/A</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t="e">
        <f t="shared" si="44"/>
        <v>#N/A</v>
      </c>
      <c r="H916" s="60" t="e">
        <f t="shared" si="45"/>
        <v>#N/A</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t="e">
        <f t="shared" si="44"/>
        <v>#N/A</v>
      </c>
      <c r="H917" s="60" t="e">
        <f t="shared" si="45"/>
        <v>#N/A</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t="e">
        <f t="shared" si="44"/>
        <v>#N/A</v>
      </c>
      <c r="H918" s="60" t="e">
        <f t="shared" si="45"/>
        <v>#N/A</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t="e">
        <f t="shared" si="44"/>
        <v>#N/A</v>
      </c>
      <c r="H919" s="60" t="e">
        <f t="shared" si="45"/>
        <v>#N/A</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t="e">
        <f t="shared" si="44"/>
        <v>#N/A</v>
      </c>
      <c r="H920" s="60" t="e">
        <f t="shared" si="45"/>
        <v>#N/A</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t="e">
        <f t="shared" si="44"/>
        <v>#N/A</v>
      </c>
      <c r="H921" s="60" t="e">
        <f t="shared" si="45"/>
        <v>#N/A</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t="e">
        <f t="shared" si="44"/>
        <v>#N/A</v>
      </c>
      <c r="H922" s="60" t="e">
        <f t="shared" si="45"/>
        <v>#N/A</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t="e">
        <f t="shared" si="44"/>
        <v>#N/A</v>
      </c>
      <c r="H923" s="60" t="e">
        <f t="shared" si="45"/>
        <v>#N/A</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t="e">
        <f t="shared" si="44"/>
        <v>#N/A</v>
      </c>
      <c r="H924" s="60" t="e">
        <f t="shared" si="45"/>
        <v>#N/A</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t="e">
        <f t="shared" si="44"/>
        <v>#N/A</v>
      </c>
      <c r="H925" s="60" t="e">
        <f t="shared" si="45"/>
        <v>#N/A</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t="e">
        <f t="shared" si="44"/>
        <v>#N/A</v>
      </c>
      <c r="H926" s="60" t="e">
        <f t="shared" si="45"/>
        <v>#N/A</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t="e">
        <f t="shared" si="44"/>
        <v>#N/A</v>
      </c>
      <c r="H927" s="60" t="e">
        <f t="shared" si="45"/>
        <v>#N/A</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t="e">
        <f t="shared" si="44"/>
        <v>#N/A</v>
      </c>
      <c r="H928" s="60" t="e">
        <f t="shared" si="45"/>
        <v>#N/A</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t="e">
        <f t="shared" si="44"/>
        <v>#N/A</v>
      </c>
      <c r="H929" s="60" t="e">
        <f t="shared" si="45"/>
        <v>#N/A</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t="e">
        <f t="shared" si="44"/>
        <v>#N/A</v>
      </c>
      <c r="H930" s="60" t="e">
        <f t="shared" si="45"/>
        <v>#N/A</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t="e">
        <f t="shared" si="44"/>
        <v>#N/A</v>
      </c>
      <c r="H931" s="60" t="e">
        <f t="shared" si="45"/>
        <v>#N/A</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t="e">
        <f t="shared" si="44"/>
        <v>#N/A</v>
      </c>
      <c r="H932" s="60" t="e">
        <f t="shared" si="45"/>
        <v>#N/A</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t="e">
        <f t="shared" si="44"/>
        <v>#N/A</v>
      </c>
      <c r="H933" s="60" t="e">
        <f t="shared" si="45"/>
        <v>#N/A</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t="e">
        <f t="shared" si="44"/>
        <v>#N/A</v>
      </c>
      <c r="H934" s="60" t="e">
        <f t="shared" si="45"/>
        <v>#N/A</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t="e">
        <f t="shared" si="44"/>
        <v>#N/A</v>
      </c>
      <c r="H935" s="60" t="e">
        <f t="shared" si="45"/>
        <v>#N/A</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t="e">
        <f t="shared" si="44"/>
        <v>#N/A</v>
      </c>
      <c r="H936" s="60" t="e">
        <f t="shared" si="45"/>
        <v>#N/A</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t="e">
        <f t="shared" si="44"/>
        <v>#N/A</v>
      </c>
      <c r="H937" s="60" t="e">
        <f t="shared" si="45"/>
        <v>#N/A</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t="e">
        <f t="shared" si="44"/>
        <v>#N/A</v>
      </c>
      <c r="H938" s="60" t="e">
        <f t="shared" si="45"/>
        <v>#N/A</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t="e">
        <f t="shared" si="44"/>
        <v>#N/A</v>
      </c>
      <c r="H939" s="60" t="e">
        <f t="shared" si="45"/>
        <v>#N/A</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t="e">
        <f t="shared" si="44"/>
        <v>#N/A</v>
      </c>
      <c r="H940" s="60" t="e">
        <f t="shared" si="45"/>
        <v>#N/A</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t="e">
        <f t="shared" si="44"/>
        <v>#N/A</v>
      </c>
      <c r="H941" s="60" t="e">
        <f t="shared" si="45"/>
        <v>#N/A</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t="e">
        <f t="shared" si="44"/>
        <v>#N/A</v>
      </c>
      <c r="H942" s="60" t="e">
        <f t="shared" si="45"/>
        <v>#N/A</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t="e">
        <f t="shared" si="44"/>
        <v>#N/A</v>
      </c>
      <c r="H943" s="60" t="e">
        <f t="shared" si="45"/>
        <v>#N/A</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t="e">
        <f t="shared" si="44"/>
        <v>#N/A</v>
      </c>
      <c r="H944" s="60" t="e">
        <f t="shared" si="45"/>
        <v>#N/A</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t="e">
        <f t="shared" si="44"/>
        <v>#N/A</v>
      </c>
      <c r="H945" s="60" t="e">
        <f t="shared" si="45"/>
        <v>#N/A</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t="e">
        <f t="shared" si="44"/>
        <v>#N/A</v>
      </c>
      <c r="H946" s="60" t="e">
        <f t="shared" si="45"/>
        <v>#N/A</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t="e">
        <f t="shared" si="44"/>
        <v>#N/A</v>
      </c>
      <c r="H947" s="60" t="e">
        <f t="shared" si="45"/>
        <v>#N/A</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t="e">
        <f t="shared" si="44"/>
        <v>#N/A</v>
      </c>
      <c r="H948" s="60" t="e">
        <f t="shared" si="45"/>
        <v>#N/A</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t="e">
        <f t="shared" si="44"/>
        <v>#N/A</v>
      </c>
      <c r="H949" s="60" t="e">
        <f t="shared" si="45"/>
        <v>#N/A</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t="e">
        <f t="shared" si="44"/>
        <v>#N/A</v>
      </c>
      <c r="H950" s="60" t="e">
        <f t="shared" si="45"/>
        <v>#N/A</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t="e">
        <f t="shared" si="44"/>
        <v>#N/A</v>
      </c>
      <c r="H951" s="60" t="e">
        <f t="shared" si="45"/>
        <v>#N/A</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t="e">
        <f t="shared" si="44"/>
        <v>#N/A</v>
      </c>
      <c r="H952" s="60" t="e">
        <f t="shared" si="45"/>
        <v>#N/A</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t="e">
        <f t="shared" si="44"/>
        <v>#N/A</v>
      </c>
      <c r="H953" s="60" t="e">
        <f t="shared" si="45"/>
        <v>#N/A</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t="e">
        <f t="shared" si="44"/>
        <v>#N/A</v>
      </c>
      <c r="H954" s="60" t="e">
        <f t="shared" si="45"/>
        <v>#N/A</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t="e">
        <f t="shared" si="44"/>
        <v>#N/A</v>
      </c>
      <c r="H955" s="60" t="e">
        <f t="shared" si="45"/>
        <v>#N/A</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t="e">
        <f t="shared" si="44"/>
        <v>#N/A</v>
      </c>
      <c r="H956" s="60" t="e">
        <f t="shared" si="45"/>
        <v>#N/A</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t="e">
        <f t="shared" si="44"/>
        <v>#N/A</v>
      </c>
      <c r="H957" s="60" t="e">
        <f t="shared" si="45"/>
        <v>#N/A</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t="e">
        <f t="shared" si="44"/>
        <v>#N/A</v>
      </c>
      <c r="H958" s="60" t="e">
        <f t="shared" si="45"/>
        <v>#N/A</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t="e">
        <f t="shared" si="44"/>
        <v>#N/A</v>
      </c>
      <c r="H959" s="60" t="e">
        <f t="shared" si="45"/>
        <v>#N/A</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t="e">
        <f t="shared" si="44"/>
        <v>#N/A</v>
      </c>
      <c r="H960" s="60" t="e">
        <f t="shared" si="45"/>
        <v>#N/A</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t="e">
        <f t="shared" si="44"/>
        <v>#N/A</v>
      </c>
      <c r="H961" s="60" t="e">
        <f t="shared" si="45"/>
        <v>#N/A</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t="e">
        <f t="shared" si="44"/>
        <v>#N/A</v>
      </c>
      <c r="H962" s="60" t="e">
        <f t="shared" si="45"/>
        <v>#N/A</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t="e">
        <f t="shared" si="44"/>
        <v>#N/A</v>
      </c>
      <c r="H963" s="60" t="e">
        <f t="shared" si="45"/>
        <v>#N/A</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t="e">
        <f t="shared" si="44"/>
        <v>#N/A</v>
      </c>
      <c r="H964" s="60" t="e">
        <f t="shared" si="45"/>
        <v>#N/A</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t="e">
        <f t="shared" si="44"/>
        <v>#N/A</v>
      </c>
      <c r="H965" s="60" t="e">
        <f t="shared" si="45"/>
        <v>#N/A</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t="e">
        <f t="shared" si="44"/>
        <v>#N/A</v>
      </c>
      <c r="H966" s="60" t="e">
        <f t="shared" si="45"/>
        <v>#N/A</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t="e">
        <f t="shared" si="44"/>
        <v>#N/A</v>
      </c>
      <c r="H967" s="60" t="e">
        <f t="shared" si="45"/>
        <v>#N/A</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t="e">
        <f t="shared" si="44"/>
        <v>#N/A</v>
      </c>
      <c r="H968" s="60" t="e">
        <f t="shared" si="45"/>
        <v>#N/A</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t="e">
        <f t="shared" si="44"/>
        <v>#N/A</v>
      </c>
      <c r="H969" s="60" t="e">
        <f t="shared" si="45"/>
        <v>#N/A</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t="e">
        <f t="shared" si="44"/>
        <v>#N/A</v>
      </c>
      <c r="H970" s="60" t="e">
        <f t="shared" si="45"/>
        <v>#N/A</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t="e">
        <f t="shared" si="44"/>
        <v>#N/A</v>
      </c>
      <c r="H971" s="60" t="e">
        <f t="shared" si="45"/>
        <v>#N/A</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t="e">
        <f t="shared" si="44"/>
        <v>#N/A</v>
      </c>
      <c r="H972" s="60" t="e">
        <f t="shared" si="45"/>
        <v>#N/A</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t="e">
        <f t="shared" si="44"/>
        <v>#N/A</v>
      </c>
      <c r="H973" s="60" t="e">
        <f t="shared" si="45"/>
        <v>#N/A</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t="e">
        <f t="shared" si="44"/>
        <v>#N/A</v>
      </c>
      <c r="H974" s="60" t="e">
        <f t="shared" si="45"/>
        <v>#N/A</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t="e">
        <f t="shared" si="44"/>
        <v>#N/A</v>
      </c>
      <c r="H975" s="60" t="e">
        <f t="shared" si="45"/>
        <v>#N/A</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t="e">
        <f t="shared" si="44"/>
        <v>#N/A</v>
      </c>
      <c r="H976" s="60" t="e">
        <f t="shared" si="45"/>
        <v>#N/A</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t="e">
        <f t="shared" si="44"/>
        <v>#N/A</v>
      </c>
      <c r="H977" s="60" t="e">
        <f t="shared" si="45"/>
        <v>#N/A</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t="e">
        <f t="shared" si="44"/>
        <v>#N/A</v>
      </c>
      <c r="H978" s="60" t="e">
        <f t="shared" si="45"/>
        <v>#N/A</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t="e">
        <f t="shared" ref="G979:G999" si="47">E979*$E$14</f>
        <v>#N/A</v>
      </c>
      <c r="H979" s="60" t="e">
        <f t="shared" ref="H979:H998" si="48">D979*G979</f>
        <v>#N/A</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t="e">
        <f t="shared" si="47"/>
        <v>#N/A</v>
      </c>
      <c r="H980" s="60" t="e">
        <f t="shared" si="48"/>
        <v>#N/A</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t="e">
        <f t="shared" si="47"/>
        <v>#N/A</v>
      </c>
      <c r="H981" s="60" t="e">
        <f t="shared" si="48"/>
        <v>#N/A</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t="e">
        <f t="shared" si="47"/>
        <v>#N/A</v>
      </c>
      <c r="H982" s="60" t="e">
        <f t="shared" si="48"/>
        <v>#N/A</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t="e">
        <f t="shared" si="47"/>
        <v>#N/A</v>
      </c>
      <c r="H983" s="60" t="e">
        <f t="shared" si="48"/>
        <v>#N/A</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t="e">
        <f t="shared" si="47"/>
        <v>#N/A</v>
      </c>
      <c r="H984" s="60" t="e">
        <f t="shared" si="48"/>
        <v>#N/A</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t="e">
        <f t="shared" si="47"/>
        <v>#N/A</v>
      </c>
      <c r="H985" s="60" t="e">
        <f t="shared" si="48"/>
        <v>#N/A</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t="e">
        <f t="shared" si="47"/>
        <v>#N/A</v>
      </c>
      <c r="H986" s="60" t="e">
        <f t="shared" si="48"/>
        <v>#N/A</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t="e">
        <f t="shared" si="47"/>
        <v>#N/A</v>
      </c>
      <c r="H987" s="60" t="e">
        <f t="shared" si="48"/>
        <v>#N/A</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t="e">
        <f t="shared" si="47"/>
        <v>#N/A</v>
      </c>
      <c r="H988" s="60" t="e">
        <f t="shared" si="48"/>
        <v>#N/A</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t="e">
        <f t="shared" si="47"/>
        <v>#N/A</v>
      </c>
      <c r="H989" s="60" t="e">
        <f t="shared" si="48"/>
        <v>#N/A</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t="e">
        <f t="shared" si="47"/>
        <v>#N/A</v>
      </c>
      <c r="H990" s="60" t="e">
        <f t="shared" si="48"/>
        <v>#N/A</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t="e">
        <f t="shared" si="47"/>
        <v>#N/A</v>
      </c>
      <c r="H991" s="60" t="e">
        <f t="shared" si="48"/>
        <v>#N/A</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t="e">
        <f t="shared" si="47"/>
        <v>#N/A</v>
      </c>
      <c r="H992" s="60" t="e">
        <f t="shared" si="48"/>
        <v>#N/A</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t="e">
        <f t="shared" si="47"/>
        <v>#N/A</v>
      </c>
      <c r="H993" s="60" t="e">
        <f t="shared" si="48"/>
        <v>#N/A</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t="e">
        <f t="shared" si="47"/>
        <v>#N/A</v>
      </c>
      <c r="H994" s="60" t="e">
        <f t="shared" si="48"/>
        <v>#N/A</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t="e">
        <f t="shared" si="47"/>
        <v>#N/A</v>
      </c>
      <c r="H995" s="60" t="e">
        <f t="shared" si="48"/>
        <v>#N/A</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t="e">
        <f t="shared" si="47"/>
        <v>#N/A</v>
      </c>
      <c r="H996" s="60" t="e">
        <f t="shared" si="48"/>
        <v>#N/A</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t="e">
        <f t="shared" si="47"/>
        <v>#N/A</v>
      </c>
      <c r="H997" s="60" t="e">
        <f t="shared" si="48"/>
        <v>#N/A</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t="e">
        <f t="shared" si="47"/>
        <v>#N/A</v>
      </c>
      <c r="H998" s="60" t="e">
        <f t="shared" si="48"/>
        <v>#N/A</v>
      </c>
    </row>
    <row r="999" spans="1:8" s="59" customFormat="1" ht="13.5" thickBot="1">
      <c r="A999" s="66"/>
      <c r="B999" s="67"/>
      <c r="C999" s="67"/>
      <c r="D999" s="68"/>
      <c r="E999" s="69"/>
      <c r="F999" s="69"/>
      <c r="G999" s="70" t="e">
        <f t="shared" si="47"/>
        <v>#N/A</v>
      </c>
      <c r="H999" s="71"/>
    </row>
    <row r="1000" spans="1:8" s="59" customFormat="1" ht="13.5" thickTop="1">
      <c r="A1000" s="53" t="s">
        <v>175</v>
      </c>
      <c r="B1000" s="72"/>
      <c r="C1000" s="72"/>
      <c r="D1000" s="73"/>
      <c r="E1000" s="56"/>
      <c r="F1000" s="56">
        <f>SUM(F18:F999)</f>
        <v>1092.94</v>
      </c>
      <c r="G1000" s="57"/>
      <c r="H1000" s="58" t="e">
        <f t="shared" ref="H1000:H1007" si="49">F1000*$E$14</f>
        <v>#N/A</v>
      </c>
    </row>
    <row r="1001" spans="1:8" s="59" customFormat="1">
      <c r="A1001" s="53" t="str">
        <f>'[2]Copy paste to Here'!T2</f>
        <v>SHIPPING HANDLING</v>
      </c>
      <c r="B1001" s="72"/>
      <c r="C1001" s="72"/>
      <c r="D1001" s="73"/>
      <c r="E1001" s="64"/>
      <c r="F1001" s="56">
        <f>Invoice!J94</f>
        <v>-28.88</v>
      </c>
      <c r="G1001" s="57"/>
      <c r="H1001" s="58" t="e">
        <f t="shared" si="49"/>
        <v>#N/A</v>
      </c>
    </row>
    <row r="1002" spans="1:8" s="59" customFormat="1" outlineLevel="1">
      <c r="A1002" s="53" t="str">
        <f>'[2]Copy paste to Here'!T3</f>
        <v>DISCOUNT</v>
      </c>
      <c r="B1002" s="72"/>
      <c r="C1002" s="72"/>
      <c r="D1002" s="73"/>
      <c r="E1002" s="64"/>
      <c r="F1002" s="56">
        <f>Invoice!J96</f>
        <v>0</v>
      </c>
      <c r="G1002" s="57"/>
      <c r="H1002" s="58" t="e">
        <f t="shared" si="49"/>
        <v>#N/A</v>
      </c>
    </row>
    <row r="1003" spans="1:8" s="59" customFormat="1">
      <c r="A1003" s="53" t="str">
        <f>'[2]Copy paste to Here'!T4</f>
        <v>Total:</v>
      </c>
      <c r="B1003" s="72"/>
      <c r="C1003" s="72"/>
      <c r="D1003" s="73"/>
      <c r="E1003" s="64"/>
      <c r="F1003" s="56">
        <f>SUM(F1000:F1002)</f>
        <v>1064.06</v>
      </c>
      <c r="G1003" s="57"/>
      <c r="H1003" s="58" t="e">
        <f t="shared" si="49"/>
        <v>#N/A</v>
      </c>
    </row>
    <row r="1004" spans="1:8" s="59" customFormat="1" hidden="1">
      <c r="A1004" s="53">
        <f>'[2]Copy paste to Here'!T5</f>
        <v>0</v>
      </c>
      <c r="B1004" s="72"/>
      <c r="C1004" s="72"/>
      <c r="D1004" s="73"/>
      <c r="E1004" s="64"/>
      <c r="F1004" s="56">
        <f>'[2]Copy paste to Here'!U5</f>
        <v>0</v>
      </c>
      <c r="G1004" s="57"/>
      <c r="H1004" s="58" t="e">
        <f t="shared" si="49"/>
        <v>#N/A</v>
      </c>
    </row>
    <row r="1005" spans="1:8" s="59" customFormat="1" hidden="1">
      <c r="A1005" s="53">
        <f>'[2]Copy paste to Here'!T6</f>
        <v>0</v>
      </c>
      <c r="B1005" s="72"/>
      <c r="C1005" s="72"/>
      <c r="D1005" s="73"/>
      <c r="E1005" s="64"/>
      <c r="F1005" s="56"/>
      <c r="G1005" s="57"/>
      <c r="H1005" s="58" t="e">
        <f t="shared" si="49"/>
        <v>#N/A</v>
      </c>
    </row>
    <row r="1006" spans="1:8" s="59" customFormat="1" hidden="1">
      <c r="A1006" s="53">
        <f>'[2]Copy paste to Here'!T7</f>
        <v>0</v>
      </c>
      <c r="B1006" s="72"/>
      <c r="C1006" s="72"/>
      <c r="D1006" s="73"/>
      <c r="E1006" s="64"/>
      <c r="F1006" s="64"/>
      <c r="G1006" s="57"/>
      <c r="H1006" s="58" t="e">
        <f t="shared" si="49"/>
        <v>#N/A</v>
      </c>
    </row>
    <row r="1007" spans="1:8" s="59" customFormat="1" hidden="1">
      <c r="A1007" s="53">
        <f>'[2]Copy paste to Here'!T8</f>
        <v>0</v>
      </c>
      <c r="B1007" s="72"/>
      <c r="C1007" s="72"/>
      <c r="D1007" s="73"/>
      <c r="E1007" s="64"/>
      <c r="F1007" s="64"/>
      <c r="G1007" s="65"/>
      <c r="H1007" s="58" t="e">
        <f t="shared" si="49"/>
        <v>#N/A</v>
      </c>
    </row>
    <row r="1008" spans="1:8" s="59" customFormat="1" ht="13.5" thickBot="1">
      <c r="A1008" s="74"/>
      <c r="B1008" s="75"/>
      <c r="C1008" s="75"/>
      <c r="D1008" s="76"/>
      <c r="E1008" s="77"/>
      <c r="F1008" s="77"/>
      <c r="G1008" s="78"/>
      <c r="H1008" s="79"/>
    </row>
    <row r="1009" spans="1:8" s="18" customFormat="1">
      <c r="E1009" s="18" t="s">
        <v>176</v>
      </c>
      <c r="H1009" s="80" t="e">
        <f>(SUM(H18:H999))</f>
        <v>#N/A</v>
      </c>
    </row>
    <row r="1010" spans="1:8" s="18" customFormat="1">
      <c r="A1010" s="19"/>
      <c r="E1010" s="18" t="s">
        <v>177</v>
      </c>
      <c r="H1010" s="81" t="e">
        <f>(SUMIF($A$1000:$A$1008,"Total:",$H$1000:$H$1008))</f>
        <v>#N/A</v>
      </c>
    </row>
    <row r="1011" spans="1:8" s="18" customFormat="1">
      <c r="E1011" s="18" t="s">
        <v>178</v>
      </c>
      <c r="H1011" s="82" t="e">
        <f>H1013-H1012</f>
        <v>#N/A</v>
      </c>
    </row>
    <row r="1012" spans="1:8" s="18" customFormat="1">
      <c r="E1012" s="18" t="s">
        <v>179</v>
      </c>
      <c r="H1012" s="82" t="e">
        <f>ROUND((H1013*7)/107,2)</f>
        <v>#N/A</v>
      </c>
    </row>
    <row r="1013" spans="1:8" s="18" customFormat="1">
      <c r="E1013" s="19" t="s">
        <v>180</v>
      </c>
      <c r="H1013" s="83" t="e">
        <f>ROUND((SUMIF($A$1000:$A$1008,"Total:",$H$1000:$H$1008)),2)</f>
        <v>#N/A</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1"/>
  <sheetViews>
    <sheetView workbookViewId="0">
      <selection activeCell="A5" sqref="A5"/>
    </sheetView>
  </sheetViews>
  <sheetFormatPr defaultRowHeight="15"/>
  <sheetData>
    <row r="1" spans="1:1">
      <c r="A1" s="2" t="s">
        <v>773</v>
      </c>
    </row>
    <row r="2" spans="1:1">
      <c r="A2" s="2" t="s">
        <v>774</v>
      </c>
    </row>
    <row r="3" spans="1:1">
      <c r="A3" s="2" t="s">
        <v>775</v>
      </c>
    </row>
    <row r="4" spans="1:1">
      <c r="A4" s="2" t="s">
        <v>776</v>
      </c>
    </row>
    <row r="5" spans="1:1">
      <c r="A5" s="2" t="s">
        <v>777</v>
      </c>
    </row>
    <row r="6" spans="1:1">
      <c r="A6" s="2" t="s">
        <v>778</v>
      </c>
    </row>
    <row r="7" spans="1:1">
      <c r="A7" s="2" t="s">
        <v>779</v>
      </c>
    </row>
    <row r="8" spans="1:1">
      <c r="A8" s="2" t="s">
        <v>780</v>
      </c>
    </row>
    <row r="9" spans="1:1">
      <c r="A9" s="2" t="s">
        <v>781</v>
      </c>
    </row>
    <row r="10" spans="1:1">
      <c r="A10" s="2" t="s">
        <v>782</v>
      </c>
    </row>
    <row r="11" spans="1:1">
      <c r="A11" s="2" t="s">
        <v>783</v>
      </c>
    </row>
    <row r="12" spans="1:1">
      <c r="A12" s="2" t="s">
        <v>784</v>
      </c>
    </row>
    <row r="13" spans="1:1">
      <c r="A13" s="2" t="s">
        <v>785</v>
      </c>
    </row>
    <row r="14" spans="1:1">
      <c r="A14" s="2" t="s">
        <v>731</v>
      </c>
    </row>
    <row r="15" spans="1:1">
      <c r="A15" s="2" t="s">
        <v>786</v>
      </c>
    </row>
    <row r="16" spans="1:1">
      <c r="A16" s="2" t="s">
        <v>787</v>
      </c>
    </row>
    <row r="17" spans="1:1">
      <c r="A17" s="2" t="s">
        <v>787</v>
      </c>
    </row>
    <row r="18" spans="1:1">
      <c r="A18" s="2" t="s">
        <v>787</v>
      </c>
    </row>
    <row r="19" spans="1:1">
      <c r="A19" s="2" t="s">
        <v>787</v>
      </c>
    </row>
    <row r="20" spans="1:1">
      <c r="A20" s="2" t="s">
        <v>788</v>
      </c>
    </row>
    <row r="21" spans="1:1">
      <c r="A21" s="2" t="s">
        <v>789</v>
      </c>
    </row>
    <row r="22" spans="1:1">
      <c r="A22" s="2" t="s">
        <v>790</v>
      </c>
    </row>
    <row r="23" spans="1:1">
      <c r="A23" s="2" t="s">
        <v>791</v>
      </c>
    </row>
    <row r="24" spans="1:1">
      <c r="A24" s="2" t="s">
        <v>792</v>
      </c>
    </row>
    <row r="25" spans="1:1">
      <c r="A25" s="2" t="s">
        <v>792</v>
      </c>
    </row>
    <row r="26" spans="1:1">
      <c r="A26" s="2" t="s">
        <v>577</v>
      </c>
    </row>
    <row r="27" spans="1:1">
      <c r="A27" s="2" t="s">
        <v>577</v>
      </c>
    </row>
    <row r="28" spans="1:1">
      <c r="A28" s="2" t="s">
        <v>577</v>
      </c>
    </row>
    <row r="29" spans="1:1">
      <c r="A29" s="2" t="s">
        <v>577</v>
      </c>
    </row>
    <row r="30" spans="1:1">
      <c r="A30" s="2" t="s">
        <v>577</v>
      </c>
    </row>
    <row r="31" spans="1:1">
      <c r="A31" s="2" t="s">
        <v>577</v>
      </c>
    </row>
    <row r="32" spans="1:1">
      <c r="A32" s="2" t="s">
        <v>577</v>
      </c>
    </row>
    <row r="33" spans="1:1">
      <c r="A33" s="2" t="s">
        <v>793</v>
      </c>
    </row>
    <row r="34" spans="1:1">
      <c r="A34" s="2" t="s">
        <v>793</v>
      </c>
    </row>
    <row r="35" spans="1:1">
      <c r="A35" s="2" t="s">
        <v>751</v>
      </c>
    </row>
    <row r="36" spans="1:1">
      <c r="A36" s="2" t="s">
        <v>751</v>
      </c>
    </row>
    <row r="37" spans="1:1">
      <c r="A37" s="2" t="s">
        <v>751</v>
      </c>
    </row>
    <row r="38" spans="1:1">
      <c r="A38" s="2" t="s">
        <v>753</v>
      </c>
    </row>
    <row r="39" spans="1:1">
      <c r="A39" s="2" t="s">
        <v>753</v>
      </c>
    </row>
    <row r="40" spans="1:1">
      <c r="A40" s="2" t="s">
        <v>753</v>
      </c>
    </row>
    <row r="41" spans="1:1">
      <c r="A41" s="2" t="s">
        <v>753</v>
      </c>
    </row>
    <row r="42" spans="1:1">
      <c r="A42" s="2" t="s">
        <v>753</v>
      </c>
    </row>
    <row r="43" spans="1:1">
      <c r="A43" s="2" t="s">
        <v>753</v>
      </c>
    </row>
    <row r="44" spans="1:1">
      <c r="A44" s="2" t="s">
        <v>753</v>
      </c>
    </row>
    <row r="45" spans="1:1">
      <c r="A45" s="2" t="s">
        <v>753</v>
      </c>
    </row>
    <row r="46" spans="1:1">
      <c r="A46" s="2" t="s">
        <v>753</v>
      </c>
    </row>
    <row r="47" spans="1:1">
      <c r="A47" s="2" t="s">
        <v>753</v>
      </c>
    </row>
    <row r="48" spans="1:1">
      <c r="A48" s="2" t="s">
        <v>753</v>
      </c>
    </row>
    <row r="49" spans="1:1">
      <c r="A49" s="2" t="s">
        <v>753</v>
      </c>
    </row>
    <row r="50" spans="1:1">
      <c r="A50" s="2" t="s">
        <v>753</v>
      </c>
    </row>
    <row r="51" spans="1:1">
      <c r="A51" s="2" t="s">
        <v>794</v>
      </c>
    </row>
    <row r="52" spans="1:1">
      <c r="A52" s="2" t="s">
        <v>795</v>
      </c>
    </row>
    <row r="53" spans="1:1">
      <c r="A53" s="2" t="s">
        <v>796</v>
      </c>
    </row>
    <row r="54" spans="1:1">
      <c r="A54" s="2" t="s">
        <v>797</v>
      </c>
    </row>
    <row r="55" spans="1:1">
      <c r="A55" s="2" t="s">
        <v>798</v>
      </c>
    </row>
    <row r="56" spans="1:1">
      <c r="A56" s="2" t="s">
        <v>799</v>
      </c>
    </row>
    <row r="57" spans="1:1">
      <c r="A57" s="2" t="s">
        <v>800</v>
      </c>
    </row>
    <row r="58" spans="1:1">
      <c r="A58" s="2" t="s">
        <v>801</v>
      </c>
    </row>
    <row r="59" spans="1:1">
      <c r="A59" s="2" t="s">
        <v>802</v>
      </c>
    </row>
    <row r="60" spans="1:1">
      <c r="A60" s="2" t="s">
        <v>803</v>
      </c>
    </row>
    <row r="61" spans="1:1">
      <c r="A61" s="2" t="s">
        <v>803</v>
      </c>
    </row>
    <row r="62" spans="1:1">
      <c r="A62" s="2" t="s">
        <v>765</v>
      </c>
    </row>
    <row r="63" spans="1:1">
      <c r="A63" s="2" t="s">
        <v>804</v>
      </c>
    </row>
    <row r="64" spans="1:1">
      <c r="A64" s="2" t="s">
        <v>805</v>
      </c>
    </row>
    <row r="65" spans="1:1">
      <c r="A65" s="2" t="s">
        <v>805</v>
      </c>
    </row>
    <row r="66" spans="1:1">
      <c r="A66" s="2" t="s">
        <v>805</v>
      </c>
    </row>
    <row r="67" spans="1:1">
      <c r="A67" s="2" t="s">
        <v>805</v>
      </c>
    </row>
    <row r="68" spans="1:1">
      <c r="A68" s="2" t="s">
        <v>805</v>
      </c>
    </row>
    <row r="69" spans="1:1">
      <c r="A69" s="2" t="s">
        <v>805</v>
      </c>
    </row>
    <row r="70" spans="1:1">
      <c r="A70" s="2" t="s">
        <v>805</v>
      </c>
    </row>
    <row r="71" spans="1:1">
      <c r="A71" s="2" t="s">
        <v>805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2023-09-29T03:33:32Z</cp:lastPrinted>
  <dcterms:created xsi:type="dcterms:W3CDTF">2009-06-02T18:56:54Z</dcterms:created>
  <dcterms:modified xsi:type="dcterms:W3CDTF">2023-09-29T03:33:38Z</dcterms:modified>
</cp:coreProperties>
</file>