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3E812F2-B61B-447A-9EB2-C32886C42C9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Put on Box" sheetId="12" r:id="rId5"/>
    <sheet name="Tax Invoice" sheetId="6" state="hidden"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Invoice!$A$1:$K$123</definedName>
    <definedName name="_xlnm.Print_Area" localSheetId="3">'Shipping Invoice'!$A$1:$L$116</definedName>
    <definedName name="_xlnm.Print_Area" localSheetId="5">'Tax Invoice'!$A$1:$H$1013</definedName>
    <definedName name="_xlnm.Print_Titles" localSheetId="1">Invoice!$2:$22</definedName>
    <definedName name="_xlnm.Print_Titles" localSheetId="3">'Shipping Invoice'!$1:$22</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2" i="2" l="1"/>
  <c r="K114" i="7"/>
  <c r="K113" i="7"/>
  <c r="E104" i="6"/>
  <c r="E103" i="6"/>
  <c r="E101" i="6"/>
  <c r="E100" i="6"/>
  <c r="E99" i="6"/>
  <c r="E97" i="6"/>
  <c r="E96" i="6"/>
  <c r="E95" i="6"/>
  <c r="E93" i="6"/>
  <c r="E92" i="6"/>
  <c r="E91" i="6"/>
  <c r="E88" i="6"/>
  <c r="E87" i="6"/>
  <c r="E85" i="6"/>
  <c r="E84" i="6"/>
  <c r="E83" i="6"/>
  <c r="E81" i="6"/>
  <c r="E80" i="6"/>
  <c r="E79" i="6"/>
  <c r="E77" i="6"/>
  <c r="E76" i="6"/>
  <c r="E75" i="6"/>
  <c r="E72" i="6"/>
  <c r="E71" i="6"/>
  <c r="E69" i="6"/>
  <c r="E68" i="6"/>
  <c r="E67" i="6"/>
  <c r="E65" i="6"/>
  <c r="E64" i="6"/>
  <c r="E63" i="6"/>
  <c r="E61" i="6"/>
  <c r="E60" i="6"/>
  <c r="E59" i="6"/>
  <c r="E56" i="6"/>
  <c r="E55" i="6"/>
  <c r="E53" i="6"/>
  <c r="E52" i="6"/>
  <c r="E51" i="6"/>
  <c r="E49" i="6"/>
  <c r="E48" i="6"/>
  <c r="E47" i="6"/>
  <c r="E45" i="6"/>
  <c r="E44" i="6"/>
  <c r="E43" i="6"/>
  <c r="E40" i="6"/>
  <c r="E39" i="6"/>
  <c r="E37" i="6"/>
  <c r="E36" i="6"/>
  <c r="E35" i="6"/>
  <c r="E33" i="6"/>
  <c r="E32" i="6"/>
  <c r="E31" i="6"/>
  <c r="E29" i="6"/>
  <c r="E28" i="6"/>
  <c r="E27" i="6"/>
  <c r="E24" i="6"/>
  <c r="E23" i="6"/>
  <c r="E21" i="6"/>
  <c r="E20" i="6"/>
  <c r="E19" i="6"/>
  <c r="K15" i="7"/>
  <c r="K18" i="7"/>
  <c r="K10" i="7"/>
  <c r="I100" i="7"/>
  <c r="I92" i="7"/>
  <c r="I77" i="7"/>
  <c r="I74" i="7"/>
  <c r="I60" i="7"/>
  <c r="I51" i="7"/>
  <c r="I45" i="7"/>
  <c r="I44" i="7"/>
  <c r="I37" i="7"/>
  <c r="I32" i="7"/>
  <c r="I31" i="7"/>
  <c r="I28" i="7"/>
  <c r="N1" i="7"/>
  <c r="I83" i="7" s="1"/>
  <c r="N1" i="6"/>
  <c r="E94" i="6" s="1"/>
  <c r="F1002" i="6"/>
  <c r="F1001" i="6"/>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A1002" i="6"/>
  <c r="A1001" i="6"/>
  <c r="K45" i="7" l="1"/>
  <c r="I42" i="7"/>
  <c r="I61" i="7"/>
  <c r="K61" i="7" s="1"/>
  <c r="I101" i="7"/>
  <c r="I43" i="7"/>
  <c r="I73" i="7"/>
  <c r="K77" i="7"/>
  <c r="K28" i="7"/>
  <c r="I84" i="7"/>
  <c r="K84" i="7" s="1"/>
  <c r="I85" i="7"/>
  <c r="K85" i="7" s="1"/>
  <c r="I46" i="7"/>
  <c r="K46" i="7" s="1"/>
  <c r="I86" i="7"/>
  <c r="K86" i="7" s="1"/>
  <c r="I47" i="7"/>
  <c r="I87" i="7"/>
  <c r="K87" i="7" s="1"/>
  <c r="I27" i="7"/>
  <c r="K27" i="7" s="1"/>
  <c r="I48" i="7"/>
  <c r="K48" i="7" s="1"/>
  <c r="I88" i="7"/>
  <c r="K88" i="7" s="1"/>
  <c r="I29" i="7"/>
  <c r="K29" i="7" s="1"/>
  <c r="I58" i="7"/>
  <c r="K58" i="7" s="1"/>
  <c r="I98" i="7"/>
  <c r="K98" i="7" s="1"/>
  <c r="I30" i="7"/>
  <c r="K30" i="7" s="1"/>
  <c r="I59" i="7"/>
  <c r="K59" i="7" s="1"/>
  <c r="I99" i="7"/>
  <c r="K99" i="7" s="1"/>
  <c r="I33" i="7"/>
  <c r="K33" i="7" s="1"/>
  <c r="I64" i="7"/>
  <c r="I102" i="7"/>
  <c r="K102" i="7" s="1"/>
  <c r="K42" i="7"/>
  <c r="K74" i="7"/>
  <c r="I34" i="7"/>
  <c r="K34" i="7" s="1"/>
  <c r="I71" i="7"/>
  <c r="I106" i="7"/>
  <c r="K106" i="7" s="1"/>
  <c r="K43" i="7"/>
  <c r="I36" i="7"/>
  <c r="K36" i="7" s="1"/>
  <c r="I72" i="7"/>
  <c r="K72" i="7" s="1"/>
  <c r="J111" i="2"/>
  <c r="K73" i="7"/>
  <c r="K44" i="7"/>
  <c r="K92" i="7"/>
  <c r="K60" i="7"/>
  <c r="I89" i="7"/>
  <c r="K89" i="7" s="1"/>
  <c r="I103" i="7"/>
  <c r="K103" i="7" s="1"/>
  <c r="I75" i="7"/>
  <c r="K75" i="7" s="1"/>
  <c r="I104" i="7"/>
  <c r="K104" i="7" s="1"/>
  <c r="K31" i="7"/>
  <c r="K47" i="7"/>
  <c r="I35" i="7"/>
  <c r="K35" i="7" s="1"/>
  <c r="I49" i="7"/>
  <c r="K49" i="7" s="1"/>
  <c r="I62" i="7"/>
  <c r="K62" i="7" s="1"/>
  <c r="I76" i="7"/>
  <c r="K76" i="7" s="1"/>
  <c r="I90" i="7"/>
  <c r="K90" i="7" s="1"/>
  <c r="I105" i="7"/>
  <c r="K105" i="7" s="1"/>
  <c r="K32" i="7"/>
  <c r="K64" i="7"/>
  <c r="I50" i="7"/>
  <c r="K50" i="7" s="1"/>
  <c r="I63" i="7"/>
  <c r="K63" i="7" s="1"/>
  <c r="I91" i="7"/>
  <c r="K91" i="7" s="1"/>
  <c r="I38" i="7"/>
  <c r="K38" i="7" s="1"/>
  <c r="I52" i="7"/>
  <c r="K52" i="7" s="1"/>
  <c r="I65" i="7"/>
  <c r="I78" i="7"/>
  <c r="K78" i="7" s="1"/>
  <c r="I93" i="7"/>
  <c r="K93" i="7" s="1"/>
  <c r="I107" i="7"/>
  <c r="K107" i="7" s="1"/>
  <c r="K51" i="7"/>
  <c r="K83" i="7"/>
  <c r="I23" i="7"/>
  <c r="K23" i="7" s="1"/>
  <c r="I39" i="7"/>
  <c r="K39" i="7" s="1"/>
  <c r="I53" i="7"/>
  <c r="I66" i="7"/>
  <c r="K66" i="7" s="1"/>
  <c r="I79" i="7"/>
  <c r="K79" i="7" s="1"/>
  <c r="I94" i="7"/>
  <c r="K94" i="7" s="1"/>
  <c r="I108" i="7"/>
  <c r="K108" i="7" s="1"/>
  <c r="K65" i="7"/>
  <c r="K100" i="7"/>
  <c r="I24" i="7"/>
  <c r="K24" i="7" s="1"/>
  <c r="I40" i="7"/>
  <c r="K40" i="7" s="1"/>
  <c r="I54" i="7"/>
  <c r="K54" i="7" s="1"/>
  <c r="I67" i="7"/>
  <c r="K67" i="7" s="1"/>
  <c r="I80" i="7"/>
  <c r="K80" i="7" s="1"/>
  <c r="I95" i="7"/>
  <c r="K95" i="7" s="1"/>
  <c r="K37" i="7"/>
  <c r="K53" i="7"/>
  <c r="K101" i="7"/>
  <c r="I25" i="7"/>
  <c r="K25" i="7" s="1"/>
  <c r="I41" i="7"/>
  <c r="K41" i="7" s="1"/>
  <c r="I55" i="7"/>
  <c r="I68" i="7"/>
  <c r="K68" i="7" s="1"/>
  <c r="I81" i="7"/>
  <c r="K81" i="7" s="1"/>
  <c r="I96" i="7"/>
  <c r="K96" i="7" s="1"/>
  <c r="I109" i="7"/>
  <c r="K109" i="7" s="1"/>
  <c r="I26" i="7"/>
  <c r="K26" i="7" s="1"/>
  <c r="I56" i="7"/>
  <c r="K56" i="7" s="1"/>
  <c r="I69" i="7"/>
  <c r="K69" i="7" s="1"/>
  <c r="I82" i="7"/>
  <c r="K82" i="7" s="1"/>
  <c r="I97" i="7"/>
  <c r="K97" i="7" s="1"/>
  <c r="I110" i="7"/>
  <c r="K110" i="7" s="1"/>
  <c r="K55" i="7"/>
  <c r="K71" i="7"/>
  <c r="I57" i="7"/>
  <c r="K57" i="7" s="1"/>
  <c r="I70" i="7"/>
  <c r="K70" i="7" s="1"/>
  <c r="E18" i="6"/>
  <c r="E34" i="6"/>
  <c r="E50" i="6"/>
  <c r="E66" i="6"/>
  <c r="E82" i="6"/>
  <c r="E98" i="6"/>
  <c r="E22" i="6"/>
  <c r="E38" i="6"/>
  <c r="E54" i="6"/>
  <c r="E70" i="6"/>
  <c r="E86" i="6"/>
  <c r="E102" i="6"/>
  <c r="E25" i="6"/>
  <c r="E41" i="6"/>
  <c r="E57" i="6"/>
  <c r="E73" i="6"/>
  <c r="E89" i="6"/>
  <c r="E105" i="6"/>
  <c r="E26" i="6"/>
  <c r="E42" i="6"/>
  <c r="E58" i="6"/>
  <c r="E74" i="6"/>
  <c r="E90" i="6"/>
  <c r="E30" i="6"/>
  <c r="E46" i="6"/>
  <c r="E62" i="6"/>
  <c r="E78" i="6"/>
  <c r="B111" i="7"/>
  <c r="J115" i="2"/>
  <c r="M11" i="6"/>
  <c r="I119" i="2" s="1"/>
  <c r="K111"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12" i="7" l="1"/>
  <c r="K115"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8" i="2" s="1"/>
  <c r="I123" i="2" s="1"/>
  <c r="I122" i="2" s="1"/>
  <c r="I120" i="2" l="1"/>
  <c r="I121"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<sst xmlns="http://schemas.openxmlformats.org/spreadsheetml/2006/main" count="3224" uniqueCount="817">
  <si>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</si>
  <si>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</si>
  <si>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</si>
  <si>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</si>
  <si>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</si>
  <si>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</si>
  <si>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</si>
  <si>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</si>
  <si>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</si>
  <si>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</si>
  <si>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</si>
  <si>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</si>
  <si>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</si>
  <si>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</si>
  <si>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</si>
  <si>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</si>
  <si>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</si>
  <si>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</si>
  <si>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</si>
  <si>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</si>
  <si>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</si>
  <si>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</si>
  <si>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</si>
  <si>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</si>
  <si>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</si>
  <si>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</si>
  <si>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</si>
  <si>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</si>
  <si>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</si>
  <si>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</si>
  <si>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</si>
  <si>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</si>
  <si>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</si>
  <si>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</si>
  <si>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</si>
  <si>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</si>
  <si>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</si>
  <si>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</si>
  <si>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</si>
  <si>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</si>
  <si>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</si>
  <si>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</si>
  <si>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</si>
  <si>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</si>
  <si>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</si>
  <si>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</si>
  <si>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</si>
  <si>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</si>
  <si>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</si>
  <si>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</si>
  <si>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</si>
  <si>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</si>
  <si>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</si>
  <si>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</si>
  <si>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</si>
  <si>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</si>
  <si>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</si>
  <si>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</si>
  <si>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</si>
  <si>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</si>
  <si>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</si>
  <si>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</si>
  <si>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</si>
  <si>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</si>
  <si>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</si>
  <si>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</si>
  <si>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</si>
  <si>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</si>
  <si>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</si>
  <si>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</si>
  <si>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</si>
  <si>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</si>
  <si>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</si>
  <si>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</si>
  <si>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</si>
  <si>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</si>
  <si>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</si>
  <si>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</si>
  <si>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</si>
  <si>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</si>
  <si>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</si>
  <si>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</si>
  <si>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</si>
  <si>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</si>
  <si>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</si>
  <si>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</si>
  <si>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</si>
  <si>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</si>
  <si>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</si>
  <si>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</si>
  <si>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</si>
  <si>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</si>
  <si>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</si>
  <si>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</si>
  <si>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</si>
  <si>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</si>
  <si>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</si>
  <si>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</si>
  <si>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</si>
  <si>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</si>
  <si>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</si>
  <si>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</si>
  <si>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</si>
  <si>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</si>
  <si>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</si>
  <si>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</si>
  <si>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</si>
  <si>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</si>
  <si>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</si>
  <si>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</si>
  <si>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</si>
  <si>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</si>
  <si>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</si>
  <si>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</si>
  <si>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</si>
  <si>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</si>
  <si>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</si>
  <si>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</si>
  <si>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</si>
  <si>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</si>
  <si>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</si>
  <si>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</si>
  <si>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</si>
  <si>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</si>
  <si>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</si>
  <si>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</si>
  <si>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</si>
  <si>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</si>
  <si>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</si>
  <si>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</si>
  <si>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</si>
  <si>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</si>
  <si>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</si>
  <si>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</si>
  <si>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</si>
  <si>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</si>
  <si>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</si>
  <si>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</si>
  <si>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</si>
  <si>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</si>
  <si>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</si>
  <si>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</si>
  <si>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</si>
  <si>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</si>
  <si>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</si>
  <si>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</si>
  <si>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</si>
  <si>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</si>
  <si>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</si>
  <si>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</si>
  <si>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</si>
  <si>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</si>
  <si>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</si>
  <si>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</si>
  <si>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</si>
  <si>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</si>
  <si>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</si>
  <si>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</si>
  <si>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</si>
  <si>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</si>
  <si>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</si>
  <si>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</si>
  <si>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</si>
  <si>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</si>
  <si>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</si>
  <si>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</si>
  <si>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</si>
  <si>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</si>
  <si>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</si>
  <si>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</si>
  <si>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</si>
  <si>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</si>
  <si>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</si>
  <si>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</si>
  <si>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</si>
  <si>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</si>
  <si>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</si>
  <si>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</si>
  <si>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</si>
  <si>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</si>
  <si>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</si>
  <si>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</si>
  <si>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</si>
  <si>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</si>
  <si>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</si>
  <si>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</si>
  <si>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</si>
  <si>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</si>
  <si>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</si>
  <si>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</si>
  <si>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</si>
  <si>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</si>
  <si>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</si>
  <si>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</si>
  <si>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</si>
  <si>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</si>
  <si>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</si>
  <si>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</si>
  <si>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</si>
  <si>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</si>
  <si>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</si>
  <si>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</si>
  <si>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</si>
  <si>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</si>
  <si>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</si>
  <si>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</si>
  <si>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</si>
  <si>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</si>
  <si>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</si>
  <si>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</si>
  <si>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</si>
  <si>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</si>
  <si>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</si>
  <si>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</si>
  <si>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</si>
  <si>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</si>
  <si>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</si>
  <si>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</si>
  <si>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</si>
  <si>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</si>
  <si>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</si>
  <si>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</si>
  <si>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</si>
  <si>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</si>
  <si>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</si>
  <si>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</si>
  <si>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</si>
  <si>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</si>
  <si>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</si>
  <si>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</si>
  <si>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</si>
  <si>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</si>
  <si>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</si>
  <si>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</si>
  <si>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</si>
  <si>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</si>
  <si>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</si>
  <si>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</si>
  <si>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</si>
  <si>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</si>
  <si>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</si>
  <si>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</si>
  <si>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</si>
  <si>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</si>
  <si>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</si>
  <si>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</si>
  <si>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</si>
  <si>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</si>
  <si>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</si>
  <si>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</si>
  <si>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</si>
  <si>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</si>
  <si>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</si>
  <si>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</si>
  <si>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</si>
  <si>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</si>
  <si>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</si>
  <si>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</si>
  <si>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</si>
  <si>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</si>
  <si>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</si>
  <si>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</si>
  <si>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</si>
  <si>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</si>
  <si>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</si>
  <si>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</si>
  <si>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</si>
  <si>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</si>
  <si>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</si>
  <si>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</si>
  <si>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</si>
  <si>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</si>
  <si>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</si>
  <si>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</si>
  <si>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</si>
  <si>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</si>
  <si>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</si>
  <si>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</si>
  <si>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</si>
  <si>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</si>
  <si>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</si>
  <si>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</si>
  <si>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</si>
  <si>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</si>
  <si>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</si>
  <si>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</si>
  <si>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</si>
  <si>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</si>
  <si>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</si>
  <si>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</si>
  <si>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</si>
  <si>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</si>
  <si>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</si>
  <si>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</si>
  <si>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</si>
  <si>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</si>
  <si>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</si>
  <si>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</si>
  <si>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</si>
  <si>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</si>
  <si>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</si>
  <si>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</si>
  <si>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</si>
  <si>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</si>
  <si>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</si>
  <si>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</si>
  <si>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</si>
  <si>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</si>
  <si>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</si>
  <si>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</si>
  <si>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</si>
  <si>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</si>
  <si>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</si>
  <si>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</si>
  <si>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</si>
  <si>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</si>
  <si>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</si>
  <si>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</si>
  <si>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</si>
  <si>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</si>
  <si>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</si>
  <si>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</si>
  <si>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</si>
  <si>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</si>
  <si>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</si>
  <si>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</si>
  <si>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</si>
  <si>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</si>
  <si>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</si>
  <si>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</si>
  <si>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</si>
  <si>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</si>
  <si>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</si>
  <si>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</si>
  <si>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</si>
  <si>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</si>
  <si>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</si>
  <si>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</si>
  <si>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</si>
  <si>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</si>
  <si>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</si>
  <si>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</si>
  <si>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</si>
  <si>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</si>
  <si>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</si>
  <si>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</si>
  <si>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</si>
  <si>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</si>
  <si>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</si>
  <si>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</si>
  <si>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</si>
  <si>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</si>
  <si>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</si>
  <si>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</si>
  <si>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</si>
  <si>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</si>
  <si>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</si>
  <si>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</si>
  <si>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</si>
  <si>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</si>
  <si>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</si>
  <si>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</si>
  <si>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</si>
  <si>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</si>
  <si>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</si>
  <si>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</si>
  <si>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</si>
  <si>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</si>
  <si>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</si>
  <si>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</si>
  <si>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</si>
  <si>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</si>
  <si>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</si>
  <si>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</si>
  <si>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</si>
  <si>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</si>
  <si>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</si>
  <si>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</si>
  <si>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</si>
  <si>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</si>
  <si>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</si>
  <si>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</si>
  <si>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</si>
  <si>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</si>
  <si>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</si>
  <si>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</si>
  <si>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</si>
  <si>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</si>
  <si>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</si>
  <si>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</si>
  <si>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</si>
  <si>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</si>
  <si>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</si>
  <si>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</si>
  <si>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</si>
  <si>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</si>
  <si>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</si>
  <si>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</si>
  <si>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</si>
  <si>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</si>
  <si>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</si>
  <si>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</si>
  <si>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</si>
  <si>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</si>
  <si>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</si>
  <si>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</si>
  <si>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</si>
  <si>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</si>
  <si>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</si>
  <si>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</si>
  <si>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</si>
  <si>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</si>
  <si>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</si>
  <si>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</si>
  <si>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</si>
  <si>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</si>
  <si>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</si>
  <si>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</si>
  <si>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</si>
  <si>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</si>
  <si>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</si>
  <si>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</si>
  <si>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</si>
  <si>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</si>
  <si>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</si>
  <si>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</si>
  <si>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</si>
  <si>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</si>
  <si>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</si>
  <si>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</si>
  <si>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</si>
  <si>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</si>
  <si>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</si>
  <si>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</si>
  <si>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</si>
  <si>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</si>
  <si>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</si>
  <si>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</si>
  <si>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</si>
  <si>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</si>
  <si>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</si>
  <si>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</si>
  <si>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</si>
  <si>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</si>
  <si>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</si>
  <si>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</si>
  <si>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</si>
  <si>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</si>
  <si>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</si>
  <si>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</si>
  <si>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</si>
  <si>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</si>
  <si>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</si>
  <si>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</si>
  <si>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</si>
  <si>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</si>
  <si>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</si>
  <si>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</si>
  <si>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</si>
  <si>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</si>
  <si>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</si>
  <si>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</si>
  <si>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</si>
  <si>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</si>
  <si>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</si>
  <si>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</si>
  <si>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</si>
  <si>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</si>
  <si>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</si>
  <si>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</si>
  <si>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</si>
  <si>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</si>
  <si>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</si>
  <si>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</si>
  <si>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</si>
  <si>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</si>
  <si>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</si>
  <si>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</si>
  <si>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</si>
  <si>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</si>
  <si>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</si>
  <si>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</si>
  <si>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</si>
  <si>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</si>
  <si>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</si>
  <si>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</si>
  <si>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</si>
  <si>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</si>
  <si>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</si>
  <si>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</si>
  <si>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</si>
  <si>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</si>
  <si>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</si>
  <si>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</si>
  <si>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</si>
  <si>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</si>
  <si>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</si>
  <si>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</si>
  <si>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</si>
  <si>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</si>
  <si>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</si>
  <si>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</si>
  <si>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</si>
  <si>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</si>
  <si>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</si>
  <si>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</si>
  <si>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</si>
  <si>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</si>
  <si>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</si>
  <si>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</si>
  <si>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</si>
  <si>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</si>
  <si>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</si>
  <si>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</si>
  <si>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</si>
  <si>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</si>
  <si>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</si>
  <si>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</si>
  <si>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</si>
  <si>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</si>
  <si>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</si>
  <si>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</si>
  <si>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</si>
  <si>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</si>
  <si>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</si>
  <si>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</si>
  <si>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</si>
  <si>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</si>
  <si>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</si>
  <si>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</si>
  <si>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</si>
  <si>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</si>
  <si>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</si>
  <si>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</si>
  <si>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</si>
  <si>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</si>
  <si>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</si>
  <si>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</si>
  <si>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</si>
  <si>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</si>
  <si>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</si>
  <si>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</si>
  <si>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</si>
  <si>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</si>
  <si>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</si>
  <si>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</si>
  <si>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</si>
  <si>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</si>
  <si>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</si>
  <si>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</si>
  <si>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</si>
  <si>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</si>
  <si>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</si>
  <si>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</si>
  <si>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</si>
  <si>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</si>
  <si>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</si>
  <si>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</si>
  <si>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</si>
  <si>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</si>
  <si>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</si>
  <si>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</si>
  <si>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</si>
  <si>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</si>
  <si>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</si>
  <si>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</si>
  <si>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</si>
  <si>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</si>
  <si>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</si>
  <si>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</si>
  <si>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</si>
  <si>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</si>
  <si>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</si>
  <si>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</si>
  <si>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</si>
  <si>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</si>
  <si>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</si>
  <si>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</si>
  <si>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</si>
  <si>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</si>
  <si>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</si>
  <si>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</si>
  <si>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</si>
  <si>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</si>
  <si>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</si>
  <si>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</si>
  <si>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</si>
  <si>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</si>
  <si>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</si>
  <si>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</si>
  <si>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</si>
  <si>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</si>
  <si>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</si>
  <si>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</si>
  <si>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</si>
  <si>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</si>
  <si>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</si>
  <si>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</si>
  <si>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</si>
  <si>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</si>
  <si>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</si>
  <si>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</si>
  <si>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</si>
  <si>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</si>
  <si>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</si>
  <si>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</si>
  <si>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</si>
  <si>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</si>
  <si>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</si>
  <si>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</si>
  <si>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</si>
  <si>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</si>
  <si>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</si>
  <si>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</si>
  <si>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</si>
  <si>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</si>
  <si>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</si>
  <si>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</si>
  <si>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</si>
  <si>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</si>
  <si>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</si>
  <si>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</si>
  <si>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</si>
  <si>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</si>
  <si>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</si>
  <si>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</si>
  <si>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</si>
  <si>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</si>
  <si>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</si>
  <si>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</si>
  <si>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</si>
  <si>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</si>
  <si>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</si>
  <si>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</si>
  <si>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</si>
  <si>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</si>
  <si>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</si>
  <si>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</si>
  <si>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</si>
  <si>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</si>
  <si>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</si>
  <si>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</si>
  <si>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</si>
  <si>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</si>
  <si>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</si>
  <si>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</si>
  <si>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</si>
  <si>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</si>
  <si>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</si>
  <si>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</si>
  <si>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</si>
  <si>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</si>
  <si>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</si>
  <si>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</si>
  <si>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</si>
  <si>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</si>
  <si>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</si>
  <si>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</si>
  <si>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</si>
  <si>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</si>
  <si>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</si>
  <si>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</si>
  <si>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</si>
  <si>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</si>
  <si>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</si>
  <si>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</si>
  <si>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</si>
  <si>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</si>
  <si>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</si>
  <si>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</si>
  <si>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</si>
  <si>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</si>
  <si>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</si>
  <si>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</si>
  <si>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</si>
  <si>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</si>
  <si>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</si>
  <si>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</si>
  <si>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</si>
  <si>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</si>
  <si>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</si>
  <si>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</si>
  <si>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</si>
  <si>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</si>
  <si>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</si>
  <si>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</si>
  <si>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</si>
  <si>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</si>
  <si>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</si>
  <si>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</si>
  <si>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</si>
  <si>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</si>
  <si>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</si>
  <si>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</si>
  <si>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</si>
  <si>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</si>
  <si>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</si>
  <si>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</si>
  <si>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</si>
  <si>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</si>
  <si>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</si>
  <si>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</si>
  <si>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</si>
  <si>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</si>
  <si>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</si>
  <si>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</si>
  <si>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</si>
  <si>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</si>
  <si>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</si>
  <si>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</si>
  <si>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</si>
  <si>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</si>
  <si>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</si>
  <si>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</si>
  <si>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</si>
  <si>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</si>
  <si>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KATHERINE PLATA Y COMPLEMENTOS</t>
  </si>
  <si>
    <t>JOHANNA KATHERINE CARRILLO GONZÁLEZ</t>
  </si>
  <si>
    <t>AVD MANUEL CLAVERO AREVALO, 1 PORTAL 1B, PISO 6E</t>
  </si>
  <si>
    <t>41704 Dos Hermanas, Sevilla</t>
  </si>
  <si>
    <t>Spain</t>
  </si>
  <si>
    <t>Tel: +34 660543840</t>
  </si>
  <si>
    <t>Email: JOHCARGON@GMAIL.COM</t>
  </si>
  <si>
    <t>316L steel eyebrow barbell, 16g (1.2mm) with two 3mm balls</t>
  </si>
  <si>
    <t>BBETB</t>
  </si>
  <si>
    <t>Anodized surgical steel eyebrow or helix barbell, 16g (1.2mm) with two 3mm balls</t>
  </si>
  <si>
    <t>BEDR16</t>
  </si>
  <si>
    <t>Annealed surgical steel fixed bead ring, 16g (1.2mm) with a 3mm ball</t>
  </si>
  <si>
    <t>BEDR20M</t>
  </si>
  <si>
    <t>Surgical steel fixed bead ring, 20g (0.8mm) with a 2.5mm ball</t>
  </si>
  <si>
    <t>BEDRT16</t>
  </si>
  <si>
    <t>Anodized 316L steel fixed bead ring, 1.2mm (16g) with a 3mm ball</t>
  </si>
  <si>
    <t>BEDRT20M</t>
  </si>
  <si>
    <t>Anodized 316L steel fixed bead ring, 20g (0.8mm) with a 2.5mm ball</t>
  </si>
  <si>
    <t>BN1CG</t>
  </si>
  <si>
    <t>Surgical steel belly banana, 14g (1.6mm) with an 8mm bezel set jewel ball and an upper 5mm plain steel ball using original Czech Preciosa crystals.</t>
  </si>
  <si>
    <t>316L steel belly banana, 14g (1.6m) with a 8mm and a 5mm bezel set jewel ball using original Czech Preciosa crystals.</t>
  </si>
  <si>
    <t>BNB4</t>
  </si>
  <si>
    <t>Surgical steel banana, 14g (1.6mm) with two 4mm balls</t>
  </si>
  <si>
    <t>BNETB</t>
  </si>
  <si>
    <t>Premium PVD plated surgical steel eyebrow banana, 16g (1.2mm) with two 3mm balls</t>
  </si>
  <si>
    <t>BNS</t>
  </si>
  <si>
    <t>Surgical Steel belly Banana, 14g (1.6mm) with an upper 5mm and a lower 6mm plain steel ball</t>
  </si>
  <si>
    <t>BNTB4</t>
  </si>
  <si>
    <t>Anodized surgical steel banana, 14g (1.6mm) with two 4mm balls</t>
  </si>
  <si>
    <t>BNTS</t>
  </si>
  <si>
    <t>Anodized 316L steel belly banana, 14g (1.6mm) with 5 &amp; 6mm balls</t>
  </si>
  <si>
    <t>CBE2CZIN</t>
  </si>
  <si>
    <t>Length: 8mm with 2mm top part</t>
  </si>
  <si>
    <t>Internally threaded 316L steel circular barbell, 16g (1.2mm) with two 2mm to 4mm prong set round CZ stones on both ends (attachments are made from surgical steel)</t>
  </si>
  <si>
    <t>CBEB</t>
  </si>
  <si>
    <t>Surgical steel circular barbell, 16g (1.2mm) with two 3mm balls</t>
  </si>
  <si>
    <t>CBETB</t>
  </si>
  <si>
    <t>Premium PVD plated surgical steel circular barbell, 16g (1.2mm) with two 3mm balls</t>
  </si>
  <si>
    <t>HBCRB16</t>
  </si>
  <si>
    <t>High polished surgical steel hinged ball closure ring, 16g (1.2mm) with 3mm ball</t>
  </si>
  <si>
    <t>HBCRC16</t>
  </si>
  <si>
    <t>High polished surgical steel hinged ball closure ring, 16g (1.2mm) with 3mm ball with bezel set crystal</t>
  </si>
  <si>
    <t>HBCRCT16</t>
  </si>
  <si>
    <t>Color: Gold Anodized w/ Clear crystal</t>
  </si>
  <si>
    <t>Anodized 316L steel hinged ball closure ring, 16g (1.2mm) with 3mm ball with bezel set crystal</t>
  </si>
  <si>
    <t>LBCZIN</t>
  </si>
  <si>
    <t>Internally threaded 316L steel labret, 16g (1.2mm) with a upper 2 -5mm prong set round CZ stone (attachments are made from surgical steel)</t>
  </si>
  <si>
    <t>LBTB3</t>
  </si>
  <si>
    <t>Premium PVD plated surgical steel labret, 16g (1.2mm) with a 3mm ball</t>
  </si>
  <si>
    <t>SEL16</t>
  </si>
  <si>
    <t>High polished annealed 316L steel seamless hoop ring, 16g (1.2mm)</t>
  </si>
  <si>
    <t>SEL20</t>
  </si>
  <si>
    <t>High polished annealed 316L steel seamless hoop ring, 20g (0.8mm)</t>
  </si>
  <si>
    <t>SELT16</t>
  </si>
  <si>
    <t>PVD plated annealed 316L steel seamless hoop ring, 16g (1.2mm)</t>
  </si>
  <si>
    <t>PVD plated annealed 316L steel seamless hoop ring, 20g (0.8mm)</t>
  </si>
  <si>
    <t>SELT22</t>
  </si>
  <si>
    <t>PVD plated 316L steel seamless nose ring hoop, 0.6mm (22g) with an inner diameter of 6mm to 12mm</t>
  </si>
  <si>
    <t>ULBIN3</t>
  </si>
  <si>
    <t>Color: High Polish</t>
  </si>
  <si>
    <t>PVD plated titanium G23 internally threaded labret, 16g (1.2mm) with a 3mm flat heart shaped top</t>
  </si>
  <si>
    <t>CBE2CZIN2</t>
  </si>
  <si>
    <t>LBCZIN25</t>
  </si>
  <si>
    <t>One Thousand Sixty Four and 48 cents EUR</t>
  </si>
  <si>
    <t>Exchange Rate EUR-THB</t>
  </si>
  <si>
    <t>VAT: 30695901D</t>
  </si>
  <si>
    <t>AVD MANUEL CLAVERO AREVALO, 1</t>
  </si>
  <si>
    <t>PORTAL 1B, PISO 6E</t>
  </si>
  <si>
    <t>41704 Sevilla, Dos Hermanas</t>
  </si>
  <si>
    <t xml:space="preserve">AVD MANUEL CLAVERO AREVALO, 1  </t>
  </si>
  <si>
    <t>Leo</t>
  </si>
  <si>
    <t>Discount (3% for Orders over 800 USD) :</t>
  </si>
  <si>
    <t>Store Credit from last INV #48805:</t>
  </si>
  <si>
    <t>Free Shipping to Spain via DHL due to order over 350USD:</t>
  </si>
  <si>
    <t>Steel eyebrow barbell, 16g (1.2mm) with two 3mm balls</t>
  </si>
  <si>
    <t>Steel eyebrow or helix barbell, 16g (1.2mm) with two 3mm balls</t>
  </si>
  <si>
    <t>Steel fixed bead ring, 16g (1.2mm) with a 3mm ball</t>
  </si>
  <si>
    <t>Steel fixed bead ring, 20g (0.8mm) with a 2.5mm ball</t>
  </si>
  <si>
    <t>Steel fixed bead ring, 1.2mm (16g) with a 3mm ball</t>
  </si>
  <si>
    <t xml:space="preserve">Steel belly banana, 14g (1.6mm) with an 8mm bezel set jewel ball and an upper 5mm plain steel ball </t>
  </si>
  <si>
    <t xml:space="preserve">Steel belly banana, 14g (1.6m) with a 8mm and a 5mm  jewel ball </t>
  </si>
  <si>
    <t>Steel banana, 14g (1.6mm) with two 4mm balls</t>
  </si>
  <si>
    <t>Steel eyebrow banana, 16g (1.2mm) with two 3mm balls</t>
  </si>
  <si>
    <t>Steel belly banana, 14g (1.6mm) with 5 &amp; 6mm balls</t>
  </si>
  <si>
    <t>Steel circular barbell, 16g (1.2mm) with two 3mm balls</t>
  </si>
  <si>
    <t>Steel hinged ball closure ring, 16g (1.2mm) with 3mm ball</t>
  </si>
  <si>
    <t>Steel hinged ball closure ring, 16g (1.2mm) with 3mm ball with bezel set crystal</t>
  </si>
  <si>
    <t>Steel labret, 16g (1.2mm) with a 3mm ball</t>
  </si>
  <si>
    <t>Steel seamless hoop ring, 16g (1.2mm)</t>
  </si>
  <si>
    <t>Steel seamless hoop ring, 20g (0.8mm)</t>
  </si>
  <si>
    <t xml:space="preserve">Steel seamless nose ring hoop, 0.6mm (22g) with an inner diameter </t>
  </si>
  <si>
    <t>Steel labret, 16g (1.2mm) with a 3mm flat heart shaped top</t>
  </si>
  <si>
    <t>Eight Hundred Three and 82 cents EUR</t>
  </si>
  <si>
    <t>Free Shipping to Spain via DHL due to order over 340EUR:</t>
  </si>
  <si>
    <t>Discount (3% for Orders over 778 EUR:</t>
  </si>
  <si>
    <t xml:space="preserve">Steel circular barbell, 16g (1.2mm) with two 2mm to 4mm prong set round cz on both ends </t>
  </si>
  <si>
    <t xml:space="preserve">Steel labret, 16g (1.2mm) with a upper 2 -5mm prong set round cz </t>
  </si>
  <si>
    <t>Color: Gold Colored w/ Clear crystal</t>
  </si>
  <si>
    <t>Steel belly banana, 14g (1.6mm) with an upper 5mm and a lower 6mm plain steel ball</t>
  </si>
  <si>
    <t>¡IMPORTANTE!
ENTREGAR ANTES DE LAS 18:00</t>
  </si>
  <si>
    <t>Imitation jewelry: Steel Labret, Steel Tongue Barbell, Steel Circular Barbell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</si>
</sst>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24"/>
      <color rgb="FFFF0000"/>
      <name val="Calibri"/>
      <family val="2"/>
      <scheme val="minor"/>
    </font>
    <font>
      <sz val="2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cellStyleXfs>
  <cellXfs count="16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0" xfId="0" applyFont="1" applyFill="1" applyAlignment="1">
      <alignment horizontal="center" vertical="center"/>
    </xf>
    <xf numFmtId="0" fontId="21" fillId="2" borderId="13" xfId="0" applyFont="1" applyFill="1" applyBorder="1"/>
    <xf numFmtId="0" fontId="21" fillId="2" borderId="20" xfId="0" applyFont="1" applyFill="1" applyBorder="1"/>
    <xf numFmtId="0" fontId="21" fillId="3" borderId="19" xfId="0" applyFont="1" applyFill="1" applyBorder="1" applyAlignment="1">
      <alignment horizontal="center" vertical="center" wrapText="1"/>
    </xf>
    <xf numFmtId="0" fontId="39" fillId="0" borderId="35" xfId="0" applyFont="1" applyBorder="1" applyAlignment="1">
      <alignment horizontal="center" vertical="center" wrapText="1"/>
    </xf>
    <xf numFmtId="0" fontId="40" fillId="0" borderId="0" xfId="0" applyFont="1" applyAlignment="1">
      <alignment horizontal="center"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34">
    <cellStyle name="Comma 2" xfId="7" xr:uid="{5B163FC8-FAA4-44D2-8F6C-B4F856960CCD}"/>
    <cellStyle name="Comma 2 2" xfId="4430" xr:uid="{98FCAEBC-81FC-4FFF-B157-FDFA3ED5720F}"/>
    <cellStyle name="Comma 2 2 2" xfId="4755" xr:uid="{DEDFCE72-2714-4EDE-AA13-4A755646D185}"/>
    <cellStyle name="Comma 2 2 2 2" xfId="5326" xr:uid="{7FCB014F-787D-4F3C-9C8F-21FB73B87C3C}"/>
    <cellStyle name="Comma 2 2 3" xfId="4591" xr:uid="{125C03A9-3D0C-47F7-8ABC-1C7631280FAC}"/>
    <cellStyle name="Comma 3" xfId="4318" xr:uid="{8420CC78-17A2-4E18-9813-4065414C344D}"/>
    <cellStyle name="Comma 3 2" xfId="4432" xr:uid="{E4327118-B278-485E-BEE0-7AC18638A55C}"/>
    <cellStyle name="Comma 3 2 2" xfId="4756" xr:uid="{DD684012-CDC1-4AFC-8C54-4350AF8BDCA4}"/>
    <cellStyle name="Comma 3 2 2 2" xfId="5327" xr:uid="{9122143D-713E-44CE-9785-558AAB510B2B}"/>
    <cellStyle name="Comma 3 2 3" xfId="5325" xr:uid="{692A9B1B-3A41-4728-9FEC-D6C19B625392}"/>
    <cellStyle name="Currency 10" xfId="8" xr:uid="{63F4F175-2BDE-4588-BD05-E2C4BA4655F1}"/>
    <cellStyle name="Currency 10 2" xfId="9" xr:uid="{60675B68-33B3-4300-9A01-E7065B78363D}"/>
    <cellStyle name="Currency 10 2 2" xfId="203" xr:uid="{806AB881-0A6F-4315-91D9-997B44FB8BF4}"/>
    <cellStyle name="Currency 10 2 2 2" xfId="4616" xr:uid="{760780AE-FD6F-4ED1-9434-C1941506F1DE}"/>
    <cellStyle name="Currency 10 2 3" xfId="4511" xr:uid="{C56C961A-E79F-4871-A289-AB8DC2B8DD72}"/>
    <cellStyle name="Currency 10 3" xfId="10" xr:uid="{31B1068A-8095-417E-B659-0478D2E5C831}"/>
    <cellStyle name="Currency 10 3 2" xfId="204" xr:uid="{830A393C-D619-49D7-8312-BD2546596D39}"/>
    <cellStyle name="Currency 10 3 2 2" xfId="4617" xr:uid="{9C93C4CA-0479-48F3-ACC7-BFE4191A640D}"/>
    <cellStyle name="Currency 10 3 3" xfId="4512" xr:uid="{5506F41A-693E-4DC0-9191-22EA3A67152E}"/>
    <cellStyle name="Currency 10 4" xfId="205" xr:uid="{DD846D45-F062-4D81-AA7B-DF2ED1DAF0A8}"/>
    <cellStyle name="Currency 10 4 2" xfId="4618" xr:uid="{262F965B-02EF-4215-9906-38C06F12F3F8}"/>
    <cellStyle name="Currency 10 5" xfId="4437" xr:uid="{F99FB1DE-BBEE-4299-9AB2-837B282B76A6}"/>
    <cellStyle name="Currency 10 6" xfId="4510" xr:uid="{BBCFCB95-5F76-4908-9B3C-E7F89B577F32}"/>
    <cellStyle name="Currency 11" xfId="11" xr:uid="{58FE9693-F54C-4889-9234-1950B5C828BF}"/>
    <cellStyle name="Currency 11 2" xfId="12" xr:uid="{036E3FF8-3439-42D7-84C9-504B07A9A3CF}"/>
    <cellStyle name="Currency 11 2 2" xfId="206" xr:uid="{E6004E67-D6DF-4A97-B7BD-7D33FDD24647}"/>
    <cellStyle name="Currency 11 2 2 2" xfId="4619" xr:uid="{38D68FF9-24AC-43F2-951B-B4FFB7E36B94}"/>
    <cellStyle name="Currency 11 2 3" xfId="4514" xr:uid="{4012D56A-4F8B-4334-B8D7-F638A8D6C9DC}"/>
    <cellStyle name="Currency 11 3" xfId="13" xr:uid="{D09DE912-5827-4ACC-B29D-701ECD976F3D}"/>
    <cellStyle name="Currency 11 3 2" xfId="207" xr:uid="{9B5739CB-47F2-4BB7-8F8F-834CE0CAF895}"/>
    <cellStyle name="Currency 11 3 2 2" xfId="4620" xr:uid="{CC8A59C9-6E4F-422C-90F5-ED390083347C}"/>
    <cellStyle name="Currency 11 3 3" xfId="4515" xr:uid="{D403E6E5-7936-424B-8A1A-E9809B1EE7ED}"/>
    <cellStyle name="Currency 11 4" xfId="208" xr:uid="{43645470-9BA4-4F9B-B220-17B3A4742679}"/>
    <cellStyle name="Currency 11 4 2" xfId="4621" xr:uid="{602829FB-FCED-4475-B2EB-E8B25A6383B8}"/>
    <cellStyle name="Currency 11 5" xfId="4319" xr:uid="{B71442DE-E563-4376-B746-67F30CB24D4D}"/>
    <cellStyle name="Currency 11 5 2" xfId="4438" xr:uid="{23C390CF-D92A-4AF5-96F2-2D7A0B88C47B}"/>
    <cellStyle name="Currency 11 5 3" xfId="4720" xr:uid="{D467F8D4-5522-440A-A690-D2E0EFD6BB68}"/>
    <cellStyle name="Currency 11 5 3 2" xfId="5315" xr:uid="{5AAC987F-F896-4DC6-91E2-FAA40F38F4B0}"/>
    <cellStyle name="Currency 11 5 3 3" xfId="4757" xr:uid="{7E509A55-C343-4B17-B15A-8A325E4BD94A}"/>
    <cellStyle name="Currency 11 5 4" xfId="4697" xr:uid="{99C4EB6A-DC9C-46D6-94D2-7D4E979C282D}"/>
    <cellStyle name="Currency 11 6" xfId="4513" xr:uid="{9C0EDF48-5A85-45AD-9DF7-C44226D3E082}"/>
    <cellStyle name="Currency 12" xfId="14" xr:uid="{3B890ED0-9179-4548-95B4-6D739B67C196}"/>
    <cellStyle name="Currency 12 2" xfId="15" xr:uid="{B41928FE-C0DE-4FD7-8FC8-B4A070E32AE7}"/>
    <cellStyle name="Currency 12 2 2" xfId="209" xr:uid="{EE62A301-0C01-4814-B03D-98A5CF80D0EE}"/>
    <cellStyle name="Currency 12 2 2 2" xfId="4622" xr:uid="{7FBBF387-46B5-4421-A192-61A7C5FF2E7D}"/>
    <cellStyle name="Currency 12 2 3" xfId="4517" xr:uid="{45D141FD-E720-4D3B-BE5D-216AC050260B}"/>
    <cellStyle name="Currency 12 3" xfId="210" xr:uid="{A8504BBA-A335-455C-A2D3-7BF4CBD20F96}"/>
    <cellStyle name="Currency 12 3 2" xfId="4623" xr:uid="{05087DFC-9212-46FC-B4B2-0D2907C840FF}"/>
    <cellStyle name="Currency 12 4" xfId="4516" xr:uid="{06226D59-82A6-4E8D-9CFD-BAC37FFB44D8}"/>
    <cellStyle name="Currency 13" xfId="16" xr:uid="{1B19B134-4972-47BF-8EB4-D66CA53764C0}"/>
    <cellStyle name="Currency 13 2" xfId="4321" xr:uid="{C912BD79-BACF-4017-B811-CB254E4ACB83}"/>
    <cellStyle name="Currency 13 3" xfId="4322" xr:uid="{A8BE01C2-902E-476D-ADB1-FDE163533F18}"/>
    <cellStyle name="Currency 13 3 2" xfId="4759" xr:uid="{1649B4C6-42E9-4993-8893-D3FE0B0B2DD5}"/>
    <cellStyle name="Currency 13 4" xfId="4320" xr:uid="{9EB68CA0-9B2C-4B0E-80BF-B660B9640784}"/>
    <cellStyle name="Currency 13 5" xfId="4758" xr:uid="{592A1919-7975-4F3C-83F2-2ABF7FF28327}"/>
    <cellStyle name="Currency 14" xfId="17" xr:uid="{8837C9E9-1878-4777-9A8D-47E80FBA75C7}"/>
    <cellStyle name="Currency 14 2" xfId="211" xr:uid="{E831E24B-88AC-4C2E-BEAA-0398F11201F4}"/>
    <cellStyle name="Currency 14 2 2" xfId="4624" xr:uid="{F148E9C4-E8ED-4D87-BAEC-BC2D72CF4070}"/>
    <cellStyle name="Currency 14 3" xfId="4518" xr:uid="{B80FDF7B-696E-443E-9E3D-AD1B87669737}"/>
    <cellStyle name="Currency 15" xfId="4414" xr:uid="{F2F88042-C1B2-488A-9F7A-943CF0B8F4EB}"/>
    <cellStyle name="Currency 17" xfId="4323" xr:uid="{6D257B8F-C368-4020-AE4A-F3DFFF5ACC8C}"/>
    <cellStyle name="Currency 2" xfId="18" xr:uid="{B8195877-E7F9-4095-AFF2-4586F237D035}"/>
    <cellStyle name="Currency 2 2" xfId="19" xr:uid="{36237D57-9561-40B4-B06F-C841D27DC93C}"/>
    <cellStyle name="Currency 2 2 2" xfId="20" xr:uid="{0FC84B31-5F74-495D-B999-30CBFFB03769}"/>
    <cellStyle name="Currency 2 2 2 2" xfId="21" xr:uid="{CD6BA5B5-C9E8-475E-B585-E26F5989C8D5}"/>
    <cellStyle name="Currency 2 2 2 2 2" xfId="4760" xr:uid="{D311140A-31D1-425C-BA11-33A6E7762FE2}"/>
    <cellStyle name="Currency 2 2 2 3" xfId="22" xr:uid="{7D6B6B6C-6648-441A-B6CF-7C7F28F13A60}"/>
    <cellStyle name="Currency 2 2 2 3 2" xfId="212" xr:uid="{1C76B9B6-2359-46A6-939C-D9464B90081D}"/>
    <cellStyle name="Currency 2 2 2 3 2 2" xfId="4625" xr:uid="{7CEFEE64-9D54-4318-BD72-F7AC4A0C3F18}"/>
    <cellStyle name="Currency 2 2 2 3 3" xfId="4521" xr:uid="{425A22EC-9E88-4C68-BE37-993231DED32D}"/>
    <cellStyle name="Currency 2 2 2 4" xfId="213" xr:uid="{5A98D24D-09F0-45DA-8615-C1535CA12D7E}"/>
    <cellStyle name="Currency 2 2 2 4 2" xfId="4626" xr:uid="{5C1530D9-F0BE-4F61-B248-1D9BF99EB1D9}"/>
    <cellStyle name="Currency 2 2 2 5" xfId="4520" xr:uid="{499F4C82-1161-4519-BB81-7DEA524CA3AA}"/>
    <cellStyle name="Currency 2 2 3" xfId="214" xr:uid="{2262107A-BD80-4636-AC25-DCC3E77BDBD8}"/>
    <cellStyle name="Currency 2 2 3 2" xfId="4627" xr:uid="{B580D828-428B-4751-A727-54C4F424C634}"/>
    <cellStyle name="Currency 2 2 4" xfId="4519" xr:uid="{8A43B92C-FF78-44EC-9FD0-AF4A4DC37E57}"/>
    <cellStyle name="Currency 2 3" xfId="23" xr:uid="{65514DF6-3550-431D-B975-B4D4BAE67978}"/>
    <cellStyle name="Currency 2 3 2" xfId="215" xr:uid="{E35A6930-4A89-4F0A-8F36-4C206A60521C}"/>
    <cellStyle name="Currency 2 3 2 2" xfId="4628" xr:uid="{6FD5C28C-0FE4-49D5-997F-915CBCBC8270}"/>
    <cellStyle name="Currency 2 3 3" xfId="4522" xr:uid="{D2EC977A-918F-49CA-A500-75B06FFA67B5}"/>
    <cellStyle name="Currency 2 4" xfId="216" xr:uid="{3225AD00-DF32-4969-8846-AC8DDB937A9F}"/>
    <cellStyle name="Currency 2 4 2" xfId="217" xr:uid="{F10C2464-D32B-4E8A-9E9D-844D47E34406}"/>
    <cellStyle name="Currency 2 5" xfId="218" xr:uid="{CCF3BC2A-7937-44AF-ADEC-93D4DDABE48E}"/>
    <cellStyle name="Currency 2 5 2" xfId="219" xr:uid="{6999E50B-2B82-4BC7-A7B8-995566F7D0FF}"/>
    <cellStyle name="Currency 2 6" xfId="220" xr:uid="{9D4B5161-BC3C-4CA1-8DE4-4EDEF47EE0B7}"/>
    <cellStyle name="Currency 3" xfId="24" xr:uid="{3FF152C4-BF06-4D1B-8277-939D858257C9}"/>
    <cellStyle name="Currency 3 2" xfId="25" xr:uid="{1CDEF554-C719-462F-B075-66FAFB6D64CF}"/>
    <cellStyle name="Currency 3 2 2" xfId="221" xr:uid="{ACF0C8DD-C1C9-4538-8B76-AAD020F869D1}"/>
    <cellStyle name="Currency 3 2 2 2" xfId="4629" xr:uid="{D966CC6D-BDBA-41EE-AD19-F6E7E8051EF6}"/>
    <cellStyle name="Currency 3 2 3" xfId="4524" xr:uid="{81B29A9F-1D24-4889-9C58-A3E61ED4965A}"/>
    <cellStyle name="Currency 3 3" xfId="26" xr:uid="{517F82FE-93AB-40CB-B7B2-7D1157F88E72}"/>
    <cellStyle name="Currency 3 3 2" xfId="222" xr:uid="{7D3E5650-EB31-498E-B433-0ED1C1CD0681}"/>
    <cellStyle name="Currency 3 3 2 2" xfId="4630" xr:uid="{928B386E-9819-4FAB-BD3C-A03283DF01DC}"/>
    <cellStyle name="Currency 3 3 3" xfId="4525" xr:uid="{E0AD39CA-5232-4FB0-8BC0-83F9572F1A24}"/>
    <cellStyle name="Currency 3 4" xfId="27" xr:uid="{C6B59762-31BA-4156-B6DD-E435653AA230}"/>
    <cellStyle name="Currency 3 4 2" xfId="223" xr:uid="{654A7195-1687-4E45-8878-2EC83BCE36B7}"/>
    <cellStyle name="Currency 3 4 2 2" xfId="4631" xr:uid="{77FAA7B1-50A3-4DB7-AC9E-F807FCDD78A1}"/>
    <cellStyle name="Currency 3 4 3" xfId="4526" xr:uid="{64565118-86F3-4D09-925A-1876F94EB984}"/>
    <cellStyle name="Currency 3 5" xfId="224" xr:uid="{038F190D-9F52-4EC5-8990-74B4CF5F28A1}"/>
    <cellStyle name="Currency 3 5 2" xfId="4632" xr:uid="{B10FB805-A50E-40D5-BF86-3DAF8AA1AF47}"/>
    <cellStyle name="Currency 3 6" xfId="4523" xr:uid="{8649D6DF-0372-40A4-89D3-519D4B5EC915}"/>
    <cellStyle name="Currency 4" xfId="28" xr:uid="{7C03C15C-D71A-40E1-8DE7-A36BF3BBAD5C}"/>
    <cellStyle name="Currency 4 2" xfId="29" xr:uid="{37619084-1877-46B1-978C-BDD24C67E448}"/>
    <cellStyle name="Currency 4 2 2" xfId="225" xr:uid="{B838DFB3-B4B8-46B2-8B4C-FE2842F7FCBC}"/>
    <cellStyle name="Currency 4 2 2 2" xfId="4633" xr:uid="{34DF2E66-AB2C-4C8F-85C2-980FA1E1E2A8}"/>
    <cellStyle name="Currency 4 2 3" xfId="4528" xr:uid="{8E135918-2F7D-464F-8156-C3351D8704BA}"/>
    <cellStyle name="Currency 4 3" xfId="30" xr:uid="{F131DFEF-7EB0-4358-B654-C741F856EE48}"/>
    <cellStyle name="Currency 4 3 2" xfId="226" xr:uid="{77E7CCE2-5C91-4CEB-A3E4-3B64C73E2ABD}"/>
    <cellStyle name="Currency 4 3 2 2" xfId="4634" xr:uid="{8A3CB59D-311D-472E-BF5F-CCB7D63BE74B}"/>
    <cellStyle name="Currency 4 3 3" xfId="4529" xr:uid="{5C002811-F6A0-4356-ACEE-4DD604D26C77}"/>
    <cellStyle name="Currency 4 4" xfId="227" xr:uid="{31D5B1B6-6A20-4E0A-9A6F-552B36899BBD}"/>
    <cellStyle name="Currency 4 4 2" xfId="4635" xr:uid="{4E476445-A5C3-4841-9170-08AEBE2CCDF0}"/>
    <cellStyle name="Currency 4 5" xfId="4324" xr:uid="{1A76D290-41BC-4EBE-8823-821251E5A6AD}"/>
    <cellStyle name="Currency 4 5 2" xfId="4439" xr:uid="{44E8EE01-1FA3-4A30-88E7-DCE099EED1BF}"/>
    <cellStyle name="Currency 4 5 3" xfId="4721" xr:uid="{6A43F1DA-2C04-4E97-BA21-91F54C94D6B6}"/>
    <cellStyle name="Currency 4 5 3 2" xfId="5316" xr:uid="{42D7A5B5-1E68-499D-9559-8A01527A6039}"/>
    <cellStyle name="Currency 4 5 3 3" xfId="4761" xr:uid="{DA33933F-3207-4F2D-B9EB-F774EFDF95C0}"/>
    <cellStyle name="Currency 4 5 4" xfId="4698" xr:uid="{D5155A4D-1381-49A2-B9F5-A42F9CED3505}"/>
    <cellStyle name="Currency 4 6" xfId="4527" xr:uid="{2CD033C8-4700-48CC-8285-AD21883353AC}"/>
    <cellStyle name="Currency 5" xfId="31" xr:uid="{CE513BBF-AB92-4C7A-9236-167D6960BDC6}"/>
    <cellStyle name="Currency 5 2" xfId="32" xr:uid="{87DD0C6A-FCB8-4C8D-AEA1-88F99273EEB2}"/>
    <cellStyle name="Currency 5 2 2" xfId="228" xr:uid="{3C3E519C-97DB-4885-9817-D021411E1D68}"/>
    <cellStyle name="Currency 5 2 2 2" xfId="4636" xr:uid="{37D44371-7F86-4BBC-882C-55962DB5FF07}"/>
    <cellStyle name="Currency 5 2 3" xfId="4530" xr:uid="{A9791ECF-CCC2-4E5A-8C18-AE7D41D53C7A}"/>
    <cellStyle name="Currency 5 3" xfId="4325" xr:uid="{007DDC6C-A96E-49F5-BD4C-CEEDDCA0B757}"/>
    <cellStyle name="Currency 5 3 2" xfId="4440" xr:uid="{E0D945A2-98DF-4788-A936-A40FB19833ED}"/>
    <cellStyle name="Currency 5 3 2 2" xfId="5306" xr:uid="{1BF52564-A6BF-426F-B6C4-CE1716ED71FF}"/>
    <cellStyle name="Currency 5 3 2 3" xfId="4763" xr:uid="{22E45608-E510-46C6-8F1F-E40AA8DC4792}"/>
    <cellStyle name="Currency 5 4" xfId="4762" xr:uid="{3073FFCE-0D41-46B6-B824-FB361E5ABF9D}"/>
    <cellStyle name="Currency 6" xfId="33" xr:uid="{523F3457-2139-4667-B0CC-8FAF2571FEF0}"/>
    <cellStyle name="Currency 6 2" xfId="229" xr:uid="{09135CA6-AC15-4F51-BED2-DD3543383BA1}"/>
    <cellStyle name="Currency 6 2 2" xfId="4637" xr:uid="{85437893-4AAC-4B37-9F62-6CD727EB2AAE}"/>
    <cellStyle name="Currency 6 3" xfId="4326" xr:uid="{5A7A6C4A-2225-4FA5-BF99-2767DF406948}"/>
    <cellStyle name="Currency 6 3 2" xfId="4441" xr:uid="{054DDDAB-24DB-4994-93BB-4B56B84F3FB9}"/>
    <cellStyle name="Currency 6 3 3" xfId="4722" xr:uid="{AD19636E-AE85-4E7C-AA94-EA12A97CE9C0}"/>
    <cellStyle name="Currency 6 3 3 2" xfId="5317" xr:uid="{627FC460-5200-4A8D-B6BE-972FB2EED911}"/>
    <cellStyle name="Currency 6 3 3 3" xfId="4764" xr:uid="{9D118F75-3A3E-4726-9BF1-31BC9CFE2069}"/>
    <cellStyle name="Currency 6 3 4" xfId="4699" xr:uid="{0CDAD298-1B24-4C44-9D1B-44D1B814F749}"/>
    <cellStyle name="Currency 6 4" xfId="4531" xr:uid="{BB064AC2-B9DE-473A-A08E-F57515B89BBE}"/>
    <cellStyle name="Currency 7" xfId="34" xr:uid="{65D2E35A-39C1-4AEE-A4CA-3A08D55BFCB8}"/>
    <cellStyle name="Currency 7 2" xfId="35" xr:uid="{891ECE40-310F-47AF-9728-452B53465502}"/>
    <cellStyle name="Currency 7 2 2" xfId="250" xr:uid="{B9F3E752-F02E-429A-A1F1-7B819AD2994D}"/>
    <cellStyle name="Currency 7 2 2 2" xfId="4638" xr:uid="{E66DB610-EC6E-4190-8EB5-96605B9C746E}"/>
    <cellStyle name="Currency 7 2 3" xfId="4533" xr:uid="{0137912B-8511-4344-8BB4-11BBDF35FD4E}"/>
    <cellStyle name="Currency 7 3" xfId="230" xr:uid="{E17E734E-0B81-40A7-963C-EBDBF13D626F}"/>
    <cellStyle name="Currency 7 3 2" xfId="4639" xr:uid="{F7B56C77-8113-49C1-A11D-34E3CAA603C9}"/>
    <cellStyle name="Currency 7 4" xfId="4442" xr:uid="{68AE4CE2-792C-4289-A5F0-5E6EB4A6F9C5}"/>
    <cellStyle name="Currency 7 5" xfId="4532" xr:uid="{A613B5E2-ECE5-407C-A4BD-61DFDEB298E0}"/>
    <cellStyle name="Currency 8" xfId="36" xr:uid="{03DB81E4-F4FF-4905-AC40-08F1F52A7F22}"/>
    <cellStyle name="Currency 8 2" xfId="37" xr:uid="{4B869B89-94E6-488C-9E1D-1FCAEDA5A852}"/>
    <cellStyle name="Currency 8 2 2" xfId="231" xr:uid="{B32F764D-4FC0-477E-A331-5CAF8DB595C0}"/>
    <cellStyle name="Currency 8 2 2 2" xfId="4640" xr:uid="{2B402D15-A882-437C-AE21-2441C478B728}"/>
    <cellStyle name="Currency 8 2 3" xfId="4535" xr:uid="{6054212A-2708-43E3-854E-388B8A6D7CBC}"/>
    <cellStyle name="Currency 8 3" xfId="38" xr:uid="{BCCDF6F6-5C55-4E58-B782-C1A5D6116CFA}"/>
    <cellStyle name="Currency 8 3 2" xfId="232" xr:uid="{FD9B778C-8101-4823-9588-12B91D712E1D}"/>
    <cellStyle name="Currency 8 3 2 2" xfId="4641" xr:uid="{6A692545-7BE9-4976-83D6-46666C7654BA}"/>
    <cellStyle name="Currency 8 3 3" xfId="4536" xr:uid="{36A24FF7-5044-4F7F-8B8F-AE2E2AA489D9}"/>
    <cellStyle name="Currency 8 4" xfId="39" xr:uid="{A9950E95-09B9-41B4-9D44-35C31F798008}"/>
    <cellStyle name="Currency 8 4 2" xfId="233" xr:uid="{8589A67E-9B74-4FC1-A9F0-4D88F670AD08}"/>
    <cellStyle name="Currency 8 4 2 2" xfId="4642" xr:uid="{4BBCBC50-3CC9-40E1-AD3E-2B0B7D092D96}"/>
    <cellStyle name="Currency 8 4 3" xfId="4537" xr:uid="{6A379BC9-9863-4212-9012-6F7A16542F58}"/>
    <cellStyle name="Currency 8 5" xfId="234" xr:uid="{BF46E721-F6E6-4CF1-A78D-E3F4D30CB495}"/>
    <cellStyle name="Currency 8 5 2" xfId="4643" xr:uid="{1932ED1A-8F0B-435E-B1C5-A36F9E4A4AAF}"/>
    <cellStyle name="Currency 8 6" xfId="4443" xr:uid="{25052FBE-3AC2-4039-B9A8-05A67D54782D}"/>
    <cellStyle name="Currency 8 7" xfId="4534" xr:uid="{EDE36A5A-2766-4349-A422-8BC967FA20E7}"/>
    <cellStyle name="Currency 9" xfId="40" xr:uid="{7520C961-BED0-4FC5-9A6D-1A7AA3799905}"/>
    <cellStyle name="Currency 9 2" xfId="41" xr:uid="{96C3F708-996F-4960-81C2-BD5F88EE91B1}"/>
    <cellStyle name="Currency 9 2 2" xfId="235" xr:uid="{9A1C7739-6678-4EC2-9B58-B8487EA11C7F}"/>
    <cellStyle name="Currency 9 2 2 2" xfId="4644" xr:uid="{9C4FD443-8498-4F21-A0E7-3EAC56F339CA}"/>
    <cellStyle name="Currency 9 2 3" xfId="4539" xr:uid="{C17CDB8B-2F95-4BBE-8B1D-4321BC8F83D7}"/>
    <cellStyle name="Currency 9 3" xfId="42" xr:uid="{AD04538D-9163-4D3A-82BA-16C73C118F2F}"/>
    <cellStyle name="Currency 9 3 2" xfId="236" xr:uid="{373DC1FE-AC77-4BB0-91EA-B1F9D75D3525}"/>
    <cellStyle name="Currency 9 3 2 2" xfId="4645" xr:uid="{E30DACB3-29D3-4C7E-90C2-72A5B2114FCC}"/>
    <cellStyle name="Currency 9 3 3" xfId="4540" xr:uid="{B9C44AAC-1C5C-4A2F-A35F-539BCFCD8E86}"/>
    <cellStyle name="Currency 9 4" xfId="237" xr:uid="{ECDB9A63-354A-4462-A436-B3CD1A7566B7}"/>
    <cellStyle name="Currency 9 4 2" xfId="4646" xr:uid="{6EEF217A-4DD8-431E-B60E-ED90F831D71F}"/>
    <cellStyle name="Currency 9 5" xfId="4327" xr:uid="{ABDF018E-17DD-43B3-8750-A52F91E66628}"/>
    <cellStyle name="Currency 9 5 2" xfId="4444" xr:uid="{BCF675D7-E479-437F-AA86-ECBBD92F4DDA}"/>
    <cellStyle name="Currency 9 5 3" xfId="4723" xr:uid="{50129111-88F2-4878-983A-873BBBF12C95}"/>
    <cellStyle name="Currency 9 5 4" xfId="4700" xr:uid="{C83F4A5E-348C-4451-BC5A-745C574D7171}"/>
    <cellStyle name="Currency 9 6" xfId="4538" xr:uid="{7CA8FA8F-B6DE-41DE-A1AB-6E140F1909EC}"/>
    <cellStyle name="Hyperlink 2" xfId="6" xr:uid="{6CFFD761-E1C4-4FFC-9C82-FDD569F38491}"/>
    <cellStyle name="Hyperlink 3" xfId="202" xr:uid="{92A1ECA6-2A2F-43E1-BA74-87603F6DA91A}"/>
    <cellStyle name="Hyperlink 3 2" xfId="4415" xr:uid="{F8EA9B39-1569-4BDA-A2D9-96F431C49A1F}"/>
    <cellStyle name="Hyperlink 3 3" xfId="4328" xr:uid="{6F5169E9-6F71-4357-83E3-CBEFDF605FEC}"/>
    <cellStyle name="Hyperlink 4" xfId="4329" xr:uid="{077888DC-46BC-42D8-8EB5-37CEEB301247}"/>
    <cellStyle name="Normal" xfId="0" builtinId="0"/>
    <cellStyle name="Normal 10" xfId="43" xr:uid="{5BAD8382-AF87-4BAF-9728-735B705EA7FE}"/>
    <cellStyle name="Normal 10 10" xfId="903" xr:uid="{C0A39889-EE32-4A39-92A2-B958453C74BB}"/>
    <cellStyle name="Normal 10 10 2" xfId="2508" xr:uid="{7170C4BE-EADF-4952-BBA2-11C8A2C55676}"/>
    <cellStyle name="Normal 10 10 2 2" xfId="4331" xr:uid="{66F87A9B-CBD0-4AFA-9D44-F08BA464C206}"/>
    <cellStyle name="Normal 10 10 2 3" xfId="4675" xr:uid="{690FD9E1-2A53-465D-97AB-660857439DFE}"/>
    <cellStyle name="Normal 10 10 3" xfId="2509" xr:uid="{719F57EA-1D27-4EE8-B9A6-9B991707DD29}"/>
    <cellStyle name="Normal 10 10 4" xfId="2510" xr:uid="{D402E13B-8660-4DB5-B940-BC47A74DAA83}"/>
    <cellStyle name="Normal 10 11" xfId="2511" xr:uid="{007004EF-B284-4A21-85F4-F4D31821E578}"/>
    <cellStyle name="Normal 10 11 2" xfId="2512" xr:uid="{39B53E68-E93B-40EC-8899-B6020DD5486B}"/>
    <cellStyle name="Normal 10 11 3" xfId="2513" xr:uid="{3E300180-E857-4C24-B01D-0C59FB4CD765}"/>
    <cellStyle name="Normal 10 11 4" xfId="2514" xr:uid="{F523196B-EE37-44D0-BD18-8C195DA3B4FF}"/>
    <cellStyle name="Normal 10 12" xfId="2515" xr:uid="{AFCD6D43-95FD-4446-981F-2433E3AB7CF1}"/>
    <cellStyle name="Normal 10 12 2" xfId="2516" xr:uid="{186EF785-E1A3-40E5-9EB1-292ACC29F1E6}"/>
    <cellStyle name="Normal 10 13" xfId="2517" xr:uid="{9F63AA88-0949-4408-8849-CBF559D58C21}"/>
    <cellStyle name="Normal 10 14" xfId="2518" xr:uid="{FA15A77F-66F9-4C5B-AB3F-BE7266E313C6}"/>
    <cellStyle name="Normal 10 15" xfId="2519" xr:uid="{943107E4-B24E-492D-BFBC-0BEE4A3148CD}"/>
    <cellStyle name="Normal 10 2" xfId="44" xr:uid="{7DD61757-3C93-4825-9DFC-891B95C90ACF}"/>
    <cellStyle name="Normal 10 2 10" xfId="2520" xr:uid="{7DB2BE04-7701-404A-ABF7-386D4D0745F5}"/>
    <cellStyle name="Normal 10 2 11" xfId="2521" xr:uid="{86680001-350A-4140-BC72-AE3956FD0184}"/>
    <cellStyle name="Normal 10 2 2" xfId="45" xr:uid="{CF91E19F-0000-4524-9891-C22E4F683DE8}"/>
    <cellStyle name="Normal 10 2 2 2" xfId="46" xr:uid="{1EC75323-D43F-4CA5-BF6C-2FCDE2D3C5E4}"/>
    <cellStyle name="Normal 10 2 2 2 2" xfId="238" xr:uid="{EF74AB31-251A-404D-ABDA-009D4C1B7F98}"/>
    <cellStyle name="Normal 10 2 2 2 2 2" xfId="454" xr:uid="{93EDF596-4F62-4142-A98B-141E83DCF967}"/>
    <cellStyle name="Normal 10 2 2 2 2 2 2" xfId="455" xr:uid="{CE08FE70-61E0-40A5-B1AA-56966334B240}"/>
    <cellStyle name="Normal 10 2 2 2 2 2 2 2" xfId="904" xr:uid="{905FF9ED-8EDB-44DF-86FF-B18E9DF092E5}"/>
    <cellStyle name="Normal 10 2 2 2 2 2 2 2 2" xfId="905" xr:uid="{A33CC3D8-B559-4A99-86C5-A7DF52ABE988}"/>
    <cellStyle name="Normal 10 2 2 2 2 2 2 3" xfId="906" xr:uid="{113D32B7-ECB2-4E51-855F-236C471FE6F0}"/>
    <cellStyle name="Normal 10 2 2 2 2 2 3" xfId="907" xr:uid="{FAD44718-6359-4BAA-9EEF-C0AD8FF40D43}"/>
    <cellStyle name="Normal 10 2 2 2 2 2 3 2" xfId="908" xr:uid="{5125D99B-9DC8-4B5D-A80F-E6B6706068FE}"/>
    <cellStyle name="Normal 10 2 2 2 2 2 4" xfId="909" xr:uid="{398A90C0-BFE8-4AEB-8EF7-3EAA0088CB83}"/>
    <cellStyle name="Normal 10 2 2 2 2 3" xfId="456" xr:uid="{B52ACF8C-DB0F-47D9-95EB-3A9BB9AAF24D}"/>
    <cellStyle name="Normal 10 2 2 2 2 3 2" xfId="910" xr:uid="{0EB26825-26C9-4B38-9886-481CD1A25155}"/>
    <cellStyle name="Normal 10 2 2 2 2 3 2 2" xfId="911" xr:uid="{DD32525D-1BB2-402D-87E0-CF65F90537FD}"/>
    <cellStyle name="Normal 10 2 2 2 2 3 3" xfId="912" xr:uid="{64988A15-54B8-49DA-BDD6-BEFCE29D67F3}"/>
    <cellStyle name="Normal 10 2 2 2 2 3 4" xfId="2522" xr:uid="{1E58F55D-0D29-40B2-870B-8A2A9E4093B0}"/>
    <cellStyle name="Normal 10 2 2 2 2 4" xfId="913" xr:uid="{93998D40-F7D4-446D-BD0F-CDE0C0951663}"/>
    <cellStyle name="Normal 10 2 2 2 2 4 2" xfId="914" xr:uid="{130AC4B8-FEED-465A-B0B5-4D4BF7629BA9}"/>
    <cellStyle name="Normal 10 2 2 2 2 5" xfId="915" xr:uid="{627E962B-1A76-46AE-BEBE-20BDA606121F}"/>
    <cellStyle name="Normal 10 2 2 2 2 6" xfId="2523" xr:uid="{0BE38D44-CC46-4EF3-9EF5-ADC8D2E52B23}"/>
    <cellStyle name="Normal 10 2 2 2 3" xfId="239" xr:uid="{D4F43C53-DFA3-483E-9E7D-C1868DD8378F}"/>
    <cellStyle name="Normal 10 2 2 2 3 2" xfId="457" xr:uid="{4A8A3B5F-27EA-45E0-BAF6-AAB478D57934}"/>
    <cellStyle name="Normal 10 2 2 2 3 2 2" xfId="458" xr:uid="{93ACD9F2-0A10-40FF-B64C-B2099DAC6334}"/>
    <cellStyle name="Normal 10 2 2 2 3 2 2 2" xfId="916" xr:uid="{D034CE71-FC0F-4A32-8526-7AB2A7E8451F}"/>
    <cellStyle name="Normal 10 2 2 2 3 2 2 2 2" xfId="917" xr:uid="{E6817F18-3C31-4EB2-9596-F2D6F734072E}"/>
    <cellStyle name="Normal 10 2 2 2 3 2 2 3" xfId="918" xr:uid="{E41E5FD0-0381-4690-B1B5-DB1DAFDAC965}"/>
    <cellStyle name="Normal 10 2 2 2 3 2 3" xfId="919" xr:uid="{799EEBF9-32CC-4A22-BB9B-A6B777D2C862}"/>
    <cellStyle name="Normal 10 2 2 2 3 2 3 2" xfId="920" xr:uid="{7C0690AF-ADD9-4D7F-B88B-8AFC60E7D01F}"/>
    <cellStyle name="Normal 10 2 2 2 3 2 4" xfId="921" xr:uid="{E1EFB990-9DCA-435F-999A-0E4789749774}"/>
    <cellStyle name="Normal 10 2 2 2 3 3" xfId="459" xr:uid="{4E696317-75E2-48F8-A025-F023E0A246CE}"/>
    <cellStyle name="Normal 10 2 2 2 3 3 2" xfId="922" xr:uid="{2F5DD81E-73D3-4D12-81CE-6CBD45618D49}"/>
    <cellStyle name="Normal 10 2 2 2 3 3 2 2" xfId="923" xr:uid="{C0D419AB-C7BA-46A9-AB1A-869A41B7E8F6}"/>
    <cellStyle name="Normal 10 2 2 2 3 3 3" xfId="924" xr:uid="{B1DD8600-3A92-409C-8E51-375E9ECE618C}"/>
    <cellStyle name="Normal 10 2 2 2 3 4" xfId="925" xr:uid="{F41B2709-F1CB-43F3-B140-B193C2B2AA8B}"/>
    <cellStyle name="Normal 10 2 2 2 3 4 2" xfId="926" xr:uid="{EE0509D1-69B6-4B5F-B168-BE4C8982752C}"/>
    <cellStyle name="Normal 10 2 2 2 3 5" xfId="927" xr:uid="{23294D0E-27E0-4628-938C-02EE33319662}"/>
    <cellStyle name="Normal 10 2 2 2 4" xfId="460" xr:uid="{5474CEB9-CCB9-4EE7-BF5E-22A9AEC959D5}"/>
    <cellStyle name="Normal 10 2 2 2 4 2" xfId="461" xr:uid="{1E17C7B5-82F5-43FE-A94E-7EEAE3483F16}"/>
    <cellStyle name="Normal 10 2 2 2 4 2 2" xfId="928" xr:uid="{46B75C71-BCA0-4D2D-8501-FF494C21A57F}"/>
    <cellStyle name="Normal 10 2 2 2 4 2 2 2" xfId="929" xr:uid="{BC93A532-C78A-424A-9AA5-FEE401B00FEE}"/>
    <cellStyle name="Normal 10 2 2 2 4 2 3" xfId="930" xr:uid="{FC1431B9-CE7C-4DF5-AF2C-2D66A9BD5A71}"/>
    <cellStyle name="Normal 10 2 2 2 4 3" xfId="931" xr:uid="{14CD550B-03CC-4BB5-813D-E6B1336F4BF1}"/>
    <cellStyle name="Normal 10 2 2 2 4 3 2" xfId="932" xr:uid="{71CFC549-472C-45BF-B984-BE6EE18AED7D}"/>
    <cellStyle name="Normal 10 2 2 2 4 4" xfId="933" xr:uid="{8A93EABE-760F-4D48-9619-574DE0ACCC57}"/>
    <cellStyle name="Normal 10 2 2 2 5" xfId="462" xr:uid="{5FAD000F-3595-4781-96A6-8F2E7083BA99}"/>
    <cellStyle name="Normal 10 2 2 2 5 2" xfId="934" xr:uid="{BD9776D9-C8E1-4BA3-8386-AF69548F6D16}"/>
    <cellStyle name="Normal 10 2 2 2 5 2 2" xfId="935" xr:uid="{D47B40B4-7508-4C49-982E-DC3BEBF4D38A}"/>
    <cellStyle name="Normal 10 2 2 2 5 3" xfId="936" xr:uid="{8D7C0D32-58C9-46DC-9A25-121E0DA03DC6}"/>
    <cellStyle name="Normal 10 2 2 2 5 4" xfId="2524" xr:uid="{CE8A562E-E02C-4746-850C-367FE7C29556}"/>
    <cellStyle name="Normal 10 2 2 2 6" xfId="937" xr:uid="{77421C54-2BD1-48A3-8EAD-21AA7DF81593}"/>
    <cellStyle name="Normal 10 2 2 2 6 2" xfId="938" xr:uid="{387DF8C7-9AE8-4C1E-9D0D-C3B8D23A512F}"/>
    <cellStyle name="Normal 10 2 2 2 7" xfId="939" xr:uid="{09402693-DBDA-4138-9176-F99106F80410}"/>
    <cellStyle name="Normal 10 2 2 2 8" xfId="2525" xr:uid="{47F993B1-AB46-4D39-888A-04E48CF8A0D4}"/>
    <cellStyle name="Normal 10 2 2 3" xfId="240" xr:uid="{ACA3A849-3DB5-4F86-9016-888193E53154}"/>
    <cellStyle name="Normal 10 2 2 3 2" xfId="463" xr:uid="{0B8E5360-22E4-4D5F-B2F5-60F830A04A6D}"/>
    <cellStyle name="Normal 10 2 2 3 2 2" xfId="464" xr:uid="{3E695096-8731-4490-83FE-092B1F205204}"/>
    <cellStyle name="Normal 10 2 2 3 2 2 2" xfId="940" xr:uid="{1920389A-C3A5-46AF-8301-EE2BF2CBD680}"/>
    <cellStyle name="Normal 10 2 2 3 2 2 2 2" xfId="941" xr:uid="{5D1D11CB-D68D-4BF5-BE84-8C27E664833E}"/>
    <cellStyle name="Normal 10 2 2 3 2 2 3" xfId="942" xr:uid="{31C694FE-E799-4D73-971F-34A62542D007}"/>
    <cellStyle name="Normal 10 2 2 3 2 3" xfId="943" xr:uid="{E06EC1E5-7ECC-4161-AEB7-455D479ACB1E}"/>
    <cellStyle name="Normal 10 2 2 3 2 3 2" xfId="944" xr:uid="{7AB67048-A6D4-42DB-B096-42A46084AF18}"/>
    <cellStyle name="Normal 10 2 2 3 2 4" xfId="945" xr:uid="{C5EF32C0-AF2C-4E57-BC0C-E254A65D2D6C}"/>
    <cellStyle name="Normal 10 2 2 3 3" xfId="465" xr:uid="{58845D42-C3D3-4F44-B2FA-F4C8A5D35440}"/>
    <cellStyle name="Normal 10 2 2 3 3 2" xfId="946" xr:uid="{35EA3FF9-C237-4741-A5AC-01A4D3119269}"/>
    <cellStyle name="Normal 10 2 2 3 3 2 2" xfId="947" xr:uid="{8FEA705B-80E5-444C-9FBB-E3199C5750AF}"/>
    <cellStyle name="Normal 10 2 2 3 3 3" xfId="948" xr:uid="{F94AA35E-5150-41B8-8579-67C856B3D6CB}"/>
    <cellStyle name="Normal 10 2 2 3 3 4" xfId="2526" xr:uid="{207024CB-B56C-4DC1-9660-E52BD2E7119C}"/>
    <cellStyle name="Normal 10 2 2 3 4" xfId="949" xr:uid="{7E2C3AE3-0631-4F57-AED2-2C538641606F}"/>
    <cellStyle name="Normal 10 2 2 3 4 2" xfId="950" xr:uid="{A5F9C9AA-9647-4CE5-B27D-8B527BD8E7BD}"/>
    <cellStyle name="Normal 10 2 2 3 5" xfId="951" xr:uid="{E88346F6-4498-4269-9C09-1D12E8F12719}"/>
    <cellStyle name="Normal 10 2 2 3 6" xfId="2527" xr:uid="{672FFC3A-A155-4597-8606-534D8B0BD371}"/>
    <cellStyle name="Normal 10 2 2 4" xfId="241" xr:uid="{288C7920-D26A-4B8D-BF16-CAC3E673A6FA}"/>
    <cellStyle name="Normal 10 2 2 4 2" xfId="466" xr:uid="{3BAC655E-30EA-4AFE-B3EA-3661389B8DF3}"/>
    <cellStyle name="Normal 10 2 2 4 2 2" xfId="467" xr:uid="{EDFC398A-59EA-4E2B-8B39-A2DA5C5A765B}"/>
    <cellStyle name="Normal 10 2 2 4 2 2 2" xfId="952" xr:uid="{6D24A0AD-7B1F-4918-8068-E4BB57926868}"/>
    <cellStyle name="Normal 10 2 2 4 2 2 2 2" xfId="953" xr:uid="{CC19FECC-CF73-433D-867F-EA726DE0C7F8}"/>
    <cellStyle name="Normal 10 2 2 4 2 2 3" xfId="954" xr:uid="{4825A70D-368E-4AB8-82E8-CA913DFAC9B7}"/>
    <cellStyle name="Normal 10 2 2 4 2 3" xfId="955" xr:uid="{782863D8-C858-4A57-980D-3E6C65FFA2C7}"/>
    <cellStyle name="Normal 10 2 2 4 2 3 2" xfId="956" xr:uid="{6B1A5770-CF13-459F-83E1-B19A5D882080}"/>
    <cellStyle name="Normal 10 2 2 4 2 4" xfId="957" xr:uid="{0E7AB2E0-56E4-4380-93C5-4B8A46223E16}"/>
    <cellStyle name="Normal 10 2 2 4 3" xfId="468" xr:uid="{0E51EF2A-7E61-4A84-990F-AA05BEAC56A7}"/>
    <cellStyle name="Normal 10 2 2 4 3 2" xfId="958" xr:uid="{E7BF6B84-1A92-47EE-A05A-E10626B62E18}"/>
    <cellStyle name="Normal 10 2 2 4 3 2 2" xfId="959" xr:uid="{01C983CD-2537-43DB-9B88-500956CD700B}"/>
    <cellStyle name="Normal 10 2 2 4 3 3" xfId="960" xr:uid="{F13D7576-388A-416F-8AAD-7DB28F16A3D5}"/>
    <cellStyle name="Normal 10 2 2 4 4" xfId="961" xr:uid="{F1249BD9-CED1-4ECD-B665-EFD2C661C57A}"/>
    <cellStyle name="Normal 10 2 2 4 4 2" xfId="962" xr:uid="{039E36D5-90AD-4D5F-8C6E-B7EC540E7441}"/>
    <cellStyle name="Normal 10 2 2 4 5" xfId="963" xr:uid="{EEF492F5-78CB-47EC-A52D-312967AED65A}"/>
    <cellStyle name="Normal 10 2 2 5" xfId="242" xr:uid="{A47DB1FC-1E2C-4B31-A703-8FE80D8E1747}"/>
    <cellStyle name="Normal 10 2 2 5 2" xfId="469" xr:uid="{CD166CC6-4962-420A-83D8-3CB6E052B6EB}"/>
    <cellStyle name="Normal 10 2 2 5 2 2" xfId="964" xr:uid="{BA6F2CF6-A9DD-42CB-96A4-E51A2AED3487}"/>
    <cellStyle name="Normal 10 2 2 5 2 2 2" xfId="965" xr:uid="{4E018B89-7897-4545-AA68-9B8003AD2137}"/>
    <cellStyle name="Normal 10 2 2 5 2 3" xfId="966" xr:uid="{3702074F-2708-406D-9E76-BFA7038B52E7}"/>
    <cellStyle name="Normal 10 2 2 5 3" xfId="967" xr:uid="{1FAAF351-F1EF-42A2-BB9F-A1E821CB22B3}"/>
    <cellStyle name="Normal 10 2 2 5 3 2" xfId="968" xr:uid="{B1A6F92D-53AD-4AFA-A336-9B9393416C34}"/>
    <cellStyle name="Normal 10 2 2 5 4" xfId="969" xr:uid="{8201AD1D-33BF-4202-B3CA-4BA86C40EBA6}"/>
    <cellStyle name="Normal 10 2 2 6" xfId="470" xr:uid="{A82D7651-50BF-47FE-B9EE-33F7EE49BE96}"/>
    <cellStyle name="Normal 10 2 2 6 2" xfId="970" xr:uid="{FD3962F9-A685-439E-AD1E-EB07B5FE0D43}"/>
    <cellStyle name="Normal 10 2 2 6 2 2" xfId="971" xr:uid="{43894934-2C27-40C6-AF78-CB83C93BA18A}"/>
    <cellStyle name="Normal 10 2 2 6 2 3" xfId="4333" xr:uid="{67F527BE-4C21-44A1-A7E0-56B82CBC3CBE}"/>
    <cellStyle name="Normal 10 2 2 6 3" xfId="972" xr:uid="{4F15E1F1-11F6-43ED-846E-6B7396886B2C}"/>
    <cellStyle name="Normal 10 2 2 6 4" xfId="2528" xr:uid="{706AEC50-EB1F-44A8-A114-E5F5195EC597}"/>
    <cellStyle name="Normal 10 2 2 6 4 2" xfId="4564" xr:uid="{38D1CD9A-1C6E-4D7E-BD59-CEA506E21CF8}"/>
    <cellStyle name="Normal 10 2 2 6 4 3" xfId="4676" xr:uid="{CC9D1162-6EC5-4A4C-AD28-40165851F327}"/>
    <cellStyle name="Normal 10 2 2 6 4 4" xfId="4602" xr:uid="{8E892F4F-3498-489D-82D6-532C25227AC6}"/>
    <cellStyle name="Normal 10 2 2 7" xfId="973" xr:uid="{34888202-F519-4BBB-B57F-353727B98834}"/>
    <cellStyle name="Normal 10 2 2 7 2" xfId="974" xr:uid="{E2E0181B-3F60-429D-B92D-13E04E4FBD15}"/>
    <cellStyle name="Normal 10 2 2 8" xfId="975" xr:uid="{04507603-9A76-43A7-B10B-8C51EE143F7D}"/>
    <cellStyle name="Normal 10 2 2 9" xfId="2529" xr:uid="{E19933D9-34CA-4F15-8982-510237A9B425}"/>
    <cellStyle name="Normal 10 2 3" xfId="47" xr:uid="{BF85069D-3F26-49F3-B242-729676E783A2}"/>
    <cellStyle name="Normal 10 2 3 2" xfId="48" xr:uid="{EAECD9AB-4D66-49C8-A35C-AD2034A96F33}"/>
    <cellStyle name="Normal 10 2 3 2 2" xfId="471" xr:uid="{C42CC5D6-D776-4C8F-87F0-AC43D15347DF}"/>
    <cellStyle name="Normal 10 2 3 2 2 2" xfId="472" xr:uid="{8CE08E33-1E64-486F-A21D-20180E2E22B4}"/>
    <cellStyle name="Normal 10 2 3 2 2 2 2" xfId="976" xr:uid="{492527C0-49C0-4C3E-ACB5-2E9B1DFB15DC}"/>
    <cellStyle name="Normal 10 2 3 2 2 2 2 2" xfId="977" xr:uid="{A01F2D5A-F0AB-4738-861C-A5B3D452C43D}"/>
    <cellStyle name="Normal 10 2 3 2 2 2 3" xfId="978" xr:uid="{B8369265-8026-4CDD-AA6F-810D433C2339}"/>
    <cellStyle name="Normal 10 2 3 2 2 3" xfId="979" xr:uid="{D4E0ED55-6882-49AF-A05C-3E940C78FC3B}"/>
    <cellStyle name="Normal 10 2 3 2 2 3 2" xfId="980" xr:uid="{2884C1B6-5F87-446D-A535-6A98682C622D}"/>
    <cellStyle name="Normal 10 2 3 2 2 4" xfId="981" xr:uid="{2CECCB62-5BFA-4856-BBB6-46B534055D6B}"/>
    <cellStyle name="Normal 10 2 3 2 3" xfId="473" xr:uid="{C682ED0A-5A57-4A10-B17E-606DB7539C1D}"/>
    <cellStyle name="Normal 10 2 3 2 3 2" xfId="982" xr:uid="{32697D94-2F0B-44BE-9F4D-EEF1E537B355}"/>
    <cellStyle name="Normal 10 2 3 2 3 2 2" xfId="983" xr:uid="{39942C9E-4209-441B-8D2C-B5EBA31C9C9A}"/>
    <cellStyle name="Normal 10 2 3 2 3 3" xfId="984" xr:uid="{E20C9416-6D4C-4213-8AE4-C37D26C5AC43}"/>
    <cellStyle name="Normal 10 2 3 2 3 4" xfId="2530" xr:uid="{C1B03266-5BAB-488F-B27C-7FEEAEC38E5A}"/>
    <cellStyle name="Normal 10 2 3 2 4" xfId="985" xr:uid="{470C903B-0ACA-465B-A0F9-42B749F9DB73}"/>
    <cellStyle name="Normal 10 2 3 2 4 2" xfId="986" xr:uid="{FF4C1529-D12B-41C6-A983-C038AECC708C}"/>
    <cellStyle name="Normal 10 2 3 2 5" xfId="987" xr:uid="{FC8034BB-8169-4F12-A221-95B423933472}"/>
    <cellStyle name="Normal 10 2 3 2 6" xfId="2531" xr:uid="{52A8EDFD-7EEF-46A4-9620-DA7660287834}"/>
    <cellStyle name="Normal 10 2 3 3" xfId="243" xr:uid="{269142DB-2FE6-4CD3-99FD-44057E96193F}"/>
    <cellStyle name="Normal 10 2 3 3 2" xfId="474" xr:uid="{B1AA6436-9679-4A27-88BB-04AD1658D506}"/>
    <cellStyle name="Normal 10 2 3 3 2 2" xfId="475" xr:uid="{92C90E1F-17F2-4806-A7B8-AFB620695992}"/>
    <cellStyle name="Normal 10 2 3 3 2 2 2" xfId="988" xr:uid="{CBF84892-7ECF-4677-B415-65838314BEFA}"/>
    <cellStyle name="Normal 10 2 3 3 2 2 2 2" xfId="989" xr:uid="{1AED2F3F-36A4-4DBB-8111-D8EC023F8EEA}"/>
    <cellStyle name="Normal 10 2 3 3 2 2 3" xfId="990" xr:uid="{FF75C329-076E-400F-B3F7-A13398C20F6A}"/>
    <cellStyle name="Normal 10 2 3 3 2 3" xfId="991" xr:uid="{F6435F9E-65C8-4233-9B86-1DBD6CE4B33C}"/>
    <cellStyle name="Normal 10 2 3 3 2 3 2" xfId="992" xr:uid="{80AB6092-588D-4885-909F-178D1844F51B}"/>
    <cellStyle name="Normal 10 2 3 3 2 4" xfId="993" xr:uid="{A4FFDEFD-F07D-49B5-A765-70463DA0DAFB}"/>
    <cellStyle name="Normal 10 2 3 3 3" xfId="476" xr:uid="{7614F356-91C4-4B37-A15B-DD77E54548CE}"/>
    <cellStyle name="Normal 10 2 3 3 3 2" xfId="994" xr:uid="{0348957E-524C-41ED-9F2C-66DB215A0CCA}"/>
    <cellStyle name="Normal 10 2 3 3 3 2 2" xfId="995" xr:uid="{D7151DB1-197A-4ED7-82AC-59C70C9C6FE0}"/>
    <cellStyle name="Normal 10 2 3 3 3 3" xfId="996" xr:uid="{89DC3562-72FE-43AC-BE88-DEFF39FF9BA8}"/>
    <cellStyle name="Normal 10 2 3 3 4" xfId="997" xr:uid="{7CF30C2A-6E03-45A6-AB58-467FAEAD31B3}"/>
    <cellStyle name="Normal 10 2 3 3 4 2" xfId="998" xr:uid="{5D878DB9-98E4-443C-9673-F72B570B119C}"/>
    <cellStyle name="Normal 10 2 3 3 5" xfId="999" xr:uid="{A43C04BC-6323-4D66-BCFF-F647041412B8}"/>
    <cellStyle name="Normal 10 2 3 4" xfId="244" xr:uid="{3D8AED09-B760-4FF8-A16F-DD568B08C2EA}"/>
    <cellStyle name="Normal 10 2 3 4 2" xfId="477" xr:uid="{2DE1E107-263D-4FD9-A881-3CE4DD147A66}"/>
    <cellStyle name="Normal 10 2 3 4 2 2" xfId="1000" xr:uid="{C200E896-B9D3-4451-963A-7D3D4B632A56}"/>
    <cellStyle name="Normal 10 2 3 4 2 2 2" xfId="1001" xr:uid="{57C2BA83-E3BB-477F-B8DE-AF57B33091D2}"/>
    <cellStyle name="Normal 10 2 3 4 2 3" xfId="1002" xr:uid="{F8042CC3-4948-425D-89FF-A75DFBD2DAA1}"/>
    <cellStyle name="Normal 10 2 3 4 3" xfId="1003" xr:uid="{843CE612-18A7-4D4E-9ACA-7801431CFE54}"/>
    <cellStyle name="Normal 10 2 3 4 3 2" xfId="1004" xr:uid="{91BD479B-C7F1-4A62-B612-C9E58BF822CE}"/>
    <cellStyle name="Normal 10 2 3 4 4" xfId="1005" xr:uid="{889DB332-4570-4D2B-A596-16112C65E954}"/>
    <cellStyle name="Normal 10 2 3 5" xfId="478" xr:uid="{A0839A2B-86E7-4444-9EC0-89A444541EC7}"/>
    <cellStyle name="Normal 10 2 3 5 2" xfId="1006" xr:uid="{5E3CF904-4AFE-4762-91B9-C94A772F1502}"/>
    <cellStyle name="Normal 10 2 3 5 2 2" xfId="1007" xr:uid="{3973F8DF-B7A2-49D3-89BE-04FB282BA80F}"/>
    <cellStyle name="Normal 10 2 3 5 2 3" xfId="4334" xr:uid="{40E0B711-2784-4F58-9929-41448997DDFC}"/>
    <cellStyle name="Normal 10 2 3 5 3" xfId="1008" xr:uid="{3DDB27EF-C9F3-4890-B472-799B6A21B5DF}"/>
    <cellStyle name="Normal 10 2 3 5 4" xfId="2532" xr:uid="{44F44B37-ACFA-40D8-9F1C-43001F0B9BF9}"/>
    <cellStyle name="Normal 10 2 3 5 4 2" xfId="4565" xr:uid="{0CF9CBB7-E0B2-419B-8996-571EBE21B5C4}"/>
    <cellStyle name="Normal 10 2 3 5 4 3" xfId="4677" xr:uid="{87AC33D1-AE41-4FA3-93E4-F26771D0BAFB}"/>
    <cellStyle name="Normal 10 2 3 5 4 4" xfId="4603" xr:uid="{39D1CC4E-6371-46EB-944E-EC55E5D1CB39}"/>
    <cellStyle name="Normal 10 2 3 6" xfId="1009" xr:uid="{FBB148AB-0F97-4BB7-A485-290B7BAAE63F}"/>
    <cellStyle name="Normal 10 2 3 6 2" xfId="1010" xr:uid="{5D08C8C6-21C9-4D6A-9660-B2B9FC9D68E8}"/>
    <cellStyle name="Normal 10 2 3 7" xfId="1011" xr:uid="{0C1789CE-FD51-4E83-A2EB-B64C202E2800}"/>
    <cellStyle name="Normal 10 2 3 8" xfId="2533" xr:uid="{D884FA57-3F5E-4AC3-A25F-DA707D758611}"/>
    <cellStyle name="Normal 10 2 4" xfId="49" xr:uid="{9497E3E4-ED47-4970-9081-3E824E8C6BD3}"/>
    <cellStyle name="Normal 10 2 4 2" xfId="429" xr:uid="{DCE737AB-3F1B-4060-804B-8183FBA025DA}"/>
    <cellStyle name="Normal 10 2 4 2 2" xfId="479" xr:uid="{1B7DF01B-17B6-4C4E-9CF9-B5E515E69AC3}"/>
    <cellStyle name="Normal 10 2 4 2 2 2" xfId="1012" xr:uid="{09169F14-C65E-417F-BD89-B97DDDABA169}"/>
    <cellStyle name="Normal 10 2 4 2 2 2 2" xfId="1013" xr:uid="{69BFCF4A-D250-4D01-99AD-2208F808FA39}"/>
    <cellStyle name="Normal 10 2 4 2 2 3" xfId="1014" xr:uid="{6BD03AA6-9A56-4E93-8DA6-271123F110CA}"/>
    <cellStyle name="Normal 10 2 4 2 2 4" xfId="2534" xr:uid="{78153BC6-BE6F-411B-9C8C-30BC53F364A4}"/>
    <cellStyle name="Normal 10 2 4 2 3" xfId="1015" xr:uid="{C511C11A-3F75-492C-95C6-F14784DC9918}"/>
    <cellStyle name="Normal 10 2 4 2 3 2" xfId="1016" xr:uid="{FBFAF317-1D7A-4389-8716-D771C3067F6A}"/>
    <cellStyle name="Normal 10 2 4 2 4" xfId="1017" xr:uid="{32249CFD-CED1-48DA-8983-166EFD0B6BC7}"/>
    <cellStyle name="Normal 10 2 4 2 5" xfId="2535" xr:uid="{5E77CD59-CA1B-4DF2-98F4-9641B1021762}"/>
    <cellStyle name="Normal 10 2 4 3" xfId="480" xr:uid="{FE46F240-09D8-48A1-AB7B-D8C0FD1042A2}"/>
    <cellStyle name="Normal 10 2 4 3 2" xfId="1018" xr:uid="{A2AC63D3-2A69-4DA4-BD44-9FA6B9E2FD65}"/>
    <cellStyle name="Normal 10 2 4 3 2 2" xfId="1019" xr:uid="{7C81C226-3F88-4989-909B-44A5B71ED24B}"/>
    <cellStyle name="Normal 10 2 4 3 3" xfId="1020" xr:uid="{91FD3329-E81B-463C-802A-8EFFF0C61D37}"/>
    <cellStyle name="Normal 10 2 4 3 4" xfId="2536" xr:uid="{5739F55A-1C0D-4D11-A3AC-94511D298B1E}"/>
    <cellStyle name="Normal 10 2 4 4" xfId="1021" xr:uid="{FB74D2A6-65A3-4237-861E-C4BE7CB66107}"/>
    <cellStyle name="Normal 10 2 4 4 2" xfId="1022" xr:uid="{D1859938-4C2E-4033-B585-DFDBCA252A5C}"/>
    <cellStyle name="Normal 10 2 4 4 3" xfId="2537" xr:uid="{B89FADF0-09C4-4BE3-A5D2-B985A0D41751}"/>
    <cellStyle name="Normal 10 2 4 4 4" xfId="2538" xr:uid="{697209D4-3327-4577-8E19-F6BC6673A378}"/>
    <cellStyle name="Normal 10 2 4 5" xfId="1023" xr:uid="{B80AA469-13F4-4A02-9448-A5EA1C28FF70}"/>
    <cellStyle name="Normal 10 2 4 6" xfId="2539" xr:uid="{34362C3A-6AC1-4A4F-A335-05D3B128131F}"/>
    <cellStyle name="Normal 10 2 4 7" xfId="2540" xr:uid="{7400280A-19EC-4429-A648-72FBDCBE35AB}"/>
    <cellStyle name="Normal 10 2 5" xfId="245" xr:uid="{2E622F55-D1DD-4389-9F0F-474FBFEA4F26}"/>
    <cellStyle name="Normal 10 2 5 2" xfId="481" xr:uid="{0B7D0CD5-7A50-4F5A-9458-09E19348C4A4}"/>
    <cellStyle name="Normal 10 2 5 2 2" xfId="482" xr:uid="{4EF653EF-424E-4687-88AA-A5A026CD24BA}"/>
    <cellStyle name="Normal 10 2 5 2 2 2" xfId="1024" xr:uid="{AE9A0747-14AE-43CF-A51C-DB85A477070A}"/>
    <cellStyle name="Normal 10 2 5 2 2 2 2" xfId="1025" xr:uid="{4A542020-DE56-4A3A-B164-D8321C9CA734}"/>
    <cellStyle name="Normal 10 2 5 2 2 3" xfId="1026" xr:uid="{9125B54E-D0B0-4912-A2EF-6B0AB6B6A5DD}"/>
    <cellStyle name="Normal 10 2 5 2 3" xfId="1027" xr:uid="{902CD1A0-C849-47F6-8DA2-11159496957E}"/>
    <cellStyle name="Normal 10 2 5 2 3 2" xfId="1028" xr:uid="{CA1FEF90-9D61-4746-9411-4FC8C1C44427}"/>
    <cellStyle name="Normal 10 2 5 2 4" xfId="1029" xr:uid="{42C9EAB7-C126-4928-868D-6A1D10327F32}"/>
    <cellStyle name="Normal 10 2 5 3" xfId="483" xr:uid="{0F901AD0-9A3C-4040-AACB-EBB9C5685C2B}"/>
    <cellStyle name="Normal 10 2 5 3 2" xfId="1030" xr:uid="{7ACAF001-5CAB-4795-8F70-5E11BCDEB93C}"/>
    <cellStyle name="Normal 10 2 5 3 2 2" xfId="1031" xr:uid="{E67C0048-8EF3-41F9-B948-CE452B3DDF06}"/>
    <cellStyle name="Normal 10 2 5 3 3" xfId="1032" xr:uid="{C9C81D5C-73A0-451F-A6C1-FD2A90EFAE2A}"/>
    <cellStyle name="Normal 10 2 5 3 4" xfId="2541" xr:uid="{E836E309-9AEC-4DE4-8C2A-9919454CD7BB}"/>
    <cellStyle name="Normal 10 2 5 4" xfId="1033" xr:uid="{8489ECB3-EC99-474D-B94D-024752AB3C49}"/>
    <cellStyle name="Normal 10 2 5 4 2" xfId="1034" xr:uid="{B49E13BD-C3CA-4AA9-9798-E31749717EDF}"/>
    <cellStyle name="Normal 10 2 5 5" xfId="1035" xr:uid="{5BED5D84-8F19-4D50-9CD0-05A1B030AFF6}"/>
    <cellStyle name="Normal 10 2 5 6" xfId="2542" xr:uid="{692135E9-7219-49A8-A5D8-0FBD9620D4F2}"/>
    <cellStyle name="Normal 10 2 6" xfId="246" xr:uid="{FD0F23D2-CC15-4AFF-867F-BE682B98553F}"/>
    <cellStyle name="Normal 10 2 6 2" xfId="484" xr:uid="{1D606B2E-B356-4630-9423-7B6B00014BE5}"/>
    <cellStyle name="Normal 10 2 6 2 2" xfId="1036" xr:uid="{DA005FB2-E474-42F0-A9E6-A54814C69641}"/>
    <cellStyle name="Normal 10 2 6 2 2 2" xfId="1037" xr:uid="{E94BF172-2D77-4E99-89CB-DB8991C8D00E}"/>
    <cellStyle name="Normal 10 2 6 2 3" xfId="1038" xr:uid="{7902A119-F898-4240-A475-154BE309677B}"/>
    <cellStyle name="Normal 10 2 6 2 4" xfId="2543" xr:uid="{940B7532-3174-4D34-BCD1-B6B60D73E321}"/>
    <cellStyle name="Normal 10 2 6 3" xfId="1039" xr:uid="{2D67AEDF-99CA-4BF3-9A11-8042E4770B8D}"/>
    <cellStyle name="Normal 10 2 6 3 2" xfId="1040" xr:uid="{6182A2B8-27E2-4C74-A1B5-C494A5BAC153}"/>
    <cellStyle name="Normal 10 2 6 4" xfId="1041" xr:uid="{E5581119-DC25-4647-8301-6B935A47DF86}"/>
    <cellStyle name="Normal 10 2 6 5" xfId="2544" xr:uid="{7288D735-C69F-4C68-B133-AE8F6AED6FA8}"/>
    <cellStyle name="Normal 10 2 7" xfId="485" xr:uid="{359A05C7-A848-4199-BAAF-421202F414AC}"/>
    <cellStyle name="Normal 10 2 7 2" xfId="1042" xr:uid="{9D910C16-E918-44B6-B282-40E778BCE213}"/>
    <cellStyle name="Normal 10 2 7 2 2" xfId="1043" xr:uid="{312E764D-8961-4B8F-ABC8-3EA2D09F6302}"/>
    <cellStyle name="Normal 10 2 7 2 3" xfId="4332" xr:uid="{DFD59F46-1887-45DE-92D6-6A3DD7F4829B}"/>
    <cellStyle name="Normal 10 2 7 3" xfId="1044" xr:uid="{CAB3AA35-C39D-4739-9B77-AE5566B311FE}"/>
    <cellStyle name="Normal 10 2 7 4" xfId="2545" xr:uid="{2CA167FC-A3E2-47E7-A74E-F2188323316E}"/>
    <cellStyle name="Normal 10 2 7 4 2" xfId="4563" xr:uid="{4517BBA9-4837-49A0-9F89-2616841AA97C}"/>
    <cellStyle name="Normal 10 2 7 4 3" xfId="4678" xr:uid="{663FC1E6-E695-4EC4-8FFE-671703EBAFDA}"/>
    <cellStyle name="Normal 10 2 7 4 4" xfId="4601" xr:uid="{71A43DE6-846E-4E9B-B372-FF7696ADA492}"/>
    <cellStyle name="Normal 10 2 8" xfId="1045" xr:uid="{182B91E0-2DD2-4A7B-AA99-426F48DAA8BF}"/>
    <cellStyle name="Normal 10 2 8 2" xfId="1046" xr:uid="{93E16D58-E7E8-4C08-BFA0-8F90D1356705}"/>
    <cellStyle name="Normal 10 2 8 3" xfId="2546" xr:uid="{8759599E-B2F8-45F7-88ED-4FB48ACD53E6}"/>
    <cellStyle name="Normal 10 2 8 4" xfId="2547" xr:uid="{5498F145-EA6F-4C34-8F62-A98DB7D9F9F0}"/>
    <cellStyle name="Normal 10 2 9" xfId="1047" xr:uid="{D0ABEA74-9371-46BB-B9D0-CD28B4E77CB6}"/>
    <cellStyle name="Normal 10 3" xfId="50" xr:uid="{19DBC392-814F-4584-B6C7-0A9E8B91263F}"/>
    <cellStyle name="Normal 10 3 10" xfId="2548" xr:uid="{7DA295B7-6034-454E-BDF0-C8C1210AF1E5}"/>
    <cellStyle name="Normal 10 3 11" xfId="2549" xr:uid="{C0B2362A-D9DB-45F1-AA1A-A3B6502749F2}"/>
    <cellStyle name="Normal 10 3 2" xfId="51" xr:uid="{54B9419F-6851-4CD9-AFEA-994F43118A8A}"/>
    <cellStyle name="Normal 10 3 2 2" xfId="52" xr:uid="{D7A6391F-0395-4237-A846-5F8E5F0C2583}"/>
    <cellStyle name="Normal 10 3 2 2 2" xfId="247" xr:uid="{9A2D0549-22C8-4706-AEE5-972F9A677403}"/>
    <cellStyle name="Normal 10 3 2 2 2 2" xfId="486" xr:uid="{7275FEF3-2EEC-4976-AF13-99C0BEBB97F0}"/>
    <cellStyle name="Normal 10 3 2 2 2 2 2" xfId="1048" xr:uid="{5FD6A709-4DB5-406F-ACCA-34AFA05F6DFF}"/>
    <cellStyle name="Normal 10 3 2 2 2 2 2 2" xfId="1049" xr:uid="{BB53BAD6-CB04-4361-89B6-4998BFF6DAC3}"/>
    <cellStyle name="Normal 10 3 2 2 2 2 3" xfId="1050" xr:uid="{92E70218-D594-4E5E-8172-4D512C703EEB}"/>
    <cellStyle name="Normal 10 3 2 2 2 2 4" xfId="2550" xr:uid="{4D88F97C-97B9-4160-865A-06C4987A903E}"/>
    <cellStyle name="Normal 10 3 2 2 2 3" xfId="1051" xr:uid="{79D06BB2-0F6F-4C6B-9453-4EA01F60E3B1}"/>
    <cellStyle name="Normal 10 3 2 2 2 3 2" xfId="1052" xr:uid="{1F180833-E5FA-424D-AF6E-ECA2774EB961}"/>
    <cellStyle name="Normal 10 3 2 2 2 3 3" xfId="2551" xr:uid="{3F3D21B8-3AC0-4515-82B9-A0900DE36B72}"/>
    <cellStyle name="Normal 10 3 2 2 2 3 4" xfId="2552" xr:uid="{6BDE7E34-37E9-4FCD-A692-6DFFB43A2B91}"/>
    <cellStyle name="Normal 10 3 2 2 2 4" xfId="1053" xr:uid="{BAB15026-6A75-4176-88A8-539E9B3A4143}"/>
    <cellStyle name="Normal 10 3 2 2 2 5" xfId="2553" xr:uid="{385A52F4-D59F-487C-9877-8F9A6F6C8420}"/>
    <cellStyle name="Normal 10 3 2 2 2 6" xfId="2554" xr:uid="{8F02059E-6BC0-4040-B240-01EDFB3041A2}"/>
    <cellStyle name="Normal 10 3 2 2 3" xfId="487" xr:uid="{F75284A8-70A6-4285-AD85-917FAE64D639}"/>
    <cellStyle name="Normal 10 3 2 2 3 2" xfId="1054" xr:uid="{623BB5DE-F085-44F9-A36F-180C6CC16F2A}"/>
    <cellStyle name="Normal 10 3 2 2 3 2 2" xfId="1055" xr:uid="{E22BDE19-D1AC-4C3A-8843-36840C3D933B}"/>
    <cellStyle name="Normal 10 3 2 2 3 2 3" xfId="2555" xr:uid="{A85E029B-ED33-4BCC-AE02-F79422613C9E}"/>
    <cellStyle name="Normal 10 3 2 2 3 2 4" xfId="2556" xr:uid="{B4C23493-DAA3-4E66-809C-6A479879816C}"/>
    <cellStyle name="Normal 10 3 2 2 3 3" xfId="1056" xr:uid="{E96F12A6-FB2B-4681-83F9-74D7E72F6900}"/>
    <cellStyle name="Normal 10 3 2 2 3 4" xfId="2557" xr:uid="{E56952E6-38B0-4742-AD2C-4123D21EFB03}"/>
    <cellStyle name="Normal 10 3 2 2 3 5" xfId="2558" xr:uid="{761671AB-7FB4-4D2C-83BE-2F90CC8B9EB9}"/>
    <cellStyle name="Normal 10 3 2 2 4" xfId="1057" xr:uid="{909978B8-1644-4F05-B5BD-904F32F93DC9}"/>
    <cellStyle name="Normal 10 3 2 2 4 2" xfId="1058" xr:uid="{CF1D653E-11F3-477C-87DF-84DC1A374FB8}"/>
    <cellStyle name="Normal 10 3 2 2 4 3" xfId="2559" xr:uid="{BEA8F331-0E2B-41BC-9CE1-F1643BD3BAE5}"/>
    <cellStyle name="Normal 10 3 2 2 4 4" xfId="2560" xr:uid="{88352027-F89C-4FA1-A96A-CB37E0BFB112}"/>
    <cellStyle name="Normal 10 3 2 2 5" xfId="1059" xr:uid="{E36B833C-067B-40B9-8ACB-F2DE266FAFFC}"/>
    <cellStyle name="Normal 10 3 2 2 5 2" xfId="2561" xr:uid="{124D38A7-C971-4CD0-B614-CBBE3C10BDD6}"/>
    <cellStyle name="Normal 10 3 2 2 5 3" xfId="2562" xr:uid="{6CE19E9C-1BA2-46CD-A29A-8BC69712E5A3}"/>
    <cellStyle name="Normal 10 3 2 2 5 4" xfId="2563" xr:uid="{F9500ABC-88E4-4611-A7F9-62A2B1193436}"/>
    <cellStyle name="Normal 10 3 2 2 6" xfId="2564" xr:uid="{FD1D3E85-04EE-4E96-BFD3-022EE41C68AC}"/>
    <cellStyle name="Normal 10 3 2 2 7" xfId="2565" xr:uid="{E616045F-BA1C-4536-B8D1-466CA881E4E6}"/>
    <cellStyle name="Normal 10 3 2 2 8" xfId="2566" xr:uid="{4F925A0E-1C0A-4D05-9EDC-24D94851080B}"/>
    <cellStyle name="Normal 10 3 2 3" xfId="248" xr:uid="{519319DD-E38B-4E55-B583-62EC881EAAD7}"/>
    <cellStyle name="Normal 10 3 2 3 2" xfId="488" xr:uid="{DE0BD3B6-EAD4-4D00-8A6A-DEF459E43EB6}"/>
    <cellStyle name="Normal 10 3 2 3 2 2" xfId="489" xr:uid="{F2A62BA0-D9F5-446E-94CB-00057CA67471}"/>
    <cellStyle name="Normal 10 3 2 3 2 2 2" xfId="1060" xr:uid="{32DFFA89-4E7F-434F-A62C-788C58A7F7D7}"/>
    <cellStyle name="Normal 10 3 2 3 2 2 2 2" xfId="1061" xr:uid="{0E5A8718-B7FB-4A6B-BBD7-2C3B6EC8FB59}"/>
    <cellStyle name="Normal 10 3 2 3 2 2 3" xfId="1062" xr:uid="{2327F497-E33E-47A3-BC58-34AAB92C6610}"/>
    <cellStyle name="Normal 10 3 2 3 2 3" xfId="1063" xr:uid="{34075443-ADBD-43E2-A7BE-77B2D7E476AA}"/>
    <cellStyle name="Normal 10 3 2 3 2 3 2" xfId="1064" xr:uid="{4CC208A0-C61D-46DE-BBE2-08DAD321FF96}"/>
    <cellStyle name="Normal 10 3 2 3 2 4" xfId="1065" xr:uid="{31B4C0DE-53C5-442F-B634-C3C109B706E8}"/>
    <cellStyle name="Normal 10 3 2 3 3" xfId="490" xr:uid="{69C72B7F-1281-49DD-BB53-3EFD0E79B910}"/>
    <cellStyle name="Normal 10 3 2 3 3 2" xfId="1066" xr:uid="{4BABC390-C9E8-496C-A09D-D1D3C1D84541}"/>
    <cellStyle name="Normal 10 3 2 3 3 2 2" xfId="1067" xr:uid="{98FFDAE3-9E12-45CB-9F1A-D504C2CDFB91}"/>
    <cellStyle name="Normal 10 3 2 3 3 3" xfId="1068" xr:uid="{D77AAB8F-8A10-4714-9021-7FEAF7AE5623}"/>
    <cellStyle name="Normal 10 3 2 3 3 4" xfId="2567" xr:uid="{47EF8CC9-8F49-41BC-B75F-BF6709398DBF}"/>
    <cellStyle name="Normal 10 3 2 3 4" xfId="1069" xr:uid="{0F7E5A75-357F-4DD3-AAB4-363A8C3C016E}"/>
    <cellStyle name="Normal 10 3 2 3 4 2" xfId="1070" xr:uid="{847BC2D7-3706-465B-84E1-1C23AF9BF255}"/>
    <cellStyle name="Normal 10 3 2 3 5" xfId="1071" xr:uid="{B103D567-2DFF-44E0-B10D-94591B9C586B}"/>
    <cellStyle name="Normal 10 3 2 3 6" xfId="2568" xr:uid="{C6C4E52D-99DD-48F7-BB17-1E8651EFD794}"/>
    <cellStyle name="Normal 10 3 2 4" xfId="249" xr:uid="{8388D6F4-6CBD-42F5-829F-B64633FD1153}"/>
    <cellStyle name="Normal 10 3 2 4 2" xfId="491" xr:uid="{135CAEF2-E5D9-4AA5-8E7C-31831BE85C50}"/>
    <cellStyle name="Normal 10 3 2 4 2 2" xfId="1072" xr:uid="{0536F90B-0145-4716-B72B-7C08ABC9D573}"/>
    <cellStyle name="Normal 10 3 2 4 2 2 2" xfId="1073" xr:uid="{EC9B5301-F4AB-4CAB-B387-D15A101E8D86}"/>
    <cellStyle name="Normal 10 3 2 4 2 3" xfId="1074" xr:uid="{5D95FA7D-12F1-46B7-802C-CF62857358FC}"/>
    <cellStyle name="Normal 10 3 2 4 2 4" xfId="2569" xr:uid="{282DD212-931A-4E34-A929-415F0F8A5163}"/>
    <cellStyle name="Normal 10 3 2 4 3" xfId="1075" xr:uid="{A5EB8BD6-A4CA-4702-A4E6-90B4B6A0B920}"/>
    <cellStyle name="Normal 10 3 2 4 3 2" xfId="1076" xr:uid="{BDCC35C5-2BAB-43E2-85D6-F09919C03B07}"/>
    <cellStyle name="Normal 10 3 2 4 4" xfId="1077" xr:uid="{6E09189F-5AD2-455C-9C5E-8301A9047E4D}"/>
    <cellStyle name="Normal 10 3 2 4 5" xfId="2570" xr:uid="{6D55FD9F-9CEB-4031-B43D-CDD54D4D9F81}"/>
    <cellStyle name="Normal 10 3 2 5" xfId="251" xr:uid="{23341DAA-B60B-4A60-8B7D-B9769431608E}"/>
    <cellStyle name="Normal 10 3 2 5 2" xfId="1078" xr:uid="{56F8065D-452A-47C9-812A-E7010C0B515E}"/>
    <cellStyle name="Normal 10 3 2 5 2 2" xfId="1079" xr:uid="{A5120174-610E-4C9C-9062-29AD09D028D6}"/>
    <cellStyle name="Normal 10 3 2 5 3" xfId="1080" xr:uid="{0466D64B-72BD-48AA-B46D-0792F0FC95CE}"/>
    <cellStyle name="Normal 10 3 2 5 4" xfId="2571" xr:uid="{B74DBE0A-4E47-443A-9A04-B829A35AA6E5}"/>
    <cellStyle name="Normal 10 3 2 6" xfId="1081" xr:uid="{72EF5BE9-43B4-471B-B227-0C11023CD1A3}"/>
    <cellStyle name="Normal 10 3 2 6 2" xfId="1082" xr:uid="{4D41516B-C868-41A7-8D9A-E584D92CD8E0}"/>
    <cellStyle name="Normal 10 3 2 6 3" xfId="2572" xr:uid="{BA16E5BB-CBA6-4EE5-BCF1-061E780EA31C}"/>
    <cellStyle name="Normal 10 3 2 6 4" xfId="2573" xr:uid="{3B5F2B7C-F1C9-44C6-B343-5F811AD86E5A}"/>
    <cellStyle name="Normal 10 3 2 7" xfId="1083" xr:uid="{5A3B135F-6C08-48D2-B426-3F849DD5861D}"/>
    <cellStyle name="Normal 10 3 2 8" xfId="2574" xr:uid="{885D9167-937A-4519-8C52-C96892FC892B}"/>
    <cellStyle name="Normal 10 3 2 9" xfId="2575" xr:uid="{E6B9716E-2270-4BBD-B738-B68D09B69CF9}"/>
    <cellStyle name="Normal 10 3 3" xfId="53" xr:uid="{2EF443C5-48E9-46AB-8AFE-94D4FDE99EAC}"/>
    <cellStyle name="Normal 10 3 3 2" xfId="54" xr:uid="{A52E1729-A440-4328-952E-3AE3E58E83E4}"/>
    <cellStyle name="Normal 10 3 3 2 2" xfId="492" xr:uid="{0B02FFDE-19AF-4C9B-9526-E1365FDF07B8}"/>
    <cellStyle name="Normal 10 3 3 2 2 2" xfId="1084" xr:uid="{BFB4BA94-3C1D-48EC-A95F-D24ECA16075D}"/>
    <cellStyle name="Normal 10 3 3 2 2 2 2" xfId="1085" xr:uid="{896F20E4-7182-4047-806A-50B98773B2B0}"/>
    <cellStyle name="Normal 10 3 3 2 2 2 2 2" xfId="4445" xr:uid="{AFA2E492-DB92-45BB-9F89-C60B45BF03E7}"/>
    <cellStyle name="Normal 10 3 3 2 2 2 3" xfId="4446" xr:uid="{6B7A3206-310C-496B-8999-1932038C88D4}"/>
    <cellStyle name="Normal 10 3 3 2 2 3" xfId="1086" xr:uid="{95BE3594-5C41-49E2-BC10-3379C911C259}"/>
    <cellStyle name="Normal 10 3 3 2 2 3 2" xfId="4447" xr:uid="{15C3595C-A74E-4552-ADE5-55147FD4EED9}"/>
    <cellStyle name="Normal 10 3 3 2 2 4" xfId="2576" xr:uid="{DFE4F966-8482-4828-A347-76724B647738}"/>
    <cellStyle name="Normal 10 3 3 2 3" xfId="1087" xr:uid="{2F931C3F-FF66-46A2-B6C0-5A02E3A88351}"/>
    <cellStyle name="Normal 10 3 3 2 3 2" xfId="1088" xr:uid="{72A93307-BE62-468B-BA87-1899D737163F}"/>
    <cellStyle name="Normal 10 3 3 2 3 2 2" xfId="4448" xr:uid="{18BA6077-9797-443F-8469-E73F43EA6988}"/>
    <cellStyle name="Normal 10 3 3 2 3 3" xfId="2577" xr:uid="{175EC71E-5232-44E1-A3AE-BD3795F9D496}"/>
    <cellStyle name="Normal 10 3 3 2 3 4" xfId="2578" xr:uid="{DDC539D5-87A7-4085-95F4-30ECBDC01475}"/>
    <cellStyle name="Normal 10 3 3 2 4" xfId="1089" xr:uid="{D2AAEFCE-94C4-4D7A-9F14-A4C5A751895A}"/>
    <cellStyle name="Normal 10 3 3 2 4 2" xfId="4449" xr:uid="{84F51EB8-2074-44D2-AB01-035D22A7FB85}"/>
    <cellStyle name="Normal 10 3 3 2 5" xfId="2579" xr:uid="{E42E5656-C42D-48A0-98C6-9186215E4EED}"/>
    <cellStyle name="Normal 10 3 3 2 6" xfId="2580" xr:uid="{31023DFF-152A-450F-916B-981F545894BA}"/>
    <cellStyle name="Normal 10 3 3 3" xfId="252" xr:uid="{4A87F1D9-9CCC-46FB-AEE5-767E9B721327}"/>
    <cellStyle name="Normal 10 3 3 3 2" xfId="1090" xr:uid="{5575B074-AE1D-4B62-A85B-E8BE0CAE674D}"/>
    <cellStyle name="Normal 10 3 3 3 2 2" xfId="1091" xr:uid="{6852EE25-357A-4AE0-AEF2-73081553EA2E}"/>
    <cellStyle name="Normal 10 3 3 3 2 2 2" xfId="4450" xr:uid="{D901AF1F-E7D5-48BE-B6B0-2DCEE9651582}"/>
    <cellStyle name="Normal 10 3 3 3 2 3" xfId="2581" xr:uid="{0F48990C-C3CB-4349-ACB4-6328D4CE8562}"/>
    <cellStyle name="Normal 10 3 3 3 2 4" xfId="2582" xr:uid="{0991EB94-4EA7-4CEC-9DB0-3A53E4C705E3}"/>
    <cellStyle name="Normal 10 3 3 3 3" xfId="1092" xr:uid="{7DABBEE4-CD00-4FB8-96EC-FA273347EC94}"/>
    <cellStyle name="Normal 10 3 3 3 3 2" xfId="4451" xr:uid="{4377BAB0-2B7E-43AD-8688-DB5AF4A2D855}"/>
    <cellStyle name="Normal 10 3 3 3 4" xfId="2583" xr:uid="{DC9DEB4F-3079-41F2-B526-151DB056E8DB}"/>
    <cellStyle name="Normal 10 3 3 3 5" xfId="2584" xr:uid="{CB5A0CCE-8D2E-44F8-90FD-91D7B8A9B3E7}"/>
    <cellStyle name="Normal 10 3 3 4" xfId="1093" xr:uid="{EE753D25-9B91-4B73-B4A7-37EB3B2B2998}"/>
    <cellStyle name="Normal 10 3 3 4 2" xfId="1094" xr:uid="{4FA3CC2B-6A07-4B9F-A19A-0034C8448FBF}"/>
    <cellStyle name="Normal 10 3 3 4 2 2" xfId="4452" xr:uid="{2AFA40D9-3669-4807-9D41-3C8EE55184FD}"/>
    <cellStyle name="Normal 10 3 3 4 3" xfId="2585" xr:uid="{C36D2B3C-3F08-47E6-B062-9B505DC362BC}"/>
    <cellStyle name="Normal 10 3 3 4 4" xfId="2586" xr:uid="{F15954CE-F142-4BCB-8B50-3FBB8CF8B975}"/>
    <cellStyle name="Normal 10 3 3 5" xfId="1095" xr:uid="{99822951-69AA-4FB2-B200-2086F591C721}"/>
    <cellStyle name="Normal 10 3 3 5 2" xfId="2587" xr:uid="{EF3B300B-4B25-4157-85BD-F0FE0F88C1EC}"/>
    <cellStyle name="Normal 10 3 3 5 3" xfId="2588" xr:uid="{775FA2B5-A0E8-45F8-8F45-A27E7FE0A1AA}"/>
    <cellStyle name="Normal 10 3 3 5 4" xfId="2589" xr:uid="{125C0C66-4F65-40E5-A3F2-05B9C443E09D}"/>
    <cellStyle name="Normal 10 3 3 6" xfId="2590" xr:uid="{11017BB0-4712-476E-961D-3EAFDAF69604}"/>
    <cellStyle name="Normal 10 3 3 7" xfId="2591" xr:uid="{46873257-BC4D-4B8A-80BA-4E68786E16F2}"/>
    <cellStyle name="Normal 10 3 3 8" xfId="2592" xr:uid="{BC93805F-EC71-46D7-BB23-03C5DD4255C8}"/>
    <cellStyle name="Normal 10 3 4" xfId="55" xr:uid="{B85429C3-BE92-4E02-9E50-52F6A9516E5D}"/>
    <cellStyle name="Normal 10 3 4 2" xfId="493" xr:uid="{4E4FC88B-5FBC-4869-A313-43C0485A2B25}"/>
    <cellStyle name="Normal 10 3 4 2 2" xfId="494" xr:uid="{6FC31D2A-0B10-4A25-917B-2E8CC11C0844}"/>
    <cellStyle name="Normal 10 3 4 2 2 2" xfId="1096" xr:uid="{C982D59C-DD2B-474F-9F5B-43D37DD8D474}"/>
    <cellStyle name="Normal 10 3 4 2 2 2 2" xfId="1097" xr:uid="{D086E7F9-2CC8-4146-821C-55A65F1E4ABC}"/>
    <cellStyle name="Normal 10 3 4 2 2 3" xfId="1098" xr:uid="{F8FDBD26-F588-48D5-9E7A-B412577E1671}"/>
    <cellStyle name="Normal 10 3 4 2 2 4" xfId="2593" xr:uid="{27B08C66-33EE-44F6-B6A3-46FDEA7502AB}"/>
    <cellStyle name="Normal 10 3 4 2 3" xfId="1099" xr:uid="{13CCC981-7BDA-45EA-9C67-47C27DCFB10F}"/>
    <cellStyle name="Normal 10 3 4 2 3 2" xfId="1100" xr:uid="{BBFDB7A5-98A5-4A5C-97AD-944DC77AC151}"/>
    <cellStyle name="Normal 10 3 4 2 4" xfId="1101" xr:uid="{93625C67-ADC4-4EC9-87F8-519F2A9CF456}"/>
    <cellStyle name="Normal 10 3 4 2 5" xfId="2594" xr:uid="{512A15C4-70F1-4C05-9669-01C5A627BF84}"/>
    <cellStyle name="Normal 10 3 4 3" xfId="495" xr:uid="{0F005C25-5EEA-4EAC-94FB-132B5C62BA5A}"/>
    <cellStyle name="Normal 10 3 4 3 2" xfId="1102" xr:uid="{4D177E40-C060-4587-946C-602F542EF2C5}"/>
    <cellStyle name="Normal 10 3 4 3 2 2" xfId="1103" xr:uid="{BE5D0469-3466-44A8-B3BA-B267705B17A1}"/>
    <cellStyle name="Normal 10 3 4 3 3" xfId="1104" xr:uid="{FE2EEF32-C261-45F0-9915-27A32B0C37E6}"/>
    <cellStyle name="Normal 10 3 4 3 4" xfId="2595" xr:uid="{9BD5A3E7-EF39-4206-AEF1-817D961247B7}"/>
    <cellStyle name="Normal 10 3 4 4" xfId="1105" xr:uid="{95DD55CA-7113-4776-A87B-6A58138816B1}"/>
    <cellStyle name="Normal 10 3 4 4 2" xfId="1106" xr:uid="{22C104D6-20D3-4CDE-8FCE-B7DE9D4ACB9A}"/>
    <cellStyle name="Normal 10 3 4 4 3" xfId="2596" xr:uid="{E3124166-F9AA-4B43-8BC4-2AEA29D5D0FA}"/>
    <cellStyle name="Normal 10 3 4 4 4" xfId="2597" xr:uid="{8934FCDB-1C90-49D3-8906-A19CD80E19BB}"/>
    <cellStyle name="Normal 10 3 4 5" xfId="1107" xr:uid="{7F93A2A6-CF7F-4C0C-A2E1-E0D311717171}"/>
    <cellStyle name="Normal 10 3 4 6" xfId="2598" xr:uid="{61ED560D-FB44-499F-8722-AE2F52F2B1BB}"/>
    <cellStyle name="Normal 10 3 4 7" xfId="2599" xr:uid="{30EA8BC0-92A9-44FF-8A71-438DE9067ABE}"/>
    <cellStyle name="Normal 10 3 5" xfId="253" xr:uid="{260795D6-D975-4898-A745-D18FB54FD642}"/>
    <cellStyle name="Normal 10 3 5 2" xfId="496" xr:uid="{5C4A2077-0C31-4935-808E-FE786F274D64}"/>
    <cellStyle name="Normal 10 3 5 2 2" xfId="1108" xr:uid="{8DD7E434-94CE-4AA8-94AD-B34CCA1FB384}"/>
    <cellStyle name="Normal 10 3 5 2 2 2" xfId="1109" xr:uid="{29752CCA-6E32-40BC-B35C-EB9C8A4F7BD9}"/>
    <cellStyle name="Normal 10 3 5 2 3" xfId="1110" xr:uid="{0EBA4994-24BE-4A16-AAA8-4540DFEDE605}"/>
    <cellStyle name="Normal 10 3 5 2 4" xfId="2600" xr:uid="{9288BBC5-21A8-4C80-A429-93365C51DFBF}"/>
    <cellStyle name="Normal 10 3 5 3" xfId="1111" xr:uid="{94D8352D-A32A-45A6-BD0D-01AE61F917BC}"/>
    <cellStyle name="Normal 10 3 5 3 2" xfId="1112" xr:uid="{D55EBA58-B0D8-4B7C-ADE6-73FA61ED73B5}"/>
    <cellStyle name="Normal 10 3 5 3 3" xfId="2601" xr:uid="{F156D604-0FF5-40FE-9F7E-20A0BA5A0C1B}"/>
    <cellStyle name="Normal 10 3 5 3 4" xfId="2602" xr:uid="{03DB9C6B-D4AD-44A6-866A-A808F38ADD8E}"/>
    <cellStyle name="Normal 10 3 5 4" xfId="1113" xr:uid="{F8CC5154-B97B-4249-B674-C6DF72F9E270}"/>
    <cellStyle name="Normal 10 3 5 5" xfId="2603" xr:uid="{61B923F7-84CD-451C-B017-F62DA61227FD}"/>
    <cellStyle name="Normal 10 3 5 6" xfId="2604" xr:uid="{FDCFCB30-EE1F-4CDE-9EDD-FDD1A18098EC}"/>
    <cellStyle name="Normal 10 3 6" xfId="254" xr:uid="{B1C89042-CB16-4D99-A5FF-7DA8B535CB02}"/>
    <cellStyle name="Normal 10 3 6 2" xfId="1114" xr:uid="{0E08E02F-72FD-428F-80B3-82185C4A679C}"/>
    <cellStyle name="Normal 10 3 6 2 2" xfId="1115" xr:uid="{37852434-5039-45B7-A2D8-213A6E2C01D4}"/>
    <cellStyle name="Normal 10 3 6 2 3" xfId="2605" xr:uid="{879D5114-EC6E-48B5-851D-43E3764610E9}"/>
    <cellStyle name="Normal 10 3 6 2 4" xfId="2606" xr:uid="{15BAD65C-8C94-4A55-95D9-1FF08E14C427}"/>
    <cellStyle name="Normal 10 3 6 3" xfId="1116" xr:uid="{7D00FA5F-EB08-4A17-A7C0-E4AFCE320355}"/>
    <cellStyle name="Normal 10 3 6 4" xfId="2607" xr:uid="{0B71EDEF-BC93-452C-90C5-CDA15906B777}"/>
    <cellStyle name="Normal 10 3 6 5" xfId="2608" xr:uid="{71563A1D-461A-422F-8995-0AFB538985F6}"/>
    <cellStyle name="Normal 10 3 7" xfId="1117" xr:uid="{1DABA12F-BAEB-425E-B8DB-7E9B358E7F2A}"/>
    <cellStyle name="Normal 10 3 7 2" xfId="1118" xr:uid="{59CA685C-E5AD-4BA2-B2B2-0E9F6B98801E}"/>
    <cellStyle name="Normal 10 3 7 3" xfId="2609" xr:uid="{0C920AD1-C0C3-4E0C-A278-937734614DFD}"/>
    <cellStyle name="Normal 10 3 7 4" xfId="2610" xr:uid="{9F7C1778-6B70-4FDD-87D0-B11ABA81A83A}"/>
    <cellStyle name="Normal 10 3 8" xfId="1119" xr:uid="{35EA13E0-3200-40F0-8358-6BABA24678C4}"/>
    <cellStyle name="Normal 10 3 8 2" xfId="2611" xr:uid="{5507763B-0A43-46BE-BDC0-A09CF2C22F18}"/>
    <cellStyle name="Normal 10 3 8 3" xfId="2612" xr:uid="{249C5BA5-5C72-4131-9250-68EE410D79B7}"/>
    <cellStyle name="Normal 10 3 8 4" xfId="2613" xr:uid="{D4F65B46-29CB-42FD-94B9-298BF7CDD879}"/>
    <cellStyle name="Normal 10 3 9" xfId="2614" xr:uid="{585C0E66-C300-40B5-A8F9-2EBA79868F75}"/>
    <cellStyle name="Normal 10 4" xfId="56" xr:uid="{8D56D4D0-2A02-4217-84FE-583C30F84C59}"/>
    <cellStyle name="Normal 10 4 10" xfId="2615" xr:uid="{FE15A584-C0B5-4F17-AA1B-E346C5B1F305}"/>
    <cellStyle name="Normal 10 4 11" xfId="2616" xr:uid="{2A9E3F90-3814-4F1F-A28A-79EA6714977F}"/>
    <cellStyle name="Normal 10 4 2" xfId="57" xr:uid="{F8E817CC-9193-4999-8259-1AA16F0C030A}"/>
    <cellStyle name="Normal 10 4 2 2" xfId="255" xr:uid="{9A853AA7-1793-410B-ADB5-48B6655B2C2B}"/>
    <cellStyle name="Normal 10 4 2 2 2" xfId="497" xr:uid="{7DCAC95F-3B74-45C9-AC12-EC896B571B4D}"/>
    <cellStyle name="Normal 10 4 2 2 2 2" xfId="498" xr:uid="{CB4AB4A3-B3CB-4214-B545-84EC7A03C624}"/>
    <cellStyle name="Normal 10 4 2 2 2 2 2" xfId="1120" xr:uid="{F6F9672A-88B8-417D-94C9-004A694B1222}"/>
    <cellStyle name="Normal 10 4 2 2 2 2 3" xfId="2617" xr:uid="{6D489348-D315-4811-8385-87817A31F284}"/>
    <cellStyle name="Normal 10 4 2 2 2 2 4" xfId="2618" xr:uid="{467FE6E7-6E86-4073-B66F-94B54548563A}"/>
    <cellStyle name="Normal 10 4 2 2 2 3" xfId="1121" xr:uid="{8C36DEDE-04B8-4FA1-9779-22E1715D0B3D}"/>
    <cellStyle name="Normal 10 4 2 2 2 3 2" xfId="2619" xr:uid="{3FEB4464-71A5-4936-9A6F-B8EBC261029F}"/>
    <cellStyle name="Normal 10 4 2 2 2 3 3" xfId="2620" xr:uid="{8F5D11B0-EF68-403D-8999-06DBE3BBB10A}"/>
    <cellStyle name="Normal 10 4 2 2 2 3 4" xfId="2621" xr:uid="{AC49BAC3-B12B-42C6-B893-37B064288B0E}"/>
    <cellStyle name="Normal 10 4 2 2 2 4" xfId="2622" xr:uid="{4EFDE481-2B5F-40FB-8540-298C7BC149DF}"/>
    <cellStyle name="Normal 10 4 2 2 2 5" xfId="2623" xr:uid="{6F969B4F-07CA-49A9-9B09-E141C222F33E}"/>
    <cellStyle name="Normal 10 4 2 2 2 6" xfId="2624" xr:uid="{57182CB8-286F-471E-A081-70606456795F}"/>
    <cellStyle name="Normal 10 4 2 2 3" xfId="499" xr:uid="{2ABF1AD6-1E1D-4B30-B0E3-7A503779FBDE}"/>
    <cellStyle name="Normal 10 4 2 2 3 2" xfId="1122" xr:uid="{2D967521-1A5D-42ED-8AD4-D9D3B89D3CCE}"/>
    <cellStyle name="Normal 10 4 2 2 3 2 2" xfId="2625" xr:uid="{9A70D368-75F2-4E83-8288-B86657E8C130}"/>
    <cellStyle name="Normal 10 4 2 2 3 2 3" xfId="2626" xr:uid="{FED5BB1D-49EF-4F39-926E-2130A8708C11}"/>
    <cellStyle name="Normal 10 4 2 2 3 2 4" xfId="2627" xr:uid="{A1A2E04A-C8BF-4195-A988-C06E79C1F28C}"/>
    <cellStyle name="Normal 10 4 2 2 3 3" xfId="2628" xr:uid="{50AB27D9-E91E-48C9-9133-50C484CC2759}"/>
    <cellStyle name="Normal 10 4 2 2 3 4" xfId="2629" xr:uid="{FC2A2FC6-7AD7-45C7-98D5-04084A108BFE}"/>
    <cellStyle name="Normal 10 4 2 2 3 5" xfId="2630" xr:uid="{A96961B7-F562-4B3D-884E-4C4F941C5057}"/>
    <cellStyle name="Normal 10 4 2 2 4" xfId="1123" xr:uid="{ACE24B6F-99D8-48E0-ACF7-CEE9F798D249}"/>
    <cellStyle name="Normal 10 4 2 2 4 2" xfId="2631" xr:uid="{39DB1F29-C909-4BCB-B275-B6C24A01DF09}"/>
    <cellStyle name="Normal 10 4 2 2 4 3" xfId="2632" xr:uid="{3DCBF43C-E597-48AE-AF60-B5666AD5A957}"/>
    <cellStyle name="Normal 10 4 2 2 4 4" xfId="2633" xr:uid="{4D906DB5-6E47-4EE2-ABFA-B0B3F230A1F5}"/>
    <cellStyle name="Normal 10 4 2 2 5" xfId="2634" xr:uid="{EE859056-11B7-449F-B155-56EB20539784}"/>
    <cellStyle name="Normal 10 4 2 2 5 2" xfId="2635" xr:uid="{6B7E4CC2-0785-4B93-9AA0-7554F686B4D1}"/>
    <cellStyle name="Normal 10 4 2 2 5 3" xfId="2636" xr:uid="{417A5D45-6ED0-4B28-8E6F-1B1E2A9DE69D}"/>
    <cellStyle name="Normal 10 4 2 2 5 4" xfId="2637" xr:uid="{630EA6AA-FDA9-45FA-93C9-1F5B7506D915}"/>
    <cellStyle name="Normal 10 4 2 2 6" xfId="2638" xr:uid="{EF8A9ACF-6C26-44B9-A333-09A278924389}"/>
    <cellStyle name="Normal 10 4 2 2 7" xfId="2639" xr:uid="{B2D0C452-499C-484A-8772-E165D2262488}"/>
    <cellStyle name="Normal 10 4 2 2 8" xfId="2640" xr:uid="{81CF9A9D-FE5F-4E29-A923-BA3C5221831B}"/>
    <cellStyle name="Normal 10 4 2 3" xfId="500" xr:uid="{FBBFF8E6-B810-431E-8CA1-792C38BC58D6}"/>
    <cellStyle name="Normal 10 4 2 3 2" xfId="501" xr:uid="{6EE19B44-B220-41AD-AC66-E3E43F9F38D2}"/>
    <cellStyle name="Normal 10 4 2 3 2 2" xfId="502" xr:uid="{B80614B7-FBB6-4E11-9C1F-3FAA62EC7172}"/>
    <cellStyle name="Normal 10 4 2 3 2 3" xfId="2641" xr:uid="{79D1D5C5-C250-4ADE-AF29-F0E4D2529B0A}"/>
    <cellStyle name="Normal 10 4 2 3 2 4" xfId="2642" xr:uid="{DFC13588-3FB4-4033-ABFC-6CA2239BA124}"/>
    <cellStyle name="Normal 10 4 2 3 3" xfId="503" xr:uid="{977AB204-9E43-43ED-86BE-55A959A7DA41}"/>
    <cellStyle name="Normal 10 4 2 3 3 2" xfId="2643" xr:uid="{660E59BD-1D79-4B3A-8EA0-067EE1A4C7EB}"/>
    <cellStyle name="Normal 10 4 2 3 3 3" xfId="2644" xr:uid="{ADD98C18-04A1-4956-8143-FE55FEDABCA6}"/>
    <cellStyle name="Normal 10 4 2 3 3 4" xfId="2645" xr:uid="{32A3BB9D-B392-4203-AA1C-C48A8AC6219E}"/>
    <cellStyle name="Normal 10 4 2 3 4" xfId="2646" xr:uid="{0CE01F72-2832-4790-8061-B05BCBDB879B}"/>
    <cellStyle name="Normal 10 4 2 3 5" xfId="2647" xr:uid="{1E1C3022-6061-41C6-A7E6-B517612A683F}"/>
    <cellStyle name="Normal 10 4 2 3 6" xfId="2648" xr:uid="{7ABFAC7B-2949-4123-967D-B15ACA4F1FAF}"/>
    <cellStyle name="Normal 10 4 2 4" xfId="504" xr:uid="{75894C9F-1CED-4E33-B022-171FD4DF043D}"/>
    <cellStyle name="Normal 10 4 2 4 2" xfId="505" xr:uid="{421F7237-4A4F-4F02-81F7-054754B4140E}"/>
    <cellStyle name="Normal 10 4 2 4 2 2" xfId="2649" xr:uid="{4B958016-53A8-496F-A13A-8CF53AAAFFE8}"/>
    <cellStyle name="Normal 10 4 2 4 2 3" xfId="2650" xr:uid="{AF871698-2B73-447F-8C25-CAB1596E6149}"/>
    <cellStyle name="Normal 10 4 2 4 2 4" xfId="2651" xr:uid="{2643263D-8BFC-4A79-909C-2C4F750FDAD4}"/>
    <cellStyle name="Normal 10 4 2 4 3" xfId="2652" xr:uid="{18E14525-0A7F-49D1-9B4D-5BF6465077CF}"/>
    <cellStyle name="Normal 10 4 2 4 4" xfId="2653" xr:uid="{07ED7E97-ECF7-4A48-AA04-9970045FCF15}"/>
    <cellStyle name="Normal 10 4 2 4 5" xfId="2654" xr:uid="{9E63EF44-5D44-4159-802F-61C0BF810ED2}"/>
    <cellStyle name="Normal 10 4 2 5" xfId="506" xr:uid="{5ED83475-CA61-4C42-AC12-23ECD07B82A2}"/>
    <cellStyle name="Normal 10 4 2 5 2" xfId="2655" xr:uid="{99F04E81-55EC-4C42-83BB-4546877127C8}"/>
    <cellStyle name="Normal 10 4 2 5 3" xfId="2656" xr:uid="{38029592-1A29-4F3E-BED7-1E1BD6D2AF12}"/>
    <cellStyle name="Normal 10 4 2 5 4" xfId="2657" xr:uid="{7410FF44-485A-4F6D-ABBA-44C288A42485}"/>
    <cellStyle name="Normal 10 4 2 6" xfId="2658" xr:uid="{5891CC30-8B05-4849-B38E-DFC41DC8904B}"/>
    <cellStyle name="Normal 10 4 2 6 2" xfId="2659" xr:uid="{E78F1304-A31D-4426-9653-803D24195B68}"/>
    <cellStyle name="Normal 10 4 2 6 3" xfId="2660" xr:uid="{BF5591AF-A9DB-41EB-A280-6E7D38F5D902}"/>
    <cellStyle name="Normal 10 4 2 6 4" xfId="2661" xr:uid="{91C93C73-6065-4377-9BEA-040FBAB27528}"/>
    <cellStyle name="Normal 10 4 2 7" xfId="2662" xr:uid="{FAFCDBCF-A7D5-412B-AF0E-6FEB24BD813D}"/>
    <cellStyle name="Normal 10 4 2 8" xfId="2663" xr:uid="{CC1E3ACB-2925-4923-87E9-825C8AB39444}"/>
    <cellStyle name="Normal 10 4 2 9" xfId="2664" xr:uid="{A627046A-8BC2-4D08-8628-2851729CF36A}"/>
    <cellStyle name="Normal 10 4 3" xfId="256" xr:uid="{327D8806-8C5A-4267-B163-D1F14FEDC809}"/>
    <cellStyle name="Normal 10 4 3 2" xfId="507" xr:uid="{46F34089-A0E8-4137-A752-0C46B3892731}"/>
    <cellStyle name="Normal 10 4 3 2 2" xfId="508" xr:uid="{91002BBC-19EA-4A9E-B9B1-F6F9DF760626}"/>
    <cellStyle name="Normal 10 4 3 2 2 2" xfId="1124" xr:uid="{A63D1BA9-D878-4891-9595-DBD881CD532A}"/>
    <cellStyle name="Normal 10 4 3 2 2 2 2" xfId="1125" xr:uid="{0636C17D-D473-410F-89AF-EB7F9886F488}"/>
    <cellStyle name="Normal 10 4 3 2 2 3" xfId="1126" xr:uid="{A3E9A6D7-573B-4764-A3E3-1C4FA38D6252}"/>
    <cellStyle name="Normal 10 4 3 2 2 4" xfId="2665" xr:uid="{BC12BBCD-330A-4E60-AD3A-4B4601AAEC00}"/>
    <cellStyle name="Normal 10 4 3 2 3" xfId="1127" xr:uid="{BF652EA5-44FE-4BD0-A0B6-4EBE2037F0B3}"/>
    <cellStyle name="Normal 10 4 3 2 3 2" xfId="1128" xr:uid="{A98CEBFE-25B9-46F4-B665-6F67B6E641BF}"/>
    <cellStyle name="Normal 10 4 3 2 3 3" xfId="2666" xr:uid="{181E0754-E739-42DB-A928-F63FC684C57F}"/>
    <cellStyle name="Normal 10 4 3 2 3 4" xfId="2667" xr:uid="{3E7D7DD7-6E54-4EC3-A710-88D5A33E054F}"/>
    <cellStyle name="Normal 10 4 3 2 4" xfId="1129" xr:uid="{E6AC151B-B18C-4E9F-B77B-E11AF8902469}"/>
    <cellStyle name="Normal 10 4 3 2 5" xfId="2668" xr:uid="{57D109F8-69AE-42D0-B22C-DA60A621E200}"/>
    <cellStyle name="Normal 10 4 3 2 6" xfId="2669" xr:uid="{0F0FD845-F014-4EE7-9A62-E60F8CC6C8A2}"/>
    <cellStyle name="Normal 10 4 3 3" xfId="509" xr:uid="{A7B00E64-3CD0-464C-BEDF-DCCA98D6D378}"/>
    <cellStyle name="Normal 10 4 3 3 2" xfId="1130" xr:uid="{1ED7FF40-B927-45BE-9871-8656A5BA67B0}"/>
    <cellStyle name="Normal 10 4 3 3 2 2" xfId="1131" xr:uid="{717429A2-9711-4D4D-8CEA-4E0AECB8488A}"/>
    <cellStyle name="Normal 10 4 3 3 2 3" xfId="2670" xr:uid="{F49B16BE-0630-46B0-B51D-D585564339A9}"/>
    <cellStyle name="Normal 10 4 3 3 2 4" xfId="2671" xr:uid="{9595C501-045D-49E6-A629-1687EF2C95D1}"/>
    <cellStyle name="Normal 10 4 3 3 3" xfId="1132" xr:uid="{88EC9C97-E34B-4A89-9D8E-252355170384}"/>
    <cellStyle name="Normal 10 4 3 3 4" xfId="2672" xr:uid="{2EDC35A2-B5BB-4ED7-988F-46B7A467C9C8}"/>
    <cellStyle name="Normal 10 4 3 3 5" xfId="2673" xr:uid="{D58540C4-DD76-4EF8-8BA9-316E07C90B08}"/>
    <cellStyle name="Normal 10 4 3 4" xfId="1133" xr:uid="{9F9C9265-4A77-49E0-8FB8-E23EFDF6835A}"/>
    <cellStyle name="Normal 10 4 3 4 2" xfId="1134" xr:uid="{7D720124-17E4-48A5-BD8C-8E11326FF929}"/>
    <cellStyle name="Normal 10 4 3 4 3" xfId="2674" xr:uid="{3F82701A-6BBD-43D5-80E5-73BA16382A3F}"/>
    <cellStyle name="Normal 10 4 3 4 4" xfId="2675" xr:uid="{BEF2E8F8-21D0-463B-A819-08FBAB8E1966}"/>
    <cellStyle name="Normal 10 4 3 5" xfId="1135" xr:uid="{BBACE199-D2BD-4BA7-A9AC-C18B7D1759DC}"/>
    <cellStyle name="Normal 10 4 3 5 2" xfId="2676" xr:uid="{FE281D2A-E6DF-4DF3-84B2-9FCD260F6159}"/>
    <cellStyle name="Normal 10 4 3 5 3" xfId="2677" xr:uid="{2BE165A5-A6A0-4322-855B-2EC053804C43}"/>
    <cellStyle name="Normal 10 4 3 5 4" xfId="2678" xr:uid="{48D4B6C7-D341-4DFD-B042-613B1F70E4AE}"/>
    <cellStyle name="Normal 10 4 3 6" xfId="2679" xr:uid="{A378971E-720B-40E4-96A6-A0193959C688}"/>
    <cellStyle name="Normal 10 4 3 7" xfId="2680" xr:uid="{10E28654-2076-4A6D-8D57-B83053FFBB30}"/>
    <cellStyle name="Normal 10 4 3 8" xfId="2681" xr:uid="{17FBE473-E418-4F69-9B37-BD68CFDA28A3}"/>
    <cellStyle name="Normal 10 4 4" xfId="257" xr:uid="{C130A055-85B2-4BA9-9CDF-B52AB5509821}"/>
    <cellStyle name="Normal 10 4 4 2" xfId="510" xr:uid="{1E56DF54-9717-4AFA-B1D8-211D6DCB6697}"/>
    <cellStyle name="Normal 10 4 4 2 2" xfId="511" xr:uid="{41CE27B2-E092-43C7-9331-4747B64E8EEA}"/>
    <cellStyle name="Normal 10 4 4 2 2 2" xfId="1136" xr:uid="{6A486FAB-3677-46AB-AE4E-F5787C11D771}"/>
    <cellStyle name="Normal 10 4 4 2 2 3" xfId="2682" xr:uid="{0B4C9FD4-B892-4079-A2B0-11AB43A1D4CC}"/>
    <cellStyle name="Normal 10 4 4 2 2 4" xfId="2683" xr:uid="{690AD78F-7EC3-4DF8-A784-C505D8D64EC7}"/>
    <cellStyle name="Normal 10 4 4 2 3" xfId="1137" xr:uid="{7B299D6E-499F-43F3-88D7-000F4FB9B5FA}"/>
    <cellStyle name="Normal 10 4 4 2 4" xfId="2684" xr:uid="{B53E3EDB-F79D-47B0-8006-92A1EFDD8955}"/>
    <cellStyle name="Normal 10 4 4 2 5" xfId="2685" xr:uid="{85D9DB5B-A209-43D8-8E54-68C011CF75B9}"/>
    <cellStyle name="Normal 10 4 4 3" xfId="512" xr:uid="{9A013CA0-FD54-4FCC-B435-A3838A4FD1AF}"/>
    <cellStyle name="Normal 10 4 4 3 2" xfId="1138" xr:uid="{3A8A6EAA-F349-47D4-9012-D52B3B78D05C}"/>
    <cellStyle name="Normal 10 4 4 3 3" xfId="2686" xr:uid="{E46A28C0-D49E-46A3-B46F-3ABAA4F1BB09}"/>
    <cellStyle name="Normal 10 4 4 3 4" xfId="2687" xr:uid="{00522DF8-7815-4F96-BDC0-26B90C7252FD}"/>
    <cellStyle name="Normal 10 4 4 4" xfId="1139" xr:uid="{7EA946C8-BF98-4350-A63B-5CB867CF0A8A}"/>
    <cellStyle name="Normal 10 4 4 4 2" xfId="2688" xr:uid="{06594A07-8296-46DB-8CBC-6A63AEEAC61B}"/>
    <cellStyle name="Normal 10 4 4 4 3" xfId="2689" xr:uid="{433B2542-710D-4D4E-9449-719FAE35D947}"/>
    <cellStyle name="Normal 10 4 4 4 4" xfId="2690" xr:uid="{A5A4FE78-8711-4B2A-9013-DEBBE4D9738D}"/>
    <cellStyle name="Normal 10 4 4 5" xfId="2691" xr:uid="{46B71B5E-A467-4AB6-9A9F-B8DF380A6CA0}"/>
    <cellStyle name="Normal 10 4 4 6" xfId="2692" xr:uid="{CEA8AC38-7E22-4ADB-99A9-67A06DAB7631}"/>
    <cellStyle name="Normal 10 4 4 7" xfId="2693" xr:uid="{0C5CD132-76BF-4225-9B59-B5D05306AD57}"/>
    <cellStyle name="Normal 10 4 5" xfId="258" xr:uid="{24A6327C-94BC-4402-B900-F88F13FA4394}"/>
    <cellStyle name="Normal 10 4 5 2" xfId="513" xr:uid="{BA53289E-68E9-49F6-8C7B-AF7793A362BD}"/>
    <cellStyle name="Normal 10 4 5 2 2" xfId="1140" xr:uid="{4245CA74-D76A-4DBE-A1F1-0C98FDB355E5}"/>
    <cellStyle name="Normal 10 4 5 2 3" xfId="2694" xr:uid="{47EFB966-D02B-4A3D-BD0A-56E01D4B0D0B}"/>
    <cellStyle name="Normal 10 4 5 2 4" xfId="2695" xr:uid="{85B134AB-70AE-4D06-A903-1DC31417D2D3}"/>
    <cellStyle name="Normal 10 4 5 3" xfId="1141" xr:uid="{F06BB69F-2692-427E-B3FE-BC4B5778939F}"/>
    <cellStyle name="Normal 10 4 5 3 2" xfId="2696" xr:uid="{DD5602C2-7BB6-408E-B051-70E29307E498}"/>
    <cellStyle name="Normal 10 4 5 3 3" xfId="2697" xr:uid="{F20CEFA1-BEC4-47FA-BC25-07F83CC16F52}"/>
    <cellStyle name="Normal 10 4 5 3 4" xfId="2698" xr:uid="{333CD801-269E-4C5D-91FD-10A0023E1295}"/>
    <cellStyle name="Normal 10 4 5 4" xfId="2699" xr:uid="{15D95CA5-80EB-4CA5-BE2A-7E05D60A37FE}"/>
    <cellStyle name="Normal 10 4 5 5" xfId="2700" xr:uid="{388FE0B1-796A-4926-BA97-B865290A7D06}"/>
    <cellStyle name="Normal 10 4 5 6" xfId="2701" xr:uid="{6452AC6F-009A-4C38-81DC-1DFAB860E36C}"/>
    <cellStyle name="Normal 10 4 6" xfId="514" xr:uid="{BBCC8A7C-011A-4710-B544-163745C0FCDF}"/>
    <cellStyle name="Normal 10 4 6 2" xfId="1142" xr:uid="{D5307524-B3F0-4BC2-86EB-1ECF006A3429}"/>
    <cellStyle name="Normal 10 4 6 2 2" xfId="2702" xr:uid="{35446195-74EC-4A28-86DF-893F03BF4891}"/>
    <cellStyle name="Normal 10 4 6 2 3" xfId="2703" xr:uid="{ED34B982-34DD-40EB-99C7-E318DA3DB950}"/>
    <cellStyle name="Normal 10 4 6 2 4" xfId="2704" xr:uid="{AE6D8A4F-3E37-4918-90D1-7AC7BFE6E0B8}"/>
    <cellStyle name="Normal 10 4 6 3" xfId="2705" xr:uid="{6D935291-2D83-47F6-9DAB-AD600794FFE0}"/>
    <cellStyle name="Normal 10 4 6 4" xfId="2706" xr:uid="{324A6C39-DE28-498B-9EAA-FE55B0C76C76}"/>
    <cellStyle name="Normal 10 4 6 5" xfId="2707" xr:uid="{A9E83878-03A8-4F7A-99C0-B6AB162EAECE}"/>
    <cellStyle name="Normal 10 4 7" xfId="1143" xr:uid="{B43BF028-94A0-4F62-A368-07709E43E9C8}"/>
    <cellStyle name="Normal 10 4 7 2" xfId="2708" xr:uid="{9FA2D25F-9C45-46F6-ADF4-718F9E573733}"/>
    <cellStyle name="Normal 10 4 7 3" xfId="2709" xr:uid="{55B932C6-2CA5-432C-BA01-35B0FD7F02D4}"/>
    <cellStyle name="Normal 10 4 7 4" xfId="2710" xr:uid="{D50207F5-9508-4C99-968A-D0B3C6A79EF1}"/>
    <cellStyle name="Normal 10 4 8" xfId="2711" xr:uid="{91988F2F-BC2D-49D1-8B8C-E8BC05BC1BE5}"/>
    <cellStyle name="Normal 10 4 8 2" xfId="2712" xr:uid="{A7F9EEE2-1E11-46D8-AAA3-2E6505CA0F38}"/>
    <cellStyle name="Normal 10 4 8 3" xfId="2713" xr:uid="{3B9C45D6-A1E4-49BD-90E0-42C69A0BDDDD}"/>
    <cellStyle name="Normal 10 4 8 4" xfId="2714" xr:uid="{B447BA60-8AAA-4E58-A4BB-0717E083A349}"/>
    <cellStyle name="Normal 10 4 9" xfId="2715" xr:uid="{1A00FAA7-ACA5-4DF5-B8D2-3F6CBC50BA32}"/>
    <cellStyle name="Normal 10 5" xfId="58" xr:uid="{BF953D6C-4F24-4C49-B1E3-329FF69EAB2C}"/>
    <cellStyle name="Normal 10 5 2" xfId="59" xr:uid="{FFFDB93B-1108-48DC-BD85-4B0D93655E3A}"/>
    <cellStyle name="Normal 10 5 2 2" xfId="259" xr:uid="{DAED1C2A-D6F8-4F76-A7C4-8D100F7F192D}"/>
    <cellStyle name="Normal 10 5 2 2 2" xfId="515" xr:uid="{81799617-5305-4FED-925F-BCCDB9E7DF07}"/>
    <cellStyle name="Normal 10 5 2 2 2 2" xfId="1144" xr:uid="{E9B1D068-C420-4985-9857-49361C90C3AE}"/>
    <cellStyle name="Normal 10 5 2 2 2 3" xfId="2716" xr:uid="{F6D37B4F-4D0C-4FE2-BCD4-78F4808E96ED}"/>
    <cellStyle name="Normal 10 5 2 2 2 4" xfId="2717" xr:uid="{71F51403-5033-4542-A641-48878E703C50}"/>
    <cellStyle name="Normal 10 5 2 2 3" xfId="1145" xr:uid="{6729226C-4F27-4B16-B369-2D389333A566}"/>
    <cellStyle name="Normal 10 5 2 2 3 2" xfId="2718" xr:uid="{EF1658DA-AF48-4A36-BA5F-C58803F15ED2}"/>
    <cellStyle name="Normal 10 5 2 2 3 3" xfId="2719" xr:uid="{13E12E90-DC03-4041-8068-759841AB4386}"/>
    <cellStyle name="Normal 10 5 2 2 3 4" xfId="2720" xr:uid="{C0DA5AD3-289A-4F4C-973D-79B7A8505E62}"/>
    <cellStyle name="Normal 10 5 2 2 4" xfId="2721" xr:uid="{A5ABE3A8-B185-46E2-9162-A0F49ADBED09}"/>
    <cellStyle name="Normal 10 5 2 2 5" xfId="2722" xr:uid="{945D11AC-B4EA-4832-B332-939107F6FD4E}"/>
    <cellStyle name="Normal 10 5 2 2 6" xfId="2723" xr:uid="{5ECADEE6-013A-46C8-B334-64B437CF7ADD}"/>
    <cellStyle name="Normal 10 5 2 3" xfId="516" xr:uid="{23FFC1DE-108E-43F0-9CE5-4E78A184C7B6}"/>
    <cellStyle name="Normal 10 5 2 3 2" xfId="1146" xr:uid="{67FAF386-5997-4171-8988-864E2CCB2ED4}"/>
    <cellStyle name="Normal 10 5 2 3 2 2" xfId="2724" xr:uid="{B2938EB4-5C95-4D87-892C-9E584B6D2A25}"/>
    <cellStyle name="Normal 10 5 2 3 2 3" xfId="2725" xr:uid="{3F8CA92B-6A75-4D43-B71F-3CB2A902008A}"/>
    <cellStyle name="Normal 10 5 2 3 2 4" xfId="2726" xr:uid="{1B3BE1C5-8ED3-4877-BFAC-FF53188E367F}"/>
    <cellStyle name="Normal 10 5 2 3 3" xfId="2727" xr:uid="{01DF850B-6192-4C2C-89DE-39B0FA184AF2}"/>
    <cellStyle name="Normal 10 5 2 3 4" xfId="2728" xr:uid="{8F5E92E6-9E52-4E1C-BEAD-B6CDE1CD7B77}"/>
    <cellStyle name="Normal 10 5 2 3 5" xfId="2729" xr:uid="{63956FCA-2C3F-4706-A96B-997FCBBEB183}"/>
    <cellStyle name="Normal 10 5 2 4" xfId="1147" xr:uid="{10E469DF-F50E-418D-8333-B15190BC3388}"/>
    <cellStyle name="Normal 10 5 2 4 2" xfId="2730" xr:uid="{62C4A337-0FB4-4BEC-9CDA-0433BAB32D70}"/>
    <cellStyle name="Normal 10 5 2 4 3" xfId="2731" xr:uid="{0C941FA7-57F4-437E-81BA-72D36413B557}"/>
    <cellStyle name="Normal 10 5 2 4 4" xfId="2732" xr:uid="{6287DD7A-27E0-4A3E-B23E-094369F45529}"/>
    <cellStyle name="Normal 10 5 2 5" xfId="2733" xr:uid="{8CECC2E7-D4C4-4FDA-AB39-D7B0A7828690}"/>
    <cellStyle name="Normal 10 5 2 5 2" xfId="2734" xr:uid="{94B1DC8D-EDE4-491F-9D01-59E2090282C1}"/>
    <cellStyle name="Normal 10 5 2 5 3" xfId="2735" xr:uid="{7D256520-21A9-4172-894C-5D4DA5FF0122}"/>
    <cellStyle name="Normal 10 5 2 5 4" xfId="2736" xr:uid="{3C422A5B-12E7-4011-BB88-18858906A78E}"/>
    <cellStyle name="Normal 10 5 2 6" xfId="2737" xr:uid="{81514814-5ED0-41FA-95AC-786EEEEBADB1}"/>
    <cellStyle name="Normal 10 5 2 7" xfId="2738" xr:uid="{8F3A6CEC-D804-45DA-B9B7-2B73212963A6}"/>
    <cellStyle name="Normal 10 5 2 8" xfId="2739" xr:uid="{549181CB-B7ED-483F-98A7-15F825CB8760}"/>
    <cellStyle name="Normal 10 5 3" xfId="260" xr:uid="{8A004C52-9B07-4797-9CC6-574108549F73}"/>
    <cellStyle name="Normal 10 5 3 2" xfId="517" xr:uid="{7FC8CD70-4909-43DD-97B6-C8241AA10215}"/>
    <cellStyle name="Normal 10 5 3 2 2" xfId="518" xr:uid="{0008661B-5C5F-42B9-907A-D57852F8CEA6}"/>
    <cellStyle name="Normal 10 5 3 2 3" xfId="2740" xr:uid="{E656FC3F-1783-4B0C-B640-576806C13402}"/>
    <cellStyle name="Normal 10 5 3 2 4" xfId="2741" xr:uid="{23C0DB1D-8DB5-46B5-9CBD-AF609D66BB23}"/>
    <cellStyle name="Normal 10 5 3 3" xfId="519" xr:uid="{5855BA01-35A4-4C2A-AB20-BD5B3C37C890}"/>
    <cellStyle name="Normal 10 5 3 3 2" xfId="2742" xr:uid="{03C7F282-7FE7-44D5-ACF2-BAE6EB7D5B4A}"/>
    <cellStyle name="Normal 10 5 3 3 3" xfId="2743" xr:uid="{4E102786-40FC-4420-9391-605E51B10C9E}"/>
    <cellStyle name="Normal 10 5 3 3 4" xfId="2744" xr:uid="{F4C3D18F-1B0E-4D05-A1FA-622D91FEC958}"/>
    <cellStyle name="Normal 10 5 3 4" xfId="2745" xr:uid="{35081E3C-02A0-494B-852F-B3DB6AE2961A}"/>
    <cellStyle name="Normal 10 5 3 5" xfId="2746" xr:uid="{F4DF92B5-9F6F-4975-9D5E-6DC4C2782F3B}"/>
    <cellStyle name="Normal 10 5 3 6" xfId="2747" xr:uid="{D9AD720F-83B6-4B3B-A748-65CDD1C0072A}"/>
    <cellStyle name="Normal 10 5 4" xfId="261" xr:uid="{3EDCD864-3A85-4109-ACBE-4A9AE7A55119}"/>
    <cellStyle name="Normal 10 5 4 2" xfId="520" xr:uid="{76814EEC-21EB-4472-ABC8-0B9CFC40CBAE}"/>
    <cellStyle name="Normal 10 5 4 2 2" xfId="2748" xr:uid="{52BA1468-0096-47B1-BF29-674FF09DD58B}"/>
    <cellStyle name="Normal 10 5 4 2 3" xfId="2749" xr:uid="{914201F3-D6A1-4C3A-B546-C94F9FAA143D}"/>
    <cellStyle name="Normal 10 5 4 2 4" xfId="2750" xr:uid="{CEB7C7B6-06FC-4EE3-8B73-3D07C1C17411}"/>
    <cellStyle name="Normal 10 5 4 3" xfId="2751" xr:uid="{7CFFD69C-127A-4DC0-A2B6-FC5C156A7F09}"/>
    <cellStyle name="Normal 10 5 4 4" xfId="2752" xr:uid="{9497B6BB-35E2-4D42-9C12-526C28A8432D}"/>
    <cellStyle name="Normal 10 5 4 5" xfId="2753" xr:uid="{CB702960-26F3-4DF4-94FE-457F18355C59}"/>
    <cellStyle name="Normal 10 5 5" xfId="521" xr:uid="{DBC1DE94-492C-4416-8252-33F77B9B0A45}"/>
    <cellStyle name="Normal 10 5 5 2" xfId="2754" xr:uid="{10C882F1-1D01-4EF2-BB1E-8ADB52762E4A}"/>
    <cellStyle name="Normal 10 5 5 3" xfId="2755" xr:uid="{2760EDB4-19D6-4D5C-89A6-63C09BACA133}"/>
    <cellStyle name="Normal 10 5 5 4" xfId="2756" xr:uid="{5BE87BCE-2F45-4A02-A143-7D72F7FE702B}"/>
    <cellStyle name="Normal 10 5 6" xfId="2757" xr:uid="{BD33F1E3-F193-469A-90C6-D8BE318C4B98}"/>
    <cellStyle name="Normal 10 5 6 2" xfId="2758" xr:uid="{BC9C2C24-86BE-40FA-8846-FA3E3C01CC1C}"/>
    <cellStyle name="Normal 10 5 6 3" xfId="2759" xr:uid="{1385157B-944D-4776-AB09-ED29E21ABE41}"/>
    <cellStyle name="Normal 10 5 6 4" xfId="2760" xr:uid="{C14B2C53-0A94-4481-9A18-57DB5217BFD5}"/>
    <cellStyle name="Normal 10 5 7" xfId="2761" xr:uid="{2705963D-6A9A-4314-A7D3-12AB6EF5AF38}"/>
    <cellStyle name="Normal 10 5 8" xfId="2762" xr:uid="{69F26B05-E499-4AB8-B7D8-133E611D557A}"/>
    <cellStyle name="Normal 10 5 9" xfId="2763" xr:uid="{EAEC7007-8C0D-43F9-9725-C620C12433DA}"/>
    <cellStyle name="Normal 10 6" xfId="60" xr:uid="{24407CDE-56E0-40F6-A0C1-AED22E9762A5}"/>
    <cellStyle name="Normal 10 6 2" xfId="262" xr:uid="{3FBD6E6F-2161-4EC0-A0AD-3C50A04155B0}"/>
    <cellStyle name="Normal 10 6 2 2" xfId="522" xr:uid="{CDD88FF8-419F-4D8A-9898-C977999D1E76}"/>
    <cellStyle name="Normal 10 6 2 2 2" xfId="1148" xr:uid="{CDE108A5-75FE-46C9-BA10-739ABB319999}"/>
    <cellStyle name="Normal 10 6 2 2 2 2" xfId="1149" xr:uid="{649A8EED-45A6-41CA-87CD-BF6DEC57472D}"/>
    <cellStyle name="Normal 10 6 2 2 3" xfId="1150" xr:uid="{21C07A97-4D3C-4E57-B597-85E58881B8C7}"/>
    <cellStyle name="Normal 10 6 2 2 4" xfId="2764" xr:uid="{EE0167B9-BDCB-4EB8-A404-11D118C6C265}"/>
    <cellStyle name="Normal 10 6 2 3" xfId="1151" xr:uid="{25B25EEC-07AF-42FB-A798-1FA06BCAE198}"/>
    <cellStyle name="Normal 10 6 2 3 2" xfId="1152" xr:uid="{C8F8ECA5-CF8C-4BCE-92D7-8C91DB006E81}"/>
    <cellStyle name="Normal 10 6 2 3 3" xfId="2765" xr:uid="{EA315C80-D19B-4326-959B-BDFABD26D09D}"/>
    <cellStyle name="Normal 10 6 2 3 4" xfId="2766" xr:uid="{198DF375-D311-4DF2-A766-C37B605B6C57}"/>
    <cellStyle name="Normal 10 6 2 4" xfId="1153" xr:uid="{968FC60D-4BA6-420B-9AF3-087F2FAA704F}"/>
    <cellStyle name="Normal 10 6 2 5" xfId="2767" xr:uid="{B5F2898E-DD11-4D3E-8FE5-28E89655CE7C}"/>
    <cellStyle name="Normal 10 6 2 6" xfId="2768" xr:uid="{9DB0C45F-B3F7-4FE4-A6A3-C36CFE6C915F}"/>
    <cellStyle name="Normal 10 6 3" xfId="523" xr:uid="{56B77ECA-2540-4BD0-8E12-C1544196079F}"/>
    <cellStyle name="Normal 10 6 3 2" xfId="1154" xr:uid="{21D43BE9-D190-4D7A-B929-4AE74DE47F4D}"/>
    <cellStyle name="Normal 10 6 3 2 2" xfId="1155" xr:uid="{3FC90535-1E9A-4BEB-A595-F80EE65ADD5A}"/>
    <cellStyle name="Normal 10 6 3 2 3" xfId="2769" xr:uid="{45CD6E96-7005-4FC8-B7A8-1ED4C015AA01}"/>
    <cellStyle name="Normal 10 6 3 2 4" xfId="2770" xr:uid="{386FDABB-36C6-4276-BAF4-7E8509FB1F5A}"/>
    <cellStyle name="Normal 10 6 3 3" xfId="1156" xr:uid="{CE15186F-6E61-42D3-92E8-EFF71BB6D710}"/>
    <cellStyle name="Normal 10 6 3 4" xfId="2771" xr:uid="{0B730EE7-43FC-42CC-8A0B-7FF99393170F}"/>
    <cellStyle name="Normal 10 6 3 5" xfId="2772" xr:uid="{6709E8CA-D5CE-4A12-B94F-87018D9E8F22}"/>
    <cellStyle name="Normal 10 6 4" xfId="1157" xr:uid="{4BED41E0-9442-499B-B7C8-412154DBE697}"/>
    <cellStyle name="Normal 10 6 4 2" xfId="1158" xr:uid="{4ED556BE-FB00-456E-BB75-3D6A2667A99D}"/>
    <cellStyle name="Normal 10 6 4 3" xfId="2773" xr:uid="{9B0A8369-7000-4675-8254-A573ABAAD1DB}"/>
    <cellStyle name="Normal 10 6 4 4" xfId="2774" xr:uid="{F402BD96-A2C4-4094-9133-30286E4528B7}"/>
    <cellStyle name="Normal 10 6 5" xfId="1159" xr:uid="{38E766B8-ECA4-4568-81C4-D9D2F4B744ED}"/>
    <cellStyle name="Normal 10 6 5 2" xfId="2775" xr:uid="{FD973586-509F-4130-B7F7-4524DF6EC539}"/>
    <cellStyle name="Normal 10 6 5 3" xfId="2776" xr:uid="{238AC801-8998-41D1-A6C3-649B4C507C65}"/>
    <cellStyle name="Normal 10 6 5 4" xfId="2777" xr:uid="{BD484D40-C54F-489A-A54E-4675B4E874B0}"/>
    <cellStyle name="Normal 10 6 6" xfId="2778" xr:uid="{C1E431E2-DD53-4C41-ACD7-19C1F4577F26}"/>
    <cellStyle name="Normal 10 6 7" xfId="2779" xr:uid="{6518EE1B-5953-4414-9F89-71A134067444}"/>
    <cellStyle name="Normal 10 6 8" xfId="2780" xr:uid="{43D3E53A-3D48-4C7F-8348-839C28EDA6B1}"/>
    <cellStyle name="Normal 10 7" xfId="263" xr:uid="{2D90F488-67BC-41E0-BC03-F87C6888AF25}"/>
    <cellStyle name="Normal 10 7 2" xfId="524" xr:uid="{C143101B-08EB-4578-9C40-043491555717}"/>
    <cellStyle name="Normal 10 7 2 2" xfId="525" xr:uid="{75ED7AC8-E99D-4AF7-818C-C23F41FD981C}"/>
    <cellStyle name="Normal 10 7 2 2 2" xfId="1160" xr:uid="{F1CA217C-C814-4721-917A-AE521DA60FFF}"/>
    <cellStyle name="Normal 10 7 2 2 3" xfId="2781" xr:uid="{C06A92E8-4006-4B41-894E-2DD20EE5B6D7}"/>
    <cellStyle name="Normal 10 7 2 2 4" xfId="2782" xr:uid="{DF17E23B-55B9-48E1-9A64-369AF4CDF678}"/>
    <cellStyle name="Normal 10 7 2 3" xfId="1161" xr:uid="{0C9513F4-DBFE-476E-9B2F-ECAB7178504C}"/>
    <cellStyle name="Normal 10 7 2 4" xfId="2783" xr:uid="{EAA2758E-FC45-4493-92B5-D8BBE87EC995}"/>
    <cellStyle name="Normal 10 7 2 5" xfId="2784" xr:uid="{0B158A7F-950A-4E28-86ED-7EDB692C4DFE}"/>
    <cellStyle name="Normal 10 7 3" xfId="526" xr:uid="{823E5B27-74E3-46E8-BED8-19A7F508463F}"/>
    <cellStyle name="Normal 10 7 3 2" xfId="1162" xr:uid="{80925CFF-199C-471F-AF4B-EB686C5C3B47}"/>
    <cellStyle name="Normal 10 7 3 3" xfId="2785" xr:uid="{A53B8C66-1AEE-48FC-8750-245B760A90AD}"/>
    <cellStyle name="Normal 10 7 3 4" xfId="2786" xr:uid="{BEFD4A1E-A50B-436E-9904-2A1CBD798AD3}"/>
    <cellStyle name="Normal 10 7 4" xfId="1163" xr:uid="{4CFD6457-F9A0-4BF9-A563-68EE58B811B6}"/>
    <cellStyle name="Normal 10 7 4 2" xfId="2787" xr:uid="{DF092A17-49F5-430D-A90D-0E1A64EF66C1}"/>
    <cellStyle name="Normal 10 7 4 3" xfId="2788" xr:uid="{06B9F211-843B-4881-9F89-8C284C700026}"/>
    <cellStyle name="Normal 10 7 4 4" xfId="2789" xr:uid="{32BEA40B-29D3-4629-AA5E-248A6B2FF203}"/>
    <cellStyle name="Normal 10 7 5" xfId="2790" xr:uid="{1E2D5ED8-7181-45B9-816F-39B0E5180DAF}"/>
    <cellStyle name="Normal 10 7 6" xfId="2791" xr:uid="{F2FDAADC-4232-419E-AC30-AE9C972A9626}"/>
    <cellStyle name="Normal 10 7 7" xfId="2792" xr:uid="{0AB10F10-BEC0-4487-98E0-0AA29B883BE8}"/>
    <cellStyle name="Normal 10 8" xfId="264" xr:uid="{D5952EB5-6829-4D02-9628-63C05966D083}"/>
    <cellStyle name="Normal 10 8 2" xfId="527" xr:uid="{7FC2040A-376D-4169-A4FA-332366689C81}"/>
    <cellStyle name="Normal 10 8 2 2" xfId="1164" xr:uid="{405AF909-DC78-4AF0-AAAC-8E9CB26A56CB}"/>
    <cellStyle name="Normal 10 8 2 3" xfId="2793" xr:uid="{5C9A2733-AAB7-4D82-97DC-D2A92FF4686A}"/>
    <cellStyle name="Normal 10 8 2 4" xfId="2794" xr:uid="{203AE45A-9607-431E-A63B-9C75DFAA0DFB}"/>
    <cellStyle name="Normal 10 8 3" xfId="1165" xr:uid="{432E61F7-DD95-4E45-AC17-69EC713D606F}"/>
    <cellStyle name="Normal 10 8 3 2" xfId="2795" xr:uid="{10FB229D-C175-4ED5-B94C-36924E68DAD7}"/>
    <cellStyle name="Normal 10 8 3 3" xfId="2796" xr:uid="{03CE137F-9CFF-4B01-AB82-0DEC155FCD3A}"/>
    <cellStyle name="Normal 10 8 3 4" xfId="2797" xr:uid="{BD2B36EC-7735-4D09-BEDD-7C0D2E3E9558}"/>
    <cellStyle name="Normal 10 8 4" xfId="2798" xr:uid="{91583DF9-8C7F-44D7-89E6-C5DF604D455C}"/>
    <cellStyle name="Normal 10 8 5" xfId="2799" xr:uid="{90BF5F64-1CB0-4A09-A0AA-7EFF2CD259CA}"/>
    <cellStyle name="Normal 10 8 6" xfId="2800" xr:uid="{AB522C0A-CD12-476A-8DD7-4F4BA785CF43}"/>
    <cellStyle name="Normal 10 9" xfId="265" xr:uid="{5F72CFBF-B16E-437D-9E61-932B0F6550AE}"/>
    <cellStyle name="Normal 10 9 2" xfId="1166" xr:uid="{404F914B-4683-411C-AE85-0B57C52A412E}"/>
    <cellStyle name="Normal 10 9 2 2" xfId="2801" xr:uid="{9391DF90-6D35-48D0-892F-EC9E903F05D9}"/>
    <cellStyle name="Normal 10 9 2 2 2" xfId="4330" xr:uid="{71D28581-525F-47AF-A84A-1DA31316C668}"/>
    <cellStyle name="Normal 10 9 2 2 3" xfId="4679" xr:uid="{E3C89E20-5CDF-4994-9562-B91802F73436}"/>
    <cellStyle name="Normal 10 9 2 3" xfId="2802" xr:uid="{F1679F83-9A34-4051-BE42-53BEF49A651C}"/>
    <cellStyle name="Normal 10 9 2 4" xfId="2803" xr:uid="{5ED2E5EE-6EA3-436B-B309-F47DDFB152E0}"/>
    <cellStyle name="Normal 10 9 3" xfId="2804" xr:uid="{B292622F-72CC-4724-B112-64F3833E771C}"/>
    <cellStyle name="Normal 10 9 4" xfId="2805" xr:uid="{805CD85D-49A2-4DD6-9B77-7F3994285D55}"/>
    <cellStyle name="Normal 10 9 4 2" xfId="4562" xr:uid="{64FF011E-3FEA-4C82-84FC-7AE7A24AE4B9}"/>
    <cellStyle name="Normal 10 9 4 3" xfId="4680" xr:uid="{B701E26A-6E2F-4B3A-89DE-65DBC965757F}"/>
    <cellStyle name="Normal 10 9 4 4" xfId="4600" xr:uid="{828302E1-6AB2-41F4-A18F-718809B35ED4}"/>
    <cellStyle name="Normal 10 9 5" xfId="2806" xr:uid="{53CF62D5-14B2-4BA2-9692-0D00DB6659E5}"/>
    <cellStyle name="Normal 11" xfId="61" xr:uid="{EC051DB6-C603-40DC-ADD6-DBB626CF6B0F}"/>
    <cellStyle name="Normal 11 2" xfId="266" xr:uid="{927ADFF3-4C96-43B9-80DA-4431300A64B2}"/>
    <cellStyle name="Normal 11 2 2" xfId="4647" xr:uid="{DAF0C8AE-8D5F-4688-9B44-C68DAD8F1C4B}"/>
    <cellStyle name="Normal 11 3" xfId="4335" xr:uid="{F842BB81-DAE6-4529-8625-4C74897105F8}"/>
    <cellStyle name="Normal 11 3 2" xfId="4541" xr:uid="{1455656C-9468-442C-8F81-D7FC8651CD97}"/>
    <cellStyle name="Normal 11 3 3" xfId="4724" xr:uid="{A78231A3-42DC-46F5-8995-4F8B5C95CB0B}"/>
    <cellStyle name="Normal 11 3 4" xfId="4701" xr:uid="{4A24A9F3-EA6E-46C8-868A-B9DD84C82F16}"/>
    <cellStyle name="Normal 12" xfId="62" xr:uid="{7D6CB8AB-994B-4A82-8ADE-76E5582E3C79}"/>
    <cellStyle name="Normal 12 2" xfId="267" xr:uid="{04506BFE-E82F-4E4F-8909-34CCF77A1602}"/>
    <cellStyle name="Normal 12 2 2" xfId="4648" xr:uid="{89864C4D-026B-48EC-B402-6AC666E56ABA}"/>
    <cellStyle name="Normal 12 3" xfId="4542" xr:uid="{90CA9F7D-8393-4BCD-85EB-A05616A0F37D}"/>
    <cellStyle name="Normal 13" xfId="63" xr:uid="{B55ACC3F-0A87-4BA4-8AE4-72B785E5D68A}"/>
    <cellStyle name="Normal 13 2" xfId="64" xr:uid="{17820668-FA9C-4A6B-B654-B6A7A69CA922}"/>
    <cellStyle name="Normal 13 2 2" xfId="268" xr:uid="{B7A841BA-26F2-4758-9757-B8AA3EB44C93}"/>
    <cellStyle name="Normal 13 2 2 2" xfId="4649" xr:uid="{5DC1F43A-EC21-4189-A39D-5A43FB1AE46B}"/>
    <cellStyle name="Normal 13 2 3" xfId="4337" xr:uid="{4842669B-5222-479D-A9D5-F723A1AC58D9}"/>
    <cellStyle name="Normal 13 2 3 2" xfId="4543" xr:uid="{585CEB53-B44E-4D96-9D01-6918EFA8790C}"/>
    <cellStyle name="Normal 13 2 3 3" xfId="4725" xr:uid="{F9E4E07E-C89F-4ED4-9B86-BB80C74D7090}"/>
    <cellStyle name="Normal 13 2 3 4" xfId="4702" xr:uid="{283E96C3-A4CF-4192-BC56-88053EA51766}"/>
    <cellStyle name="Normal 13 3" xfId="269" xr:uid="{7D1A1C26-016B-4D4A-A080-3D867095F987}"/>
    <cellStyle name="Normal 13 3 2" xfId="4421" xr:uid="{E713EB08-AFFC-4654-94C1-0F1FF295E287}"/>
    <cellStyle name="Normal 13 3 3" xfId="4338" xr:uid="{97FBDB60-5993-4BA1-A2CE-A500A4FFDDA4}"/>
    <cellStyle name="Normal 13 3 4" xfId="4566" xr:uid="{0CF4694B-58DA-4E0A-89F2-69B6E175A9FD}"/>
    <cellStyle name="Normal 13 3 5" xfId="4726" xr:uid="{379AB8BB-22A6-4C3D-9BFC-CA83BE26AAF7}"/>
    <cellStyle name="Normal 13 4" xfId="4339" xr:uid="{A00C1ABC-90F4-4B82-B438-1F821DF1E5BA}"/>
    <cellStyle name="Normal 13 5" xfId="4336" xr:uid="{98730E78-8D0B-4FAD-AA1D-323D6BEE926C}"/>
    <cellStyle name="Normal 14" xfId="65" xr:uid="{B09DDD88-3E20-474D-B6B1-D36DCA172D98}"/>
    <cellStyle name="Normal 14 18" xfId="4341" xr:uid="{A1EAEC27-D4C7-41C0-B8C6-F7491F344A50}"/>
    <cellStyle name="Normal 14 2" xfId="270" xr:uid="{6E430C6E-624C-4FB3-8723-613015CBB389}"/>
    <cellStyle name="Normal 14 2 2" xfId="430" xr:uid="{2DFF3CCE-2E72-433C-B991-87D629F824A9}"/>
    <cellStyle name="Normal 14 2 2 2" xfId="431" xr:uid="{B36E6FB3-7331-4103-99DB-691097129807}"/>
    <cellStyle name="Normal 14 2 3" xfId="432" xr:uid="{16F55E80-FFAD-4B92-AD0D-B8A5CEED0A51}"/>
    <cellStyle name="Normal 14 3" xfId="433" xr:uid="{26A7BDD6-DA77-44DD-AC75-CA3FE84941D7}"/>
    <cellStyle name="Normal 14 3 2" xfId="4650" xr:uid="{B1674500-FAB3-4517-9C5E-22DCE92E63D4}"/>
    <cellStyle name="Normal 14 4" xfId="4340" xr:uid="{0ACAC8AB-4CF7-44CC-8524-E0DA0D2881C1}"/>
    <cellStyle name="Normal 14 4 2" xfId="4544" xr:uid="{94B01711-39E1-49D9-8398-14368176F95C}"/>
    <cellStyle name="Normal 14 4 3" xfId="4727" xr:uid="{266F6BA5-B502-4343-B92F-3FEB69AF12A9}"/>
    <cellStyle name="Normal 14 4 4" xfId="4703" xr:uid="{57649A35-3E24-4C23-921D-0088472B6F88}"/>
    <cellStyle name="Normal 15" xfId="66" xr:uid="{382565A1-E961-406E-927E-E51C678D7039}"/>
    <cellStyle name="Normal 15 2" xfId="67" xr:uid="{13126F1B-1BBB-4F7E-BC12-E7522AA908EB}"/>
    <cellStyle name="Normal 15 2 2" xfId="271" xr:uid="{9EA77F76-77EA-4A95-972A-6E9CCACA6FF8}"/>
    <cellStyle name="Normal 15 2 2 2" xfId="4453" xr:uid="{6EA873DE-B268-4D99-93D3-F01A03702D0E}"/>
    <cellStyle name="Normal 15 2 3" xfId="4546" xr:uid="{0DBD74AC-D1B5-4B43-8F2C-50BC87D368E7}"/>
    <cellStyle name="Normal 15 3" xfId="272" xr:uid="{52B45498-592E-4CCC-B778-4AB805086ED3}"/>
    <cellStyle name="Normal 15 3 2" xfId="4422" xr:uid="{986598A8-D8F4-4B12-8041-3D730A636E39}"/>
    <cellStyle name="Normal 15 3 3" xfId="4343" xr:uid="{DB524771-AC56-4A33-8B38-F83B0CBA88D7}"/>
    <cellStyle name="Normal 15 3 4" xfId="4567" xr:uid="{2F2DAFC1-C727-4C0C-96A2-CE24FE24EFFC}"/>
    <cellStyle name="Normal 15 3 5" xfId="4729" xr:uid="{D62F2A9F-64E8-4B88-AF88-2BC9DC6CAD30}"/>
    <cellStyle name="Normal 15 4" xfId="4342" xr:uid="{725E7144-34A1-48E2-B98E-5472FD50A17D}"/>
    <cellStyle name="Normal 15 4 2" xfId="4545" xr:uid="{8CE5D4F0-B8B7-492B-BB11-0C2BECE3D380}"/>
    <cellStyle name="Normal 15 4 3" xfId="4728" xr:uid="{30DF9382-2D0E-4529-975E-A403A701FAB4}"/>
    <cellStyle name="Normal 15 4 4" xfId="4704" xr:uid="{9F184435-F76D-4D6E-9787-6BD21F716D35}"/>
    <cellStyle name="Normal 16" xfId="68" xr:uid="{1E6D6AC3-A052-4811-8336-EF71E16D3FCB}"/>
    <cellStyle name="Normal 16 2" xfId="273" xr:uid="{8956E07A-D652-4AC7-B5BB-5E0293484508}"/>
    <cellStyle name="Normal 16 2 2" xfId="4423" xr:uid="{467E9C44-9C79-4E2C-A875-47CC1743D3DE}"/>
    <cellStyle name="Normal 16 2 3" xfId="4344" xr:uid="{44A220D1-7B80-41B3-A50F-6B0FCD314C5C}"/>
    <cellStyle name="Normal 16 2 4" xfId="4568" xr:uid="{1B860E7D-2D19-4F1E-81D3-C4AF4ADA7980}"/>
    <cellStyle name="Normal 16 2 5" xfId="4730" xr:uid="{69A69E2E-EBDB-467C-AF1A-01B5DDC18E3A}"/>
    <cellStyle name="Normal 16 3" xfId="274" xr:uid="{9CDC061C-B968-440F-A256-9F779C0AAC80}"/>
    <cellStyle name="Normal 17" xfId="69" xr:uid="{33C7DF05-1938-4A36-953D-82C54E145DDB}"/>
    <cellStyle name="Normal 17 2" xfId="275" xr:uid="{F4C91327-F1B9-411E-8645-BADF5BA6E12B}"/>
    <cellStyle name="Normal 17 2 2" xfId="4424" xr:uid="{E48090CC-AE12-4D00-B639-6EFA2124C407}"/>
    <cellStyle name="Normal 17 2 3" xfId="4346" xr:uid="{E8D23CFC-38A0-4DC3-A35C-B134350629CF}"/>
    <cellStyle name="Normal 17 2 4" xfId="4569" xr:uid="{E9E88F91-6D96-436F-8766-F7EB910D902B}"/>
    <cellStyle name="Normal 17 2 5" xfId="4731" xr:uid="{5C734120-9D0B-4977-BA41-EF0C29C603AE}"/>
    <cellStyle name="Normal 17 3" xfId="4347" xr:uid="{5BBDAB61-4906-4C82-9A22-734DF789C00B}"/>
    <cellStyle name="Normal 17 4" xfId="4345" xr:uid="{C084AC6A-573B-4334-B98D-95AB4B73D24C}"/>
    <cellStyle name="Normal 18" xfId="70" xr:uid="{B31FA121-0CBF-4352-9B09-CFC8ED0AD6CB}"/>
    <cellStyle name="Normal 18 2" xfId="276" xr:uid="{12F87415-C38C-48A8-8B51-59CDE8F5D143}"/>
    <cellStyle name="Normal 18 2 2" xfId="4454" xr:uid="{DD0317C1-F3F4-4E5E-8E26-1C49A12E22A1}"/>
    <cellStyle name="Normal 18 3" xfId="4348" xr:uid="{3BD14EB4-1FF9-43E4-8958-0EDBB688507B}"/>
    <cellStyle name="Normal 18 3 2" xfId="4547" xr:uid="{796CCE42-4268-4D71-A66C-BADAD7B6211F}"/>
    <cellStyle name="Normal 18 3 3" xfId="4732" xr:uid="{7C41AE41-40A9-4D78-9D95-187D61D71E17}"/>
    <cellStyle name="Normal 18 3 4" xfId="4705" xr:uid="{F571F9DC-B286-4E6A-B56F-2DE2327416C5}"/>
    <cellStyle name="Normal 19" xfId="71" xr:uid="{B4E43408-A5D5-4F72-886C-EF66907A0716}"/>
    <cellStyle name="Normal 19 2" xfId="72" xr:uid="{0F311F0B-AF77-4F82-8807-0F2427636030}"/>
    <cellStyle name="Normal 19 2 2" xfId="277" xr:uid="{BE5CDD76-33E9-40D2-A87B-E02E019EABAB}"/>
    <cellStyle name="Normal 19 2 2 2" xfId="4651" xr:uid="{BBE57653-DDF5-4434-8F55-3F9E7932B7B5}"/>
    <cellStyle name="Normal 19 2 3" xfId="4549" xr:uid="{C5350253-D0A3-49C8-B131-6FC82567EBBD}"/>
    <cellStyle name="Normal 19 3" xfId="278" xr:uid="{4EA4E952-9FCF-4FA2-80FC-2C932243DADB}"/>
    <cellStyle name="Normal 19 3 2" xfId="4652" xr:uid="{5644C070-FF0A-4DC8-9B3E-5BFCC002FB94}"/>
    <cellStyle name="Normal 19 4" xfId="4548" xr:uid="{02CEF82C-5EED-4F91-BF95-7E64757A1666}"/>
    <cellStyle name="Normal 2" xfId="3" xr:uid="{0035700C-F3A5-4A6F-B63A-5CE25669DEE2}"/>
    <cellStyle name="Normal 2 2" xfId="73" xr:uid="{A9566118-57AB-487E-9371-3675DAFEEA0C}"/>
    <cellStyle name="Normal 2 2 2" xfId="74" xr:uid="{5FDF353F-85B7-4B00-ABEA-AB1160873E3B}"/>
    <cellStyle name="Normal 2 2 2 2" xfId="279" xr:uid="{7047F4FD-FD82-4AA2-B493-AB084B04B4F8}"/>
    <cellStyle name="Normal 2 2 2 2 2" xfId="4655" xr:uid="{2D189899-83A0-4AE8-91A0-AE40564A8613}"/>
    <cellStyle name="Normal 2 2 2 3" xfId="4551" xr:uid="{1726B475-49F7-4B14-A8DE-4BE5CBBB9C7C}"/>
    <cellStyle name="Normal 2 2 3" xfId="280" xr:uid="{33DE7FDD-60E6-432D-B68A-5E1E498BFF65}"/>
    <cellStyle name="Normal 2 2 3 2" xfId="4455" xr:uid="{83EEEA6D-DA76-409E-ABCE-EE9847717379}"/>
    <cellStyle name="Normal 2 2 3 2 2" xfId="4585" xr:uid="{A8097870-A790-431D-9C24-F10554CE4431}"/>
    <cellStyle name="Normal 2 2 3 2 2 2" xfId="4656" xr:uid="{EA3E37AD-ADCD-4A47-9E95-09299BC61CEE}"/>
    <cellStyle name="Normal 2 2 3 2 3" xfId="4750" xr:uid="{CE5DCEEC-3991-45B5-A59F-0E58A8E8E079}"/>
    <cellStyle name="Normal 2 2 3 2 4" xfId="5305" xr:uid="{0B3035CA-8E5C-4DB4-A175-E3FDB31B493D}"/>
    <cellStyle name="Normal 2 2 3 3" xfId="4435" xr:uid="{92F0547B-9CED-4987-B607-96AEAC39C706}"/>
    <cellStyle name="Normal 2 2 3 4" xfId="4706" xr:uid="{F4CA0620-20AD-4B29-9D61-041B87C85902}"/>
    <cellStyle name="Normal 2 2 3 5" xfId="4695" xr:uid="{46106EEE-4CD3-4EC0-A133-484C157DF1B4}"/>
    <cellStyle name="Normal 2 2 4" xfId="4349" xr:uid="{9652D9B1-EED5-4E73-B94B-DE501226C7E8}"/>
    <cellStyle name="Normal 2 2 4 2" xfId="4550" xr:uid="{762BB68E-87A3-4904-BACE-F43411E7E6B4}"/>
    <cellStyle name="Normal 2 2 4 3" xfId="4733" xr:uid="{08697C68-4773-4CEF-9AD8-0850094DAD8B}"/>
    <cellStyle name="Normal 2 2 4 4" xfId="4707" xr:uid="{C2A683BA-7165-474F-8A83-E7121AE74FB0}"/>
    <cellStyle name="Normal 2 2 5" xfId="4654" xr:uid="{B28E51B5-81B7-4F01-8950-5833150DA8A7}"/>
    <cellStyle name="Normal 2 2 6" xfId="4753" xr:uid="{894488FE-4379-477B-B1BA-226B5F8E3781}"/>
    <cellStyle name="Normal 2 3" xfId="75" xr:uid="{BCD4A347-CB93-4E36-9A5C-0D0DF2C91669}"/>
    <cellStyle name="Normal 2 3 2" xfId="76" xr:uid="{E72A8705-14A9-444D-A17E-7397FFA39033}"/>
    <cellStyle name="Normal 2 3 2 2" xfId="281" xr:uid="{EE93066E-8834-4C50-8528-43CDF76C0655}"/>
    <cellStyle name="Normal 2 3 2 2 2" xfId="4657" xr:uid="{DA1F710D-4A06-4FF4-8986-7B926B3448B2}"/>
    <cellStyle name="Normal 2 3 2 3" xfId="4351" xr:uid="{4B93E256-D2ED-4BA9-BFEC-2EC23B24D1CC}"/>
    <cellStyle name="Normal 2 3 2 3 2" xfId="4553" xr:uid="{07DD9143-8D89-4FED-92AF-3458F9EB0C9E}"/>
    <cellStyle name="Normal 2 3 2 3 3" xfId="4735" xr:uid="{89C39B76-D461-4244-90B7-E793368DDFF9}"/>
    <cellStyle name="Normal 2 3 2 3 4" xfId="4708" xr:uid="{7E065F58-CCA1-47DE-BA72-1F6DADC062D5}"/>
    <cellStyle name="Normal 2 3 3" xfId="77" xr:uid="{70C9509D-30D5-411D-B1BB-DD06A28CA98B}"/>
    <cellStyle name="Normal 2 3 4" xfId="78" xr:uid="{A3253DEB-6699-4817-B526-D77C5524DD99}"/>
    <cellStyle name="Normal 2 3 5" xfId="185" xr:uid="{3757EF5C-616A-4EE9-A832-2A8696A67539}"/>
    <cellStyle name="Normal 2 3 5 2" xfId="4658" xr:uid="{8B1E1A53-CC1C-4DF1-9B1F-6A11B4BA5F04}"/>
    <cellStyle name="Normal 2 3 6" xfId="4350" xr:uid="{903A2AA7-DA21-4153-B59E-A2476D0FF4DE}"/>
    <cellStyle name="Normal 2 3 6 2" xfId="4552" xr:uid="{C297487D-F043-451E-9D5E-9D1A49F3CF39}"/>
    <cellStyle name="Normal 2 3 6 3" xfId="4734" xr:uid="{3C2FE221-A330-4351-8FDC-BC0B0C0C5435}"/>
    <cellStyle name="Normal 2 3 6 4" xfId="4709" xr:uid="{7F9C3F6B-D09B-428B-B545-FEB01FC11CFE}"/>
    <cellStyle name="Normal 2 3 7" xfId="5318" xr:uid="{6DFF3525-A95B-4653-8C2B-2A80E0151413}"/>
    <cellStyle name="Normal 2 4" xfId="79" xr:uid="{B7F6C9C7-0AE4-486A-95AC-D0C9EC203269}"/>
    <cellStyle name="Normal 2 4 2" xfId="80" xr:uid="{960933FC-75B9-4B50-8557-F1A365FA37AE}"/>
    <cellStyle name="Normal 2 4 3" xfId="282" xr:uid="{1F45B510-3D38-43E7-AA74-B0FDCD67DC74}"/>
    <cellStyle name="Normal 2 4 3 2" xfId="4659" xr:uid="{99778E87-58CB-476C-9453-7DAC4C4407A8}"/>
    <cellStyle name="Normal 2 4 3 3" xfId="4673" xr:uid="{4B8AA8B0-DFA4-4CD4-AB9A-7E709C3BAC5A}"/>
    <cellStyle name="Normal 2 4 4" xfId="4554" xr:uid="{C6AEB9CE-F997-46B8-8933-E64B6C680039}"/>
    <cellStyle name="Normal 2 4 5" xfId="4754" xr:uid="{782F64E6-5C24-4777-B77D-BE54A811C454}"/>
    <cellStyle name="Normal 2 4 6" xfId="4752" xr:uid="{70735AC3-35F3-4401-8BC1-65425F8ACCB3}"/>
    <cellStyle name="Normal 2 5" xfId="184" xr:uid="{A86C5BF3-15D3-4C04-99F6-598514D54FF1}"/>
    <cellStyle name="Normal 2 5 2" xfId="284" xr:uid="{89C3606C-A0AE-4BE0-8978-9421BC709248}"/>
    <cellStyle name="Normal 2 5 2 2" xfId="2505" xr:uid="{0A897369-FCF1-462B-ACD7-A24FA93AAF8E}"/>
    <cellStyle name="Normal 2 5 3" xfId="283" xr:uid="{07DD7D84-2800-49E8-A226-C35F42ECACDF}"/>
    <cellStyle name="Normal 2 5 3 2" xfId="4586" xr:uid="{9BCCDF38-00D5-4826-85AD-16FF3957B620}"/>
    <cellStyle name="Normal 2 5 3 3" xfId="4746" xr:uid="{544C95EE-9B4C-4DAE-8E94-1F806B4B8673}"/>
    <cellStyle name="Normal 2 5 3 4" xfId="5302" xr:uid="{05C0AFF9-B5BF-4156-80E8-B233EA57FECE}"/>
    <cellStyle name="Normal 2 5 4" xfId="4660" xr:uid="{6B98AC80-209B-4A02-805F-E4FE754B9E9B}"/>
    <cellStyle name="Normal 2 5 5" xfId="4615" xr:uid="{607F7BD7-8EBA-4B46-8D06-E9BCE6D57D55}"/>
    <cellStyle name="Normal 2 5 6" xfId="4614" xr:uid="{0AFD3C63-254D-48AA-ACE7-E4AA72A6FB94}"/>
    <cellStyle name="Normal 2 5 7" xfId="4749" xr:uid="{739DE549-E96C-4C83-AC8A-E7DF59ADB389}"/>
    <cellStyle name="Normal 2 5 8" xfId="4719" xr:uid="{EAF9649E-E25E-4907-AF8D-98960D1DC290}"/>
    <cellStyle name="Normal 2 6" xfId="285" xr:uid="{534BB5F3-A054-41AE-9155-A4F0B13D8A46}"/>
    <cellStyle name="Normal 2 6 2" xfId="286" xr:uid="{EBD3AD35-B92E-4B2F-B1EA-CFCAC43DD215}"/>
    <cellStyle name="Normal 2 6 3" xfId="452" xr:uid="{8F45E0F8-38BB-4DF0-BA69-F03B766348B3}"/>
    <cellStyle name="Normal 2 6 4" xfId="4661" xr:uid="{EBA3F9B2-4416-4FD3-9235-53EE1978180B}"/>
    <cellStyle name="Normal 2 6 5" xfId="4612" xr:uid="{15192E8B-23EC-4B69-9DB7-34B50E5FBEE2}"/>
    <cellStyle name="Normal 2 6 5 2" xfId="4710" xr:uid="{21FD7BB0-DA65-41E1-9CC6-AAB2C22613D2}"/>
    <cellStyle name="Normal 2 6 6" xfId="4598" xr:uid="{38F9360C-BAB9-4828-A5DA-1F5521EBE71B}"/>
    <cellStyle name="Normal 2 6 7" xfId="5322" xr:uid="{A0545F3E-9E5D-4234-890A-A5AFC663FC08}"/>
    <cellStyle name="Normal 2 6 8" xfId="5331" xr:uid="{2CC9061D-9BF9-49E1-A690-7628B009BD6B}"/>
    <cellStyle name="Normal 2 7" xfId="287" xr:uid="{25C467DF-FD50-44A0-A9B1-85CB17201515}"/>
    <cellStyle name="Normal 2 7 2" xfId="4456" xr:uid="{B10660B3-4184-4499-B1A8-263A4AC30D6F}"/>
    <cellStyle name="Normal 2 7 3" xfId="4662" xr:uid="{3C7D52C6-FE79-4969-88E9-E55F445DFE82}"/>
    <cellStyle name="Normal 2 7 4" xfId="5303" xr:uid="{128BFF08-E27F-4C38-9E89-897CE19AA503}"/>
    <cellStyle name="Normal 2 8" xfId="4508" xr:uid="{1066A031-D7DF-407B-B7CF-059DF72D3FC9}"/>
    <cellStyle name="Normal 2 9" xfId="4653" xr:uid="{B3293C26-3A4E-4D17-BE13-1574560D2455}"/>
    <cellStyle name="Normal 20" xfId="434" xr:uid="{5020972D-EE8A-4EBE-ADC5-B6B0C6D22FBC}"/>
    <cellStyle name="Normal 20 2" xfId="435" xr:uid="{B7458376-7F54-4AB6-941E-74994F3BF138}"/>
    <cellStyle name="Normal 20 2 2" xfId="436" xr:uid="{71C7D2D9-FDFD-4158-8738-6C69854A42AB}"/>
    <cellStyle name="Normal 20 2 2 2" xfId="4425" xr:uid="{7685C0E4-6C30-4B0C-AA77-B020A89258BD}"/>
    <cellStyle name="Normal 20 2 2 3" xfId="4417" xr:uid="{A70654EB-EA7B-45B3-9F59-FE33E0355D8F}"/>
    <cellStyle name="Normal 20 2 2 4" xfId="4582" xr:uid="{E1FDBFF3-94ED-48DF-AB90-75223EC05AD5}"/>
    <cellStyle name="Normal 20 2 2 5" xfId="4744" xr:uid="{2557F651-04E7-45C5-B4BF-5A94C59F374D}"/>
    <cellStyle name="Normal 20 2 3" xfId="4420" xr:uid="{C7998041-20F5-42C2-9BA0-1DA008A3E08A}"/>
    <cellStyle name="Normal 20 2 4" xfId="4416" xr:uid="{FA3F0656-993F-4230-A749-F55FB5D0C2F2}"/>
    <cellStyle name="Normal 20 2 5" xfId="4581" xr:uid="{2353BA48-7343-4B7A-8434-05B66B2EE78B}"/>
    <cellStyle name="Normal 20 2 6" xfId="4743" xr:uid="{C5608624-C334-4AEA-B36B-7B75B0EC8B8A}"/>
    <cellStyle name="Normal 20 3" xfId="1167" xr:uid="{17E54B09-0B43-49F4-AA39-DFF714124736}"/>
    <cellStyle name="Normal 20 3 2" xfId="4457" xr:uid="{459AC05C-3CDC-4085-AC30-E98B2FA2FDAA}"/>
    <cellStyle name="Normal 20 4" xfId="4352" xr:uid="{98CF7933-A4BE-42D8-883F-9CA7E2E77B07}"/>
    <cellStyle name="Normal 20 4 2" xfId="4555" xr:uid="{589BC486-B93A-4407-B565-3BA8239FC5C0}"/>
    <cellStyle name="Normal 20 4 3" xfId="4736" xr:uid="{6D7CA9D7-7DA8-49AE-9F24-45E10CD885A2}"/>
    <cellStyle name="Normal 20 4 4" xfId="4711" xr:uid="{3DD73DA1-BDB8-4370-BA76-26F8FB08B55B}"/>
    <cellStyle name="Normal 20 5" xfId="4433" xr:uid="{9F40AA99-B024-41ED-A526-D49B59B403EC}"/>
    <cellStyle name="Normal 20 5 2" xfId="5328" xr:uid="{99F123B8-F717-4AA7-AEE4-D980C2A6751D}"/>
    <cellStyle name="Normal 20 6" xfId="4587" xr:uid="{E43AE836-CF9F-443C-8454-19B579926B8C}"/>
    <cellStyle name="Normal 20 7" xfId="4696" xr:uid="{710BAF29-7077-4F77-B4DF-6CF1A99D8FAE}"/>
    <cellStyle name="Normal 20 8" xfId="4717" xr:uid="{95C009D4-DD98-4AF0-A463-9F0CF59A1584}"/>
    <cellStyle name="Normal 20 9" xfId="4716" xr:uid="{6A48E61B-E405-4EB5-BC42-173565B45A4E}"/>
    <cellStyle name="Normal 21" xfId="437" xr:uid="{AC042A17-8B6C-4CB4-AE81-5D111EE6C803}"/>
    <cellStyle name="Normal 21 2" xfId="438" xr:uid="{50E6AB1E-8F7D-4A96-AD6A-FD4EC0081B75}"/>
    <cellStyle name="Normal 21 2 2" xfId="439" xr:uid="{17CCC6C6-A867-4351-BEB7-94513B94A6D3}"/>
    <cellStyle name="Normal 21 3" xfId="4353" xr:uid="{5ACF22D9-76E2-450F-BE72-750988680A89}"/>
    <cellStyle name="Normal 21 3 2" xfId="4459" xr:uid="{5D9BA94E-968F-41BD-BEF2-82D3B3D984E4}"/>
    <cellStyle name="Normal 21 3 3" xfId="4458" xr:uid="{7866B0E7-D95E-4658-8D0D-E792D9A7DDCB}"/>
    <cellStyle name="Normal 21 4" xfId="4570" xr:uid="{C9D5A079-DC9C-4B1E-829C-38BEAB8904FF}"/>
    <cellStyle name="Normal 21 5" xfId="4737" xr:uid="{B340FE7C-6F6C-47E7-80C3-76F8D957D495}"/>
    <cellStyle name="Normal 22" xfId="440" xr:uid="{E0A9F3A7-D212-4E6E-83AB-2D1C4C584643}"/>
    <cellStyle name="Normal 22 2" xfId="441" xr:uid="{2E481C5E-BDC7-40C8-9403-6146C6193692}"/>
    <cellStyle name="Normal 22 3" xfId="4310" xr:uid="{16AD343D-86DC-456D-96E1-62DB1CA0F76E}"/>
    <cellStyle name="Normal 22 3 2" xfId="4354" xr:uid="{C6BF1E04-1E29-4DA3-81BF-8541DBB71D8C}"/>
    <cellStyle name="Normal 22 3 2 2" xfId="4461" xr:uid="{DF281F77-FF55-4E34-BA22-0D6BE8C4449F}"/>
    <cellStyle name="Normal 22 3 3" xfId="4460" xr:uid="{887D79CA-E255-4070-889A-A186C6127D50}"/>
    <cellStyle name="Normal 22 3 4" xfId="4691" xr:uid="{77580A11-C546-4821-8C58-4D955A60BF93}"/>
    <cellStyle name="Normal 22 4" xfId="4313" xr:uid="{AE7E79AC-9359-4F90-828A-D213B762DDF4}"/>
    <cellStyle name="Normal 22 4 2" xfId="4431" xr:uid="{410C2FDC-7596-4B69-908D-CB43A998C4B9}"/>
    <cellStyle name="Normal 22 4 3" xfId="4571" xr:uid="{29AF2139-33F0-4B77-8315-940109E16765}"/>
    <cellStyle name="Normal 22 4 3 2" xfId="4590" xr:uid="{B6792F9F-B482-4DEF-979B-46E4D15AA1E8}"/>
    <cellStyle name="Normal 22 4 3 3" xfId="4748" xr:uid="{E90C399A-C930-4D58-9641-576B362C58F7}"/>
    <cellStyle name="Normal 22 4 4" xfId="4692" xr:uid="{EEB2760A-BC11-4AC5-839D-B0EB4F87D87E}"/>
    <cellStyle name="Normal 22 4 5" xfId="4604" xr:uid="{D4B023FD-12CA-4DE7-B66C-31324C9733D2}"/>
    <cellStyle name="Normal 22 4 6" xfId="4595" xr:uid="{C1FD0A6F-560F-4D81-B463-83FD84D89204}"/>
    <cellStyle name="Normal 22 4 7" xfId="4594" xr:uid="{0FB86EBE-4C41-409A-90FE-97531049EB55}"/>
    <cellStyle name="Normal 22 4 8" xfId="4593" xr:uid="{4930BA06-3600-41AE-9D83-8B6C8435D2B2}"/>
    <cellStyle name="Normal 22 4 9" xfId="4592" xr:uid="{09990CB7-0252-4CF5-B0B4-E229458F991A}"/>
    <cellStyle name="Normal 22 5" xfId="4738" xr:uid="{216E1942-1CE0-4425-8014-E187ED3F1D96}"/>
    <cellStyle name="Normal 23" xfId="442" xr:uid="{6F679CE2-DC69-41DD-A9A1-E4D547A5588F}"/>
    <cellStyle name="Normal 23 2" xfId="2500" xr:uid="{5FD14CB9-5478-47E4-B02A-114F82D2082D}"/>
    <cellStyle name="Normal 23 2 2" xfId="4356" xr:uid="{1241B237-1EA7-4B1A-A98E-44EB08D20010}"/>
    <cellStyle name="Normal 23 2 2 2" xfId="4751" xr:uid="{3E8D8673-23F8-460D-9AAD-B63B44332563}"/>
    <cellStyle name="Normal 23 2 2 3" xfId="4693" xr:uid="{31CDF73B-A619-4315-A517-F8D629C3F0B4}"/>
    <cellStyle name="Normal 23 2 2 4" xfId="4663" xr:uid="{9624259C-8696-45D1-AA26-4DD1475FFA5D}"/>
    <cellStyle name="Normal 23 2 3" xfId="4605" xr:uid="{57B65F7C-AC10-448E-A573-F2EE1847FFED}"/>
    <cellStyle name="Normal 23 2 4" xfId="4712" xr:uid="{A8230DFD-9CDC-4274-B41B-18DFF549DFB2}"/>
    <cellStyle name="Normal 23 3" xfId="4426" xr:uid="{4C774632-1D20-40FB-BEB3-FA7EE2D1C3F9}"/>
    <cellStyle name="Normal 23 4" xfId="4355" xr:uid="{990BB8F6-F57E-4CE5-931D-F867C2B721A0}"/>
    <cellStyle name="Normal 23 5" xfId="4572" xr:uid="{B46F0036-3F1A-43FA-895A-F11A0553B51E}"/>
    <cellStyle name="Normal 23 6" xfId="4739" xr:uid="{AAC99CAF-2FB2-430C-B01D-B89BE2B97F53}"/>
    <cellStyle name="Normal 24" xfId="443" xr:uid="{9FF73A64-30F4-412F-BEB2-342D3B3CCE53}"/>
    <cellStyle name="Normal 24 2" xfId="444" xr:uid="{1B688970-14B1-48B5-B952-D25577F470F3}"/>
    <cellStyle name="Normal 24 2 2" xfId="4428" xr:uid="{4085DDFB-15F7-4696-813B-F7A93DE76A76}"/>
    <cellStyle name="Normal 24 2 3" xfId="4358" xr:uid="{2A4A1E95-2F97-4BC5-9022-A8743206D962}"/>
    <cellStyle name="Normal 24 2 4" xfId="4574" xr:uid="{C1EACABE-70F8-4488-8B92-6A32D567847D}"/>
    <cellStyle name="Normal 24 2 5" xfId="4741" xr:uid="{F9145D54-6BE8-4DB3-B412-9CD0ABEF3649}"/>
    <cellStyle name="Normal 24 3" xfId="4427" xr:uid="{0E3EC82D-51F8-4EE4-8DC9-DD3D6CEAF202}"/>
    <cellStyle name="Normal 24 4" xfId="4357" xr:uid="{D24C40B8-C15E-4476-918E-46F4D34DE890}"/>
    <cellStyle name="Normal 24 5" xfId="4573" xr:uid="{230A7543-D4F8-4B60-AB32-CF4C6FC5A8D8}"/>
    <cellStyle name="Normal 24 6" xfId="4740" xr:uid="{1953F37F-5CC6-4931-9372-F405F75F4BEB}"/>
    <cellStyle name="Normal 25" xfId="451" xr:uid="{748FF57A-CAFE-4B9C-B46D-779EC446BDF4}"/>
    <cellStyle name="Normal 25 2" xfId="4360" xr:uid="{AD12A2D2-6FDC-4C18-9509-B67AD3FAF7BC}"/>
    <cellStyle name="Normal 25 3" xfId="4429" xr:uid="{693F4EB9-CECD-44B4-B314-15B57FB91ED9}"/>
    <cellStyle name="Normal 25 4" xfId="4359" xr:uid="{B5590DAB-CFA8-4955-BFDE-69E4AADD3244}"/>
    <cellStyle name="Normal 25 5" xfId="4575" xr:uid="{8F617F43-4D34-4910-8F63-EC2E2FE5D527}"/>
    <cellStyle name="Normal 26" xfId="2498" xr:uid="{C170A4CD-1EB6-4B4A-B534-B7FB38FCED74}"/>
    <cellStyle name="Normal 26 2" xfId="2499" xr:uid="{9E01C129-1C0E-46C7-B2FB-3E343E269541}"/>
    <cellStyle name="Normal 26 2 2" xfId="4362" xr:uid="{965A3724-CB07-4F90-A454-B1585BD03A8F}"/>
    <cellStyle name="Normal 26 3" xfId="4361" xr:uid="{7126899B-FC08-4768-B8E0-AE16CCE618AA}"/>
    <cellStyle name="Normal 26 3 2" xfId="4436" xr:uid="{8522B922-E2E6-417D-BAEB-16FE3B0FD0F9}"/>
    <cellStyle name="Normal 27" xfId="2507" xr:uid="{96AC03AB-B228-4C47-BC27-12C87E75FAAB}"/>
    <cellStyle name="Normal 27 2" xfId="4364" xr:uid="{698CAC93-73F6-45F4-8FD8-CD1428896A9A}"/>
    <cellStyle name="Normal 27 3" xfId="4363" xr:uid="{913A7257-F4E8-4218-919E-D45D584D08D3}"/>
    <cellStyle name="Normal 27 4" xfId="4599" xr:uid="{FAC09E93-4FB2-42EE-B7D8-7BCCFC037710}"/>
    <cellStyle name="Normal 27 5" xfId="5320" xr:uid="{3CD34B8F-56E0-4138-995F-D83EBF9645F0}"/>
    <cellStyle name="Normal 27 6" xfId="4589" xr:uid="{A8295A61-9C5D-4F2E-886A-830032365FC0}"/>
    <cellStyle name="Normal 27 7" xfId="5332" xr:uid="{70FE67F4-DECF-422B-864F-31ADA8EA185A}"/>
    <cellStyle name="Normal 28" xfId="4365" xr:uid="{8FA2F680-06E5-4F86-A2ED-824966712660}"/>
    <cellStyle name="Normal 28 2" xfId="4366" xr:uid="{7F3D2F9E-1CF8-451F-8B14-504BB7D86FC7}"/>
    <cellStyle name="Normal 28 3" xfId="4367" xr:uid="{FFF3761F-7625-4306-8BD9-C7455C3F1B9A}"/>
    <cellStyle name="Normal 29" xfId="4368" xr:uid="{405DD4D5-53C9-4C21-9778-2849E4882A83}"/>
    <cellStyle name="Normal 29 2" xfId="4369" xr:uid="{A66051AB-C6CE-4C4F-93EE-27A81F0544EF}"/>
    <cellStyle name="Normal 3" xfId="2" xr:uid="{665067A7-73F8-4B7E-BFD2-7BB3B9468366}"/>
    <cellStyle name="Normal 3 2" xfId="81" xr:uid="{2BE47845-F3F5-4130-AFE1-5AF57E40414F}"/>
    <cellStyle name="Normal 3 2 2" xfId="82" xr:uid="{F1611B4C-A1D0-40F3-B0A7-E55CF4897060}"/>
    <cellStyle name="Normal 3 2 2 2" xfId="288" xr:uid="{DCD947C3-4835-44EB-885A-A75E9367D196}"/>
    <cellStyle name="Normal 3 2 2 2 2" xfId="4665" xr:uid="{1A04009D-3880-4271-9052-FC9B44523B4B}"/>
    <cellStyle name="Normal 3 2 2 3" xfId="4556" xr:uid="{5BE5EDED-B699-483B-9AA8-1647BA1F6246}"/>
    <cellStyle name="Normal 3 2 3" xfId="83" xr:uid="{11904F7A-683D-4884-9967-91D223894D63}"/>
    <cellStyle name="Normal 3 2 4" xfId="289" xr:uid="{AE3385B5-8642-4299-8903-6C616644D39A}"/>
    <cellStyle name="Normal 3 2 4 2" xfId="4666" xr:uid="{21A4B800-CAF9-49FB-805E-7A075849A5D0}"/>
    <cellStyle name="Normal 3 2 5" xfId="2506" xr:uid="{8D7F9D6B-BDD0-44E7-8411-038726410F6E}"/>
    <cellStyle name="Normal 3 2 5 2" xfId="4509" xr:uid="{2D164DE0-969B-4DA7-A8E4-96098D112B44}"/>
    <cellStyle name="Normal 3 2 5 3" xfId="5304" xr:uid="{6151D97D-614F-433E-B7CB-F2B4A1F065BF}"/>
    <cellStyle name="Normal 3 3" xfId="84" xr:uid="{84588FF5-1FA6-4A3D-8D26-86B80CB5FAFD}"/>
    <cellStyle name="Normal 3 3 2" xfId="290" xr:uid="{E19D3E84-C0D2-400E-86CE-D47D4A4BFE3D}"/>
    <cellStyle name="Normal 3 3 2 2" xfId="4667" xr:uid="{777573EB-C40E-4F32-B5C8-1A31C25D3E14}"/>
    <cellStyle name="Normal 3 3 3" xfId="4557" xr:uid="{F9BCC458-385B-4535-8F6C-319FD4B0D324}"/>
    <cellStyle name="Normal 3 4" xfId="85" xr:uid="{6FD5C4DC-0F84-4CA5-8C52-AA5B2017D806}"/>
    <cellStyle name="Normal 3 4 2" xfId="2502" xr:uid="{8D223050-68BE-4B15-A967-346BFFB1D3DC}"/>
    <cellStyle name="Normal 3 4 2 2" xfId="4668" xr:uid="{08C49528-7786-4007-846C-1A2893DBED00}"/>
    <cellStyle name="Normal 3 5" xfId="2501" xr:uid="{1C1B12BA-C9FA-476D-85AD-01A7FA4DD465}"/>
    <cellStyle name="Normal 3 5 2" xfId="4669" xr:uid="{D38F2165-F7C2-4F86-B3B9-7629BC589793}"/>
    <cellStyle name="Normal 3 5 3" xfId="4745" xr:uid="{14A7C589-3BC8-4041-8637-4F14F7A60F7D}"/>
    <cellStyle name="Normal 3 5 4" xfId="4713" xr:uid="{E65F9D8C-EADD-464A-8985-ABBD471BD801}"/>
    <cellStyle name="Normal 3 6" xfId="4664" xr:uid="{CEB7CB67-A34E-44E9-946A-EA3B713E0D6A}"/>
    <cellStyle name="Normal 30" xfId="4370" xr:uid="{BDCC4EF1-0C28-41CA-A946-81BD328D0D76}"/>
    <cellStyle name="Normal 30 2" xfId="4371" xr:uid="{52FF181B-897E-45D4-B968-A03131F8E83D}"/>
    <cellStyle name="Normal 31" xfId="4372" xr:uid="{2C723885-287F-4FD2-8080-C31D8C145C03}"/>
    <cellStyle name="Normal 31 2" xfId="4373" xr:uid="{8F74C5E4-3361-4F31-8A91-000AFE89BA99}"/>
    <cellStyle name="Normal 32" xfId="4374" xr:uid="{04C9AF8A-5C79-4121-85B0-5CB6783CF4D9}"/>
    <cellStyle name="Normal 33" xfId="4375" xr:uid="{65103FBC-6DB7-4C5E-A4C5-F85065A728A4}"/>
    <cellStyle name="Normal 33 2" xfId="4376" xr:uid="{C7F9A084-D198-459A-B961-49DB8C0D3859}"/>
    <cellStyle name="Normal 34" xfId="4377" xr:uid="{587E1CB1-2935-4810-BC02-DCCBAB68BB44}"/>
    <cellStyle name="Normal 34 2" xfId="4378" xr:uid="{F048C8B1-B85E-4710-8947-7EE7EABBF577}"/>
    <cellStyle name="Normal 35" xfId="4379" xr:uid="{BC9BAA88-E0BF-4B54-991E-F290BBBF3037}"/>
    <cellStyle name="Normal 35 2" xfId="4380" xr:uid="{9B531656-0FFA-4F4C-98CF-8AC4A91A90AD}"/>
    <cellStyle name="Normal 36" xfId="4381" xr:uid="{06AAEF85-91B5-4EBE-9077-F2C361A93A80}"/>
    <cellStyle name="Normal 36 2" xfId="4382" xr:uid="{C5DC02D3-AB22-4DD7-A3E5-601219792156}"/>
    <cellStyle name="Normal 37" xfId="4383" xr:uid="{897C1A71-04E7-4373-87E7-F4C6DA627E54}"/>
    <cellStyle name="Normal 37 2" xfId="4384" xr:uid="{14C9914A-5BF7-4E94-A256-1A3F857C62BF}"/>
    <cellStyle name="Normal 38" xfId="4385" xr:uid="{6F0D90F7-382A-430D-9DC1-DEF202EC04E7}"/>
    <cellStyle name="Normal 38 2" xfId="4386" xr:uid="{581AB4D2-332C-4A55-9A9B-6B69E9F5CE28}"/>
    <cellStyle name="Normal 39" xfId="4387" xr:uid="{6CA9DC53-AA1E-45CF-ADB3-5DE8CD176738}"/>
    <cellStyle name="Normal 39 2" xfId="4388" xr:uid="{B047D630-F670-4943-AE0C-0E455AEA2901}"/>
    <cellStyle name="Normal 39 2 2" xfId="4389" xr:uid="{C1F30E97-8BBF-4298-B07A-3FD252A6E698}"/>
    <cellStyle name="Normal 39 3" xfId="4390" xr:uid="{422CF087-56A0-4867-B542-449F332B9DF0}"/>
    <cellStyle name="Normal 4" xfId="86" xr:uid="{E3DBE291-F2BA-4C72-9F37-E07587D9B2B0}"/>
    <cellStyle name="Normal 4 2" xfId="87" xr:uid="{7C5F20B8-42D4-4CCB-B86B-06FD825A3012}"/>
    <cellStyle name="Normal 4 2 2" xfId="88" xr:uid="{6CFD894F-8BA3-47C0-ACB2-5B9CC173F8A2}"/>
    <cellStyle name="Normal 4 2 2 2" xfId="445" xr:uid="{4FA94FCC-65E4-4ADC-85F8-3D1ACBDC24A2}"/>
    <cellStyle name="Normal 4 2 2 3" xfId="2807" xr:uid="{75C10189-566B-4D82-87B8-193FEF7BA137}"/>
    <cellStyle name="Normal 4 2 2 4" xfId="2808" xr:uid="{0753757B-8E6C-4655-BFF6-293943BCD10E}"/>
    <cellStyle name="Normal 4 2 2 4 2" xfId="2809" xr:uid="{35405674-8BA7-49C5-A7EE-0EB9E49B2D93}"/>
    <cellStyle name="Normal 4 2 2 4 3" xfId="2810" xr:uid="{108B8CBB-F6FD-4B89-AC00-A7B79FAE2227}"/>
    <cellStyle name="Normal 4 2 2 4 3 2" xfId="2811" xr:uid="{3620C9E0-EFF3-48B2-A23F-97D51DBD8CDE}"/>
    <cellStyle name="Normal 4 2 2 4 3 3" xfId="4312" xr:uid="{9D833EE9-63BC-4831-9760-2FB9797D933A}"/>
    <cellStyle name="Normal 4 2 3" xfId="2493" xr:uid="{7CE0DE07-9CD1-442D-930F-D65B875867F5}"/>
    <cellStyle name="Normal 4 2 3 2" xfId="2504" xr:uid="{37AC930D-0114-46A2-B7BA-2317B031F1C4}"/>
    <cellStyle name="Normal 4 2 3 2 2" xfId="4462" xr:uid="{281DB5C3-3737-4134-8C9A-EC4CFD7ABADA}"/>
    <cellStyle name="Normal 4 2 3 3" xfId="4463" xr:uid="{971C7A92-EDF9-427B-A7D2-35BB782EC1BB}"/>
    <cellStyle name="Normal 4 2 3 3 2" xfId="4464" xr:uid="{77A4FB7A-D539-43AF-9B20-52F62FAA3B5D}"/>
    <cellStyle name="Normal 4 2 3 4" xfId="4465" xr:uid="{CA93A4DF-E43B-47A1-B7C1-E503C1CC447C}"/>
    <cellStyle name="Normal 4 2 3 5" xfId="4466" xr:uid="{D59453C7-1478-4E79-A806-7B0C713C2271}"/>
    <cellStyle name="Normal 4 2 4" xfId="2494" xr:uid="{8F02BB3D-078C-409A-A815-941769656A0D}"/>
    <cellStyle name="Normal 4 2 4 2" xfId="4392" xr:uid="{9CEEE424-7630-4B40-B248-AA4388A34A71}"/>
    <cellStyle name="Normal 4 2 4 2 2" xfId="4467" xr:uid="{1A857E98-2857-4021-9799-90A3A17CF9AB}"/>
    <cellStyle name="Normal 4 2 4 2 3" xfId="4694" xr:uid="{E040BEAA-1F34-4EA7-B472-3278EBB3DC10}"/>
    <cellStyle name="Normal 4 2 4 2 4" xfId="4613" xr:uid="{EA021E28-E9AA-46E6-9E58-5DC21E106492}"/>
    <cellStyle name="Normal 4 2 4 3" xfId="4576" xr:uid="{F7B67DF9-5234-468F-8E2A-323D424211E4}"/>
    <cellStyle name="Normal 4 2 4 4" xfId="4714" xr:uid="{3F5E012C-B372-46C6-BCDC-F5490345D7C0}"/>
    <cellStyle name="Normal 4 2 5" xfId="1168" xr:uid="{61E5F0E1-78E5-44F3-B4D9-DFFBE2A50AD0}"/>
    <cellStyle name="Normal 4 2 6" xfId="4558" xr:uid="{0B8264EB-7FDA-418D-8CF6-5A7823F40DD6}"/>
    <cellStyle name="Normal 4 3" xfId="528" xr:uid="{E2E88C96-E593-4DF9-8202-B0B1DEE2BEE5}"/>
    <cellStyle name="Normal 4 3 2" xfId="1170" xr:uid="{ADFC6D7C-0E92-439B-BF6C-462313758575}"/>
    <cellStyle name="Normal 4 3 2 2" xfId="1171" xr:uid="{F1BB33F5-16EE-448A-B276-DD6AF478C657}"/>
    <cellStyle name="Normal 4 3 2 3" xfId="1172" xr:uid="{3FD6AFCE-8F33-4899-9072-5480071186B9}"/>
    <cellStyle name="Normal 4 3 3" xfId="1169" xr:uid="{F0E68EF8-0B0B-447B-B69D-36AC9EF989D2}"/>
    <cellStyle name="Normal 4 3 3 2" xfId="4434" xr:uid="{705B57FE-5715-4E57-AB20-9A0189C4A9C3}"/>
    <cellStyle name="Normal 4 3 4" xfId="2812" xr:uid="{7A0427C5-B535-4E2D-B136-C705127AC553}"/>
    <cellStyle name="Normal 4 3 5" xfId="2813" xr:uid="{56712245-9A7F-4853-94CC-470636A71FCA}"/>
    <cellStyle name="Normal 4 3 5 2" xfId="2814" xr:uid="{7115E985-F3A8-4CB4-89AD-679C743AA360}"/>
    <cellStyle name="Normal 4 3 5 3" xfId="2815" xr:uid="{1E51FF5D-9C9A-442A-B966-C630E4503314}"/>
    <cellStyle name="Normal 4 3 5 3 2" xfId="2816" xr:uid="{98DE0B87-0B77-4803-948D-A4F3F33CB604}"/>
    <cellStyle name="Normal 4 3 5 3 3" xfId="4311" xr:uid="{3820C5DA-3ED0-4653-ABA6-8FD131EF7E09}"/>
    <cellStyle name="Normal 4 3 6" xfId="4314" xr:uid="{8E37D81D-2875-4107-863B-3A290E5AF1AB}"/>
    <cellStyle name="Normal 4 4" xfId="453" xr:uid="{5D980CF4-7E7C-4559-A963-B100E7A37640}"/>
    <cellStyle name="Normal 4 4 2" xfId="2495" xr:uid="{D9EEFC8A-C89B-475B-B65A-ACE12A22A72E}"/>
    <cellStyle name="Normal 4 4 3" xfId="2503" xr:uid="{C95EBEFF-A622-46F5-B34A-ACB792EE56B7}"/>
    <cellStyle name="Normal 4 4 3 2" xfId="4317" xr:uid="{A432CEF5-1F17-4AD7-B154-756C514C0074}"/>
    <cellStyle name="Normal 4 4 3 3" xfId="4316" xr:uid="{FDD6F9B5-65CB-4EFB-AED5-8DE32FD52FFE}"/>
    <cellStyle name="Normal 4 4 4" xfId="4747" xr:uid="{93C3A376-5973-4064-A7DE-3923F3EC41B5}"/>
    <cellStyle name="Normal 4 5" xfId="2496" xr:uid="{49E770E5-F37F-4688-8B44-E4BB73A22D1E}"/>
    <cellStyle name="Normal 4 5 2" xfId="4391" xr:uid="{963DC976-93B5-4FF4-B98A-9FAAD6449CF1}"/>
    <cellStyle name="Normal 4 6" xfId="2497" xr:uid="{EED273E8-8191-4ABA-A01D-54AA13EB0947}"/>
    <cellStyle name="Normal 4 7" xfId="900" xr:uid="{DE5F71CC-A54A-42F7-9AB7-278195B196F5}"/>
    <cellStyle name="Normal 40" xfId="4393" xr:uid="{B91C1E4B-3D24-41A1-8B08-419ADE1BDC6D}"/>
    <cellStyle name="Normal 40 2" xfId="4394" xr:uid="{2005118F-D4CB-4AD3-A065-BF580019E0D0}"/>
    <cellStyle name="Normal 40 2 2" xfId="4395" xr:uid="{713A0F1E-CD7B-4280-AA6E-F8AF72C4F335}"/>
    <cellStyle name="Normal 40 3" xfId="4396" xr:uid="{1B63E275-A3E0-4B26-8111-0E1B18F84F75}"/>
    <cellStyle name="Normal 41" xfId="4397" xr:uid="{B74B466C-F625-47DE-B61F-F81924F281F1}"/>
    <cellStyle name="Normal 41 2" xfId="4398" xr:uid="{01F8916B-DB3A-4683-80B6-8A90026B82BD}"/>
    <cellStyle name="Normal 42" xfId="4399" xr:uid="{CCA75CBA-6C1C-45B4-881B-A0A27B43405A}"/>
    <cellStyle name="Normal 42 2" xfId="4400" xr:uid="{DA92C5E7-FE1D-4EA1-8219-A277BF9A451C}"/>
    <cellStyle name="Normal 43" xfId="4401" xr:uid="{37291547-17FF-4CC8-B0A3-74FA7B16A081}"/>
    <cellStyle name="Normal 43 2" xfId="4402" xr:uid="{5A11B0C5-F967-43E8-B411-72AF7348FB6A}"/>
    <cellStyle name="Normal 44" xfId="4412" xr:uid="{EA05EDFB-F43F-49AF-BAD9-CA9C60ED36BB}"/>
    <cellStyle name="Normal 44 2" xfId="4413" xr:uid="{CB4C3720-D6BB-4C2B-BCF4-6DDFF2164E52}"/>
    <cellStyle name="Normal 45" xfId="4674" xr:uid="{F302A8C2-5AE8-456B-A8C3-4993EBF209CC}"/>
    <cellStyle name="Normal 45 2" xfId="5324" xr:uid="{FC865C6E-265F-4E1F-A5CF-DEA5EC0FCB6A}"/>
    <cellStyle name="Normal 45 3" xfId="5323" xr:uid="{EFF3020F-54BC-4065-BD5A-FBFC805F3606}"/>
    <cellStyle name="Normal 5" xfId="89" xr:uid="{78ACDC56-8742-407E-BD24-F99EA32409FF}"/>
    <cellStyle name="Normal 5 10" xfId="291" xr:uid="{FC56C134-958C-4321-B421-1D2B98594073}"/>
    <cellStyle name="Normal 5 10 2" xfId="529" xr:uid="{103219FE-FB84-4B97-A77E-89AE0B61FC06}"/>
    <cellStyle name="Normal 5 10 2 2" xfId="1173" xr:uid="{4C5FBFC8-68A4-45B8-AA55-5E7FDEAEB662}"/>
    <cellStyle name="Normal 5 10 2 3" xfId="2817" xr:uid="{45151C73-ED60-4605-A36E-9C31D446C6C8}"/>
    <cellStyle name="Normal 5 10 2 4" xfId="2818" xr:uid="{A715FD37-9E4C-4EC1-B4CA-CE2735B0B330}"/>
    <cellStyle name="Normal 5 10 3" xfId="1174" xr:uid="{EA928B32-B379-48AE-8560-A24A0EF36591}"/>
    <cellStyle name="Normal 5 10 3 2" xfId="2819" xr:uid="{7AB6F365-6E42-46DE-B56E-1958E7A29973}"/>
    <cellStyle name="Normal 5 10 3 3" xfId="2820" xr:uid="{5113FA06-AB9B-4CAA-9CAE-088404440D2D}"/>
    <cellStyle name="Normal 5 10 3 4" xfId="2821" xr:uid="{9414A3BE-6A8C-4C25-B285-66E3C346A4DD}"/>
    <cellStyle name="Normal 5 10 4" xfId="2822" xr:uid="{A980CBCD-6664-4D68-A989-05E0EF1A2C93}"/>
    <cellStyle name="Normal 5 10 5" xfId="2823" xr:uid="{C2C7F8B1-5B34-4839-9F01-5B46AC59E3F5}"/>
    <cellStyle name="Normal 5 10 6" xfId="2824" xr:uid="{FC95E653-F3F8-4030-B595-5812B85270CB}"/>
    <cellStyle name="Normal 5 11" xfId="292" xr:uid="{6D0898F4-D02D-4CF4-9A94-92F1CFE492DA}"/>
    <cellStyle name="Normal 5 11 2" xfId="1175" xr:uid="{841762C5-8E26-454E-9E81-615C953F06D3}"/>
    <cellStyle name="Normal 5 11 2 2" xfId="2825" xr:uid="{EE262191-BB7A-4E41-B955-C848CDDA8A0F}"/>
    <cellStyle name="Normal 5 11 2 2 2" xfId="4403" xr:uid="{14F6E694-85AA-4F59-845A-2A4CE6CAD91A}"/>
    <cellStyle name="Normal 5 11 2 2 3" xfId="4681" xr:uid="{D29F21AA-989C-4F35-BF57-4E61AB1A4CCA}"/>
    <cellStyle name="Normal 5 11 2 3" xfId="2826" xr:uid="{3E48D992-D9C2-4E4A-9E09-9B71A76FD139}"/>
    <cellStyle name="Normal 5 11 2 4" xfId="2827" xr:uid="{2A913AB6-36DC-4231-97BE-D8A74641CFA1}"/>
    <cellStyle name="Normal 5 11 3" xfId="2828" xr:uid="{D6D70BCA-1DCC-49E2-9F8F-D2F6860F42E1}"/>
    <cellStyle name="Normal 5 11 4" xfId="2829" xr:uid="{EBAE229A-06F6-4F51-BCD2-28AB20C4E3EE}"/>
    <cellStyle name="Normal 5 11 4 2" xfId="4577" xr:uid="{3F763864-3470-4D67-BA69-421E8F8FCB18}"/>
    <cellStyle name="Normal 5 11 4 3" xfId="4682" xr:uid="{02A4CAB3-E34F-406B-9BD1-AB24F55B048C}"/>
    <cellStyle name="Normal 5 11 4 4" xfId="4606" xr:uid="{2598A0E7-1DD9-4C04-B975-2D70E3510A24}"/>
    <cellStyle name="Normal 5 11 5" xfId="2830" xr:uid="{569E8017-ACF6-41EC-A6E6-9989A7ACA44D}"/>
    <cellStyle name="Normal 5 12" xfId="1176" xr:uid="{93384D72-BEDD-4F1F-AF01-7843522CEEC4}"/>
    <cellStyle name="Normal 5 12 2" xfId="2831" xr:uid="{9B567B28-44C7-4BD2-93D2-401CC58359D0}"/>
    <cellStyle name="Normal 5 12 3" xfId="2832" xr:uid="{4ECC4C69-746C-4971-90B5-9752BD7D0D62}"/>
    <cellStyle name="Normal 5 12 4" xfId="2833" xr:uid="{3EC3D158-69CF-4CB9-A430-C7EC54A1AE02}"/>
    <cellStyle name="Normal 5 13" xfId="901" xr:uid="{2B04635F-28AC-45A5-A0F5-B1ECFA15387E}"/>
    <cellStyle name="Normal 5 13 2" xfId="2834" xr:uid="{41ADF806-CC59-44E3-9EBB-45CDAF23143C}"/>
    <cellStyle name="Normal 5 13 3" xfId="2835" xr:uid="{315C40FA-2299-4873-88C0-08BE00D230B6}"/>
    <cellStyle name="Normal 5 13 4" xfId="2836" xr:uid="{B0899F2D-36D7-4106-8A20-DC43C18BD4B2}"/>
    <cellStyle name="Normal 5 14" xfId="2837" xr:uid="{7FC9F3CC-4D1B-4286-B1D4-2288C60EAABE}"/>
    <cellStyle name="Normal 5 14 2" xfId="2838" xr:uid="{5F865C06-2130-494E-B585-231AD3A90924}"/>
    <cellStyle name="Normal 5 15" xfId="2839" xr:uid="{5982EF45-EC00-44F0-B8BF-AF41BCE684AF}"/>
    <cellStyle name="Normal 5 16" xfId="2840" xr:uid="{F8CF39AC-192E-4411-98BE-AFAC083E438C}"/>
    <cellStyle name="Normal 5 17" xfId="2841" xr:uid="{C84D8914-C204-49BA-8318-8D06EF7603EF}"/>
    <cellStyle name="Normal 5 2" xfId="90" xr:uid="{FE8FBE82-05F2-4681-A639-07AF529AA1BA}"/>
    <cellStyle name="Normal 5 2 2" xfId="187" xr:uid="{E0BCA51E-0355-4FA2-92B5-83B04B5C8A21}"/>
    <cellStyle name="Normal 5 2 2 2" xfId="188" xr:uid="{EF7E811E-F4CA-43C9-B962-DFB8A09E9D5F}"/>
    <cellStyle name="Normal 5 2 2 2 2" xfId="189" xr:uid="{5CE03BAB-6CA7-4D79-84E6-40339737AE89}"/>
    <cellStyle name="Normal 5 2 2 2 2 2" xfId="190" xr:uid="{CE3451F5-84B6-4AD3-8193-F3A06983A2B1}"/>
    <cellStyle name="Normal 5 2 2 2 3" xfId="191" xr:uid="{24AEC0C7-B8A8-46C9-842E-172E6F2D3683}"/>
    <cellStyle name="Normal 5 2 2 2 4" xfId="4670" xr:uid="{0318B361-0B9E-4D4B-A94C-6D45EE9DA7B1}"/>
    <cellStyle name="Normal 5 2 2 2 5" xfId="5300" xr:uid="{C5E45E32-D2C3-4613-824B-965E51592C09}"/>
    <cellStyle name="Normal 5 2 2 3" xfId="192" xr:uid="{29F313CA-61B7-47FC-A93C-1960D875C8C0}"/>
    <cellStyle name="Normal 5 2 2 3 2" xfId="193" xr:uid="{661F9BC3-E5A3-4949-B747-8917E99B3CCB}"/>
    <cellStyle name="Normal 5 2 2 4" xfId="194" xr:uid="{B723DB4E-4CB8-4A4B-942B-4B83E9C3A4D0}"/>
    <cellStyle name="Normal 5 2 2 5" xfId="293" xr:uid="{BFB41C1C-6AF3-43F4-8461-0917D5EC9A94}"/>
    <cellStyle name="Normal 5 2 2 6" xfId="4596" xr:uid="{E4EBDEF5-E889-4BA6-AE98-8FCFBF3067AA}"/>
    <cellStyle name="Normal 5 2 2 7" xfId="5329" xr:uid="{1A90759F-0602-4C59-8E0A-815BC7BCFB60}"/>
    <cellStyle name="Normal 5 2 3" xfId="195" xr:uid="{0A354E2F-99AB-4001-8AD5-92767B296C02}"/>
    <cellStyle name="Normal 5 2 3 2" xfId="196" xr:uid="{0218D442-A1EC-432E-B6CE-F7121E2131A6}"/>
    <cellStyle name="Normal 5 2 3 2 2" xfId="197" xr:uid="{1915AB0A-A424-41DB-8596-C63CAE28D735}"/>
    <cellStyle name="Normal 5 2 3 2 3" xfId="4559" xr:uid="{41E3C80C-FED0-4F94-BE2B-26C57FA142FF}"/>
    <cellStyle name="Normal 5 2 3 2 4" xfId="5301" xr:uid="{68E0F037-32DB-4269-8079-AC1C7E493FAF}"/>
    <cellStyle name="Normal 5 2 3 3" xfId="198" xr:uid="{58DC2CED-4547-4A75-9F05-032926D0D5BC}"/>
    <cellStyle name="Normal 5 2 3 3 2" xfId="4742" xr:uid="{84CACD03-9019-40DE-9D9E-D3ED1F2AC969}"/>
    <cellStyle name="Normal 5 2 3 4" xfId="4404" xr:uid="{EC335532-7A13-4410-825C-D3716F0F0228}"/>
    <cellStyle name="Normal 5 2 3 4 2" xfId="4715" xr:uid="{8DFD2A20-8B2C-4F79-BA54-A057DEEC5855}"/>
    <cellStyle name="Normal 5 2 3 5" xfId="4597" xr:uid="{3D50EBB0-D71C-406F-B220-88B43DEC0F98}"/>
    <cellStyle name="Normal 5 2 3 6" xfId="5321" xr:uid="{69648F23-808E-43E7-91EB-916820156993}"/>
    <cellStyle name="Normal 5 2 3 7" xfId="5330" xr:uid="{63121416-EE20-42D4-8FCB-529D80481B74}"/>
    <cellStyle name="Normal 5 2 4" xfId="199" xr:uid="{1DADD3F3-2976-4FCB-B7C9-AD72B854890F}"/>
    <cellStyle name="Normal 5 2 4 2" xfId="200" xr:uid="{94C0E060-2203-4368-B806-AA11F0A395AF}"/>
    <cellStyle name="Normal 5 2 5" xfId="201" xr:uid="{8C634E07-9224-4A61-94E4-AB1E482AD9A3}"/>
    <cellStyle name="Normal 5 2 6" xfId="186" xr:uid="{321D1746-5318-474F-9E73-A6F5A13BA74F}"/>
    <cellStyle name="Normal 5 3" xfId="91" xr:uid="{890C8AA0-0AB5-4697-A8CB-7ECFD2E74F14}"/>
    <cellStyle name="Normal 5 3 2" xfId="4406" xr:uid="{B2BE0E1A-D039-487E-8E53-9744574D3833}"/>
    <cellStyle name="Normal 5 3 3" xfId="4405" xr:uid="{50F78665-571A-4881-8865-3AD446898011}"/>
    <cellStyle name="Normal 5 4" xfId="92" xr:uid="{822BC593-9E77-448A-BA49-2E5594313418}"/>
    <cellStyle name="Normal 5 4 10" xfId="2842" xr:uid="{75CDCEC7-1BF8-42FF-9835-E67718C7C760}"/>
    <cellStyle name="Normal 5 4 11" xfId="2843" xr:uid="{FBBAEC56-7760-4498-836A-2F5594909E08}"/>
    <cellStyle name="Normal 5 4 2" xfId="93" xr:uid="{6133DE71-3E80-40A8-9965-652513C52E14}"/>
    <cellStyle name="Normal 5 4 2 2" xfId="94" xr:uid="{CFB01D60-B6FC-449E-AFEC-7BA5B3D6C454}"/>
    <cellStyle name="Normal 5 4 2 2 2" xfId="294" xr:uid="{D20946DC-5172-4A0E-9EAE-94AA56F2E820}"/>
    <cellStyle name="Normal 5 4 2 2 2 2" xfId="530" xr:uid="{30D5147C-D8BD-4372-8740-1BEFCE4266E7}"/>
    <cellStyle name="Normal 5 4 2 2 2 2 2" xfId="531" xr:uid="{9B67BBB5-69D8-4650-BBCE-628D218B9F71}"/>
    <cellStyle name="Normal 5 4 2 2 2 2 2 2" xfId="1177" xr:uid="{C57CFBBE-81FE-4972-8F18-C48076F2C03D}"/>
    <cellStyle name="Normal 5 4 2 2 2 2 2 2 2" xfId="1178" xr:uid="{C385BE30-D174-46FE-8F6B-502AFF741816}"/>
    <cellStyle name="Normal 5 4 2 2 2 2 2 3" xfId="1179" xr:uid="{03F9AA30-B510-459E-BC21-B7F98E4A9D1C}"/>
    <cellStyle name="Normal 5 4 2 2 2 2 3" xfId="1180" xr:uid="{B7636928-9A52-4370-9DC5-6B1DA29D3EC5}"/>
    <cellStyle name="Normal 5 4 2 2 2 2 3 2" xfId="1181" xr:uid="{2E0D65C9-9971-474C-BFB3-687DF1805E98}"/>
    <cellStyle name="Normal 5 4 2 2 2 2 4" xfId="1182" xr:uid="{70F2DE27-0624-4E12-9D43-8955F38D50D6}"/>
    <cellStyle name="Normal 5 4 2 2 2 3" xfId="532" xr:uid="{43A8C4DA-2964-4150-8F90-FB15B81D06C2}"/>
    <cellStyle name="Normal 5 4 2 2 2 3 2" xfId="1183" xr:uid="{521E98B2-E08C-40C2-ADAE-D0A36BE8D186}"/>
    <cellStyle name="Normal 5 4 2 2 2 3 2 2" xfId="1184" xr:uid="{46ED65F1-0960-473B-890B-5FF2D53C5719}"/>
    <cellStyle name="Normal 5 4 2 2 2 3 3" xfId="1185" xr:uid="{EF0D93A8-734A-4954-8D75-588B118BBF89}"/>
    <cellStyle name="Normal 5 4 2 2 2 3 4" xfId="2844" xr:uid="{9123F004-4EBB-4CAD-9739-D7EA89388F8E}"/>
    <cellStyle name="Normal 5 4 2 2 2 4" xfId="1186" xr:uid="{26FE30DC-C62E-4980-8BCB-E265527305CC}"/>
    <cellStyle name="Normal 5 4 2 2 2 4 2" xfId="1187" xr:uid="{C6912997-0033-4C3E-91DB-BAF362A44400}"/>
    <cellStyle name="Normal 5 4 2 2 2 5" xfId="1188" xr:uid="{AC919F06-930F-4EA4-9DCA-464480F2E703}"/>
    <cellStyle name="Normal 5 4 2 2 2 6" xfId="2845" xr:uid="{F67A8978-C920-490F-999F-37EFFDA3F445}"/>
    <cellStyle name="Normal 5 4 2 2 3" xfId="295" xr:uid="{07A1929E-C17F-4812-A9A3-55F6C26003A8}"/>
    <cellStyle name="Normal 5 4 2 2 3 2" xfId="533" xr:uid="{8F2ED036-431A-4F11-A02D-BB76E655AF86}"/>
    <cellStyle name="Normal 5 4 2 2 3 2 2" xfId="534" xr:uid="{9B388826-B773-4DCD-A24A-D2E9643CEAE2}"/>
    <cellStyle name="Normal 5 4 2 2 3 2 2 2" xfId="1189" xr:uid="{74CFEDB7-F686-4102-BF18-FC7F8A2BFCBD}"/>
    <cellStyle name="Normal 5 4 2 2 3 2 2 2 2" xfId="1190" xr:uid="{E646D924-BB8C-4D4B-8FB9-B550B5152B7D}"/>
    <cellStyle name="Normal 5 4 2 2 3 2 2 3" xfId="1191" xr:uid="{8578368F-23ED-46FF-896E-AF6E45A8EE60}"/>
    <cellStyle name="Normal 5 4 2 2 3 2 3" xfId="1192" xr:uid="{47CDE421-6135-4D52-8580-D2962EA97CC4}"/>
    <cellStyle name="Normal 5 4 2 2 3 2 3 2" xfId="1193" xr:uid="{8257444B-CB74-4349-BBBE-229E25EF14FD}"/>
    <cellStyle name="Normal 5 4 2 2 3 2 4" xfId="1194" xr:uid="{FF72EE8F-4093-45A5-81D0-7E8D503AA07D}"/>
    <cellStyle name="Normal 5 4 2 2 3 3" xfId="535" xr:uid="{2F2AC627-A937-4790-8816-45E3BBF4E03A}"/>
    <cellStyle name="Normal 5 4 2 2 3 3 2" xfId="1195" xr:uid="{54B7BFA4-765F-45B0-85AA-F84B5E7C5619}"/>
    <cellStyle name="Normal 5 4 2 2 3 3 2 2" xfId="1196" xr:uid="{93EE69D7-7747-4696-BEA5-9EB162F52BFB}"/>
    <cellStyle name="Normal 5 4 2 2 3 3 3" xfId="1197" xr:uid="{8460B9C9-F06F-4C38-ACFA-7AE8C6E783A1}"/>
    <cellStyle name="Normal 5 4 2 2 3 4" xfId="1198" xr:uid="{6485385D-9CC7-4093-97E5-845206B38ADE}"/>
    <cellStyle name="Normal 5 4 2 2 3 4 2" xfId="1199" xr:uid="{95571F47-4151-4F5D-9707-E1041DECAF4C}"/>
    <cellStyle name="Normal 5 4 2 2 3 5" xfId="1200" xr:uid="{E89FF7C3-DE52-4848-8F1F-C12D2A874A6C}"/>
    <cellStyle name="Normal 5 4 2 2 4" xfId="536" xr:uid="{827ED53C-4726-45E8-BB8E-D4F4B2DCE1E5}"/>
    <cellStyle name="Normal 5 4 2 2 4 2" xfId="537" xr:uid="{7ED32B18-12B3-4730-8622-CC39B9AAFE69}"/>
    <cellStyle name="Normal 5 4 2 2 4 2 2" xfId="1201" xr:uid="{4174760B-9643-4904-9BA5-82C51A15D18D}"/>
    <cellStyle name="Normal 5 4 2 2 4 2 2 2" xfId="1202" xr:uid="{7A437BF0-DB47-4D5B-84C0-A73312056017}"/>
    <cellStyle name="Normal 5 4 2 2 4 2 3" xfId="1203" xr:uid="{864EECFB-C03C-4062-9AA1-1521B48D580F}"/>
    <cellStyle name="Normal 5 4 2 2 4 3" xfId="1204" xr:uid="{1BADF888-1A7E-4CF9-BBC9-951AFA5D71D8}"/>
    <cellStyle name="Normal 5 4 2 2 4 3 2" xfId="1205" xr:uid="{135361B5-1CB1-474C-A5FD-0762EBCA938A}"/>
    <cellStyle name="Normal 5 4 2 2 4 4" xfId="1206" xr:uid="{D052ABF5-AA1D-4574-BADD-B103B7B5ED67}"/>
    <cellStyle name="Normal 5 4 2 2 5" xfId="538" xr:uid="{FB21FE59-D512-4D0A-98DD-430D8A79B621}"/>
    <cellStyle name="Normal 5 4 2 2 5 2" xfId="1207" xr:uid="{4DEEF68C-4F00-4F93-89DB-786643BA5A27}"/>
    <cellStyle name="Normal 5 4 2 2 5 2 2" xfId="1208" xr:uid="{AB2382C5-E411-4E24-A304-F95429CD2A3A}"/>
    <cellStyle name="Normal 5 4 2 2 5 3" xfId="1209" xr:uid="{33516ED0-0E56-4C61-AA4A-F5BDC2955815}"/>
    <cellStyle name="Normal 5 4 2 2 5 4" xfId="2846" xr:uid="{9E9C7A27-6DCD-42C6-8766-9CC01DED0911}"/>
    <cellStyle name="Normal 5 4 2 2 6" xfId="1210" xr:uid="{A4324B09-CA57-4D44-B974-0DD277313DED}"/>
    <cellStyle name="Normal 5 4 2 2 6 2" xfId="1211" xr:uid="{5ADFA05F-72D2-45AC-B638-4715C8D8C64D}"/>
    <cellStyle name="Normal 5 4 2 2 7" xfId="1212" xr:uid="{160235CB-2197-4CBF-897C-3E66FFE2FE00}"/>
    <cellStyle name="Normal 5 4 2 2 8" xfId="2847" xr:uid="{D8646A9C-DF00-4847-B7ED-A40145B94559}"/>
    <cellStyle name="Normal 5 4 2 3" xfId="296" xr:uid="{BC7FF6FE-9BF6-4EDF-B88B-EB299D0D8222}"/>
    <cellStyle name="Normal 5 4 2 3 2" xfId="539" xr:uid="{BF40C4FF-BDA3-4975-85C0-EB91CB698947}"/>
    <cellStyle name="Normal 5 4 2 3 2 2" xfId="540" xr:uid="{EAAC0997-10DF-4459-A567-754C987FDA8A}"/>
    <cellStyle name="Normal 5 4 2 3 2 2 2" xfId="1213" xr:uid="{20894574-AABF-464B-986D-FB9903BDCD77}"/>
    <cellStyle name="Normal 5 4 2 3 2 2 2 2" xfId="1214" xr:uid="{54EF82B6-6AEC-46D5-94DD-857BCD20E34D}"/>
    <cellStyle name="Normal 5 4 2 3 2 2 3" xfId="1215" xr:uid="{AAB11C66-05B3-461F-9CC7-71C6CD10630E}"/>
    <cellStyle name="Normal 5 4 2 3 2 3" xfId="1216" xr:uid="{3ED9750E-B601-4CF7-88F0-1EE5F520C2CB}"/>
    <cellStyle name="Normal 5 4 2 3 2 3 2" xfId="1217" xr:uid="{73FAB8A6-D534-46A5-8587-75D45F0A1742}"/>
    <cellStyle name="Normal 5 4 2 3 2 4" xfId="1218" xr:uid="{C3904F77-896E-4D36-8EF2-298205E990F5}"/>
    <cellStyle name="Normal 5 4 2 3 3" xfId="541" xr:uid="{C2004066-F78B-490E-BFB7-FA6262415ABA}"/>
    <cellStyle name="Normal 5 4 2 3 3 2" xfId="1219" xr:uid="{29D7D83A-C994-45F2-9371-55D06946A16C}"/>
    <cellStyle name="Normal 5 4 2 3 3 2 2" xfId="1220" xr:uid="{E6E98741-92B7-419F-B0A0-D286E94FDEBE}"/>
    <cellStyle name="Normal 5 4 2 3 3 3" xfId="1221" xr:uid="{72C5DC06-0788-483A-BA40-124D18D1A4F7}"/>
    <cellStyle name="Normal 5 4 2 3 3 4" xfId="2848" xr:uid="{80FD0844-E309-4266-86A2-4913AFB56506}"/>
    <cellStyle name="Normal 5 4 2 3 4" xfId="1222" xr:uid="{0BA7E135-745E-4300-A3AA-D0C6A90BBB08}"/>
    <cellStyle name="Normal 5 4 2 3 4 2" xfId="1223" xr:uid="{98889DCE-C0DD-42F0-A28E-595E2FC2AD3A}"/>
    <cellStyle name="Normal 5 4 2 3 5" xfId="1224" xr:uid="{B2E91A53-D52C-4019-9EC3-469D9502BC60}"/>
    <cellStyle name="Normal 5 4 2 3 6" xfId="2849" xr:uid="{F64D1DCE-B399-4F48-A3FC-4C8B133E080A}"/>
    <cellStyle name="Normal 5 4 2 4" xfId="297" xr:uid="{75DA4851-22B7-4FFE-A002-887089307AC2}"/>
    <cellStyle name="Normal 5 4 2 4 2" xfId="542" xr:uid="{BCB75537-C44D-4418-A044-6A545D39CE27}"/>
    <cellStyle name="Normal 5 4 2 4 2 2" xfId="543" xr:uid="{4105E504-1D68-42FF-8AA6-DCC82D4A8577}"/>
    <cellStyle name="Normal 5 4 2 4 2 2 2" xfId="1225" xr:uid="{53975D05-EFE3-457D-B061-456700EC15EF}"/>
    <cellStyle name="Normal 5 4 2 4 2 2 2 2" xfId="1226" xr:uid="{22A56500-68EF-45D8-B9C3-5719BAA6EB7C}"/>
    <cellStyle name="Normal 5 4 2 4 2 2 3" xfId="1227" xr:uid="{73EF6364-7B16-4C8F-96F8-6229F37ED653}"/>
    <cellStyle name="Normal 5 4 2 4 2 3" xfId="1228" xr:uid="{0DFDBB9E-A601-4811-B7ED-EEA112AA32B9}"/>
    <cellStyle name="Normal 5 4 2 4 2 3 2" xfId="1229" xr:uid="{E7FE2588-DAA8-464A-B366-E0D1528EF300}"/>
    <cellStyle name="Normal 5 4 2 4 2 4" xfId="1230" xr:uid="{C102A9BF-9D0E-4ABD-B101-D44053A59926}"/>
    <cellStyle name="Normal 5 4 2 4 3" xfId="544" xr:uid="{30F23229-1B9C-4427-90F6-0244BE1565F7}"/>
    <cellStyle name="Normal 5 4 2 4 3 2" xfId="1231" xr:uid="{1CF0E2B6-0AFC-41C4-90F7-881335FE402B}"/>
    <cellStyle name="Normal 5 4 2 4 3 2 2" xfId="1232" xr:uid="{519F0816-FF26-431D-AA0E-33CB0861B16D}"/>
    <cellStyle name="Normal 5 4 2 4 3 3" xfId="1233" xr:uid="{C996E452-5217-42C6-95BE-7077B7E91665}"/>
    <cellStyle name="Normal 5 4 2 4 4" xfId="1234" xr:uid="{7A16D527-CE08-4761-809D-7BAE773DF0CF}"/>
    <cellStyle name="Normal 5 4 2 4 4 2" xfId="1235" xr:uid="{D083C161-776B-487B-803F-03EC3C5F2BBE}"/>
    <cellStyle name="Normal 5 4 2 4 5" xfId="1236" xr:uid="{4DA008A1-F337-4E71-9C7F-B03B0A990CF0}"/>
    <cellStyle name="Normal 5 4 2 5" xfId="298" xr:uid="{C67AE07D-72A2-4FB6-B81D-418BA987129D}"/>
    <cellStyle name="Normal 5 4 2 5 2" xfId="545" xr:uid="{1AC411BC-B3DB-4819-A6D2-B57768AC54EB}"/>
    <cellStyle name="Normal 5 4 2 5 2 2" xfId="1237" xr:uid="{97BFB46A-1AD5-493B-B92C-9DAAF4239C77}"/>
    <cellStyle name="Normal 5 4 2 5 2 2 2" xfId="1238" xr:uid="{B3F21223-1A70-4736-A100-B997ACFDD322}"/>
    <cellStyle name="Normal 5 4 2 5 2 3" xfId="1239" xr:uid="{D47ADB4D-745B-4C9D-9B1B-4A983AE85477}"/>
    <cellStyle name="Normal 5 4 2 5 3" xfId="1240" xr:uid="{58E789C7-7A88-446A-A1A0-CBCA76B91CDA}"/>
    <cellStyle name="Normal 5 4 2 5 3 2" xfId="1241" xr:uid="{E1417265-88C6-4484-A76A-C71B043622EB}"/>
    <cellStyle name="Normal 5 4 2 5 4" xfId="1242" xr:uid="{E01B7C48-BDD8-4334-87EB-7AC6078F9229}"/>
    <cellStyle name="Normal 5 4 2 6" xfId="546" xr:uid="{167C8AD6-8F21-4274-AB29-C6DB471B7624}"/>
    <cellStyle name="Normal 5 4 2 6 2" xfId="1243" xr:uid="{254076E9-53BD-4653-B471-3E08DD05932A}"/>
    <cellStyle name="Normal 5 4 2 6 2 2" xfId="1244" xr:uid="{E6F36DF1-DBF4-46EA-8FB3-5D2C2AA26B02}"/>
    <cellStyle name="Normal 5 4 2 6 2 3" xfId="4419" xr:uid="{F9387B0F-1761-4A79-B01B-7572F05ACB6D}"/>
    <cellStyle name="Normal 5 4 2 6 3" xfId="1245" xr:uid="{B36FFEC1-D356-42EF-94A0-9268BBBA8B36}"/>
    <cellStyle name="Normal 5 4 2 6 4" xfId="2850" xr:uid="{5B813B12-672A-4822-9B73-7B5C55EB5D9D}"/>
    <cellStyle name="Normal 5 4 2 6 4 2" xfId="4584" xr:uid="{275CAE0D-92EF-476F-982E-92D516AD0355}"/>
    <cellStyle name="Normal 5 4 2 6 4 3" xfId="4683" xr:uid="{60F0F36C-7F50-45FD-ADEC-537FC224F36B}"/>
    <cellStyle name="Normal 5 4 2 6 4 4" xfId="4611" xr:uid="{10161D88-0E98-445E-9563-4440795F0DC1}"/>
    <cellStyle name="Normal 5 4 2 7" xfId="1246" xr:uid="{AD1771C9-3382-4C17-B500-3E7ACD015417}"/>
    <cellStyle name="Normal 5 4 2 7 2" xfId="1247" xr:uid="{4647F841-022D-4AA3-92EF-366EDDF37729}"/>
    <cellStyle name="Normal 5 4 2 8" xfId="1248" xr:uid="{55197176-4F8B-4575-A250-30F8450C246F}"/>
    <cellStyle name="Normal 5 4 2 9" xfId="2851" xr:uid="{CC189828-E3BB-4576-A2AB-2B1F1408BC26}"/>
    <cellStyle name="Normal 5 4 3" xfId="95" xr:uid="{D8A29AF1-F298-43D6-B776-9360A2F921F4}"/>
    <cellStyle name="Normal 5 4 3 2" xfId="96" xr:uid="{D731FF5B-0369-4E5D-8EE9-19EB06E21AF2}"/>
    <cellStyle name="Normal 5 4 3 2 2" xfId="547" xr:uid="{B1D71A33-605B-409D-95A2-EC27310D43AA}"/>
    <cellStyle name="Normal 5 4 3 2 2 2" xfId="548" xr:uid="{6522569E-71CE-485B-85D4-6A849C48FF99}"/>
    <cellStyle name="Normal 5 4 3 2 2 2 2" xfId="1249" xr:uid="{7A6F3F1A-174A-469A-BA1E-E1404C345C4E}"/>
    <cellStyle name="Normal 5 4 3 2 2 2 2 2" xfId="1250" xr:uid="{891E16E8-CFA4-45C3-8573-1B968C5720D4}"/>
    <cellStyle name="Normal 5 4 3 2 2 2 3" xfId="1251" xr:uid="{4C25798E-EFB1-4355-8749-4AB46FD86C9C}"/>
    <cellStyle name="Normal 5 4 3 2 2 3" xfId="1252" xr:uid="{B9835BEB-F869-41CE-BE07-945E81709ECA}"/>
    <cellStyle name="Normal 5 4 3 2 2 3 2" xfId="1253" xr:uid="{21253EC0-4283-44B4-B5AA-6BE27C130C63}"/>
    <cellStyle name="Normal 5 4 3 2 2 4" xfId="1254" xr:uid="{4C34DCDF-A51E-40E1-AFD8-8F65182E8213}"/>
    <cellStyle name="Normal 5 4 3 2 3" xfId="549" xr:uid="{B9F4AC43-9B69-4D5D-92C0-2E6595A4E404}"/>
    <cellStyle name="Normal 5 4 3 2 3 2" xfId="1255" xr:uid="{6BCB86B8-056C-4E1A-84FB-EE132DF30AC9}"/>
    <cellStyle name="Normal 5 4 3 2 3 2 2" xfId="1256" xr:uid="{01A12BA4-AF7B-4507-AD1D-A8E117BA81C1}"/>
    <cellStyle name="Normal 5 4 3 2 3 3" xfId="1257" xr:uid="{938C6697-1D0A-4149-9D94-C854A2795215}"/>
    <cellStyle name="Normal 5 4 3 2 3 4" xfId="2852" xr:uid="{C6BA6D29-D549-40A0-BE06-FB64C7ADFB42}"/>
    <cellStyle name="Normal 5 4 3 2 4" xfId="1258" xr:uid="{6CCB5819-DF22-4B51-89EC-6B72DAD6E63B}"/>
    <cellStyle name="Normal 5 4 3 2 4 2" xfId="1259" xr:uid="{0D01CDA8-5DB7-4A68-A056-350829932367}"/>
    <cellStyle name="Normal 5 4 3 2 5" xfId="1260" xr:uid="{D8DEF39B-56CB-40E6-9CB7-33E84BBAF723}"/>
    <cellStyle name="Normal 5 4 3 2 6" xfId="2853" xr:uid="{50321A11-44AE-4AB1-BB77-324CB148C6E0}"/>
    <cellStyle name="Normal 5 4 3 3" xfId="299" xr:uid="{C607E574-21DE-45F2-BA94-650908D5C201}"/>
    <cellStyle name="Normal 5 4 3 3 2" xfId="550" xr:uid="{92C94103-4714-4173-8187-A2D86804E8B8}"/>
    <cellStyle name="Normal 5 4 3 3 2 2" xfId="551" xr:uid="{F9B8FE1C-396B-4FF1-B0DA-F4899FB47E09}"/>
    <cellStyle name="Normal 5 4 3 3 2 2 2" xfId="1261" xr:uid="{07CFDAD5-6B1F-4D0E-B1EB-37B66B9972EE}"/>
    <cellStyle name="Normal 5 4 3 3 2 2 2 2" xfId="1262" xr:uid="{B0BE2256-151A-444D-BAF1-B72062F1BDCC}"/>
    <cellStyle name="Normal 5 4 3 3 2 2 3" xfId="1263" xr:uid="{1FCEBEE1-C152-4413-85FC-9CED6DBE850F}"/>
    <cellStyle name="Normal 5 4 3 3 2 3" xfId="1264" xr:uid="{DA39FC13-617F-413E-BB97-A4E0B04EC34A}"/>
    <cellStyle name="Normal 5 4 3 3 2 3 2" xfId="1265" xr:uid="{D1A7DB14-EF5C-417A-9C9F-08774F49FC1B}"/>
    <cellStyle name="Normal 5 4 3 3 2 4" xfId="1266" xr:uid="{8C13E37A-444B-4D6E-8E94-11B7358E5976}"/>
    <cellStyle name="Normal 5 4 3 3 3" xfId="552" xr:uid="{1891F53D-C192-4955-8CAF-F4E03CA04A65}"/>
    <cellStyle name="Normal 5 4 3 3 3 2" xfId="1267" xr:uid="{01612FEA-DB99-4225-9599-E88E888C45B4}"/>
    <cellStyle name="Normal 5 4 3 3 3 2 2" xfId="1268" xr:uid="{EEBCB97E-F74C-48AF-8074-881BE35E6C02}"/>
    <cellStyle name="Normal 5 4 3 3 3 3" xfId="1269" xr:uid="{9AFF2E87-08DE-4EB6-81AC-77FD663D169F}"/>
    <cellStyle name="Normal 5 4 3 3 4" xfId="1270" xr:uid="{7C639CB1-9990-48D6-B930-C166CC6D845E}"/>
    <cellStyle name="Normal 5 4 3 3 4 2" xfId="1271" xr:uid="{F08647F3-E0E3-4775-811C-F1CADA086870}"/>
    <cellStyle name="Normal 5 4 3 3 5" xfId="1272" xr:uid="{8C766A0D-3A9B-49E1-84BF-2385655D80AB}"/>
    <cellStyle name="Normal 5 4 3 4" xfId="300" xr:uid="{C3FB054E-44C4-4A01-AA8C-8A36C0D31147}"/>
    <cellStyle name="Normal 5 4 3 4 2" xfId="553" xr:uid="{214F59B9-9F63-418B-B639-2307F7EED7E6}"/>
    <cellStyle name="Normal 5 4 3 4 2 2" xfId="1273" xr:uid="{D0297BFB-854B-4AF3-A159-836A95DF8E7C}"/>
    <cellStyle name="Normal 5 4 3 4 2 2 2" xfId="1274" xr:uid="{3A78E2F4-59BB-46C4-B187-C56E6FDCFADA}"/>
    <cellStyle name="Normal 5 4 3 4 2 3" xfId="1275" xr:uid="{BCF98EA0-973C-42E4-ABA0-776450BCB45C}"/>
    <cellStyle name="Normal 5 4 3 4 3" xfId="1276" xr:uid="{903B457A-FCF5-4BF8-B482-0451FF5815CA}"/>
    <cellStyle name="Normal 5 4 3 4 3 2" xfId="1277" xr:uid="{9B0963DC-829B-4C1A-8229-F9DD221540D9}"/>
    <cellStyle name="Normal 5 4 3 4 4" xfId="1278" xr:uid="{DBD1E88B-33B6-4E67-B21B-CF1B6F030B71}"/>
    <cellStyle name="Normal 5 4 3 5" xfId="554" xr:uid="{8C8B3A76-53A8-4883-898A-1E2704F14350}"/>
    <cellStyle name="Normal 5 4 3 5 2" xfId="1279" xr:uid="{880FFD13-F898-466B-8106-62419A604964}"/>
    <cellStyle name="Normal 5 4 3 5 2 2" xfId="1280" xr:uid="{3EB4579D-A0D5-4949-B1F6-59B28C87E3EB}"/>
    <cellStyle name="Normal 5 4 3 5 3" xfId="1281" xr:uid="{BA69C52A-7941-4738-A329-AD0CCEEB37B9}"/>
    <cellStyle name="Normal 5 4 3 5 4" xfId="2854" xr:uid="{68B325A1-7B09-41B0-B0A9-4AEF7668D2B1}"/>
    <cellStyle name="Normal 5 4 3 6" xfId="1282" xr:uid="{A1D51173-A47C-4D12-8FBB-D3145DC59CAD}"/>
    <cellStyle name="Normal 5 4 3 6 2" xfId="1283" xr:uid="{F8FF8EBB-722B-4EDB-A65E-D3802C61F9E1}"/>
    <cellStyle name="Normal 5 4 3 7" xfId="1284" xr:uid="{1DD78F65-1B5F-4378-B7CD-BF642FAE6B11}"/>
    <cellStyle name="Normal 5 4 3 8" xfId="2855" xr:uid="{B7AE886D-DC80-427E-968A-2AFF3B25AD7E}"/>
    <cellStyle name="Normal 5 4 4" xfId="97" xr:uid="{E5D388E0-CF17-4303-A678-424637A6ADB4}"/>
    <cellStyle name="Normal 5 4 4 2" xfId="446" xr:uid="{DA318310-9A75-4695-9FD1-10C461FAD59F}"/>
    <cellStyle name="Normal 5 4 4 2 2" xfId="555" xr:uid="{174DA8EF-BF82-4751-A646-CA84C13D129A}"/>
    <cellStyle name="Normal 5 4 4 2 2 2" xfId="1285" xr:uid="{08AE74E0-0449-4C0F-8263-11B5AF9CB276}"/>
    <cellStyle name="Normal 5 4 4 2 2 2 2" xfId="1286" xr:uid="{D5EB9962-E759-4C95-B152-C9B65B6FEF6A}"/>
    <cellStyle name="Normal 5 4 4 2 2 3" xfId="1287" xr:uid="{97B6DC81-DC82-4AA4-9B00-C479829DB197}"/>
    <cellStyle name="Normal 5 4 4 2 2 4" xfId="2856" xr:uid="{E6F1A3F6-5562-4BA0-B58E-4DC65DFB80F5}"/>
    <cellStyle name="Normal 5 4 4 2 3" xfId="1288" xr:uid="{2663C47F-196F-4516-8167-328A1022D75B}"/>
    <cellStyle name="Normal 5 4 4 2 3 2" xfId="1289" xr:uid="{1AD32830-3B86-4711-82F1-ED5DD649B601}"/>
    <cellStyle name="Normal 5 4 4 2 4" xfId="1290" xr:uid="{AADBE156-10EF-4B1E-8FE4-8DDEB5E5F232}"/>
    <cellStyle name="Normal 5 4 4 2 5" xfId="2857" xr:uid="{FAF243E3-02C8-4D6F-959F-98E1D1F987BF}"/>
    <cellStyle name="Normal 5 4 4 3" xfId="556" xr:uid="{6D4A3020-6FA6-478E-81CF-94E98C92AC1B}"/>
    <cellStyle name="Normal 5 4 4 3 2" xfId="1291" xr:uid="{A790D96E-45E6-4B3E-B6D5-8799B0173436}"/>
    <cellStyle name="Normal 5 4 4 3 2 2" xfId="1292" xr:uid="{1F77A24E-59F7-458D-9AFB-0A5482B33983}"/>
    <cellStyle name="Normal 5 4 4 3 3" xfId="1293" xr:uid="{C610B3BB-8E1C-43BA-97CE-A57DD7626F48}"/>
    <cellStyle name="Normal 5 4 4 3 4" xfId="2858" xr:uid="{5CCAD5D6-E3DB-43A6-930F-9C46026E3150}"/>
    <cellStyle name="Normal 5 4 4 4" xfId="1294" xr:uid="{2547DBEE-06F1-465D-A62C-1B67C2ACBF18}"/>
    <cellStyle name="Normal 5 4 4 4 2" xfId="1295" xr:uid="{B44CD69C-7B9D-41D2-AAFD-0912047FCBDC}"/>
    <cellStyle name="Normal 5 4 4 4 3" xfId="2859" xr:uid="{58C1331E-F2A4-41D9-B0ED-5AABCE12F515}"/>
    <cellStyle name="Normal 5 4 4 4 4" xfId="2860" xr:uid="{652648D3-0801-4ADE-815D-EF141842E0F0}"/>
    <cellStyle name="Normal 5 4 4 5" xfId="1296" xr:uid="{06570451-E970-4DC4-8869-AC012C4F1B88}"/>
    <cellStyle name="Normal 5 4 4 6" xfId="2861" xr:uid="{9C3E4795-EA07-4589-ABDF-736D843CCC92}"/>
    <cellStyle name="Normal 5 4 4 7" xfId="2862" xr:uid="{C43EC835-D830-4467-85F4-0567CC001ED8}"/>
    <cellStyle name="Normal 5 4 5" xfId="301" xr:uid="{BB2CFF49-6A7C-4301-8E23-A6FE6A030376}"/>
    <cellStyle name="Normal 5 4 5 2" xfId="557" xr:uid="{150C8E68-E611-48C7-9FC4-3DCF6643333F}"/>
    <cellStyle name="Normal 5 4 5 2 2" xfId="558" xr:uid="{165BEC07-A0B2-4581-93AD-CF5572099499}"/>
    <cellStyle name="Normal 5 4 5 2 2 2" xfId="1297" xr:uid="{06E14516-DD86-4DBC-A67C-450F62FCD4E5}"/>
    <cellStyle name="Normal 5 4 5 2 2 2 2" xfId="1298" xr:uid="{C8DE5D77-BC22-4B34-B97F-A5BF3BA1170B}"/>
    <cellStyle name="Normal 5 4 5 2 2 3" xfId="1299" xr:uid="{0696AEA2-579C-4E7E-A578-F63CCBE5D66B}"/>
    <cellStyle name="Normal 5 4 5 2 3" xfId="1300" xr:uid="{A32F2120-9AC1-41F7-8B82-432FE08B55FE}"/>
    <cellStyle name="Normal 5 4 5 2 3 2" xfId="1301" xr:uid="{FED64549-4439-4EFC-A2F4-F04FFFA74B69}"/>
    <cellStyle name="Normal 5 4 5 2 4" xfId="1302" xr:uid="{66BB6325-BB82-4765-9C96-A871A50F9611}"/>
    <cellStyle name="Normal 5 4 5 3" xfId="559" xr:uid="{B3005A68-E590-40C7-8009-A9EC079EA57B}"/>
    <cellStyle name="Normal 5 4 5 3 2" xfId="1303" xr:uid="{114BE44B-E44C-4B8A-866D-F7D8896D814C}"/>
    <cellStyle name="Normal 5 4 5 3 2 2" xfId="1304" xr:uid="{EE985740-EACE-4E1F-B115-6513747A7F98}"/>
    <cellStyle name="Normal 5 4 5 3 3" xfId="1305" xr:uid="{C50AD8BB-B960-4540-99E9-9CA03AD0C59F}"/>
    <cellStyle name="Normal 5 4 5 3 4" xfId="2863" xr:uid="{1BEB45B8-5011-44C1-A3CF-7B2546989C5B}"/>
    <cellStyle name="Normal 5 4 5 4" xfId="1306" xr:uid="{9BF86901-277A-4346-9DA5-ECA6F66DAB8D}"/>
    <cellStyle name="Normal 5 4 5 4 2" xfId="1307" xr:uid="{00D74FA0-F382-4A9B-91DD-0108C19E944C}"/>
    <cellStyle name="Normal 5 4 5 5" xfId="1308" xr:uid="{CC7E1DBA-36C6-4E26-BCC9-C545C765BA67}"/>
    <cellStyle name="Normal 5 4 5 6" xfId="2864" xr:uid="{63B74977-FB71-4DA6-AC89-84E4B14134D5}"/>
    <cellStyle name="Normal 5 4 6" xfId="302" xr:uid="{E709308D-8D53-42E8-860E-9851F1AE41B4}"/>
    <cellStyle name="Normal 5 4 6 2" xfId="560" xr:uid="{A4DAF002-83E4-4191-A1D5-CD5F3461F848}"/>
    <cellStyle name="Normal 5 4 6 2 2" xfId="1309" xr:uid="{75F01AB3-F717-40E9-8C90-BDE1C825A896}"/>
    <cellStyle name="Normal 5 4 6 2 2 2" xfId="1310" xr:uid="{D72624CC-1B50-4C62-97B5-CA298070356E}"/>
    <cellStyle name="Normal 5 4 6 2 3" xfId="1311" xr:uid="{5BED6ABF-9CDD-4E98-A147-5F92BDD9B9E3}"/>
    <cellStyle name="Normal 5 4 6 2 4" xfId="2865" xr:uid="{AC3C11C2-9182-485B-AE71-D9D16FF50745}"/>
    <cellStyle name="Normal 5 4 6 3" xfId="1312" xr:uid="{5BE4AD62-287A-4C92-BCBE-5C9D60C244F1}"/>
    <cellStyle name="Normal 5 4 6 3 2" xfId="1313" xr:uid="{C56D87E8-200B-410C-BE96-5B5528702820}"/>
    <cellStyle name="Normal 5 4 6 4" xfId="1314" xr:uid="{EDE4AB4F-BD24-4BEE-8FFF-4E6FF79115CC}"/>
    <cellStyle name="Normal 5 4 6 5" xfId="2866" xr:uid="{32C4B630-1589-4C5E-B961-FCF9C84D7BAA}"/>
    <cellStyle name="Normal 5 4 7" xfId="561" xr:uid="{3DD803A1-E2EA-4E60-A135-21D6530A9FB6}"/>
    <cellStyle name="Normal 5 4 7 2" xfId="1315" xr:uid="{B26461E3-A887-4A4C-A68F-BB7EACFA5B22}"/>
    <cellStyle name="Normal 5 4 7 2 2" xfId="1316" xr:uid="{6FEFAA30-6453-408C-83DB-0BF7F889B46C}"/>
    <cellStyle name="Normal 5 4 7 2 3" xfId="4418" xr:uid="{B1ACC3EB-6297-46A9-AA30-FC8F962BBDEF}"/>
    <cellStyle name="Normal 5 4 7 3" xfId="1317" xr:uid="{F843FAA9-F0CD-4B0C-885D-82BFA0090C12}"/>
    <cellStyle name="Normal 5 4 7 4" xfId="2867" xr:uid="{6BE2D72A-163C-4D51-B0AB-EF4D1F040FF7}"/>
    <cellStyle name="Normal 5 4 7 4 2" xfId="4583" xr:uid="{AA4D49C9-9664-4009-9B9A-F1360AA9B7CC}"/>
    <cellStyle name="Normal 5 4 7 4 3" xfId="4684" xr:uid="{81EE2489-3309-4588-9C3F-E6FB8E51EC98}"/>
    <cellStyle name="Normal 5 4 7 4 4" xfId="4610" xr:uid="{04E117B5-BB17-4D95-A146-168553E7C78D}"/>
    <cellStyle name="Normal 5 4 8" xfId="1318" xr:uid="{5BC4C7A0-E0B7-4BDD-A4DC-B01CF941F03B}"/>
    <cellStyle name="Normal 5 4 8 2" xfId="1319" xr:uid="{FB04DCF5-ECA4-4AF3-BC29-B823E77B29A6}"/>
    <cellStyle name="Normal 5 4 8 3" xfId="2868" xr:uid="{C4DB2035-AB9D-430E-B17B-57EFEA9DA0D8}"/>
    <cellStyle name="Normal 5 4 8 4" xfId="2869" xr:uid="{6DD538BF-75C1-4F12-A2CC-C3B52D968D2D}"/>
    <cellStyle name="Normal 5 4 9" xfId="1320" xr:uid="{8B41B378-381A-4966-90AE-C3B39BB9D528}"/>
    <cellStyle name="Normal 5 5" xfId="98" xr:uid="{FC7EDC83-7FA1-4339-87D4-8585A8880BA5}"/>
    <cellStyle name="Normal 5 5 10" xfId="2870" xr:uid="{B82211A2-8A44-4F16-BADE-4844227DD1E6}"/>
    <cellStyle name="Normal 5 5 11" xfId="2871" xr:uid="{3ECE9344-65FA-4B88-BD79-BEA69FAA4253}"/>
    <cellStyle name="Normal 5 5 2" xfId="99" xr:uid="{E2C918C0-EF2E-4AF7-9975-5CFB48F5B4EA}"/>
    <cellStyle name="Normal 5 5 2 2" xfId="100" xr:uid="{D6F1B50E-A287-4CB3-A749-3318616F1EC9}"/>
    <cellStyle name="Normal 5 5 2 2 2" xfId="303" xr:uid="{A8FD7130-A843-4143-828C-2D94B5157265}"/>
    <cellStyle name="Normal 5 5 2 2 2 2" xfId="562" xr:uid="{F0B194C4-0C38-4BD1-BE2A-CEF2B3728694}"/>
    <cellStyle name="Normal 5 5 2 2 2 2 2" xfId="1321" xr:uid="{3565281F-69F8-4608-8BDC-2CFC4EB426AB}"/>
    <cellStyle name="Normal 5 5 2 2 2 2 2 2" xfId="1322" xr:uid="{1575989F-537A-4AA1-98A7-6D7417040355}"/>
    <cellStyle name="Normal 5 5 2 2 2 2 3" xfId="1323" xr:uid="{D02519FD-4F99-4611-8620-2FE56E389FE8}"/>
    <cellStyle name="Normal 5 5 2 2 2 2 4" xfId="2872" xr:uid="{973F6DE0-D876-4B62-96C7-9015F8021890}"/>
    <cellStyle name="Normal 5 5 2 2 2 3" xfId="1324" xr:uid="{22744777-FB61-4DE3-8E9A-81C9543A4506}"/>
    <cellStyle name="Normal 5 5 2 2 2 3 2" xfId="1325" xr:uid="{2CCE6A6C-9CEB-4FEA-90CD-B4ACF5DDC445}"/>
    <cellStyle name="Normal 5 5 2 2 2 3 3" xfId="2873" xr:uid="{9B9DC238-3A3F-4ACF-B57F-E74534732FC0}"/>
    <cellStyle name="Normal 5 5 2 2 2 3 4" xfId="2874" xr:uid="{6253B19A-C9F2-46F0-B545-19BD8A30893D}"/>
    <cellStyle name="Normal 5 5 2 2 2 4" xfId="1326" xr:uid="{4CFB3C69-21C4-48AE-8B05-9CBFC4C70983}"/>
    <cellStyle name="Normal 5 5 2 2 2 5" xfId="2875" xr:uid="{8AED6AFA-1276-4535-A82E-0C81A85D9DFB}"/>
    <cellStyle name="Normal 5 5 2 2 2 6" xfId="2876" xr:uid="{A70A6060-410A-4F31-A94F-06C901C01E06}"/>
    <cellStyle name="Normal 5 5 2 2 3" xfId="563" xr:uid="{9FFA6209-0B42-45E5-B5D7-871F4CA15364}"/>
    <cellStyle name="Normal 5 5 2 2 3 2" xfId="1327" xr:uid="{4CFC3D9A-D687-4494-ACD4-CDC8F54D87AB}"/>
    <cellStyle name="Normal 5 5 2 2 3 2 2" xfId="1328" xr:uid="{AAAFA9D1-EAC5-47D6-8F29-C18C16A28852}"/>
    <cellStyle name="Normal 5 5 2 2 3 2 3" xfId="2877" xr:uid="{3BF1582B-FA48-4F77-8C79-DA0AFCA7994E}"/>
    <cellStyle name="Normal 5 5 2 2 3 2 4" xfId="2878" xr:uid="{21197E68-252B-4173-8A20-D80D2944F3AE}"/>
    <cellStyle name="Normal 5 5 2 2 3 3" xfId="1329" xr:uid="{AC2B3FC0-B0DD-4DE6-8E0D-5051FC8E70EE}"/>
    <cellStyle name="Normal 5 5 2 2 3 4" xfId="2879" xr:uid="{DEB0B128-FD01-4EF4-BB56-DE590FD1D0B0}"/>
    <cellStyle name="Normal 5 5 2 2 3 5" xfId="2880" xr:uid="{7C6AE7D9-1BF7-424F-8D9C-44FBCC112C90}"/>
    <cellStyle name="Normal 5 5 2 2 4" xfId="1330" xr:uid="{C967F45B-5B5E-47F7-8F11-FD5DD025C947}"/>
    <cellStyle name="Normal 5 5 2 2 4 2" xfId="1331" xr:uid="{4E19C9C8-37C2-48A4-97C9-EE9F40B62342}"/>
    <cellStyle name="Normal 5 5 2 2 4 3" xfId="2881" xr:uid="{3CE65DFE-3F84-4E9C-AF9F-5821772BF1A0}"/>
    <cellStyle name="Normal 5 5 2 2 4 4" xfId="2882" xr:uid="{6148C6E8-0F66-4BBD-801C-3BD047F7DD1F}"/>
    <cellStyle name="Normal 5 5 2 2 5" xfId="1332" xr:uid="{AF990885-2085-4721-BAFE-1E53DAD8C76E}"/>
    <cellStyle name="Normal 5 5 2 2 5 2" xfId="2883" xr:uid="{33EF7B43-2633-4312-AB13-E0BF5A5BCD82}"/>
    <cellStyle name="Normal 5 5 2 2 5 3" xfId="2884" xr:uid="{B9D8F42A-9FC1-45A8-B7AB-C0FA190F0986}"/>
    <cellStyle name="Normal 5 5 2 2 5 4" xfId="2885" xr:uid="{6D79382D-D408-4D28-8ACA-FDBC781B9E28}"/>
    <cellStyle name="Normal 5 5 2 2 6" xfId="2886" xr:uid="{F46DE7C9-06DD-4449-8BA0-B792EECC07D3}"/>
    <cellStyle name="Normal 5 5 2 2 7" xfId="2887" xr:uid="{18BFE36E-73FB-4D76-9AEA-A8440526F3DA}"/>
    <cellStyle name="Normal 5 5 2 2 8" xfId="2888" xr:uid="{226E77D5-F827-4B59-ACA3-430DB37E6E60}"/>
    <cellStyle name="Normal 5 5 2 3" xfId="304" xr:uid="{1271408B-269E-4176-AFDB-2A5660D92D51}"/>
    <cellStyle name="Normal 5 5 2 3 2" xfId="564" xr:uid="{01A2ABA0-E08C-4E8D-ABF3-084EFCF80C1A}"/>
    <cellStyle name="Normal 5 5 2 3 2 2" xfId="565" xr:uid="{1E85500E-3773-4126-ABA0-8E3CC854B858}"/>
    <cellStyle name="Normal 5 5 2 3 2 2 2" xfId="1333" xr:uid="{42B6F1A9-AADA-4B9F-B1A3-B2BD992C9D68}"/>
    <cellStyle name="Normal 5 5 2 3 2 2 2 2" xfId="1334" xr:uid="{43C4CF39-C2EA-4DB1-B7AD-502FA67F48B7}"/>
    <cellStyle name="Normal 5 5 2 3 2 2 3" xfId="1335" xr:uid="{DADB478C-364E-4E4A-8735-702D0694AF67}"/>
    <cellStyle name="Normal 5 5 2 3 2 3" xfId="1336" xr:uid="{2C7785E4-008D-42ED-823F-6830693D9116}"/>
    <cellStyle name="Normal 5 5 2 3 2 3 2" xfId="1337" xr:uid="{0DE8D945-72E9-439D-81A7-C846678475E6}"/>
    <cellStyle name="Normal 5 5 2 3 2 4" xfId="1338" xr:uid="{EFA1823F-D0DA-42F4-9E3F-5F560774D870}"/>
    <cellStyle name="Normal 5 5 2 3 3" xfId="566" xr:uid="{6C8021E6-2F30-4308-B2B4-BC12E6F96F5D}"/>
    <cellStyle name="Normal 5 5 2 3 3 2" xfId="1339" xr:uid="{5F34CB1F-EEE5-4385-8C23-F7B1D8917E0C}"/>
    <cellStyle name="Normal 5 5 2 3 3 2 2" xfId="1340" xr:uid="{49EA2BA5-D26C-420D-B07D-F09C5B8AD706}"/>
    <cellStyle name="Normal 5 5 2 3 3 3" xfId="1341" xr:uid="{178BC571-2117-4D0A-A1F8-083C5588420C}"/>
    <cellStyle name="Normal 5 5 2 3 3 4" xfId="2889" xr:uid="{269B5011-2876-4840-AC86-E629A67171C0}"/>
    <cellStyle name="Normal 5 5 2 3 4" xfId="1342" xr:uid="{D5CDA8C7-B5FA-476A-897C-A288BB2EE270}"/>
    <cellStyle name="Normal 5 5 2 3 4 2" xfId="1343" xr:uid="{BE6CEE9F-E2A1-4F4C-92D5-E11C8660F00B}"/>
    <cellStyle name="Normal 5 5 2 3 5" xfId="1344" xr:uid="{CA227A24-90A9-4CA1-81C4-B4B56C4DCEAA}"/>
    <cellStyle name="Normal 5 5 2 3 6" xfId="2890" xr:uid="{D2756967-82E8-4793-8A19-A5240BD8EF63}"/>
    <cellStyle name="Normal 5 5 2 4" xfId="305" xr:uid="{11F8A5D9-827E-4A7E-B611-493F29033803}"/>
    <cellStyle name="Normal 5 5 2 4 2" xfId="567" xr:uid="{7E580877-DF4F-4F64-A475-38107B575847}"/>
    <cellStyle name="Normal 5 5 2 4 2 2" xfId="1345" xr:uid="{0A8519AC-5434-40C7-A3E8-7B36F162ED7E}"/>
    <cellStyle name="Normal 5 5 2 4 2 2 2" xfId="1346" xr:uid="{B290AC4A-2E00-4B32-81FE-4250155BB9EB}"/>
    <cellStyle name="Normal 5 5 2 4 2 3" xfId="1347" xr:uid="{C242AD01-9F64-401E-B6C9-C6BFF13A5BEA}"/>
    <cellStyle name="Normal 5 5 2 4 2 4" xfId="2891" xr:uid="{48273DD4-AB38-448E-942E-3119A54EF82C}"/>
    <cellStyle name="Normal 5 5 2 4 3" xfId="1348" xr:uid="{48656231-E2A2-4E43-9644-00745F3E61A5}"/>
    <cellStyle name="Normal 5 5 2 4 3 2" xfId="1349" xr:uid="{6C9BAC6D-B4D6-49BC-A162-F5B3E6F7C782}"/>
    <cellStyle name="Normal 5 5 2 4 4" xfId="1350" xr:uid="{B895894A-DBC8-4059-9E3C-10B7F21306A6}"/>
    <cellStyle name="Normal 5 5 2 4 5" xfId="2892" xr:uid="{D0194E1A-6269-45FC-8F8F-10CB1D2871DA}"/>
    <cellStyle name="Normal 5 5 2 5" xfId="306" xr:uid="{BD3ADF4A-30E8-4DA8-B7F6-2F619212247C}"/>
    <cellStyle name="Normal 5 5 2 5 2" xfId="1351" xr:uid="{B309BBC2-22DB-4D28-9C9A-E6A69FDB3AF0}"/>
    <cellStyle name="Normal 5 5 2 5 2 2" xfId="1352" xr:uid="{8D756A31-D943-4868-97AD-341AEF4B11B4}"/>
    <cellStyle name="Normal 5 5 2 5 3" xfId="1353" xr:uid="{DD83739F-4134-4B35-BCE2-AD684E50B5C3}"/>
    <cellStyle name="Normal 5 5 2 5 4" xfId="2893" xr:uid="{01249903-C97D-48F8-87F9-C7DCB72B85A8}"/>
    <cellStyle name="Normal 5 5 2 6" xfId="1354" xr:uid="{B360C54C-E8CF-4468-9769-2277A72DEB74}"/>
    <cellStyle name="Normal 5 5 2 6 2" xfId="1355" xr:uid="{69F764B6-DD0C-492C-8599-30531A9655B6}"/>
    <cellStyle name="Normal 5 5 2 6 3" xfId="2894" xr:uid="{2EC43BFC-FC7E-470C-976E-EB6C0524D47F}"/>
    <cellStyle name="Normal 5 5 2 6 4" xfId="2895" xr:uid="{1D2E3BDC-FA75-44AA-92AC-2917FCF1B70E}"/>
    <cellStyle name="Normal 5 5 2 7" xfId="1356" xr:uid="{0FCD531D-91D5-4BFD-B07C-D2DA78B1BC25}"/>
    <cellStyle name="Normal 5 5 2 8" xfId="2896" xr:uid="{AB37F4C1-3764-4C6C-BC0B-2CA77B35268A}"/>
    <cellStyle name="Normal 5 5 2 9" xfId="2897" xr:uid="{8A3DBD0A-60A1-483E-987D-FB72D12638F1}"/>
    <cellStyle name="Normal 5 5 3" xfId="101" xr:uid="{33DC5A95-79F1-4F3D-940C-BD4ABCE0C8A4}"/>
    <cellStyle name="Normal 5 5 3 2" xfId="102" xr:uid="{E00C53CF-8CD9-4595-82C5-D6795618B2E3}"/>
    <cellStyle name="Normal 5 5 3 2 2" xfId="568" xr:uid="{DFC15B60-8B02-426D-8C8B-13235CEB244F}"/>
    <cellStyle name="Normal 5 5 3 2 2 2" xfId="1357" xr:uid="{885C1741-9A9E-4440-A7D8-F8C2D9427CAC}"/>
    <cellStyle name="Normal 5 5 3 2 2 2 2" xfId="1358" xr:uid="{91B3F027-CBA4-44C5-92B6-5D7E586D361F}"/>
    <cellStyle name="Normal 5 5 3 2 2 2 2 2" xfId="4468" xr:uid="{E86F2A58-1938-4768-9947-7045DB27A345}"/>
    <cellStyle name="Normal 5 5 3 2 2 2 3" xfId="4469" xr:uid="{586EBA05-A6D6-414A-A60F-9DD11C2CB45A}"/>
    <cellStyle name="Normal 5 5 3 2 2 3" xfId="1359" xr:uid="{B6058B07-B2C0-436B-9E34-DFA0DA77737A}"/>
    <cellStyle name="Normal 5 5 3 2 2 3 2" xfId="4470" xr:uid="{227539B9-93D1-42C9-9656-F50E178ED7A5}"/>
    <cellStyle name="Normal 5 5 3 2 2 4" xfId="2898" xr:uid="{D7F7D61F-D920-41ED-BF63-EFAA9C197F46}"/>
    <cellStyle name="Normal 5 5 3 2 3" xfId="1360" xr:uid="{44A695A5-96AA-4720-8440-D39BE9C9E4D7}"/>
    <cellStyle name="Normal 5 5 3 2 3 2" xfId="1361" xr:uid="{18F0A253-BB5D-448B-8AD6-C424D9BA5970}"/>
    <cellStyle name="Normal 5 5 3 2 3 2 2" xfId="4471" xr:uid="{2B21522A-D2D3-4692-8B74-085944688C2F}"/>
    <cellStyle name="Normal 5 5 3 2 3 3" xfId="2899" xr:uid="{65A744D1-E0AD-4EA6-A6B9-6E5E23789B06}"/>
    <cellStyle name="Normal 5 5 3 2 3 4" xfId="2900" xr:uid="{DC568E6F-6320-413D-BCA9-1CEE89691A9B}"/>
    <cellStyle name="Normal 5 5 3 2 4" xfId="1362" xr:uid="{E5FEBE64-D424-4AB1-9E28-64BBA731A38A}"/>
    <cellStyle name="Normal 5 5 3 2 4 2" xfId="4472" xr:uid="{5A96B23D-6230-45D8-8745-13CAE758CF27}"/>
    <cellStyle name="Normal 5 5 3 2 5" xfId="2901" xr:uid="{83142E5D-7E6D-4ED9-AAAD-53379D43FD6B}"/>
    <cellStyle name="Normal 5 5 3 2 6" xfId="2902" xr:uid="{AAE3794E-CB13-4F43-A381-FBF4FBC659C3}"/>
    <cellStyle name="Normal 5 5 3 3" xfId="307" xr:uid="{E81071EF-491A-4C79-8179-3FC83133B645}"/>
    <cellStyle name="Normal 5 5 3 3 2" xfId="1363" xr:uid="{FED478D6-29BD-4BC7-AF18-3D862A9FC26F}"/>
    <cellStyle name="Normal 5 5 3 3 2 2" xfId="1364" xr:uid="{E868C214-7786-496A-A526-9CFB1294A217}"/>
    <cellStyle name="Normal 5 5 3 3 2 2 2" xfId="4473" xr:uid="{81240F5D-E06A-4CD9-91DB-89336FBB2D5B}"/>
    <cellStyle name="Normal 5 5 3 3 2 3" xfId="2903" xr:uid="{92B20FC2-4720-4F44-8AA3-CFF7B8E27DE5}"/>
    <cellStyle name="Normal 5 5 3 3 2 4" xfId="2904" xr:uid="{E226BC98-62A2-443A-8575-D250D3E31B50}"/>
    <cellStyle name="Normal 5 5 3 3 3" xfId="1365" xr:uid="{A2A20936-D8FC-4820-B8EB-3B873A61EC1F}"/>
    <cellStyle name="Normal 5 5 3 3 3 2" xfId="4474" xr:uid="{A2D292D2-8FB4-4474-9A03-9F4D69CF4E4F}"/>
    <cellStyle name="Normal 5 5 3 3 4" xfId="2905" xr:uid="{DB561F15-A1E6-4B46-B816-7A8F9E2E4E33}"/>
    <cellStyle name="Normal 5 5 3 3 5" xfId="2906" xr:uid="{0CB96945-16CC-4C89-BA65-043FC54AE625}"/>
    <cellStyle name="Normal 5 5 3 4" xfId="1366" xr:uid="{82CCB65E-C4BB-42D8-8878-C9D67D6873D4}"/>
    <cellStyle name="Normal 5 5 3 4 2" xfId="1367" xr:uid="{1CE5A76B-C9E5-42DF-915F-6B20682B8A07}"/>
    <cellStyle name="Normal 5 5 3 4 2 2" xfId="4475" xr:uid="{A1DF453C-D599-4F92-BD3B-DBBF46396726}"/>
    <cellStyle name="Normal 5 5 3 4 3" xfId="2907" xr:uid="{7B37BFB1-07AF-4B44-81EF-3CC7EB232AE6}"/>
    <cellStyle name="Normal 5 5 3 4 4" xfId="2908" xr:uid="{5E2284FF-1F58-4D8E-86EE-AD41BF4097F3}"/>
    <cellStyle name="Normal 5 5 3 5" xfId="1368" xr:uid="{D8EB7852-1164-4E09-88AF-3BECDCF1B754}"/>
    <cellStyle name="Normal 5 5 3 5 2" xfId="2909" xr:uid="{CD50DB3A-460B-43F4-B867-4A8FC1B99048}"/>
    <cellStyle name="Normal 5 5 3 5 3" xfId="2910" xr:uid="{04D3AB01-253D-42E8-A07C-968DE4B8BE0A}"/>
    <cellStyle name="Normal 5 5 3 5 4" xfId="2911" xr:uid="{4338A7FC-C14A-4516-B266-92C0A5714CB6}"/>
    <cellStyle name="Normal 5 5 3 6" xfId="2912" xr:uid="{D46BC693-1F58-4B05-BBDA-4640DB4DA391}"/>
    <cellStyle name="Normal 5 5 3 7" xfId="2913" xr:uid="{3A8A1AF5-B8F4-41D2-B72C-1681D7203CFF}"/>
    <cellStyle name="Normal 5 5 3 8" xfId="2914" xr:uid="{CD379C2B-AEF5-4608-A881-B6977AF49D49}"/>
    <cellStyle name="Normal 5 5 4" xfId="103" xr:uid="{FBD1609D-6572-4E40-9477-667276BF1E8C}"/>
    <cellStyle name="Normal 5 5 4 2" xfId="569" xr:uid="{B534597A-903A-4E85-A34F-6D9BC57AF2BA}"/>
    <cellStyle name="Normal 5 5 4 2 2" xfId="570" xr:uid="{7D326719-BB13-4050-9166-1C35EF00B028}"/>
    <cellStyle name="Normal 5 5 4 2 2 2" xfId="1369" xr:uid="{A9E4B646-4504-4A25-82D1-E9500CDEF133}"/>
    <cellStyle name="Normal 5 5 4 2 2 2 2" xfId="1370" xr:uid="{89B10565-B0E6-434D-BEC7-B53EE7DF6D55}"/>
    <cellStyle name="Normal 5 5 4 2 2 3" xfId="1371" xr:uid="{562BD2F4-C4DB-4BBF-B729-4F0E4CDF15FD}"/>
    <cellStyle name="Normal 5 5 4 2 2 4" xfId="2915" xr:uid="{678EBEC3-6433-487D-98D2-7336D3E7B25E}"/>
    <cellStyle name="Normal 5 5 4 2 3" xfId="1372" xr:uid="{12519EE1-087A-45F0-9872-185409CD8577}"/>
    <cellStyle name="Normal 5 5 4 2 3 2" xfId="1373" xr:uid="{F8F37738-B0F3-4BE7-855D-B00474677775}"/>
    <cellStyle name="Normal 5 5 4 2 4" xfId="1374" xr:uid="{F423B4A2-9332-48EF-9289-CBF12CAEB392}"/>
    <cellStyle name="Normal 5 5 4 2 5" xfId="2916" xr:uid="{D5328228-F7BA-4D0F-BF6D-9E8F37F8DDB0}"/>
    <cellStyle name="Normal 5 5 4 3" xfId="571" xr:uid="{7AF01CD0-C823-4816-8EA8-BC266F5CC34D}"/>
    <cellStyle name="Normal 5 5 4 3 2" xfId="1375" xr:uid="{ADB5EA42-3481-4804-8BB2-55D543208FBD}"/>
    <cellStyle name="Normal 5 5 4 3 2 2" xfId="1376" xr:uid="{3FDD8DA0-3224-40D1-936D-F4505CBDDFC9}"/>
    <cellStyle name="Normal 5 5 4 3 3" xfId="1377" xr:uid="{05780070-E40D-45A0-8B7F-E03AF382284C}"/>
    <cellStyle name="Normal 5 5 4 3 4" xfId="2917" xr:uid="{1D12524B-64D8-4684-ACF7-544DA76A68C8}"/>
    <cellStyle name="Normal 5 5 4 4" xfId="1378" xr:uid="{5B644F8D-CA79-4E47-8028-CCB1C3FCB928}"/>
    <cellStyle name="Normal 5 5 4 4 2" xfId="1379" xr:uid="{DF7E33F4-A6B5-4DE7-8CC6-181DE8EBBD16}"/>
    <cellStyle name="Normal 5 5 4 4 3" xfId="2918" xr:uid="{8494F450-7C4B-4CA8-8DC7-46789F57EA44}"/>
    <cellStyle name="Normal 5 5 4 4 4" xfId="2919" xr:uid="{5212E7FE-1584-4B40-A540-920AFDE7BB40}"/>
    <cellStyle name="Normal 5 5 4 5" xfId="1380" xr:uid="{4316DA5D-9F82-4D5E-B07F-4FE8951C1DAA}"/>
    <cellStyle name="Normal 5 5 4 6" xfId="2920" xr:uid="{2EFAB036-E987-4C86-8D65-91BD9357ED69}"/>
    <cellStyle name="Normal 5 5 4 7" xfId="2921" xr:uid="{E1877A1F-98AC-4265-B9B7-4057EAB8D9D0}"/>
    <cellStyle name="Normal 5 5 5" xfId="308" xr:uid="{5A8C7C0E-1442-4910-9D43-A4878A353661}"/>
    <cellStyle name="Normal 5 5 5 2" xfId="572" xr:uid="{C17F6892-1598-4032-9D4A-1BFADA45954D}"/>
    <cellStyle name="Normal 5 5 5 2 2" xfId="1381" xr:uid="{03109834-48D3-43CC-ACA8-18359460489F}"/>
    <cellStyle name="Normal 5 5 5 2 2 2" xfId="1382" xr:uid="{0AD45D99-821A-4FC9-BF5B-00EF72B82E38}"/>
    <cellStyle name="Normal 5 5 5 2 3" xfId="1383" xr:uid="{12815C84-9BAE-4773-9473-1C561929792E}"/>
    <cellStyle name="Normal 5 5 5 2 4" xfId="2922" xr:uid="{805AF412-50C8-4FDA-9B20-A16083395898}"/>
    <cellStyle name="Normal 5 5 5 3" xfId="1384" xr:uid="{FC4E4A00-129A-48DE-9AC6-A04BC6AE8CF0}"/>
    <cellStyle name="Normal 5 5 5 3 2" xfId="1385" xr:uid="{731AD18E-7042-4BF2-80B9-C118BDB20617}"/>
    <cellStyle name="Normal 5 5 5 3 3" xfId="2923" xr:uid="{8186ECDD-0EBC-4A13-9973-67C076D22105}"/>
    <cellStyle name="Normal 5 5 5 3 4" xfId="2924" xr:uid="{2693EA69-2ED1-4447-9B21-8FF209D7AF34}"/>
    <cellStyle name="Normal 5 5 5 4" xfId="1386" xr:uid="{1245CCEF-FBF7-4F56-9572-728B37649B47}"/>
    <cellStyle name="Normal 5 5 5 5" xfId="2925" xr:uid="{4D99BF15-6968-4571-B490-251DF11738C0}"/>
    <cellStyle name="Normal 5 5 5 6" xfId="2926" xr:uid="{0B020733-4D52-4B09-AC9E-17AD8A087EF2}"/>
    <cellStyle name="Normal 5 5 6" xfId="309" xr:uid="{C5BE7E0D-6522-4C8B-8747-F286B2EFB995}"/>
    <cellStyle name="Normal 5 5 6 2" xfId="1387" xr:uid="{4EF047B2-D438-47D1-A3B1-153E5241878D}"/>
    <cellStyle name="Normal 5 5 6 2 2" xfId="1388" xr:uid="{BA82F931-F6F9-4413-98B4-A4DE6D0FAED0}"/>
    <cellStyle name="Normal 5 5 6 2 3" xfId="2927" xr:uid="{BEE46F0B-0787-4505-8F49-37A742B0F5F6}"/>
    <cellStyle name="Normal 5 5 6 2 4" xfId="2928" xr:uid="{DAD0D676-83ED-4E31-8F07-4883B0C4BA4F}"/>
    <cellStyle name="Normal 5 5 6 3" xfId="1389" xr:uid="{CB6FF974-EEC7-4F20-B327-F5765C07B412}"/>
    <cellStyle name="Normal 5 5 6 4" xfId="2929" xr:uid="{A8D29DBE-E27E-4CC2-9125-322A8121249D}"/>
    <cellStyle name="Normal 5 5 6 5" xfId="2930" xr:uid="{61CA0F2C-C60F-44A1-9335-28655E509423}"/>
    <cellStyle name="Normal 5 5 7" xfId="1390" xr:uid="{9F019ED9-CA93-42B5-81ED-676C10F164CD}"/>
    <cellStyle name="Normal 5 5 7 2" xfId="1391" xr:uid="{53AF377B-FE84-481C-8AC2-A1010293139E}"/>
    <cellStyle name="Normal 5 5 7 3" xfId="2931" xr:uid="{9839F392-93C1-483D-93B3-3ED79CFF0DA3}"/>
    <cellStyle name="Normal 5 5 7 4" xfId="2932" xr:uid="{DBE95F99-9EF6-402F-B525-13E47D5B7AC9}"/>
    <cellStyle name="Normal 5 5 8" xfId="1392" xr:uid="{92663500-2DCA-469A-9D60-88F273DC9416}"/>
    <cellStyle name="Normal 5 5 8 2" xfId="2933" xr:uid="{049C416F-F7D4-4E35-861E-D6EC71ECFF1C}"/>
    <cellStyle name="Normal 5 5 8 3" xfId="2934" xr:uid="{C72A93C2-C74C-4568-A77F-7A3F2E33F9E7}"/>
    <cellStyle name="Normal 5 5 8 4" xfId="2935" xr:uid="{09B0BDF5-84EC-42C1-AA5E-95A5C66BE1BF}"/>
    <cellStyle name="Normal 5 5 9" xfId="2936" xr:uid="{8236651F-EC21-4628-86AC-5C390FED9A4E}"/>
    <cellStyle name="Normal 5 6" xfId="104" xr:uid="{31BB8A51-8C5B-44E3-8912-F09E88B8910F}"/>
    <cellStyle name="Normal 5 6 10" xfId="2937" xr:uid="{B9BE9FDA-EA87-49EC-8EA8-369C75B10A0B}"/>
    <cellStyle name="Normal 5 6 11" xfId="2938" xr:uid="{9F43805A-6D3D-41C3-9BE0-A45FBEF6DF1C}"/>
    <cellStyle name="Normal 5 6 2" xfId="105" xr:uid="{404FC0C7-F1DF-4F4B-886F-47CA091A3884}"/>
    <cellStyle name="Normal 5 6 2 2" xfId="310" xr:uid="{FBA9CD72-CD7C-4965-9B85-604A299C148E}"/>
    <cellStyle name="Normal 5 6 2 2 2" xfId="573" xr:uid="{116C78AC-E3EE-4E95-BECE-54703CD909F8}"/>
    <cellStyle name="Normal 5 6 2 2 2 2" xfId="574" xr:uid="{2CF678F9-1007-4E26-BF51-6F6139974408}"/>
    <cellStyle name="Normal 5 6 2 2 2 2 2" xfId="1393" xr:uid="{987D803F-FCD8-42F3-A955-A9D8B68436DA}"/>
    <cellStyle name="Normal 5 6 2 2 2 2 3" xfId="2939" xr:uid="{996CB8B1-7184-44E9-9D7A-48BB8E512884}"/>
    <cellStyle name="Normal 5 6 2 2 2 2 4" xfId="2940" xr:uid="{61D9984B-6354-4485-AF03-8AC361DCB581}"/>
    <cellStyle name="Normal 5 6 2 2 2 3" xfId="1394" xr:uid="{D49F0A7C-629F-40F8-A3A1-63AD8C18640D}"/>
    <cellStyle name="Normal 5 6 2 2 2 3 2" xfId="2941" xr:uid="{5EA6BEE3-F953-40E3-BE3B-599BB8316BBA}"/>
    <cellStyle name="Normal 5 6 2 2 2 3 3" xfId="2942" xr:uid="{A4090588-B13D-4F65-8CF8-B8D3E01B09B0}"/>
    <cellStyle name="Normal 5 6 2 2 2 3 4" xfId="2943" xr:uid="{AC898E98-727E-4B16-85BC-F39FBCCCA9C8}"/>
    <cellStyle name="Normal 5 6 2 2 2 4" xfId="2944" xr:uid="{EE8FA2C8-960E-4B68-88D1-B0233801095D}"/>
    <cellStyle name="Normal 5 6 2 2 2 5" xfId="2945" xr:uid="{34AEA383-C2B7-41DE-8E22-C332DB858FDA}"/>
    <cellStyle name="Normal 5 6 2 2 2 6" xfId="2946" xr:uid="{B1495C7A-0ED1-454C-B972-8118A6A7407A}"/>
    <cellStyle name="Normal 5 6 2 2 3" xfId="575" xr:uid="{E7FDD9DF-C9B0-404B-BBCC-A7A32CA4A9B6}"/>
    <cellStyle name="Normal 5 6 2 2 3 2" xfId="1395" xr:uid="{94BAE1C5-A355-4FCA-9425-5D9DFF75858D}"/>
    <cellStyle name="Normal 5 6 2 2 3 2 2" xfId="2947" xr:uid="{C87AC007-27E2-495E-87C7-072641C20716}"/>
    <cellStyle name="Normal 5 6 2 2 3 2 3" xfId="2948" xr:uid="{71862A36-7CEC-4C4D-82CF-AA4F48531C99}"/>
    <cellStyle name="Normal 5 6 2 2 3 2 4" xfId="2949" xr:uid="{6BE4DE3A-4BDE-4080-A472-E5538A5D636F}"/>
    <cellStyle name="Normal 5 6 2 2 3 3" xfId="2950" xr:uid="{CDB23CEE-A6B4-4190-A08E-1C0A08DA350E}"/>
    <cellStyle name="Normal 5 6 2 2 3 4" xfId="2951" xr:uid="{A6D36C91-3884-4261-B23A-E0B9716C9AB2}"/>
    <cellStyle name="Normal 5 6 2 2 3 5" xfId="2952" xr:uid="{E9769BF1-36C0-41F0-909C-3D04591B8242}"/>
    <cellStyle name="Normal 5 6 2 2 4" xfId="1396" xr:uid="{55FFC9EB-DC94-4EC6-8C05-DB325D6CC003}"/>
    <cellStyle name="Normal 5 6 2 2 4 2" xfId="2953" xr:uid="{3F3536ED-4252-461A-BF52-124E28123698}"/>
    <cellStyle name="Normal 5 6 2 2 4 3" xfId="2954" xr:uid="{B1F778E5-8A92-47F2-90AE-EF598A8E68CA}"/>
    <cellStyle name="Normal 5 6 2 2 4 4" xfId="2955" xr:uid="{BB4A047C-680C-446B-ADDC-209F342C2EF9}"/>
    <cellStyle name="Normal 5 6 2 2 5" xfId="2956" xr:uid="{0CAEF336-BD04-4CC1-8258-41002CC570F0}"/>
    <cellStyle name="Normal 5 6 2 2 5 2" xfId="2957" xr:uid="{862EDBA1-55F0-4C85-A578-F791395F9533}"/>
    <cellStyle name="Normal 5 6 2 2 5 3" xfId="2958" xr:uid="{F009CB71-2B55-43CE-AB50-E24DFF21CF9E}"/>
    <cellStyle name="Normal 5 6 2 2 5 4" xfId="2959" xr:uid="{64078BC2-DE7B-4B55-B8BF-483834CEC35A}"/>
    <cellStyle name="Normal 5 6 2 2 6" xfId="2960" xr:uid="{21BA2485-428B-4B88-94D5-58ACA8FEA506}"/>
    <cellStyle name="Normal 5 6 2 2 7" xfId="2961" xr:uid="{F49C85E6-E702-4CF9-927A-21C79A905CD9}"/>
    <cellStyle name="Normal 5 6 2 2 8" xfId="2962" xr:uid="{D6F339DF-BB94-47CA-B9BF-2C54186B4309}"/>
    <cellStyle name="Normal 5 6 2 3" xfId="576" xr:uid="{2833F859-DBDD-420A-8DBB-E82CA7B495E7}"/>
    <cellStyle name="Normal 5 6 2 3 2" xfId="577" xr:uid="{99DAF7BB-FB99-448D-83F8-169A4B332819}"/>
    <cellStyle name="Normal 5 6 2 3 2 2" xfId="578" xr:uid="{E03702CF-E115-4CDC-A24C-8F34F665CFEF}"/>
    <cellStyle name="Normal 5 6 2 3 2 3" xfId="2963" xr:uid="{20DE0DA1-A0A4-4CF7-A8AA-898A50964FFB}"/>
    <cellStyle name="Normal 5 6 2 3 2 4" xfId="2964" xr:uid="{32FAAA71-DF88-480E-8076-7DF77396D2C6}"/>
    <cellStyle name="Normal 5 6 2 3 3" xfId="579" xr:uid="{4F1B3F74-4F29-4890-BCC3-699BB27DE132}"/>
    <cellStyle name="Normal 5 6 2 3 3 2" xfId="2965" xr:uid="{685052DC-64EF-4BDE-977D-AE6A42D8688F}"/>
    <cellStyle name="Normal 5 6 2 3 3 3" xfId="2966" xr:uid="{30E7C20D-81D4-4ADC-8D39-FC58A9134A84}"/>
    <cellStyle name="Normal 5 6 2 3 3 4" xfId="2967" xr:uid="{175AF70B-68DC-4CB2-8685-89643940EF40}"/>
    <cellStyle name="Normal 5 6 2 3 4" xfId="2968" xr:uid="{8748B049-A403-4421-A5CF-DBBD7E150D7A}"/>
    <cellStyle name="Normal 5 6 2 3 5" xfId="2969" xr:uid="{9848B280-72A3-4381-AC2A-DE914C7D06C8}"/>
    <cellStyle name="Normal 5 6 2 3 6" xfId="2970" xr:uid="{F3F0DB80-8C70-415D-A9D0-E3F66F6DC4A4}"/>
    <cellStyle name="Normal 5 6 2 4" xfId="580" xr:uid="{A5217681-9BAC-4ECF-BBDC-A5819D82CE7F}"/>
    <cellStyle name="Normal 5 6 2 4 2" xfId="581" xr:uid="{CD5643CE-5B77-4A6D-AF1B-2F392E795337}"/>
    <cellStyle name="Normal 5 6 2 4 2 2" xfId="2971" xr:uid="{B1579E1D-A7DA-4E8D-9F97-740ACCBF907F}"/>
    <cellStyle name="Normal 5 6 2 4 2 3" xfId="2972" xr:uid="{52DEED9D-F331-4499-9B88-8067AD086E6F}"/>
    <cellStyle name="Normal 5 6 2 4 2 4" xfId="2973" xr:uid="{479306D6-8126-4438-A4C0-9192730103EC}"/>
    <cellStyle name="Normal 5 6 2 4 3" xfId="2974" xr:uid="{998C7121-0964-40A7-95F3-1D3503E33300}"/>
    <cellStyle name="Normal 5 6 2 4 4" xfId="2975" xr:uid="{20A6666A-9FDA-46B4-9E39-A9DB2C3234A6}"/>
    <cellStyle name="Normal 5 6 2 4 5" xfId="2976" xr:uid="{5949DF4A-7CCE-4A4A-BC23-8CA2C75B1EAD}"/>
    <cellStyle name="Normal 5 6 2 5" xfId="582" xr:uid="{1AFC1582-2E27-493D-AF0E-D2F17260C856}"/>
    <cellStyle name="Normal 5 6 2 5 2" xfId="2977" xr:uid="{99F01118-B5E2-4EC7-8260-BEE62BC3E4C0}"/>
    <cellStyle name="Normal 5 6 2 5 3" xfId="2978" xr:uid="{742DBD63-8C68-4E13-ADFB-B3F10A449269}"/>
    <cellStyle name="Normal 5 6 2 5 4" xfId="2979" xr:uid="{5CC726B5-842B-4EDD-8A4B-3EA1EACC3CF8}"/>
    <cellStyle name="Normal 5 6 2 6" xfId="2980" xr:uid="{AE485DCC-C37C-4073-85A4-C6967FD95365}"/>
    <cellStyle name="Normal 5 6 2 6 2" xfId="2981" xr:uid="{C9D84F78-1D7A-46BD-B097-D9C81F790DF0}"/>
    <cellStyle name="Normal 5 6 2 6 3" xfId="2982" xr:uid="{A26E15FD-7B0B-49CE-9077-F2DD8950CFC0}"/>
    <cellStyle name="Normal 5 6 2 6 4" xfId="2983" xr:uid="{1BC2D447-FEB2-4256-8752-729E008B6F77}"/>
    <cellStyle name="Normal 5 6 2 7" xfId="2984" xr:uid="{385AF4C0-0284-433B-BCC3-F3D4C04C54CE}"/>
    <cellStyle name="Normal 5 6 2 8" xfId="2985" xr:uid="{1A4A46CD-B18C-4CD1-9981-963F2D5BCDF9}"/>
    <cellStyle name="Normal 5 6 2 9" xfId="2986" xr:uid="{D4D0D732-AD96-47B2-986B-2A6EA5B6F073}"/>
    <cellStyle name="Normal 5 6 3" xfId="311" xr:uid="{52006602-5678-492C-965C-F9B8CFCC9B37}"/>
    <cellStyle name="Normal 5 6 3 2" xfId="583" xr:uid="{2C120C23-8A6E-41EB-9369-456A5CF6B9CD}"/>
    <cellStyle name="Normal 5 6 3 2 2" xfId="584" xr:uid="{3E16D4C9-1094-4084-8AE3-889995BAB5A2}"/>
    <cellStyle name="Normal 5 6 3 2 2 2" xfId="1397" xr:uid="{6F1DAE67-25E2-47E7-9502-9270FDC7C143}"/>
    <cellStyle name="Normal 5 6 3 2 2 2 2" xfId="1398" xr:uid="{BD928767-C033-4318-81D5-63779D049819}"/>
    <cellStyle name="Normal 5 6 3 2 2 3" xfId="1399" xr:uid="{62C4B2A9-7B6C-44AB-ADDF-49FDA94C24A5}"/>
    <cellStyle name="Normal 5 6 3 2 2 4" xfId="2987" xr:uid="{A2601D28-DFB1-41A8-9848-514E43FE6C09}"/>
    <cellStyle name="Normal 5 6 3 2 3" xfId="1400" xr:uid="{DFDDBC94-E2DA-429C-A060-B6DDC7A5F0DA}"/>
    <cellStyle name="Normal 5 6 3 2 3 2" xfId="1401" xr:uid="{82DCFADE-5901-4F78-A3B0-510199CE933B}"/>
    <cellStyle name="Normal 5 6 3 2 3 3" xfId="2988" xr:uid="{E19973B2-9AC2-46E9-B8CC-B42F649A0362}"/>
    <cellStyle name="Normal 5 6 3 2 3 4" xfId="2989" xr:uid="{DC4308EB-BD76-4D40-9BDE-292B5D46BEF7}"/>
    <cellStyle name="Normal 5 6 3 2 4" xfId="1402" xr:uid="{29D7F552-AD61-4F8D-A733-B124C885AE32}"/>
    <cellStyle name="Normal 5 6 3 2 5" xfId="2990" xr:uid="{A79BAAD4-3AFD-4FAE-AEA0-C1342B9038C6}"/>
    <cellStyle name="Normal 5 6 3 2 6" xfId="2991" xr:uid="{4C198ADD-445F-4456-9411-461619DC983E}"/>
    <cellStyle name="Normal 5 6 3 3" xfId="585" xr:uid="{107B6F9E-1905-4F02-9673-E6BD824F0CED}"/>
    <cellStyle name="Normal 5 6 3 3 2" xfId="1403" xr:uid="{4835C380-1F6D-42C9-9DC0-DFC02DE101F7}"/>
    <cellStyle name="Normal 5 6 3 3 2 2" xfId="1404" xr:uid="{5DDD68B5-8518-46E8-8E96-02444447A7F8}"/>
    <cellStyle name="Normal 5 6 3 3 2 3" xfId="2992" xr:uid="{13D14B82-F878-40BB-8D0A-3CF02664E99D}"/>
    <cellStyle name="Normal 5 6 3 3 2 4" xfId="2993" xr:uid="{A935E361-27CB-45C3-989F-ED93E3B46C01}"/>
    <cellStyle name="Normal 5 6 3 3 3" xfId="1405" xr:uid="{1FB3985C-1FB0-43B4-B038-37C15A7E69E4}"/>
    <cellStyle name="Normal 5 6 3 3 4" xfId="2994" xr:uid="{ABCCD1EE-E4D6-4BCB-A6EC-CD8A1E96E8EA}"/>
    <cellStyle name="Normal 5 6 3 3 5" xfId="2995" xr:uid="{89179553-A128-4A0D-AE0F-9B6DE9A2FDF6}"/>
    <cellStyle name="Normal 5 6 3 4" xfId="1406" xr:uid="{7F6757D1-9604-4255-8437-A540291A1F8A}"/>
    <cellStyle name="Normal 5 6 3 4 2" xfId="1407" xr:uid="{24A13A5B-E02E-4A3E-A2B9-C71C997F4FDA}"/>
    <cellStyle name="Normal 5 6 3 4 3" xfId="2996" xr:uid="{47B15CFC-E9AE-464D-921B-DC0810746218}"/>
    <cellStyle name="Normal 5 6 3 4 4" xfId="2997" xr:uid="{5BFD2D05-3D11-42E7-A7CC-625643D21C43}"/>
    <cellStyle name="Normal 5 6 3 5" xfId="1408" xr:uid="{4CE38291-DE5B-4ADD-AE76-790802830093}"/>
    <cellStyle name="Normal 5 6 3 5 2" xfId="2998" xr:uid="{0DB78DB7-9E95-458F-80F3-68113FC7FD3D}"/>
    <cellStyle name="Normal 5 6 3 5 3" xfId="2999" xr:uid="{8C94046F-A030-415F-8DE9-B7AF36BE17BA}"/>
    <cellStyle name="Normal 5 6 3 5 4" xfId="3000" xr:uid="{A3F32460-2DEA-4F66-A91A-EA695A38E7E6}"/>
    <cellStyle name="Normal 5 6 3 6" xfId="3001" xr:uid="{0D1ED382-3F13-4E27-9CA4-461426BE27FC}"/>
    <cellStyle name="Normal 5 6 3 7" xfId="3002" xr:uid="{4111AD01-4BBB-43AB-A272-77FD403F6C6D}"/>
    <cellStyle name="Normal 5 6 3 8" xfId="3003" xr:uid="{B2A4B099-EE26-494E-962E-29050FB99BFF}"/>
    <cellStyle name="Normal 5 6 4" xfId="312" xr:uid="{1B5020E4-7ED7-4FD3-9E4E-1004B5DFACE6}"/>
    <cellStyle name="Normal 5 6 4 2" xfId="586" xr:uid="{ECD7D095-2500-4C38-91E5-45ECA3F6AB69}"/>
    <cellStyle name="Normal 5 6 4 2 2" xfId="587" xr:uid="{24B845A7-C791-4140-9D1C-7E5A644A29F0}"/>
    <cellStyle name="Normal 5 6 4 2 2 2" xfId="1409" xr:uid="{6DFB518D-93A3-4E6D-8261-D67BC918377F}"/>
    <cellStyle name="Normal 5 6 4 2 2 3" xfId="3004" xr:uid="{3FCD0400-544C-4DBF-9923-DBEADDF380AB}"/>
    <cellStyle name="Normal 5 6 4 2 2 4" xfId="3005" xr:uid="{2C3327C1-12C3-4FB0-A6B2-11869E93B734}"/>
    <cellStyle name="Normal 5 6 4 2 3" xfId="1410" xr:uid="{AF4CA33A-CE4E-4BBD-8122-0CCD79B586B1}"/>
    <cellStyle name="Normal 5 6 4 2 4" xfId="3006" xr:uid="{224B9A3D-473A-4E6F-88C8-4432FBEE92AD}"/>
    <cellStyle name="Normal 5 6 4 2 5" xfId="3007" xr:uid="{FE9D0F9F-46B0-4756-B98C-01767374708C}"/>
    <cellStyle name="Normal 5 6 4 3" xfId="588" xr:uid="{D865910D-5BF0-4957-A819-7EC4D9CBA17F}"/>
    <cellStyle name="Normal 5 6 4 3 2" xfId="1411" xr:uid="{C9DBAF44-CC69-4102-BE5C-0EBD22D50678}"/>
    <cellStyle name="Normal 5 6 4 3 3" xfId="3008" xr:uid="{6D7144C7-F5EF-4AE4-93A8-B841643BF400}"/>
    <cellStyle name="Normal 5 6 4 3 4" xfId="3009" xr:uid="{4167A09D-C156-49A0-80AB-1908CF1746DF}"/>
    <cellStyle name="Normal 5 6 4 4" xfId="1412" xr:uid="{48654586-C15F-42AB-BB46-61CD0E514411}"/>
    <cellStyle name="Normal 5 6 4 4 2" xfId="3010" xr:uid="{A585AC73-AA9B-4A4B-8BFE-02E77EDC2A5E}"/>
    <cellStyle name="Normal 5 6 4 4 3" xfId="3011" xr:uid="{0A0C7073-B9C3-4C90-8AE9-5CE3B7DFDE61}"/>
    <cellStyle name="Normal 5 6 4 4 4" xfId="3012" xr:uid="{9641E205-F9DD-48AB-B797-429F85804F39}"/>
    <cellStyle name="Normal 5 6 4 5" xfId="3013" xr:uid="{DA025F6B-13AB-4889-A5B1-23006FCF6F45}"/>
    <cellStyle name="Normal 5 6 4 6" xfId="3014" xr:uid="{51D937B4-2201-44C5-B12D-9AAF95F4BC19}"/>
    <cellStyle name="Normal 5 6 4 7" xfId="3015" xr:uid="{57B3CCEF-120F-4C5F-9E86-EE72376B6C76}"/>
    <cellStyle name="Normal 5 6 5" xfId="313" xr:uid="{165BD376-E0F1-4F86-A6BB-CC461F8A88EE}"/>
    <cellStyle name="Normal 5 6 5 2" xfId="589" xr:uid="{18ECA7DA-E7D6-4B7C-8C34-1DA4E1386590}"/>
    <cellStyle name="Normal 5 6 5 2 2" xfId="1413" xr:uid="{BB17DC4D-BE5D-4A10-9252-A5A547132B2D}"/>
    <cellStyle name="Normal 5 6 5 2 3" xfId="3016" xr:uid="{E1FD02C4-003A-49EC-9278-FE8426893663}"/>
    <cellStyle name="Normal 5 6 5 2 4" xfId="3017" xr:uid="{D702639D-2DEE-431C-A4C6-691E19E9F33E}"/>
    <cellStyle name="Normal 5 6 5 3" xfId="1414" xr:uid="{55B0E491-1BCF-4B83-9FBA-320B43DDB3F7}"/>
    <cellStyle name="Normal 5 6 5 3 2" xfId="3018" xr:uid="{30DE8C76-D273-4CD3-BB82-E794045F75B5}"/>
    <cellStyle name="Normal 5 6 5 3 3" xfId="3019" xr:uid="{83237EFB-4D33-42E9-BBFF-17EA4D518C71}"/>
    <cellStyle name="Normal 5 6 5 3 4" xfId="3020" xr:uid="{02457BF5-F5C1-4143-AE89-7B733A2C4F6E}"/>
    <cellStyle name="Normal 5 6 5 4" xfId="3021" xr:uid="{FC8ADBAC-FB49-4B3A-9454-6CCD32392226}"/>
    <cellStyle name="Normal 5 6 5 5" xfId="3022" xr:uid="{B64C23A7-68FF-40D5-A808-F7442DC1954A}"/>
    <cellStyle name="Normal 5 6 5 6" xfId="3023" xr:uid="{D215A0FA-723D-4FC8-95A2-669F61C65C86}"/>
    <cellStyle name="Normal 5 6 6" xfId="590" xr:uid="{593A178A-3B6F-43BE-B62C-C1028EF3CB2C}"/>
    <cellStyle name="Normal 5 6 6 2" xfId="1415" xr:uid="{ABACDBCC-8018-4F3D-811A-79361F5A676A}"/>
    <cellStyle name="Normal 5 6 6 2 2" xfId="3024" xr:uid="{B36187BB-359C-46C7-B897-69EBC7B78D92}"/>
    <cellStyle name="Normal 5 6 6 2 3" xfId="3025" xr:uid="{E246101F-1803-4B65-9416-F40695915A47}"/>
    <cellStyle name="Normal 5 6 6 2 4" xfId="3026" xr:uid="{22ADD05D-E180-48C1-AED5-1FC61360B4D9}"/>
    <cellStyle name="Normal 5 6 6 3" xfId="3027" xr:uid="{7DDF825C-DC33-4947-942C-5742BA7E0601}"/>
    <cellStyle name="Normal 5 6 6 4" xfId="3028" xr:uid="{73BF4279-F9FA-4A4F-9FFE-04252456F266}"/>
    <cellStyle name="Normal 5 6 6 5" xfId="3029" xr:uid="{1DAC82A9-FE9E-4CCD-8192-AD9433BCC0AF}"/>
    <cellStyle name="Normal 5 6 7" xfId="1416" xr:uid="{83B75767-CBDC-435E-81F8-B365CD033249}"/>
    <cellStyle name="Normal 5 6 7 2" xfId="3030" xr:uid="{E14413E6-189E-49C2-A80E-7FE176F5768E}"/>
    <cellStyle name="Normal 5 6 7 3" xfId="3031" xr:uid="{81F45B78-651D-4D71-8100-496EB33DAF55}"/>
    <cellStyle name="Normal 5 6 7 4" xfId="3032" xr:uid="{2216AB96-A973-4078-85A2-26E84F434D97}"/>
    <cellStyle name="Normal 5 6 8" xfId="3033" xr:uid="{F0DC0D10-8C56-4700-9025-290785B6C5D4}"/>
    <cellStyle name="Normal 5 6 8 2" xfId="3034" xr:uid="{2DBDA4C7-A141-4724-A83E-849007076960}"/>
    <cellStyle name="Normal 5 6 8 3" xfId="3035" xr:uid="{9AAF49AB-22BC-48E3-B2BA-3566C8FCABA5}"/>
    <cellStyle name="Normal 5 6 8 4" xfId="3036" xr:uid="{12AC99E0-9862-4AF6-A662-CDB3BAD97A15}"/>
    <cellStyle name="Normal 5 6 9" xfId="3037" xr:uid="{2BFE91FB-C7E6-40F8-B961-9F0D65C8E701}"/>
    <cellStyle name="Normal 5 7" xfId="106" xr:uid="{EB9F662A-0D89-40D7-ACE5-8CB6324F3E9D}"/>
    <cellStyle name="Normal 5 7 2" xfId="107" xr:uid="{D7E79FF0-256C-4922-BB9A-68B3DBED39E5}"/>
    <cellStyle name="Normal 5 7 2 2" xfId="314" xr:uid="{39CAFFAC-F839-4663-852F-386451D06EED}"/>
    <cellStyle name="Normal 5 7 2 2 2" xfId="591" xr:uid="{7AB61FA4-5538-473A-9F85-3C467BE69AE9}"/>
    <cellStyle name="Normal 5 7 2 2 2 2" xfId="1417" xr:uid="{9DE897A9-DCFC-4ED3-9880-27EF8589C332}"/>
    <cellStyle name="Normal 5 7 2 2 2 3" xfId="3038" xr:uid="{0BB154F3-AE4D-43A8-A6F1-BEF5C2B81A88}"/>
    <cellStyle name="Normal 5 7 2 2 2 4" xfId="3039" xr:uid="{453C6D8F-2186-4ADD-A8CF-05725450420C}"/>
    <cellStyle name="Normal 5 7 2 2 3" xfId="1418" xr:uid="{D2D0840F-6324-424B-96C2-36DAA8635741}"/>
    <cellStyle name="Normal 5 7 2 2 3 2" xfId="3040" xr:uid="{75379BC1-44F3-4263-8989-7CAB94FC85F4}"/>
    <cellStyle name="Normal 5 7 2 2 3 3" xfId="3041" xr:uid="{C0D5A4AB-62A7-4C2D-BCB4-9A675B4D34FB}"/>
    <cellStyle name="Normal 5 7 2 2 3 4" xfId="3042" xr:uid="{F823ED3A-E7E1-478A-BFD5-DE3CEA292514}"/>
    <cellStyle name="Normal 5 7 2 2 4" xfId="3043" xr:uid="{3A14A17E-C144-422D-B48B-ACB4776025D0}"/>
    <cellStyle name="Normal 5 7 2 2 5" xfId="3044" xr:uid="{84D56026-8228-4E66-8588-F3F008E89D2D}"/>
    <cellStyle name="Normal 5 7 2 2 6" xfId="3045" xr:uid="{0A03484E-9416-49C8-BCA3-CECF31A0CFE0}"/>
    <cellStyle name="Normal 5 7 2 3" xfId="592" xr:uid="{969F44F0-B121-47A7-B490-698897062874}"/>
    <cellStyle name="Normal 5 7 2 3 2" xfId="1419" xr:uid="{9B32F58C-6651-4D9B-BD1E-49ECFF636245}"/>
    <cellStyle name="Normal 5 7 2 3 2 2" xfId="3046" xr:uid="{E1E6828D-5461-46B4-885F-7BAB5B65C485}"/>
    <cellStyle name="Normal 5 7 2 3 2 3" xfId="3047" xr:uid="{4795CE9C-9F09-49D2-A129-C5E0879251FC}"/>
    <cellStyle name="Normal 5 7 2 3 2 4" xfId="3048" xr:uid="{FD499BA3-239C-4D9F-96FE-B4657FE1FD4C}"/>
    <cellStyle name="Normal 5 7 2 3 3" xfId="3049" xr:uid="{4AF6641E-6D5B-42C3-B7A2-D68A4ECB6E5E}"/>
    <cellStyle name="Normal 5 7 2 3 4" xfId="3050" xr:uid="{53DEC5EE-5CBF-416C-B65D-82944467C7AA}"/>
    <cellStyle name="Normal 5 7 2 3 5" xfId="3051" xr:uid="{4ED5EF65-FC52-48E6-9FD8-75A524EC319A}"/>
    <cellStyle name="Normal 5 7 2 4" xfId="1420" xr:uid="{A34DD088-5846-4353-9ECD-836BF5866F96}"/>
    <cellStyle name="Normal 5 7 2 4 2" xfId="3052" xr:uid="{1B94DABE-A41D-4E90-8C39-705FFCB9A4C3}"/>
    <cellStyle name="Normal 5 7 2 4 3" xfId="3053" xr:uid="{AB19537E-EE33-49ED-9633-AF58A69952CB}"/>
    <cellStyle name="Normal 5 7 2 4 4" xfId="3054" xr:uid="{F8C54F3C-E8E9-4E67-980B-BF6B41B5BCC0}"/>
    <cellStyle name="Normal 5 7 2 5" xfId="3055" xr:uid="{9A1AC692-21EE-4FAA-B4DE-64453E4D14C5}"/>
    <cellStyle name="Normal 5 7 2 5 2" xfId="3056" xr:uid="{667E64D3-FB82-498F-A747-105F2588CCE5}"/>
    <cellStyle name="Normal 5 7 2 5 3" xfId="3057" xr:uid="{18875529-9B43-4FE4-93EB-A524284F6C53}"/>
    <cellStyle name="Normal 5 7 2 5 4" xfId="3058" xr:uid="{E6C4E646-21E0-4ADE-8B53-4B38C0F3AFFF}"/>
    <cellStyle name="Normal 5 7 2 6" xfId="3059" xr:uid="{926BA18A-9A34-4F96-AF87-9E1554B85627}"/>
    <cellStyle name="Normal 5 7 2 7" xfId="3060" xr:uid="{47161A73-61CC-4058-BC37-F49FE2369DB1}"/>
    <cellStyle name="Normal 5 7 2 8" xfId="3061" xr:uid="{B871A115-753D-49C5-B193-1A26BEBDF8CC}"/>
    <cellStyle name="Normal 5 7 3" xfId="315" xr:uid="{327EBABD-1C44-4DC3-8B3F-CAF251277816}"/>
    <cellStyle name="Normal 5 7 3 2" xfId="593" xr:uid="{AFFC5ECE-681A-4209-8027-50C0EB3E44E8}"/>
    <cellStyle name="Normal 5 7 3 2 2" xfId="594" xr:uid="{A2A847BF-1C23-4CAA-8588-4622B39FB3C7}"/>
    <cellStyle name="Normal 5 7 3 2 3" xfId="3062" xr:uid="{33250A1A-D9F9-4D69-9E3E-4F99B8DE5682}"/>
    <cellStyle name="Normal 5 7 3 2 4" xfId="3063" xr:uid="{9CF9D738-D209-489E-9B44-52439843E085}"/>
    <cellStyle name="Normal 5 7 3 3" xfId="595" xr:uid="{E06CDECA-799F-463E-9318-5A7722AC8AF2}"/>
    <cellStyle name="Normal 5 7 3 3 2" xfId="3064" xr:uid="{545B9A8D-D8D9-4830-BFF2-60DFA8DD7630}"/>
    <cellStyle name="Normal 5 7 3 3 3" xfId="3065" xr:uid="{A74541E6-646A-4AE9-852D-FEBBBD7FFADF}"/>
    <cellStyle name="Normal 5 7 3 3 4" xfId="3066" xr:uid="{DF0222BE-61F3-4977-AAEE-45D35467A01F}"/>
    <cellStyle name="Normal 5 7 3 4" xfId="3067" xr:uid="{AD6B7F03-7563-498F-A685-844B0108C421}"/>
    <cellStyle name="Normal 5 7 3 5" xfId="3068" xr:uid="{C7066BCF-5A14-4BAA-951A-E44380853566}"/>
    <cellStyle name="Normal 5 7 3 6" xfId="3069" xr:uid="{0E95446D-0C7A-4F79-91B8-26DEFD061548}"/>
    <cellStyle name="Normal 5 7 4" xfId="316" xr:uid="{18D3E173-2C85-4D68-9B70-064B3691A0A1}"/>
    <cellStyle name="Normal 5 7 4 2" xfId="596" xr:uid="{B7810FB2-41EF-435E-B46E-522DFB1384AF}"/>
    <cellStyle name="Normal 5 7 4 2 2" xfId="3070" xr:uid="{3E5C929E-5500-44A2-9EF2-2EA5299095C7}"/>
    <cellStyle name="Normal 5 7 4 2 3" xfId="3071" xr:uid="{15273DA1-B585-405E-B801-5FC7D42F2C6D}"/>
    <cellStyle name="Normal 5 7 4 2 4" xfId="3072" xr:uid="{FEA6B617-D61B-4256-802D-E24C5CD4B618}"/>
    <cellStyle name="Normal 5 7 4 3" xfId="3073" xr:uid="{0767BEB6-91AB-4A61-A8CE-AFEB3EDEA889}"/>
    <cellStyle name="Normal 5 7 4 4" xfId="3074" xr:uid="{A594F590-7C55-457B-B98A-98C535AEDEE2}"/>
    <cellStyle name="Normal 5 7 4 5" xfId="3075" xr:uid="{451B9409-D42F-4401-9758-1FEE98D0C8BC}"/>
    <cellStyle name="Normal 5 7 5" xfId="597" xr:uid="{288C05A2-BD5B-431F-BBD4-A71097EF4F33}"/>
    <cellStyle name="Normal 5 7 5 2" xfId="3076" xr:uid="{2BE941C2-F7D6-423E-8129-E1885CCC61BA}"/>
    <cellStyle name="Normal 5 7 5 3" xfId="3077" xr:uid="{31C7948D-AB1A-4899-8286-E27D1D30B784}"/>
    <cellStyle name="Normal 5 7 5 4" xfId="3078" xr:uid="{2EC80BA0-BE93-40B6-B29D-FE4A9574388B}"/>
    <cellStyle name="Normal 5 7 6" xfId="3079" xr:uid="{57E303D7-D0FB-48B3-8F30-52CEB5799D17}"/>
    <cellStyle name="Normal 5 7 6 2" xfId="3080" xr:uid="{52E91152-DE41-424E-B24D-5B4B07F5CD1C}"/>
    <cellStyle name="Normal 5 7 6 3" xfId="3081" xr:uid="{27505222-C7E4-418D-BC9E-7ADA1ED8FC86}"/>
    <cellStyle name="Normal 5 7 6 4" xfId="3082" xr:uid="{6D426261-9344-481F-B5A4-6C6B02D3D3C0}"/>
    <cellStyle name="Normal 5 7 7" xfId="3083" xr:uid="{CE4DE389-1478-42AF-B4F5-90665552F7A8}"/>
    <cellStyle name="Normal 5 7 8" xfId="3084" xr:uid="{CDCB8170-D3D7-4363-92B2-7F331DBC5B1C}"/>
    <cellStyle name="Normal 5 7 9" xfId="3085" xr:uid="{BA40C868-CE78-4CF8-8631-BA4AAB5156C3}"/>
    <cellStyle name="Normal 5 8" xfId="108" xr:uid="{30F90C96-2C34-47E2-9D97-A6699D77C37D}"/>
    <cellStyle name="Normal 5 8 2" xfId="317" xr:uid="{A1560AD0-41AB-46CE-9F67-D67D3BDBD54C}"/>
    <cellStyle name="Normal 5 8 2 2" xfId="598" xr:uid="{3B1DBBD2-DE58-4674-BB0D-0C5F1CA3A93D}"/>
    <cellStyle name="Normal 5 8 2 2 2" xfId="1421" xr:uid="{D3F48428-374A-4998-8BE5-03330636748B}"/>
    <cellStyle name="Normal 5 8 2 2 2 2" xfId="1422" xr:uid="{FFD9F093-DE82-427E-B5AE-2C1C9A11D72C}"/>
    <cellStyle name="Normal 5 8 2 2 3" xfId="1423" xr:uid="{0C23BD16-219A-4CD1-9F40-8CEB08851A1C}"/>
    <cellStyle name="Normal 5 8 2 2 4" xfId="3086" xr:uid="{CA099FB4-2D11-4ED3-B153-37539717DF4F}"/>
    <cellStyle name="Normal 5 8 2 3" xfId="1424" xr:uid="{1704BE04-0F1B-425C-A3B8-A7D471C1E70E}"/>
    <cellStyle name="Normal 5 8 2 3 2" xfId="1425" xr:uid="{8D262391-739A-4553-9226-20C61A47B74F}"/>
    <cellStyle name="Normal 5 8 2 3 3" xfId="3087" xr:uid="{EDD9A914-4475-4EC5-B807-786A54906E5C}"/>
    <cellStyle name="Normal 5 8 2 3 4" xfId="3088" xr:uid="{9D0B8E34-9886-42BD-A3D3-88DFCF12C204}"/>
    <cellStyle name="Normal 5 8 2 4" xfId="1426" xr:uid="{69158800-F67C-4AA3-8DA1-46D67DB3A3ED}"/>
    <cellStyle name="Normal 5 8 2 5" xfId="3089" xr:uid="{7F39A652-7803-477E-BB15-52FB0FFB3FB5}"/>
    <cellStyle name="Normal 5 8 2 6" xfId="3090" xr:uid="{011622D9-A888-4B83-B851-B51A39CCE67D}"/>
    <cellStyle name="Normal 5 8 3" xfId="599" xr:uid="{2F0A6046-7EE0-4C9F-AE83-197A1A239E3A}"/>
    <cellStyle name="Normal 5 8 3 2" xfId="1427" xr:uid="{43347D64-58FA-41FD-9C41-B4E0CC6F3C43}"/>
    <cellStyle name="Normal 5 8 3 2 2" xfId="1428" xr:uid="{0B58C39A-C412-4BB7-A475-05D3B57A291F}"/>
    <cellStyle name="Normal 5 8 3 2 3" xfId="3091" xr:uid="{CFFA5A74-2C6E-42D8-996C-BEE0D99BC9E5}"/>
    <cellStyle name="Normal 5 8 3 2 4" xfId="3092" xr:uid="{D4C37CA1-E049-487F-B33D-97DF57E1CAA5}"/>
    <cellStyle name="Normal 5 8 3 3" xfId="1429" xr:uid="{6C2C7B9A-B3BE-496C-98EA-595CDE4E4927}"/>
    <cellStyle name="Normal 5 8 3 4" xfId="3093" xr:uid="{9A439C89-EA31-4C5B-A6BD-2201BFCA34A3}"/>
    <cellStyle name="Normal 5 8 3 5" xfId="3094" xr:uid="{33FC49FD-81A3-45D4-A7C9-4B2739DF2026}"/>
    <cellStyle name="Normal 5 8 4" xfId="1430" xr:uid="{01C1EDC2-5C92-4441-BF2F-A9C454571515}"/>
    <cellStyle name="Normal 5 8 4 2" xfId="1431" xr:uid="{DE0CE10D-96C9-4391-BA92-E0F9035CEC6F}"/>
    <cellStyle name="Normal 5 8 4 3" xfId="3095" xr:uid="{9A9C7712-5294-436C-A816-8801EA4539D4}"/>
    <cellStyle name="Normal 5 8 4 4" xfId="3096" xr:uid="{7A79AD8D-88D2-48CF-ABD0-A151FF904853}"/>
    <cellStyle name="Normal 5 8 5" xfId="1432" xr:uid="{5E95BF65-75AB-4850-8B39-8949000E5FC4}"/>
    <cellStyle name="Normal 5 8 5 2" xfId="3097" xr:uid="{98532DC3-1A2A-4C01-AA69-3BA5C584F315}"/>
    <cellStyle name="Normal 5 8 5 3" xfId="3098" xr:uid="{ECF38460-B4AC-493B-AECE-D1B439A3ADD1}"/>
    <cellStyle name="Normal 5 8 5 4" xfId="3099" xr:uid="{20F239EE-F147-4670-BB45-E7439EE97036}"/>
    <cellStyle name="Normal 5 8 6" xfId="3100" xr:uid="{66C47F87-12B7-4018-8596-7442EE4F9D67}"/>
    <cellStyle name="Normal 5 8 7" xfId="3101" xr:uid="{B8410F91-EBFE-406F-A595-DFD7B5B8C94D}"/>
    <cellStyle name="Normal 5 8 8" xfId="3102" xr:uid="{86EED9FB-FFAA-45B3-951D-4FAA8106CA85}"/>
    <cellStyle name="Normal 5 9" xfId="318" xr:uid="{D5B608A9-7B09-4586-9CE1-920944870D0D}"/>
    <cellStyle name="Normal 5 9 2" xfId="600" xr:uid="{5F333BBF-FB0A-44BF-8F22-1E66F9DD12AA}"/>
    <cellStyle name="Normal 5 9 2 2" xfId="601" xr:uid="{4373BDFA-3A45-4CEE-9E8B-BC6B88E5C776}"/>
    <cellStyle name="Normal 5 9 2 2 2" xfId="1433" xr:uid="{A1F8C065-38C3-44AE-8F77-EE3803D0FDFF}"/>
    <cellStyle name="Normal 5 9 2 2 3" xfId="3103" xr:uid="{208B6F58-4CAF-4071-BE3B-8B74876258FF}"/>
    <cellStyle name="Normal 5 9 2 2 4" xfId="3104" xr:uid="{86BBAF94-7FF1-4BE5-AE9F-6456B1D05A78}"/>
    <cellStyle name="Normal 5 9 2 3" xfId="1434" xr:uid="{7EFFAB52-3761-4AB4-93FB-68501398DAEA}"/>
    <cellStyle name="Normal 5 9 2 4" xfId="3105" xr:uid="{D82401EB-447C-41D0-BC44-685C31A64384}"/>
    <cellStyle name="Normal 5 9 2 5" xfId="3106" xr:uid="{ED8F2784-A650-4622-8A1F-B8CEE6853777}"/>
    <cellStyle name="Normal 5 9 3" xfId="602" xr:uid="{4DC670BC-A790-44FB-B7CA-650EBB494C49}"/>
    <cellStyle name="Normal 5 9 3 2" xfId="1435" xr:uid="{85ECCD47-0357-44F6-AB2F-0668E3916AD1}"/>
    <cellStyle name="Normal 5 9 3 3" xfId="3107" xr:uid="{68E70F6D-D535-4355-9DE2-3B14AB89C352}"/>
    <cellStyle name="Normal 5 9 3 4" xfId="3108" xr:uid="{3A7FD70E-38B0-426D-92AE-666BF0A03AB7}"/>
    <cellStyle name="Normal 5 9 4" xfId="1436" xr:uid="{9C34FE04-0ABE-49F3-AA31-0D45B979441E}"/>
    <cellStyle name="Normal 5 9 4 2" xfId="3109" xr:uid="{F9104180-DDBC-4E18-8EB3-618B0C12E01E}"/>
    <cellStyle name="Normal 5 9 4 3" xfId="3110" xr:uid="{43FBEC2E-A985-4C24-9BFC-A14A2DA57871}"/>
    <cellStyle name="Normal 5 9 4 4" xfId="3111" xr:uid="{B7B47C02-8E77-43FF-87D7-904F793BD2E2}"/>
    <cellStyle name="Normal 5 9 5" xfId="3112" xr:uid="{E57FFD24-FA23-470C-8ECF-6503E1ACE922}"/>
    <cellStyle name="Normal 5 9 6" xfId="3113" xr:uid="{8DE2B9B7-034C-4376-AE38-073C29CD52FE}"/>
    <cellStyle name="Normal 5 9 7" xfId="3114" xr:uid="{9D68AF98-04D5-4F33-8FC0-30FB89850688}"/>
    <cellStyle name="Normal 6" xfId="109" xr:uid="{3244697B-61BC-4F52-A6A4-5369C0CCECE8}"/>
    <cellStyle name="Normal 6 10" xfId="319" xr:uid="{DB21F2C2-C531-4088-9D51-583C54E728D1}"/>
    <cellStyle name="Normal 6 10 2" xfId="1437" xr:uid="{87356237-4665-41A2-80FF-87C2F4010119}"/>
    <cellStyle name="Normal 6 10 2 2" xfId="3115" xr:uid="{546827B8-B2A6-4204-A0A9-B37EA7C3794E}"/>
    <cellStyle name="Normal 6 10 2 2 2" xfId="4588" xr:uid="{DD52E883-1837-4346-AA11-4E5A0EEE6273}"/>
    <cellStyle name="Normal 6 10 2 3" xfId="3116" xr:uid="{8C0999C7-8A14-4561-AE4C-33AC77B8F4F2}"/>
    <cellStyle name="Normal 6 10 2 4" xfId="3117" xr:uid="{15C52716-8DA4-428A-A4DC-C3F55136490D}"/>
    <cellStyle name="Normal 6 10 3" xfId="3118" xr:uid="{942CDCFD-882E-4F10-86D0-7DD037745DAE}"/>
    <cellStyle name="Normal 6 10 4" xfId="3119" xr:uid="{B8B5ACEC-5624-44DC-B632-6ABA22C43A7D}"/>
    <cellStyle name="Normal 6 10 5" xfId="3120" xr:uid="{7A1757E7-18A0-4894-8752-F6348025F048}"/>
    <cellStyle name="Normal 6 11" xfId="1438" xr:uid="{B14BF7EE-F600-412F-8CD9-F0A917A93D38}"/>
    <cellStyle name="Normal 6 11 2" xfId="3121" xr:uid="{5B73DF9E-F914-4643-9E11-8B424F42B747}"/>
    <cellStyle name="Normal 6 11 3" xfId="3122" xr:uid="{C3A4AFC8-C13F-495A-B64F-5938C933AE35}"/>
    <cellStyle name="Normal 6 11 4" xfId="3123" xr:uid="{AB9AA0B4-7DE7-4654-BB4F-8A3DEE8A71B7}"/>
    <cellStyle name="Normal 6 12" xfId="902" xr:uid="{A8F9E9EC-8789-4809-B576-D4EF3E62D67D}"/>
    <cellStyle name="Normal 6 12 2" xfId="3124" xr:uid="{D502D5B7-0CC2-4F6D-AEF9-DAE1BFEB393E}"/>
    <cellStyle name="Normal 6 12 3" xfId="3125" xr:uid="{8B83E14F-C260-41B0-858C-9456D47A922D}"/>
    <cellStyle name="Normal 6 12 4" xfId="3126" xr:uid="{9AEA947D-5966-4CD6-8FDE-D7461560F13B}"/>
    <cellStyle name="Normal 6 13" xfId="899" xr:uid="{27901E4F-9C44-40E0-BF34-7AF17B9F417A}"/>
    <cellStyle name="Normal 6 13 2" xfId="3128" xr:uid="{B19466C0-E3DC-4E74-9833-8AB2E12D114D}"/>
    <cellStyle name="Normal 6 13 3" xfId="4315" xr:uid="{1CFF9FF1-F12E-4B08-B247-5F0DDCB32ECC}"/>
    <cellStyle name="Normal 6 13 4" xfId="3127" xr:uid="{DC5D3B1D-20AF-424E-B7ED-C4E1B3DDBA0B}"/>
    <cellStyle name="Normal 6 13 5" xfId="5319" xr:uid="{30FB9750-9044-49C7-B6E7-73B210B59D2C}"/>
    <cellStyle name="Normal 6 14" xfId="3129" xr:uid="{FB69961E-5EB1-4AF6-8063-C94E28BF4C64}"/>
    <cellStyle name="Normal 6 15" xfId="3130" xr:uid="{DD41B1A5-8AF3-4F11-9AC3-2EEB95045515}"/>
    <cellStyle name="Normal 6 16" xfId="3131" xr:uid="{7FF66349-B7E5-43F7-AB11-365FB2D8CB90}"/>
    <cellStyle name="Normal 6 2" xfId="110" xr:uid="{C3BE81C7-E90A-49B2-A07B-853A710A7B3D}"/>
    <cellStyle name="Normal 6 2 2" xfId="320" xr:uid="{ABC2D444-508F-4141-AFFA-EB01E70132C8}"/>
    <cellStyle name="Normal 6 2 2 2" xfId="4671" xr:uid="{F7A631B0-9D2E-491A-92A2-DACE06FEA530}"/>
    <cellStyle name="Normal 6 2 3" xfId="4560" xr:uid="{27D0EAE8-61E8-47ED-BA3B-5DBA694C9500}"/>
    <cellStyle name="Normal 6 3" xfId="111" xr:uid="{95402D34-9D42-403F-859D-20619FF78106}"/>
    <cellStyle name="Normal 6 3 10" xfId="3132" xr:uid="{E40A993C-27EF-4BE3-AE06-DA2713E11E49}"/>
    <cellStyle name="Normal 6 3 11" xfId="3133" xr:uid="{721A347C-10ED-4ABC-B285-EE1113FFBC98}"/>
    <cellStyle name="Normal 6 3 2" xfId="112" xr:uid="{72B61213-3A57-4644-83CD-5D408253D0C6}"/>
    <cellStyle name="Normal 6 3 2 2" xfId="113" xr:uid="{7CE7846F-F192-497A-A6E0-2EB1550D3FB6}"/>
    <cellStyle name="Normal 6 3 2 2 2" xfId="321" xr:uid="{CCCFD478-5091-4DEB-A39D-FEDB8B063994}"/>
    <cellStyle name="Normal 6 3 2 2 2 2" xfId="603" xr:uid="{295CE4DF-7344-4178-8A0C-E7BF573719FA}"/>
    <cellStyle name="Normal 6 3 2 2 2 2 2" xfId="604" xr:uid="{038F31DA-826E-4055-A25E-AA90A0F72306}"/>
    <cellStyle name="Normal 6 3 2 2 2 2 2 2" xfId="1439" xr:uid="{BE23DDFB-F6AF-46E6-B010-5F28B1439843}"/>
    <cellStyle name="Normal 6 3 2 2 2 2 2 2 2" xfId="1440" xr:uid="{E66E602C-34D7-4FD2-A4B3-D4A5C40A4D52}"/>
    <cellStyle name="Normal 6 3 2 2 2 2 2 3" xfId="1441" xr:uid="{8B586EB2-9735-4849-B0D4-F65EED61FE80}"/>
    <cellStyle name="Normal 6 3 2 2 2 2 3" xfId="1442" xr:uid="{A92AC086-E1B6-42DD-936C-4E92CFCF1912}"/>
    <cellStyle name="Normal 6 3 2 2 2 2 3 2" xfId="1443" xr:uid="{E08E6D81-158B-48EE-83E6-C7775C2B589E}"/>
    <cellStyle name="Normal 6 3 2 2 2 2 4" xfId="1444" xr:uid="{7EE109E0-8FD6-4C6A-BC2B-F50CC67B3BA6}"/>
    <cellStyle name="Normal 6 3 2 2 2 3" xfId="605" xr:uid="{2DAB4728-B8CC-44D1-9658-C105755BB4A2}"/>
    <cellStyle name="Normal 6 3 2 2 2 3 2" xfId="1445" xr:uid="{007B1363-6553-4228-9523-8009A8720743}"/>
    <cellStyle name="Normal 6 3 2 2 2 3 2 2" xfId="1446" xr:uid="{07EDC80E-C761-49CB-91FA-13ACA7A2EBBB}"/>
    <cellStyle name="Normal 6 3 2 2 2 3 3" xfId="1447" xr:uid="{08EC94C4-C57E-4567-9FBE-AFA822234396}"/>
    <cellStyle name="Normal 6 3 2 2 2 3 4" xfId="3134" xr:uid="{638CB26A-3295-425A-8A44-26A462A36AF6}"/>
    <cellStyle name="Normal 6 3 2 2 2 4" xfId="1448" xr:uid="{AC003CE9-4431-458A-8FBC-58C76978B3DC}"/>
    <cellStyle name="Normal 6 3 2 2 2 4 2" xfId="1449" xr:uid="{62134BF5-FF97-4E23-9951-41A6C717AA22}"/>
    <cellStyle name="Normal 6 3 2 2 2 5" xfId="1450" xr:uid="{750C38A8-F9EF-4904-97D1-43261A993ADF}"/>
    <cellStyle name="Normal 6 3 2 2 2 6" xfId="3135" xr:uid="{D45DEB9A-22BC-4D76-BEB7-AAAF55EEBF12}"/>
    <cellStyle name="Normal 6 3 2 2 3" xfId="322" xr:uid="{D32CC125-74CA-4298-88BE-4184FA41198D}"/>
    <cellStyle name="Normal 6 3 2 2 3 2" xfId="606" xr:uid="{637B74C4-10D5-41DF-93DC-25BC190D8392}"/>
    <cellStyle name="Normal 6 3 2 2 3 2 2" xfId="607" xr:uid="{AF236EB9-6D01-4336-ABD2-2B93A4E46164}"/>
    <cellStyle name="Normal 6 3 2 2 3 2 2 2" xfId="1451" xr:uid="{6B3BB630-A032-4B10-BD05-C8622DC7D00D}"/>
    <cellStyle name="Normal 6 3 2 2 3 2 2 2 2" xfId="1452" xr:uid="{6AB37270-9ADB-44E0-A052-2EAB1D1D4007}"/>
    <cellStyle name="Normal 6 3 2 2 3 2 2 3" xfId="1453" xr:uid="{B2288099-AB7E-4713-A1D8-75BB7240E2C5}"/>
    <cellStyle name="Normal 6 3 2 2 3 2 3" xfId="1454" xr:uid="{C7A924A2-7845-4E8A-ABBD-E4EC892FE66B}"/>
    <cellStyle name="Normal 6 3 2 2 3 2 3 2" xfId="1455" xr:uid="{D19D84B6-0F79-408A-B4C8-356F478E3D67}"/>
    <cellStyle name="Normal 6 3 2 2 3 2 4" xfId="1456" xr:uid="{7EDC4453-FCEC-415E-9F6E-86804DADEA81}"/>
    <cellStyle name="Normal 6 3 2 2 3 3" xfId="608" xr:uid="{EC0CCA1A-D133-4948-A0CB-79B681E53437}"/>
    <cellStyle name="Normal 6 3 2 2 3 3 2" xfId="1457" xr:uid="{A23F6C1E-75CD-4231-8E1A-AB32E86830FA}"/>
    <cellStyle name="Normal 6 3 2 2 3 3 2 2" xfId="1458" xr:uid="{B58AEA16-4948-47B4-859D-ADB0AE53AF59}"/>
    <cellStyle name="Normal 6 3 2 2 3 3 3" xfId="1459" xr:uid="{1D195446-716C-46DE-AA1F-82D3BFE81215}"/>
    <cellStyle name="Normal 6 3 2 2 3 4" xfId="1460" xr:uid="{7C68ED00-6572-4980-8D4A-8D530580607D}"/>
    <cellStyle name="Normal 6 3 2 2 3 4 2" xfId="1461" xr:uid="{AC1045BE-A2C6-4CCA-AC98-FE3862B3487C}"/>
    <cellStyle name="Normal 6 3 2 2 3 5" xfId="1462" xr:uid="{FC55BEFF-C728-4D13-AAD6-34478D804CDB}"/>
    <cellStyle name="Normal 6 3 2 2 4" xfId="609" xr:uid="{FCA2EDFA-7514-428D-9016-4A0A68688FDF}"/>
    <cellStyle name="Normal 6 3 2 2 4 2" xfId="610" xr:uid="{618D1CD9-A123-437A-A4DA-E279F22D0B0B}"/>
    <cellStyle name="Normal 6 3 2 2 4 2 2" xfId="1463" xr:uid="{326FC38E-93EB-44D4-9B98-CB36BAAC919F}"/>
    <cellStyle name="Normal 6 3 2 2 4 2 2 2" xfId="1464" xr:uid="{042DBD29-616C-4F68-9380-11A390B314DC}"/>
    <cellStyle name="Normal 6 3 2 2 4 2 3" xfId="1465" xr:uid="{ED3979BE-EB85-4B28-945B-35238F9992DA}"/>
    <cellStyle name="Normal 6 3 2 2 4 3" xfId="1466" xr:uid="{CF0F8C98-0077-4EFE-9158-D3FEBA3FB250}"/>
    <cellStyle name="Normal 6 3 2 2 4 3 2" xfId="1467" xr:uid="{0887A70D-CDFF-4E72-95F0-C8540CA2B80B}"/>
    <cellStyle name="Normal 6 3 2 2 4 4" xfId="1468" xr:uid="{90511250-39DE-481F-8034-8AFDF3A6D346}"/>
    <cellStyle name="Normal 6 3 2 2 5" xfId="611" xr:uid="{D5B05302-0C82-4CD1-949E-BD4A59DDE889}"/>
    <cellStyle name="Normal 6 3 2 2 5 2" xfId="1469" xr:uid="{5FCFC66F-BCB1-461E-865D-BAF71E42F92B}"/>
    <cellStyle name="Normal 6 3 2 2 5 2 2" xfId="1470" xr:uid="{24634B49-6A5C-42AA-AFF3-7C199D3A74DF}"/>
    <cellStyle name="Normal 6 3 2 2 5 3" xfId="1471" xr:uid="{06ABE222-81CE-4405-B785-6849E225EB65}"/>
    <cellStyle name="Normal 6 3 2 2 5 4" xfId="3136" xr:uid="{FCDCBB6B-A639-48CE-8606-41A3DF4EC677}"/>
    <cellStyle name="Normal 6 3 2 2 6" xfId="1472" xr:uid="{610E76F9-D9BD-4806-9FA0-0873115941BF}"/>
    <cellStyle name="Normal 6 3 2 2 6 2" xfId="1473" xr:uid="{04937351-03A6-45C7-83C5-A39FA7ACEEDA}"/>
    <cellStyle name="Normal 6 3 2 2 7" xfId="1474" xr:uid="{46C923A3-DF3A-4532-B2C5-0DFFB0EEB739}"/>
    <cellStyle name="Normal 6 3 2 2 8" xfId="3137" xr:uid="{D234A2C1-6F81-4C06-8989-00C2180779AB}"/>
    <cellStyle name="Normal 6 3 2 3" xfId="323" xr:uid="{CDA21174-8615-46ED-8527-73DBCA15D8B6}"/>
    <cellStyle name="Normal 6 3 2 3 2" xfId="612" xr:uid="{0222505A-20ED-4640-826E-E6B49E1CDFF6}"/>
    <cellStyle name="Normal 6 3 2 3 2 2" xfId="613" xr:uid="{66030246-0344-44C0-899F-55BAEB4ED7A2}"/>
    <cellStyle name="Normal 6 3 2 3 2 2 2" xfId="1475" xr:uid="{809A2645-8CD8-4C7E-8653-D20F4F2EEAF7}"/>
    <cellStyle name="Normal 6 3 2 3 2 2 2 2" xfId="1476" xr:uid="{447D5B45-5F19-4DE1-98D8-066299251A54}"/>
    <cellStyle name="Normal 6 3 2 3 2 2 3" xfId="1477" xr:uid="{84BE9C4F-3F1A-4169-997B-85FBFC948CF9}"/>
    <cellStyle name="Normal 6 3 2 3 2 3" xfId="1478" xr:uid="{E2C2E529-630F-4E44-A597-2BF47D27B761}"/>
    <cellStyle name="Normal 6 3 2 3 2 3 2" xfId="1479" xr:uid="{3BB20651-D549-4143-8B34-7AD8F0D281FD}"/>
    <cellStyle name="Normal 6 3 2 3 2 4" xfId="1480" xr:uid="{5FB763FD-A18A-4CCA-9999-2B085C8F909E}"/>
    <cellStyle name="Normal 6 3 2 3 3" xfId="614" xr:uid="{035A73EC-4DED-411B-B7E8-27A347677FA8}"/>
    <cellStyle name="Normal 6 3 2 3 3 2" xfId="1481" xr:uid="{02C0F6A4-ED13-4E91-8D96-B568F50D73FB}"/>
    <cellStyle name="Normal 6 3 2 3 3 2 2" xfId="1482" xr:uid="{2497DFE9-4900-40F4-9BCB-8F1462289F0C}"/>
    <cellStyle name="Normal 6 3 2 3 3 3" xfId="1483" xr:uid="{00C3FBF1-CEE4-4A7E-8D6C-C334B328EE6C}"/>
    <cellStyle name="Normal 6 3 2 3 3 4" xfId="3138" xr:uid="{9AB60EE3-CEF4-4D21-91E0-C82624AE8644}"/>
    <cellStyle name="Normal 6 3 2 3 4" xfId="1484" xr:uid="{C9125DD1-71F1-43D1-B03F-7CFE2BC08093}"/>
    <cellStyle name="Normal 6 3 2 3 4 2" xfId="1485" xr:uid="{F96D7CA6-6D66-4D0C-BA20-AAABC1D7B608}"/>
    <cellStyle name="Normal 6 3 2 3 5" xfId="1486" xr:uid="{C5E89196-1537-41A8-864C-C4CBF7F379AA}"/>
    <cellStyle name="Normal 6 3 2 3 6" xfId="3139" xr:uid="{DFE857C6-9819-46A3-BD01-B47E81544B9D}"/>
    <cellStyle name="Normal 6 3 2 4" xfId="324" xr:uid="{44D87C8C-3177-4D10-A8C7-9652BB4638BD}"/>
    <cellStyle name="Normal 6 3 2 4 2" xfId="615" xr:uid="{D52AE2C7-F2E5-4E43-8B14-A527FA51F97A}"/>
    <cellStyle name="Normal 6 3 2 4 2 2" xfId="616" xr:uid="{E635B28C-0E3C-402C-B79C-858082EDDFE9}"/>
    <cellStyle name="Normal 6 3 2 4 2 2 2" xfId="1487" xr:uid="{CBCC8D57-6022-4429-8668-2C50928A3F47}"/>
    <cellStyle name="Normal 6 3 2 4 2 2 2 2" xfId="1488" xr:uid="{BAA98CAA-1DF0-4044-BE8D-C4F584B52164}"/>
    <cellStyle name="Normal 6 3 2 4 2 2 3" xfId="1489" xr:uid="{DCD77D2A-7A53-4CE0-9CB5-212EED3BBE31}"/>
    <cellStyle name="Normal 6 3 2 4 2 3" xfId="1490" xr:uid="{5A99AB70-4F96-41A3-B52C-D2438039C645}"/>
    <cellStyle name="Normal 6 3 2 4 2 3 2" xfId="1491" xr:uid="{70D38EF6-3BC5-4748-9346-5434491546EE}"/>
    <cellStyle name="Normal 6 3 2 4 2 4" xfId="1492" xr:uid="{85302B05-C029-44E6-80A3-987371634AFC}"/>
    <cellStyle name="Normal 6 3 2 4 3" xfId="617" xr:uid="{69DC980D-BFB4-49D1-9F92-0B86DBBE1BE4}"/>
    <cellStyle name="Normal 6 3 2 4 3 2" xfId="1493" xr:uid="{CFFB6D31-CA4F-42BE-BA9B-201619C17A09}"/>
    <cellStyle name="Normal 6 3 2 4 3 2 2" xfId="1494" xr:uid="{16620EA7-724D-4660-A9BC-AA7272275562}"/>
    <cellStyle name="Normal 6 3 2 4 3 3" xfId="1495" xr:uid="{BB77BCB6-FDEB-4D51-A234-8967D6ADB28E}"/>
    <cellStyle name="Normal 6 3 2 4 4" xfId="1496" xr:uid="{347B9238-5B1D-4186-9D93-ADD8665BEC4E}"/>
    <cellStyle name="Normal 6 3 2 4 4 2" xfId="1497" xr:uid="{E6E724FF-18A8-4200-8E31-07C91ACA42B1}"/>
    <cellStyle name="Normal 6 3 2 4 5" xfId="1498" xr:uid="{D2B15620-7DED-4723-861B-EA4693188360}"/>
    <cellStyle name="Normal 6 3 2 5" xfId="325" xr:uid="{AB798862-688E-4C08-B7FA-BAF84F0F6BEF}"/>
    <cellStyle name="Normal 6 3 2 5 2" xfId="618" xr:uid="{DC2CA426-74EB-4B9F-B438-22E31660CA2B}"/>
    <cellStyle name="Normal 6 3 2 5 2 2" xfId="1499" xr:uid="{523AF45E-C7A5-4F4B-8A17-43B8E6DC9926}"/>
    <cellStyle name="Normal 6 3 2 5 2 2 2" xfId="1500" xr:uid="{7CC9CDBC-6870-4920-81E4-163208416264}"/>
    <cellStyle name="Normal 6 3 2 5 2 3" xfId="1501" xr:uid="{A9F444CE-E936-4220-9A42-9DF97884C212}"/>
    <cellStyle name="Normal 6 3 2 5 3" xfId="1502" xr:uid="{61C59E38-0C8A-4259-BA29-D4ACCE7EFD44}"/>
    <cellStyle name="Normal 6 3 2 5 3 2" xfId="1503" xr:uid="{EA7DBB98-3D7A-4B2C-A959-1B833B28A1D0}"/>
    <cellStyle name="Normal 6 3 2 5 4" xfId="1504" xr:uid="{F7792316-79BD-4C92-B45C-949DB8AF1076}"/>
    <cellStyle name="Normal 6 3 2 6" xfId="619" xr:uid="{967450D9-6EAC-48F1-B319-A681611F7FF3}"/>
    <cellStyle name="Normal 6 3 2 6 2" xfId="1505" xr:uid="{6FD68183-CDF7-4C0D-9D40-A6BBEE88F3C1}"/>
    <cellStyle name="Normal 6 3 2 6 2 2" xfId="1506" xr:uid="{7D51181E-EDC6-4DF6-92E3-15B8BD0904B8}"/>
    <cellStyle name="Normal 6 3 2 6 3" xfId="1507" xr:uid="{5BBDE01D-80C5-414F-A1A7-4D6B49097FCF}"/>
    <cellStyle name="Normal 6 3 2 6 4" xfId="3140" xr:uid="{F8AF8FF2-363B-43CC-B2CA-63C7500B040C}"/>
    <cellStyle name="Normal 6 3 2 7" xfId="1508" xr:uid="{09DF9DC7-258B-47F9-98FB-02D4E2D39EDB}"/>
    <cellStyle name="Normal 6 3 2 7 2" xfId="1509" xr:uid="{823335FE-E297-47A4-B990-F5F261EBE8F8}"/>
    <cellStyle name="Normal 6 3 2 8" xfId="1510" xr:uid="{CC9F1195-12F7-4EBF-9923-5F02C589C22C}"/>
    <cellStyle name="Normal 6 3 2 9" xfId="3141" xr:uid="{58C42187-328B-4EFF-81D3-2F8789446929}"/>
    <cellStyle name="Normal 6 3 3" xfId="114" xr:uid="{6199C682-890E-493E-A0B3-4C7934F15AB6}"/>
    <cellStyle name="Normal 6 3 3 2" xfId="115" xr:uid="{B62707FB-75EB-4670-91EE-D0BBBCDCB464}"/>
    <cellStyle name="Normal 6 3 3 2 2" xfId="620" xr:uid="{40AC0910-AF3C-4D42-9C8E-0AA9B2C4864B}"/>
    <cellStyle name="Normal 6 3 3 2 2 2" xfId="621" xr:uid="{71E29ADC-841D-4CE9-B410-BE4CDF556B3B}"/>
    <cellStyle name="Normal 6 3 3 2 2 2 2" xfId="1511" xr:uid="{8CA35C82-ACE7-472F-AF4D-A47BBA606D78}"/>
    <cellStyle name="Normal 6 3 3 2 2 2 2 2" xfId="1512" xr:uid="{7BF1E978-109F-4EBE-8ED5-DB7E13E6A60C}"/>
    <cellStyle name="Normal 6 3 3 2 2 2 3" xfId="1513" xr:uid="{480DE0D5-B2CA-419D-A853-75F41AD237A6}"/>
    <cellStyle name="Normal 6 3 3 2 2 3" xfId="1514" xr:uid="{B47B5464-5494-4213-B674-C866006EC98E}"/>
    <cellStyle name="Normal 6 3 3 2 2 3 2" xfId="1515" xr:uid="{A4BD7EDC-DFBF-4F74-858A-A31847760A02}"/>
    <cellStyle name="Normal 6 3 3 2 2 4" xfId="1516" xr:uid="{DCB239BF-7C63-4E79-A227-882583D732D8}"/>
    <cellStyle name="Normal 6 3 3 2 3" xfId="622" xr:uid="{349116AE-5C66-4D66-B1A5-2B9BE473D019}"/>
    <cellStyle name="Normal 6 3 3 2 3 2" xfId="1517" xr:uid="{FD156DE8-33BD-4011-8A9C-4726ADC8DF7C}"/>
    <cellStyle name="Normal 6 3 3 2 3 2 2" xfId="1518" xr:uid="{EC48C58A-6A51-416D-8E75-730BC63611FE}"/>
    <cellStyle name="Normal 6 3 3 2 3 3" xfId="1519" xr:uid="{F0B06E4C-4C61-4A58-B176-D5573340ACEE}"/>
    <cellStyle name="Normal 6 3 3 2 3 4" xfId="3142" xr:uid="{529FD56F-D31C-4B81-8BC6-D84089F856A2}"/>
    <cellStyle name="Normal 6 3 3 2 4" xfId="1520" xr:uid="{929ECF68-740E-4B64-9878-A72B4788A2D4}"/>
    <cellStyle name="Normal 6 3 3 2 4 2" xfId="1521" xr:uid="{EEB6BB0D-22C6-4ECB-B5AF-073232698EA8}"/>
    <cellStyle name="Normal 6 3 3 2 5" xfId="1522" xr:uid="{42173DF5-E65D-4885-A8E9-B3398F9E3604}"/>
    <cellStyle name="Normal 6 3 3 2 6" xfId="3143" xr:uid="{7113E5E2-29DC-4933-9DC1-FDE3DFE2E128}"/>
    <cellStyle name="Normal 6 3 3 3" xfId="326" xr:uid="{D8FC56C8-39BA-4A0A-9633-F4494446D14B}"/>
    <cellStyle name="Normal 6 3 3 3 2" xfId="623" xr:uid="{3A441514-0A7D-4F54-9BC4-E78D68FF2658}"/>
    <cellStyle name="Normal 6 3 3 3 2 2" xfId="624" xr:uid="{5A4B4459-CFDF-4CF5-9522-00D1F0E7D153}"/>
    <cellStyle name="Normal 6 3 3 3 2 2 2" xfId="1523" xr:uid="{46DE7B39-D781-4A13-BE6D-7BB26FDF72B4}"/>
    <cellStyle name="Normal 6 3 3 3 2 2 2 2" xfId="1524" xr:uid="{7ED82F90-4734-405E-929B-1AB78B50071A}"/>
    <cellStyle name="Normal 6 3 3 3 2 2 3" xfId="1525" xr:uid="{7F5A3A90-AF95-4CF2-8712-C91C2C0BCECC}"/>
    <cellStyle name="Normal 6 3 3 3 2 3" xfId="1526" xr:uid="{E300FA7B-540F-4B10-B215-5966340E7736}"/>
    <cellStyle name="Normal 6 3 3 3 2 3 2" xfId="1527" xr:uid="{D18FF354-2CDC-4D8B-96FE-FAC5FC79CC2E}"/>
    <cellStyle name="Normal 6 3 3 3 2 4" xfId="1528" xr:uid="{B93BB7F5-3A65-4D3D-812A-FADFA7685CC5}"/>
    <cellStyle name="Normal 6 3 3 3 3" xfId="625" xr:uid="{BDC5867F-2E3E-4DA7-B8FA-1D99DB9788A2}"/>
    <cellStyle name="Normal 6 3 3 3 3 2" xfId="1529" xr:uid="{72B11736-D430-4138-B32D-4F2857AAF321}"/>
    <cellStyle name="Normal 6 3 3 3 3 2 2" xfId="1530" xr:uid="{56D768B4-31FF-4F1F-9CBC-A440E41F488E}"/>
    <cellStyle name="Normal 6 3 3 3 3 3" xfId="1531" xr:uid="{FF6207C6-3370-45C1-96EF-C13379BE9053}"/>
    <cellStyle name="Normal 6 3 3 3 4" xfId="1532" xr:uid="{B49AD8C8-53BF-4837-8BEF-F04E2830CC4C}"/>
    <cellStyle name="Normal 6 3 3 3 4 2" xfId="1533" xr:uid="{AD945F1E-D94E-4EAD-ADAB-C6EFCB448F18}"/>
    <cellStyle name="Normal 6 3 3 3 5" xfId="1534" xr:uid="{967ED54B-368F-4FF0-8449-47F3580E57B4}"/>
    <cellStyle name="Normal 6 3 3 4" xfId="327" xr:uid="{30946942-40F1-49E3-BD52-A071E1F945F3}"/>
    <cellStyle name="Normal 6 3 3 4 2" xfId="626" xr:uid="{BB50CF0F-2AF2-441C-9EC5-5FAA3F5EECC2}"/>
    <cellStyle name="Normal 6 3 3 4 2 2" xfId="1535" xr:uid="{07500A55-6E36-4D65-812D-FFCF67C9FA62}"/>
    <cellStyle name="Normal 6 3 3 4 2 2 2" xfId="1536" xr:uid="{8D7943C3-144B-4039-BA09-CB4874B19816}"/>
    <cellStyle name="Normal 6 3 3 4 2 3" xfId="1537" xr:uid="{3B43AFE4-C009-484D-96BA-FD2078BE1A05}"/>
    <cellStyle name="Normal 6 3 3 4 3" xfId="1538" xr:uid="{454169BA-BE57-484A-AFEB-F6A19ED40868}"/>
    <cellStyle name="Normal 6 3 3 4 3 2" xfId="1539" xr:uid="{3F15A4F0-DF01-47B7-96E7-D20ABC07A704}"/>
    <cellStyle name="Normal 6 3 3 4 4" xfId="1540" xr:uid="{4D1ADCC3-A018-4D1E-866E-E8A1CEEB1FF5}"/>
    <cellStyle name="Normal 6 3 3 5" xfId="627" xr:uid="{83968454-640D-4C78-B803-FD4D3943581B}"/>
    <cellStyle name="Normal 6 3 3 5 2" xfId="1541" xr:uid="{CF7F3503-3350-4870-8559-067040A5B936}"/>
    <cellStyle name="Normal 6 3 3 5 2 2" xfId="1542" xr:uid="{0C57BF28-1D6E-44CE-9672-7D1B59E96891}"/>
    <cellStyle name="Normal 6 3 3 5 3" xfId="1543" xr:uid="{15D0526C-8BFB-485B-B4B8-ECEB5DE8335E}"/>
    <cellStyle name="Normal 6 3 3 5 4" xfId="3144" xr:uid="{7E6AD01C-FE33-4095-BBF6-D60E97EC1134}"/>
    <cellStyle name="Normal 6 3 3 6" xfId="1544" xr:uid="{76DBFFAB-040E-4CA0-A5C3-2CAFC1C48F70}"/>
    <cellStyle name="Normal 6 3 3 6 2" xfId="1545" xr:uid="{CD647CC1-33AF-45D1-B265-7C892D1E06ED}"/>
    <cellStyle name="Normal 6 3 3 7" xfId="1546" xr:uid="{F508B8CF-F1AD-4B09-B281-5C1E2D695B2A}"/>
    <cellStyle name="Normal 6 3 3 8" xfId="3145" xr:uid="{7C181FA6-AD4E-412D-B41F-ED944FA737B0}"/>
    <cellStyle name="Normal 6 3 4" xfId="116" xr:uid="{0ACA2919-F324-4A37-A7D9-5438C62A186B}"/>
    <cellStyle name="Normal 6 3 4 2" xfId="447" xr:uid="{465D36CB-7D33-415D-8185-3EDC75EBA51A}"/>
    <cellStyle name="Normal 6 3 4 2 2" xfId="628" xr:uid="{54E2524E-FF58-40EE-A67D-3C1EBCA70A41}"/>
    <cellStyle name="Normal 6 3 4 2 2 2" xfId="1547" xr:uid="{1889C4C3-2B36-478E-995E-86060C3BB990}"/>
    <cellStyle name="Normal 6 3 4 2 2 2 2" xfId="1548" xr:uid="{9D9EE7F4-F565-4793-9065-CBAF83942E34}"/>
    <cellStyle name="Normal 6 3 4 2 2 3" xfId="1549" xr:uid="{07EDA256-FEAD-4EED-AF53-0DBE4E37FB86}"/>
    <cellStyle name="Normal 6 3 4 2 2 4" xfId="3146" xr:uid="{67BCC96C-4299-481A-B8F3-EBC4FAF5C6D7}"/>
    <cellStyle name="Normal 6 3 4 2 3" xfId="1550" xr:uid="{B21F53EE-60FE-45A7-BA48-58420C7948A0}"/>
    <cellStyle name="Normal 6 3 4 2 3 2" xfId="1551" xr:uid="{00251EFE-01A4-4FBA-A714-EC9A726A79F1}"/>
    <cellStyle name="Normal 6 3 4 2 4" xfId="1552" xr:uid="{8760BD62-97A0-4EFC-8844-C180FE8814C4}"/>
    <cellStyle name="Normal 6 3 4 2 5" xfId="3147" xr:uid="{E3D7A824-A6BC-4FF9-8BFC-CFCE8A922564}"/>
    <cellStyle name="Normal 6 3 4 3" xfId="629" xr:uid="{69BF9440-CC0D-4CC1-89C9-3715E1A866D7}"/>
    <cellStyle name="Normal 6 3 4 3 2" xfId="1553" xr:uid="{A61F85C2-2202-4743-9A60-2A8516F55E99}"/>
    <cellStyle name="Normal 6 3 4 3 2 2" xfId="1554" xr:uid="{8F2E6405-EDA8-4C43-8D5A-9D09A8BDB9DA}"/>
    <cellStyle name="Normal 6 3 4 3 3" xfId="1555" xr:uid="{646B438B-11E6-4B5F-A37B-855757DC4E1E}"/>
    <cellStyle name="Normal 6 3 4 3 4" xfId="3148" xr:uid="{57A195BA-9057-45F9-ACF5-2CE4201EE9A9}"/>
    <cellStyle name="Normal 6 3 4 4" xfId="1556" xr:uid="{16813E5F-B06D-46DD-AF81-345581A1D90B}"/>
    <cellStyle name="Normal 6 3 4 4 2" xfId="1557" xr:uid="{CC824B96-E605-48E5-9F1C-8B1ED2EB5347}"/>
    <cellStyle name="Normal 6 3 4 4 3" xfId="3149" xr:uid="{8DDF9464-B749-4269-A4D6-C7009AA3D6BD}"/>
    <cellStyle name="Normal 6 3 4 4 4" xfId="3150" xr:uid="{294A64F5-B1FD-48C2-AFA5-3C305DEF1074}"/>
    <cellStyle name="Normal 6 3 4 5" xfId="1558" xr:uid="{AA2CC25F-10B0-4823-8BE9-92EDA0BC2404}"/>
    <cellStyle name="Normal 6 3 4 6" xfId="3151" xr:uid="{3932F1C0-403D-47DE-960B-D7C6AD770C75}"/>
    <cellStyle name="Normal 6 3 4 7" xfId="3152" xr:uid="{0DA7A31F-2F1E-445F-B2AF-BACF7B8BEB63}"/>
    <cellStyle name="Normal 6 3 5" xfId="328" xr:uid="{F6ACFAEC-5EFE-4719-95D1-9B3639EF47B8}"/>
    <cellStyle name="Normal 6 3 5 2" xfId="630" xr:uid="{E14B603B-E722-4573-907E-AA7EF1AB4076}"/>
    <cellStyle name="Normal 6 3 5 2 2" xfId="631" xr:uid="{CD1B9C2C-894A-4B25-BCFC-D7A304B109AC}"/>
    <cellStyle name="Normal 6 3 5 2 2 2" xfId="1559" xr:uid="{0C93310A-4F97-47A6-8C2E-1EFD92635150}"/>
    <cellStyle name="Normal 6 3 5 2 2 2 2" xfId="1560" xr:uid="{8CDC3B82-0EC5-4E4E-8A6B-A1F76CE3EDB5}"/>
    <cellStyle name="Normal 6 3 5 2 2 3" xfId="1561" xr:uid="{D677B9EC-199E-4501-A2B0-CB49400F1A1C}"/>
    <cellStyle name="Normal 6 3 5 2 3" xfId="1562" xr:uid="{42682C65-0C54-4C82-8FE6-C5B64651DDAA}"/>
    <cellStyle name="Normal 6 3 5 2 3 2" xfId="1563" xr:uid="{E180744D-A586-4A5E-B9FE-8AFFB32C170A}"/>
    <cellStyle name="Normal 6 3 5 2 4" xfId="1564" xr:uid="{6F725F25-A2CF-433A-A539-DF84E8AB15A0}"/>
    <cellStyle name="Normal 6 3 5 3" xfId="632" xr:uid="{D48B399C-44C6-481F-8597-54610ED07AB4}"/>
    <cellStyle name="Normal 6 3 5 3 2" xfId="1565" xr:uid="{878C5915-E9A1-498C-AED0-898A9E1AB5B8}"/>
    <cellStyle name="Normal 6 3 5 3 2 2" xfId="1566" xr:uid="{7A99E027-2EDE-4095-9067-DA02D0933B99}"/>
    <cellStyle name="Normal 6 3 5 3 3" xfId="1567" xr:uid="{99BE25DD-FCE6-4027-B774-A16B771ED57D}"/>
    <cellStyle name="Normal 6 3 5 3 4" xfId="3153" xr:uid="{EAC96106-7B9B-4893-A5D4-0423E170400B}"/>
    <cellStyle name="Normal 6 3 5 4" xfId="1568" xr:uid="{CCA8C754-9F78-4D10-A82F-1843E9504A0A}"/>
    <cellStyle name="Normal 6 3 5 4 2" xfId="1569" xr:uid="{23165360-086B-4402-8C67-DC9195C1AFDA}"/>
    <cellStyle name="Normal 6 3 5 5" xfId="1570" xr:uid="{9527B114-1BFC-4E2A-81FF-747B01A122CC}"/>
    <cellStyle name="Normal 6 3 5 6" xfId="3154" xr:uid="{EEBB63A6-ED5A-43CC-9A74-1172FE283513}"/>
    <cellStyle name="Normal 6 3 6" xfId="329" xr:uid="{8A95A414-BC0C-4B92-8B63-CAD145E9DAB7}"/>
    <cellStyle name="Normal 6 3 6 2" xfId="633" xr:uid="{18FFBAA8-8CCC-43A9-BDAF-395B0C2931D7}"/>
    <cellStyle name="Normal 6 3 6 2 2" xfId="1571" xr:uid="{5D31C97F-CBD4-40C7-AB4B-C9792B7DF9C4}"/>
    <cellStyle name="Normal 6 3 6 2 2 2" xfId="1572" xr:uid="{AB821987-65B5-484F-9FBE-860366C9C681}"/>
    <cellStyle name="Normal 6 3 6 2 3" xfId="1573" xr:uid="{C347E8DF-4D3D-4DCE-BDB8-D4E2C6A7958F}"/>
    <cellStyle name="Normal 6 3 6 2 4" xfId="3155" xr:uid="{159D9CF8-A0F4-4B70-834B-8574BC00DEDA}"/>
    <cellStyle name="Normal 6 3 6 3" xfId="1574" xr:uid="{C8A2F05C-2C89-4F27-9F81-FAE064628654}"/>
    <cellStyle name="Normal 6 3 6 3 2" xfId="1575" xr:uid="{AAF04978-4E64-4DFC-9942-C0F6F9FB8266}"/>
    <cellStyle name="Normal 6 3 6 4" xfId="1576" xr:uid="{0B9189D5-D243-4A3F-82FD-2E99D75FC690}"/>
    <cellStyle name="Normal 6 3 6 5" xfId="3156" xr:uid="{F5D29623-C31B-44FB-9530-080F9270E541}"/>
    <cellStyle name="Normal 6 3 7" xfId="634" xr:uid="{C5914406-7DB1-4893-BBD0-1A6A94E16210}"/>
    <cellStyle name="Normal 6 3 7 2" xfId="1577" xr:uid="{8D7795B4-A193-4254-BE1F-77F79CEC5E9D}"/>
    <cellStyle name="Normal 6 3 7 2 2" xfId="1578" xr:uid="{671692D0-1B30-4081-B75B-E723FCC55D79}"/>
    <cellStyle name="Normal 6 3 7 3" xfId="1579" xr:uid="{EE7C2872-E127-424D-87E2-A6E3D98AE6A1}"/>
    <cellStyle name="Normal 6 3 7 4" xfId="3157" xr:uid="{B047F632-7B00-4041-B5DD-B04AEF005499}"/>
    <cellStyle name="Normal 6 3 8" xfId="1580" xr:uid="{B082CF6E-3AE0-418F-814E-AABA6D50D3F4}"/>
    <cellStyle name="Normal 6 3 8 2" xfId="1581" xr:uid="{DA3BF62C-C540-495F-92E0-20E9AE278A42}"/>
    <cellStyle name="Normal 6 3 8 3" xfId="3158" xr:uid="{FEA74AA9-A98D-433E-8E45-231F0288D662}"/>
    <cellStyle name="Normal 6 3 8 4" xfId="3159" xr:uid="{4B0CBA36-3015-4645-8486-CC84EA6302A7}"/>
    <cellStyle name="Normal 6 3 8 5" xfId="5333" xr:uid="{0FB09154-8F50-47DD-BBF6-DC99C461170E}"/>
    <cellStyle name="Normal 6 3 9" xfId="1582" xr:uid="{3DE70D5B-6640-4142-8CA3-6825A70145EF}"/>
    <cellStyle name="Normal 6 3 9 2" xfId="4718" xr:uid="{A7070181-204E-47B2-A600-95794A58F0DB}"/>
    <cellStyle name="Normal 6 4" xfId="117" xr:uid="{308F6917-CCBB-42D2-AA2F-B232A219DCBF}"/>
    <cellStyle name="Normal 6 4 10" xfId="3160" xr:uid="{B0DD96E6-8AE4-4FC9-8E13-4F7572749B5E}"/>
    <cellStyle name="Normal 6 4 11" xfId="3161" xr:uid="{291B3527-7EB6-4A91-A723-E88DD6A617BD}"/>
    <cellStyle name="Normal 6 4 2" xfId="118" xr:uid="{5F905071-C561-42EA-9D11-A1772CD2C1E6}"/>
    <cellStyle name="Normal 6 4 2 2" xfId="119" xr:uid="{0755476A-579D-443A-B409-EE8740C93916}"/>
    <cellStyle name="Normal 6 4 2 2 2" xfId="330" xr:uid="{C2DE67A1-2F47-445C-A3BC-ED0DFB10D2C4}"/>
    <cellStyle name="Normal 6 4 2 2 2 2" xfId="635" xr:uid="{1E97F68A-71AF-40CD-A6A3-AA55D06E4229}"/>
    <cellStyle name="Normal 6 4 2 2 2 2 2" xfId="1583" xr:uid="{CA2169BA-6D8B-44A2-AD8A-59C8D0964801}"/>
    <cellStyle name="Normal 6 4 2 2 2 2 2 2" xfId="1584" xr:uid="{D3EEF274-B0C7-41CD-8B55-E8DEB917CF5F}"/>
    <cellStyle name="Normal 6 4 2 2 2 2 3" xfId="1585" xr:uid="{53CF0D34-2B72-4C62-9FB0-4E1D699CE640}"/>
    <cellStyle name="Normal 6 4 2 2 2 2 4" xfId="3162" xr:uid="{8124043D-DC56-4F77-B7F0-7F95E7344982}"/>
    <cellStyle name="Normal 6 4 2 2 2 3" xfId="1586" xr:uid="{789C12A9-C5E0-46C8-BBA1-0E31C16F3B89}"/>
    <cellStyle name="Normal 6 4 2 2 2 3 2" xfId="1587" xr:uid="{12A2D446-0237-497C-9383-A4482107F16C}"/>
    <cellStyle name="Normal 6 4 2 2 2 3 3" xfId="3163" xr:uid="{028FCF8F-0498-4D5C-A1DA-C9998C212505}"/>
    <cellStyle name="Normal 6 4 2 2 2 3 4" xfId="3164" xr:uid="{34AB571B-321F-4556-80DB-CBE8E5835059}"/>
    <cellStyle name="Normal 6 4 2 2 2 4" xfId="1588" xr:uid="{39DD731D-9195-4C3D-8CE1-5FC780925DF0}"/>
    <cellStyle name="Normal 6 4 2 2 2 5" xfId="3165" xr:uid="{BBFA511D-24D6-4139-9686-FFF9EAF97284}"/>
    <cellStyle name="Normal 6 4 2 2 2 6" xfId="3166" xr:uid="{7C776607-BDFD-4C4A-8E14-EB4377F25B1E}"/>
    <cellStyle name="Normal 6 4 2 2 3" xfId="636" xr:uid="{4F8C1B3D-0812-4912-9712-2AFC3DE5B60A}"/>
    <cellStyle name="Normal 6 4 2 2 3 2" xfId="1589" xr:uid="{F9E1C8BA-7A90-4FB9-B11D-835230D5B9E7}"/>
    <cellStyle name="Normal 6 4 2 2 3 2 2" xfId="1590" xr:uid="{1C90368D-CD7D-4A6C-8E76-9404D09DBEF3}"/>
    <cellStyle name="Normal 6 4 2 2 3 2 3" xfId="3167" xr:uid="{940956EB-AEDE-4317-A37E-80993522D8B0}"/>
    <cellStyle name="Normal 6 4 2 2 3 2 4" xfId="3168" xr:uid="{BA2390DC-DD21-4465-917B-5F0B556559DF}"/>
    <cellStyle name="Normal 6 4 2 2 3 3" xfId="1591" xr:uid="{51AF0115-3026-40A5-83CD-F8A92A3F8DB8}"/>
    <cellStyle name="Normal 6 4 2 2 3 4" xfId="3169" xr:uid="{E9A94537-23B0-4F59-BC44-114F341C7237}"/>
    <cellStyle name="Normal 6 4 2 2 3 5" xfId="3170" xr:uid="{B18D6355-8D1E-4CA0-9016-C27B6A1B91ED}"/>
    <cellStyle name="Normal 6 4 2 2 4" xfId="1592" xr:uid="{9E52C2F5-B014-47F2-B715-6D04CB7CD5DB}"/>
    <cellStyle name="Normal 6 4 2 2 4 2" xfId="1593" xr:uid="{C1E65184-B0CA-42FC-BE8C-E438F3DA8C68}"/>
    <cellStyle name="Normal 6 4 2 2 4 3" xfId="3171" xr:uid="{F2007219-3129-4916-99BC-DD17E93F6640}"/>
    <cellStyle name="Normal 6 4 2 2 4 4" xfId="3172" xr:uid="{73A71D1C-D53A-41D9-A2AE-7BE74C743A00}"/>
    <cellStyle name="Normal 6 4 2 2 5" xfId="1594" xr:uid="{3CC30A51-2C5F-47AE-87DD-75774533A372}"/>
    <cellStyle name="Normal 6 4 2 2 5 2" xfId="3173" xr:uid="{EE9F7B36-E2D4-4BB2-B16B-9F2E3801E616}"/>
    <cellStyle name="Normal 6 4 2 2 5 3" xfId="3174" xr:uid="{261A1EAB-BEEF-4691-9634-6A3E4A1C1194}"/>
    <cellStyle name="Normal 6 4 2 2 5 4" xfId="3175" xr:uid="{35A16A0E-600F-4798-88E9-1175C14F5F3F}"/>
    <cellStyle name="Normal 6 4 2 2 6" xfId="3176" xr:uid="{CA2A00D9-F036-457D-B92B-4E75449F2525}"/>
    <cellStyle name="Normal 6 4 2 2 7" xfId="3177" xr:uid="{7291F1A6-D2D3-4376-90E2-23196E177D47}"/>
    <cellStyle name="Normal 6 4 2 2 8" xfId="3178" xr:uid="{EF361DB7-7796-4B77-9303-FE0B35F71636}"/>
    <cellStyle name="Normal 6 4 2 3" xfId="331" xr:uid="{0716C6BA-D3D6-4614-AB88-70FCEA5D7A2C}"/>
    <cellStyle name="Normal 6 4 2 3 2" xfId="637" xr:uid="{0DC8F772-DC1F-43FE-9168-30904C8FA640}"/>
    <cellStyle name="Normal 6 4 2 3 2 2" xfId="638" xr:uid="{BC52D234-6111-4272-BE88-249CF67A4EAA}"/>
    <cellStyle name="Normal 6 4 2 3 2 2 2" xfId="1595" xr:uid="{6F53EF94-AD35-4612-A5A7-95C31DB3F2CE}"/>
    <cellStyle name="Normal 6 4 2 3 2 2 2 2" xfId="1596" xr:uid="{9E2C4466-5573-4400-B211-1F52D6C3D216}"/>
    <cellStyle name="Normal 6 4 2 3 2 2 3" xfId="1597" xr:uid="{FB5BB25A-678B-4E3F-9BCB-76FE15187120}"/>
    <cellStyle name="Normal 6 4 2 3 2 3" xfId="1598" xr:uid="{61530E6E-651C-49BB-9584-3BD425DC81E0}"/>
    <cellStyle name="Normal 6 4 2 3 2 3 2" xfId="1599" xr:uid="{65B684AA-0E01-4609-8BB0-F68806FD9730}"/>
    <cellStyle name="Normal 6 4 2 3 2 4" xfId="1600" xr:uid="{F82D3E29-E971-4439-8B21-075A72C83FB2}"/>
    <cellStyle name="Normal 6 4 2 3 3" xfId="639" xr:uid="{B7827431-2B04-45EE-810D-52233CAF1293}"/>
    <cellStyle name="Normal 6 4 2 3 3 2" xfId="1601" xr:uid="{40C2D28A-946E-4790-A084-9C2A8959BB9B}"/>
    <cellStyle name="Normal 6 4 2 3 3 2 2" xfId="1602" xr:uid="{8E889D3C-5E9B-4B3C-99A0-FD0FA513579F}"/>
    <cellStyle name="Normal 6 4 2 3 3 3" xfId="1603" xr:uid="{655A7B38-F020-4286-85D0-4EB4A11C6B47}"/>
    <cellStyle name="Normal 6 4 2 3 3 4" xfId="3179" xr:uid="{8CB1895E-7F9A-4E1B-8CA3-4BA6110893C3}"/>
    <cellStyle name="Normal 6 4 2 3 4" xfId="1604" xr:uid="{D01A4BD0-158D-4A94-B69D-A6FD1D9F05EE}"/>
    <cellStyle name="Normal 6 4 2 3 4 2" xfId="1605" xr:uid="{BCBE2ADF-03F9-4333-937C-CA63867DB2EE}"/>
    <cellStyle name="Normal 6 4 2 3 5" xfId="1606" xr:uid="{1A12EFC0-B7BA-4BA8-89C9-A94D77533BC9}"/>
    <cellStyle name="Normal 6 4 2 3 6" xfId="3180" xr:uid="{8418C5C4-DB40-4992-9EB0-08147CFAA03E}"/>
    <cellStyle name="Normal 6 4 2 4" xfId="332" xr:uid="{83DD0371-8747-4C62-8F23-FBF32E23A660}"/>
    <cellStyle name="Normal 6 4 2 4 2" xfId="640" xr:uid="{3399E546-5CCD-482B-BD5D-6A84050AF7D0}"/>
    <cellStyle name="Normal 6 4 2 4 2 2" xfId="1607" xr:uid="{3ACEED93-3FDB-4429-85E2-D25AEE953074}"/>
    <cellStyle name="Normal 6 4 2 4 2 2 2" xfId="1608" xr:uid="{6CB144ED-3148-456B-B18F-F5D8E6091312}"/>
    <cellStyle name="Normal 6 4 2 4 2 3" xfId="1609" xr:uid="{39118A71-07A2-4260-8F95-779583F2B649}"/>
    <cellStyle name="Normal 6 4 2 4 2 4" xfId="3181" xr:uid="{327A7001-9FAA-4D8B-904D-C4DA776FAEEF}"/>
    <cellStyle name="Normal 6 4 2 4 3" xfId="1610" xr:uid="{29AE8BC1-9D02-4DD9-97AD-70C3245C7C82}"/>
    <cellStyle name="Normal 6 4 2 4 3 2" xfId="1611" xr:uid="{74052018-9022-4424-A9E8-37FD3546327D}"/>
    <cellStyle name="Normal 6 4 2 4 4" xfId="1612" xr:uid="{507BC18A-EEA1-43B2-BFD4-91C0E618872B}"/>
    <cellStyle name="Normal 6 4 2 4 5" xfId="3182" xr:uid="{924A7F59-DDC2-4D2A-8390-6A399E90D913}"/>
    <cellStyle name="Normal 6 4 2 5" xfId="333" xr:uid="{AC3BC7C9-920A-42E9-9A4E-2F2F1A7A483D}"/>
    <cellStyle name="Normal 6 4 2 5 2" xfId="1613" xr:uid="{98C73733-EB63-4927-B831-D83B3844B867}"/>
    <cellStyle name="Normal 6 4 2 5 2 2" xfId="1614" xr:uid="{93870C28-93E1-411C-9EC3-2A8383788F4F}"/>
    <cellStyle name="Normal 6 4 2 5 3" xfId="1615" xr:uid="{4921A598-37FD-47A6-9054-A67B57FB2E69}"/>
    <cellStyle name="Normal 6 4 2 5 4" xfId="3183" xr:uid="{D15C05F6-544B-4ECC-AA3B-793C7B978E74}"/>
    <cellStyle name="Normal 6 4 2 6" xfId="1616" xr:uid="{1C8D3622-9C4B-48F4-9292-AA9E0BFB620C}"/>
    <cellStyle name="Normal 6 4 2 6 2" xfId="1617" xr:uid="{B357E2A3-FD68-4D80-B26B-F1A5B16BA063}"/>
    <cellStyle name="Normal 6 4 2 6 3" xfId="3184" xr:uid="{13C0EE50-89EA-4198-976C-310029B8FC2E}"/>
    <cellStyle name="Normal 6 4 2 6 4" xfId="3185" xr:uid="{078D58D7-5F22-458F-957A-B98BCEF389EA}"/>
    <cellStyle name="Normal 6 4 2 7" xfId="1618" xr:uid="{3BCCEF11-7AA0-445B-98E7-F966D7F93AEC}"/>
    <cellStyle name="Normal 6 4 2 8" xfId="3186" xr:uid="{82725506-E611-4976-AD7A-31C1BC6EDE31}"/>
    <cellStyle name="Normal 6 4 2 9" xfId="3187" xr:uid="{17061002-7BB2-4515-B2D8-F4251589DFCF}"/>
    <cellStyle name="Normal 6 4 3" xfId="120" xr:uid="{837650FB-1CBB-48BC-B1DF-1DA7CC7A35B9}"/>
    <cellStyle name="Normal 6 4 3 2" xfId="121" xr:uid="{DBD10BCC-1379-463C-B2FF-84BCC2D3DDC5}"/>
    <cellStyle name="Normal 6 4 3 2 2" xfId="641" xr:uid="{E011EBE1-6290-485F-A756-0062BDA891EC}"/>
    <cellStyle name="Normal 6 4 3 2 2 2" xfId="1619" xr:uid="{3079B044-8C33-42BD-8FFB-A8CFF43C2847}"/>
    <cellStyle name="Normal 6 4 3 2 2 2 2" xfId="1620" xr:uid="{49C19A69-6E5B-4847-BB0F-0504EE272A3F}"/>
    <cellStyle name="Normal 6 4 3 2 2 2 2 2" xfId="4476" xr:uid="{6D4E9DE2-D154-4C90-A562-7346DF85CA61}"/>
    <cellStyle name="Normal 6 4 3 2 2 2 3" xfId="4477" xr:uid="{72E32012-2D0B-42B9-9399-5C0CCCFDE139}"/>
    <cellStyle name="Normal 6 4 3 2 2 3" xfId="1621" xr:uid="{2B5C0FFA-8557-486F-89D3-4F2356311EBB}"/>
    <cellStyle name="Normal 6 4 3 2 2 3 2" xfId="4478" xr:uid="{0AE4B8C9-6775-439B-990A-E13E91021A04}"/>
    <cellStyle name="Normal 6 4 3 2 2 4" xfId="3188" xr:uid="{9695D0FC-5726-40EC-B8EA-EAF44EF0D33E}"/>
    <cellStyle name="Normal 6 4 3 2 3" xfId="1622" xr:uid="{B3CD698F-EECC-45D9-8825-84EF70B62BBE}"/>
    <cellStyle name="Normal 6 4 3 2 3 2" xfId="1623" xr:uid="{ACCDD8AC-D125-41D6-8AC0-866A2FD8B519}"/>
    <cellStyle name="Normal 6 4 3 2 3 2 2" xfId="4479" xr:uid="{0B9CC9C4-960E-4862-BE5F-2EDE8F1C0D3F}"/>
    <cellStyle name="Normal 6 4 3 2 3 3" xfId="3189" xr:uid="{0EEC921D-4960-4265-8961-811C4058A512}"/>
    <cellStyle name="Normal 6 4 3 2 3 4" xfId="3190" xr:uid="{5FBC2443-F6C8-4C5D-B57E-0977F9EE8F35}"/>
    <cellStyle name="Normal 6 4 3 2 4" xfId="1624" xr:uid="{02EF46A4-A15C-4DA6-BAD6-0E523D4654ED}"/>
    <cellStyle name="Normal 6 4 3 2 4 2" xfId="4480" xr:uid="{D81B855C-FAB1-490D-A610-8935BF94D6DA}"/>
    <cellStyle name="Normal 6 4 3 2 5" xfId="3191" xr:uid="{BC050EBE-B16D-4F78-BA8A-B9FA364EF7A2}"/>
    <cellStyle name="Normal 6 4 3 2 6" xfId="3192" xr:uid="{909A13A9-A8A7-448E-B1DB-352C0F78F551}"/>
    <cellStyle name="Normal 6 4 3 3" xfId="334" xr:uid="{9FC403DB-D314-4346-9799-E2A4EB4237D4}"/>
    <cellStyle name="Normal 6 4 3 3 2" xfId="1625" xr:uid="{C5F7A481-6549-4379-A00A-E77E51533B0C}"/>
    <cellStyle name="Normal 6 4 3 3 2 2" xfId="1626" xr:uid="{20E4DC16-3FFB-465B-ACD2-2ACE4B50CBCC}"/>
    <cellStyle name="Normal 6 4 3 3 2 2 2" xfId="4481" xr:uid="{6BCA77BF-C259-438A-84DE-2C74A3B702B7}"/>
    <cellStyle name="Normal 6 4 3 3 2 3" xfId="3193" xr:uid="{BE332ECF-9E74-4F7D-9FCA-1E92EA1ADFDA}"/>
    <cellStyle name="Normal 6 4 3 3 2 4" xfId="3194" xr:uid="{566C7E70-339C-4123-B758-857E625F1417}"/>
    <cellStyle name="Normal 6 4 3 3 3" xfId="1627" xr:uid="{7F188B58-9BEE-4833-A123-8223B1B59A0D}"/>
    <cellStyle name="Normal 6 4 3 3 3 2" xfId="4482" xr:uid="{BF41934F-476E-4534-AC50-472AB0F32269}"/>
    <cellStyle name="Normal 6 4 3 3 4" xfId="3195" xr:uid="{B08BAA82-5934-4965-BA68-828E49BC95FD}"/>
    <cellStyle name="Normal 6 4 3 3 5" xfId="3196" xr:uid="{CBFB094C-B890-46DA-822A-AF10BE295925}"/>
    <cellStyle name="Normal 6 4 3 4" xfId="1628" xr:uid="{E3FEB9E5-356F-4C3D-8B47-1C37FB3E07F0}"/>
    <cellStyle name="Normal 6 4 3 4 2" xfId="1629" xr:uid="{F437ED75-218C-4DF1-9423-95A168ACD2CF}"/>
    <cellStyle name="Normal 6 4 3 4 2 2" xfId="4483" xr:uid="{F60B86B6-CD7E-4ECD-9096-4F6C307613CA}"/>
    <cellStyle name="Normal 6 4 3 4 3" xfId="3197" xr:uid="{E14D96D4-4FE6-4F09-AB4B-DC8E643BCAB0}"/>
    <cellStyle name="Normal 6 4 3 4 4" xfId="3198" xr:uid="{58BB88DB-13F0-41B2-B86D-612611236BCD}"/>
    <cellStyle name="Normal 6 4 3 5" xfId="1630" xr:uid="{7E950753-8E9E-425F-8515-E307692A80D0}"/>
    <cellStyle name="Normal 6 4 3 5 2" xfId="3199" xr:uid="{D2BAE31F-F340-4D28-8306-72F3FB83245F}"/>
    <cellStyle name="Normal 6 4 3 5 3" xfId="3200" xr:uid="{FF4A24B5-8F2B-49E0-8CBE-BB0F8B17B0DC}"/>
    <cellStyle name="Normal 6 4 3 5 4" xfId="3201" xr:uid="{A4BFC7C8-4692-4387-B780-000B9398079E}"/>
    <cellStyle name="Normal 6 4 3 6" xfId="3202" xr:uid="{FC8C0F5C-9345-4AA0-BE9D-8EEB18D69645}"/>
    <cellStyle name="Normal 6 4 3 7" xfId="3203" xr:uid="{72AEAFAC-625D-472D-B345-4FC79A20A1A3}"/>
    <cellStyle name="Normal 6 4 3 8" xfId="3204" xr:uid="{3C42E316-73CB-4204-ADF1-0B8B8B989714}"/>
    <cellStyle name="Normal 6 4 4" xfId="122" xr:uid="{B79A5A72-8A8B-4BB5-913A-DD41D4CE72AE}"/>
    <cellStyle name="Normal 6 4 4 2" xfId="642" xr:uid="{0FF86E09-A7BD-4825-B535-07F8AD3AF26E}"/>
    <cellStyle name="Normal 6 4 4 2 2" xfId="643" xr:uid="{98848782-3691-4CB0-9438-5BAFEF6DD0E8}"/>
    <cellStyle name="Normal 6 4 4 2 2 2" xfId="1631" xr:uid="{96D3B342-9F00-4D33-A9B4-A3549951060B}"/>
    <cellStyle name="Normal 6 4 4 2 2 2 2" xfId="1632" xr:uid="{A2B73E5E-54C2-44A9-BB9D-2F36E950B6D3}"/>
    <cellStyle name="Normal 6 4 4 2 2 3" xfId="1633" xr:uid="{56F4BFD3-EB04-4478-AD2C-C3BF27629319}"/>
    <cellStyle name="Normal 6 4 4 2 2 4" xfId="3205" xr:uid="{EFDD5084-161E-42C6-8DA6-0435B03A962A}"/>
    <cellStyle name="Normal 6 4 4 2 3" xfId="1634" xr:uid="{4518C994-361B-40EF-925C-3254626C9754}"/>
    <cellStyle name="Normal 6 4 4 2 3 2" xfId="1635" xr:uid="{86EC22E7-47C1-4623-B2B8-E2B7BB698C79}"/>
    <cellStyle name="Normal 6 4 4 2 4" xfId="1636" xr:uid="{6B6D1AE6-6337-45B8-923F-5C425EA0DB78}"/>
    <cellStyle name="Normal 6 4 4 2 5" xfId="3206" xr:uid="{E8EF4772-3A5C-407B-BCED-6EBBADD02B04}"/>
    <cellStyle name="Normal 6 4 4 3" xfId="644" xr:uid="{52ABFF01-7E6D-43A5-9839-A8C7BF4B09BC}"/>
    <cellStyle name="Normal 6 4 4 3 2" xfId="1637" xr:uid="{0BE0ECF3-439A-4AB2-BEA8-0AED421198D6}"/>
    <cellStyle name="Normal 6 4 4 3 2 2" xfId="1638" xr:uid="{3F86C3D3-FDFB-4256-A27F-EFF1C644BD5A}"/>
    <cellStyle name="Normal 6 4 4 3 3" xfId="1639" xr:uid="{F2B6A29B-63B0-4B5C-8004-F904428A539B}"/>
    <cellStyle name="Normal 6 4 4 3 4" xfId="3207" xr:uid="{76E6607F-A261-442D-B1AE-95953F00EA79}"/>
    <cellStyle name="Normal 6 4 4 4" xfId="1640" xr:uid="{730FF5C3-7FCD-42E2-BA8D-E04EA50082B5}"/>
    <cellStyle name="Normal 6 4 4 4 2" xfId="1641" xr:uid="{1772B4EE-4D88-40BD-A640-4BA0BAA59D6F}"/>
    <cellStyle name="Normal 6 4 4 4 3" xfId="3208" xr:uid="{610B945A-066A-47E1-BA22-8C0BF19FEF34}"/>
    <cellStyle name="Normal 6 4 4 4 4" xfId="3209" xr:uid="{D49B2BC8-A756-4C10-9702-D64FE00CCEA5}"/>
    <cellStyle name="Normal 6 4 4 5" xfId="1642" xr:uid="{17AD6321-B4C6-4511-8EEE-652799E76083}"/>
    <cellStyle name="Normal 6 4 4 6" xfId="3210" xr:uid="{D9D6E6B8-786C-4481-89C2-DB0DCA205D1D}"/>
    <cellStyle name="Normal 6 4 4 7" xfId="3211" xr:uid="{EE45085F-2C94-4577-9FDA-027C11450E48}"/>
    <cellStyle name="Normal 6 4 5" xfId="335" xr:uid="{229A595F-5680-4778-88FB-EF416F979F01}"/>
    <cellStyle name="Normal 6 4 5 2" xfId="645" xr:uid="{4E2A8192-B393-4B05-98B3-CB59CAE31BE9}"/>
    <cellStyle name="Normal 6 4 5 2 2" xfId="1643" xr:uid="{2DAEA83F-C158-45A9-9AEA-0E92F1283390}"/>
    <cellStyle name="Normal 6 4 5 2 2 2" xfId="1644" xr:uid="{4E29F847-26EF-438A-91B1-5901D8BEFD4E}"/>
    <cellStyle name="Normal 6 4 5 2 3" xfId="1645" xr:uid="{D4E1F05F-136A-4A14-8A4E-5598EB9FCAB6}"/>
    <cellStyle name="Normal 6 4 5 2 4" xfId="3212" xr:uid="{4280C2C0-0A05-4B36-88F8-028D82450643}"/>
    <cellStyle name="Normal 6 4 5 3" xfId="1646" xr:uid="{36EB05F3-1E61-44A6-89D4-704AB717D4E6}"/>
    <cellStyle name="Normal 6 4 5 3 2" xfId="1647" xr:uid="{0F492DE2-727B-49EF-A0B7-69A96F0B25DF}"/>
    <cellStyle name="Normal 6 4 5 3 3" xfId="3213" xr:uid="{4EF89C66-24FE-4BC8-BAF3-95F0AF610E41}"/>
    <cellStyle name="Normal 6 4 5 3 4" xfId="3214" xr:uid="{B3DE12C2-08F5-4021-8CFC-3E88208E00BD}"/>
    <cellStyle name="Normal 6 4 5 4" xfId="1648" xr:uid="{7F0BBC24-8767-4508-BD6B-FDD64DCB8680}"/>
    <cellStyle name="Normal 6 4 5 5" xfId="3215" xr:uid="{1CA8F632-1B5A-4025-9F04-FEC58DBEF098}"/>
    <cellStyle name="Normal 6 4 5 6" xfId="3216" xr:uid="{DD8F891A-F2E3-456D-9191-6995FE7E1667}"/>
    <cellStyle name="Normal 6 4 6" xfId="336" xr:uid="{1FE73187-BB10-49A4-B947-88E97FA1771C}"/>
    <cellStyle name="Normal 6 4 6 2" xfId="1649" xr:uid="{E62B0305-13BB-4F7D-B2A6-72D5A6974802}"/>
    <cellStyle name="Normal 6 4 6 2 2" xfId="1650" xr:uid="{5E76440B-D6B9-4E10-837B-8906F7F1D388}"/>
    <cellStyle name="Normal 6 4 6 2 3" xfId="3217" xr:uid="{C0514A0B-0050-4ABA-9A79-4F8500E3DCF4}"/>
    <cellStyle name="Normal 6 4 6 2 4" xfId="3218" xr:uid="{22484F71-5CD0-405A-87AC-04FA284C60AE}"/>
    <cellStyle name="Normal 6 4 6 3" xfId="1651" xr:uid="{321FEF23-E0DB-44FE-8ABE-CCA322F0EA6C}"/>
    <cellStyle name="Normal 6 4 6 4" xfId="3219" xr:uid="{E4646D80-2DEF-4A7E-A264-FD992F7AD8F5}"/>
    <cellStyle name="Normal 6 4 6 5" xfId="3220" xr:uid="{6721A4BA-17DC-47D6-A08C-AD5798406745}"/>
    <cellStyle name="Normal 6 4 7" xfId="1652" xr:uid="{2ADCC125-AC81-4F38-99F1-FC3F8307610F}"/>
    <cellStyle name="Normal 6 4 7 2" xfId="1653" xr:uid="{5042367F-85C1-4396-A411-208F8178F3D4}"/>
    <cellStyle name="Normal 6 4 7 3" xfId="3221" xr:uid="{86ED2A13-9F13-4788-9A6C-3F6A8FF13F88}"/>
    <cellStyle name="Normal 6 4 7 3 2" xfId="4407" xr:uid="{C82819DE-352A-41E3-91A7-A14C6AC5887A}"/>
    <cellStyle name="Normal 6 4 7 3 3" xfId="4685" xr:uid="{42389AE8-4D85-4F9B-BFFD-1E0DB2A6DD9B}"/>
    <cellStyle name="Normal 6 4 7 4" xfId="3222" xr:uid="{35B17B9A-79F5-4669-902D-25DAADAC2434}"/>
    <cellStyle name="Normal 6 4 8" xfId="1654" xr:uid="{5E5A664D-D682-410E-AE43-A0146C7253DD}"/>
    <cellStyle name="Normal 6 4 8 2" xfId="3223" xr:uid="{CAF1EC11-33FF-4CE1-A383-3A8598D4DD73}"/>
    <cellStyle name="Normal 6 4 8 3" xfId="3224" xr:uid="{45C8295C-409D-4348-A81E-0E61B51E169E}"/>
    <cellStyle name="Normal 6 4 8 4" xfId="3225" xr:uid="{72EA753D-320C-40E6-A2C4-FB0B24F9269F}"/>
    <cellStyle name="Normal 6 4 9" xfId="3226" xr:uid="{B727DE74-7F15-4B43-AE82-6EA21F0D26BA}"/>
    <cellStyle name="Normal 6 5" xfId="123" xr:uid="{BF872FDC-1E82-4347-8C6D-96946CC0A951}"/>
    <cellStyle name="Normal 6 5 10" xfId="3227" xr:uid="{D13E088B-0B35-42D7-B8C9-17BC2C34701F}"/>
    <cellStyle name="Normal 6 5 11" xfId="3228" xr:uid="{793749CE-3CA3-4BD0-A2F0-E8234EFAA9A2}"/>
    <cellStyle name="Normal 6 5 2" xfId="124" xr:uid="{DE527A20-AF1B-4362-9AAC-D34A39D78B35}"/>
    <cellStyle name="Normal 6 5 2 2" xfId="337" xr:uid="{441D4DC0-AF29-476F-A65D-791632D1DC08}"/>
    <cellStyle name="Normal 6 5 2 2 2" xfId="646" xr:uid="{15B1A75D-08A9-4A60-AAC7-955F460B61CC}"/>
    <cellStyle name="Normal 6 5 2 2 2 2" xfId="647" xr:uid="{F7C67A13-170A-4B0A-BBAA-D4933A78B16E}"/>
    <cellStyle name="Normal 6 5 2 2 2 2 2" xfId="1655" xr:uid="{2F071F24-B0FD-4400-AE61-9A555B759A3D}"/>
    <cellStyle name="Normal 6 5 2 2 2 2 3" xfId="3229" xr:uid="{2CD41A42-A779-476C-AB4F-182521637D02}"/>
    <cellStyle name="Normal 6 5 2 2 2 2 4" xfId="3230" xr:uid="{09B26D81-725F-4279-B763-4C0107A559AE}"/>
    <cellStyle name="Normal 6 5 2 2 2 3" xfId="1656" xr:uid="{37970264-E35F-4E78-B840-0F465BA71ACE}"/>
    <cellStyle name="Normal 6 5 2 2 2 3 2" xfId="3231" xr:uid="{8591C013-EFB5-4E1A-99C5-BF31BB357BDC}"/>
    <cellStyle name="Normal 6 5 2 2 2 3 3" xfId="3232" xr:uid="{73C928C9-40D7-4A18-8B2A-B169E2A6212F}"/>
    <cellStyle name="Normal 6 5 2 2 2 3 4" xfId="3233" xr:uid="{28581648-036A-4E86-B4A5-B9C7EE45BFFE}"/>
    <cellStyle name="Normal 6 5 2 2 2 4" xfId="3234" xr:uid="{9B5E0D7D-F762-41D6-B78F-D3D6048E3484}"/>
    <cellStyle name="Normal 6 5 2 2 2 5" xfId="3235" xr:uid="{B2A66C58-77B7-4D48-BAA6-25F9DF466E93}"/>
    <cellStyle name="Normal 6 5 2 2 2 6" xfId="3236" xr:uid="{91D21274-1BE5-44B6-B794-11AABFE3B32E}"/>
    <cellStyle name="Normal 6 5 2 2 3" xfId="648" xr:uid="{9E30CD37-2689-4ED5-8953-9485761441C5}"/>
    <cellStyle name="Normal 6 5 2 2 3 2" xfId="1657" xr:uid="{1E9B2487-46F2-4D6A-95FA-A80AE39EA6AD}"/>
    <cellStyle name="Normal 6 5 2 2 3 2 2" xfId="3237" xr:uid="{A8757F35-5F60-4EC8-B5EE-F75706DD9D0E}"/>
    <cellStyle name="Normal 6 5 2 2 3 2 3" xfId="3238" xr:uid="{DF2E8250-3CB4-4D02-B95F-3153A844CCF1}"/>
    <cellStyle name="Normal 6 5 2 2 3 2 4" xfId="3239" xr:uid="{86ADC3FC-99BB-4519-A0C6-53641B0F334A}"/>
    <cellStyle name="Normal 6 5 2 2 3 3" xfId="3240" xr:uid="{AEC1D60D-1CE9-44DA-99FD-35017B972BFD}"/>
    <cellStyle name="Normal 6 5 2 2 3 4" xfId="3241" xr:uid="{5C0C33C0-68AC-437A-9094-4309683D34A6}"/>
    <cellStyle name="Normal 6 5 2 2 3 5" xfId="3242" xr:uid="{5AFF8870-D950-425E-A372-E66CF4E1E107}"/>
    <cellStyle name="Normal 6 5 2 2 4" xfId="1658" xr:uid="{0A6B2C1B-1CBE-4C93-AE06-479242DB9FF6}"/>
    <cellStyle name="Normal 6 5 2 2 4 2" xfId="3243" xr:uid="{8F670F2D-9F8D-4560-9BCD-852538761855}"/>
    <cellStyle name="Normal 6 5 2 2 4 3" xfId="3244" xr:uid="{5BEBD6C5-881F-41C8-97EA-8788250DCB62}"/>
    <cellStyle name="Normal 6 5 2 2 4 4" xfId="3245" xr:uid="{46D60308-5F1F-4D4D-8215-1C0AF11B36F0}"/>
    <cellStyle name="Normal 6 5 2 2 5" xfId="3246" xr:uid="{A4088AB9-6C14-4BE1-809A-010013FCB96C}"/>
    <cellStyle name="Normal 6 5 2 2 5 2" xfId="3247" xr:uid="{ACE67A3F-41D2-4256-8F8F-A3BDAA7F6FA4}"/>
    <cellStyle name="Normal 6 5 2 2 5 3" xfId="3248" xr:uid="{138DFCEF-FEF9-4F94-A175-3E413987C31B}"/>
    <cellStyle name="Normal 6 5 2 2 5 4" xfId="3249" xr:uid="{6BB3A3EF-776B-4946-9709-4F71B55CE5F5}"/>
    <cellStyle name="Normal 6 5 2 2 6" xfId="3250" xr:uid="{1098387B-4F8C-4E5A-879A-2E3B117025F0}"/>
    <cellStyle name="Normal 6 5 2 2 7" xfId="3251" xr:uid="{A098C5A3-4E27-4B34-8A7A-2AF6870C1093}"/>
    <cellStyle name="Normal 6 5 2 2 8" xfId="3252" xr:uid="{22377F9C-6440-409E-9F08-CC711D345C1F}"/>
    <cellStyle name="Normal 6 5 2 3" xfId="649" xr:uid="{C891F3E4-53F6-44B2-B7F3-1F8FDEA46F92}"/>
    <cellStyle name="Normal 6 5 2 3 2" xfId="650" xr:uid="{EB310368-0EE0-4633-B975-12A82EB745D0}"/>
    <cellStyle name="Normal 6 5 2 3 2 2" xfId="651" xr:uid="{02EACF26-43CD-4C58-AF35-5E08C2540299}"/>
    <cellStyle name="Normal 6 5 2 3 2 3" xfId="3253" xr:uid="{56CCA59D-1C9E-47D0-A188-FEE38DD9803F}"/>
    <cellStyle name="Normal 6 5 2 3 2 4" xfId="3254" xr:uid="{6DE55ADE-C705-4377-B672-482B39C41BBE}"/>
    <cellStyle name="Normal 6 5 2 3 3" xfId="652" xr:uid="{EEC771DA-1FEE-459A-88A3-7E5DDCB5A08C}"/>
    <cellStyle name="Normal 6 5 2 3 3 2" xfId="3255" xr:uid="{345C52D0-3A68-468E-AAAD-E6D4B585DA3A}"/>
    <cellStyle name="Normal 6 5 2 3 3 3" xfId="3256" xr:uid="{E0993F34-44A3-4851-BAC3-5F0FEFE4E5AA}"/>
    <cellStyle name="Normal 6 5 2 3 3 4" xfId="3257" xr:uid="{3A86BBDB-4E4F-405F-ADAA-0229B15F93B1}"/>
    <cellStyle name="Normal 6 5 2 3 4" xfId="3258" xr:uid="{CBCAB426-04AB-41D6-890B-72DDA591430D}"/>
    <cellStyle name="Normal 6 5 2 3 5" xfId="3259" xr:uid="{2A8D30EB-D0C9-4C90-B96D-AFB0E935550A}"/>
    <cellStyle name="Normal 6 5 2 3 6" xfId="3260" xr:uid="{D3107547-1225-40DF-9057-6D904F8617D9}"/>
    <cellStyle name="Normal 6 5 2 4" xfId="653" xr:uid="{2278B339-67D0-42C9-AD90-C35D880EB0BD}"/>
    <cellStyle name="Normal 6 5 2 4 2" xfId="654" xr:uid="{5CFF468A-6C81-40A9-9130-0CDA3B31423C}"/>
    <cellStyle name="Normal 6 5 2 4 2 2" xfId="3261" xr:uid="{2F12367B-75D9-4E9F-BC1B-1F6356439303}"/>
    <cellStyle name="Normal 6 5 2 4 2 3" xfId="3262" xr:uid="{955F83AC-88A1-4515-B3E5-2B35652B5761}"/>
    <cellStyle name="Normal 6 5 2 4 2 4" xfId="3263" xr:uid="{A0B43542-F6DB-4F45-BB95-8E4F07AA5B7E}"/>
    <cellStyle name="Normal 6 5 2 4 3" xfId="3264" xr:uid="{EA7CA7D9-CFA0-442B-BD00-C04546E47F6A}"/>
    <cellStyle name="Normal 6 5 2 4 4" xfId="3265" xr:uid="{49B3D532-D8D3-443E-8A5D-4D7ED05CF50C}"/>
    <cellStyle name="Normal 6 5 2 4 5" xfId="3266" xr:uid="{62FE57E4-1DEB-4436-A5B8-BD35E00EDF7F}"/>
    <cellStyle name="Normal 6 5 2 5" xfId="655" xr:uid="{CF4324DB-19EB-4C41-A7D5-DCFCA54A159A}"/>
    <cellStyle name="Normal 6 5 2 5 2" xfId="3267" xr:uid="{ED3BAA40-914D-45BE-A3DD-D247C8BB5E96}"/>
    <cellStyle name="Normal 6 5 2 5 3" xfId="3268" xr:uid="{8E124028-C4CB-4044-B157-14B806CE7531}"/>
    <cellStyle name="Normal 6 5 2 5 4" xfId="3269" xr:uid="{332F6864-882A-4863-BC0D-D259C5081A6F}"/>
    <cellStyle name="Normal 6 5 2 6" xfId="3270" xr:uid="{9545B1F6-69FD-411D-8B9F-90C46A2D0861}"/>
    <cellStyle name="Normal 6 5 2 6 2" xfId="3271" xr:uid="{25C91FB4-372A-4D45-8738-75145EF3AC44}"/>
    <cellStyle name="Normal 6 5 2 6 3" xfId="3272" xr:uid="{7F327FD5-C26E-46E3-A8B8-706757C2465C}"/>
    <cellStyle name="Normal 6 5 2 6 4" xfId="3273" xr:uid="{2777E013-7C96-41F7-A638-7111ADC7846B}"/>
    <cellStyle name="Normal 6 5 2 7" xfId="3274" xr:uid="{781ECC36-5785-4757-91EA-125397AFCB9C}"/>
    <cellStyle name="Normal 6 5 2 8" xfId="3275" xr:uid="{F6630E2C-C795-46CC-945D-15D933700D6B}"/>
    <cellStyle name="Normal 6 5 2 9" xfId="3276" xr:uid="{00F966C5-75A9-420D-85E3-7A07A9208C6F}"/>
    <cellStyle name="Normal 6 5 3" xfId="338" xr:uid="{7B8DBEC0-5E8F-49E5-B197-D55232B6304B}"/>
    <cellStyle name="Normal 6 5 3 2" xfId="656" xr:uid="{714EE7B6-66F2-4FA9-83EB-0A6660B0EBD3}"/>
    <cellStyle name="Normal 6 5 3 2 2" xfId="657" xr:uid="{48C58DCE-6070-4F5F-9ECC-4A7482A7B5A9}"/>
    <cellStyle name="Normal 6 5 3 2 2 2" xfId="1659" xr:uid="{92C91567-7563-4B58-9892-EE094E42D3F9}"/>
    <cellStyle name="Normal 6 5 3 2 2 2 2" xfId="1660" xr:uid="{011A8940-4414-4BAB-86DE-A1BF0DCC42DA}"/>
    <cellStyle name="Normal 6 5 3 2 2 3" xfId="1661" xr:uid="{94D8424C-18CA-46D6-8F88-373189BCD964}"/>
    <cellStyle name="Normal 6 5 3 2 2 4" xfId="3277" xr:uid="{BA728EB6-C18F-493B-B59A-176055C8E74A}"/>
    <cellStyle name="Normal 6 5 3 2 3" xfId="1662" xr:uid="{3A5B674B-DC50-4E13-8691-253C5B1A1D82}"/>
    <cellStyle name="Normal 6 5 3 2 3 2" xfId="1663" xr:uid="{DE60EF27-58F9-483D-B193-F02FBD69D46D}"/>
    <cellStyle name="Normal 6 5 3 2 3 3" xfId="3278" xr:uid="{6B8BADCC-6220-476B-B60F-E3CCC3DED46C}"/>
    <cellStyle name="Normal 6 5 3 2 3 4" xfId="3279" xr:uid="{3FF9C6E6-20BF-4055-95FC-28EE3DE35DFF}"/>
    <cellStyle name="Normal 6 5 3 2 4" xfId="1664" xr:uid="{52243DED-C9F5-415F-940A-8069D218A556}"/>
    <cellStyle name="Normal 6 5 3 2 5" xfId="3280" xr:uid="{06F9F2FA-DD43-40B0-9FD1-0B82E6488064}"/>
    <cellStyle name="Normal 6 5 3 2 6" xfId="3281" xr:uid="{1C2C2691-AE97-4A12-8008-97F2C043A813}"/>
    <cellStyle name="Normal 6 5 3 3" xfId="658" xr:uid="{489E6ADF-533F-48E7-8EAF-0C5DAA815A5C}"/>
    <cellStyle name="Normal 6 5 3 3 2" xfId="1665" xr:uid="{5A2B9389-8459-4F8E-BB5A-97FCE95D8E3F}"/>
    <cellStyle name="Normal 6 5 3 3 2 2" xfId="1666" xr:uid="{E55445B3-5FEB-4529-BE6F-9498370C8D29}"/>
    <cellStyle name="Normal 6 5 3 3 2 3" xfId="3282" xr:uid="{69D1A183-FC92-4568-9600-D258ADA1B283}"/>
    <cellStyle name="Normal 6 5 3 3 2 4" xfId="3283" xr:uid="{19F349DF-8674-4F98-BAF6-BD435CEBAFEE}"/>
    <cellStyle name="Normal 6 5 3 3 3" xfId="1667" xr:uid="{7DA91FD4-A8B7-4BBA-B002-15CF13CB23E9}"/>
    <cellStyle name="Normal 6 5 3 3 4" xfId="3284" xr:uid="{EAB6A57E-5E57-48FA-A4F3-F465E3695542}"/>
    <cellStyle name="Normal 6 5 3 3 5" xfId="3285" xr:uid="{9CD3D55A-6A5F-4601-A0B7-578E64524F07}"/>
    <cellStyle name="Normal 6 5 3 4" xfId="1668" xr:uid="{1E16DBB2-A59C-4BE8-90A6-C51A8EC94B47}"/>
    <cellStyle name="Normal 6 5 3 4 2" xfId="1669" xr:uid="{82086809-B192-4D98-9211-711ACDC03659}"/>
    <cellStyle name="Normal 6 5 3 4 3" xfId="3286" xr:uid="{854386DE-FCF6-4619-BD05-6F37D48D5553}"/>
    <cellStyle name="Normal 6 5 3 4 4" xfId="3287" xr:uid="{36B53A7A-6862-49F0-8DF4-D435C8583BC5}"/>
    <cellStyle name="Normal 6 5 3 5" xfId="1670" xr:uid="{1E751636-F1A9-4592-ABD7-AD6CFF67FC0C}"/>
    <cellStyle name="Normal 6 5 3 5 2" xfId="3288" xr:uid="{C087134A-AC38-4E59-AB86-A6CA22AAAB43}"/>
    <cellStyle name="Normal 6 5 3 5 3" xfId="3289" xr:uid="{4150E21C-D9AD-4E80-BB5D-2059083B8532}"/>
    <cellStyle name="Normal 6 5 3 5 4" xfId="3290" xr:uid="{3FBA91A7-F13A-4EC9-BA16-44845CC5C614}"/>
    <cellStyle name="Normal 6 5 3 6" xfId="3291" xr:uid="{A17D63FE-3625-431C-95C5-5B30920D972A}"/>
    <cellStyle name="Normal 6 5 3 7" xfId="3292" xr:uid="{5EBEA68A-4DDD-4A8C-843A-2828A1842AD1}"/>
    <cellStyle name="Normal 6 5 3 8" xfId="3293" xr:uid="{850D73B5-4F4F-4606-AC46-52267E989C84}"/>
    <cellStyle name="Normal 6 5 4" xfId="339" xr:uid="{F93E3D32-A344-4C8B-BBE8-366B9AEAA900}"/>
    <cellStyle name="Normal 6 5 4 2" xfId="659" xr:uid="{A60DDE77-72A1-4034-8DB8-C32F2853DE4C}"/>
    <cellStyle name="Normal 6 5 4 2 2" xfId="660" xr:uid="{D8DCB10D-E35C-4D42-843F-C794FAE52BFF}"/>
    <cellStyle name="Normal 6 5 4 2 2 2" xfId="1671" xr:uid="{B6CC2CD4-0A8F-4C0A-9C39-FB12296E53E1}"/>
    <cellStyle name="Normal 6 5 4 2 2 3" xfId="3294" xr:uid="{C8B8DBC4-5DF6-458B-A869-FE65330EC8F4}"/>
    <cellStyle name="Normal 6 5 4 2 2 4" xfId="3295" xr:uid="{CAAEB805-4234-4D71-9605-A957C646FD12}"/>
    <cellStyle name="Normal 6 5 4 2 3" xfId="1672" xr:uid="{F874E637-8187-49C3-97F2-5E734DEF524B}"/>
    <cellStyle name="Normal 6 5 4 2 4" xfId="3296" xr:uid="{A9087065-0D7B-4B5B-B627-DC1AF06AAB94}"/>
    <cellStyle name="Normal 6 5 4 2 5" xfId="3297" xr:uid="{6838AE3C-0AB2-4396-9B3F-66BCA6BCF632}"/>
    <cellStyle name="Normal 6 5 4 3" xfId="661" xr:uid="{D9766EFB-18EB-4FB9-A68C-20F1B5CF259B}"/>
    <cellStyle name="Normal 6 5 4 3 2" xfId="1673" xr:uid="{B2C750B2-C750-477D-A844-20E888E1457C}"/>
    <cellStyle name="Normal 6 5 4 3 3" xfId="3298" xr:uid="{0D2E3479-0918-490B-AD12-10982073178D}"/>
    <cellStyle name="Normal 6 5 4 3 4" xfId="3299" xr:uid="{86CE9505-C715-4385-A767-239C016E5C36}"/>
    <cellStyle name="Normal 6 5 4 4" xfId="1674" xr:uid="{4154538D-3D54-468B-9849-E1C548CFEC54}"/>
    <cellStyle name="Normal 6 5 4 4 2" xfId="3300" xr:uid="{D2656A32-3881-42E5-9119-F1739864B05A}"/>
    <cellStyle name="Normal 6 5 4 4 3" xfId="3301" xr:uid="{BF1BC6D6-E78C-49EE-8812-11F36BBCA834}"/>
    <cellStyle name="Normal 6 5 4 4 4" xfId="3302" xr:uid="{4E2D46A5-81C6-4A67-B16E-168124FF4E03}"/>
    <cellStyle name="Normal 6 5 4 5" xfId="3303" xr:uid="{06A9398D-5D3B-4768-BE2D-87F853975020}"/>
    <cellStyle name="Normal 6 5 4 6" xfId="3304" xr:uid="{DFF0B559-0BA6-4420-B3BD-EE67FC7111D6}"/>
    <cellStyle name="Normal 6 5 4 7" xfId="3305" xr:uid="{1D0618B3-DF53-44DC-A30C-D9C57B661649}"/>
    <cellStyle name="Normal 6 5 5" xfId="340" xr:uid="{7BD07F05-4843-49DF-B33F-8A9A9F7934D1}"/>
    <cellStyle name="Normal 6 5 5 2" xfId="662" xr:uid="{3888C688-57DA-48DC-8FEE-560B90ACB5FB}"/>
    <cellStyle name="Normal 6 5 5 2 2" xfId="1675" xr:uid="{84AFFF53-DB47-431B-BDC5-EA659781248B}"/>
    <cellStyle name="Normal 6 5 5 2 3" xfId="3306" xr:uid="{4BF51A1D-00AE-41E1-9943-E5BA138538C8}"/>
    <cellStyle name="Normal 6 5 5 2 4" xfId="3307" xr:uid="{7686B752-AC29-4F34-AF98-05CE308097F0}"/>
    <cellStyle name="Normal 6 5 5 3" xfId="1676" xr:uid="{E23D0706-686B-47F6-806A-C726A92127B1}"/>
    <cellStyle name="Normal 6 5 5 3 2" xfId="3308" xr:uid="{50E60041-55F9-4A9D-B362-A7735ED5CFBC}"/>
    <cellStyle name="Normal 6 5 5 3 3" xfId="3309" xr:uid="{060C3FFC-3E5B-45F2-94CD-3CB49927FD0F}"/>
    <cellStyle name="Normal 6 5 5 3 4" xfId="3310" xr:uid="{5E1FF46D-514E-449C-9037-3D0862BF41ED}"/>
    <cellStyle name="Normal 6 5 5 4" xfId="3311" xr:uid="{8F4FDBC5-D071-4C62-84FB-8FB591FEA0CB}"/>
    <cellStyle name="Normal 6 5 5 5" xfId="3312" xr:uid="{55A73BB1-F3C9-460E-859A-8EABFC9B674C}"/>
    <cellStyle name="Normal 6 5 5 6" xfId="3313" xr:uid="{6FC64072-9390-46B0-8A9F-3E85B1003EC2}"/>
    <cellStyle name="Normal 6 5 6" xfId="663" xr:uid="{A11062B3-20DB-4A08-8744-B4A5401076B3}"/>
    <cellStyle name="Normal 6 5 6 2" xfId="1677" xr:uid="{D391A337-5C10-4897-851C-B8A8B14E71CF}"/>
    <cellStyle name="Normal 6 5 6 2 2" xfId="3314" xr:uid="{857535E1-912A-4957-B897-BBD9CC5F9CC2}"/>
    <cellStyle name="Normal 6 5 6 2 3" xfId="3315" xr:uid="{11D91D72-2646-483A-99CE-1F0E77CAE653}"/>
    <cellStyle name="Normal 6 5 6 2 4" xfId="3316" xr:uid="{CB2C54AF-D8EA-4F14-BF83-E1A49BC5B35E}"/>
    <cellStyle name="Normal 6 5 6 3" xfId="3317" xr:uid="{C4ACD9A1-211F-4B05-BFD7-ED800886A552}"/>
    <cellStyle name="Normal 6 5 6 4" xfId="3318" xr:uid="{C517379D-9CAC-4677-88F2-1F039C093EDF}"/>
    <cellStyle name="Normal 6 5 6 5" xfId="3319" xr:uid="{44147769-CC2C-49A8-AE34-4CDFB6A3F558}"/>
    <cellStyle name="Normal 6 5 7" xfId="1678" xr:uid="{AE26873E-3D6C-45B0-827A-13BAFB13ABAC}"/>
    <cellStyle name="Normal 6 5 7 2" xfId="3320" xr:uid="{0464324A-B3AA-4BD7-B080-A3E2DA2DD426}"/>
    <cellStyle name="Normal 6 5 7 3" xfId="3321" xr:uid="{54564B67-B1B2-4315-86C5-7C75022ED615}"/>
    <cellStyle name="Normal 6 5 7 4" xfId="3322" xr:uid="{4204CEFD-FCCF-4972-8536-57F5EAB60879}"/>
    <cellStyle name="Normal 6 5 8" xfId="3323" xr:uid="{440F7DC9-EA43-42F0-BC09-56035828DB5F}"/>
    <cellStyle name="Normal 6 5 8 2" xfId="3324" xr:uid="{40C86B5F-7E4C-45DC-B41B-5F81E57FDC2F}"/>
    <cellStyle name="Normal 6 5 8 3" xfId="3325" xr:uid="{418119B2-27AC-4EDF-8E57-0ABD8AACD82D}"/>
    <cellStyle name="Normal 6 5 8 4" xfId="3326" xr:uid="{46159678-2079-4CF0-A0F7-3C77FBA11C98}"/>
    <cellStyle name="Normal 6 5 9" xfId="3327" xr:uid="{433EFE31-69BE-4311-9483-9A8D474B6836}"/>
    <cellStyle name="Normal 6 6" xfId="125" xr:uid="{DF9AD77D-91A0-4AE0-BC35-D9325116C672}"/>
    <cellStyle name="Normal 6 6 2" xfId="126" xr:uid="{964AC9C9-E2D6-4AC2-ABD0-64BA69056073}"/>
    <cellStyle name="Normal 6 6 2 2" xfId="341" xr:uid="{6B7AC597-DDF7-462E-A3C9-945241D26A92}"/>
    <cellStyle name="Normal 6 6 2 2 2" xfId="664" xr:uid="{9E765813-884C-4BD1-B92C-E860A4A3DC5B}"/>
    <cellStyle name="Normal 6 6 2 2 2 2" xfId="1679" xr:uid="{E1259274-81C3-48CB-B929-F09FE243ECEF}"/>
    <cellStyle name="Normal 6 6 2 2 2 3" xfId="3328" xr:uid="{81A4475A-5999-41CD-8D5E-CA8619AABAE1}"/>
    <cellStyle name="Normal 6 6 2 2 2 4" xfId="3329" xr:uid="{5A2A0734-4097-402E-B38F-33E979394C35}"/>
    <cellStyle name="Normal 6 6 2 2 3" xfId="1680" xr:uid="{89378C99-DAB6-486F-964D-B238A6686795}"/>
    <cellStyle name="Normal 6 6 2 2 3 2" xfId="3330" xr:uid="{6983A02D-C4EF-4369-9D5F-85B9BAC3320F}"/>
    <cellStyle name="Normal 6 6 2 2 3 3" xfId="3331" xr:uid="{8A64BA40-56FA-4F9B-AA67-5D78DD88F6A7}"/>
    <cellStyle name="Normal 6 6 2 2 3 4" xfId="3332" xr:uid="{0C3E3BCD-AD94-45D6-BB7D-0C1AD27CFFD7}"/>
    <cellStyle name="Normal 6 6 2 2 4" xfId="3333" xr:uid="{7D2EF4CB-3346-4C6A-B5CD-F1215D10FEC6}"/>
    <cellStyle name="Normal 6 6 2 2 5" xfId="3334" xr:uid="{E4AE8107-D4C8-4A3D-BF86-B92831EBD4A8}"/>
    <cellStyle name="Normal 6 6 2 2 6" xfId="3335" xr:uid="{473D2B23-3A09-492F-B8FD-B637101FC251}"/>
    <cellStyle name="Normal 6 6 2 3" xfId="665" xr:uid="{D4E2DFBC-E3EC-4B7F-A6C3-62605955AF92}"/>
    <cellStyle name="Normal 6 6 2 3 2" xfId="1681" xr:uid="{47FF95E1-90F9-48AF-951C-A14576792BB0}"/>
    <cellStyle name="Normal 6 6 2 3 2 2" xfId="3336" xr:uid="{82F2AFD5-C72B-48E5-9593-26F12F678719}"/>
    <cellStyle name="Normal 6 6 2 3 2 3" xfId="3337" xr:uid="{7B0B6B3E-B1CB-4B07-A377-DC0BDF809F65}"/>
    <cellStyle name="Normal 6 6 2 3 2 4" xfId="3338" xr:uid="{1D399927-6C18-4864-97CD-02A548A0917B}"/>
    <cellStyle name="Normal 6 6 2 3 3" xfId="3339" xr:uid="{E5C2D795-37DB-4F5E-8552-4AC933309923}"/>
    <cellStyle name="Normal 6 6 2 3 4" xfId="3340" xr:uid="{5DA0A976-599A-40BE-8FE4-E18C0C791D14}"/>
    <cellStyle name="Normal 6 6 2 3 5" xfId="3341" xr:uid="{C6CACA7C-EDFD-4431-B862-AF2E519043B5}"/>
    <cellStyle name="Normal 6 6 2 4" xfId="1682" xr:uid="{45823358-39E7-4FC4-B7CA-AD6430B9EE1E}"/>
    <cellStyle name="Normal 6 6 2 4 2" xfId="3342" xr:uid="{A7A6522B-017A-4602-B8BD-F739916B1ACC}"/>
    <cellStyle name="Normal 6 6 2 4 3" xfId="3343" xr:uid="{4E56ECC6-0064-41BA-8CDE-5D0DD677DACE}"/>
    <cellStyle name="Normal 6 6 2 4 4" xfId="3344" xr:uid="{338839E0-4764-4486-93B6-A36D042B2AD8}"/>
    <cellStyle name="Normal 6 6 2 5" xfId="3345" xr:uid="{148E651C-20B9-49E6-B7FE-228E67302B31}"/>
    <cellStyle name="Normal 6 6 2 5 2" xfId="3346" xr:uid="{2E173BC7-4C9B-42B8-9E76-F714584B6996}"/>
    <cellStyle name="Normal 6 6 2 5 3" xfId="3347" xr:uid="{76E6C355-0427-4806-B7D4-D69CE5A872B7}"/>
    <cellStyle name="Normal 6 6 2 5 4" xfId="3348" xr:uid="{603C928F-FED3-4CBF-9720-AD9B0DB9CAC0}"/>
    <cellStyle name="Normal 6 6 2 6" xfId="3349" xr:uid="{BC2B2BAE-E3B8-483A-84E0-42DAD38412CE}"/>
    <cellStyle name="Normal 6 6 2 7" xfId="3350" xr:uid="{0E4A8B8A-9FA9-4CE5-A035-92B80ABA8407}"/>
    <cellStyle name="Normal 6 6 2 8" xfId="3351" xr:uid="{6EEEE79E-BE37-4462-BDF4-A038E8449C75}"/>
    <cellStyle name="Normal 6 6 3" xfId="342" xr:uid="{30BD7F12-1836-4C51-9F82-58A24FE2FA67}"/>
    <cellStyle name="Normal 6 6 3 2" xfId="666" xr:uid="{634F4CDF-AB1F-4AD1-BA4B-86530053EAF9}"/>
    <cellStyle name="Normal 6 6 3 2 2" xfId="667" xr:uid="{FAC5A3B5-05DB-4EB8-8153-CA59F8B4FA3F}"/>
    <cellStyle name="Normal 6 6 3 2 3" xfId="3352" xr:uid="{BE5D768E-58FB-4397-853D-401BF649070B}"/>
    <cellStyle name="Normal 6 6 3 2 4" xfId="3353" xr:uid="{E10B4402-1829-41D8-8C23-F7F5089B9BC5}"/>
    <cellStyle name="Normal 6 6 3 3" xfId="668" xr:uid="{887C4D2D-6FD1-43E9-BF9A-753A5BA08B99}"/>
    <cellStyle name="Normal 6 6 3 3 2" xfId="3354" xr:uid="{C7D889F2-FCD3-4E8F-BA01-C0999E87B6F1}"/>
    <cellStyle name="Normal 6 6 3 3 3" xfId="3355" xr:uid="{37A3A075-5B55-4BAD-B3DA-FB44BFCC88A7}"/>
    <cellStyle name="Normal 6 6 3 3 4" xfId="3356" xr:uid="{04F869A4-3F74-4E3E-9AAB-F07FC4DEC4BE}"/>
    <cellStyle name="Normal 6 6 3 4" xfId="3357" xr:uid="{BACCE87C-2AC5-4150-9AF0-D4F929823F3B}"/>
    <cellStyle name="Normal 6 6 3 5" xfId="3358" xr:uid="{61D2E166-BE6C-426B-8917-B7CEEAC08E95}"/>
    <cellStyle name="Normal 6 6 3 6" xfId="3359" xr:uid="{5BA48439-9F47-47BB-A780-0B8B411D4B00}"/>
    <cellStyle name="Normal 6 6 4" xfId="343" xr:uid="{49ED65D7-678C-459D-9606-45870842F4EB}"/>
    <cellStyle name="Normal 6 6 4 2" xfId="669" xr:uid="{A8F1DDAE-53DD-4FC0-8374-5DBBC4561FAE}"/>
    <cellStyle name="Normal 6 6 4 2 2" xfId="3360" xr:uid="{1D210277-8B84-4EEC-9CD2-F11DAAC534A3}"/>
    <cellStyle name="Normal 6 6 4 2 3" xfId="3361" xr:uid="{F599F7D7-3AE5-483F-A74A-EA07992DC7CD}"/>
    <cellStyle name="Normal 6 6 4 2 4" xfId="3362" xr:uid="{D50619D5-6422-47C9-8B90-DE188D9BF170}"/>
    <cellStyle name="Normal 6 6 4 3" xfId="3363" xr:uid="{59E6A977-770E-48B4-8367-CF0BB415188C}"/>
    <cellStyle name="Normal 6 6 4 4" xfId="3364" xr:uid="{D44DD266-2D18-4759-9CD0-1DF0B7929870}"/>
    <cellStyle name="Normal 6 6 4 5" xfId="3365" xr:uid="{4E891401-F1C1-4B9B-85B7-5339EB9F2F20}"/>
    <cellStyle name="Normal 6 6 5" xfId="670" xr:uid="{224FA07A-5E2E-4A72-8F4A-FFDA9CA4022E}"/>
    <cellStyle name="Normal 6 6 5 2" xfId="3366" xr:uid="{CADB6AF8-BCA7-4F15-9819-698803D40F2B}"/>
    <cellStyle name="Normal 6 6 5 3" xfId="3367" xr:uid="{DB6CA84D-FB8E-451C-98D8-A3B4B1ED31D2}"/>
    <cellStyle name="Normal 6 6 5 4" xfId="3368" xr:uid="{AFCBBEC0-E3BD-4B24-B871-50C74B397E3F}"/>
    <cellStyle name="Normal 6 6 6" xfId="3369" xr:uid="{BB4CF0A2-01C0-4913-B5CA-22F6AB06726D}"/>
    <cellStyle name="Normal 6 6 6 2" xfId="3370" xr:uid="{6511A027-ABDB-44DC-80FA-02B0B567F5FA}"/>
    <cellStyle name="Normal 6 6 6 3" xfId="3371" xr:uid="{17E4E85D-F230-4911-B3EE-A103BAE588DD}"/>
    <cellStyle name="Normal 6 6 6 4" xfId="3372" xr:uid="{2A33CA89-EDBD-4B84-8843-7FBD80991E27}"/>
    <cellStyle name="Normal 6 6 7" xfId="3373" xr:uid="{07A19396-B261-4588-B0B3-04BE4A0DCB09}"/>
    <cellStyle name="Normal 6 6 8" xfId="3374" xr:uid="{E48FFDD3-7AF7-436C-BA4E-B0CEBC320F3C}"/>
    <cellStyle name="Normal 6 6 9" xfId="3375" xr:uid="{623E0AF1-738B-4DFC-83DD-FE435235EAFA}"/>
    <cellStyle name="Normal 6 7" xfId="127" xr:uid="{CE7A3747-5761-4524-8C63-013110991204}"/>
    <cellStyle name="Normal 6 7 2" xfId="344" xr:uid="{1545D1B4-0E55-417A-8D96-0955B037698A}"/>
    <cellStyle name="Normal 6 7 2 2" xfId="671" xr:uid="{1D495AAF-7841-44D6-9955-53FA4EB9520E}"/>
    <cellStyle name="Normal 6 7 2 2 2" xfId="1683" xr:uid="{AE09DB71-0364-426B-89A6-3FACFAF3E172}"/>
    <cellStyle name="Normal 6 7 2 2 2 2" xfId="1684" xr:uid="{ED973A33-E4DC-4A8D-BCE1-D09309CE9981}"/>
    <cellStyle name="Normal 6 7 2 2 3" xfId="1685" xr:uid="{94A06B38-FD03-4617-9B85-2197D2482D2E}"/>
    <cellStyle name="Normal 6 7 2 2 4" xfId="3376" xr:uid="{7F1EE9D9-7CC8-4DFC-9807-FD335644020C}"/>
    <cellStyle name="Normal 6 7 2 3" xfId="1686" xr:uid="{D4E29D66-D078-4649-B34A-68E258ECAC7B}"/>
    <cellStyle name="Normal 6 7 2 3 2" xfId="1687" xr:uid="{069081B2-0D65-42D9-8B6E-0C31091B3714}"/>
    <cellStyle name="Normal 6 7 2 3 3" xfId="3377" xr:uid="{A51554E6-5A30-474A-97E9-D74FC72B458A}"/>
    <cellStyle name="Normal 6 7 2 3 4" xfId="3378" xr:uid="{71D76AFB-4632-48D2-8779-D3E9D6E4F20C}"/>
    <cellStyle name="Normal 6 7 2 4" xfId="1688" xr:uid="{3FFA4987-9326-4C61-979D-B7499B5A204A}"/>
    <cellStyle name="Normal 6 7 2 5" xfId="3379" xr:uid="{3F8D5882-AE64-4A4C-AC69-F43558697407}"/>
    <cellStyle name="Normal 6 7 2 6" xfId="3380" xr:uid="{426A6105-BEF1-4ADC-8AB0-60CDD2CC56C4}"/>
    <cellStyle name="Normal 6 7 3" xfId="672" xr:uid="{092E15E3-6D28-4298-AA58-7D4FE361ACAA}"/>
    <cellStyle name="Normal 6 7 3 2" xfId="1689" xr:uid="{37A9B2DB-FB04-4C3F-99B3-5762D5FE1265}"/>
    <cellStyle name="Normal 6 7 3 2 2" xfId="1690" xr:uid="{5DE61881-79EE-4F75-8C70-7D6AE456A76D}"/>
    <cellStyle name="Normal 6 7 3 2 3" xfId="3381" xr:uid="{173EC04A-48EF-42BD-A770-888CB2F5082F}"/>
    <cellStyle name="Normal 6 7 3 2 4" xfId="3382" xr:uid="{A49CA788-71A4-46D3-9F27-252ED6A4CD77}"/>
    <cellStyle name="Normal 6 7 3 3" xfId="1691" xr:uid="{C2D2F4CC-B17A-4D64-A8F7-4BF0F21242FC}"/>
    <cellStyle name="Normal 6 7 3 4" xfId="3383" xr:uid="{B23C362A-AE31-44CC-8796-73BDA13FE8CD}"/>
    <cellStyle name="Normal 6 7 3 5" xfId="3384" xr:uid="{0B0A456C-476A-4059-B20A-6F38A473337A}"/>
    <cellStyle name="Normal 6 7 4" xfId="1692" xr:uid="{835CE116-26ED-4EF0-B5F3-FD2EE55B7394}"/>
    <cellStyle name="Normal 6 7 4 2" xfId="1693" xr:uid="{06E3C21A-9CC3-461A-9964-107A21FFCE41}"/>
    <cellStyle name="Normal 6 7 4 3" xfId="3385" xr:uid="{D6AF4011-ECE4-432A-9D64-F5875889B3A5}"/>
    <cellStyle name="Normal 6 7 4 4" xfId="3386" xr:uid="{4E49233B-2253-4867-B87B-D986C5719C82}"/>
    <cellStyle name="Normal 6 7 5" xfId="1694" xr:uid="{6DD7AC0F-525C-43BB-B28D-417891B745EF}"/>
    <cellStyle name="Normal 6 7 5 2" xfId="3387" xr:uid="{977A4DCA-FF7B-4628-8893-82CCA8A8F904}"/>
    <cellStyle name="Normal 6 7 5 3" xfId="3388" xr:uid="{F952A842-5D23-4219-931B-7D9FC76939C8}"/>
    <cellStyle name="Normal 6 7 5 4" xfId="3389" xr:uid="{DA8263E9-ACC0-41A8-8B3F-91DE231C3250}"/>
    <cellStyle name="Normal 6 7 6" xfId="3390" xr:uid="{39B6DAD1-DCB2-4ABA-8A6A-BDD046D7B324}"/>
    <cellStyle name="Normal 6 7 7" xfId="3391" xr:uid="{99FFD8C7-EE46-4925-9549-C6E0825AED46}"/>
    <cellStyle name="Normal 6 7 8" xfId="3392" xr:uid="{2DCB037E-C931-4D80-8882-59EA909C4D86}"/>
    <cellStyle name="Normal 6 8" xfId="345" xr:uid="{578E9FEA-EF5E-4E4D-A5E1-EDDCA2B74D26}"/>
    <cellStyle name="Normal 6 8 2" xfId="673" xr:uid="{DADDDA27-C046-4DAE-9999-1EBD3FABF510}"/>
    <cellStyle name="Normal 6 8 2 2" xfId="674" xr:uid="{AEC06729-4861-49F2-915E-81F4E19979B3}"/>
    <cellStyle name="Normal 6 8 2 2 2" xfId="1695" xr:uid="{1DBC1001-76A0-45E9-8BF7-C0C10B5DB1BC}"/>
    <cellStyle name="Normal 6 8 2 2 3" xfId="3393" xr:uid="{2CD7F82E-8076-490E-A13A-D188880C0D9D}"/>
    <cellStyle name="Normal 6 8 2 2 4" xfId="3394" xr:uid="{FAAEB5C3-B656-44E1-ACBC-D9237E675ADB}"/>
    <cellStyle name="Normal 6 8 2 3" xfId="1696" xr:uid="{2DE7AF27-D577-46D6-96CC-B165A2A8A518}"/>
    <cellStyle name="Normal 6 8 2 4" xfId="3395" xr:uid="{5484B67B-DF1A-4BDB-977F-71674296489B}"/>
    <cellStyle name="Normal 6 8 2 5" xfId="3396" xr:uid="{78C00CC6-06C3-4EF1-92FD-EBDF8EA6E42E}"/>
    <cellStyle name="Normal 6 8 3" xfId="675" xr:uid="{A88EF9A9-0B1E-404F-B841-BD161BB2C782}"/>
    <cellStyle name="Normal 6 8 3 2" xfId="1697" xr:uid="{76399CF2-3535-44C7-84CD-BD4912926D69}"/>
    <cellStyle name="Normal 6 8 3 3" xfId="3397" xr:uid="{85CD4BC1-FA8C-414A-A771-96D713D98AE6}"/>
    <cellStyle name="Normal 6 8 3 4" xfId="3398" xr:uid="{E9697DC5-E6DA-4618-9BFF-393A8ED9AB21}"/>
    <cellStyle name="Normal 6 8 4" xfId="1698" xr:uid="{D83A49C4-EDAE-4019-A0B7-E9FD4B0F6E14}"/>
    <cellStyle name="Normal 6 8 4 2" xfId="3399" xr:uid="{3EEC7449-F6A3-4F93-AD0C-07D313F1AD6F}"/>
    <cellStyle name="Normal 6 8 4 3" xfId="3400" xr:uid="{6E3225CE-7F16-4AEA-A053-43E4E950E8F8}"/>
    <cellStyle name="Normal 6 8 4 4" xfId="3401" xr:uid="{763E9DAA-26C8-4F91-B9B7-93F8438D7AAB}"/>
    <cellStyle name="Normal 6 8 5" xfId="3402" xr:uid="{AB2AC3B7-68FB-498A-A559-2FC46F712866}"/>
    <cellStyle name="Normal 6 8 6" xfId="3403" xr:uid="{8ABC8AC6-0E60-458B-ACB3-C6AAA420AD72}"/>
    <cellStyle name="Normal 6 8 7" xfId="3404" xr:uid="{8F1E9718-7539-4B3A-A7B6-350FD09E31A1}"/>
    <cellStyle name="Normal 6 9" xfId="346" xr:uid="{C78125A9-F6D5-4C92-9207-205F1A3FF11E}"/>
    <cellStyle name="Normal 6 9 2" xfId="676" xr:uid="{74EBD36E-93D2-44AA-B9A9-74602C40B00C}"/>
    <cellStyle name="Normal 6 9 2 2" xfId="1699" xr:uid="{52CF34D0-A772-4158-ACC2-A178EBD8FB1D}"/>
    <cellStyle name="Normal 6 9 2 3" xfId="3405" xr:uid="{86A9348A-894A-4655-B1CD-E1EFD19C3B57}"/>
    <cellStyle name="Normal 6 9 2 4" xfId="3406" xr:uid="{D8390D67-6CDC-49CD-B8D6-3CF2AD111E6D}"/>
    <cellStyle name="Normal 6 9 3" xfId="1700" xr:uid="{24895BD4-6F9B-4110-B4D9-ADA9E8AD1D04}"/>
    <cellStyle name="Normal 6 9 3 2" xfId="3407" xr:uid="{F8E7A454-4EF6-425E-A41B-F6259D2AD9EA}"/>
    <cellStyle name="Normal 6 9 3 3" xfId="3408" xr:uid="{17361793-47B6-4430-A38F-A0A0DC4BD275}"/>
    <cellStyle name="Normal 6 9 3 4" xfId="3409" xr:uid="{3753E43C-6E23-4D60-B946-B08D466B5A84}"/>
    <cellStyle name="Normal 6 9 4" xfId="3410" xr:uid="{D66F026F-0C2D-47E5-B2B1-2D85D23697DE}"/>
    <cellStyle name="Normal 6 9 5" xfId="3411" xr:uid="{D6FFA4D4-5CB8-4548-83E1-A9EED1962830}"/>
    <cellStyle name="Normal 6 9 6" xfId="3412" xr:uid="{E1AD9D63-3FDE-4541-8EE1-EA97D5EDA8BF}"/>
    <cellStyle name="Normal 7" xfId="128" xr:uid="{F323CF4B-6479-4E71-ADD2-A93878EC2FD4}"/>
    <cellStyle name="Normal 7 10" xfId="1701" xr:uid="{3AA66E9E-B6FB-4A45-938D-C303082D414F}"/>
    <cellStyle name="Normal 7 10 2" xfId="3413" xr:uid="{4A5451C5-6A23-4D46-9528-C9E473C302A4}"/>
    <cellStyle name="Normal 7 10 3" xfId="3414" xr:uid="{F9C41C1D-356E-4ECA-B8DD-F7B8BB9AC024}"/>
    <cellStyle name="Normal 7 10 4" xfId="3415" xr:uid="{A0E4BA8D-3EE1-4E9C-877B-01029915EE55}"/>
    <cellStyle name="Normal 7 11" xfId="3416" xr:uid="{3C28029B-94A1-4DC8-A1B0-EF620BD9362E}"/>
    <cellStyle name="Normal 7 11 2" xfId="3417" xr:uid="{304A736B-EA5F-4B83-A599-5032E3035CCB}"/>
    <cellStyle name="Normal 7 11 3" xfId="3418" xr:uid="{8A2C4A7B-828B-49C2-9443-C1DB0F3F3E10}"/>
    <cellStyle name="Normal 7 11 4" xfId="3419" xr:uid="{18665916-657F-4ABD-89B6-FF80966F8A12}"/>
    <cellStyle name="Normal 7 12" xfId="3420" xr:uid="{9BD1E656-3E3D-4E06-A662-4DD7572AE093}"/>
    <cellStyle name="Normal 7 12 2" xfId="3421" xr:uid="{24F37402-27C9-4BBC-9935-EA89B149DB40}"/>
    <cellStyle name="Normal 7 13" xfId="3422" xr:uid="{F73BF85E-0BAA-43E2-BA75-1D0C9A152BED}"/>
    <cellStyle name="Normal 7 14" xfId="3423" xr:uid="{8CF23548-03E2-4A9C-B9E8-4BD0ACCEABFB}"/>
    <cellStyle name="Normal 7 15" xfId="3424" xr:uid="{F12F75CC-F1A0-4438-AC48-1EFC29C4D3E3}"/>
    <cellStyle name="Normal 7 2" xfId="129" xr:uid="{C87366C9-BB41-4C37-A3B6-18531E91E692}"/>
    <cellStyle name="Normal 7 2 10" xfId="3425" xr:uid="{3F7A365D-443D-415E-BC94-B22A16EB5AE8}"/>
    <cellStyle name="Normal 7 2 11" xfId="3426" xr:uid="{0D8DAF05-65E3-409B-B63E-93974CF214DD}"/>
    <cellStyle name="Normal 7 2 2" xfId="130" xr:uid="{2E613186-8584-486C-A4E8-75C5A47BFD41}"/>
    <cellStyle name="Normal 7 2 2 2" xfId="131" xr:uid="{D111A5BF-4399-4761-BA89-8484D2664629}"/>
    <cellStyle name="Normal 7 2 2 2 2" xfId="347" xr:uid="{DA2DE12E-D10A-45B9-BA11-E2BC69ED741C}"/>
    <cellStyle name="Normal 7 2 2 2 2 2" xfId="677" xr:uid="{B108AC58-4FB1-47ED-9380-8BC7A8E2069C}"/>
    <cellStyle name="Normal 7 2 2 2 2 2 2" xfId="678" xr:uid="{53B9D727-E982-4741-A259-C5014E8508BF}"/>
    <cellStyle name="Normal 7 2 2 2 2 2 2 2" xfId="1702" xr:uid="{22EFEE62-D910-4B82-9172-7E0630796766}"/>
    <cellStyle name="Normal 7 2 2 2 2 2 2 2 2" xfId="1703" xr:uid="{2D0DDE8C-3888-4B25-AE6C-D818BD793995}"/>
    <cellStyle name="Normal 7 2 2 2 2 2 2 3" xfId="1704" xr:uid="{BA8D2537-44CE-49D5-9028-A023CDA53846}"/>
    <cellStyle name="Normal 7 2 2 2 2 2 3" xfId="1705" xr:uid="{6915ABA5-53C3-41AB-9CBB-5816EDDE4D2F}"/>
    <cellStyle name="Normal 7 2 2 2 2 2 3 2" xfId="1706" xr:uid="{AEBCC48E-75F4-45E4-B14F-1E09BA136380}"/>
    <cellStyle name="Normal 7 2 2 2 2 2 4" xfId="1707" xr:uid="{17E6F64F-C555-48FA-B2D5-66932D20C2E5}"/>
    <cellStyle name="Normal 7 2 2 2 2 3" xfId="679" xr:uid="{CAE9D95D-4388-49C1-BACB-646722D1FF37}"/>
    <cellStyle name="Normal 7 2 2 2 2 3 2" xfId="1708" xr:uid="{04689B85-ED12-45CE-911F-CCB1B3E13ABF}"/>
    <cellStyle name="Normal 7 2 2 2 2 3 2 2" xfId="1709" xr:uid="{9151D466-97C2-46F1-ADBA-A9BEB385FF5C}"/>
    <cellStyle name="Normal 7 2 2 2 2 3 3" xfId="1710" xr:uid="{406CAED8-B0A7-483A-8A54-CE6E583BA7D4}"/>
    <cellStyle name="Normal 7 2 2 2 2 3 4" xfId="3427" xr:uid="{56907CB8-17CC-4187-B9A9-A7906AD7719C}"/>
    <cellStyle name="Normal 7 2 2 2 2 4" xfId="1711" xr:uid="{97F7170A-C9BB-49C2-9829-00944902AEF1}"/>
    <cellStyle name="Normal 7 2 2 2 2 4 2" xfId="1712" xr:uid="{7D47A1AA-E3B9-4F04-8EB4-BF451DED1ED7}"/>
    <cellStyle name="Normal 7 2 2 2 2 5" xfId="1713" xr:uid="{E1636007-AA49-4FEE-8DA9-DD574FDA38B9}"/>
    <cellStyle name="Normal 7 2 2 2 2 6" xfId="3428" xr:uid="{184E48EA-3C1B-4F33-A42B-670CB174B9F2}"/>
    <cellStyle name="Normal 7 2 2 2 3" xfId="348" xr:uid="{7A9A056C-0B7C-4D3F-BA28-B68BF608C265}"/>
    <cellStyle name="Normal 7 2 2 2 3 2" xfId="680" xr:uid="{C15B5F43-6DA7-440D-8965-6AA3C74B3A05}"/>
    <cellStyle name="Normal 7 2 2 2 3 2 2" xfId="681" xr:uid="{83FF4B05-90AA-4DB5-86DE-240B84BBB8C4}"/>
    <cellStyle name="Normal 7 2 2 2 3 2 2 2" xfId="1714" xr:uid="{4C57C3DC-4B12-4CB4-879D-ED63D8804BAD}"/>
    <cellStyle name="Normal 7 2 2 2 3 2 2 2 2" xfId="1715" xr:uid="{6D33C128-9A96-410E-B3CF-D41D1F3307A7}"/>
    <cellStyle name="Normal 7 2 2 2 3 2 2 3" xfId="1716" xr:uid="{750E71E9-3975-4514-B686-FB16D4413754}"/>
    <cellStyle name="Normal 7 2 2 2 3 2 3" xfId="1717" xr:uid="{CB00AB99-5CA6-413F-A741-302D46E6FC95}"/>
    <cellStyle name="Normal 7 2 2 2 3 2 3 2" xfId="1718" xr:uid="{47A0051A-C452-49CD-B49C-8ACE3163D9E6}"/>
    <cellStyle name="Normal 7 2 2 2 3 2 4" xfId="1719" xr:uid="{09863892-E757-430F-876A-26394A5318DB}"/>
    <cellStyle name="Normal 7 2 2 2 3 3" xfId="682" xr:uid="{520DD24F-A45D-4FD7-940A-28EF25D52031}"/>
    <cellStyle name="Normal 7 2 2 2 3 3 2" xfId="1720" xr:uid="{1924F169-BCDF-475B-B146-5D2DD696E42D}"/>
    <cellStyle name="Normal 7 2 2 2 3 3 2 2" xfId="1721" xr:uid="{734A597A-036B-427F-9FD9-5372E079CEE0}"/>
    <cellStyle name="Normal 7 2 2 2 3 3 3" xfId="1722" xr:uid="{1B94B208-5648-4B17-BDA0-4358E51FD53B}"/>
    <cellStyle name="Normal 7 2 2 2 3 4" xfId="1723" xr:uid="{A0D928A6-81E1-4F9D-8CDD-341516CE65D6}"/>
    <cellStyle name="Normal 7 2 2 2 3 4 2" xfId="1724" xr:uid="{40137E46-5F27-4F7D-A7C5-64ECB2E96C81}"/>
    <cellStyle name="Normal 7 2 2 2 3 5" xfId="1725" xr:uid="{C8FDC95B-6C99-4631-83C7-3F5851FD2A06}"/>
    <cellStyle name="Normal 7 2 2 2 4" xfId="683" xr:uid="{18267666-4DD2-4C28-8203-00C4DD7F373C}"/>
    <cellStyle name="Normal 7 2 2 2 4 2" xfId="684" xr:uid="{4949B595-41A4-4A9C-8B6B-E5F5323E480A}"/>
    <cellStyle name="Normal 7 2 2 2 4 2 2" xfId="1726" xr:uid="{5EE76824-F3EB-40D1-84CF-643307D0575F}"/>
    <cellStyle name="Normal 7 2 2 2 4 2 2 2" xfId="1727" xr:uid="{EFDEB178-2C3A-4F4A-802A-E5A1534CE06A}"/>
    <cellStyle name="Normal 7 2 2 2 4 2 3" xfId="1728" xr:uid="{A49BB08A-8618-47C4-8874-7197219840DC}"/>
    <cellStyle name="Normal 7 2 2 2 4 3" xfId="1729" xr:uid="{54BF633A-19E4-40D5-838C-F4480DAF185A}"/>
    <cellStyle name="Normal 7 2 2 2 4 3 2" xfId="1730" xr:uid="{EC640AE8-4DFC-49C2-9D39-278AAE7EAE1E}"/>
    <cellStyle name="Normal 7 2 2 2 4 4" xfId="1731" xr:uid="{6AFD5700-C47C-42B3-B502-B9C114140AC6}"/>
    <cellStyle name="Normal 7 2 2 2 5" xfId="685" xr:uid="{17380A7B-8C03-4EDB-8457-0B30A5518E9E}"/>
    <cellStyle name="Normal 7 2 2 2 5 2" xfId="1732" xr:uid="{6663DABD-EC02-46FB-A7D5-8BCF4E3AF41B}"/>
    <cellStyle name="Normal 7 2 2 2 5 2 2" xfId="1733" xr:uid="{6C154BAF-77CE-4644-AA5C-7995061ACB14}"/>
    <cellStyle name="Normal 7 2 2 2 5 3" xfId="1734" xr:uid="{E3432033-4C10-4E97-86FB-9F4D92A42BB3}"/>
    <cellStyle name="Normal 7 2 2 2 5 4" xfId="3429" xr:uid="{1FE3FBF3-BCF4-4D13-A513-A0286975B844}"/>
    <cellStyle name="Normal 7 2 2 2 6" xfId="1735" xr:uid="{867EFA7A-A489-4FE9-89FF-03E8F8A10651}"/>
    <cellStyle name="Normal 7 2 2 2 6 2" xfId="1736" xr:uid="{6BBE09A0-5B00-4A95-8B1A-858055270276}"/>
    <cellStyle name="Normal 7 2 2 2 7" xfId="1737" xr:uid="{EAED54A2-A428-4645-A006-083488E1968D}"/>
    <cellStyle name="Normal 7 2 2 2 8" xfId="3430" xr:uid="{2C950764-64B4-4128-822C-DF9A93226790}"/>
    <cellStyle name="Normal 7 2 2 3" xfId="349" xr:uid="{FA85014F-B57D-4A16-A18C-933CE58232C0}"/>
    <cellStyle name="Normal 7 2 2 3 2" xfId="686" xr:uid="{AF5AD4E9-0F8E-4DBC-8EA2-35C52F4B7FC4}"/>
    <cellStyle name="Normal 7 2 2 3 2 2" xfId="687" xr:uid="{123B6248-F240-489B-88B5-92AA6F0A570E}"/>
    <cellStyle name="Normal 7 2 2 3 2 2 2" xfId="1738" xr:uid="{4AE43B0E-6CC9-48EC-8C5B-74AE44165DCD}"/>
    <cellStyle name="Normal 7 2 2 3 2 2 2 2" xfId="1739" xr:uid="{FC444059-7A38-40CF-82CD-0F2FCB392670}"/>
    <cellStyle name="Normal 7 2 2 3 2 2 3" xfId="1740" xr:uid="{BF8C3B2C-CF65-4CB6-BCD1-8295E2FA4046}"/>
    <cellStyle name="Normal 7 2 2 3 2 3" xfId="1741" xr:uid="{54802371-5E4A-4C9E-950F-714EF51A4CE8}"/>
    <cellStyle name="Normal 7 2 2 3 2 3 2" xfId="1742" xr:uid="{28BDA118-E369-4217-9297-461B8EA27379}"/>
    <cellStyle name="Normal 7 2 2 3 2 4" xfId="1743" xr:uid="{B51D621B-578D-4AE8-ADC2-32CEC0B53B4B}"/>
    <cellStyle name="Normal 7 2 2 3 3" xfId="688" xr:uid="{0387B583-C322-4843-89A7-786E4B7577E2}"/>
    <cellStyle name="Normal 7 2 2 3 3 2" xfId="1744" xr:uid="{FB67CB70-F2DD-4ACC-B092-9F9E028149E9}"/>
    <cellStyle name="Normal 7 2 2 3 3 2 2" xfId="1745" xr:uid="{85442591-2FF9-4112-BA15-38C4DE59F6FF}"/>
    <cellStyle name="Normal 7 2 2 3 3 3" xfId="1746" xr:uid="{F72CD0FB-1CF4-42A3-8CC2-DEDA15EC6339}"/>
    <cellStyle name="Normal 7 2 2 3 3 4" xfId="3431" xr:uid="{1A4EC717-0297-4BBE-9D72-F946215BB801}"/>
    <cellStyle name="Normal 7 2 2 3 4" xfId="1747" xr:uid="{85701D99-A24E-4E6D-B62E-909F6129527B}"/>
    <cellStyle name="Normal 7 2 2 3 4 2" xfId="1748" xr:uid="{267D0FC5-8E71-410F-88C2-620C77A05EEB}"/>
    <cellStyle name="Normal 7 2 2 3 5" xfId="1749" xr:uid="{457D2B7F-7EBB-4B50-8EB7-D52FDAB201E0}"/>
    <cellStyle name="Normal 7 2 2 3 6" xfId="3432" xr:uid="{ECD923E8-0130-48FB-B8D5-CA17054B9BAA}"/>
    <cellStyle name="Normal 7 2 2 4" xfId="350" xr:uid="{473DBDF1-6B33-4962-9C3C-015F9171A35A}"/>
    <cellStyle name="Normal 7 2 2 4 2" xfId="689" xr:uid="{2A45FF1D-D5EE-4F17-9C68-0401615BE65E}"/>
    <cellStyle name="Normal 7 2 2 4 2 2" xfId="690" xr:uid="{9BE49712-B112-4550-AA7B-89B441E85E93}"/>
    <cellStyle name="Normal 7 2 2 4 2 2 2" xfId="1750" xr:uid="{9722D82D-9C9F-490C-BF33-6CE357BB3452}"/>
    <cellStyle name="Normal 7 2 2 4 2 2 2 2" xfId="1751" xr:uid="{1BF418DD-8A9B-47AD-85D0-274189CEF12A}"/>
    <cellStyle name="Normal 7 2 2 4 2 2 3" xfId="1752" xr:uid="{4951ED12-C375-4CBF-8A41-C3B5AF165052}"/>
    <cellStyle name="Normal 7 2 2 4 2 3" xfId="1753" xr:uid="{0A4317C5-8394-4D5C-9C33-B4DD1F6F481F}"/>
    <cellStyle name="Normal 7 2 2 4 2 3 2" xfId="1754" xr:uid="{472E3E4B-033C-484A-A205-D61589347FEB}"/>
    <cellStyle name="Normal 7 2 2 4 2 4" xfId="1755" xr:uid="{847A7F2B-A91A-4C54-A4ED-1C09517CA616}"/>
    <cellStyle name="Normal 7 2 2 4 3" xfId="691" xr:uid="{37AE3F03-0592-49A6-BDBC-008F6BB13832}"/>
    <cellStyle name="Normal 7 2 2 4 3 2" xfId="1756" xr:uid="{722583DC-CE21-439F-8612-0A57A9437FA5}"/>
    <cellStyle name="Normal 7 2 2 4 3 2 2" xfId="1757" xr:uid="{4DB4AAA5-4988-42F5-8F4A-414A7E7B9D8E}"/>
    <cellStyle name="Normal 7 2 2 4 3 3" xfId="1758" xr:uid="{34AF8775-977E-4A0D-A79E-C3C2FCC15A7E}"/>
    <cellStyle name="Normal 7 2 2 4 4" xfId="1759" xr:uid="{20D2334F-485B-4961-A165-6546A5011230}"/>
    <cellStyle name="Normal 7 2 2 4 4 2" xfId="1760" xr:uid="{9BF20D7B-E833-481C-847E-0EE1AA069B05}"/>
    <cellStyle name="Normal 7 2 2 4 5" xfId="1761" xr:uid="{6D70E18F-DF86-458A-A97F-39783A7F5017}"/>
    <cellStyle name="Normal 7 2 2 5" xfId="351" xr:uid="{3859A218-E850-40D3-9F29-FF41A31F2939}"/>
    <cellStyle name="Normal 7 2 2 5 2" xfId="692" xr:uid="{878E41D7-62EA-47EB-94A5-69598E438999}"/>
    <cellStyle name="Normal 7 2 2 5 2 2" xfId="1762" xr:uid="{9A60E48A-9270-4B89-A852-C6DE0D6AC311}"/>
    <cellStyle name="Normal 7 2 2 5 2 2 2" xfId="1763" xr:uid="{AAFB157C-E89B-44D0-B376-0D2EC3A988E9}"/>
    <cellStyle name="Normal 7 2 2 5 2 3" xfId="1764" xr:uid="{E5AA0E7B-C7CC-4D05-A8A0-20283DD01359}"/>
    <cellStyle name="Normal 7 2 2 5 3" xfId="1765" xr:uid="{089638FE-047F-4C14-BAB9-1CC4EC126016}"/>
    <cellStyle name="Normal 7 2 2 5 3 2" xfId="1766" xr:uid="{866D122A-E958-4636-88E4-7BAFCCCDC172}"/>
    <cellStyle name="Normal 7 2 2 5 4" xfId="1767" xr:uid="{6E380A7D-C849-4EEF-AA81-31C291EEB033}"/>
    <cellStyle name="Normal 7 2 2 6" xfId="693" xr:uid="{EB467513-A924-4637-8216-034E38EA2993}"/>
    <cellStyle name="Normal 7 2 2 6 2" xfId="1768" xr:uid="{93BFC313-492A-41FF-9F9F-9EF364099719}"/>
    <cellStyle name="Normal 7 2 2 6 2 2" xfId="1769" xr:uid="{F639142C-7484-4724-AF5F-9E601EF4FBE1}"/>
    <cellStyle name="Normal 7 2 2 6 3" xfId="1770" xr:uid="{FE3C2CFD-ECF3-46F8-8D02-3C288F7E6631}"/>
    <cellStyle name="Normal 7 2 2 6 4" xfId="3433" xr:uid="{903514C5-E0B1-49A9-B0AE-CEC60D36FFE0}"/>
    <cellStyle name="Normal 7 2 2 7" xfId="1771" xr:uid="{C83B73A4-60E3-4B65-828D-CEA5F0E19548}"/>
    <cellStyle name="Normal 7 2 2 7 2" xfId="1772" xr:uid="{2F92E25C-50B4-48BB-AF63-8F74AEEE6A05}"/>
    <cellStyle name="Normal 7 2 2 8" xfId="1773" xr:uid="{3EDB0250-0716-4130-9190-24F257B5E3A2}"/>
    <cellStyle name="Normal 7 2 2 9" xfId="3434" xr:uid="{1F3AFBD7-B18D-4AD8-871E-99EB20E55664}"/>
    <cellStyle name="Normal 7 2 3" xfId="132" xr:uid="{940F6CD2-F6FB-4B44-8533-3C3D7B8622E1}"/>
    <cellStyle name="Normal 7 2 3 2" xfId="133" xr:uid="{39555855-161F-442F-B538-E5D4C611C42C}"/>
    <cellStyle name="Normal 7 2 3 2 2" xfId="694" xr:uid="{F016698D-58BA-432F-B7CF-EEE1515BBD5D}"/>
    <cellStyle name="Normal 7 2 3 2 2 2" xfId="695" xr:uid="{8BCA1A9E-0F9F-44F5-B7F2-4385ADF2E20D}"/>
    <cellStyle name="Normal 7 2 3 2 2 2 2" xfId="1774" xr:uid="{9D97A9E7-2E35-4DA9-B486-90820BA49537}"/>
    <cellStyle name="Normal 7 2 3 2 2 2 2 2" xfId="1775" xr:uid="{19CBD1F5-FB5D-4524-A123-D87E80A56E84}"/>
    <cellStyle name="Normal 7 2 3 2 2 2 3" xfId="1776" xr:uid="{F7B3B0B6-9283-4843-A2CE-0DC348CCE18D}"/>
    <cellStyle name="Normal 7 2 3 2 2 3" xfId="1777" xr:uid="{D89BEE4F-F6BF-4101-BEB2-164B6AEB4F75}"/>
    <cellStyle name="Normal 7 2 3 2 2 3 2" xfId="1778" xr:uid="{78484B55-FD31-414D-A2C3-6BA75303934F}"/>
    <cellStyle name="Normal 7 2 3 2 2 4" xfId="1779" xr:uid="{4DFAA639-B99F-4B15-A217-329E9155FD83}"/>
    <cellStyle name="Normal 7 2 3 2 3" xfId="696" xr:uid="{7076E9D5-3E5F-44D3-8B81-67FCF77861F0}"/>
    <cellStyle name="Normal 7 2 3 2 3 2" xfId="1780" xr:uid="{8E103EE2-EDE2-4802-88E7-AFF914BE0FE7}"/>
    <cellStyle name="Normal 7 2 3 2 3 2 2" xfId="1781" xr:uid="{ADC1FBEB-2208-4986-B4E1-6D1F54CB54B5}"/>
    <cellStyle name="Normal 7 2 3 2 3 3" xfId="1782" xr:uid="{7E7AF351-8149-4B99-9977-0B53A96B8693}"/>
    <cellStyle name="Normal 7 2 3 2 3 4" xfId="3435" xr:uid="{C8C94431-AB4C-42AB-9F6D-212D3B2EFC66}"/>
    <cellStyle name="Normal 7 2 3 2 4" xfId="1783" xr:uid="{73BE4797-DF74-46E4-BF4D-FB1EB7C00F91}"/>
    <cellStyle name="Normal 7 2 3 2 4 2" xfId="1784" xr:uid="{32E6DFBA-0BAE-4131-A3FB-E2CEC07AE6D7}"/>
    <cellStyle name="Normal 7 2 3 2 5" xfId="1785" xr:uid="{870EB166-40C0-435C-A682-4643E0F4E540}"/>
    <cellStyle name="Normal 7 2 3 2 6" xfId="3436" xr:uid="{98845766-FD95-4E6D-82E0-02B0281ED326}"/>
    <cellStyle name="Normal 7 2 3 3" xfId="352" xr:uid="{8E9269FE-B363-48ED-862F-DB71614DA6ED}"/>
    <cellStyle name="Normal 7 2 3 3 2" xfId="697" xr:uid="{42338B75-5080-450B-9651-36C02973A83B}"/>
    <cellStyle name="Normal 7 2 3 3 2 2" xfId="698" xr:uid="{4A00EDFD-A86E-4731-A91D-B7CDB6E84792}"/>
    <cellStyle name="Normal 7 2 3 3 2 2 2" xfId="1786" xr:uid="{82E6895C-5577-4ED4-A487-B1927A4F6CC6}"/>
    <cellStyle name="Normal 7 2 3 3 2 2 2 2" xfId="1787" xr:uid="{582846A6-274A-490D-B76F-E72CBAF801B4}"/>
    <cellStyle name="Normal 7 2 3 3 2 2 3" xfId="1788" xr:uid="{D28CFD4B-7FF1-49A4-A694-099FAC8DB64A}"/>
    <cellStyle name="Normal 7 2 3 3 2 3" xfId="1789" xr:uid="{6AF0AE38-DA6B-4AFE-BB92-F35B96AD1CF1}"/>
    <cellStyle name="Normal 7 2 3 3 2 3 2" xfId="1790" xr:uid="{C0D1BF2B-7559-43A4-81A7-6FAFE9192EDD}"/>
    <cellStyle name="Normal 7 2 3 3 2 4" xfId="1791" xr:uid="{505ACCC5-76CF-4F4D-A5CE-FD0FAE253EF0}"/>
    <cellStyle name="Normal 7 2 3 3 3" xfId="699" xr:uid="{55B2445F-9D6C-4368-8C1E-0BD3F87C7310}"/>
    <cellStyle name="Normal 7 2 3 3 3 2" xfId="1792" xr:uid="{A52B84FA-FB92-4502-BD83-B785007C76B1}"/>
    <cellStyle name="Normal 7 2 3 3 3 2 2" xfId="1793" xr:uid="{853BDA7C-D100-449F-A172-68C562950920}"/>
    <cellStyle name="Normal 7 2 3 3 3 3" xfId="1794" xr:uid="{C5F388A6-5461-4F11-A04B-24EC4EE7514C}"/>
    <cellStyle name="Normal 7 2 3 3 4" xfId="1795" xr:uid="{3C148065-C535-48A0-9713-1EF64DF75075}"/>
    <cellStyle name="Normal 7 2 3 3 4 2" xfId="1796" xr:uid="{4EF8C534-2D9F-4D2E-BAE2-7FD8BC7319E1}"/>
    <cellStyle name="Normal 7 2 3 3 5" xfId="1797" xr:uid="{89B6AC79-7BAB-49E0-9838-66D94EF7C261}"/>
    <cellStyle name="Normal 7 2 3 4" xfId="353" xr:uid="{A6E009B6-88A4-4AC8-950F-801DA0AE068B}"/>
    <cellStyle name="Normal 7 2 3 4 2" xfId="700" xr:uid="{37246F8D-F540-4937-A304-B48E53384912}"/>
    <cellStyle name="Normal 7 2 3 4 2 2" xfId="1798" xr:uid="{80F3F9EA-44BA-46C5-A5A0-F88BC7B7804F}"/>
    <cellStyle name="Normal 7 2 3 4 2 2 2" xfId="1799" xr:uid="{D99DCD96-40F4-4EFD-8830-1669C0FD2607}"/>
    <cellStyle name="Normal 7 2 3 4 2 3" xfId="1800" xr:uid="{A7354FDD-2D56-4A57-B525-855828A6B12F}"/>
    <cellStyle name="Normal 7 2 3 4 3" xfId="1801" xr:uid="{71AC4116-B397-4921-A028-293F7C6FF996}"/>
    <cellStyle name="Normal 7 2 3 4 3 2" xfId="1802" xr:uid="{C27BC208-FD06-4908-9682-497918F620C7}"/>
    <cellStyle name="Normal 7 2 3 4 4" xfId="1803" xr:uid="{AAD6B7DE-F089-462D-B074-732C78C87446}"/>
    <cellStyle name="Normal 7 2 3 5" xfId="701" xr:uid="{BDCED8D5-22F1-4DDB-B1AA-6AF264BB086C}"/>
    <cellStyle name="Normal 7 2 3 5 2" xfId="1804" xr:uid="{FDFC0BF4-2DB3-4F90-A8C4-1E83598A5E87}"/>
    <cellStyle name="Normal 7 2 3 5 2 2" xfId="1805" xr:uid="{B772DD5A-146C-4765-AC6D-F76F930FF1FE}"/>
    <cellStyle name="Normal 7 2 3 5 3" xfId="1806" xr:uid="{B8A69A14-2217-4B80-9EF6-7995F122484D}"/>
    <cellStyle name="Normal 7 2 3 5 4" xfId="3437" xr:uid="{3C2BAECA-0EF9-4646-B5B4-52D3AA632AA3}"/>
    <cellStyle name="Normal 7 2 3 6" xfId="1807" xr:uid="{44827F1C-2F7B-49BE-9294-ACA50A9C47BD}"/>
    <cellStyle name="Normal 7 2 3 6 2" xfId="1808" xr:uid="{874309CA-4C7A-47E9-98A2-BA0426204B89}"/>
    <cellStyle name="Normal 7 2 3 7" xfId="1809" xr:uid="{1C6CE6E6-3E79-4930-8CB8-125DB58575EB}"/>
    <cellStyle name="Normal 7 2 3 8" xfId="3438" xr:uid="{7B07735E-811E-468C-B684-3E9F74AC9825}"/>
    <cellStyle name="Normal 7 2 4" xfId="134" xr:uid="{D1B44E2E-AD0A-4810-AC40-53CCDD1191C9}"/>
    <cellStyle name="Normal 7 2 4 2" xfId="448" xr:uid="{F973FA52-B9AA-48C4-95BE-7BA1A35D9BAD}"/>
    <cellStyle name="Normal 7 2 4 2 2" xfId="702" xr:uid="{366445E1-878D-46BA-81C4-3DBED8841C4F}"/>
    <cellStyle name="Normal 7 2 4 2 2 2" xfId="1810" xr:uid="{EEC20BB2-7FD2-4DB3-AE25-5C78F2081B60}"/>
    <cellStyle name="Normal 7 2 4 2 2 2 2" xfId="1811" xr:uid="{F04E1D30-BED9-481C-9500-84815B517CC2}"/>
    <cellStyle name="Normal 7 2 4 2 2 3" xfId="1812" xr:uid="{169BFF0E-23BE-41FC-846F-DA078BE5124B}"/>
    <cellStyle name="Normal 7 2 4 2 2 4" xfId="3439" xr:uid="{F72361C7-1BD8-4E4C-BBB4-04243A9EF396}"/>
    <cellStyle name="Normal 7 2 4 2 3" xfId="1813" xr:uid="{CE6EE65B-E8F5-4676-A4BD-8FE6DBA895DA}"/>
    <cellStyle name="Normal 7 2 4 2 3 2" xfId="1814" xr:uid="{FEA62261-96BE-4BDF-AD40-E93383C458AE}"/>
    <cellStyle name="Normal 7 2 4 2 4" xfId="1815" xr:uid="{DDB9AAB2-0F31-4367-B048-BB05A0316D30}"/>
    <cellStyle name="Normal 7 2 4 2 5" xfId="3440" xr:uid="{E160530A-9674-4B3D-BC3D-5E2CD77A9E0B}"/>
    <cellStyle name="Normal 7 2 4 3" xfId="703" xr:uid="{39B63174-311B-4EAD-8982-AE0DFB7CEA8A}"/>
    <cellStyle name="Normal 7 2 4 3 2" xfId="1816" xr:uid="{B5379EC9-F588-49DB-9987-EF0604B3C302}"/>
    <cellStyle name="Normal 7 2 4 3 2 2" xfId="1817" xr:uid="{7A0D2DDC-02F0-4327-AC9E-97B30F2C7315}"/>
    <cellStyle name="Normal 7 2 4 3 3" xfId="1818" xr:uid="{4A072CB5-B3FD-45C3-A076-961E80E4643C}"/>
    <cellStyle name="Normal 7 2 4 3 4" xfId="3441" xr:uid="{C1CB279C-B32C-44BD-9322-FFA29179F7DF}"/>
    <cellStyle name="Normal 7 2 4 4" xfId="1819" xr:uid="{17367B0B-6973-442C-98C1-7C48DBD641FE}"/>
    <cellStyle name="Normal 7 2 4 4 2" xfId="1820" xr:uid="{602CF080-2346-42DF-B90D-555C4203E935}"/>
    <cellStyle name="Normal 7 2 4 4 3" xfId="3442" xr:uid="{84A31B56-88E3-4EA5-9B01-03B70AAF69D4}"/>
    <cellStyle name="Normal 7 2 4 4 4" xfId="3443" xr:uid="{D09240DC-D7E1-4374-A3BE-F73AF8B6E728}"/>
    <cellStyle name="Normal 7 2 4 5" xfId="1821" xr:uid="{F5A67D82-6ED8-4D46-9C80-DC097858F575}"/>
    <cellStyle name="Normal 7 2 4 6" xfId="3444" xr:uid="{6A588636-18C6-4063-B7E0-40C60E6229FE}"/>
    <cellStyle name="Normal 7 2 4 7" xfId="3445" xr:uid="{DE11ABD6-99D9-495B-88B8-888F2F1C380F}"/>
    <cellStyle name="Normal 7 2 5" xfId="354" xr:uid="{0A47F6E3-60C9-4394-B614-27FD64379B94}"/>
    <cellStyle name="Normal 7 2 5 2" xfId="704" xr:uid="{F59C2936-0085-4D10-9F72-F06D0242FF89}"/>
    <cellStyle name="Normal 7 2 5 2 2" xfId="705" xr:uid="{594DC79D-8927-4EB3-AF22-76506E662C8D}"/>
    <cellStyle name="Normal 7 2 5 2 2 2" xfId="1822" xr:uid="{E9F8AB72-A476-4F35-9D96-6262290B951D}"/>
    <cellStyle name="Normal 7 2 5 2 2 2 2" xfId="1823" xr:uid="{CB502C2E-4B62-4DDA-8BF0-C770709E8C98}"/>
    <cellStyle name="Normal 7 2 5 2 2 3" xfId="1824" xr:uid="{967AC2C1-CF5B-4C5A-AE9C-42A5DF907732}"/>
    <cellStyle name="Normal 7 2 5 2 3" xfId="1825" xr:uid="{94039217-422D-429A-9A06-F090AD068E94}"/>
    <cellStyle name="Normal 7 2 5 2 3 2" xfId="1826" xr:uid="{873E7067-99F5-4C71-913E-67BE7EB14BD0}"/>
    <cellStyle name="Normal 7 2 5 2 4" xfId="1827" xr:uid="{87025E42-C39C-42BF-8823-14B22B465BE6}"/>
    <cellStyle name="Normal 7 2 5 3" xfId="706" xr:uid="{A7580DA2-9351-452E-9F84-E46537C17D4A}"/>
    <cellStyle name="Normal 7 2 5 3 2" xfId="1828" xr:uid="{60538A43-15E3-4D27-9A97-324B55CD15A2}"/>
    <cellStyle name="Normal 7 2 5 3 2 2" xfId="1829" xr:uid="{BC07344F-DB0A-4708-BD80-10EB5C477214}"/>
    <cellStyle name="Normal 7 2 5 3 3" xfId="1830" xr:uid="{7C19F582-5CD8-413A-A27E-6A81244432B2}"/>
    <cellStyle name="Normal 7 2 5 3 4" xfId="3446" xr:uid="{84898FEF-75E6-4DF7-8D76-9FB52268D14D}"/>
    <cellStyle name="Normal 7 2 5 4" xfId="1831" xr:uid="{C1E4AE51-2A5C-43FF-B412-F45B679A5400}"/>
    <cellStyle name="Normal 7 2 5 4 2" xfId="1832" xr:uid="{7673DA7D-726A-4972-A4EE-D2CFC342F3E7}"/>
    <cellStyle name="Normal 7 2 5 5" xfId="1833" xr:uid="{79CF218C-0BE8-44EC-A030-76776755A7FF}"/>
    <cellStyle name="Normal 7 2 5 6" xfId="3447" xr:uid="{47395D24-307B-4091-BD00-9F58FB42F834}"/>
    <cellStyle name="Normal 7 2 6" xfId="355" xr:uid="{3E306CB8-8B6F-41C7-B5E4-AB7388480105}"/>
    <cellStyle name="Normal 7 2 6 2" xfId="707" xr:uid="{C8BB9874-B8AA-4D30-B501-DCAC343BD01A}"/>
    <cellStyle name="Normal 7 2 6 2 2" xfId="1834" xr:uid="{344A70E1-D6FB-4045-93AA-D3E0238C8510}"/>
    <cellStyle name="Normal 7 2 6 2 2 2" xfId="1835" xr:uid="{CA7F32CB-B46F-4966-AF96-27080FFBFC41}"/>
    <cellStyle name="Normal 7 2 6 2 3" xfId="1836" xr:uid="{4352E9C0-3379-4BC7-BF20-7247EE1CEF0A}"/>
    <cellStyle name="Normal 7 2 6 2 4" xfId="3448" xr:uid="{B2B99272-9E57-467E-8870-7C4B0E73FD82}"/>
    <cellStyle name="Normal 7 2 6 3" xfId="1837" xr:uid="{862E2FFE-D6CC-479F-9866-785BE9D43AB8}"/>
    <cellStyle name="Normal 7 2 6 3 2" xfId="1838" xr:uid="{461EA55F-5858-4021-B9FB-BEAD3141DAF5}"/>
    <cellStyle name="Normal 7 2 6 4" xfId="1839" xr:uid="{B09531BD-EDD3-4D41-A15C-406C14BE481B}"/>
    <cellStyle name="Normal 7 2 6 5" xfId="3449" xr:uid="{75FDB7C2-9469-407D-8B98-DB14F246EAAF}"/>
    <cellStyle name="Normal 7 2 7" xfId="708" xr:uid="{340F0628-1E6D-4FE2-A7FC-8590D6C406AA}"/>
    <cellStyle name="Normal 7 2 7 2" xfId="1840" xr:uid="{271C7182-F698-4037-9AE9-37AB1D924EFE}"/>
    <cellStyle name="Normal 7 2 7 2 2" xfId="1841" xr:uid="{ABE7757C-A63C-439F-8B88-0329D6CE03C1}"/>
    <cellStyle name="Normal 7 2 7 2 3" xfId="4409" xr:uid="{B2A342C7-850C-4F8B-BDC0-7FD44F70BE20}"/>
    <cellStyle name="Normal 7 2 7 3" xfId="1842" xr:uid="{D4449B67-C116-4761-AE4C-AD244F7D2CB8}"/>
    <cellStyle name="Normal 7 2 7 4" xfId="3450" xr:uid="{DBD7ED74-2CD2-4CC5-96A2-94F2B85B96AA}"/>
    <cellStyle name="Normal 7 2 7 4 2" xfId="4579" xr:uid="{9049D77A-CC2B-4D75-8040-F74993CD61DA}"/>
    <cellStyle name="Normal 7 2 7 4 3" xfId="4686" xr:uid="{A887E377-B916-4A5B-BB5E-1F7A3EE3FAE2}"/>
    <cellStyle name="Normal 7 2 7 4 4" xfId="4608" xr:uid="{60B4FBD5-3463-4896-A810-98EF2A3F069C}"/>
    <cellStyle name="Normal 7 2 8" xfId="1843" xr:uid="{10BFFC1C-C26C-4AC3-9D4D-C5DDC407AD22}"/>
    <cellStyle name="Normal 7 2 8 2" xfId="1844" xr:uid="{50E64906-6CC1-4F3D-9382-88ADC79283DF}"/>
    <cellStyle name="Normal 7 2 8 3" xfId="3451" xr:uid="{0EFBD355-CD0E-41E6-99EB-59A90347CB20}"/>
    <cellStyle name="Normal 7 2 8 4" xfId="3452" xr:uid="{DA2FC49E-3FC9-466E-AAD6-79CC6C67231D}"/>
    <cellStyle name="Normal 7 2 9" xfId="1845" xr:uid="{FF195C2F-5739-4BC7-824F-7F52A6D815C6}"/>
    <cellStyle name="Normal 7 3" xfId="135" xr:uid="{DC54F8F9-A1FB-438E-9EE4-71164FB62510}"/>
    <cellStyle name="Normal 7 3 10" xfId="3453" xr:uid="{93E8463C-AFC6-49D5-9740-FEDFC1E7B860}"/>
    <cellStyle name="Normal 7 3 11" xfId="3454" xr:uid="{5F70A9A4-D71E-4189-A405-8BE60FCFEFE9}"/>
    <cellStyle name="Normal 7 3 2" xfId="136" xr:uid="{1BDEA342-7F03-4083-BAEB-0AE00A7A696D}"/>
    <cellStyle name="Normal 7 3 2 2" xfId="137" xr:uid="{84FE7810-8B6F-45EB-9BCD-A24B0FB1BDC0}"/>
    <cellStyle name="Normal 7 3 2 2 2" xfId="356" xr:uid="{97E8EA65-67EF-4470-8EE5-8CB53D66B5E6}"/>
    <cellStyle name="Normal 7 3 2 2 2 2" xfId="709" xr:uid="{F3A5F4E3-5FEA-452C-B4F6-1819DA36FAF8}"/>
    <cellStyle name="Normal 7 3 2 2 2 2 2" xfId="1846" xr:uid="{A3EA8A41-F778-4C97-9C27-D5F2E9C1F565}"/>
    <cellStyle name="Normal 7 3 2 2 2 2 2 2" xfId="1847" xr:uid="{41E3CAE3-ECEE-43AB-9B70-0C85AF305B5F}"/>
    <cellStyle name="Normal 7 3 2 2 2 2 3" xfId="1848" xr:uid="{40DA4CEC-426F-4E14-9DC3-B8B986889C05}"/>
    <cellStyle name="Normal 7 3 2 2 2 2 4" xfId="3455" xr:uid="{23C62EA1-9BBA-4047-B8B4-A13549C9CA30}"/>
    <cellStyle name="Normal 7 3 2 2 2 3" xfId="1849" xr:uid="{DE9DC50E-43C9-4DC5-93FE-CC2EE5674F05}"/>
    <cellStyle name="Normal 7 3 2 2 2 3 2" xfId="1850" xr:uid="{A8D69AD2-1AB8-4568-9274-5E9D6793996B}"/>
    <cellStyle name="Normal 7 3 2 2 2 3 3" xfId="3456" xr:uid="{640E724A-7DE4-475C-AA51-B3977EC78CC7}"/>
    <cellStyle name="Normal 7 3 2 2 2 3 4" xfId="3457" xr:uid="{D390868B-E840-4051-8A34-B93FA845C706}"/>
    <cellStyle name="Normal 7 3 2 2 2 4" xfId="1851" xr:uid="{10C1A1F1-6EE7-4CD1-95C3-487C7C0AA2F4}"/>
    <cellStyle name="Normal 7 3 2 2 2 5" xfId="3458" xr:uid="{8966166C-39CB-4B72-B1AC-65AE1636C4D5}"/>
    <cellStyle name="Normal 7 3 2 2 2 6" xfId="3459" xr:uid="{752DDDAB-8D3D-4146-9A71-D750AA6B9068}"/>
    <cellStyle name="Normal 7 3 2 2 3" xfId="710" xr:uid="{0089DFD2-A574-4980-98E4-22BAAB636AF3}"/>
    <cellStyle name="Normal 7 3 2 2 3 2" xfId="1852" xr:uid="{0776D7C0-ED1D-4654-9446-B238B25EA462}"/>
    <cellStyle name="Normal 7 3 2 2 3 2 2" xfId="1853" xr:uid="{124F2B65-022E-47C5-8E42-9F892B9634EE}"/>
    <cellStyle name="Normal 7 3 2 2 3 2 3" xfId="3460" xr:uid="{DA6FEE34-893F-432C-8DBB-127311785276}"/>
    <cellStyle name="Normal 7 3 2 2 3 2 4" xfId="3461" xr:uid="{2E538BE3-B4FB-4844-95FD-100901DE0D29}"/>
    <cellStyle name="Normal 7 3 2 2 3 3" xfId="1854" xr:uid="{D7ABE9C6-F1BF-409A-A31C-7091F0C34766}"/>
    <cellStyle name="Normal 7 3 2 2 3 4" xfId="3462" xr:uid="{616B2711-A499-4B30-AE60-27519ABFF655}"/>
    <cellStyle name="Normal 7 3 2 2 3 5" xfId="3463" xr:uid="{3A407188-93C0-4840-8467-03FF9E7239BD}"/>
    <cellStyle name="Normal 7 3 2 2 4" xfId="1855" xr:uid="{7528C4F4-5D41-4FEF-81BA-DC9DC2110BAB}"/>
    <cellStyle name="Normal 7 3 2 2 4 2" xfId="1856" xr:uid="{22EE17D0-4DD6-4F94-9399-22061B1DFC6C}"/>
    <cellStyle name="Normal 7 3 2 2 4 3" xfId="3464" xr:uid="{CE1FEE7B-E7AE-40B7-A192-766FC240E70E}"/>
    <cellStyle name="Normal 7 3 2 2 4 4" xfId="3465" xr:uid="{04D0F268-483A-4DEB-894C-B1829DE1C132}"/>
    <cellStyle name="Normal 7 3 2 2 5" xfId="1857" xr:uid="{A35FB065-30EC-4AC8-8D73-3D05A92FB777}"/>
    <cellStyle name="Normal 7 3 2 2 5 2" xfId="3466" xr:uid="{525DB3F5-2B4C-4AB4-A177-0033BD886B58}"/>
    <cellStyle name="Normal 7 3 2 2 5 3" xfId="3467" xr:uid="{3170F66F-E83B-412F-AC71-1525A38663C6}"/>
    <cellStyle name="Normal 7 3 2 2 5 4" xfId="3468" xr:uid="{0E91773B-625D-4369-B656-641245D12F05}"/>
    <cellStyle name="Normal 7 3 2 2 6" xfId="3469" xr:uid="{DB65B1C1-A8F5-4F60-87B9-6A19DBE2F265}"/>
    <cellStyle name="Normal 7 3 2 2 7" xfId="3470" xr:uid="{779472E1-3715-4590-913F-73EF30654B80}"/>
    <cellStyle name="Normal 7 3 2 2 8" xfId="3471" xr:uid="{FCA0FB3B-8DB8-42AA-BD3A-79C2FD71E225}"/>
    <cellStyle name="Normal 7 3 2 3" xfId="357" xr:uid="{044DC909-1005-4DCB-A424-1EF822897899}"/>
    <cellStyle name="Normal 7 3 2 3 2" xfId="711" xr:uid="{EBE8D9DE-4988-453E-B3DB-F4737EBFC4D1}"/>
    <cellStyle name="Normal 7 3 2 3 2 2" xfId="712" xr:uid="{6FE01422-3759-4563-B15E-D6F2B1492967}"/>
    <cellStyle name="Normal 7 3 2 3 2 2 2" xfId="1858" xr:uid="{C9BE1C0D-D2AF-4734-B86B-D376DE281151}"/>
    <cellStyle name="Normal 7 3 2 3 2 2 2 2" xfId="1859" xr:uid="{079BE580-1444-4A1B-976B-DBF0F370C375}"/>
    <cellStyle name="Normal 7 3 2 3 2 2 3" xfId="1860" xr:uid="{784576DE-E74B-4D8C-88DF-095D05ECC469}"/>
    <cellStyle name="Normal 7 3 2 3 2 3" xfId="1861" xr:uid="{51FE9D43-C311-4323-BB74-0D310D4E1D82}"/>
    <cellStyle name="Normal 7 3 2 3 2 3 2" xfId="1862" xr:uid="{98518EF1-9C61-427A-B4B3-F53D365CC28A}"/>
    <cellStyle name="Normal 7 3 2 3 2 4" xfId="1863" xr:uid="{261B7BDD-D682-477A-BA4C-46AD8CE5DA86}"/>
    <cellStyle name="Normal 7 3 2 3 3" xfId="713" xr:uid="{5ED415BB-6D4E-4339-A2B7-1E06D114E77F}"/>
    <cellStyle name="Normal 7 3 2 3 3 2" xfId="1864" xr:uid="{446B7294-E7ED-4A4B-B280-2F13713F8445}"/>
    <cellStyle name="Normal 7 3 2 3 3 2 2" xfId="1865" xr:uid="{8C266946-4D47-43CE-8355-B7C3660E6EEA}"/>
    <cellStyle name="Normal 7 3 2 3 3 3" xfId="1866" xr:uid="{A2AED108-69C4-4283-A6D5-1D00DCACC7DE}"/>
    <cellStyle name="Normal 7 3 2 3 3 4" xfId="3472" xr:uid="{1F1A3326-454A-4703-A45F-59C8E4824A00}"/>
    <cellStyle name="Normal 7 3 2 3 4" xfId="1867" xr:uid="{84497AFB-DEB8-4950-AF3A-AE345A4DEA7D}"/>
    <cellStyle name="Normal 7 3 2 3 4 2" xfId="1868" xr:uid="{C651C9F0-F9EB-42DF-9F92-E7F2AF21BE77}"/>
    <cellStyle name="Normal 7 3 2 3 5" xfId="1869" xr:uid="{B3A5BC18-99D2-4C5D-8517-A28CF9432E94}"/>
    <cellStyle name="Normal 7 3 2 3 6" xfId="3473" xr:uid="{5F37C6E5-EE0C-4B1E-A1A8-FFDA6EFC69C3}"/>
    <cellStyle name="Normal 7 3 2 4" xfId="358" xr:uid="{8D0064FF-AFCC-4796-8ED0-B901D2D370B9}"/>
    <cellStyle name="Normal 7 3 2 4 2" xfId="714" xr:uid="{63955AFD-4AF1-40C1-B5FB-63F6ED56E71E}"/>
    <cellStyle name="Normal 7 3 2 4 2 2" xfId="1870" xr:uid="{49750CDB-DC7B-4997-ACFE-08B3FBAEBB33}"/>
    <cellStyle name="Normal 7 3 2 4 2 2 2" xfId="1871" xr:uid="{9AD46E69-5A02-484B-83C9-232E1C1210F3}"/>
    <cellStyle name="Normal 7 3 2 4 2 3" xfId="1872" xr:uid="{7ABF152A-E3B3-49C4-AFD7-1D30EB9F8A38}"/>
    <cellStyle name="Normal 7 3 2 4 2 4" xfId="3474" xr:uid="{6D7DE2D6-4321-4A6C-BAD5-13B9BB2C2D48}"/>
    <cellStyle name="Normal 7 3 2 4 3" xfId="1873" xr:uid="{28C4D875-ABEE-4A19-B6D6-F8A768448D1C}"/>
    <cellStyle name="Normal 7 3 2 4 3 2" xfId="1874" xr:uid="{DCC17550-89E8-4614-A5E8-AD278E1F5AD9}"/>
    <cellStyle name="Normal 7 3 2 4 4" xfId="1875" xr:uid="{B0E0EA9D-5E1C-40EB-BB69-AEEC92D7034E}"/>
    <cellStyle name="Normal 7 3 2 4 5" xfId="3475" xr:uid="{32C324B0-541D-47E9-ABA4-E2BBAC9166AE}"/>
    <cellStyle name="Normal 7 3 2 5" xfId="359" xr:uid="{FF9D2E14-EB9E-45A1-B6CB-CE5B221A5DFD}"/>
    <cellStyle name="Normal 7 3 2 5 2" xfId="1876" xr:uid="{C8F0DDB0-60DB-47D2-BC95-6DDEA59E7BFE}"/>
    <cellStyle name="Normal 7 3 2 5 2 2" xfId="1877" xr:uid="{332F43AE-D3A5-4E36-8DD6-9B446FCD26BD}"/>
    <cellStyle name="Normal 7 3 2 5 3" xfId="1878" xr:uid="{C724D27B-28A7-4A3C-9309-C16050D3E0F9}"/>
    <cellStyle name="Normal 7 3 2 5 4" xfId="3476" xr:uid="{15A15F54-64C1-423E-B4A4-323B22907BF1}"/>
    <cellStyle name="Normal 7 3 2 6" xfId="1879" xr:uid="{06A639E0-82AE-45E4-98EB-4EE39D6DEFE5}"/>
    <cellStyle name="Normal 7 3 2 6 2" xfId="1880" xr:uid="{00D67F9A-89BA-485B-950B-41899EEB8E1C}"/>
    <cellStyle name="Normal 7 3 2 6 3" xfId="3477" xr:uid="{4E1174DC-AC89-4525-A05E-6C8C7F4A10C9}"/>
    <cellStyle name="Normal 7 3 2 6 4" xfId="3478" xr:uid="{EDFACB58-0C76-46CB-B429-24BA49656E1B}"/>
    <cellStyle name="Normal 7 3 2 7" xfId="1881" xr:uid="{3CFF1191-754D-4121-B250-7F4F86A66CEB}"/>
    <cellStyle name="Normal 7 3 2 8" xfId="3479" xr:uid="{6DAAE116-12E5-4700-AA27-0CF72402DCC9}"/>
    <cellStyle name="Normal 7 3 2 9" xfId="3480" xr:uid="{A54F6C9E-2924-4B48-8D56-EDD15971EE2B}"/>
    <cellStyle name="Normal 7 3 3" xfId="138" xr:uid="{28C9CB39-B044-47D6-80EA-107E914D5EE5}"/>
    <cellStyle name="Normal 7 3 3 2" xfId="139" xr:uid="{1FA6A00A-E5A2-4AD8-B76C-2670D3F57F44}"/>
    <cellStyle name="Normal 7 3 3 2 2" xfId="715" xr:uid="{DC9B2496-7537-42EB-A57C-9A14A1A02544}"/>
    <cellStyle name="Normal 7 3 3 2 2 2" xfId="1882" xr:uid="{995C42B1-0F1A-49DB-8AA0-DE06F890BDD3}"/>
    <cellStyle name="Normal 7 3 3 2 2 2 2" xfId="1883" xr:uid="{C938921D-EB5D-4D10-B15F-9575A67CC295}"/>
    <cellStyle name="Normal 7 3 3 2 2 2 2 2" xfId="4484" xr:uid="{B7F95069-3076-4810-8FFC-1C21383427C6}"/>
    <cellStyle name="Normal 7 3 3 2 2 2 3" xfId="4485" xr:uid="{62C183A6-E3EA-44C5-8B58-D6E18F5DA7DC}"/>
    <cellStyle name="Normal 7 3 3 2 2 3" xfId="1884" xr:uid="{409BC102-88FE-4E05-8E65-E85AE7D92524}"/>
    <cellStyle name="Normal 7 3 3 2 2 3 2" xfId="4486" xr:uid="{9BE97EF0-45BC-4EC2-AE23-7557827E1638}"/>
    <cellStyle name="Normal 7 3 3 2 2 4" xfId="3481" xr:uid="{647D7D72-29F6-4F4D-805F-073DC2FC8D04}"/>
    <cellStyle name="Normal 7 3 3 2 3" xfId="1885" xr:uid="{57FC2A1F-1F9E-46AF-BFC4-8AA476B7DA4F}"/>
    <cellStyle name="Normal 7 3 3 2 3 2" xfId="1886" xr:uid="{816793BF-3D24-4BD9-A5D7-1A1B76508A8A}"/>
    <cellStyle name="Normal 7 3 3 2 3 2 2" xfId="4487" xr:uid="{3F1DFFB3-40EA-40C2-B0BD-4ED5C1924499}"/>
    <cellStyle name="Normal 7 3 3 2 3 3" xfId="3482" xr:uid="{AD25F1A7-4EEF-45AF-9ED2-035FF721F014}"/>
    <cellStyle name="Normal 7 3 3 2 3 4" xfId="3483" xr:uid="{FAF3AA97-84F9-4D63-A0A3-FBFC57B9AC05}"/>
    <cellStyle name="Normal 7 3 3 2 4" xfId="1887" xr:uid="{EFEEFEDE-637F-4EB1-8637-29F2D61A7172}"/>
    <cellStyle name="Normal 7 3 3 2 4 2" xfId="4488" xr:uid="{58188E85-35B1-4B8E-946D-1B8E263ADC38}"/>
    <cellStyle name="Normal 7 3 3 2 5" xfId="3484" xr:uid="{1E39DCA3-18A9-44AE-B275-48D093CAC492}"/>
    <cellStyle name="Normal 7 3 3 2 6" xfId="3485" xr:uid="{52350618-D929-4FC5-9D44-1B5A3B802310}"/>
    <cellStyle name="Normal 7 3 3 3" xfId="360" xr:uid="{211492C7-3F0E-4D99-898C-665B9DC90F85}"/>
    <cellStyle name="Normal 7 3 3 3 2" xfId="1888" xr:uid="{43CFE829-FDCA-4565-833A-2428CBB86E63}"/>
    <cellStyle name="Normal 7 3 3 3 2 2" xfId="1889" xr:uid="{CABE18E4-5626-4775-9CA7-8933F6AD5D3C}"/>
    <cellStyle name="Normal 7 3 3 3 2 2 2" xfId="4489" xr:uid="{22E6F5E3-C26B-44A5-8E7A-B2AF999529B7}"/>
    <cellStyle name="Normal 7 3 3 3 2 3" xfId="3486" xr:uid="{921F850D-9CA7-4E0B-BAFD-6B245F8C1B88}"/>
    <cellStyle name="Normal 7 3 3 3 2 4" xfId="3487" xr:uid="{6713D18A-DB33-4F27-9C0A-09DD04BFCBFF}"/>
    <cellStyle name="Normal 7 3 3 3 3" xfId="1890" xr:uid="{021CADCA-E532-4A7D-A251-D38CB59800AA}"/>
    <cellStyle name="Normal 7 3 3 3 3 2" xfId="4490" xr:uid="{AFB00BF5-90FD-49F9-9533-C556E02917C5}"/>
    <cellStyle name="Normal 7 3 3 3 4" xfId="3488" xr:uid="{827ED0B6-FCBD-4464-8372-11EB5ECA14E0}"/>
    <cellStyle name="Normal 7 3 3 3 5" xfId="3489" xr:uid="{0341A936-7A53-4D51-BB2E-2DFCCC71D5A6}"/>
    <cellStyle name="Normal 7 3 3 4" xfId="1891" xr:uid="{314B414F-6E5A-4EE7-8936-6E9F1859623A}"/>
    <cellStyle name="Normal 7 3 3 4 2" xfId="1892" xr:uid="{F7D63974-B997-4F68-81F0-0DC4381A6FB5}"/>
    <cellStyle name="Normal 7 3 3 4 2 2" xfId="4491" xr:uid="{1009A5A1-9AC5-499B-8FF7-E7B010F797DA}"/>
    <cellStyle name="Normal 7 3 3 4 3" xfId="3490" xr:uid="{7B903B1C-FCB7-46EB-B6C9-47D35A458169}"/>
    <cellStyle name="Normal 7 3 3 4 4" xfId="3491" xr:uid="{1C03AB34-32B6-4627-880A-FA795E955AFB}"/>
    <cellStyle name="Normal 7 3 3 5" xfId="1893" xr:uid="{4AAEA986-D10F-4D6D-A500-B055FCBB2B17}"/>
    <cellStyle name="Normal 7 3 3 5 2" xfId="3492" xr:uid="{E670AB37-EB3F-409E-B207-C76C81F5394A}"/>
    <cellStyle name="Normal 7 3 3 5 3" xfId="3493" xr:uid="{B08C8E26-51E4-4C6F-86B9-63CA0C447697}"/>
    <cellStyle name="Normal 7 3 3 5 4" xfId="3494" xr:uid="{FCAA8EE1-EC41-48DE-8AA3-621158ED55F5}"/>
    <cellStyle name="Normal 7 3 3 6" xfId="3495" xr:uid="{94E93049-BE21-4B1E-AAA1-71A9192BB332}"/>
    <cellStyle name="Normal 7 3 3 7" xfId="3496" xr:uid="{48CA285B-EDC0-4B2B-AECF-C285F06E769B}"/>
    <cellStyle name="Normal 7 3 3 8" xfId="3497" xr:uid="{FC354E21-D0B0-4BB3-8290-658B74B4A6ED}"/>
    <cellStyle name="Normal 7 3 4" xfId="140" xr:uid="{EEA7DA2B-9E4C-4AC7-9E5A-9F9A8AAABADC}"/>
    <cellStyle name="Normal 7 3 4 2" xfId="716" xr:uid="{47B83FCF-9D29-4565-81E2-B9F743621C00}"/>
    <cellStyle name="Normal 7 3 4 2 2" xfId="717" xr:uid="{8E8626AE-9022-4C83-8EF5-F896B9E3EEA3}"/>
    <cellStyle name="Normal 7 3 4 2 2 2" xfId="1894" xr:uid="{836E687C-EADD-4287-9434-C3CB50E77E26}"/>
    <cellStyle name="Normal 7 3 4 2 2 2 2" xfId="1895" xr:uid="{C1EF495D-7D06-44E8-BC19-4F041B898BD1}"/>
    <cellStyle name="Normal 7 3 4 2 2 3" xfId="1896" xr:uid="{64A8D983-DA67-463D-8124-BD8D001A51CE}"/>
    <cellStyle name="Normal 7 3 4 2 2 4" xfId="3498" xr:uid="{F233AB57-AB68-40E1-A4E5-1208E4EECD70}"/>
    <cellStyle name="Normal 7 3 4 2 3" xfId="1897" xr:uid="{B4B7C0EA-B566-47B3-8803-8247A88E834F}"/>
    <cellStyle name="Normal 7 3 4 2 3 2" xfId="1898" xr:uid="{AB420099-C90B-448F-B131-550564A5D707}"/>
    <cellStyle name="Normal 7 3 4 2 4" xfId="1899" xr:uid="{B209DEFA-14AC-423B-AF0C-7D7EFECAE163}"/>
    <cellStyle name="Normal 7 3 4 2 5" xfId="3499" xr:uid="{BB3F434B-BF90-4EC1-9502-509C924F5C0E}"/>
    <cellStyle name="Normal 7 3 4 3" xfId="718" xr:uid="{CABE244F-DE5E-4A4F-9A0A-D57F0B534E01}"/>
    <cellStyle name="Normal 7 3 4 3 2" xfId="1900" xr:uid="{93634562-CFB8-4FD2-B51F-EBA15E223205}"/>
    <cellStyle name="Normal 7 3 4 3 2 2" xfId="1901" xr:uid="{7131A81A-4A9C-4B44-8717-9BA15C13C845}"/>
    <cellStyle name="Normal 7 3 4 3 3" xfId="1902" xr:uid="{1E7EBD45-F2DA-4EF0-B1FE-2C4C4F730D08}"/>
    <cellStyle name="Normal 7 3 4 3 4" xfId="3500" xr:uid="{6AA4DA74-FDAB-47C2-B77B-78B960E620B2}"/>
    <cellStyle name="Normal 7 3 4 4" xfId="1903" xr:uid="{6C9FD7A8-88E2-4CB6-96B3-11537DA9E533}"/>
    <cellStyle name="Normal 7 3 4 4 2" xfId="1904" xr:uid="{0E60125C-02E4-426E-B210-0283C513CA9C}"/>
    <cellStyle name="Normal 7 3 4 4 3" xfId="3501" xr:uid="{BC540197-7072-43D7-8598-B095EAE330BF}"/>
    <cellStyle name="Normal 7 3 4 4 4" xfId="3502" xr:uid="{029B3830-AC6A-4CE9-91D3-1A1609D8A444}"/>
    <cellStyle name="Normal 7 3 4 5" xfId="1905" xr:uid="{12F20AB7-EB9F-4DC6-8516-354405842A27}"/>
    <cellStyle name="Normal 7 3 4 6" xfId="3503" xr:uid="{531294B9-A030-420A-9F14-CFE2B0ED987B}"/>
    <cellStyle name="Normal 7 3 4 7" xfId="3504" xr:uid="{F9D7CCA8-9DEB-4488-B7CE-EED9D0315350}"/>
    <cellStyle name="Normal 7 3 5" xfId="361" xr:uid="{2CB7D43D-B164-471B-B0D3-FEDD67BCF496}"/>
    <cellStyle name="Normal 7 3 5 2" xfId="719" xr:uid="{8F7B96D0-A808-4415-AC44-7AA5EB7D878E}"/>
    <cellStyle name="Normal 7 3 5 2 2" xfId="1906" xr:uid="{372DE442-6B80-4478-A423-2FF900C08927}"/>
    <cellStyle name="Normal 7 3 5 2 2 2" xfId="1907" xr:uid="{C9F0AAB0-A539-4ABB-A891-59E6B383D2D0}"/>
    <cellStyle name="Normal 7 3 5 2 3" xfId="1908" xr:uid="{4FA4CB9E-61B8-4706-9587-9EA9E6F2E006}"/>
    <cellStyle name="Normal 7 3 5 2 4" xfId="3505" xr:uid="{ED626B04-ABD6-473E-9BEE-659E0094D36A}"/>
    <cellStyle name="Normal 7 3 5 3" xfId="1909" xr:uid="{B7BFA538-B00F-4105-B417-8713839852E9}"/>
    <cellStyle name="Normal 7 3 5 3 2" xfId="1910" xr:uid="{4A9842A7-EE26-4CE4-8B04-4F69B75B8338}"/>
    <cellStyle name="Normal 7 3 5 3 3" xfId="3506" xr:uid="{2704F3B9-0B1E-4398-83B3-4CAB749061E8}"/>
    <cellStyle name="Normal 7 3 5 3 4" xfId="3507" xr:uid="{BFFAD200-F151-4464-BB90-88428D3D7BF4}"/>
    <cellStyle name="Normal 7 3 5 4" xfId="1911" xr:uid="{5F079214-E886-4567-9C69-8B19ABD46A7A}"/>
    <cellStyle name="Normal 7 3 5 5" xfId="3508" xr:uid="{F0B72AF5-05AB-4032-9EEC-8181375F8A8C}"/>
    <cellStyle name="Normal 7 3 5 6" xfId="3509" xr:uid="{4CE24078-AD6A-45BD-9FB5-3203C2118872}"/>
    <cellStyle name="Normal 7 3 6" xfId="362" xr:uid="{E6792217-E29C-459F-99AA-F9C1AB6F31CD}"/>
    <cellStyle name="Normal 7 3 6 2" xfId="1912" xr:uid="{31282B38-55AB-4349-A76D-47C6F21852CE}"/>
    <cellStyle name="Normal 7 3 6 2 2" xfId="1913" xr:uid="{FA8FB86A-9D91-4438-8BDE-219530F718D5}"/>
    <cellStyle name="Normal 7 3 6 2 3" xfId="3510" xr:uid="{E588BA3C-1A90-4798-9C0B-DBE4B705A026}"/>
    <cellStyle name="Normal 7 3 6 2 4" xfId="3511" xr:uid="{5A5EC255-9E80-4B7C-9D63-B32320CF664C}"/>
    <cellStyle name="Normal 7 3 6 3" xfId="1914" xr:uid="{7D78A152-D848-4029-AFB0-5267653EAF86}"/>
    <cellStyle name="Normal 7 3 6 4" xfId="3512" xr:uid="{21E1766D-BFA5-4576-A066-5E1218E89AD7}"/>
    <cellStyle name="Normal 7 3 6 5" xfId="3513" xr:uid="{A884DAF0-84C3-4887-B4B6-2EDD32C117A9}"/>
    <cellStyle name="Normal 7 3 7" xfId="1915" xr:uid="{2DAC3D0D-8E9B-41B1-95CA-731A709D5572}"/>
    <cellStyle name="Normal 7 3 7 2" xfId="1916" xr:uid="{239A28CB-E6B1-46D9-BCCD-386B6E310C58}"/>
    <cellStyle name="Normal 7 3 7 3" xfId="3514" xr:uid="{855FB63D-5550-4288-9D81-93CD7D045613}"/>
    <cellStyle name="Normal 7 3 7 4" xfId="3515" xr:uid="{DB486C6A-3534-4304-9EDE-D389D2F35177}"/>
    <cellStyle name="Normal 7 3 8" xfId="1917" xr:uid="{7292D5AD-A18D-452A-B7BF-968152D2163D}"/>
    <cellStyle name="Normal 7 3 8 2" xfId="3516" xr:uid="{9AEA321E-5A8A-40E6-BD63-DB7BBFB97EB4}"/>
    <cellStyle name="Normal 7 3 8 3" xfId="3517" xr:uid="{D48F43FD-C390-4C26-9E7B-6B067636A09A}"/>
    <cellStyle name="Normal 7 3 8 4" xfId="3518" xr:uid="{79C2D1F1-4BF8-4B9A-845F-50B731DD0984}"/>
    <cellStyle name="Normal 7 3 9" xfId="3519" xr:uid="{82AFFF77-42A8-4098-9B8A-7D2B9AA20A7E}"/>
    <cellStyle name="Normal 7 4" xfId="141" xr:uid="{12AC3ED5-C9E1-4C14-8BC6-9CAF99CF72D6}"/>
    <cellStyle name="Normal 7 4 10" xfId="3520" xr:uid="{2BC36360-4F87-465F-A74A-917CB903A195}"/>
    <cellStyle name="Normal 7 4 11" xfId="3521" xr:uid="{CE65F387-94A4-45F1-932A-9CE67BA4DBA1}"/>
    <cellStyle name="Normal 7 4 2" xfId="142" xr:uid="{F98D9EC8-07BB-4609-BD78-F4C5D0C9D441}"/>
    <cellStyle name="Normal 7 4 2 2" xfId="363" xr:uid="{4A3411BE-62BF-4FD7-AB98-5CF9D3702E81}"/>
    <cellStyle name="Normal 7 4 2 2 2" xfId="720" xr:uid="{BBD27C77-C984-4FCA-965D-E3FEE670B129}"/>
    <cellStyle name="Normal 7 4 2 2 2 2" xfId="721" xr:uid="{01A0C00F-2505-49C1-BF14-CFD0F9EFA2D9}"/>
    <cellStyle name="Normal 7 4 2 2 2 2 2" xfId="1918" xr:uid="{E4699276-364E-4625-AD39-CD63B1757ABE}"/>
    <cellStyle name="Normal 7 4 2 2 2 2 3" xfId="3522" xr:uid="{BDD23AA7-7001-4C48-8864-D58AA90EBA2E}"/>
    <cellStyle name="Normal 7 4 2 2 2 2 4" xfId="3523" xr:uid="{C3BB917F-F669-48FC-AA3F-8D973E7970C7}"/>
    <cellStyle name="Normal 7 4 2 2 2 3" xfId="1919" xr:uid="{2FD03C5A-C670-405A-A4B0-9D8D419C9FD5}"/>
    <cellStyle name="Normal 7 4 2 2 2 3 2" xfId="3524" xr:uid="{1412EAFA-3C8C-4514-82F0-9658BF1A4B57}"/>
    <cellStyle name="Normal 7 4 2 2 2 3 3" xfId="3525" xr:uid="{CA8ABAB3-A97F-4FF7-A492-6C94A7E8DB09}"/>
    <cellStyle name="Normal 7 4 2 2 2 3 4" xfId="3526" xr:uid="{19F6C14C-508B-4598-BBC9-0B724E3DAB9E}"/>
    <cellStyle name="Normal 7 4 2 2 2 4" xfId="3527" xr:uid="{71103F9B-6F65-412B-9231-0C25CE463298}"/>
    <cellStyle name="Normal 7 4 2 2 2 5" xfId="3528" xr:uid="{C3E9FEF0-C22B-46AE-A6D7-43B745426187}"/>
    <cellStyle name="Normal 7 4 2 2 2 6" xfId="3529" xr:uid="{80C32B24-6126-4EEE-A678-A64107FC0782}"/>
    <cellStyle name="Normal 7 4 2 2 3" xfId="722" xr:uid="{45850C61-A0F3-41DD-BF38-F6093E260BC5}"/>
    <cellStyle name="Normal 7 4 2 2 3 2" xfId="1920" xr:uid="{D0128890-3B1F-4B78-967C-81C790AD4B15}"/>
    <cellStyle name="Normal 7 4 2 2 3 2 2" xfId="3530" xr:uid="{CFD5F7F3-AF4B-42DB-A3DC-14535E420D85}"/>
    <cellStyle name="Normal 7 4 2 2 3 2 3" xfId="3531" xr:uid="{65AFC3E6-7ACB-4EF7-B066-BD157E2D4F6F}"/>
    <cellStyle name="Normal 7 4 2 2 3 2 4" xfId="3532" xr:uid="{6659BEDE-AFD3-4640-BE2E-0C65E97B09A8}"/>
    <cellStyle name="Normal 7 4 2 2 3 3" xfId="3533" xr:uid="{44C4500C-AC4E-4509-9E89-80DEF02F654F}"/>
    <cellStyle name="Normal 7 4 2 2 3 4" xfId="3534" xr:uid="{19751CA2-E52D-4F92-A9B3-D249AAC4B389}"/>
    <cellStyle name="Normal 7 4 2 2 3 5" xfId="3535" xr:uid="{DAB2A115-2A22-4397-B454-EFF4FDEB8255}"/>
    <cellStyle name="Normal 7 4 2 2 4" xfId="1921" xr:uid="{8DD35498-9909-4DA2-B373-BBA3CF50087F}"/>
    <cellStyle name="Normal 7 4 2 2 4 2" xfId="3536" xr:uid="{C1CFB879-A5CC-4C17-88F1-E318970B2A77}"/>
    <cellStyle name="Normal 7 4 2 2 4 3" xfId="3537" xr:uid="{D9B2329D-C9E4-44CF-9CFF-AB595DDADBA9}"/>
    <cellStyle name="Normal 7 4 2 2 4 4" xfId="3538" xr:uid="{285FB691-789B-48DE-B060-7FA8E17BD742}"/>
    <cellStyle name="Normal 7 4 2 2 5" xfId="3539" xr:uid="{73FFF49B-EC38-4CD5-8B92-7350CF741006}"/>
    <cellStyle name="Normal 7 4 2 2 5 2" xfId="3540" xr:uid="{07EDF42D-07E7-471D-B839-328E423E58E2}"/>
    <cellStyle name="Normal 7 4 2 2 5 3" xfId="3541" xr:uid="{1F31F933-F638-4BBA-B007-E5158FE7E934}"/>
    <cellStyle name="Normal 7 4 2 2 5 4" xfId="3542" xr:uid="{582D173A-DB8F-433F-B26D-15A08C65A7A7}"/>
    <cellStyle name="Normal 7 4 2 2 6" xfId="3543" xr:uid="{3526B6B9-CC77-4DD3-990A-0D2EC8306827}"/>
    <cellStyle name="Normal 7 4 2 2 7" xfId="3544" xr:uid="{F26F4CE4-583E-403C-AE4C-DC864A47A0DC}"/>
    <cellStyle name="Normal 7 4 2 2 8" xfId="3545" xr:uid="{75139CF2-4AE3-4E79-8426-DB5A38FD8063}"/>
    <cellStyle name="Normal 7 4 2 3" xfId="723" xr:uid="{A4A6A8D4-E3CF-473D-BFF6-1C0ACB7579E0}"/>
    <cellStyle name="Normal 7 4 2 3 2" xfId="724" xr:uid="{DF3BFC36-8132-436A-9F35-15B8846F28C1}"/>
    <cellStyle name="Normal 7 4 2 3 2 2" xfId="725" xr:uid="{6FEB4D01-B803-479F-9E8D-35A65E472DF3}"/>
    <cellStyle name="Normal 7 4 2 3 2 3" xfId="3546" xr:uid="{6F55B3BD-0172-45E9-8A65-292571A84218}"/>
    <cellStyle name="Normal 7 4 2 3 2 4" xfId="3547" xr:uid="{36C5D815-1AEF-438B-AB4D-02D2907F5867}"/>
    <cellStyle name="Normal 7 4 2 3 3" xfId="726" xr:uid="{4B4D3759-C304-4177-98FC-805C55E75EFC}"/>
    <cellStyle name="Normal 7 4 2 3 3 2" xfId="3548" xr:uid="{F3F394D6-FB3D-4D54-9824-F0D876D2F45A}"/>
    <cellStyle name="Normal 7 4 2 3 3 3" xfId="3549" xr:uid="{1DA13190-1840-41C7-B8FE-4358133A9D0A}"/>
    <cellStyle name="Normal 7 4 2 3 3 4" xfId="3550" xr:uid="{6B18F079-23C2-4B7B-B8EE-DBCBCAD59CCA}"/>
    <cellStyle name="Normal 7 4 2 3 4" xfId="3551" xr:uid="{5099C91A-D076-423C-A381-D7578CBD6CE6}"/>
    <cellStyle name="Normal 7 4 2 3 5" xfId="3552" xr:uid="{D4E52E0A-4898-4CD5-A5D6-8169F1B5BF5D}"/>
    <cellStyle name="Normal 7 4 2 3 6" xfId="3553" xr:uid="{BEF293F2-9D43-48BB-BD77-AFBE49665264}"/>
    <cellStyle name="Normal 7 4 2 4" xfId="727" xr:uid="{59FD4961-0D14-49C0-8B17-2FFCC4EB77E4}"/>
    <cellStyle name="Normal 7 4 2 4 2" xfId="728" xr:uid="{CC144BCE-7647-48DB-8542-D31687BD471A}"/>
    <cellStyle name="Normal 7 4 2 4 2 2" xfId="3554" xr:uid="{1CEFCFF6-E7F6-4624-B282-2F75CE47BD49}"/>
    <cellStyle name="Normal 7 4 2 4 2 3" xfId="3555" xr:uid="{CBA519E5-D353-4C98-B138-C2EBC2D820D9}"/>
    <cellStyle name="Normal 7 4 2 4 2 4" xfId="3556" xr:uid="{C50801AD-B4DD-4D10-AEDC-2F6A4D5EE431}"/>
    <cellStyle name="Normal 7 4 2 4 3" xfId="3557" xr:uid="{C64F42CE-FEF3-4DEA-9EA7-6D19565255B6}"/>
    <cellStyle name="Normal 7 4 2 4 4" xfId="3558" xr:uid="{D4BBC34B-0429-43CD-9271-695EBE0B580B}"/>
    <cellStyle name="Normal 7 4 2 4 5" xfId="3559" xr:uid="{1A876316-7661-4760-9BB7-2E1CBAA2D4E4}"/>
    <cellStyle name="Normal 7 4 2 5" xfId="729" xr:uid="{B0086994-7B09-4628-A61D-1A9ADF5B9776}"/>
    <cellStyle name="Normal 7 4 2 5 2" xfId="3560" xr:uid="{A3F4222D-A0F0-42C4-9C5E-E63C558BD589}"/>
    <cellStyle name="Normal 7 4 2 5 3" xfId="3561" xr:uid="{0ED960D2-3CAC-413D-951F-7A7FE369D15D}"/>
    <cellStyle name="Normal 7 4 2 5 4" xfId="3562" xr:uid="{7063FB5C-C39E-4C24-9F23-11E36446B5FE}"/>
    <cellStyle name="Normal 7 4 2 6" xfId="3563" xr:uid="{B6511C8A-66C9-454F-9216-F4BDBCFA3332}"/>
    <cellStyle name="Normal 7 4 2 6 2" xfId="3564" xr:uid="{B01C6BD8-3329-4810-A514-4F0982769500}"/>
    <cellStyle name="Normal 7 4 2 6 3" xfId="3565" xr:uid="{705FD7CB-5D76-41D9-900E-014F26DEA14A}"/>
    <cellStyle name="Normal 7 4 2 6 4" xfId="3566" xr:uid="{EA16FED8-2A1D-41A5-BE67-17C183AB5A1A}"/>
    <cellStyle name="Normal 7 4 2 7" xfId="3567" xr:uid="{00CB253C-95E6-49BD-BDA1-A3DBD79CD101}"/>
    <cellStyle name="Normal 7 4 2 8" xfId="3568" xr:uid="{E42A450D-2364-49C0-882C-8ECD689DEA50}"/>
    <cellStyle name="Normal 7 4 2 9" xfId="3569" xr:uid="{4205D79F-D7D2-4C42-9175-8DBCC9ACB37B}"/>
    <cellStyle name="Normal 7 4 3" xfId="364" xr:uid="{1C005FAD-33A8-41B2-9880-BE0019CFE239}"/>
    <cellStyle name="Normal 7 4 3 2" xfId="730" xr:uid="{18A87AF5-740A-4DF3-AAD0-81E67845F287}"/>
    <cellStyle name="Normal 7 4 3 2 2" xfId="731" xr:uid="{65F7402B-7B59-48E6-9F18-394794549EA1}"/>
    <cellStyle name="Normal 7 4 3 2 2 2" xfId="1922" xr:uid="{FAAE9358-CB52-4234-AC28-64148C6E1D06}"/>
    <cellStyle name="Normal 7 4 3 2 2 2 2" xfId="1923" xr:uid="{4F79B248-8A6A-476F-ADD0-798797CCAE7B}"/>
    <cellStyle name="Normal 7 4 3 2 2 3" xfId="1924" xr:uid="{C74676CB-E1B9-450E-BE3E-3203F2627414}"/>
    <cellStyle name="Normal 7 4 3 2 2 4" xfId="3570" xr:uid="{9E135AB9-74B2-46A5-B923-D5F6CE23F06B}"/>
    <cellStyle name="Normal 7 4 3 2 3" xfId="1925" xr:uid="{37C82C6A-8877-4836-898E-663FB87F78E6}"/>
    <cellStyle name="Normal 7 4 3 2 3 2" xfId="1926" xr:uid="{3E972CCA-4C86-4CF1-9A61-0120C1891F05}"/>
    <cellStyle name="Normal 7 4 3 2 3 3" xfId="3571" xr:uid="{1492CDDC-EF15-4C44-A10D-82D07EE57B2B}"/>
    <cellStyle name="Normal 7 4 3 2 3 4" xfId="3572" xr:uid="{0741762D-A800-455D-8FAB-DFD83ECD609C}"/>
    <cellStyle name="Normal 7 4 3 2 4" xfId="1927" xr:uid="{7938BEBB-11CD-4C37-AC21-B5D694484AF9}"/>
    <cellStyle name="Normal 7 4 3 2 5" xfId="3573" xr:uid="{DE60DE11-F545-4873-B9EF-9985FC35453B}"/>
    <cellStyle name="Normal 7 4 3 2 6" xfId="3574" xr:uid="{33981ACA-D27E-4958-B77F-9057CA54CDFD}"/>
    <cellStyle name="Normal 7 4 3 3" xfId="732" xr:uid="{B9EAB6DE-4718-4189-99D1-E3F206D50B21}"/>
    <cellStyle name="Normal 7 4 3 3 2" xfId="1928" xr:uid="{BF52591D-AE10-4E60-BA4B-492F8B154409}"/>
    <cellStyle name="Normal 7 4 3 3 2 2" xfId="1929" xr:uid="{65E68F9F-4702-43F1-9FE8-7083100B50BE}"/>
    <cellStyle name="Normal 7 4 3 3 2 3" xfId="3575" xr:uid="{F85EB4FB-6F56-428A-85EF-6D7B525B77E9}"/>
    <cellStyle name="Normal 7 4 3 3 2 4" xfId="3576" xr:uid="{9096CF7D-3637-49C7-962F-DFA749EC522A}"/>
    <cellStyle name="Normal 7 4 3 3 3" xfId="1930" xr:uid="{027101CD-280C-4464-94FA-426E84A423EA}"/>
    <cellStyle name="Normal 7 4 3 3 4" xfId="3577" xr:uid="{DA46D06E-80F2-4102-B4C0-C545CB2193BC}"/>
    <cellStyle name="Normal 7 4 3 3 5" xfId="3578" xr:uid="{DFE4E909-89B6-4C56-AD4B-91CC265D7CF0}"/>
    <cellStyle name="Normal 7 4 3 4" xfId="1931" xr:uid="{DEB3D835-EA68-4FF0-9DAB-70F9DAFF627E}"/>
    <cellStyle name="Normal 7 4 3 4 2" xfId="1932" xr:uid="{4D384A30-9B9C-419E-9E7E-362D9424C78A}"/>
    <cellStyle name="Normal 7 4 3 4 3" xfId="3579" xr:uid="{4FBF69A6-B9C9-4992-9E6B-401F7D8B73BA}"/>
    <cellStyle name="Normal 7 4 3 4 4" xfId="3580" xr:uid="{4ABA5B05-D48F-4C33-90A6-87B6CFF077FB}"/>
    <cellStyle name="Normal 7 4 3 5" xfId="1933" xr:uid="{E07804D0-D517-4A21-A1B6-CA030B690920}"/>
    <cellStyle name="Normal 7 4 3 5 2" xfId="3581" xr:uid="{B0F4E045-9799-4A35-B162-D01E51066E86}"/>
    <cellStyle name="Normal 7 4 3 5 3" xfId="3582" xr:uid="{9D28F17D-E7B9-4C6C-882E-F736976A54E5}"/>
    <cellStyle name="Normal 7 4 3 5 4" xfId="3583" xr:uid="{A40202DF-E2C7-49EF-89FC-52582094A35B}"/>
    <cellStyle name="Normal 7 4 3 6" xfId="3584" xr:uid="{36405D7D-2D7D-4467-A377-C1874A3690BF}"/>
    <cellStyle name="Normal 7 4 3 7" xfId="3585" xr:uid="{51806D8D-E3AE-4576-9BA8-972612267FFF}"/>
    <cellStyle name="Normal 7 4 3 8" xfId="3586" xr:uid="{B1D5EC82-A13A-42E2-AB3E-64F337120028}"/>
    <cellStyle name="Normal 7 4 4" xfId="365" xr:uid="{CC8104B5-0DB6-4DB3-A8C3-95B877110681}"/>
    <cellStyle name="Normal 7 4 4 2" xfId="733" xr:uid="{31E8314D-A2B7-4E4E-9536-90AD9D5AAC3E}"/>
    <cellStyle name="Normal 7 4 4 2 2" xfId="734" xr:uid="{12DFAC8C-B3F3-4FD4-98AD-600F0B3891E6}"/>
    <cellStyle name="Normal 7 4 4 2 2 2" xfId="1934" xr:uid="{F92DB016-3868-418A-BB06-B15A100386CC}"/>
    <cellStyle name="Normal 7 4 4 2 2 3" xfId="3587" xr:uid="{C53F1047-4DFB-4ED7-929A-67E420A517E1}"/>
    <cellStyle name="Normal 7 4 4 2 2 4" xfId="3588" xr:uid="{FFB999B9-9665-4C2D-B4D0-469E070670D6}"/>
    <cellStyle name="Normal 7 4 4 2 3" xfId="1935" xr:uid="{933F3DA8-8EEA-4A92-A8FC-298D9D2571EA}"/>
    <cellStyle name="Normal 7 4 4 2 4" xfId="3589" xr:uid="{6D2DB336-9DA5-4628-A772-080CF401F374}"/>
    <cellStyle name="Normal 7 4 4 2 5" xfId="3590" xr:uid="{5B1D6B12-2FD4-4CAE-B0F4-63F6E87589B0}"/>
    <cellStyle name="Normal 7 4 4 3" xfId="735" xr:uid="{9027CFFC-06B4-4398-9BDE-7916D8AB5795}"/>
    <cellStyle name="Normal 7 4 4 3 2" xfId="1936" xr:uid="{BE1F43BB-722E-4158-904D-6A9090334585}"/>
    <cellStyle name="Normal 7 4 4 3 3" xfId="3591" xr:uid="{05EBDA27-1641-4153-9CBE-16357A18236C}"/>
    <cellStyle name="Normal 7 4 4 3 4" xfId="3592" xr:uid="{FB9F45B0-3D15-4888-A9A6-2EDCC9944EE3}"/>
    <cellStyle name="Normal 7 4 4 4" xfId="1937" xr:uid="{E4C6D821-E2A9-4F41-8174-407395694110}"/>
    <cellStyle name="Normal 7 4 4 4 2" xfId="3593" xr:uid="{270FD045-D4C1-4605-B41D-84214271BE15}"/>
    <cellStyle name="Normal 7 4 4 4 3" xfId="3594" xr:uid="{B711CF11-4997-452F-B6B3-829440AE37D4}"/>
    <cellStyle name="Normal 7 4 4 4 4" xfId="3595" xr:uid="{7D8CC035-2887-4A57-97F9-9E9EB692A402}"/>
    <cellStyle name="Normal 7 4 4 5" xfId="3596" xr:uid="{9E7CC2EE-B4D2-460A-9A0C-6FEA27031325}"/>
    <cellStyle name="Normal 7 4 4 6" xfId="3597" xr:uid="{13CAE079-F004-4D1F-A49C-3F037B347D48}"/>
    <cellStyle name="Normal 7 4 4 7" xfId="3598" xr:uid="{4A9D4167-6505-4CAE-A9B3-64BD68E714B0}"/>
    <cellStyle name="Normal 7 4 5" xfId="366" xr:uid="{0E2F691A-7541-4575-B74B-9089450ED21A}"/>
    <cellStyle name="Normal 7 4 5 2" xfId="736" xr:uid="{CDB2D42B-012B-45E5-9ADD-9D34B5410B69}"/>
    <cellStyle name="Normal 7 4 5 2 2" xfId="1938" xr:uid="{522EFC86-4961-4B9B-87AE-E75A1A579A44}"/>
    <cellStyle name="Normal 7 4 5 2 3" xfId="3599" xr:uid="{AE49BE70-A8E0-4F3D-9E9E-FBD7B437700A}"/>
    <cellStyle name="Normal 7 4 5 2 4" xfId="3600" xr:uid="{3B299FE8-B4D3-4824-8204-D47FCC81747D}"/>
    <cellStyle name="Normal 7 4 5 3" xfId="1939" xr:uid="{1793078A-E185-4F93-AE8E-06393F4967C9}"/>
    <cellStyle name="Normal 7 4 5 3 2" xfId="3601" xr:uid="{93BADC21-237D-4F25-B374-342A9BE124E4}"/>
    <cellStyle name="Normal 7 4 5 3 3" xfId="3602" xr:uid="{30A3AFCF-8726-4898-A241-C90A77C342FE}"/>
    <cellStyle name="Normal 7 4 5 3 4" xfId="3603" xr:uid="{369368E3-EC50-4837-BC1A-864D15707D4B}"/>
    <cellStyle name="Normal 7 4 5 4" xfId="3604" xr:uid="{BA7EB7F5-82C2-474A-89BB-BCCC0F31B3CC}"/>
    <cellStyle name="Normal 7 4 5 5" xfId="3605" xr:uid="{7D6FED04-95E3-403B-BB59-74FA5938A5AD}"/>
    <cellStyle name="Normal 7 4 5 6" xfId="3606" xr:uid="{663EB799-285A-4840-9F1A-BDE3EF9709FD}"/>
    <cellStyle name="Normal 7 4 6" xfId="737" xr:uid="{4F61F85A-22A6-461A-A26F-B7A059F47B43}"/>
    <cellStyle name="Normal 7 4 6 2" xfId="1940" xr:uid="{34AC6B38-249C-47F5-8502-14826C82DE14}"/>
    <cellStyle name="Normal 7 4 6 2 2" xfId="3607" xr:uid="{4BCEBA73-5431-4EB6-8837-672CAC839B22}"/>
    <cellStyle name="Normal 7 4 6 2 3" xfId="3608" xr:uid="{05E4AA47-90AD-4A66-AE8B-D4B1D532C9B3}"/>
    <cellStyle name="Normal 7 4 6 2 4" xfId="3609" xr:uid="{9AD1B883-558F-4516-A2CE-992EDC4E198E}"/>
    <cellStyle name="Normal 7 4 6 3" xfId="3610" xr:uid="{8F93A1C8-86A8-488A-9C5A-8BDEFA58793E}"/>
    <cellStyle name="Normal 7 4 6 4" xfId="3611" xr:uid="{9B62DF65-BA75-4082-A259-E97AB7493B73}"/>
    <cellStyle name="Normal 7 4 6 5" xfId="3612" xr:uid="{3B3AF8E0-8A4B-4F37-B66F-CC8DDFA902A0}"/>
    <cellStyle name="Normal 7 4 7" xfId="1941" xr:uid="{37F28687-64E9-43D2-886A-FF2D2017B7B8}"/>
    <cellStyle name="Normal 7 4 7 2" xfId="3613" xr:uid="{0A7AD8AB-BF29-4AD2-8790-3B9CA5BD1B42}"/>
    <cellStyle name="Normal 7 4 7 3" xfId="3614" xr:uid="{84654EEF-81B1-49B7-BDD2-D84C596B802D}"/>
    <cellStyle name="Normal 7 4 7 4" xfId="3615" xr:uid="{A376815F-E400-48CB-A116-69C48875E338}"/>
    <cellStyle name="Normal 7 4 8" xfId="3616" xr:uid="{0BE55393-4ABB-4531-AB96-9D22EF4B9D9D}"/>
    <cellStyle name="Normal 7 4 8 2" xfId="3617" xr:uid="{1A1BC1DB-8E27-4326-BFBA-85EB7552A63F}"/>
    <cellStyle name="Normal 7 4 8 3" xfId="3618" xr:uid="{0CB33247-FCC1-4F7D-92AB-827B0FCBB8A8}"/>
    <cellStyle name="Normal 7 4 8 4" xfId="3619" xr:uid="{FA0AE900-F7CD-4A5E-800C-3D2BC08FFA21}"/>
    <cellStyle name="Normal 7 4 9" xfId="3620" xr:uid="{C2B8958A-F068-442D-B3C7-A3916241A47C}"/>
    <cellStyle name="Normal 7 5" xfId="143" xr:uid="{E6C7240A-81D4-4FFD-9D38-0CF5631741EA}"/>
    <cellStyle name="Normal 7 5 2" xfId="144" xr:uid="{1020E80E-CF5B-4C80-8049-1878387A37A4}"/>
    <cellStyle name="Normal 7 5 2 2" xfId="367" xr:uid="{4841A3F8-0523-4BA3-BEE7-584880C8C969}"/>
    <cellStyle name="Normal 7 5 2 2 2" xfId="738" xr:uid="{8238CCAB-5854-457F-8170-111C659216FE}"/>
    <cellStyle name="Normal 7 5 2 2 2 2" xfId="1942" xr:uid="{075EFC8F-004E-4E2E-87AB-BF5E938C367C}"/>
    <cellStyle name="Normal 7 5 2 2 2 3" xfId="3621" xr:uid="{4B6296A2-B5C4-4FBD-9F02-3D9EEE2F300E}"/>
    <cellStyle name="Normal 7 5 2 2 2 4" xfId="3622" xr:uid="{612C4A96-A207-4F9A-A422-070E021BD97C}"/>
    <cellStyle name="Normal 7 5 2 2 3" xfId="1943" xr:uid="{F4426517-3AEB-485A-978C-89B04E952C16}"/>
    <cellStyle name="Normal 7 5 2 2 3 2" xfId="3623" xr:uid="{E518EF6D-A905-424A-898F-BA3A8D9128DA}"/>
    <cellStyle name="Normal 7 5 2 2 3 3" xfId="3624" xr:uid="{E4304B6C-96AF-483B-B46A-CCC73EA240FF}"/>
    <cellStyle name="Normal 7 5 2 2 3 4" xfId="3625" xr:uid="{05B2D36D-B31A-48A9-8322-71AFA8328465}"/>
    <cellStyle name="Normal 7 5 2 2 4" xfId="3626" xr:uid="{C023E7DF-7E5E-4F48-BB55-F4A1CC1B60BC}"/>
    <cellStyle name="Normal 7 5 2 2 5" xfId="3627" xr:uid="{17E846A2-BA9C-4939-9365-5CCF057CCF17}"/>
    <cellStyle name="Normal 7 5 2 2 6" xfId="3628" xr:uid="{1B2F1C29-4066-49B5-AFEE-7FD62DB26852}"/>
    <cellStyle name="Normal 7 5 2 3" xfId="739" xr:uid="{053A7669-CC73-45C4-BAB8-E6333949403A}"/>
    <cellStyle name="Normal 7 5 2 3 2" xfId="1944" xr:uid="{F3908441-1527-45C7-9F01-C5D91745241C}"/>
    <cellStyle name="Normal 7 5 2 3 2 2" xfId="3629" xr:uid="{7258D4E9-C1BF-455A-BB0A-EF445B262B73}"/>
    <cellStyle name="Normal 7 5 2 3 2 3" xfId="3630" xr:uid="{F447BD4F-95D4-424F-B550-F5C154E596E8}"/>
    <cellStyle name="Normal 7 5 2 3 2 4" xfId="3631" xr:uid="{DF27D468-1D06-4CF9-8FFD-A15D3A7E1604}"/>
    <cellStyle name="Normal 7 5 2 3 3" xfId="3632" xr:uid="{FA4EE66F-5D55-4A9F-B50B-48CC22DE6683}"/>
    <cellStyle name="Normal 7 5 2 3 4" xfId="3633" xr:uid="{E36129EA-8E9E-43D3-BDDC-70E4C64B44B8}"/>
    <cellStyle name="Normal 7 5 2 3 5" xfId="3634" xr:uid="{A529011E-6A7A-4038-9294-7AFB4D293FEC}"/>
    <cellStyle name="Normal 7 5 2 4" xfId="1945" xr:uid="{70C5D80C-9E1E-4E17-8D68-B52F49E2F379}"/>
    <cellStyle name="Normal 7 5 2 4 2" xfId="3635" xr:uid="{19B185B3-95A8-4C23-9B09-28CD21E749EE}"/>
    <cellStyle name="Normal 7 5 2 4 3" xfId="3636" xr:uid="{1D268F08-9598-4988-975E-5BA13C40BF4A}"/>
    <cellStyle name="Normal 7 5 2 4 4" xfId="3637" xr:uid="{8F73609A-FA67-4F59-A3A2-125B9AF373A5}"/>
    <cellStyle name="Normal 7 5 2 5" xfId="3638" xr:uid="{C2796798-AAF1-4ADB-B018-5105A1B7D067}"/>
    <cellStyle name="Normal 7 5 2 5 2" xfId="3639" xr:uid="{E50ED295-4EB7-4316-9E25-3DAD2AFA0FB6}"/>
    <cellStyle name="Normal 7 5 2 5 3" xfId="3640" xr:uid="{8994FC18-61E2-42B9-98D9-CE705D1D513C}"/>
    <cellStyle name="Normal 7 5 2 5 4" xfId="3641" xr:uid="{D9DCB977-7B00-4A44-A6FF-3B9118C14197}"/>
    <cellStyle name="Normal 7 5 2 6" xfId="3642" xr:uid="{24C0D307-CE22-4BE2-9B93-D6784ABCC369}"/>
    <cellStyle name="Normal 7 5 2 7" xfId="3643" xr:uid="{C1BAB993-920A-4AD4-85C3-A499B8233929}"/>
    <cellStyle name="Normal 7 5 2 8" xfId="3644" xr:uid="{EB2B8DB5-0633-4C29-A4CC-6C0064A14074}"/>
    <cellStyle name="Normal 7 5 3" xfId="368" xr:uid="{F1F8F17D-2959-4EC7-9C17-5F921A7384C9}"/>
    <cellStyle name="Normal 7 5 3 2" xfId="740" xr:uid="{48C8C2CE-5ED3-441E-8B87-93E634090B5B}"/>
    <cellStyle name="Normal 7 5 3 2 2" xfId="741" xr:uid="{AEE47EF5-A5DD-4A91-9AE0-87444D30D3E8}"/>
    <cellStyle name="Normal 7 5 3 2 3" xfId="3645" xr:uid="{86EC6333-46AC-4A83-8A52-528E117E9737}"/>
    <cellStyle name="Normal 7 5 3 2 4" xfId="3646" xr:uid="{B85F916A-307E-4E2C-B372-D2E1239FAB8E}"/>
    <cellStyle name="Normal 7 5 3 3" xfId="742" xr:uid="{4DECE4A1-C97B-4510-8ECE-6B71B8263596}"/>
    <cellStyle name="Normal 7 5 3 3 2" xfId="3647" xr:uid="{FF1E4C8B-BB16-4E17-A42D-9D7273AFF213}"/>
    <cellStyle name="Normal 7 5 3 3 3" xfId="3648" xr:uid="{8B1DCA55-BD5C-4AE0-A4A0-D59493BA4F17}"/>
    <cellStyle name="Normal 7 5 3 3 4" xfId="3649" xr:uid="{B8E872D4-40E1-4465-9829-0254B70AE793}"/>
    <cellStyle name="Normal 7 5 3 4" xfId="3650" xr:uid="{9E78CC63-7E03-4516-BEAE-B1E73E4EE410}"/>
    <cellStyle name="Normal 7 5 3 5" xfId="3651" xr:uid="{65460253-DFB9-4F5E-A645-4F69C71E1E39}"/>
    <cellStyle name="Normal 7 5 3 6" xfId="3652" xr:uid="{B657A9D8-393F-41AE-A2F4-756CC2925207}"/>
    <cellStyle name="Normal 7 5 4" xfId="369" xr:uid="{35EF50DC-6C94-4977-8CC1-BB61B0FA09F8}"/>
    <cellStyle name="Normal 7 5 4 2" xfId="743" xr:uid="{1492726F-0835-4155-8176-EDF41295986F}"/>
    <cellStyle name="Normal 7 5 4 2 2" xfId="3653" xr:uid="{D12D5467-1695-4EE8-96EC-D38E31EAC8F7}"/>
    <cellStyle name="Normal 7 5 4 2 3" xfId="3654" xr:uid="{A6286739-6E0B-49D9-94F6-DD5CE6E8579C}"/>
    <cellStyle name="Normal 7 5 4 2 4" xfId="3655" xr:uid="{16DDE7A2-0D1C-4972-ACE7-6A4D8B398CFB}"/>
    <cellStyle name="Normal 7 5 4 3" xfId="3656" xr:uid="{CC3959AC-71E1-42E7-8358-556C6CE9B74E}"/>
    <cellStyle name="Normal 7 5 4 4" xfId="3657" xr:uid="{6FD710BA-D1FB-49EC-9568-986404E737E5}"/>
    <cellStyle name="Normal 7 5 4 5" xfId="3658" xr:uid="{C4D04A4D-7F0E-408B-AD67-00BB46608F4A}"/>
    <cellStyle name="Normal 7 5 5" xfId="744" xr:uid="{5B299410-2854-4C2D-8E8D-B15065600696}"/>
    <cellStyle name="Normal 7 5 5 2" xfId="3659" xr:uid="{149538DF-AD55-4ABF-B7C3-EDF4230F09A7}"/>
    <cellStyle name="Normal 7 5 5 3" xfId="3660" xr:uid="{6002A0EB-2B23-48F9-8828-9D830E91CC1C}"/>
    <cellStyle name="Normal 7 5 5 4" xfId="3661" xr:uid="{F97BC31E-33FE-4DFC-85AF-34ED8CDA05E1}"/>
    <cellStyle name="Normal 7 5 6" xfId="3662" xr:uid="{8236422A-2753-49E5-8885-0E9D6C27E533}"/>
    <cellStyle name="Normal 7 5 6 2" xfId="3663" xr:uid="{782324F6-B342-4D63-A19E-4E7CC7F21A7C}"/>
    <cellStyle name="Normal 7 5 6 3" xfId="3664" xr:uid="{1C90DAD4-2E6B-4180-9A0E-2F5A3E774369}"/>
    <cellStyle name="Normal 7 5 6 4" xfId="3665" xr:uid="{F1F31B9F-5EAF-4249-A0F4-B78AE5B11495}"/>
    <cellStyle name="Normal 7 5 7" xfId="3666" xr:uid="{E55A9717-4BDB-40AF-9872-D6770AEB9517}"/>
    <cellStyle name="Normal 7 5 8" xfId="3667" xr:uid="{9094B414-684E-4B0E-97F0-34FAA7D68EE1}"/>
    <cellStyle name="Normal 7 5 9" xfId="3668" xr:uid="{9CD61789-A22A-451F-840C-CC3064E78E08}"/>
    <cellStyle name="Normal 7 6" xfId="145" xr:uid="{515C82EE-6B4C-4F28-AEFE-10584DDE2D2E}"/>
    <cellStyle name="Normal 7 6 2" xfId="370" xr:uid="{ABA4FAA6-74A0-4F28-8A59-3F5A30EF501C}"/>
    <cellStyle name="Normal 7 6 2 2" xfId="745" xr:uid="{FC71FF2B-A821-449A-95F5-1341184A239E}"/>
    <cellStyle name="Normal 7 6 2 2 2" xfId="1946" xr:uid="{740EC55B-10C2-40CA-AE29-CF7B4ED575F9}"/>
    <cellStyle name="Normal 7 6 2 2 2 2" xfId="1947" xr:uid="{D58510AB-A188-4DD5-984A-8FA7241B7EC1}"/>
    <cellStyle name="Normal 7 6 2 2 3" xfId="1948" xr:uid="{FDB98F84-C37F-420D-80B2-120493B73D2B}"/>
    <cellStyle name="Normal 7 6 2 2 4" xfId="3669" xr:uid="{8D3C8051-53E2-4D0E-834F-855942614DBE}"/>
    <cellStyle name="Normal 7 6 2 3" xfId="1949" xr:uid="{6681D95E-8216-4EF7-AC8A-3194B655FC99}"/>
    <cellStyle name="Normal 7 6 2 3 2" xfId="1950" xr:uid="{E515BD77-85BB-4473-BDB1-A5E9A0821C3E}"/>
    <cellStyle name="Normal 7 6 2 3 3" xfId="3670" xr:uid="{48A4B3D4-4579-40AB-89A9-6BAA8ECC8A8F}"/>
    <cellStyle name="Normal 7 6 2 3 4" xfId="3671" xr:uid="{674A9A0F-2027-4F26-99A7-F65B46AACAE8}"/>
    <cellStyle name="Normal 7 6 2 4" xfId="1951" xr:uid="{DD928852-CFC2-4E2B-9AAC-3137D9BDA5F8}"/>
    <cellStyle name="Normal 7 6 2 5" xfId="3672" xr:uid="{956C1E31-4B13-438A-B009-2FA19C3EF856}"/>
    <cellStyle name="Normal 7 6 2 6" xfId="3673" xr:uid="{C00A9CFB-2D49-4E5F-A252-7DC0109C5C35}"/>
    <cellStyle name="Normal 7 6 3" xfId="746" xr:uid="{3FEE10C9-C2AD-4180-8437-70E514718183}"/>
    <cellStyle name="Normal 7 6 3 2" xfId="1952" xr:uid="{AE97CA0C-FD37-4970-8EAC-E7D970A01465}"/>
    <cellStyle name="Normal 7 6 3 2 2" xfId="1953" xr:uid="{4A1C51D0-AB98-455A-ACDF-ED197BC06A43}"/>
    <cellStyle name="Normal 7 6 3 2 3" xfId="3674" xr:uid="{34BF72D7-7CA9-4231-BAE0-F97B8A327298}"/>
    <cellStyle name="Normal 7 6 3 2 4" xfId="3675" xr:uid="{804EF43D-79B6-440D-80A8-76B24035B1D4}"/>
    <cellStyle name="Normal 7 6 3 3" xfId="1954" xr:uid="{35D0DABE-5E8A-4EFA-B95D-D2FA62B89FE3}"/>
    <cellStyle name="Normal 7 6 3 4" xfId="3676" xr:uid="{14683734-D7E6-44CB-BC7D-07DA445AACE1}"/>
    <cellStyle name="Normal 7 6 3 5" xfId="3677" xr:uid="{A59ABA4B-F9AD-4074-BAC3-56744AB3B7FA}"/>
    <cellStyle name="Normal 7 6 4" xfId="1955" xr:uid="{D400E2F8-051B-4CE2-A99D-9DC8412AE4F2}"/>
    <cellStyle name="Normal 7 6 4 2" xfId="1956" xr:uid="{74350602-3FEE-4986-9E99-6A8BA7B1458E}"/>
    <cellStyle name="Normal 7 6 4 3" xfId="3678" xr:uid="{89B30F15-F31B-403E-BA1E-1644926A106C}"/>
    <cellStyle name="Normal 7 6 4 4" xfId="3679" xr:uid="{30157320-692F-4C51-9988-6FE60897BF4D}"/>
    <cellStyle name="Normal 7 6 5" xfId="1957" xr:uid="{AD479C25-1668-4F35-AE8D-2FC5E24A5632}"/>
    <cellStyle name="Normal 7 6 5 2" xfId="3680" xr:uid="{5E616A23-5044-438F-96F7-FED3A971049F}"/>
    <cellStyle name="Normal 7 6 5 3" xfId="3681" xr:uid="{B475AE4D-6788-4CE9-9B0D-24A6E0BF729B}"/>
    <cellStyle name="Normal 7 6 5 4" xfId="3682" xr:uid="{F7302EEB-AB5C-44AA-9401-3CD28860429E}"/>
    <cellStyle name="Normal 7 6 6" xfId="3683" xr:uid="{93C35F63-1C55-40B2-81B1-21EDBED7933A}"/>
    <cellStyle name="Normal 7 6 7" xfId="3684" xr:uid="{F95DC1C2-42AF-4A32-8FE5-8533A15CF840}"/>
    <cellStyle name="Normal 7 6 8" xfId="3685" xr:uid="{F3C823D6-0FFE-4886-8F4C-8558E58237B3}"/>
    <cellStyle name="Normal 7 7" xfId="371" xr:uid="{E3CA04E7-6C42-461F-AA9D-D99326167393}"/>
    <cellStyle name="Normal 7 7 2" xfId="747" xr:uid="{78BAED64-755A-42C5-AA27-42D0CE1CC995}"/>
    <cellStyle name="Normal 7 7 2 2" xfId="748" xr:uid="{633C5288-C455-4561-9B05-30B53F19D70E}"/>
    <cellStyle name="Normal 7 7 2 2 2" xfId="1958" xr:uid="{F39A1A1F-431D-4C17-9BAF-0B40C53B3BDE}"/>
    <cellStyle name="Normal 7 7 2 2 3" xfId="3686" xr:uid="{07834CAC-448E-40F7-8891-B14E21DBBBE4}"/>
    <cellStyle name="Normal 7 7 2 2 4" xfId="3687" xr:uid="{500792FF-B122-4094-84FD-99C1FD32C907}"/>
    <cellStyle name="Normal 7 7 2 3" xfId="1959" xr:uid="{37B37E47-9C79-48AD-A3FF-1E94EF5D6CB3}"/>
    <cellStyle name="Normal 7 7 2 4" xfId="3688" xr:uid="{6D4BB12A-943F-4215-A013-A9D5C976581F}"/>
    <cellStyle name="Normal 7 7 2 5" xfId="3689" xr:uid="{11FBB188-E336-461E-9326-E4901C071A7D}"/>
    <cellStyle name="Normal 7 7 3" xfId="749" xr:uid="{ECDDE24F-5323-4251-853D-035AA319B098}"/>
    <cellStyle name="Normal 7 7 3 2" xfId="1960" xr:uid="{4A47D6F2-ADAD-420A-A69E-574518159E3E}"/>
    <cellStyle name="Normal 7 7 3 3" xfId="3690" xr:uid="{5DA4965E-E2BE-463D-88E9-0654BB4F03F5}"/>
    <cellStyle name="Normal 7 7 3 4" xfId="3691" xr:uid="{76336CCC-8180-4F68-B067-0D099A6B6908}"/>
    <cellStyle name="Normal 7 7 4" xfId="1961" xr:uid="{52164C2E-62C1-4AAB-8AB1-5C95F133DA02}"/>
    <cellStyle name="Normal 7 7 4 2" xfId="3692" xr:uid="{3DBBAE7F-8979-4994-A128-DBEDFD3CFFFD}"/>
    <cellStyle name="Normal 7 7 4 3" xfId="3693" xr:uid="{32B6B759-F5B4-420A-BB38-E2285C56F752}"/>
    <cellStyle name="Normal 7 7 4 4" xfId="3694" xr:uid="{8FF62814-6B21-47C6-9FD0-99761B217663}"/>
    <cellStyle name="Normal 7 7 5" xfId="3695" xr:uid="{E052FB25-F156-45CE-9E66-C2633CAB7205}"/>
    <cellStyle name="Normal 7 7 6" xfId="3696" xr:uid="{53F46F30-9696-48B7-84D0-9A8079135C68}"/>
    <cellStyle name="Normal 7 7 7" xfId="3697" xr:uid="{713C44B8-0A00-4602-9CFF-477B05453BE3}"/>
    <cellStyle name="Normal 7 8" xfId="372" xr:uid="{008D8415-EDBD-449F-BB9B-3DBECBFF6B38}"/>
    <cellStyle name="Normal 7 8 2" xfId="750" xr:uid="{D97E8883-0BC7-4A9D-854B-F7DB1624E7A8}"/>
    <cellStyle name="Normal 7 8 2 2" xfId="1962" xr:uid="{93B4060A-C6AB-42F2-AFFE-C16DC7AD6D23}"/>
    <cellStyle name="Normal 7 8 2 3" xfId="3698" xr:uid="{890D57E8-ECA1-4A4A-B94C-37E41A6385D8}"/>
    <cellStyle name="Normal 7 8 2 4" xfId="3699" xr:uid="{4EACA0B7-0F80-4691-9B60-BC02A2BCFA8C}"/>
    <cellStyle name="Normal 7 8 3" xfId="1963" xr:uid="{D96526DB-A2B5-4C6F-B112-997B5227B6EA}"/>
    <cellStyle name="Normal 7 8 3 2" xfId="3700" xr:uid="{BB99D4A8-DF2D-4404-8DAD-4CA4CFD105BD}"/>
    <cellStyle name="Normal 7 8 3 3" xfId="3701" xr:uid="{0224B0BE-7A34-4AB0-9551-BFDAAECD2B9F}"/>
    <cellStyle name="Normal 7 8 3 4" xfId="3702" xr:uid="{F0E3DFE2-C1D3-4602-B285-D61D48EF88C9}"/>
    <cellStyle name="Normal 7 8 4" xfId="3703" xr:uid="{309E207F-A20D-4D41-A2A9-7F3A2A5C30EC}"/>
    <cellStyle name="Normal 7 8 5" xfId="3704" xr:uid="{C1258E64-1805-455A-8009-9190BD755E0F}"/>
    <cellStyle name="Normal 7 8 6" xfId="3705" xr:uid="{CDD1D656-14CC-442E-9292-0F4ED7731F8F}"/>
    <cellStyle name="Normal 7 9" xfId="373" xr:uid="{39448451-B171-4EFB-987F-A2EE073C1F20}"/>
    <cellStyle name="Normal 7 9 2" xfId="1964" xr:uid="{584FA7D2-B577-4A9C-9606-6AFABD3F8D41}"/>
    <cellStyle name="Normal 7 9 2 2" xfId="3706" xr:uid="{45BC159C-E455-454C-B9FB-386118F1DB57}"/>
    <cellStyle name="Normal 7 9 2 2 2" xfId="4408" xr:uid="{C5556A29-4102-47CC-B718-1CD6463FC964}"/>
    <cellStyle name="Normal 7 9 2 2 3" xfId="4687" xr:uid="{3E076714-A51D-4D67-A311-888C5304FD72}"/>
    <cellStyle name="Normal 7 9 2 3" xfId="3707" xr:uid="{465C7C93-8121-4D2C-B91D-29921060CD27}"/>
    <cellStyle name="Normal 7 9 2 4" xfId="3708" xr:uid="{6BFB7E24-581B-4F87-AE60-9BEBCC14D60B}"/>
    <cellStyle name="Normal 7 9 3" xfId="3709" xr:uid="{9430DBD6-3D3D-4BB4-A773-BF63C30DBC75}"/>
    <cellStyle name="Normal 7 9 4" xfId="3710" xr:uid="{3FDC4379-B810-4B65-9B64-21070C30D24F}"/>
    <cellStyle name="Normal 7 9 4 2" xfId="4578" xr:uid="{D50B7D30-37A4-4F21-8A8B-48FE62438F39}"/>
    <cellStyle name="Normal 7 9 4 3" xfId="4688" xr:uid="{AC17A990-B02B-4ADA-A438-01E73C18E00F}"/>
    <cellStyle name="Normal 7 9 4 4" xfId="4607" xr:uid="{1DCCD3DD-8E80-4F39-AF77-21D9AD164A2A}"/>
    <cellStyle name="Normal 7 9 5" xfId="3711" xr:uid="{6A9D06E7-83F3-4B4F-AD11-FC3940FBCC95}"/>
    <cellStyle name="Normal 8" xfId="146" xr:uid="{6DCD6742-FEA8-42A7-8039-32D65BCF4F49}"/>
    <cellStyle name="Normal 8 10" xfId="1965" xr:uid="{93A180A2-D0E0-4063-BCA5-A93EFF5DB2F5}"/>
    <cellStyle name="Normal 8 10 2" xfId="3712" xr:uid="{DC6E37D5-0D3A-463B-B180-EB54906AAF59}"/>
    <cellStyle name="Normal 8 10 3" xfId="3713" xr:uid="{64E90DCC-96FA-4136-9697-3B55C43904D8}"/>
    <cellStyle name="Normal 8 10 4" xfId="3714" xr:uid="{898BC179-776A-4302-AC0C-B3A7B76AFC29}"/>
    <cellStyle name="Normal 8 11" xfId="3715" xr:uid="{A5EB1ACA-54E9-4786-956A-B0DE45347A79}"/>
    <cellStyle name="Normal 8 11 2" xfId="3716" xr:uid="{118A3389-118A-47EF-9447-0400388F856B}"/>
    <cellStyle name="Normal 8 11 3" xfId="3717" xr:uid="{CC271371-E549-4B5C-9D35-2EA5EE670898}"/>
    <cellStyle name="Normal 8 11 4" xfId="3718" xr:uid="{D1F541A9-46F2-417E-A132-26CA0AD72FD4}"/>
    <cellStyle name="Normal 8 12" xfId="3719" xr:uid="{974C363A-B5B6-48E6-A81E-F18A85BD36CD}"/>
    <cellStyle name="Normal 8 12 2" xfId="3720" xr:uid="{E66AA1F5-42C8-4E9D-A034-55B497B1C4BE}"/>
    <cellStyle name="Normal 8 13" xfId="3721" xr:uid="{DFCDA8EF-2C89-4737-8BE2-A390A10ED93D}"/>
    <cellStyle name="Normal 8 14" xfId="3722" xr:uid="{802203F3-0045-41C7-B784-E485704A237A}"/>
    <cellStyle name="Normal 8 15" xfId="3723" xr:uid="{58F6F1EE-E891-477D-A3D6-583B490FA0F3}"/>
    <cellStyle name="Normal 8 2" xfId="147" xr:uid="{7ABA0DC9-96B6-46F7-8B81-016D6A64C1F3}"/>
    <cellStyle name="Normal 8 2 10" xfId="3724" xr:uid="{865F8C4B-E8B7-45F8-A0D7-96566DC7525F}"/>
    <cellStyle name="Normal 8 2 11" xfId="3725" xr:uid="{B2D86AC5-F7A8-4632-B817-244546EA373F}"/>
    <cellStyle name="Normal 8 2 2" xfId="148" xr:uid="{A0EA0BE9-2508-4CEA-AB1D-459F8CDC3988}"/>
    <cellStyle name="Normal 8 2 2 2" xfId="149" xr:uid="{13D95DC9-DDC3-4361-976E-23C38A562682}"/>
    <cellStyle name="Normal 8 2 2 2 2" xfId="374" xr:uid="{FCAB0704-9C7E-43E9-82CF-ADC81B3EF35F}"/>
    <cellStyle name="Normal 8 2 2 2 2 2" xfId="751" xr:uid="{6F955FDC-30C7-4EF3-B40B-7BAD14A52E35}"/>
    <cellStyle name="Normal 8 2 2 2 2 2 2" xfId="752" xr:uid="{4BF3C0AA-FC91-45AE-A86C-A77AE70C1CE9}"/>
    <cellStyle name="Normal 8 2 2 2 2 2 2 2" xfId="1966" xr:uid="{D0E89CA7-6E21-4E2B-BDFB-35D39F8DE673}"/>
    <cellStyle name="Normal 8 2 2 2 2 2 2 2 2" xfId="1967" xr:uid="{0D0DC8DD-38A1-4E57-9EE4-5DF40C9A0699}"/>
    <cellStyle name="Normal 8 2 2 2 2 2 2 3" xfId="1968" xr:uid="{E3E44E00-5384-40C3-AC00-CFAE5D75295B}"/>
    <cellStyle name="Normal 8 2 2 2 2 2 3" xfId="1969" xr:uid="{9AFFD029-A502-48BE-963D-2EBBC5CB17A1}"/>
    <cellStyle name="Normal 8 2 2 2 2 2 3 2" xfId="1970" xr:uid="{0988BF69-2808-4157-B1E3-49EB68DEF953}"/>
    <cellStyle name="Normal 8 2 2 2 2 2 4" xfId="1971" xr:uid="{50F6E3AC-5296-43E6-A058-5D0CFEC9FFC1}"/>
    <cellStyle name="Normal 8 2 2 2 2 3" xfId="753" xr:uid="{3DF43B0B-B306-4831-A01F-5E4BB1ECDFEA}"/>
    <cellStyle name="Normal 8 2 2 2 2 3 2" xfId="1972" xr:uid="{D42B0CFE-FFFE-44A8-BF45-A9F79A709409}"/>
    <cellStyle name="Normal 8 2 2 2 2 3 2 2" xfId="1973" xr:uid="{507C221A-8CF3-457F-9F05-D4FC3C4B3728}"/>
    <cellStyle name="Normal 8 2 2 2 2 3 3" xfId="1974" xr:uid="{6D7CBC5D-74CC-41AF-85B8-F921E20008EA}"/>
    <cellStyle name="Normal 8 2 2 2 2 3 4" xfId="3726" xr:uid="{D29BD5CC-404F-4111-B44A-757C3453EC2D}"/>
    <cellStyle name="Normal 8 2 2 2 2 4" xfId="1975" xr:uid="{FA62AF4B-D8D4-40C4-8F49-EA8F908241FA}"/>
    <cellStyle name="Normal 8 2 2 2 2 4 2" xfId="1976" xr:uid="{A9E53AAC-F44B-48A1-A47A-841C5CCE55CB}"/>
    <cellStyle name="Normal 8 2 2 2 2 5" xfId="1977" xr:uid="{63BAC825-F955-4315-A668-C7EB7535E6D8}"/>
    <cellStyle name="Normal 8 2 2 2 2 6" xfId="3727" xr:uid="{571F38A9-B12A-421E-8922-8B68D64E16DD}"/>
    <cellStyle name="Normal 8 2 2 2 3" xfId="375" xr:uid="{F4B8DB2F-CAF8-4E1D-84A6-A584711F96E0}"/>
    <cellStyle name="Normal 8 2 2 2 3 2" xfId="754" xr:uid="{75C1FA63-1603-4049-BE53-A8C8A69E9A61}"/>
    <cellStyle name="Normal 8 2 2 2 3 2 2" xfId="755" xr:uid="{67BE4F21-1681-476C-BE0E-17A7C4746B4F}"/>
    <cellStyle name="Normal 8 2 2 2 3 2 2 2" xfId="1978" xr:uid="{5C5765AF-E5D3-4D7A-B5D7-F051D00F8C6E}"/>
    <cellStyle name="Normal 8 2 2 2 3 2 2 2 2" xfId="1979" xr:uid="{050934FF-5907-46E3-8EDC-0ED81E913F4E}"/>
    <cellStyle name="Normal 8 2 2 2 3 2 2 3" xfId="1980" xr:uid="{A30E99E0-AE68-41CC-83C4-BFA4607233E1}"/>
    <cellStyle name="Normal 8 2 2 2 3 2 3" xfId="1981" xr:uid="{182344D2-DAAD-47A6-B28B-102E3D4BC71B}"/>
    <cellStyle name="Normal 8 2 2 2 3 2 3 2" xfId="1982" xr:uid="{78C5563D-3978-47E7-9AAC-EA3CEDBE2F48}"/>
    <cellStyle name="Normal 8 2 2 2 3 2 4" xfId="1983" xr:uid="{E0664A13-47F9-4E50-8FF1-CAE153EC6E12}"/>
    <cellStyle name="Normal 8 2 2 2 3 3" xfId="756" xr:uid="{5F078D57-6D52-40C5-9018-88506146D67F}"/>
    <cellStyle name="Normal 8 2 2 2 3 3 2" xfId="1984" xr:uid="{0237AC2E-2EF4-47B0-B4BE-990B77E2FBB3}"/>
    <cellStyle name="Normal 8 2 2 2 3 3 2 2" xfId="1985" xr:uid="{2F2DC739-89B9-4464-AEE9-85DE3237D7CB}"/>
    <cellStyle name="Normal 8 2 2 2 3 3 3" xfId="1986" xr:uid="{D437D0BA-294E-46F7-ABCD-690C2EEB863F}"/>
    <cellStyle name="Normal 8 2 2 2 3 4" xfId="1987" xr:uid="{D6394BD2-DEEA-4595-AFC2-C329A2BC8A42}"/>
    <cellStyle name="Normal 8 2 2 2 3 4 2" xfId="1988" xr:uid="{A2917DAA-00D3-4C34-9A78-57D713B1F5C9}"/>
    <cellStyle name="Normal 8 2 2 2 3 5" xfId="1989" xr:uid="{7B0DB311-F20E-488C-9C51-4F690F672CFF}"/>
    <cellStyle name="Normal 8 2 2 2 4" xfId="757" xr:uid="{833E6D33-2FFB-4049-9729-66388472CA72}"/>
    <cellStyle name="Normal 8 2 2 2 4 2" xfId="758" xr:uid="{8B3B580D-3948-4384-ACE5-7E491B6DE2ED}"/>
    <cellStyle name="Normal 8 2 2 2 4 2 2" xfId="1990" xr:uid="{3E38AACF-50C8-4BD1-B4AC-874321D7A26F}"/>
    <cellStyle name="Normal 8 2 2 2 4 2 2 2" xfId="1991" xr:uid="{5E285C02-5B6B-435A-95E7-231AA60A64B3}"/>
    <cellStyle name="Normal 8 2 2 2 4 2 3" xfId="1992" xr:uid="{21EE4DD8-C334-4EEB-BB39-AC282584CD82}"/>
    <cellStyle name="Normal 8 2 2 2 4 3" xfId="1993" xr:uid="{B0E3326D-F747-4080-97F7-7E68435AB77A}"/>
    <cellStyle name="Normal 8 2 2 2 4 3 2" xfId="1994" xr:uid="{8AAC83B2-535B-412A-8346-ED56D6C852A5}"/>
    <cellStyle name="Normal 8 2 2 2 4 4" xfId="1995" xr:uid="{8A173E14-B28D-4532-8E25-8BD2860FF04C}"/>
    <cellStyle name="Normal 8 2 2 2 5" xfId="759" xr:uid="{0BFB6C82-2E02-438D-B189-6DFFC336A4CE}"/>
    <cellStyle name="Normal 8 2 2 2 5 2" xfId="1996" xr:uid="{1AACCFCD-5296-4380-BAC8-90DBF9E2F73B}"/>
    <cellStyle name="Normal 8 2 2 2 5 2 2" xfId="1997" xr:uid="{7EF337BC-BCCD-4809-B7EF-E4314E19C71C}"/>
    <cellStyle name="Normal 8 2 2 2 5 3" xfId="1998" xr:uid="{9A80E4EB-4D83-494B-BE46-9B7EBBD4D912}"/>
    <cellStyle name="Normal 8 2 2 2 5 4" xfId="3728" xr:uid="{EE85F592-C1AF-4788-9577-3AACC6BF11B8}"/>
    <cellStyle name="Normal 8 2 2 2 6" xfId="1999" xr:uid="{2A7B93EA-930E-4EBF-B965-51A9BEA830F0}"/>
    <cellStyle name="Normal 8 2 2 2 6 2" xfId="2000" xr:uid="{16185967-EF1E-455E-AE85-4F372E7216DF}"/>
    <cellStyle name="Normal 8 2 2 2 7" xfId="2001" xr:uid="{C88B7DEE-1D08-422C-8563-8DBDDD09AE96}"/>
    <cellStyle name="Normal 8 2 2 2 8" xfId="3729" xr:uid="{CCAEDD87-7304-468D-A545-0C7D61E5FC34}"/>
    <cellStyle name="Normal 8 2 2 3" xfId="376" xr:uid="{273B4BFA-5655-460B-97CB-4CC2A8923FF3}"/>
    <cellStyle name="Normal 8 2 2 3 2" xfId="760" xr:uid="{E8E7B55B-FB83-4490-B8CF-47FB7E338DBB}"/>
    <cellStyle name="Normal 8 2 2 3 2 2" xfId="761" xr:uid="{825E1F1F-B2F2-4B7B-A2F5-0B1365C64CC6}"/>
    <cellStyle name="Normal 8 2 2 3 2 2 2" xfId="2002" xr:uid="{3B9F8965-6052-4EA1-B7EF-4A0E8924DCC9}"/>
    <cellStyle name="Normal 8 2 2 3 2 2 2 2" xfId="2003" xr:uid="{808C5760-13F4-4FB6-802A-C6C35CFD03B4}"/>
    <cellStyle name="Normal 8 2 2 3 2 2 3" xfId="2004" xr:uid="{26BB5E71-F797-4515-AD08-7F3B66CCAF03}"/>
    <cellStyle name="Normal 8 2 2 3 2 3" xfId="2005" xr:uid="{EFA2EE22-F002-4155-AD27-183BD6FED4C9}"/>
    <cellStyle name="Normal 8 2 2 3 2 3 2" xfId="2006" xr:uid="{AC9F89F3-AA01-4C6A-AC5C-26C5C30127DB}"/>
    <cellStyle name="Normal 8 2 2 3 2 4" xfId="2007" xr:uid="{3CA5E83B-08BB-45CD-95C9-831736CC37DC}"/>
    <cellStyle name="Normal 8 2 2 3 3" xfId="762" xr:uid="{C1CCB963-F52E-43E5-BAE0-613BB4C0757B}"/>
    <cellStyle name="Normal 8 2 2 3 3 2" xfId="2008" xr:uid="{F4073A9A-F2ED-4DDC-A1CE-862369A09CB2}"/>
    <cellStyle name="Normal 8 2 2 3 3 2 2" xfId="2009" xr:uid="{5DEDBE23-F499-48FA-8D34-77E91B5233BA}"/>
    <cellStyle name="Normal 8 2 2 3 3 3" xfId="2010" xr:uid="{C99BE71B-A1E9-4C47-BB99-CAB4A0E8FC88}"/>
    <cellStyle name="Normal 8 2 2 3 3 4" xfId="3730" xr:uid="{D0637080-D520-44D5-B1C7-0062F0C3F5F8}"/>
    <cellStyle name="Normal 8 2 2 3 4" xfId="2011" xr:uid="{2B299CE7-339B-479A-A5A5-AB730EDC44B7}"/>
    <cellStyle name="Normal 8 2 2 3 4 2" xfId="2012" xr:uid="{A36DD53C-459B-4FBE-B6C4-7B9907D64B26}"/>
    <cellStyle name="Normal 8 2 2 3 5" xfId="2013" xr:uid="{C0FEA0BC-EC2E-4908-A837-6970F96FE8EF}"/>
    <cellStyle name="Normal 8 2 2 3 6" xfId="3731" xr:uid="{CD897CF0-B967-4059-ABA8-64377F282518}"/>
    <cellStyle name="Normal 8 2 2 4" xfId="377" xr:uid="{08ACFAD7-84A9-4F4C-A9BD-CD7BD9DB404F}"/>
    <cellStyle name="Normal 8 2 2 4 2" xfId="763" xr:uid="{D29DE7D9-4DEE-40EC-8189-26B3B3255C01}"/>
    <cellStyle name="Normal 8 2 2 4 2 2" xfId="764" xr:uid="{C1082141-961C-4C55-A6EF-7BD05EBAE5CC}"/>
    <cellStyle name="Normal 8 2 2 4 2 2 2" xfId="2014" xr:uid="{1C06E9C9-126C-4038-A3FE-FA99B05010F3}"/>
    <cellStyle name="Normal 8 2 2 4 2 2 2 2" xfId="2015" xr:uid="{CA8F0CBA-EAD7-4606-9BDA-90F8A6E09832}"/>
    <cellStyle name="Normal 8 2 2 4 2 2 3" xfId="2016" xr:uid="{E61794CD-F39F-46A9-A54B-FAB612B04B43}"/>
    <cellStyle name="Normal 8 2 2 4 2 3" xfId="2017" xr:uid="{79942619-0CAA-40C8-A6BC-DF7A3959F89C}"/>
    <cellStyle name="Normal 8 2 2 4 2 3 2" xfId="2018" xr:uid="{CB8588E6-5126-40E7-A948-6BD8D9D2A4FA}"/>
    <cellStyle name="Normal 8 2 2 4 2 4" xfId="2019" xr:uid="{D242CE79-4A12-4DFC-B045-4DB3A83116E2}"/>
    <cellStyle name="Normal 8 2 2 4 3" xfId="765" xr:uid="{874C4B8A-E841-442B-A323-CD2A16D78A88}"/>
    <cellStyle name="Normal 8 2 2 4 3 2" xfId="2020" xr:uid="{2F36E5B9-67B1-468F-8D21-AB4016C9F83B}"/>
    <cellStyle name="Normal 8 2 2 4 3 2 2" xfId="2021" xr:uid="{55FADAA8-E68A-48E9-9F6B-920B06BD8782}"/>
    <cellStyle name="Normal 8 2 2 4 3 3" xfId="2022" xr:uid="{F91561B7-573B-49BD-B760-C361E07109E7}"/>
    <cellStyle name="Normal 8 2 2 4 4" xfId="2023" xr:uid="{7E8217AC-B6EA-4871-8A2B-7A77093E03DD}"/>
    <cellStyle name="Normal 8 2 2 4 4 2" xfId="2024" xr:uid="{49A84492-93A4-4BD7-A6F5-A88C2AA6AF66}"/>
    <cellStyle name="Normal 8 2 2 4 5" xfId="2025" xr:uid="{C0FCA90D-2CF8-4431-B5E6-DC91591B78EB}"/>
    <cellStyle name="Normal 8 2 2 5" xfId="378" xr:uid="{5BA211E3-1029-4898-9BFA-F092325CE99B}"/>
    <cellStyle name="Normal 8 2 2 5 2" xfId="766" xr:uid="{C5D83DE0-27D3-419B-A858-59A380C5DE8E}"/>
    <cellStyle name="Normal 8 2 2 5 2 2" xfId="2026" xr:uid="{8CECF8D1-AB7C-4E12-BF14-824B8D7D79F1}"/>
    <cellStyle name="Normal 8 2 2 5 2 2 2" xfId="2027" xr:uid="{4A2CB9B8-C80E-4D2A-B1D1-99458A906321}"/>
    <cellStyle name="Normal 8 2 2 5 2 3" xfId="2028" xr:uid="{4D7034C7-AD93-4E91-9D49-87CEF2594EFA}"/>
    <cellStyle name="Normal 8 2 2 5 3" xfId="2029" xr:uid="{63FB86D6-9784-424C-9C00-082811AF30AD}"/>
    <cellStyle name="Normal 8 2 2 5 3 2" xfId="2030" xr:uid="{043DC75A-8D3A-435E-AC18-F59AB8DC3C04}"/>
    <cellStyle name="Normal 8 2 2 5 4" xfId="2031" xr:uid="{582A62A1-0862-433E-96D1-DC996103D83D}"/>
    <cellStyle name="Normal 8 2 2 6" xfId="767" xr:uid="{1BB2A68A-EF86-4301-AE77-86C57C4C2028}"/>
    <cellStyle name="Normal 8 2 2 6 2" xfId="2032" xr:uid="{F9AEC102-5E0E-4E08-B033-D4C84DC0244A}"/>
    <cellStyle name="Normal 8 2 2 6 2 2" xfId="2033" xr:uid="{2ECEBF19-3011-4C67-82B2-50F4BE98613F}"/>
    <cellStyle name="Normal 8 2 2 6 3" xfId="2034" xr:uid="{54A8C095-1596-4029-A337-3939BA7F9FC6}"/>
    <cellStyle name="Normal 8 2 2 6 4" xfId="3732" xr:uid="{7D3ACAD5-8194-460C-8C98-272A38EE78DD}"/>
    <cellStyle name="Normal 8 2 2 7" xfId="2035" xr:uid="{D9CBBB13-0F0D-4C00-857B-A4D7C3DB07B2}"/>
    <cellStyle name="Normal 8 2 2 7 2" xfId="2036" xr:uid="{7E084964-77DC-4370-8B05-01F21B097F9F}"/>
    <cellStyle name="Normal 8 2 2 8" xfId="2037" xr:uid="{EE06A9B0-F3BF-41C5-BA98-AF775F1B4D1F}"/>
    <cellStyle name="Normal 8 2 2 9" xfId="3733" xr:uid="{7548E9D3-4F9A-40DD-BE8B-EC2162ED6CBA}"/>
    <cellStyle name="Normal 8 2 3" xfId="150" xr:uid="{F41EC41D-65D9-406E-9D44-732D96328F40}"/>
    <cellStyle name="Normal 8 2 3 2" xfId="151" xr:uid="{31275948-B4F9-4B02-9C4A-E0B76F632F62}"/>
    <cellStyle name="Normal 8 2 3 2 2" xfId="768" xr:uid="{C21A5AC8-7B22-467B-89E1-9391A394EC08}"/>
    <cellStyle name="Normal 8 2 3 2 2 2" xfId="769" xr:uid="{36AB81FF-6171-429A-8FA8-A6989737E5B9}"/>
    <cellStyle name="Normal 8 2 3 2 2 2 2" xfId="2038" xr:uid="{4001C38F-C76A-4383-9BBF-DB239129686A}"/>
    <cellStyle name="Normal 8 2 3 2 2 2 2 2" xfId="2039" xr:uid="{69E1B880-65AC-4665-88D7-54B90B06FE9E}"/>
    <cellStyle name="Normal 8 2 3 2 2 2 3" xfId="2040" xr:uid="{6F4EEAA8-7C79-4225-905C-A3E4E9A77117}"/>
    <cellStyle name="Normal 8 2 3 2 2 3" xfId="2041" xr:uid="{7659C697-B79C-4FB2-9E96-019F65691D15}"/>
    <cellStyle name="Normal 8 2 3 2 2 3 2" xfId="2042" xr:uid="{F6509829-D54C-43D8-8C19-67FDAEF2A0C8}"/>
    <cellStyle name="Normal 8 2 3 2 2 4" xfId="2043" xr:uid="{156A3653-9AAA-4681-A8A8-A53FED3220B7}"/>
    <cellStyle name="Normal 8 2 3 2 3" xfId="770" xr:uid="{28FDEB73-34B8-497F-B8F8-4FA465EC9686}"/>
    <cellStyle name="Normal 8 2 3 2 3 2" xfId="2044" xr:uid="{EEED30F2-E9E9-4B92-86BD-E66BEC08E8E0}"/>
    <cellStyle name="Normal 8 2 3 2 3 2 2" xfId="2045" xr:uid="{D1B39C68-552E-4BF6-AF40-BC3E550857EA}"/>
    <cellStyle name="Normal 8 2 3 2 3 3" xfId="2046" xr:uid="{C84E0D67-4029-4C5E-926D-1510718C9043}"/>
    <cellStyle name="Normal 8 2 3 2 3 4" xfId="3734" xr:uid="{BCBD9869-D836-4B97-A9D0-8AD85FEDA385}"/>
    <cellStyle name="Normal 8 2 3 2 4" xfId="2047" xr:uid="{2F850D70-2025-47B1-A438-DBAA0B59DB5A}"/>
    <cellStyle name="Normal 8 2 3 2 4 2" xfId="2048" xr:uid="{DF7FCDBC-531C-4DCB-B58B-298AE69DA0EE}"/>
    <cellStyle name="Normal 8 2 3 2 5" xfId="2049" xr:uid="{AC008578-8D73-497D-903C-31F8634884D0}"/>
    <cellStyle name="Normal 8 2 3 2 6" xfId="3735" xr:uid="{9293DF7B-753D-42CE-8E0D-118F96399114}"/>
    <cellStyle name="Normal 8 2 3 3" xfId="379" xr:uid="{0B18580F-BA9E-4ADC-A7FB-405D926D1C2C}"/>
    <cellStyle name="Normal 8 2 3 3 2" xfId="771" xr:uid="{41618DA9-DDEE-4482-8342-4AB3F3925AEA}"/>
    <cellStyle name="Normal 8 2 3 3 2 2" xfId="772" xr:uid="{A01C502A-6DB1-4435-9D99-77822EEC41BB}"/>
    <cellStyle name="Normal 8 2 3 3 2 2 2" xfId="2050" xr:uid="{EC620CAA-BD7D-4DC8-B24D-05F886B8544D}"/>
    <cellStyle name="Normal 8 2 3 3 2 2 2 2" xfId="2051" xr:uid="{284894FB-FE93-4F27-9CC9-1AFE2712BAFB}"/>
    <cellStyle name="Normal 8 2 3 3 2 2 3" xfId="2052" xr:uid="{16E5523F-EF24-46D4-9AFD-6486770DCCBD}"/>
    <cellStyle name="Normal 8 2 3 3 2 3" xfId="2053" xr:uid="{EB1B58AB-D644-486C-9E7B-BDD92F02C4EC}"/>
    <cellStyle name="Normal 8 2 3 3 2 3 2" xfId="2054" xr:uid="{9C4D8C69-C5BE-44F8-86FD-0782CFC187DC}"/>
    <cellStyle name="Normal 8 2 3 3 2 4" xfId="2055" xr:uid="{FFA2BC6D-AB61-49AA-8791-EB27CED5F6FD}"/>
    <cellStyle name="Normal 8 2 3 3 3" xfId="773" xr:uid="{5E3F566A-0643-492E-91E4-0A7286AF48FF}"/>
    <cellStyle name="Normal 8 2 3 3 3 2" xfId="2056" xr:uid="{4B773A8A-73EC-4643-A6B1-87DBBE4CF219}"/>
    <cellStyle name="Normal 8 2 3 3 3 2 2" xfId="2057" xr:uid="{58E3D2DA-4F06-40D1-A07A-61840DA0F40A}"/>
    <cellStyle name="Normal 8 2 3 3 3 3" xfId="2058" xr:uid="{EDDAE018-52E9-4815-A796-F9B4F2A19FC8}"/>
    <cellStyle name="Normal 8 2 3 3 4" xfId="2059" xr:uid="{92351869-CA44-4EEB-B4BF-A40101EE53DF}"/>
    <cellStyle name="Normal 8 2 3 3 4 2" xfId="2060" xr:uid="{49488E6F-09CD-4297-94CF-16EFBF90B659}"/>
    <cellStyle name="Normal 8 2 3 3 5" xfId="2061" xr:uid="{8C1ECA7A-9A51-4E23-9181-02E1E6564C17}"/>
    <cellStyle name="Normal 8 2 3 4" xfId="380" xr:uid="{8E568496-D7AE-4C5A-A9BF-FB228FA7E463}"/>
    <cellStyle name="Normal 8 2 3 4 2" xfId="774" xr:uid="{0459AA79-0F49-4017-9645-2996FD538560}"/>
    <cellStyle name="Normal 8 2 3 4 2 2" xfId="2062" xr:uid="{0074718A-1999-4E15-B91E-6F712EB63504}"/>
    <cellStyle name="Normal 8 2 3 4 2 2 2" xfId="2063" xr:uid="{D6061A2E-D549-4AF9-BCDA-8528CA9413D2}"/>
    <cellStyle name="Normal 8 2 3 4 2 3" xfId="2064" xr:uid="{734BCB13-6288-4104-AA6C-235D6DB3C455}"/>
    <cellStyle name="Normal 8 2 3 4 3" xfId="2065" xr:uid="{7C69EE8D-6681-49BE-A43C-9C2986FF4302}"/>
    <cellStyle name="Normal 8 2 3 4 3 2" xfId="2066" xr:uid="{A6DAA3D8-15D0-4A7C-AE84-492CCE7D5064}"/>
    <cellStyle name="Normal 8 2 3 4 4" xfId="2067" xr:uid="{5123BDEF-DD26-4A04-B4D8-4ED555777B43}"/>
    <cellStyle name="Normal 8 2 3 5" xfId="775" xr:uid="{306C09D2-9F85-440F-A76C-13D85AA90EA3}"/>
    <cellStyle name="Normal 8 2 3 5 2" xfId="2068" xr:uid="{E92E5690-A2AC-4828-9AF0-19F9022D51E6}"/>
    <cellStyle name="Normal 8 2 3 5 2 2" xfId="2069" xr:uid="{3689E099-8E22-4941-AC03-9897C8467B15}"/>
    <cellStyle name="Normal 8 2 3 5 3" xfId="2070" xr:uid="{C1DEFA98-F0B5-4820-B33A-D2E5196BD1BD}"/>
    <cellStyle name="Normal 8 2 3 5 4" xfId="3736" xr:uid="{91509D8D-AAD4-4C02-B64A-975447A12242}"/>
    <cellStyle name="Normal 8 2 3 6" xfId="2071" xr:uid="{DB709B00-18DE-450F-8A15-9B4DA78F4930}"/>
    <cellStyle name="Normal 8 2 3 6 2" xfId="2072" xr:uid="{43980665-4326-44C9-84EA-D2D81177C1A3}"/>
    <cellStyle name="Normal 8 2 3 7" xfId="2073" xr:uid="{E9592790-5D05-430D-816A-0C2D6FA768D4}"/>
    <cellStyle name="Normal 8 2 3 8" xfId="3737" xr:uid="{FD92A06E-3597-4C85-9FC1-14EBEA33E763}"/>
    <cellStyle name="Normal 8 2 4" xfId="152" xr:uid="{3CF04E3A-183A-4B20-9C0D-F8BFCFCE18A2}"/>
    <cellStyle name="Normal 8 2 4 2" xfId="449" xr:uid="{703F4D72-377A-4AE0-9152-A462F3624D8F}"/>
    <cellStyle name="Normal 8 2 4 2 2" xfId="776" xr:uid="{601B8A32-155C-4AA5-B17F-530B019E1364}"/>
    <cellStyle name="Normal 8 2 4 2 2 2" xfId="2074" xr:uid="{0027166B-9A72-47A1-B4CF-CDDAF9D31E08}"/>
    <cellStyle name="Normal 8 2 4 2 2 2 2" xfId="2075" xr:uid="{CFA79B66-0705-4789-B2F9-AA432A1D700D}"/>
    <cellStyle name="Normal 8 2 4 2 2 3" xfId="2076" xr:uid="{129438E0-D398-4522-BC85-7B1980789F63}"/>
    <cellStyle name="Normal 8 2 4 2 2 4" xfId="3738" xr:uid="{5B8209F7-EA59-44C2-AF5D-3BC4AE336D08}"/>
    <cellStyle name="Normal 8 2 4 2 3" xfId="2077" xr:uid="{05CF7B04-6187-43D0-B390-C66D0EC19BAA}"/>
    <cellStyle name="Normal 8 2 4 2 3 2" xfId="2078" xr:uid="{C52AAF88-8637-4652-86CD-5B6C621A7B17}"/>
    <cellStyle name="Normal 8 2 4 2 4" xfId="2079" xr:uid="{5A7DCBB2-7242-465D-96C1-B425D7FC7770}"/>
    <cellStyle name="Normal 8 2 4 2 5" xfId="3739" xr:uid="{B323F724-5F30-47FB-8A70-272B262AD38C}"/>
    <cellStyle name="Normal 8 2 4 3" xfId="777" xr:uid="{45810D91-5036-46A7-98F4-DFF9548F9C44}"/>
    <cellStyle name="Normal 8 2 4 3 2" xfId="2080" xr:uid="{750DB3D7-5D5B-4574-9D1E-41B0B0833510}"/>
    <cellStyle name="Normal 8 2 4 3 2 2" xfId="2081" xr:uid="{041BACB0-B9AF-4A1E-8EB0-D9FDE2FCB5B4}"/>
    <cellStyle name="Normal 8 2 4 3 3" xfId="2082" xr:uid="{5F446B0E-45DD-4D59-A641-84E11E5B3634}"/>
    <cellStyle name="Normal 8 2 4 3 4" xfId="3740" xr:uid="{122C0FA0-F030-4864-A4C9-5B50EC7E3F0A}"/>
    <cellStyle name="Normal 8 2 4 4" xfId="2083" xr:uid="{E7E07376-B8D8-4EA1-8324-AE6B681D0BFE}"/>
    <cellStyle name="Normal 8 2 4 4 2" xfId="2084" xr:uid="{5A732E42-DD4E-4030-A0F5-14244654C566}"/>
    <cellStyle name="Normal 8 2 4 4 3" xfId="3741" xr:uid="{F8EDAAEE-0015-4004-8DAA-D1F27494545E}"/>
    <cellStyle name="Normal 8 2 4 4 4" xfId="3742" xr:uid="{0C73E318-32D6-4252-87D3-E072D5E2E0A4}"/>
    <cellStyle name="Normal 8 2 4 5" xfId="2085" xr:uid="{7530981B-F9FB-4B57-87C0-998915D25EF6}"/>
    <cellStyle name="Normal 8 2 4 6" xfId="3743" xr:uid="{65C68DC9-9222-4DEE-9655-2656ECC75B7C}"/>
    <cellStyle name="Normal 8 2 4 7" xfId="3744" xr:uid="{65058987-9D05-4BC2-9C85-AB64B62B99BE}"/>
    <cellStyle name="Normal 8 2 5" xfId="381" xr:uid="{94E5DB6D-2F29-4842-AE63-7F00F7A939B0}"/>
    <cellStyle name="Normal 8 2 5 2" xfId="778" xr:uid="{79154811-8239-4013-B62E-CB04142BAD75}"/>
    <cellStyle name="Normal 8 2 5 2 2" xfId="779" xr:uid="{0B4782C6-9537-45CB-9301-92BDB2F36524}"/>
    <cellStyle name="Normal 8 2 5 2 2 2" xfId="2086" xr:uid="{04D374D8-1F29-48EC-BDD2-551A9253BCFE}"/>
    <cellStyle name="Normal 8 2 5 2 2 2 2" xfId="2087" xr:uid="{78075810-5CDD-4553-B876-E6C3A604BC27}"/>
    <cellStyle name="Normal 8 2 5 2 2 3" xfId="2088" xr:uid="{88DCC5F6-3D74-4D12-8372-3D057ADA9552}"/>
    <cellStyle name="Normal 8 2 5 2 3" xfId="2089" xr:uid="{8818C4AE-3282-4473-84B4-82B1D589A55C}"/>
    <cellStyle name="Normal 8 2 5 2 3 2" xfId="2090" xr:uid="{541F4A65-A202-4B13-B0A4-2A51291F814D}"/>
    <cellStyle name="Normal 8 2 5 2 4" xfId="2091" xr:uid="{5C8D6458-4F73-4710-9444-D4C0EB23FBBA}"/>
    <cellStyle name="Normal 8 2 5 3" xfId="780" xr:uid="{EDD721DE-B369-40EE-96F2-B649B323A311}"/>
    <cellStyle name="Normal 8 2 5 3 2" xfId="2092" xr:uid="{17EA6FB7-1F02-4FE3-81B5-A31EAEF5B5AE}"/>
    <cellStyle name="Normal 8 2 5 3 2 2" xfId="2093" xr:uid="{AB863777-7106-4DFE-BD76-D5ACEFAE3A74}"/>
    <cellStyle name="Normal 8 2 5 3 3" xfId="2094" xr:uid="{7C175BAB-2036-4366-AAAB-BC260BD6283F}"/>
    <cellStyle name="Normal 8 2 5 3 4" xfId="3745" xr:uid="{685DC6FC-829A-473B-9321-19C2FEDCB1A7}"/>
    <cellStyle name="Normal 8 2 5 4" xfId="2095" xr:uid="{5247DE66-4B31-4D85-BD48-C9B50070B33B}"/>
    <cellStyle name="Normal 8 2 5 4 2" xfId="2096" xr:uid="{832C0035-1AEE-40F5-90FC-5CD6BDD833B1}"/>
    <cellStyle name="Normal 8 2 5 5" xfId="2097" xr:uid="{0FE2E648-6BFF-4C71-84D1-6074585D8A9B}"/>
    <cellStyle name="Normal 8 2 5 6" xfId="3746" xr:uid="{D5F309BC-7A40-451C-8631-5C47AA939C9E}"/>
    <cellStyle name="Normal 8 2 6" xfId="382" xr:uid="{617165FE-D437-4A56-BA53-7346240C1187}"/>
    <cellStyle name="Normal 8 2 6 2" xfId="781" xr:uid="{894CC744-02DA-4304-962A-00EF3219AFB1}"/>
    <cellStyle name="Normal 8 2 6 2 2" xfId="2098" xr:uid="{3915DD09-A61B-45D6-A8BB-7F58F75EEDD5}"/>
    <cellStyle name="Normal 8 2 6 2 2 2" xfId="2099" xr:uid="{1E5C6389-38C6-447B-A451-B97D739AD75E}"/>
    <cellStyle name="Normal 8 2 6 2 3" xfId="2100" xr:uid="{0AA73D07-80BF-4EE9-B36B-6C61C70A678C}"/>
    <cellStyle name="Normal 8 2 6 2 4" xfId="3747" xr:uid="{E3EB3409-1F64-4869-89AC-036822391962}"/>
    <cellStyle name="Normal 8 2 6 3" xfId="2101" xr:uid="{F6E7A9A5-8933-4CAB-9521-DB004578AA89}"/>
    <cellStyle name="Normal 8 2 6 3 2" xfId="2102" xr:uid="{E9A8AB64-E7AE-4D50-89EA-5EECCCD05105}"/>
    <cellStyle name="Normal 8 2 6 4" xfId="2103" xr:uid="{ACC90A1E-4E0C-46DD-8417-E36B53BEC433}"/>
    <cellStyle name="Normal 8 2 6 5" xfId="3748" xr:uid="{BB58C456-FC22-4DF6-9DBC-3603CE09D075}"/>
    <cellStyle name="Normal 8 2 7" xfId="782" xr:uid="{F907CEE0-C0BE-4EA9-8646-5A6EE4F5175F}"/>
    <cellStyle name="Normal 8 2 7 2" xfId="2104" xr:uid="{D6CBECA3-B809-4426-AD50-6149E68A155D}"/>
    <cellStyle name="Normal 8 2 7 2 2" xfId="2105" xr:uid="{F4FA2F61-AC71-44DF-BE32-FA8C95131A36}"/>
    <cellStyle name="Normal 8 2 7 3" xfId="2106" xr:uid="{5A8540F8-5E7E-4613-8FD6-9FF09F04765E}"/>
    <cellStyle name="Normal 8 2 7 4" xfId="3749" xr:uid="{531400B8-DDEA-43AF-A7C4-45FAC73A0CDF}"/>
    <cellStyle name="Normal 8 2 8" xfId="2107" xr:uid="{344CFB50-7596-45DD-8DFC-F79359231D23}"/>
    <cellStyle name="Normal 8 2 8 2" xfId="2108" xr:uid="{D7D02DA3-D994-4798-B5D0-BF90E31D3F5E}"/>
    <cellStyle name="Normal 8 2 8 3" xfId="3750" xr:uid="{6E791217-0B81-45A4-AD5E-3F33ABB56DD2}"/>
    <cellStyle name="Normal 8 2 8 4" xfId="3751" xr:uid="{DFE2871F-CEDE-4CA6-8F53-CBA7332A189E}"/>
    <cellStyle name="Normal 8 2 9" xfId="2109" xr:uid="{382258FD-57D9-4C19-AF5C-C80D7D8F673F}"/>
    <cellStyle name="Normal 8 3" xfId="153" xr:uid="{D8DAC62D-4AB8-41EB-89E5-90F27DA9BF96}"/>
    <cellStyle name="Normal 8 3 10" xfId="3752" xr:uid="{1E85AF57-1A48-4DC1-930D-AC07EFAC0DC4}"/>
    <cellStyle name="Normal 8 3 11" xfId="3753" xr:uid="{E81A4925-D20B-4BC7-95C1-C851CA6794A2}"/>
    <cellStyle name="Normal 8 3 2" xfId="154" xr:uid="{3696FF8F-4078-4133-BE0F-F93E7C020B3D}"/>
    <cellStyle name="Normal 8 3 2 2" xfId="155" xr:uid="{4ADECFEA-433D-47AB-BFD4-76D35CA9FC8D}"/>
    <cellStyle name="Normal 8 3 2 2 2" xfId="383" xr:uid="{CA54842C-6029-4941-A12D-A58C0E9C2822}"/>
    <cellStyle name="Normal 8 3 2 2 2 2" xfId="783" xr:uid="{798CE133-C6DC-45BB-B5BF-A2279D782BD3}"/>
    <cellStyle name="Normal 8 3 2 2 2 2 2" xfId="2110" xr:uid="{12E3897E-8879-47EF-9784-C8753E81BDF5}"/>
    <cellStyle name="Normal 8 3 2 2 2 2 2 2" xfId="2111" xr:uid="{14B0B9DE-33BC-45F8-B9D6-C1CDA7FC7697}"/>
    <cellStyle name="Normal 8 3 2 2 2 2 3" xfId="2112" xr:uid="{C3C232AC-4FC3-4C5F-9F10-6475686974B6}"/>
    <cellStyle name="Normal 8 3 2 2 2 2 4" xfId="3754" xr:uid="{69275061-F1FF-406A-A57B-F3691368601A}"/>
    <cellStyle name="Normal 8 3 2 2 2 3" xfId="2113" xr:uid="{7EAE3772-A7F4-4594-B8B0-0C926CF50A70}"/>
    <cellStyle name="Normal 8 3 2 2 2 3 2" xfId="2114" xr:uid="{791E0710-6EF8-447F-9B47-6AA0ECC1B10C}"/>
    <cellStyle name="Normal 8 3 2 2 2 3 3" xfId="3755" xr:uid="{8799ED72-CFA0-4B4E-B5CE-1324512D3927}"/>
    <cellStyle name="Normal 8 3 2 2 2 3 4" xfId="3756" xr:uid="{BA93EDCB-4EE6-4857-95DE-01AF886BA57B}"/>
    <cellStyle name="Normal 8 3 2 2 2 4" xfId="2115" xr:uid="{2DCC8917-D6A8-4CBF-A5BD-72185E9DC57F}"/>
    <cellStyle name="Normal 8 3 2 2 2 5" xfId="3757" xr:uid="{8E87FEEA-9AB3-41A1-A689-99631BEF8187}"/>
    <cellStyle name="Normal 8 3 2 2 2 6" xfId="3758" xr:uid="{AF2E4115-9FA6-41E3-9131-11768D6BD0CF}"/>
    <cellStyle name="Normal 8 3 2 2 3" xfId="784" xr:uid="{8126ADBE-16D4-42A6-987C-80B8E073CBA0}"/>
    <cellStyle name="Normal 8 3 2 2 3 2" xfId="2116" xr:uid="{78D0FE6D-7A63-4CF6-9B9B-F88D0ED10A27}"/>
    <cellStyle name="Normal 8 3 2 2 3 2 2" xfId="2117" xr:uid="{43A89929-02F4-4BF5-84D6-BC17791878B3}"/>
    <cellStyle name="Normal 8 3 2 2 3 2 3" xfId="3759" xr:uid="{57CF44D6-303C-4E27-901D-9EDA81921F54}"/>
    <cellStyle name="Normal 8 3 2 2 3 2 4" xfId="3760" xr:uid="{5BF9AC3F-CFD4-4A16-A3C4-66193D3286EB}"/>
    <cellStyle name="Normal 8 3 2 2 3 3" xfId="2118" xr:uid="{8E5A2C7B-065C-4818-A562-476DF7BFB617}"/>
    <cellStyle name="Normal 8 3 2 2 3 4" xfId="3761" xr:uid="{C2E21A84-29A0-4CA5-974F-B11272A1C398}"/>
    <cellStyle name="Normal 8 3 2 2 3 5" xfId="3762" xr:uid="{1A402991-0065-480B-8FD1-A630DDB711F7}"/>
    <cellStyle name="Normal 8 3 2 2 4" xfId="2119" xr:uid="{B73F573D-70BC-4E83-B0A9-8504BA6D9C28}"/>
    <cellStyle name="Normal 8 3 2 2 4 2" xfId="2120" xr:uid="{B1BCDFA7-9EB3-4BE6-AABC-EFCCD4D6510F}"/>
    <cellStyle name="Normal 8 3 2 2 4 3" xfId="3763" xr:uid="{A9AC80CE-A9FE-40D2-A3F0-7F95D68CAF6F}"/>
    <cellStyle name="Normal 8 3 2 2 4 4" xfId="3764" xr:uid="{A16FE2D1-C95F-41F0-BD5F-6DC800AB7F88}"/>
    <cellStyle name="Normal 8 3 2 2 5" xfId="2121" xr:uid="{830EBF24-8343-4AEF-A572-8B1490E0201D}"/>
    <cellStyle name="Normal 8 3 2 2 5 2" xfId="3765" xr:uid="{BE117C36-A972-4C5B-BE1E-3F2FDCBAFEAD}"/>
    <cellStyle name="Normal 8 3 2 2 5 3" xfId="3766" xr:uid="{64D74716-BFFF-4F91-93DE-B9638E959007}"/>
    <cellStyle name="Normal 8 3 2 2 5 4" xfId="3767" xr:uid="{AC8E3DC1-541C-4871-A720-B26E4331338B}"/>
    <cellStyle name="Normal 8 3 2 2 6" xfId="3768" xr:uid="{16549091-3486-4BD5-A6AD-D72D306955DB}"/>
    <cellStyle name="Normal 8 3 2 2 7" xfId="3769" xr:uid="{C8A60457-7C9E-4DFE-B9B0-6F07AFA6AC12}"/>
    <cellStyle name="Normal 8 3 2 2 8" xfId="3770" xr:uid="{DB293E51-EE88-4D8B-97D6-425B066FFFC3}"/>
    <cellStyle name="Normal 8 3 2 3" xfId="384" xr:uid="{CAA7760D-7CF3-4CD9-87C0-B5443F3FB581}"/>
    <cellStyle name="Normal 8 3 2 3 2" xfId="785" xr:uid="{205DAD4B-2DF0-4678-8974-FCF262BA606F}"/>
    <cellStyle name="Normal 8 3 2 3 2 2" xfId="786" xr:uid="{9FA85889-E388-4214-96D9-9C866DBC313B}"/>
    <cellStyle name="Normal 8 3 2 3 2 2 2" xfId="2122" xr:uid="{960C5424-7282-40DC-893B-AA23DBD9350C}"/>
    <cellStyle name="Normal 8 3 2 3 2 2 2 2" xfId="2123" xr:uid="{FA046570-C437-439F-9BDF-0E9EB3E921E6}"/>
    <cellStyle name="Normal 8 3 2 3 2 2 3" xfId="2124" xr:uid="{208B1F9B-7D15-4D0C-9059-C4EA21038182}"/>
    <cellStyle name="Normal 8 3 2 3 2 3" xfId="2125" xr:uid="{115364BC-A1E5-4628-9CDB-77553E07B22D}"/>
    <cellStyle name="Normal 8 3 2 3 2 3 2" xfId="2126" xr:uid="{C8E1A5A5-AF4E-4DF4-9D83-B83F79880FFB}"/>
    <cellStyle name="Normal 8 3 2 3 2 4" xfId="2127" xr:uid="{31EAB3B2-2732-4F66-A369-E8670413FFB9}"/>
    <cellStyle name="Normal 8 3 2 3 3" xfId="787" xr:uid="{3735F2EE-6C92-491B-BC2B-7599553DC98B}"/>
    <cellStyle name="Normal 8 3 2 3 3 2" xfId="2128" xr:uid="{8CB4994F-52B9-4CED-9918-A4306C8DD117}"/>
    <cellStyle name="Normal 8 3 2 3 3 2 2" xfId="2129" xr:uid="{EE04505E-D17D-4D0D-BB95-4B4F64486216}"/>
    <cellStyle name="Normal 8 3 2 3 3 3" xfId="2130" xr:uid="{481F1E69-DE50-478F-99D6-4752ADD302B3}"/>
    <cellStyle name="Normal 8 3 2 3 3 4" xfId="3771" xr:uid="{02C8A835-1BCE-4627-84BE-20A5FC0AC8D6}"/>
    <cellStyle name="Normal 8 3 2 3 4" xfId="2131" xr:uid="{BA96D0EE-1D0E-4BD5-AC81-3076BF37521D}"/>
    <cellStyle name="Normal 8 3 2 3 4 2" xfId="2132" xr:uid="{6EA86E47-D9D5-4BEA-B5DA-694E249DB3A1}"/>
    <cellStyle name="Normal 8 3 2 3 5" xfId="2133" xr:uid="{9B1556A9-4FC0-4975-8A97-4C7BB6EBCA71}"/>
    <cellStyle name="Normal 8 3 2 3 6" xfId="3772" xr:uid="{2B627E92-6C86-4A9F-9D80-FB90ABA30066}"/>
    <cellStyle name="Normal 8 3 2 4" xfId="385" xr:uid="{C13FBB5D-0664-4180-ACF6-113C93A60A97}"/>
    <cellStyle name="Normal 8 3 2 4 2" xfId="788" xr:uid="{C825C4FC-5BAC-4029-81E1-D05950D6057A}"/>
    <cellStyle name="Normal 8 3 2 4 2 2" xfId="2134" xr:uid="{3AD13D93-B303-4B24-8B74-0357281114F8}"/>
    <cellStyle name="Normal 8 3 2 4 2 2 2" xfId="2135" xr:uid="{2AA03C8F-4169-4C80-80ED-E1D07FF6B17D}"/>
    <cellStyle name="Normal 8 3 2 4 2 3" xfId="2136" xr:uid="{8CA51595-ABED-49EC-A000-688D3D8BC6FD}"/>
    <cellStyle name="Normal 8 3 2 4 2 4" xfId="3773" xr:uid="{3E595126-4978-481E-A507-ADF88AFFC279}"/>
    <cellStyle name="Normal 8 3 2 4 3" xfId="2137" xr:uid="{67C8823A-FBF4-4572-906D-DD9DC6BF8001}"/>
    <cellStyle name="Normal 8 3 2 4 3 2" xfId="2138" xr:uid="{59054922-9F3C-4243-AEA3-C896A563EEE1}"/>
    <cellStyle name="Normal 8 3 2 4 4" xfId="2139" xr:uid="{2E4FC9A1-1178-44E4-BF3F-3ECB3BFED17D}"/>
    <cellStyle name="Normal 8 3 2 4 5" xfId="3774" xr:uid="{FC1DF8FD-6AD3-470E-AC9F-9479424AF40B}"/>
    <cellStyle name="Normal 8 3 2 5" xfId="386" xr:uid="{C6734ABD-8EC9-4F12-BB7B-B0E1800C2E3E}"/>
    <cellStyle name="Normal 8 3 2 5 2" xfId="2140" xr:uid="{CAB95DAF-207C-4071-8EF4-8D07D9E19CDA}"/>
    <cellStyle name="Normal 8 3 2 5 2 2" xfId="2141" xr:uid="{228B42DC-ED8C-448A-81BF-D71B45241E12}"/>
    <cellStyle name="Normal 8 3 2 5 3" xfId="2142" xr:uid="{F5C7E766-2618-4D31-99EB-903350DBB38A}"/>
    <cellStyle name="Normal 8 3 2 5 4" xfId="3775" xr:uid="{7351203D-ECF1-4606-86E5-FEAA2F30CFDD}"/>
    <cellStyle name="Normal 8 3 2 6" xfId="2143" xr:uid="{AC7393CA-3621-4455-857E-FA6A2BC90D7A}"/>
    <cellStyle name="Normal 8 3 2 6 2" xfId="2144" xr:uid="{4B223755-2C8C-4F4D-9D1C-D7A3973A0756}"/>
    <cellStyle name="Normal 8 3 2 6 3" xfId="3776" xr:uid="{5FB6E98A-78C3-49AB-A35B-D2757F6636FF}"/>
    <cellStyle name="Normal 8 3 2 6 4" xfId="3777" xr:uid="{B6763AA6-A453-42EC-A56F-F50EF54A2E6B}"/>
    <cellStyle name="Normal 8 3 2 7" xfId="2145" xr:uid="{DFCB56EB-8E12-4327-BF75-5544AEEDFF2F}"/>
    <cellStyle name="Normal 8 3 2 8" xfId="3778" xr:uid="{166176F7-4E77-49B1-9498-936AA8A5DFC7}"/>
    <cellStyle name="Normal 8 3 2 9" xfId="3779" xr:uid="{C9F8C4C2-1960-4475-A4A8-A01A9EC8F1FE}"/>
    <cellStyle name="Normal 8 3 3" xfId="156" xr:uid="{9AE141ED-C988-4D83-B0FF-67956EA74E2F}"/>
    <cellStyle name="Normal 8 3 3 2" xfId="157" xr:uid="{1340A2EC-83FA-4259-9A92-E98ABBE48CAE}"/>
    <cellStyle name="Normal 8 3 3 2 2" xfId="789" xr:uid="{8E426E92-0EAE-4F54-A67D-5BA8EFF0388A}"/>
    <cellStyle name="Normal 8 3 3 2 2 2" xfId="2146" xr:uid="{A7DE598F-6403-479D-BCE5-F02190EFF6F3}"/>
    <cellStyle name="Normal 8 3 3 2 2 2 2" xfId="2147" xr:uid="{C2BA3FBA-AAAF-4EB6-B0FC-A7CB0FD0537F}"/>
    <cellStyle name="Normal 8 3 3 2 2 2 2 2" xfId="4492" xr:uid="{332D2AB1-9D1E-45D2-821E-54C81ADADB5B}"/>
    <cellStyle name="Normal 8 3 3 2 2 2 3" xfId="4493" xr:uid="{1392B133-20DE-418B-8B98-855A79FC7493}"/>
    <cellStyle name="Normal 8 3 3 2 2 3" xfId="2148" xr:uid="{BFBC0C54-5D94-4A74-8AC4-CC318996BAED}"/>
    <cellStyle name="Normal 8 3 3 2 2 3 2" xfId="4494" xr:uid="{DE9F8C30-475C-4B21-8BB2-7E4CB1A16CE2}"/>
    <cellStyle name="Normal 8 3 3 2 2 4" xfId="3780" xr:uid="{BAAA9F45-93D5-45B5-A23A-7A65099F3FD3}"/>
    <cellStyle name="Normal 8 3 3 2 3" xfId="2149" xr:uid="{F12A18AA-EC3A-4FE7-8B67-0C9C417136A2}"/>
    <cellStyle name="Normal 8 3 3 2 3 2" xfId="2150" xr:uid="{83888DB2-4B45-4BAF-90CC-CDA5D500A092}"/>
    <cellStyle name="Normal 8 3 3 2 3 2 2" xfId="4495" xr:uid="{3CD70496-F2D1-42BA-B0E9-5E92EFC2E475}"/>
    <cellStyle name="Normal 8 3 3 2 3 3" xfId="3781" xr:uid="{B7EE7F89-3443-45BA-8124-6ACD43CB06E3}"/>
    <cellStyle name="Normal 8 3 3 2 3 4" xfId="3782" xr:uid="{EC3F56ED-2A2E-4AEA-931A-EBF1DEF79E47}"/>
    <cellStyle name="Normal 8 3 3 2 4" xfId="2151" xr:uid="{8E9C0AC8-2517-4CE8-B468-8DDBA7E26E31}"/>
    <cellStyle name="Normal 8 3 3 2 4 2" xfId="4496" xr:uid="{54EFDC10-5488-40B3-AC4F-F6E0E62C8C1A}"/>
    <cellStyle name="Normal 8 3 3 2 5" xfId="3783" xr:uid="{F87B1085-FDDE-4E19-A9AB-613696584A4A}"/>
    <cellStyle name="Normal 8 3 3 2 6" xfId="3784" xr:uid="{7EC41F53-53C6-4B1B-ADA0-15C31BBC9A42}"/>
    <cellStyle name="Normal 8 3 3 3" xfId="387" xr:uid="{EC15662F-9BD0-482C-B3C6-336C0BA7CBF9}"/>
    <cellStyle name="Normal 8 3 3 3 2" xfId="2152" xr:uid="{C99E34F0-DF2E-495F-B819-481CB6981AF4}"/>
    <cellStyle name="Normal 8 3 3 3 2 2" xfId="2153" xr:uid="{B84B79E6-616B-43E1-B27A-4A3C69F42C78}"/>
    <cellStyle name="Normal 8 3 3 3 2 2 2" xfId="4497" xr:uid="{C4349773-4A7C-4BDC-9A20-AAF21BDC4AE0}"/>
    <cellStyle name="Normal 8 3 3 3 2 3" xfId="3785" xr:uid="{49C3730D-939C-486F-BF71-7661D5F6E7ED}"/>
    <cellStyle name="Normal 8 3 3 3 2 4" xfId="3786" xr:uid="{FDD84334-E715-4F7D-9B00-74F3A7AF6AE1}"/>
    <cellStyle name="Normal 8 3 3 3 3" xfId="2154" xr:uid="{C7CA3897-717C-4C7B-A98A-F90CDC420E88}"/>
    <cellStyle name="Normal 8 3 3 3 3 2" xfId="4498" xr:uid="{F0879DAC-0ECB-4166-88EE-CA84426A5E27}"/>
    <cellStyle name="Normal 8 3 3 3 4" xfId="3787" xr:uid="{C53B714F-5D27-440A-8818-0C9E8F5CACA7}"/>
    <cellStyle name="Normal 8 3 3 3 5" xfId="3788" xr:uid="{1C992BCD-576E-4AFC-8AF6-35E8C232A1CC}"/>
    <cellStyle name="Normal 8 3 3 4" xfId="2155" xr:uid="{AB147E5B-640B-4A79-859E-264E1052305E}"/>
    <cellStyle name="Normal 8 3 3 4 2" xfId="2156" xr:uid="{55DA0886-FEB0-481B-91A3-BC9381F87A38}"/>
    <cellStyle name="Normal 8 3 3 4 2 2" xfId="4499" xr:uid="{E4B96417-065B-4F5A-81FD-F42E804DED1E}"/>
    <cellStyle name="Normal 8 3 3 4 3" xfId="3789" xr:uid="{D49BA7D7-BA65-4CCE-96AF-ABF513111D76}"/>
    <cellStyle name="Normal 8 3 3 4 4" xfId="3790" xr:uid="{961D48F0-0E0D-4BAD-8407-A51E4CF172DD}"/>
    <cellStyle name="Normal 8 3 3 5" xfId="2157" xr:uid="{16A4EC8E-3E18-428E-85E6-7087C6B2A6C1}"/>
    <cellStyle name="Normal 8 3 3 5 2" xfId="3791" xr:uid="{BC294F69-A049-45A5-8887-5C57BE69D8CE}"/>
    <cellStyle name="Normal 8 3 3 5 3" xfId="3792" xr:uid="{86C5D67C-99F8-4658-9CF2-6C5F953C8AD3}"/>
    <cellStyle name="Normal 8 3 3 5 4" xfId="3793" xr:uid="{6A1900B9-6F43-4FA0-B88F-3E14989322E2}"/>
    <cellStyle name="Normal 8 3 3 6" xfId="3794" xr:uid="{289EF8BB-1800-4782-8240-78967F69C298}"/>
    <cellStyle name="Normal 8 3 3 7" xfId="3795" xr:uid="{8AB52306-0754-4006-99FD-7680C6D30CF8}"/>
    <cellStyle name="Normal 8 3 3 8" xfId="3796" xr:uid="{BFF6B6BB-2208-4C1B-B689-8DF245099F56}"/>
    <cellStyle name="Normal 8 3 4" xfId="158" xr:uid="{12F1BA37-7B1E-4B05-8251-9FC4C4A1D362}"/>
    <cellStyle name="Normal 8 3 4 2" xfId="790" xr:uid="{975C054D-CC12-471B-9679-70E606F397DE}"/>
    <cellStyle name="Normal 8 3 4 2 2" xfId="791" xr:uid="{B5AEC0E7-2744-417F-8383-E170EB000AA4}"/>
    <cellStyle name="Normal 8 3 4 2 2 2" xfId="2158" xr:uid="{C8F22AFA-AEAD-475D-B304-2EEA06A0F40F}"/>
    <cellStyle name="Normal 8 3 4 2 2 2 2" xfId="2159" xr:uid="{8B04B4AC-CAA4-4ECB-8162-4922E911BCF4}"/>
    <cellStyle name="Normal 8 3 4 2 2 3" xfId="2160" xr:uid="{B1A00221-DE60-4C79-A876-E8FE1B336FA7}"/>
    <cellStyle name="Normal 8 3 4 2 2 4" xfId="3797" xr:uid="{3E5C035A-3AC4-4403-8137-7812342E0E11}"/>
    <cellStyle name="Normal 8 3 4 2 3" xfId="2161" xr:uid="{A61282EC-79D8-4CA5-B0F7-679922C0A7E6}"/>
    <cellStyle name="Normal 8 3 4 2 3 2" xfId="2162" xr:uid="{3C2D252D-A4DB-4F12-B870-2E56B1651957}"/>
    <cellStyle name="Normal 8 3 4 2 4" xfId="2163" xr:uid="{898E58EB-ADFA-4A07-B45A-F2833397D565}"/>
    <cellStyle name="Normal 8 3 4 2 5" xfId="3798" xr:uid="{0062140D-86B6-4F4A-9049-8E9DA22CFD0B}"/>
    <cellStyle name="Normal 8 3 4 3" xfId="792" xr:uid="{9578BFBB-6DAE-4D1A-BE1C-B7C1B80216FB}"/>
    <cellStyle name="Normal 8 3 4 3 2" xfId="2164" xr:uid="{A600182B-91B5-48A4-BBA1-812C015227A6}"/>
    <cellStyle name="Normal 8 3 4 3 2 2" xfId="2165" xr:uid="{29E44C39-28BC-4E4D-A697-564CF3C67E75}"/>
    <cellStyle name="Normal 8 3 4 3 3" xfId="2166" xr:uid="{099FF7D7-1733-41C8-BA5A-F28CCFE31EA6}"/>
    <cellStyle name="Normal 8 3 4 3 4" xfId="3799" xr:uid="{4EE3E0DE-DB59-477C-859B-0C8AFAE03A9F}"/>
    <cellStyle name="Normal 8 3 4 4" xfId="2167" xr:uid="{20E6FDCA-E3FA-4800-A6FA-990CC5110BBF}"/>
    <cellStyle name="Normal 8 3 4 4 2" xfId="2168" xr:uid="{81FF0A29-C940-4C90-8616-54D69E215FFC}"/>
    <cellStyle name="Normal 8 3 4 4 3" xfId="3800" xr:uid="{8AEE4CE6-FBFC-47C4-ABB0-7ED8C65B97D4}"/>
    <cellStyle name="Normal 8 3 4 4 4" xfId="3801" xr:uid="{AA50D200-A5B2-43FC-A23D-00A9FB7527C6}"/>
    <cellStyle name="Normal 8 3 4 5" xfId="2169" xr:uid="{A092DFE8-9B88-4F96-867A-E20907D4E4B6}"/>
    <cellStyle name="Normal 8 3 4 6" xfId="3802" xr:uid="{4F7C692C-9C06-41F4-BAEE-9709972DC852}"/>
    <cellStyle name="Normal 8 3 4 7" xfId="3803" xr:uid="{7EE2E61D-90A2-4922-885A-CE2DAEDC73AE}"/>
    <cellStyle name="Normal 8 3 5" xfId="388" xr:uid="{938C1B25-276E-4039-91C1-F8B6BE6A4AE6}"/>
    <cellStyle name="Normal 8 3 5 2" xfId="793" xr:uid="{6BEC4E09-0071-4D79-992A-ABF0E9923C0F}"/>
    <cellStyle name="Normal 8 3 5 2 2" xfId="2170" xr:uid="{C829DCD5-543A-402C-9A0E-344E1761ED12}"/>
    <cellStyle name="Normal 8 3 5 2 2 2" xfId="2171" xr:uid="{ED207AFC-205B-43B4-89E5-9361EEC01E89}"/>
    <cellStyle name="Normal 8 3 5 2 3" xfId="2172" xr:uid="{CD9E0DBA-70A3-4643-A984-895501A55E90}"/>
    <cellStyle name="Normal 8 3 5 2 4" xfId="3804" xr:uid="{BD17DB67-FFD0-4468-8018-A3CA1274610E}"/>
    <cellStyle name="Normal 8 3 5 3" xfId="2173" xr:uid="{61D765F0-92AF-47C9-84D6-AF2D57B9E88E}"/>
    <cellStyle name="Normal 8 3 5 3 2" xfId="2174" xr:uid="{861C16F0-3852-44CC-B6E6-06D8D6FDCD69}"/>
    <cellStyle name="Normal 8 3 5 3 3" xfId="3805" xr:uid="{782B14B9-1851-4D04-908B-4986C058BE00}"/>
    <cellStyle name="Normal 8 3 5 3 4" xfId="3806" xr:uid="{ADBF5E5C-5501-4B8A-B6D5-7EC6402E294F}"/>
    <cellStyle name="Normal 8 3 5 4" xfId="2175" xr:uid="{AD2C5C16-EA56-442A-A58A-245C89DEAA83}"/>
    <cellStyle name="Normal 8 3 5 5" xfId="3807" xr:uid="{E8B7B4C8-5499-4B21-82C0-0E2975151440}"/>
    <cellStyle name="Normal 8 3 5 6" xfId="3808" xr:uid="{3B719753-872D-4511-A097-2AFCE67BD0B0}"/>
    <cellStyle name="Normal 8 3 6" xfId="389" xr:uid="{061788CB-9EC1-4F37-8EEE-9C171B35F8F2}"/>
    <cellStyle name="Normal 8 3 6 2" xfId="2176" xr:uid="{5161A457-9F17-47D7-A18C-4FC4F9BC724E}"/>
    <cellStyle name="Normal 8 3 6 2 2" xfId="2177" xr:uid="{7214053E-CB5A-41F5-82B9-6F1F2F979057}"/>
    <cellStyle name="Normal 8 3 6 2 3" xfId="3809" xr:uid="{F6137E87-75A7-4978-AB07-9F736C49B81C}"/>
    <cellStyle name="Normal 8 3 6 2 4" xfId="3810" xr:uid="{BEB50ADA-6164-4588-920C-6DA47B880888}"/>
    <cellStyle name="Normal 8 3 6 3" xfId="2178" xr:uid="{D9E6E388-FB14-4173-8B33-961E5EC4E566}"/>
    <cellStyle name="Normal 8 3 6 4" xfId="3811" xr:uid="{D73A83CC-7DB4-483E-868E-CD8AA27249FB}"/>
    <cellStyle name="Normal 8 3 6 5" xfId="3812" xr:uid="{438E6ED0-6A09-4AF8-A770-01808AB9DEB3}"/>
    <cellStyle name="Normal 8 3 7" xfId="2179" xr:uid="{1F4EF0C1-F48F-4378-B551-AEB1EC5DACDB}"/>
    <cellStyle name="Normal 8 3 7 2" xfId="2180" xr:uid="{56AD96CE-D738-40C0-962F-8826369C81DA}"/>
    <cellStyle name="Normal 8 3 7 3" xfId="3813" xr:uid="{B5700E7A-4E9C-4AC5-8C69-26DA5B07F3D5}"/>
    <cellStyle name="Normal 8 3 7 4" xfId="3814" xr:uid="{13A65CA3-817E-4F03-BE79-770D91D3E174}"/>
    <cellStyle name="Normal 8 3 8" xfId="2181" xr:uid="{9E6F2CA0-130D-44A9-8BFF-098835B95504}"/>
    <cellStyle name="Normal 8 3 8 2" xfId="3815" xr:uid="{889A8DC1-C501-43F9-933F-496313DEA748}"/>
    <cellStyle name="Normal 8 3 8 3" xfId="3816" xr:uid="{EB04A7C8-574D-40FE-BAE3-5751A200D94B}"/>
    <cellStyle name="Normal 8 3 8 4" xfId="3817" xr:uid="{2A8295A8-9CAE-450A-87F5-46392B00E5BD}"/>
    <cellStyle name="Normal 8 3 9" xfId="3818" xr:uid="{0FFCB442-61AD-4787-9AAC-B03C76A30DAF}"/>
    <cellStyle name="Normal 8 4" xfId="159" xr:uid="{A5A69C10-DE5A-4186-BF88-6116F567A41B}"/>
    <cellStyle name="Normal 8 4 10" xfId="3819" xr:uid="{2635343F-C616-41B9-BA7A-71B42BF8A299}"/>
    <cellStyle name="Normal 8 4 11" xfId="3820" xr:uid="{8C99CD05-1329-40FF-9591-7B27B8ED663C}"/>
    <cellStyle name="Normal 8 4 2" xfId="160" xr:uid="{D202A733-48A8-429D-8C92-3D961D9AF4CF}"/>
    <cellStyle name="Normal 8 4 2 2" xfId="390" xr:uid="{E0C3560E-286D-4FE9-B394-0358CE312236}"/>
    <cellStyle name="Normal 8 4 2 2 2" xfId="794" xr:uid="{E66F3F1E-89BB-4013-A4A0-477E2F986D38}"/>
    <cellStyle name="Normal 8 4 2 2 2 2" xfId="795" xr:uid="{0C191571-E65C-4E6E-B1F2-28C77890DBF7}"/>
    <cellStyle name="Normal 8 4 2 2 2 2 2" xfId="2182" xr:uid="{1661E46E-EA76-4188-97CF-DB70C289894D}"/>
    <cellStyle name="Normal 8 4 2 2 2 2 3" xfId="3821" xr:uid="{B81A5231-25FD-4F90-A6F6-6F21D7588AD8}"/>
    <cellStyle name="Normal 8 4 2 2 2 2 4" xfId="3822" xr:uid="{418AA256-1670-4625-8D35-516B7267CA51}"/>
    <cellStyle name="Normal 8 4 2 2 2 3" xfId="2183" xr:uid="{ED9530B4-98A0-4872-AD63-5AED83146311}"/>
    <cellStyle name="Normal 8 4 2 2 2 3 2" xfId="3823" xr:uid="{45F4CF78-EF97-422A-A586-F4639844388D}"/>
    <cellStyle name="Normal 8 4 2 2 2 3 3" xfId="3824" xr:uid="{3AF870E0-F9DE-4D25-88C4-AAC0199717EC}"/>
    <cellStyle name="Normal 8 4 2 2 2 3 4" xfId="3825" xr:uid="{5A707D3F-6845-4313-94D5-B76DFF9CF30E}"/>
    <cellStyle name="Normal 8 4 2 2 2 4" xfId="3826" xr:uid="{B25C056A-0C40-423F-88CD-CBFF18C65DAB}"/>
    <cellStyle name="Normal 8 4 2 2 2 5" xfId="3827" xr:uid="{805871DE-C4B4-4FE7-BE7A-EBF5686CF4A4}"/>
    <cellStyle name="Normal 8 4 2 2 2 6" xfId="3828" xr:uid="{77BF679B-97A3-41D0-9798-D1D40D394FEB}"/>
    <cellStyle name="Normal 8 4 2 2 3" xfId="796" xr:uid="{06185C0F-DE90-432C-9779-B4A6633F5B7A}"/>
    <cellStyle name="Normal 8 4 2 2 3 2" xfId="2184" xr:uid="{7B7CAD61-6012-44BE-B823-756C92D9F68B}"/>
    <cellStyle name="Normal 8 4 2 2 3 2 2" xfId="3829" xr:uid="{911DBDCB-5657-466C-BE1E-8E43AFDDCC78}"/>
    <cellStyle name="Normal 8 4 2 2 3 2 3" xfId="3830" xr:uid="{874C2C32-C253-420E-BBF3-F5DF43429125}"/>
    <cellStyle name="Normal 8 4 2 2 3 2 4" xfId="3831" xr:uid="{96AEC323-5C14-490C-801D-0A36CA920038}"/>
    <cellStyle name="Normal 8 4 2 2 3 3" xfId="3832" xr:uid="{590F47D8-4D89-4483-A5BB-F165BD6D35FE}"/>
    <cellStyle name="Normal 8 4 2 2 3 4" xfId="3833" xr:uid="{06B3C1CD-59FA-4105-83F9-1303BAFE3BF3}"/>
    <cellStyle name="Normal 8 4 2 2 3 5" xfId="3834" xr:uid="{497E92B3-6DC9-4A0C-9102-B011952F5311}"/>
    <cellStyle name="Normal 8 4 2 2 4" xfId="2185" xr:uid="{04F66288-E248-4DF3-908B-743BEB077673}"/>
    <cellStyle name="Normal 8 4 2 2 4 2" xfId="3835" xr:uid="{BD8BF07D-E4C6-4935-81F5-92E374DC468E}"/>
    <cellStyle name="Normal 8 4 2 2 4 3" xfId="3836" xr:uid="{CD543E01-9824-47C2-8A27-D5A8E88DFAEA}"/>
    <cellStyle name="Normal 8 4 2 2 4 4" xfId="3837" xr:uid="{CD0B8583-7837-4B81-9FBE-CBA8F43A15FD}"/>
    <cellStyle name="Normal 8 4 2 2 5" xfId="3838" xr:uid="{4639D40E-C76C-455D-96D9-4434E406F407}"/>
    <cellStyle name="Normal 8 4 2 2 5 2" xfId="3839" xr:uid="{E6B38A04-D6E3-4562-A463-B20F936E8178}"/>
    <cellStyle name="Normal 8 4 2 2 5 3" xfId="3840" xr:uid="{CD399522-A276-4391-9220-417D8065069C}"/>
    <cellStyle name="Normal 8 4 2 2 5 4" xfId="3841" xr:uid="{18A95AE2-848A-4FE2-9DFF-172F3EE1F3C5}"/>
    <cellStyle name="Normal 8 4 2 2 6" xfId="3842" xr:uid="{7E3B28EE-1606-463C-B920-C7153B05FC05}"/>
    <cellStyle name="Normal 8 4 2 2 7" xfId="3843" xr:uid="{A3F552EC-9EDA-41B8-871C-C57449B13674}"/>
    <cellStyle name="Normal 8 4 2 2 8" xfId="3844" xr:uid="{A58A8B94-2408-4A72-9C8D-1828E3C8C5F8}"/>
    <cellStyle name="Normal 8 4 2 3" xfId="797" xr:uid="{BAABBFA8-5BBF-4D6E-8D0F-AEA34D794704}"/>
    <cellStyle name="Normal 8 4 2 3 2" xfId="798" xr:uid="{673F9838-AD0B-4C86-9A53-924753A93DE7}"/>
    <cellStyle name="Normal 8 4 2 3 2 2" xfId="799" xr:uid="{AE843EA0-8815-41E9-92C2-874C8BA6AE51}"/>
    <cellStyle name="Normal 8 4 2 3 2 3" xfId="3845" xr:uid="{F217D93B-803D-4E83-8884-16DEC9E50D50}"/>
    <cellStyle name="Normal 8 4 2 3 2 4" xfId="3846" xr:uid="{3EA53209-3459-4BFA-BD2A-9F713DB14ED8}"/>
    <cellStyle name="Normal 8 4 2 3 3" xfId="800" xr:uid="{0EEEFA56-6A44-4AF5-918C-45DC447AF4A7}"/>
    <cellStyle name="Normal 8 4 2 3 3 2" xfId="3847" xr:uid="{4BF78359-703A-43E5-8EF7-CA2D53F4EF72}"/>
    <cellStyle name="Normal 8 4 2 3 3 3" xfId="3848" xr:uid="{FF5E1D39-F83B-4F5D-9148-6FCA94721CA2}"/>
    <cellStyle name="Normal 8 4 2 3 3 4" xfId="3849" xr:uid="{BFB1D1DC-90DD-46E1-9046-822CD2E5D7A7}"/>
    <cellStyle name="Normal 8 4 2 3 4" xfId="3850" xr:uid="{4F9D9633-73DA-4A2E-BBF8-7732340B01DD}"/>
    <cellStyle name="Normal 8 4 2 3 5" xfId="3851" xr:uid="{A0B8FC0B-3E6E-40F0-B683-861108DFBF65}"/>
    <cellStyle name="Normal 8 4 2 3 6" xfId="3852" xr:uid="{5D1C35F0-34FE-49DD-B6BA-981BB59C9F93}"/>
    <cellStyle name="Normal 8 4 2 4" xfId="801" xr:uid="{58237C59-FAA7-40F3-A58C-E9B2B2929D84}"/>
    <cellStyle name="Normal 8 4 2 4 2" xfId="802" xr:uid="{0022C932-5394-4C18-8A51-2E2FC60ACE4C}"/>
    <cellStyle name="Normal 8 4 2 4 2 2" xfId="3853" xr:uid="{D27CEF94-1751-4EB6-92ED-C5FE98E42021}"/>
    <cellStyle name="Normal 8 4 2 4 2 3" xfId="3854" xr:uid="{5900CA85-4FF3-454B-A693-4C541E0B1CCE}"/>
    <cellStyle name="Normal 8 4 2 4 2 4" xfId="3855" xr:uid="{5EA7BB78-F6A9-4C9F-8F43-3D0F5CBA4F9A}"/>
    <cellStyle name="Normal 8 4 2 4 3" xfId="3856" xr:uid="{2CA724CE-61D5-4982-B010-2EC8E13F43A6}"/>
    <cellStyle name="Normal 8 4 2 4 4" xfId="3857" xr:uid="{2765C472-FF7F-44C4-AE2A-7EC9AF5DF80E}"/>
    <cellStyle name="Normal 8 4 2 4 5" xfId="3858" xr:uid="{505A6ADE-E3B5-4F04-AB77-1C6D7D71393A}"/>
    <cellStyle name="Normal 8 4 2 5" xfId="803" xr:uid="{FAEF7D97-93AC-429C-AE51-BD19655E9A95}"/>
    <cellStyle name="Normal 8 4 2 5 2" xfId="3859" xr:uid="{163A2C86-4AEC-4771-A008-9FAAA2890FC4}"/>
    <cellStyle name="Normal 8 4 2 5 3" xfId="3860" xr:uid="{DFBB1305-8A73-4445-BE00-5CCFBE35069B}"/>
    <cellStyle name="Normal 8 4 2 5 4" xfId="3861" xr:uid="{072F7C03-8284-4CC9-8D53-9E9AD70F9C00}"/>
    <cellStyle name="Normal 8 4 2 6" xfId="3862" xr:uid="{3248B668-A5F2-4548-96A3-688E67E9E63D}"/>
    <cellStyle name="Normal 8 4 2 6 2" xfId="3863" xr:uid="{E9241DF9-210D-44BC-8570-F1A98F0EE7B5}"/>
    <cellStyle name="Normal 8 4 2 6 3" xfId="3864" xr:uid="{4C692035-FB4F-49F4-B1DD-B76F011B26D5}"/>
    <cellStyle name="Normal 8 4 2 6 4" xfId="3865" xr:uid="{CB24C06C-E218-4E74-B04C-6D4B101616E5}"/>
    <cellStyle name="Normal 8 4 2 7" xfId="3866" xr:uid="{1BA05320-6E82-401B-8C46-218D07C5AE3B}"/>
    <cellStyle name="Normal 8 4 2 8" xfId="3867" xr:uid="{D739EB84-5858-4910-ABE1-69CDFB60FDFF}"/>
    <cellStyle name="Normal 8 4 2 9" xfId="3868" xr:uid="{068D4686-78C0-49FC-A870-C5A74D64F499}"/>
    <cellStyle name="Normal 8 4 3" xfId="391" xr:uid="{371FFA86-C0D5-42F4-A919-39DCAEAC4E3E}"/>
    <cellStyle name="Normal 8 4 3 2" xfId="804" xr:uid="{B1306BB7-253C-4248-87ED-BF5E1B31F694}"/>
    <cellStyle name="Normal 8 4 3 2 2" xfId="805" xr:uid="{A0A3278B-E6F1-46EA-AC79-A3F21BCBBAAE}"/>
    <cellStyle name="Normal 8 4 3 2 2 2" xfId="2186" xr:uid="{A3935E17-A5BF-43A8-8D19-BB1B264BC148}"/>
    <cellStyle name="Normal 8 4 3 2 2 2 2" xfId="2187" xr:uid="{156FDCF0-333C-4014-9F68-1BE0C98471E2}"/>
    <cellStyle name="Normal 8 4 3 2 2 3" xfId="2188" xr:uid="{D39422B6-D922-49B7-9BF5-F131ADE9DF25}"/>
    <cellStyle name="Normal 8 4 3 2 2 4" xfId="3869" xr:uid="{E6185DDA-206C-4BA9-A421-04C823F62FBD}"/>
    <cellStyle name="Normal 8 4 3 2 3" xfId="2189" xr:uid="{FC389B27-74D4-4FD9-ABC0-9CC25984FE94}"/>
    <cellStyle name="Normal 8 4 3 2 3 2" xfId="2190" xr:uid="{BED863B7-C13F-46ED-A788-6EA82A47E9D3}"/>
    <cellStyle name="Normal 8 4 3 2 3 3" xfId="3870" xr:uid="{4064495A-2BDE-4FEC-9577-69278544E5AD}"/>
    <cellStyle name="Normal 8 4 3 2 3 4" xfId="3871" xr:uid="{21707564-A776-4055-9235-DA056A2161F4}"/>
    <cellStyle name="Normal 8 4 3 2 4" xfId="2191" xr:uid="{7EC5FF4D-0E8E-4FFC-94EB-C38CF2751F93}"/>
    <cellStyle name="Normal 8 4 3 2 5" xfId="3872" xr:uid="{DFE9EDA5-7BA0-43F6-90D4-4DE819593719}"/>
    <cellStyle name="Normal 8 4 3 2 6" xfId="3873" xr:uid="{F2D48820-ABA2-4F6F-827E-B43B41784407}"/>
    <cellStyle name="Normal 8 4 3 3" xfId="806" xr:uid="{82E939C7-389D-42DD-A65B-ED659C254DB8}"/>
    <cellStyle name="Normal 8 4 3 3 2" xfId="2192" xr:uid="{3292790C-E39F-4DB8-98C1-181FFAED9D34}"/>
    <cellStyle name="Normal 8 4 3 3 2 2" xfId="2193" xr:uid="{0910D443-2E76-4529-9120-8CC752E3BF75}"/>
    <cellStyle name="Normal 8 4 3 3 2 3" xfId="3874" xr:uid="{67DC8F35-9684-496D-93D6-0730356712DB}"/>
    <cellStyle name="Normal 8 4 3 3 2 4" xfId="3875" xr:uid="{3FCA5D5C-88AB-4467-9103-69EDB55115A0}"/>
    <cellStyle name="Normal 8 4 3 3 3" xfId="2194" xr:uid="{9A97581A-EDDA-448C-B4BB-0B8253F0BBED}"/>
    <cellStyle name="Normal 8 4 3 3 4" xfId="3876" xr:uid="{9F7CA16A-210D-4EB0-9013-BCA6664D94B2}"/>
    <cellStyle name="Normal 8 4 3 3 5" xfId="3877" xr:uid="{7F6A660E-ABD8-49D0-B1E8-C1B9FDFC53F0}"/>
    <cellStyle name="Normal 8 4 3 4" xfId="2195" xr:uid="{12B405C7-560E-4E4A-8D6A-7F1C337EA251}"/>
    <cellStyle name="Normal 8 4 3 4 2" xfId="2196" xr:uid="{17D9EF21-02AE-41F3-A682-3C717BB09DF5}"/>
    <cellStyle name="Normal 8 4 3 4 3" xfId="3878" xr:uid="{5FA6FDAE-5463-41A7-AEE8-215ECCC344ED}"/>
    <cellStyle name="Normal 8 4 3 4 4" xfId="3879" xr:uid="{265E2C72-B43D-423B-A2A1-DB1562E5DDAB}"/>
    <cellStyle name="Normal 8 4 3 5" xfId="2197" xr:uid="{2F980973-CD3C-4A36-A386-FA872486A6E0}"/>
    <cellStyle name="Normal 8 4 3 5 2" xfId="3880" xr:uid="{D612C063-0FFF-419B-AF11-502C8600E7C1}"/>
    <cellStyle name="Normal 8 4 3 5 3" xfId="3881" xr:uid="{E9484258-2C46-4072-A4C0-C19FE12F36B9}"/>
    <cellStyle name="Normal 8 4 3 5 4" xfId="3882" xr:uid="{ADAC6E8D-CC34-4A5D-81B1-4C9D42FADFBA}"/>
    <cellStyle name="Normal 8 4 3 6" xfId="3883" xr:uid="{96B3BDF9-167E-4F1E-AF51-A6399C7279C8}"/>
    <cellStyle name="Normal 8 4 3 7" xfId="3884" xr:uid="{57DBB7C5-A470-403F-B83B-889F20F7D798}"/>
    <cellStyle name="Normal 8 4 3 8" xfId="3885" xr:uid="{8709DC6C-8AF1-4FB3-8888-391D18BE0DBB}"/>
    <cellStyle name="Normal 8 4 4" xfId="392" xr:uid="{0BF137A6-3C73-40AB-9120-6D0543948A91}"/>
    <cellStyle name="Normal 8 4 4 2" xfId="807" xr:uid="{9988F960-002D-4ADD-8D96-69CE4CFC9942}"/>
    <cellStyle name="Normal 8 4 4 2 2" xfId="808" xr:uid="{85E05E6B-FD33-4E7A-BC3A-9FD099A902D4}"/>
    <cellStyle name="Normal 8 4 4 2 2 2" xfId="2198" xr:uid="{C3A78EEB-9F4F-4903-87FA-250649DFB0F6}"/>
    <cellStyle name="Normal 8 4 4 2 2 3" xfId="3886" xr:uid="{A6FEA726-FB94-4DA3-86FA-B1731017C76D}"/>
    <cellStyle name="Normal 8 4 4 2 2 4" xfId="3887" xr:uid="{FF13F040-AD8B-4228-B0ED-BAE5D0437418}"/>
    <cellStyle name="Normal 8 4 4 2 3" xfId="2199" xr:uid="{CA953FCA-77F5-497C-962D-3D274D34F981}"/>
    <cellStyle name="Normal 8 4 4 2 4" xfId="3888" xr:uid="{F857952E-5A28-4570-BAF9-927888A8D4A6}"/>
    <cellStyle name="Normal 8 4 4 2 5" xfId="3889" xr:uid="{97216F7D-AF68-44B7-8A13-83F58C1F1F93}"/>
    <cellStyle name="Normal 8 4 4 3" xfId="809" xr:uid="{90EBED0C-C993-4CE6-A251-69F0FB6F3859}"/>
    <cellStyle name="Normal 8 4 4 3 2" xfId="2200" xr:uid="{9F7B364D-41F3-4997-BFFC-40D19DE01687}"/>
    <cellStyle name="Normal 8 4 4 3 3" xfId="3890" xr:uid="{31ADBA8F-098A-4D5B-9576-8171E7F9C5F2}"/>
    <cellStyle name="Normal 8 4 4 3 4" xfId="3891" xr:uid="{BDF50238-98FA-4CAB-AEA5-B26331F21BC6}"/>
    <cellStyle name="Normal 8 4 4 4" xfId="2201" xr:uid="{3C1EA8CC-856D-46A6-A327-B18CB262AAFB}"/>
    <cellStyle name="Normal 8 4 4 4 2" xfId="3892" xr:uid="{03E85914-F638-44A9-B50B-8528C0051EB7}"/>
    <cellStyle name="Normal 8 4 4 4 3" xfId="3893" xr:uid="{44842193-27F2-4A07-8DF7-C2B68198D134}"/>
    <cellStyle name="Normal 8 4 4 4 4" xfId="3894" xr:uid="{E2186254-86C4-416D-88B1-ED10C31F6AF0}"/>
    <cellStyle name="Normal 8 4 4 5" xfId="3895" xr:uid="{766F24BB-1AF1-4258-AA91-2E29EE5F7561}"/>
    <cellStyle name="Normal 8 4 4 6" xfId="3896" xr:uid="{D24B4758-4CBB-415E-BEAC-E1094BC4D85E}"/>
    <cellStyle name="Normal 8 4 4 7" xfId="3897" xr:uid="{28547065-CE40-4698-9BB0-E6CEC3696EEB}"/>
    <cellStyle name="Normal 8 4 5" xfId="393" xr:uid="{9C429AF8-8269-4A53-9550-61D2E16A05DF}"/>
    <cellStyle name="Normal 8 4 5 2" xfId="810" xr:uid="{E861D803-E82D-4ED3-994B-281E2353BDC8}"/>
    <cellStyle name="Normal 8 4 5 2 2" xfId="2202" xr:uid="{43CDCAFE-B64F-4517-B3D7-FDAFFF6757D3}"/>
    <cellStyle name="Normal 8 4 5 2 3" xfId="3898" xr:uid="{0D929F3C-FE2D-4109-9931-2E269C996448}"/>
    <cellStyle name="Normal 8 4 5 2 4" xfId="3899" xr:uid="{529D8797-5201-4607-9C5A-4A7899AE5221}"/>
    <cellStyle name="Normal 8 4 5 3" xfId="2203" xr:uid="{D6874B1D-FFD0-41BE-A810-1248E1F545E2}"/>
    <cellStyle name="Normal 8 4 5 3 2" xfId="3900" xr:uid="{4816988B-8557-4936-8271-EEC6353C0187}"/>
    <cellStyle name="Normal 8 4 5 3 3" xfId="3901" xr:uid="{13242063-D9E1-40E1-9050-F12D67F51FC5}"/>
    <cellStyle name="Normal 8 4 5 3 4" xfId="3902" xr:uid="{8B4C3DCD-D711-4F5D-A212-5284774C6A03}"/>
    <cellStyle name="Normal 8 4 5 4" xfId="3903" xr:uid="{C409E92E-E3BE-475E-B2F4-4BF91F52B6B9}"/>
    <cellStyle name="Normal 8 4 5 5" xfId="3904" xr:uid="{A9A4F074-3DEC-45CE-8A6F-9B4CC5B1821A}"/>
    <cellStyle name="Normal 8 4 5 6" xfId="3905" xr:uid="{82357A47-F692-4023-887A-B57E543E2B6D}"/>
    <cellStyle name="Normal 8 4 6" xfId="811" xr:uid="{95951675-7A7F-4DFE-B605-6009B342B6C2}"/>
    <cellStyle name="Normal 8 4 6 2" xfId="2204" xr:uid="{DF414CDD-F77C-4CE0-8C41-740F4176FE4A}"/>
    <cellStyle name="Normal 8 4 6 2 2" xfId="3906" xr:uid="{86BC5013-C941-4EC1-9A68-75F753D1BD52}"/>
    <cellStyle name="Normal 8 4 6 2 3" xfId="3907" xr:uid="{2B067697-1E71-4FF1-A01B-6B1CC66D95FD}"/>
    <cellStyle name="Normal 8 4 6 2 4" xfId="3908" xr:uid="{E25F362C-EAFD-4E45-9DFC-4E0BF49BEC19}"/>
    <cellStyle name="Normal 8 4 6 3" xfId="3909" xr:uid="{29058DC4-000C-4A8A-88BF-556B0080EA5F}"/>
    <cellStyle name="Normal 8 4 6 4" xfId="3910" xr:uid="{BD031AC7-8785-4F0E-BE6F-E7444762CD86}"/>
    <cellStyle name="Normal 8 4 6 5" xfId="3911" xr:uid="{2901FD56-F16D-4877-9441-CE655B1E348A}"/>
    <cellStyle name="Normal 8 4 7" xfId="2205" xr:uid="{11C14FF2-65A9-4D38-862C-235B186964E7}"/>
    <cellStyle name="Normal 8 4 7 2" xfId="3912" xr:uid="{A9736A6C-DA7D-4D86-8092-4EE684EB30E4}"/>
    <cellStyle name="Normal 8 4 7 3" xfId="3913" xr:uid="{2FD3DF6A-CAEA-4C2B-8373-73485C3F5C31}"/>
    <cellStyle name="Normal 8 4 7 4" xfId="3914" xr:uid="{8FEF1F32-4179-41AB-BF2C-D0C374408D8F}"/>
    <cellStyle name="Normal 8 4 8" xfId="3915" xr:uid="{FC6391B6-975A-4BA9-989F-BEFA7D0DE337}"/>
    <cellStyle name="Normal 8 4 8 2" xfId="3916" xr:uid="{DEC7E595-BA16-4023-97A3-3678992545D9}"/>
    <cellStyle name="Normal 8 4 8 3" xfId="3917" xr:uid="{EDB9C5FF-CE20-4514-811B-48140CDCDD13}"/>
    <cellStyle name="Normal 8 4 8 4" xfId="3918" xr:uid="{B48C4125-B246-4D2F-A731-BBA2D23457FE}"/>
    <cellStyle name="Normal 8 4 9" xfId="3919" xr:uid="{4D96D247-323D-4D15-AAA2-063344876067}"/>
    <cellStyle name="Normal 8 5" xfId="161" xr:uid="{0F76F037-2FA1-49CE-A41B-8ED594EE685A}"/>
    <cellStyle name="Normal 8 5 2" xfId="162" xr:uid="{0923F267-1DE3-4CE4-85E9-8CE56DD22810}"/>
    <cellStyle name="Normal 8 5 2 2" xfId="394" xr:uid="{B5414340-CFD9-4D49-A99B-42DCF20E0CCF}"/>
    <cellStyle name="Normal 8 5 2 2 2" xfId="812" xr:uid="{39994B82-FE79-41AD-A28C-50D6001FCFC9}"/>
    <cellStyle name="Normal 8 5 2 2 2 2" xfId="2206" xr:uid="{F0A982F2-D43E-4182-9504-168A8B8BFD58}"/>
    <cellStyle name="Normal 8 5 2 2 2 3" xfId="3920" xr:uid="{583BFBE5-F9C8-4E22-BC36-E45CAB063D61}"/>
    <cellStyle name="Normal 8 5 2 2 2 4" xfId="3921" xr:uid="{61576701-5A34-4C77-A1BE-17B164C207CB}"/>
    <cellStyle name="Normal 8 5 2 2 3" xfId="2207" xr:uid="{3715FAE4-1F41-4641-B8E4-9AE6DF08DE9A}"/>
    <cellStyle name="Normal 8 5 2 2 3 2" xfId="3922" xr:uid="{50DF630D-EBE7-43CA-A8F1-FAB12942692D}"/>
    <cellStyle name="Normal 8 5 2 2 3 3" xfId="3923" xr:uid="{63167A5B-D040-460B-B271-6AF8FD4C7EE1}"/>
    <cellStyle name="Normal 8 5 2 2 3 4" xfId="3924" xr:uid="{D9EF993F-E112-441D-AC8C-DF0048D95865}"/>
    <cellStyle name="Normal 8 5 2 2 4" xfId="3925" xr:uid="{23AE44E0-D0E2-4B25-B967-11800C6C8E42}"/>
    <cellStyle name="Normal 8 5 2 2 5" xfId="3926" xr:uid="{F2DB35AD-3BB8-4B94-885F-76D5EF6C3809}"/>
    <cellStyle name="Normal 8 5 2 2 6" xfId="3927" xr:uid="{8A475828-507B-4B00-8783-8E3D4F4B0356}"/>
    <cellStyle name="Normal 8 5 2 3" xfId="813" xr:uid="{F642AD21-E198-424F-A8D3-8E202391EFFC}"/>
    <cellStyle name="Normal 8 5 2 3 2" xfId="2208" xr:uid="{3C870662-17B2-41CB-8F0C-6AF540F64598}"/>
    <cellStyle name="Normal 8 5 2 3 2 2" xfId="3928" xr:uid="{B241DA32-A90F-4A22-9104-A9A9D8A5410F}"/>
    <cellStyle name="Normal 8 5 2 3 2 3" xfId="3929" xr:uid="{D49AAA84-7488-43D2-A501-29EA49B5EE6F}"/>
    <cellStyle name="Normal 8 5 2 3 2 4" xfId="3930" xr:uid="{57BD42DD-13B9-46B7-961F-608E0D3864CB}"/>
    <cellStyle name="Normal 8 5 2 3 3" xfId="3931" xr:uid="{D729C388-52E5-4C19-BE30-EA79FED9379E}"/>
    <cellStyle name="Normal 8 5 2 3 4" xfId="3932" xr:uid="{2EB44520-F2AE-40AF-B2D8-5B0174646807}"/>
    <cellStyle name="Normal 8 5 2 3 5" xfId="3933" xr:uid="{28C3322F-C8CB-434B-A105-082F0277BC0E}"/>
    <cellStyle name="Normal 8 5 2 4" xfId="2209" xr:uid="{EB3BE230-09B7-481A-A817-45F57334684B}"/>
    <cellStyle name="Normal 8 5 2 4 2" xfId="3934" xr:uid="{4F51D1D3-F10F-4370-B1AD-9C4DA3C31317}"/>
    <cellStyle name="Normal 8 5 2 4 3" xfId="3935" xr:uid="{C074D0F0-F59B-44B5-AC86-10CEE3BCF5BE}"/>
    <cellStyle name="Normal 8 5 2 4 4" xfId="3936" xr:uid="{D96DE8ED-FC12-4012-BAF8-9C54D8FDA483}"/>
    <cellStyle name="Normal 8 5 2 5" xfId="3937" xr:uid="{23821020-D280-482F-A253-2F143F8DBF95}"/>
    <cellStyle name="Normal 8 5 2 5 2" xfId="3938" xr:uid="{F8E2C641-9173-45F2-90E3-D1B14DD7A9DB}"/>
    <cellStyle name="Normal 8 5 2 5 3" xfId="3939" xr:uid="{1190F42B-1C8F-47E6-A205-32594327010D}"/>
    <cellStyle name="Normal 8 5 2 5 4" xfId="3940" xr:uid="{38B2D34D-EB8F-4C3D-B4EB-8504A6CA6411}"/>
    <cellStyle name="Normal 8 5 2 6" xfId="3941" xr:uid="{CE2C6400-F9E4-4ADF-96C5-A70A61FB3712}"/>
    <cellStyle name="Normal 8 5 2 7" xfId="3942" xr:uid="{D4E3BA0F-2EC0-4FE0-9F92-3A10CBF759DE}"/>
    <cellStyle name="Normal 8 5 2 8" xfId="3943" xr:uid="{BAAE2A8C-8931-499D-9381-57A3EAE1EA30}"/>
    <cellStyle name="Normal 8 5 3" xfId="395" xr:uid="{1658D0BE-D862-4D6E-B6F9-3FB002EA2361}"/>
    <cellStyle name="Normal 8 5 3 2" xfId="814" xr:uid="{5C5E2F74-926C-4D0D-8D66-315C67A83710}"/>
    <cellStyle name="Normal 8 5 3 2 2" xfId="815" xr:uid="{A9FEB926-40EC-43A9-AB41-0B578EA24802}"/>
    <cellStyle name="Normal 8 5 3 2 3" xfId="3944" xr:uid="{8F8A3283-0B30-4ED9-9B53-410C84AC9348}"/>
    <cellStyle name="Normal 8 5 3 2 4" xfId="3945" xr:uid="{BA9395A3-410A-4481-A17F-82D1EBB39073}"/>
    <cellStyle name="Normal 8 5 3 3" xfId="816" xr:uid="{BA355712-D66B-4AB4-87EE-DEEBAD5893F9}"/>
    <cellStyle name="Normal 8 5 3 3 2" xfId="3946" xr:uid="{EB6F43DB-3E82-4482-AEB9-6A01996ED126}"/>
    <cellStyle name="Normal 8 5 3 3 3" xfId="3947" xr:uid="{5D5B7C1F-A39E-4340-9F33-44F5AE749DE5}"/>
    <cellStyle name="Normal 8 5 3 3 4" xfId="3948" xr:uid="{5DD29A31-7CC9-4844-A078-029028E48B41}"/>
    <cellStyle name="Normal 8 5 3 4" xfId="3949" xr:uid="{CA11D7C2-977F-43A2-98ED-6C0D2206B9C8}"/>
    <cellStyle name="Normal 8 5 3 5" xfId="3950" xr:uid="{B1D338C8-5F85-45B2-B6BD-BEC5DD32612E}"/>
    <cellStyle name="Normal 8 5 3 6" xfId="3951" xr:uid="{060CDD65-C120-4AAC-B863-98CFFFF90CDF}"/>
    <cellStyle name="Normal 8 5 4" xfId="396" xr:uid="{A0812A14-82F3-4467-A6B9-A20AA20F3915}"/>
    <cellStyle name="Normal 8 5 4 2" xfId="817" xr:uid="{23FC81D2-4AA7-4179-A270-F6EFBBEE3738}"/>
    <cellStyle name="Normal 8 5 4 2 2" xfId="3952" xr:uid="{C9B48163-7DE3-4856-A481-6258188509D4}"/>
    <cellStyle name="Normal 8 5 4 2 3" xfId="3953" xr:uid="{FD765EF6-8439-431B-96F0-2E549EF2562E}"/>
    <cellStyle name="Normal 8 5 4 2 4" xfId="3954" xr:uid="{1B233D02-1193-4C75-A805-196191F62A36}"/>
    <cellStyle name="Normal 8 5 4 3" xfId="3955" xr:uid="{F2CD599B-216E-4A64-A767-F3DCEE300207}"/>
    <cellStyle name="Normal 8 5 4 4" xfId="3956" xr:uid="{0A72571B-4050-49A2-B788-8AE83C087F87}"/>
    <cellStyle name="Normal 8 5 4 5" xfId="3957" xr:uid="{1670C78B-1D20-400B-B149-E5FF75A8BEE2}"/>
    <cellStyle name="Normal 8 5 5" xfId="818" xr:uid="{669062B6-A6C4-4F2A-BF3E-7CA94AED829B}"/>
    <cellStyle name="Normal 8 5 5 2" xfId="3958" xr:uid="{4A5C5C88-C78D-4889-8A9A-63FF050A4733}"/>
    <cellStyle name="Normal 8 5 5 3" xfId="3959" xr:uid="{A6D98466-62D8-4DCE-8700-F57B08192431}"/>
    <cellStyle name="Normal 8 5 5 4" xfId="3960" xr:uid="{DA4959EB-7C90-4C0E-A066-7995B2E4442E}"/>
    <cellStyle name="Normal 8 5 6" xfId="3961" xr:uid="{FC2643D1-8B7A-4660-BD7B-0BEB351FC4A5}"/>
    <cellStyle name="Normal 8 5 6 2" xfId="3962" xr:uid="{A1C639BA-B035-4016-8F19-F938F6233AE3}"/>
    <cellStyle name="Normal 8 5 6 3" xfId="3963" xr:uid="{7EB2D699-A38B-4D9F-A1CC-5B4D042B51C7}"/>
    <cellStyle name="Normal 8 5 6 4" xfId="3964" xr:uid="{394A0B13-1604-4B5F-8DEF-697784C716C0}"/>
    <cellStyle name="Normal 8 5 7" xfId="3965" xr:uid="{A80B39AF-BF20-4DB6-9D5F-040D92A8C413}"/>
    <cellStyle name="Normal 8 5 8" xfId="3966" xr:uid="{5BD8A754-D117-47F8-9068-F6B8C8EA5B80}"/>
    <cellStyle name="Normal 8 5 9" xfId="3967" xr:uid="{27DFA81B-FBBC-4B1D-A35A-CEA14DBE3AA9}"/>
    <cellStyle name="Normal 8 6" xfId="163" xr:uid="{2D4567DC-9FA4-4288-BB53-8A9AA93F6F04}"/>
    <cellStyle name="Normal 8 6 2" xfId="397" xr:uid="{CD18DAEB-F173-43D5-8DD2-E9BB2BA3C38A}"/>
    <cellStyle name="Normal 8 6 2 2" xfId="819" xr:uid="{AA0ECF69-0844-44D4-BC7B-93ED25085CE9}"/>
    <cellStyle name="Normal 8 6 2 2 2" xfId="2210" xr:uid="{232A4FA4-9E12-424C-ACF8-7C29BEAE01FD}"/>
    <cellStyle name="Normal 8 6 2 2 2 2" xfId="2211" xr:uid="{EAC98293-DF4F-4EC9-A638-F1AC89280AEA}"/>
    <cellStyle name="Normal 8 6 2 2 3" xfId="2212" xr:uid="{1F70BAF7-D6C6-444D-BD6F-1229DE2C7DCE}"/>
    <cellStyle name="Normal 8 6 2 2 4" xfId="3968" xr:uid="{6B176D0C-6FD6-46F9-98A1-1FE9EB5AA268}"/>
    <cellStyle name="Normal 8 6 2 3" xfId="2213" xr:uid="{57BABE91-64BF-465E-969A-6CAF56986E00}"/>
    <cellStyle name="Normal 8 6 2 3 2" xfId="2214" xr:uid="{F451EE4F-1613-4D50-A47B-8B9EE43FAA08}"/>
    <cellStyle name="Normal 8 6 2 3 3" xfId="3969" xr:uid="{DED1ABD3-9CA1-48B8-A8D8-33C90B5E8521}"/>
    <cellStyle name="Normal 8 6 2 3 4" xfId="3970" xr:uid="{C4228870-2A9B-4618-904D-9699ED595024}"/>
    <cellStyle name="Normal 8 6 2 4" xfId="2215" xr:uid="{05F1854D-8875-45BD-8067-AD4995A08033}"/>
    <cellStyle name="Normal 8 6 2 5" xfId="3971" xr:uid="{602236D5-B0B0-4BC7-AFD1-C28DF314F2DE}"/>
    <cellStyle name="Normal 8 6 2 6" xfId="3972" xr:uid="{CFEFEA1A-B7AD-41B1-9B88-C16EE9726D57}"/>
    <cellStyle name="Normal 8 6 3" xfId="820" xr:uid="{41FDCC1A-8572-448A-A44A-F8ECBA10362D}"/>
    <cellStyle name="Normal 8 6 3 2" xfId="2216" xr:uid="{2B76E76D-24A5-45E2-BDEC-2D2BFDB7EDF9}"/>
    <cellStyle name="Normal 8 6 3 2 2" xfId="2217" xr:uid="{2D581445-1C58-4478-8006-ADDDC999D526}"/>
    <cellStyle name="Normal 8 6 3 2 3" xfId="3973" xr:uid="{F9675BEE-A118-4375-912D-8B5ECBC4D8AD}"/>
    <cellStyle name="Normal 8 6 3 2 4" xfId="3974" xr:uid="{72A9EAAC-4717-4484-869C-5795F5A14BC4}"/>
    <cellStyle name="Normal 8 6 3 3" xfId="2218" xr:uid="{D6C86BE4-FFF1-4E27-A60A-DA267BBE6401}"/>
    <cellStyle name="Normal 8 6 3 4" xfId="3975" xr:uid="{96C2A2ED-23B5-414F-8FC0-0AD88BC45839}"/>
    <cellStyle name="Normal 8 6 3 5" xfId="3976" xr:uid="{75F2D097-3E2E-4B82-8D63-E9961CE2E2E0}"/>
    <cellStyle name="Normal 8 6 4" xfId="2219" xr:uid="{A07C88E3-4B9C-4152-887A-C3C0CFE3F9B3}"/>
    <cellStyle name="Normal 8 6 4 2" xfId="2220" xr:uid="{AC13E7B7-A6A1-4679-B66A-E7B1D950C41C}"/>
    <cellStyle name="Normal 8 6 4 3" xfId="3977" xr:uid="{98E8EC8B-595D-4328-B373-E392E87CA163}"/>
    <cellStyle name="Normal 8 6 4 4" xfId="3978" xr:uid="{C27AFB0C-8918-47DD-AC0A-9A7C0F0A252E}"/>
    <cellStyle name="Normal 8 6 5" xfId="2221" xr:uid="{1081C366-9A2F-4AF5-9458-970449CEF245}"/>
    <cellStyle name="Normal 8 6 5 2" xfId="3979" xr:uid="{E3CC1C2B-0323-4E8F-90B0-AB47F1C0F16C}"/>
    <cellStyle name="Normal 8 6 5 3" xfId="3980" xr:uid="{D8F055C6-761D-476A-872A-513A36D7B438}"/>
    <cellStyle name="Normal 8 6 5 4" xfId="3981" xr:uid="{BA0D0D40-4BFB-4057-9238-2ED13331C6A5}"/>
    <cellStyle name="Normal 8 6 6" xfId="3982" xr:uid="{4B4EE0E5-1FEA-4B57-B1A6-BB1FD9FA9DD6}"/>
    <cellStyle name="Normal 8 6 7" xfId="3983" xr:uid="{04E57A60-7127-4833-836D-DCEC14261AAE}"/>
    <cellStyle name="Normal 8 6 8" xfId="3984" xr:uid="{63FA4EC9-4A1A-4C99-88EE-4BBB820DF32D}"/>
    <cellStyle name="Normal 8 7" xfId="398" xr:uid="{3A817B4B-CC08-4A6C-A0AB-D22C6ADD12D8}"/>
    <cellStyle name="Normal 8 7 2" xfId="821" xr:uid="{A2CD96BA-270C-411A-850C-AE0C4C3D595A}"/>
    <cellStyle name="Normal 8 7 2 2" xfId="822" xr:uid="{A92168A6-C742-47AC-B15D-8563CBC49A60}"/>
    <cellStyle name="Normal 8 7 2 2 2" xfId="2222" xr:uid="{7A8B9BA1-137E-48C3-958A-D85436564F19}"/>
    <cellStyle name="Normal 8 7 2 2 3" xfId="3985" xr:uid="{068601E4-87CD-4114-9140-709BF74702C9}"/>
    <cellStyle name="Normal 8 7 2 2 4" xfId="3986" xr:uid="{56782C81-4AA5-4BAA-8991-F367F362EEF7}"/>
    <cellStyle name="Normal 8 7 2 3" xfId="2223" xr:uid="{6DD2156E-9FE1-4C6D-84D9-20742315E03D}"/>
    <cellStyle name="Normal 8 7 2 4" xfId="3987" xr:uid="{977C46B4-1D87-4098-B9FA-D63E8E187BDA}"/>
    <cellStyle name="Normal 8 7 2 5" xfId="3988" xr:uid="{6D2BCC3B-57A8-4A1C-A601-E00F24547AF2}"/>
    <cellStyle name="Normal 8 7 3" xfId="823" xr:uid="{E155ACEF-9D12-4ADC-AFBB-0C2045075DC6}"/>
    <cellStyle name="Normal 8 7 3 2" xfId="2224" xr:uid="{CE692423-56E9-4859-B9AD-3EA948767EA5}"/>
    <cellStyle name="Normal 8 7 3 3" xfId="3989" xr:uid="{74025702-83DE-499E-9A58-E7F076D20865}"/>
    <cellStyle name="Normal 8 7 3 4" xfId="3990" xr:uid="{A678A857-5FB8-411D-8F1A-6D705D028F92}"/>
    <cellStyle name="Normal 8 7 4" xfId="2225" xr:uid="{84EC9E91-B261-48CD-BDF2-725BECE9E69F}"/>
    <cellStyle name="Normal 8 7 4 2" xfId="3991" xr:uid="{85C958B3-43E5-4B04-8434-05DBCFF84EA6}"/>
    <cellStyle name="Normal 8 7 4 3" xfId="3992" xr:uid="{648D8503-7753-4521-A2D4-1D5AEEFE9ADA}"/>
    <cellStyle name="Normal 8 7 4 4" xfId="3993" xr:uid="{0AB70B73-5ED2-4458-B3EC-6D7B0A0AA589}"/>
    <cellStyle name="Normal 8 7 5" xfId="3994" xr:uid="{9BABEBE4-E7A7-45CF-9485-AD273CBD3FA0}"/>
    <cellStyle name="Normal 8 7 6" xfId="3995" xr:uid="{81795913-8B0A-4591-BA83-50F55266D0AA}"/>
    <cellStyle name="Normal 8 7 7" xfId="3996" xr:uid="{936D0885-59A5-4E90-A7CC-A95016FB37E9}"/>
    <cellStyle name="Normal 8 8" xfId="399" xr:uid="{732977ED-A36B-48EE-8B3F-4721352244AE}"/>
    <cellStyle name="Normal 8 8 2" xfId="824" xr:uid="{0FC0B9A4-6645-47A8-91C5-6B4C76606654}"/>
    <cellStyle name="Normal 8 8 2 2" xfId="2226" xr:uid="{CD78F89E-07D6-4273-BA34-2D7074A38E46}"/>
    <cellStyle name="Normal 8 8 2 3" xfId="3997" xr:uid="{72400680-88D1-47B3-875E-9E2698094B78}"/>
    <cellStyle name="Normal 8 8 2 4" xfId="3998" xr:uid="{7ACECE10-1992-4E79-AAEA-29453B4C3056}"/>
    <cellStyle name="Normal 8 8 3" xfId="2227" xr:uid="{96D1FC69-E287-4769-B8F6-2757E52B5992}"/>
    <cellStyle name="Normal 8 8 3 2" xfId="3999" xr:uid="{4543761B-AEF6-4C18-A8E1-34E410194E8A}"/>
    <cellStyle name="Normal 8 8 3 3" xfId="4000" xr:uid="{F33E1041-B3CE-42E2-BC54-881D6F50656A}"/>
    <cellStyle name="Normal 8 8 3 4" xfId="4001" xr:uid="{FB4E039F-75EB-4A2D-9326-F868C573C9A4}"/>
    <cellStyle name="Normal 8 8 4" xfId="4002" xr:uid="{27D0B7B1-B16E-4929-BA85-175C67886906}"/>
    <cellStyle name="Normal 8 8 5" xfId="4003" xr:uid="{FB6F31B4-8D59-4824-94E7-DCD4DF68A158}"/>
    <cellStyle name="Normal 8 8 6" xfId="4004" xr:uid="{C3AAF125-D756-4161-95C7-94815D8DB501}"/>
    <cellStyle name="Normal 8 9" xfId="400" xr:uid="{5FC02AFB-8AF5-4F80-988A-61CD3C10C00D}"/>
    <cellStyle name="Normal 8 9 2" xfId="2228" xr:uid="{ADE41A4F-2307-46C2-A5F0-EBF2BB65C3E0}"/>
    <cellStyle name="Normal 8 9 2 2" xfId="4005" xr:uid="{976DB8E1-2430-4E57-800C-3DAF18E5DF74}"/>
    <cellStyle name="Normal 8 9 2 2 2" xfId="4410" xr:uid="{3EA01682-64D6-4A80-BF62-246908145FDC}"/>
    <cellStyle name="Normal 8 9 2 2 3" xfId="4689" xr:uid="{C9E736E5-4036-41AB-BE18-0E592C701FB9}"/>
    <cellStyle name="Normal 8 9 2 3" xfId="4006" xr:uid="{017F03D2-1EFC-4EF3-9A4F-48FA63DDD29F}"/>
    <cellStyle name="Normal 8 9 2 4" xfId="4007" xr:uid="{96A92A50-4E92-4A9C-A819-93C094FCBD03}"/>
    <cellStyle name="Normal 8 9 3" xfId="4008" xr:uid="{850D69AD-98A2-4787-80B4-A2F00EC50C01}"/>
    <cellStyle name="Normal 8 9 4" xfId="4009" xr:uid="{D30B9ABB-62C2-4B93-9029-0B37D3C99BAC}"/>
    <cellStyle name="Normal 8 9 4 2" xfId="4580" xr:uid="{4EEB6C3B-8AE4-4737-BB08-F47DF2373830}"/>
    <cellStyle name="Normal 8 9 4 3" xfId="4690" xr:uid="{B61A1465-B101-479A-8148-67E0FEE6B2F5}"/>
    <cellStyle name="Normal 8 9 4 4" xfId="4609" xr:uid="{EF3482BC-301A-4F92-8689-171486D0255E}"/>
    <cellStyle name="Normal 8 9 5" xfId="4010" xr:uid="{E1918013-8E33-43A2-B0A3-45FB9BCAE6F4}"/>
    <cellStyle name="Normal 9" xfId="164" xr:uid="{4823A83C-00F6-4A7D-B30B-0FDE47AAA339}"/>
    <cellStyle name="Normal 9 10" xfId="401" xr:uid="{7BECACD9-3CC1-4B59-8F2F-4C659EDBA857}"/>
    <cellStyle name="Normal 9 10 2" xfId="2229" xr:uid="{7000C135-136F-41B3-BC33-2B0FD68DDF49}"/>
    <cellStyle name="Normal 9 10 2 2" xfId="4011" xr:uid="{716200A8-BEC6-48BD-8670-69421879CDDE}"/>
    <cellStyle name="Normal 9 10 2 3" xfId="4012" xr:uid="{9979FFD5-5E86-420C-B58D-B714267D48EF}"/>
    <cellStyle name="Normal 9 10 2 4" xfId="4013" xr:uid="{950F6157-005C-4134-AA8D-151AA4834ACF}"/>
    <cellStyle name="Normal 9 10 3" xfId="4014" xr:uid="{0DD83E02-E384-4FD3-9A18-199FFCCEC737}"/>
    <cellStyle name="Normal 9 10 4" xfId="4015" xr:uid="{63BFAEB1-1DF4-4308-AAC7-0EFE484A1C7A}"/>
    <cellStyle name="Normal 9 10 5" xfId="4016" xr:uid="{32BDA4A4-8893-49E2-B4D6-BFDA0862D1EC}"/>
    <cellStyle name="Normal 9 11" xfId="2230" xr:uid="{651AE33A-DE66-4BE5-AFD0-F5318253273E}"/>
    <cellStyle name="Normal 9 11 2" xfId="4017" xr:uid="{07D68BDA-82E1-4B39-AA8B-7195EB02CF69}"/>
    <cellStyle name="Normal 9 11 3" xfId="4018" xr:uid="{267DE834-6FCD-442F-AE1C-656846BD8A33}"/>
    <cellStyle name="Normal 9 11 4" xfId="4019" xr:uid="{ACD7D1B4-5FBB-47E1-B6DE-6ACBBE36CA4E}"/>
    <cellStyle name="Normal 9 12" xfId="4020" xr:uid="{4F15441B-67DD-4A72-A2AD-3B1EB37845E0}"/>
    <cellStyle name="Normal 9 12 2" xfId="4021" xr:uid="{1729C012-9C00-44AE-B601-FF9773DD27F4}"/>
    <cellStyle name="Normal 9 12 3" xfId="4022" xr:uid="{B94B2399-7F9E-4291-B704-598F94E23450}"/>
    <cellStyle name="Normal 9 12 4" xfId="4023" xr:uid="{38423951-AC24-418C-9649-3CA2D5094EE6}"/>
    <cellStyle name="Normal 9 13" xfId="4024" xr:uid="{75AAB1AC-50CF-449D-A8D1-B58096E9374C}"/>
    <cellStyle name="Normal 9 13 2" xfId="4025" xr:uid="{A85CD1B5-CEE7-42A7-AE88-FA5D40DA4C04}"/>
    <cellStyle name="Normal 9 14" xfId="4026" xr:uid="{6959A31C-B806-4883-A3C9-F66CD0CFE78F}"/>
    <cellStyle name="Normal 9 15" xfId="4027" xr:uid="{A083F1F3-D4BF-44ED-800D-6E6090880FE8}"/>
    <cellStyle name="Normal 9 16" xfId="4028" xr:uid="{4511E17E-2F83-4ABE-A8EA-7086346435BC}"/>
    <cellStyle name="Normal 9 2" xfId="165" xr:uid="{C1EFD698-CAA9-4755-B7E1-60B3C4BE9791}"/>
    <cellStyle name="Normal 9 2 2" xfId="402" xr:uid="{185AC69A-7B13-4FAE-802B-C7EFAAAE2D14}"/>
    <cellStyle name="Normal 9 2 2 2" xfId="4672" xr:uid="{5DA00B44-E16A-4118-846E-A42E2E58AD8D}"/>
    <cellStyle name="Normal 9 2 3" xfId="4561" xr:uid="{B1FADAF2-7707-45C9-8046-3F9332836284}"/>
    <cellStyle name="Normal 9 3" xfId="166" xr:uid="{B81D8B5C-6F55-4BD0-8C45-60549295B2D0}"/>
    <cellStyle name="Normal 9 3 10" xfId="4029" xr:uid="{412554DC-E9C4-4679-A5AA-2A1DE1A1980F}"/>
    <cellStyle name="Normal 9 3 11" xfId="4030" xr:uid="{948A4A26-486B-44C5-902D-C06A2131FD85}"/>
    <cellStyle name="Normal 9 3 2" xfId="167" xr:uid="{CEA8EDF8-8A5B-41E6-B0CD-FF9723101E3E}"/>
    <cellStyle name="Normal 9 3 2 2" xfId="168" xr:uid="{B6D65D39-1957-4668-84D4-0BBBC3C57BED}"/>
    <cellStyle name="Normal 9 3 2 2 2" xfId="403" xr:uid="{D346AF55-60C9-4E58-9525-2AC889B06345}"/>
    <cellStyle name="Normal 9 3 2 2 2 2" xfId="825" xr:uid="{CB427BD9-2142-4971-885D-FE6759827D48}"/>
    <cellStyle name="Normal 9 3 2 2 2 2 2" xfId="826" xr:uid="{5A84D2ED-5350-4799-96F7-1294956AF3BB}"/>
    <cellStyle name="Normal 9 3 2 2 2 2 2 2" xfId="2231" xr:uid="{C95CEB84-B867-4BFA-A568-990D270A8495}"/>
    <cellStyle name="Normal 9 3 2 2 2 2 2 2 2" xfId="2232" xr:uid="{712DA2FF-61D6-4B6A-9542-6042987686C7}"/>
    <cellStyle name="Normal 9 3 2 2 2 2 2 3" xfId="2233" xr:uid="{23C69458-70FE-4BF8-87CC-56B39D827E28}"/>
    <cellStyle name="Normal 9 3 2 2 2 2 3" xfId="2234" xr:uid="{8A265FD0-FC01-40B2-9997-1757B69FD8E0}"/>
    <cellStyle name="Normal 9 3 2 2 2 2 3 2" xfId="2235" xr:uid="{071D7D16-83A8-4E14-84BF-528AAB94891C}"/>
    <cellStyle name="Normal 9 3 2 2 2 2 4" xfId="2236" xr:uid="{0978D1DC-4466-4BFA-BF6C-B774C8D08F77}"/>
    <cellStyle name="Normal 9 3 2 2 2 3" xfId="827" xr:uid="{F1C7341E-8CF5-44ED-B4EE-7ACD2985CA5E}"/>
    <cellStyle name="Normal 9 3 2 2 2 3 2" xfId="2237" xr:uid="{F1C9E771-FE25-41AE-8E9E-87BF75CF5DCB}"/>
    <cellStyle name="Normal 9 3 2 2 2 3 2 2" xfId="2238" xr:uid="{778D7479-813F-40B5-A65F-F1DF2BDD0803}"/>
    <cellStyle name="Normal 9 3 2 2 2 3 3" xfId="2239" xr:uid="{80649F48-94A7-43E0-8718-127F698B2D79}"/>
    <cellStyle name="Normal 9 3 2 2 2 3 4" xfId="4031" xr:uid="{53DE8B7D-9862-4CFC-8311-3DD0AA43A318}"/>
    <cellStyle name="Normal 9 3 2 2 2 4" xfId="2240" xr:uid="{E29322A5-3334-451A-A014-2A8CB553A13F}"/>
    <cellStyle name="Normal 9 3 2 2 2 4 2" xfId="2241" xr:uid="{32324CA8-F363-41EB-B76A-841BC7316410}"/>
    <cellStyle name="Normal 9 3 2 2 2 5" xfId="2242" xr:uid="{5804CD64-19E0-4A10-AB64-8BE5BD749EE3}"/>
    <cellStyle name="Normal 9 3 2 2 2 6" xfId="4032" xr:uid="{24D170E3-0FF1-482A-827A-EEF5E515D06A}"/>
    <cellStyle name="Normal 9 3 2 2 3" xfId="404" xr:uid="{E53C4DB9-70ED-45C2-8ED8-D3B56B356AF3}"/>
    <cellStyle name="Normal 9 3 2 2 3 2" xfId="828" xr:uid="{47086353-A427-44EF-867D-638F9EA231AF}"/>
    <cellStyle name="Normal 9 3 2 2 3 2 2" xfId="829" xr:uid="{B7B762D8-84E5-4426-9255-9CDE27F197A5}"/>
    <cellStyle name="Normal 9 3 2 2 3 2 2 2" xfId="2243" xr:uid="{9DCED426-2850-4498-A7C1-25C6405D459E}"/>
    <cellStyle name="Normal 9 3 2 2 3 2 2 2 2" xfId="2244" xr:uid="{C223E304-9795-4326-B439-484789281E26}"/>
    <cellStyle name="Normal 9 3 2 2 3 2 2 3" xfId="2245" xr:uid="{A8AD54FF-4878-4382-B76C-FD72B76CEE1D}"/>
    <cellStyle name="Normal 9 3 2 2 3 2 3" xfId="2246" xr:uid="{3B68D92F-DCA9-4DDD-BFF4-5E35384A9EA3}"/>
    <cellStyle name="Normal 9 3 2 2 3 2 3 2" xfId="2247" xr:uid="{369BE92F-AF74-44F1-BEA9-5C77E581F941}"/>
    <cellStyle name="Normal 9 3 2 2 3 2 4" xfId="2248" xr:uid="{7B5EDFDD-733F-4D52-8206-F7B709691171}"/>
    <cellStyle name="Normal 9 3 2 2 3 3" xfId="830" xr:uid="{E1D1EEB4-4BA3-454D-B420-890D3E004CA7}"/>
    <cellStyle name="Normal 9 3 2 2 3 3 2" xfId="2249" xr:uid="{17A68FA1-6032-454A-9FCB-C4181981CB98}"/>
    <cellStyle name="Normal 9 3 2 2 3 3 2 2" xfId="2250" xr:uid="{B98FB43D-1D3A-4E0A-AB39-98ABD8294292}"/>
    <cellStyle name="Normal 9 3 2 2 3 3 3" xfId="2251" xr:uid="{D31691F5-F177-4695-839C-4C1DC01D21D9}"/>
    <cellStyle name="Normal 9 3 2 2 3 4" xfId="2252" xr:uid="{A6FBE8E0-85ED-4353-B29A-41372C911119}"/>
    <cellStyle name="Normal 9 3 2 2 3 4 2" xfId="2253" xr:uid="{686FC626-B0B0-41C0-BBC5-3C4ACB5C5E66}"/>
    <cellStyle name="Normal 9 3 2 2 3 5" xfId="2254" xr:uid="{15A5E434-3FF3-4415-A5FD-D253EEBBF75C}"/>
    <cellStyle name="Normal 9 3 2 2 4" xfId="831" xr:uid="{AC30DCC6-A5CE-4408-B73C-87F1F6D66223}"/>
    <cellStyle name="Normal 9 3 2 2 4 2" xfId="832" xr:uid="{01839927-CDD9-4E89-AFD1-33715DF2CAFE}"/>
    <cellStyle name="Normal 9 3 2 2 4 2 2" xfId="2255" xr:uid="{B791E24B-F178-437B-BAEE-BAB47A64B633}"/>
    <cellStyle name="Normal 9 3 2 2 4 2 2 2" xfId="2256" xr:uid="{E8DF9B8E-9EA1-42AA-B758-85D6F7231CB1}"/>
    <cellStyle name="Normal 9 3 2 2 4 2 3" xfId="2257" xr:uid="{A3521A27-3806-493F-9AC6-B29DDE146F7C}"/>
    <cellStyle name="Normal 9 3 2 2 4 3" xfId="2258" xr:uid="{4CCF109B-6D0B-4F47-8788-B64ADAD01989}"/>
    <cellStyle name="Normal 9 3 2 2 4 3 2" xfId="2259" xr:uid="{4860A38C-84F1-444E-B686-0A86D17E2E7C}"/>
    <cellStyle name="Normal 9 3 2 2 4 4" xfId="2260" xr:uid="{9CBA313B-804B-4F4D-BDB8-0FA9EEB15063}"/>
    <cellStyle name="Normal 9 3 2 2 5" xfId="833" xr:uid="{015E8D19-D0B2-407E-BFDE-D253936E5AF0}"/>
    <cellStyle name="Normal 9 3 2 2 5 2" xfId="2261" xr:uid="{018939FD-2648-4481-8C8A-5A8F8C2F08A6}"/>
    <cellStyle name="Normal 9 3 2 2 5 2 2" xfId="2262" xr:uid="{CCF4A339-7B27-4DAB-8063-F1DE8D9F5877}"/>
    <cellStyle name="Normal 9 3 2 2 5 3" xfId="2263" xr:uid="{E30976BC-F5F6-4BC6-A7BE-1291D9111C4D}"/>
    <cellStyle name="Normal 9 3 2 2 5 4" xfId="4033" xr:uid="{33ADFA64-63F8-464A-BF60-4A51E05CB292}"/>
    <cellStyle name="Normal 9 3 2 2 6" xfId="2264" xr:uid="{4A1F5BA7-E748-4D7D-8576-142D5F89086B}"/>
    <cellStyle name="Normal 9 3 2 2 6 2" xfId="2265" xr:uid="{E45E0CB9-CCA9-41F0-A632-D8B1C92BF909}"/>
    <cellStyle name="Normal 9 3 2 2 7" xfId="2266" xr:uid="{272EBDAC-552D-4C04-B420-1D2EDD563A86}"/>
    <cellStyle name="Normal 9 3 2 2 8" xfId="4034" xr:uid="{9FD4DD29-53CE-4897-9707-9B47F85198FC}"/>
    <cellStyle name="Normal 9 3 2 3" xfId="405" xr:uid="{1DB7FE36-3C92-444C-8120-1327A2492733}"/>
    <cellStyle name="Normal 9 3 2 3 2" xfId="834" xr:uid="{9693B6B9-8719-43C9-8120-D80897395C36}"/>
    <cellStyle name="Normal 9 3 2 3 2 2" xfId="835" xr:uid="{5C1BE95B-5418-4359-9D99-C6AD5B4FAC5F}"/>
    <cellStyle name="Normal 9 3 2 3 2 2 2" xfId="2267" xr:uid="{7D83EECD-2A54-439B-A548-BE64D5E2F46F}"/>
    <cellStyle name="Normal 9 3 2 3 2 2 2 2" xfId="2268" xr:uid="{6B40737A-95BB-4EBE-8BFA-D8FFEA1137CD}"/>
    <cellStyle name="Normal 9 3 2 3 2 2 3" xfId="2269" xr:uid="{463167F3-80E4-41DC-B212-4FC60457D2F7}"/>
    <cellStyle name="Normal 9 3 2 3 2 3" xfId="2270" xr:uid="{B25C7BD4-99C1-4850-9E96-6225F001A70A}"/>
    <cellStyle name="Normal 9 3 2 3 2 3 2" xfId="2271" xr:uid="{2B671A0E-E61E-4DC0-AF2A-75EC23C31E5E}"/>
    <cellStyle name="Normal 9 3 2 3 2 4" xfId="2272" xr:uid="{CE91F159-5503-4AFC-A2BA-8415D491E545}"/>
    <cellStyle name="Normal 9 3 2 3 3" xfId="836" xr:uid="{B4DC4E57-DD11-4D09-AA0C-43222A5E6CD4}"/>
    <cellStyle name="Normal 9 3 2 3 3 2" xfId="2273" xr:uid="{80E5D5B0-AE27-402A-8BCC-A5462B38CAEF}"/>
    <cellStyle name="Normal 9 3 2 3 3 2 2" xfId="2274" xr:uid="{2CC6ADBE-71B9-477E-928B-11DACC139B16}"/>
    <cellStyle name="Normal 9 3 2 3 3 3" xfId="2275" xr:uid="{57A6EBFF-6DAB-4CE8-BCF8-3632B78424B5}"/>
    <cellStyle name="Normal 9 3 2 3 3 4" xfId="4035" xr:uid="{45D36195-9673-4B08-845B-83133FB14033}"/>
    <cellStyle name="Normal 9 3 2 3 4" xfId="2276" xr:uid="{648FD4A5-C465-4207-98C8-A46E20BE8127}"/>
    <cellStyle name="Normal 9 3 2 3 4 2" xfId="2277" xr:uid="{E87FE26B-1D7B-42F4-97BF-2A5A1A593A1C}"/>
    <cellStyle name="Normal 9 3 2 3 5" xfId="2278" xr:uid="{DE777E3A-8643-4499-830E-9E23597F9DF5}"/>
    <cellStyle name="Normal 9 3 2 3 6" xfId="4036" xr:uid="{5D8CBBFE-C12A-4569-B673-6747CF544025}"/>
    <cellStyle name="Normal 9 3 2 4" xfId="406" xr:uid="{9FEB81AC-C238-4EEE-8DA2-F7A344802B43}"/>
    <cellStyle name="Normal 9 3 2 4 2" xfId="837" xr:uid="{0ADF15ED-3AB8-486F-A5E7-962779659C7A}"/>
    <cellStyle name="Normal 9 3 2 4 2 2" xfId="838" xr:uid="{EB49F8A2-3C05-4B70-93F1-8EAD260D645B}"/>
    <cellStyle name="Normal 9 3 2 4 2 2 2" xfId="2279" xr:uid="{812334E5-2FCA-4647-9F2E-8548331BA822}"/>
    <cellStyle name="Normal 9 3 2 4 2 2 2 2" xfId="2280" xr:uid="{B577CDE4-D238-4832-9BD8-066F7966092B}"/>
    <cellStyle name="Normal 9 3 2 4 2 2 3" xfId="2281" xr:uid="{75C90905-2C81-427E-B09B-33D31B111571}"/>
    <cellStyle name="Normal 9 3 2 4 2 3" xfId="2282" xr:uid="{EE8E7F22-86BA-42E1-A646-2AF87B051806}"/>
    <cellStyle name="Normal 9 3 2 4 2 3 2" xfId="2283" xr:uid="{477DE6B8-817A-43E9-B646-1AB39B996E34}"/>
    <cellStyle name="Normal 9 3 2 4 2 4" xfId="2284" xr:uid="{12058B1E-7BB0-4E1F-93DC-F97BA46697B1}"/>
    <cellStyle name="Normal 9 3 2 4 3" xfId="839" xr:uid="{6DEF6A81-9427-42BC-B0A4-0497A6982D81}"/>
    <cellStyle name="Normal 9 3 2 4 3 2" xfId="2285" xr:uid="{0F968C39-1F94-4125-9243-377FC26C88A0}"/>
    <cellStyle name="Normal 9 3 2 4 3 2 2" xfId="2286" xr:uid="{0A36E9A5-C02B-4432-AD4F-0556BE4A7F53}"/>
    <cellStyle name="Normal 9 3 2 4 3 3" xfId="2287" xr:uid="{8776E524-3071-4567-B9AB-8A77A3EDC467}"/>
    <cellStyle name="Normal 9 3 2 4 4" xfId="2288" xr:uid="{6A361342-7BEE-447A-A311-53FE2C3BE7B3}"/>
    <cellStyle name="Normal 9 3 2 4 4 2" xfId="2289" xr:uid="{5A9813F1-3A0B-402B-8DA6-CDE78CD2A1DC}"/>
    <cellStyle name="Normal 9 3 2 4 5" xfId="2290" xr:uid="{D9FAB999-BF4A-474E-952B-1C36F0FE8779}"/>
    <cellStyle name="Normal 9 3 2 5" xfId="407" xr:uid="{969576E0-074D-45AE-A340-0FB9F092B617}"/>
    <cellStyle name="Normal 9 3 2 5 2" xfId="840" xr:uid="{885937E2-F715-49A0-B470-93EDE2495D34}"/>
    <cellStyle name="Normal 9 3 2 5 2 2" xfId="2291" xr:uid="{FCD86D6A-C8A5-42A4-A451-6390FED08224}"/>
    <cellStyle name="Normal 9 3 2 5 2 2 2" xfId="2292" xr:uid="{57C197AE-A089-4E76-A798-6F776FFCBE80}"/>
    <cellStyle name="Normal 9 3 2 5 2 3" xfId="2293" xr:uid="{DB1C5E34-CD41-4B8E-998B-4554A91F01CE}"/>
    <cellStyle name="Normal 9 3 2 5 3" xfId="2294" xr:uid="{1CE16B2D-306C-4319-B89B-2B86CFE23719}"/>
    <cellStyle name="Normal 9 3 2 5 3 2" xfId="2295" xr:uid="{972CB359-5996-4931-A8A8-E1FC07176A87}"/>
    <cellStyle name="Normal 9 3 2 5 4" xfId="2296" xr:uid="{23242892-7366-4432-B108-84B7714D27AF}"/>
    <cellStyle name="Normal 9 3 2 6" xfId="841" xr:uid="{2980CA8F-462D-487D-BABD-D46B5598B850}"/>
    <cellStyle name="Normal 9 3 2 6 2" xfId="2297" xr:uid="{264213C8-5C00-4BA1-863C-12928D3A56B6}"/>
    <cellStyle name="Normal 9 3 2 6 2 2" xfId="2298" xr:uid="{1E1F5E7C-58B6-4B8C-8D76-6CA72DBA86CA}"/>
    <cellStyle name="Normal 9 3 2 6 3" xfId="2299" xr:uid="{31D59028-D3CA-4753-BE6D-BD6EF6DB7102}"/>
    <cellStyle name="Normal 9 3 2 6 4" xfId="4037" xr:uid="{90FB5E7F-3CF5-4FC0-B83D-D4BBB071BE55}"/>
    <cellStyle name="Normal 9 3 2 7" xfId="2300" xr:uid="{2F350271-A133-46DC-AA16-83D4EA2CA89D}"/>
    <cellStyle name="Normal 9 3 2 7 2" xfId="2301" xr:uid="{DA0F3837-5000-46A7-886D-9E0D89038AF5}"/>
    <cellStyle name="Normal 9 3 2 8" xfId="2302" xr:uid="{164CA667-C520-4ED2-BD42-92DAA396E92A}"/>
    <cellStyle name="Normal 9 3 2 9" xfId="4038" xr:uid="{E4ED4BBB-C72A-4903-A8BF-16821A8E7606}"/>
    <cellStyle name="Normal 9 3 3" xfId="169" xr:uid="{442691A1-FFA8-49B0-9EC6-F187EFD430AF}"/>
    <cellStyle name="Normal 9 3 3 2" xfId="170" xr:uid="{CB08CAF6-64D8-44D4-A11A-8381FB2DFD06}"/>
    <cellStyle name="Normal 9 3 3 2 2" xfId="842" xr:uid="{C42D2232-5BF0-492E-BA2C-1BE8D065838A}"/>
    <cellStyle name="Normal 9 3 3 2 2 2" xfId="843" xr:uid="{BB99FE8D-2A24-46F6-9B3B-5956D5196098}"/>
    <cellStyle name="Normal 9 3 3 2 2 2 2" xfId="2303" xr:uid="{235AB100-1589-477C-AC01-3BE16E93F367}"/>
    <cellStyle name="Normal 9 3 3 2 2 2 2 2" xfId="2304" xr:uid="{D2EE07C2-0AE6-4BCA-AC37-1558A16B17C5}"/>
    <cellStyle name="Normal 9 3 3 2 2 2 3" xfId="2305" xr:uid="{D2691282-32D9-4B4C-9F30-8529E88B324C}"/>
    <cellStyle name="Normal 9 3 3 2 2 3" xfId="2306" xr:uid="{166DC04F-959E-48AF-8A6F-E2A658D43C9D}"/>
    <cellStyle name="Normal 9 3 3 2 2 3 2" xfId="2307" xr:uid="{BFEF5E5B-797F-4AEC-95E0-06B4A3FB962D}"/>
    <cellStyle name="Normal 9 3 3 2 2 4" xfId="2308" xr:uid="{956ED475-6E69-4E1C-9D56-9341B60FBF19}"/>
    <cellStyle name="Normal 9 3 3 2 3" xfId="844" xr:uid="{DB125DC9-F450-420D-9B70-70706CFA784A}"/>
    <cellStyle name="Normal 9 3 3 2 3 2" xfId="2309" xr:uid="{8F97B416-7021-42BA-A957-2393D73E90F6}"/>
    <cellStyle name="Normal 9 3 3 2 3 2 2" xfId="2310" xr:uid="{5B7EA916-80AB-44A9-90CE-9FE9BC9ED888}"/>
    <cellStyle name="Normal 9 3 3 2 3 3" xfId="2311" xr:uid="{06789BDF-13B6-4141-92D7-4C990E8EABD6}"/>
    <cellStyle name="Normal 9 3 3 2 3 4" xfId="4039" xr:uid="{74D57577-9F0E-4DA0-B3BF-67976633BF25}"/>
    <cellStyle name="Normal 9 3 3 2 4" xfId="2312" xr:uid="{F98854F1-A526-49DD-81D4-61D1E2F4C871}"/>
    <cellStyle name="Normal 9 3 3 2 4 2" xfId="2313" xr:uid="{63635C9A-7B20-4383-9226-8B8530314F58}"/>
    <cellStyle name="Normal 9 3 3 2 5" xfId="2314" xr:uid="{F3C7BDEF-2D82-4E02-BD0D-5E07E0F05626}"/>
    <cellStyle name="Normal 9 3 3 2 6" xfId="4040" xr:uid="{4C8CAE30-C577-4399-A849-D6993D5A48BA}"/>
    <cellStyle name="Normal 9 3 3 3" xfId="408" xr:uid="{CDE560BE-A353-42B6-BBB8-D523B6923737}"/>
    <cellStyle name="Normal 9 3 3 3 2" xfId="845" xr:uid="{590BCA45-A7FB-4BA3-BBE2-4F0001597ABE}"/>
    <cellStyle name="Normal 9 3 3 3 2 2" xfId="846" xr:uid="{89DDA215-AB7D-4C5B-BFAA-A9F88E7632AB}"/>
    <cellStyle name="Normal 9 3 3 3 2 2 2" xfId="2315" xr:uid="{C6984A89-2CBD-4F27-B528-D12188105E36}"/>
    <cellStyle name="Normal 9 3 3 3 2 2 2 2" xfId="2316" xr:uid="{338A9A69-46A0-478E-A7D6-82CB66AF844F}"/>
    <cellStyle name="Normal 9 3 3 3 2 2 2 2 2" xfId="4765" xr:uid="{C8CB32BF-2981-423B-BA40-C6B91982131F}"/>
    <cellStyle name="Normal 9 3 3 3 2 2 3" xfId="2317" xr:uid="{494BCA2B-CD68-4EF3-95A9-321D9C03B1F8}"/>
    <cellStyle name="Normal 9 3 3 3 2 2 3 2" xfId="4766" xr:uid="{F2D8EDB6-EDEB-4382-9C7E-B675A5B9202B}"/>
    <cellStyle name="Normal 9 3 3 3 2 3" xfId="2318" xr:uid="{FF3E86E0-E3D4-4528-900F-2FD0BAED23FC}"/>
    <cellStyle name="Normal 9 3 3 3 2 3 2" xfId="2319" xr:uid="{0B630878-A86B-4F54-8C74-84986B14DD0E}"/>
    <cellStyle name="Normal 9 3 3 3 2 3 2 2" xfId="4768" xr:uid="{27B19194-E2EA-44C6-AD77-5D483EC8295E}"/>
    <cellStyle name="Normal 9 3 3 3 2 3 3" xfId="4767" xr:uid="{CFC4EF5B-609A-4A87-BA41-2507DB6EC9A6}"/>
    <cellStyle name="Normal 9 3 3 3 2 4" xfId="2320" xr:uid="{7628235A-2FC0-4B84-A3A9-AC68E7FCBA2C}"/>
    <cellStyle name="Normal 9 3 3 3 2 4 2" xfId="4769" xr:uid="{6C61E648-6C78-4D17-A91D-458A31AFA9D6}"/>
    <cellStyle name="Normal 9 3 3 3 3" xfId="847" xr:uid="{ADAA5B2A-8D3A-4294-97C6-2A9A5D771B48}"/>
    <cellStyle name="Normal 9 3 3 3 3 2" xfId="2321" xr:uid="{A7951414-BB28-4DAF-A2DB-CA62B9B63FDD}"/>
    <cellStyle name="Normal 9 3 3 3 3 2 2" xfId="2322" xr:uid="{E45F82F2-6F9E-46E0-967B-4315B511CBB0}"/>
    <cellStyle name="Normal 9 3 3 3 3 2 2 2" xfId="4772" xr:uid="{62A9B6FC-A9EF-4556-85AF-07861806873C}"/>
    <cellStyle name="Normal 9 3 3 3 3 2 3" xfId="4771" xr:uid="{1A5BD921-69A0-4AC4-80C0-E8D825FF4C43}"/>
    <cellStyle name="Normal 9 3 3 3 3 3" xfId="2323" xr:uid="{A638CF44-BE19-435F-983C-4422A00F2688}"/>
    <cellStyle name="Normal 9 3 3 3 3 3 2" xfId="4773" xr:uid="{9A1EFADA-1B80-4372-9E46-8D081E111C7A}"/>
    <cellStyle name="Normal 9 3 3 3 3 4" xfId="4770" xr:uid="{C13E0B1C-1BEE-4582-A81C-AA431D92C21A}"/>
    <cellStyle name="Normal 9 3 3 3 4" xfId="2324" xr:uid="{2FE3B812-CA96-4A1B-BBD7-156D0CF67A7E}"/>
    <cellStyle name="Normal 9 3 3 3 4 2" xfId="2325" xr:uid="{8D1A8341-E35A-4C9B-9806-F2B9B46DDC08}"/>
    <cellStyle name="Normal 9 3 3 3 4 2 2" xfId="4775" xr:uid="{B4C2999B-38CB-4CB3-99E4-5B161B3BCB47}"/>
    <cellStyle name="Normal 9 3 3 3 4 3" xfId="4774" xr:uid="{24FA9815-39D5-453E-A782-CA4E1AB94B5E}"/>
    <cellStyle name="Normal 9 3 3 3 5" xfId="2326" xr:uid="{4F28F085-D786-447D-95D7-CFA04CA4CA56}"/>
    <cellStyle name="Normal 9 3 3 3 5 2" xfId="4776" xr:uid="{6802B803-F1B0-483B-82FC-1B745082CB8C}"/>
    <cellStyle name="Normal 9 3 3 4" xfId="409" xr:uid="{09A03BF0-F64F-4B3B-A3CF-41D997D1DF21}"/>
    <cellStyle name="Normal 9 3 3 4 2" xfId="848" xr:uid="{53C6E13F-4BE0-4797-A8CB-674995EAACB7}"/>
    <cellStyle name="Normal 9 3 3 4 2 2" xfId="2327" xr:uid="{20D9E8A0-4A84-428C-9FEA-C9277764681E}"/>
    <cellStyle name="Normal 9 3 3 4 2 2 2" xfId="2328" xr:uid="{4B55894A-2836-4534-9D4C-F06F39C56447}"/>
    <cellStyle name="Normal 9 3 3 4 2 2 2 2" xfId="4780" xr:uid="{DF66DA07-25EB-4115-BF84-BDE6B21C5668}"/>
    <cellStyle name="Normal 9 3 3 4 2 2 3" xfId="4779" xr:uid="{E7E29579-5BBE-420B-B7E8-EC03DE8B18D5}"/>
    <cellStyle name="Normal 9 3 3 4 2 3" xfId="2329" xr:uid="{5A54F018-5CBA-4658-8474-F1A8B6720015}"/>
    <cellStyle name="Normal 9 3 3 4 2 3 2" xfId="4781" xr:uid="{2A09A655-9F41-4A8A-BF7F-79D1A92B453B}"/>
    <cellStyle name="Normal 9 3 3 4 2 4" xfId="4778" xr:uid="{4BC8C86D-6402-479A-82FC-464DCCC15FAD}"/>
    <cellStyle name="Normal 9 3 3 4 3" xfId="2330" xr:uid="{EE627F97-2A22-4C9F-B57A-CEAC61F62AE2}"/>
    <cellStyle name="Normal 9 3 3 4 3 2" xfId="2331" xr:uid="{44F38BF6-A12A-4152-BBF5-F8AAEE23D723}"/>
    <cellStyle name="Normal 9 3 3 4 3 2 2" xfId="4783" xr:uid="{B7A021CF-1496-47D4-B2EB-0799CB0C4679}"/>
    <cellStyle name="Normal 9 3 3 4 3 3" xfId="4782" xr:uid="{D197F3B1-BC00-49BF-9F0E-57B5A9B1DB38}"/>
    <cellStyle name="Normal 9 3 3 4 4" xfId="2332" xr:uid="{08B9F19C-719E-4930-A6E4-FC7293CBDEE0}"/>
    <cellStyle name="Normal 9 3 3 4 4 2" xfId="4784" xr:uid="{8661BEAC-38AB-428C-8E1E-BF836DB8A584}"/>
    <cellStyle name="Normal 9 3 3 4 5" xfId="4777" xr:uid="{F40FD6A4-5E3E-4501-95BF-86167D5BAC95}"/>
    <cellStyle name="Normal 9 3 3 5" xfId="849" xr:uid="{A2BB2257-3292-473D-909A-0211A8C2A5A1}"/>
    <cellStyle name="Normal 9 3 3 5 2" xfId="2333" xr:uid="{C8E44084-FA22-447B-BB99-4409B905AABE}"/>
    <cellStyle name="Normal 9 3 3 5 2 2" xfId="2334" xr:uid="{0090C17C-5E43-4DC0-BDEB-3E3F2EBD822E}"/>
    <cellStyle name="Normal 9 3 3 5 2 2 2" xfId="4787" xr:uid="{F6BAED77-CA4A-4CAD-8B6C-B63C255D0D22}"/>
    <cellStyle name="Normal 9 3 3 5 2 3" xfId="4786" xr:uid="{C2DFD0AF-02F8-4572-AFC8-99B33A061147}"/>
    <cellStyle name="Normal 9 3 3 5 3" xfId="2335" xr:uid="{C888CB35-3C0E-4645-BAC2-AD31BA741D9D}"/>
    <cellStyle name="Normal 9 3 3 5 3 2" xfId="4788" xr:uid="{BDE454C0-64BF-4DB5-82E5-9C9C0FA8D7D5}"/>
    <cellStyle name="Normal 9 3 3 5 4" xfId="4041" xr:uid="{7C89FCC5-76B7-48FE-BF40-A7AB79F12B56}"/>
    <cellStyle name="Normal 9 3 3 5 4 2" xfId="4789" xr:uid="{230DD922-AD1E-4E3F-982F-C65CD82A5318}"/>
    <cellStyle name="Normal 9 3 3 5 5" xfId="4785" xr:uid="{840B5018-26F3-44E7-B430-69254614E00B}"/>
    <cellStyle name="Normal 9 3 3 6" xfId="2336" xr:uid="{4CC3C80F-DE78-47BC-A074-7944626E6CF6}"/>
    <cellStyle name="Normal 9 3 3 6 2" xfId="2337" xr:uid="{D323EBB0-88A4-4537-A872-F2A38EA8392B}"/>
    <cellStyle name="Normal 9 3 3 6 2 2" xfId="4791" xr:uid="{6905220E-437B-41EF-8130-501C2DE3551D}"/>
    <cellStyle name="Normal 9 3 3 6 3" xfId="4790" xr:uid="{CF6EBD8C-EB5B-4B24-AC62-9385513D9291}"/>
    <cellStyle name="Normal 9 3 3 7" xfId="2338" xr:uid="{CBF32FC2-F711-4C8C-B2AC-F84BD41C3833}"/>
    <cellStyle name="Normal 9 3 3 7 2" xfId="4792" xr:uid="{BD0ADDD8-C427-4F4D-A583-EAF9F1067DB8}"/>
    <cellStyle name="Normal 9 3 3 8" xfId="4042" xr:uid="{3E68C270-CBEB-4816-BBF0-3522BC377DE1}"/>
    <cellStyle name="Normal 9 3 3 8 2" xfId="4793" xr:uid="{D9A3CDFF-0F4B-4D1F-9908-8CB0892AEB86}"/>
    <cellStyle name="Normal 9 3 4" xfId="171" xr:uid="{19C383E6-F047-4291-91E9-D18A652862EE}"/>
    <cellStyle name="Normal 9 3 4 2" xfId="450" xr:uid="{8E4276DF-5F94-46A5-9C89-E9A48B195B10}"/>
    <cellStyle name="Normal 9 3 4 2 2" xfId="850" xr:uid="{5969ECB4-5797-4797-9D16-B1737052F1E8}"/>
    <cellStyle name="Normal 9 3 4 2 2 2" xfId="2339" xr:uid="{53F46F64-A1B7-48E4-A86B-67AB660D08A3}"/>
    <cellStyle name="Normal 9 3 4 2 2 2 2" xfId="2340" xr:uid="{01E0E927-2B7F-4D9E-98E5-F2BF41F9EB10}"/>
    <cellStyle name="Normal 9 3 4 2 2 2 2 2" xfId="4798" xr:uid="{677D603E-3622-4EFE-98AD-D9C5BE159929}"/>
    <cellStyle name="Normal 9 3 4 2 2 2 3" xfId="4797" xr:uid="{42458D23-B933-45CB-8247-144128D1E60C}"/>
    <cellStyle name="Normal 9 3 4 2 2 3" xfId="2341" xr:uid="{7D4D494A-E200-4B5A-8A84-B11E9EF8B792}"/>
    <cellStyle name="Normal 9 3 4 2 2 3 2" xfId="4799" xr:uid="{8C3D254A-5508-487E-936A-380EE330B75B}"/>
    <cellStyle name="Normal 9 3 4 2 2 4" xfId="4043" xr:uid="{C686A144-C31F-45FE-9E94-4EA09748A6AE}"/>
    <cellStyle name="Normal 9 3 4 2 2 4 2" xfId="4800" xr:uid="{5BFB34D3-7325-4B20-8660-8EFE1C5CF536}"/>
    <cellStyle name="Normal 9 3 4 2 2 5" xfId="4796" xr:uid="{95FB30D8-F0D4-4562-9C10-327FEED16670}"/>
    <cellStyle name="Normal 9 3 4 2 3" xfId="2342" xr:uid="{0C2AEDD2-6EFA-4A7E-9B9E-FAF1C285FA65}"/>
    <cellStyle name="Normal 9 3 4 2 3 2" xfId="2343" xr:uid="{32802C86-CB07-47C8-AF33-F379203A62F3}"/>
    <cellStyle name="Normal 9 3 4 2 3 2 2" xfId="4802" xr:uid="{00E9FA93-CEDF-41AD-9D23-9EA0EC5E6EDC}"/>
    <cellStyle name="Normal 9 3 4 2 3 3" xfId="4801" xr:uid="{C7646D39-7BD6-4671-A003-8C46367A4C15}"/>
    <cellStyle name="Normal 9 3 4 2 4" xfId="2344" xr:uid="{2D3AA659-72FB-43AE-9E72-DD4A53DF0896}"/>
    <cellStyle name="Normal 9 3 4 2 4 2" xfId="4803" xr:uid="{A962BCD9-44BF-4CC8-AD3B-798B9302C7C1}"/>
    <cellStyle name="Normal 9 3 4 2 5" xfId="4044" xr:uid="{5C013556-48E2-41D6-9EAE-964FD204C50D}"/>
    <cellStyle name="Normal 9 3 4 2 5 2" xfId="4804" xr:uid="{5E0F0A2E-D705-4D69-ACA1-EAEAC80916C6}"/>
    <cellStyle name="Normal 9 3 4 2 6" xfId="4795" xr:uid="{8EF09751-AAA7-4AC5-A614-1041E50EC939}"/>
    <cellStyle name="Normal 9 3 4 3" xfId="851" xr:uid="{63AFB959-6BD4-4561-BA1B-C82CE825EF2B}"/>
    <cellStyle name="Normal 9 3 4 3 2" xfId="2345" xr:uid="{FDEA457B-7707-4029-95AB-CA89388568AE}"/>
    <cellStyle name="Normal 9 3 4 3 2 2" xfId="2346" xr:uid="{B0DB67DD-CDE8-4C2B-B11B-13C7D73CACCF}"/>
    <cellStyle name="Normal 9 3 4 3 2 2 2" xfId="4807" xr:uid="{AF5E20B6-A30D-46F2-94F9-CEF70BE1DB23}"/>
    <cellStyle name="Normal 9 3 4 3 2 3" xfId="4806" xr:uid="{A9FACA48-D28A-40EA-A4E1-C17CF1CA9F87}"/>
    <cellStyle name="Normal 9 3 4 3 3" xfId="2347" xr:uid="{07E536AD-E2BB-47E9-8A28-8EDC9FE8AE0C}"/>
    <cellStyle name="Normal 9 3 4 3 3 2" xfId="4808" xr:uid="{E5857539-FDCE-4A51-8004-D9CE58AC6916}"/>
    <cellStyle name="Normal 9 3 4 3 4" xfId="4045" xr:uid="{74196473-E945-46C2-8B8F-305F976A536E}"/>
    <cellStyle name="Normal 9 3 4 3 4 2" xfId="4809" xr:uid="{676B705A-721C-446E-BC51-6F29801B4295}"/>
    <cellStyle name="Normal 9 3 4 3 5" xfId="4805" xr:uid="{CB395D75-5B6C-4FB3-A0FF-C838E1BFBF1D}"/>
    <cellStyle name="Normal 9 3 4 4" xfId="2348" xr:uid="{BBD3FDD8-9F06-4BC9-9B99-3B3FFBC61523}"/>
    <cellStyle name="Normal 9 3 4 4 2" xfId="2349" xr:uid="{EA617086-6E6D-4DD2-865B-A08C77A775A9}"/>
    <cellStyle name="Normal 9 3 4 4 2 2" xfId="4811" xr:uid="{747A6D08-12CC-46D1-9514-02939F6A699D}"/>
    <cellStyle name="Normal 9 3 4 4 3" xfId="4046" xr:uid="{4314A074-3A5D-4BAE-B402-FE1FA3657A6D}"/>
    <cellStyle name="Normal 9 3 4 4 3 2" xfId="4812" xr:uid="{E5BADE80-911B-4E83-9A61-C2E9CECF540F}"/>
    <cellStyle name="Normal 9 3 4 4 4" xfId="4047" xr:uid="{48D67E49-FF0A-41B4-86CD-141D34FC98FC}"/>
    <cellStyle name="Normal 9 3 4 4 4 2" xfId="4813" xr:uid="{F8735409-DA1C-4010-B611-7396433B3CF1}"/>
    <cellStyle name="Normal 9 3 4 4 5" xfId="4810" xr:uid="{186AFF46-6CDF-423C-8E6D-EEA5232C7C74}"/>
    <cellStyle name="Normal 9 3 4 5" xfId="2350" xr:uid="{B2ADC954-963C-4798-820D-E383C3D1DE78}"/>
    <cellStyle name="Normal 9 3 4 5 2" xfId="4814" xr:uid="{D799662E-F58C-4455-9E63-13074456FA7B}"/>
    <cellStyle name="Normal 9 3 4 6" xfId="4048" xr:uid="{6363AB29-9810-4748-B01F-C52BC7E97D2D}"/>
    <cellStyle name="Normal 9 3 4 6 2" xfId="4815" xr:uid="{3EB426FA-0346-44BE-9666-65B4A33FE1CC}"/>
    <cellStyle name="Normal 9 3 4 7" xfId="4049" xr:uid="{5374B285-2ACA-4A2B-A07A-7B5278701E40}"/>
    <cellStyle name="Normal 9 3 4 7 2" xfId="4816" xr:uid="{8D34B0B8-6B81-418B-9060-6F093001AF30}"/>
    <cellStyle name="Normal 9 3 4 8" xfId="4794" xr:uid="{BAAF48B0-6060-453D-BDEA-B55C7796216A}"/>
    <cellStyle name="Normal 9 3 5" xfId="410" xr:uid="{3F8A143F-6735-4BAB-8C90-CA570E7249ED}"/>
    <cellStyle name="Normal 9 3 5 2" xfId="852" xr:uid="{CB147C14-3494-42D4-B42E-72289D76F1B2}"/>
    <cellStyle name="Normal 9 3 5 2 2" xfId="853" xr:uid="{7C1AF719-DC86-4A56-B178-3477E882A316}"/>
    <cellStyle name="Normal 9 3 5 2 2 2" xfId="2351" xr:uid="{B11845A3-7763-45EB-8145-F8143C832EF1}"/>
    <cellStyle name="Normal 9 3 5 2 2 2 2" xfId="2352" xr:uid="{1BFA90A0-7880-4234-9AD3-2C9AE1071BEE}"/>
    <cellStyle name="Normal 9 3 5 2 2 2 2 2" xfId="4821" xr:uid="{55B79BF7-5634-40D0-853B-2A97CFEFE191}"/>
    <cellStyle name="Normal 9 3 5 2 2 2 3" xfId="4820" xr:uid="{F19DE56D-5A24-4DED-AA7A-E1EA3D055747}"/>
    <cellStyle name="Normal 9 3 5 2 2 3" xfId="2353" xr:uid="{7C91859A-61EA-4BC1-AF15-433FED839A5E}"/>
    <cellStyle name="Normal 9 3 5 2 2 3 2" xfId="4822" xr:uid="{88D3037A-DF26-46AB-927E-5FF93C4A6D94}"/>
    <cellStyle name="Normal 9 3 5 2 2 4" xfId="4819" xr:uid="{87B1E032-BAA9-4EEB-814C-CE1B0268266D}"/>
    <cellStyle name="Normal 9 3 5 2 3" xfId="2354" xr:uid="{21B0FBF0-D711-4271-9898-F71E021FF8EB}"/>
    <cellStyle name="Normal 9 3 5 2 3 2" xfId="2355" xr:uid="{D09649FF-816F-4C35-8371-C57EA1E11CD7}"/>
    <cellStyle name="Normal 9 3 5 2 3 2 2" xfId="4824" xr:uid="{C9C7CC34-E957-4E90-9301-FA2ACEDFEDB7}"/>
    <cellStyle name="Normal 9 3 5 2 3 3" xfId="4823" xr:uid="{C8605B96-C40F-415D-924D-E6AB34DCCAF5}"/>
    <cellStyle name="Normal 9 3 5 2 4" xfId="2356" xr:uid="{BEF81774-2D76-4300-998E-291898B967F9}"/>
    <cellStyle name="Normal 9 3 5 2 4 2" xfId="4825" xr:uid="{C1AB6F69-13AA-4294-AB2F-3C2B1832263B}"/>
    <cellStyle name="Normal 9 3 5 2 5" xfId="4818" xr:uid="{779B1540-ED8A-4D0C-8108-8B1DE200F7C0}"/>
    <cellStyle name="Normal 9 3 5 3" xfId="854" xr:uid="{08A7A69D-4754-451C-97D7-D8E62633B479}"/>
    <cellStyle name="Normal 9 3 5 3 2" xfId="2357" xr:uid="{87A113B8-1BB1-44C3-9635-B57F91231BCD}"/>
    <cellStyle name="Normal 9 3 5 3 2 2" xfId="2358" xr:uid="{99E2230D-2A83-458F-BC62-6539C5278225}"/>
    <cellStyle name="Normal 9 3 5 3 2 2 2" xfId="4828" xr:uid="{78E1606E-06EA-45A2-A497-A20258C72147}"/>
    <cellStyle name="Normal 9 3 5 3 2 3" xfId="4827" xr:uid="{A41BC4A8-3E9B-4370-B47A-44AE97E679B3}"/>
    <cellStyle name="Normal 9 3 5 3 3" xfId="2359" xr:uid="{8E6DD08F-0B1B-4902-86FD-1CEDDA1CFC1E}"/>
    <cellStyle name="Normal 9 3 5 3 3 2" xfId="4829" xr:uid="{DD439F71-524D-406A-BEFE-9403D0921117}"/>
    <cellStyle name="Normal 9 3 5 3 4" xfId="4050" xr:uid="{A0080683-66F0-41D8-A76E-170BB2CAAACA}"/>
    <cellStyle name="Normal 9 3 5 3 4 2" xfId="4830" xr:uid="{009F6B3C-2470-46E2-948E-2478258FE5BD}"/>
    <cellStyle name="Normal 9 3 5 3 5" xfId="4826" xr:uid="{762877B8-0D9C-459C-B76D-9B65935CF1AC}"/>
    <cellStyle name="Normal 9 3 5 4" xfId="2360" xr:uid="{8675D1AA-DA82-425E-BC13-8F4335CDD69A}"/>
    <cellStyle name="Normal 9 3 5 4 2" xfId="2361" xr:uid="{D8E704A9-FF1C-45C5-AFCB-EF40DA914882}"/>
    <cellStyle name="Normal 9 3 5 4 2 2" xfId="4832" xr:uid="{F8D19EC4-ED94-4979-BBFC-B4483633FC60}"/>
    <cellStyle name="Normal 9 3 5 4 3" xfId="4831" xr:uid="{D1FC3FB8-8074-4AC5-87F1-4678717F764C}"/>
    <cellStyle name="Normal 9 3 5 5" xfId="2362" xr:uid="{DC2CAD13-A696-470B-9A33-1F932E27C427}"/>
    <cellStyle name="Normal 9 3 5 5 2" xfId="4833" xr:uid="{749CA14A-4C6A-4AAB-ADD9-E7700DD6580C}"/>
    <cellStyle name="Normal 9 3 5 6" xfId="4051" xr:uid="{59048382-D90E-4A2D-8944-9651FAFD422C}"/>
    <cellStyle name="Normal 9 3 5 6 2" xfId="4834" xr:uid="{614BED07-E3F2-4CDE-892C-708C2D7C8B38}"/>
    <cellStyle name="Normal 9 3 5 7" xfId="4817" xr:uid="{8C464583-48D4-46E1-81A5-5F2ADF142DB6}"/>
    <cellStyle name="Normal 9 3 6" xfId="411" xr:uid="{E6927BC9-46AD-4796-B856-6D5D086877AC}"/>
    <cellStyle name="Normal 9 3 6 2" xfId="855" xr:uid="{DF583851-5FF0-4922-BF6A-873A416238D2}"/>
    <cellStyle name="Normal 9 3 6 2 2" xfId="2363" xr:uid="{C0AB404F-77AB-48CB-8831-4F7D8BCD1EB6}"/>
    <cellStyle name="Normal 9 3 6 2 2 2" xfId="2364" xr:uid="{AC91C5C1-00F9-43D7-9974-F91918E22CA7}"/>
    <cellStyle name="Normal 9 3 6 2 2 2 2" xfId="4838" xr:uid="{3C679587-130F-4B73-9C7B-E530803907F0}"/>
    <cellStyle name="Normal 9 3 6 2 2 3" xfId="4837" xr:uid="{3D50957F-8705-4516-B424-4991CADED9F8}"/>
    <cellStyle name="Normal 9 3 6 2 3" xfId="2365" xr:uid="{A2F682AE-85FC-44B3-B74E-1871B9B06B32}"/>
    <cellStyle name="Normal 9 3 6 2 3 2" xfId="4839" xr:uid="{C8A4ADC1-E0CE-415C-A2FF-D235C768A435}"/>
    <cellStyle name="Normal 9 3 6 2 4" xfId="4052" xr:uid="{7234C43E-D03E-46DD-A5FE-9C4445EF8FDE}"/>
    <cellStyle name="Normal 9 3 6 2 4 2" xfId="4840" xr:uid="{02522B47-A751-4EC1-AEA1-7AB8306E9D79}"/>
    <cellStyle name="Normal 9 3 6 2 5" xfId="4836" xr:uid="{182F69FE-A910-431A-8357-7B636E14EE1B}"/>
    <cellStyle name="Normal 9 3 6 3" xfId="2366" xr:uid="{325B7AB2-BCFA-41F2-A55D-133F29E61240}"/>
    <cellStyle name="Normal 9 3 6 3 2" xfId="2367" xr:uid="{57AC1A82-76BC-46EA-AC27-5EA970236B95}"/>
    <cellStyle name="Normal 9 3 6 3 2 2" xfId="4842" xr:uid="{5760EB02-0C76-4721-8E02-17AE0B1BAD30}"/>
    <cellStyle name="Normal 9 3 6 3 3" xfId="4841" xr:uid="{9DFBF04B-5E6C-4DA1-8C7E-65A1EEA10C47}"/>
    <cellStyle name="Normal 9 3 6 4" xfId="2368" xr:uid="{0697267A-52D9-4431-B299-569E886DE642}"/>
    <cellStyle name="Normal 9 3 6 4 2" xfId="4843" xr:uid="{98CB1629-3EE8-4EBF-89B6-489F69D40D27}"/>
    <cellStyle name="Normal 9 3 6 5" xfId="4053" xr:uid="{333806DB-46D6-4B19-9FE2-0EA18958205D}"/>
    <cellStyle name="Normal 9 3 6 5 2" xfId="4844" xr:uid="{55349D3D-1329-4FB0-8C3F-71EEAB1C865D}"/>
    <cellStyle name="Normal 9 3 6 6" xfId="4835" xr:uid="{C4AAAA0F-8F99-4866-BA2C-6717E5648BD1}"/>
    <cellStyle name="Normal 9 3 7" xfId="856" xr:uid="{DDDCB86E-5730-4E02-93A4-0FEB561D4093}"/>
    <cellStyle name="Normal 9 3 7 2" xfId="2369" xr:uid="{ABE08886-C4AD-43C5-9BD3-7D8D47343568}"/>
    <cellStyle name="Normal 9 3 7 2 2" xfId="2370" xr:uid="{F75837FA-93EC-4FC9-9968-24CB4DF31136}"/>
    <cellStyle name="Normal 9 3 7 2 2 2" xfId="4847" xr:uid="{8A5E2E62-0EF1-4174-A2DA-096DEDB6ACC9}"/>
    <cellStyle name="Normal 9 3 7 2 3" xfId="4846" xr:uid="{1B58538C-8C5D-456E-9CD3-F6AD3C08DD4F}"/>
    <cellStyle name="Normal 9 3 7 3" xfId="2371" xr:uid="{CF44AFFE-9BBB-4F30-81DB-8E9C770661B2}"/>
    <cellStyle name="Normal 9 3 7 3 2" xfId="4848" xr:uid="{9C735E24-5405-4777-97C9-35B49900864E}"/>
    <cellStyle name="Normal 9 3 7 4" xfId="4054" xr:uid="{79BD9D82-36A9-48B6-BA21-9B1A7BE2AAAC}"/>
    <cellStyle name="Normal 9 3 7 4 2" xfId="4849" xr:uid="{6F89AC89-C8C5-4AE2-8DA2-5FC826C3974D}"/>
    <cellStyle name="Normal 9 3 7 5" xfId="4845" xr:uid="{B6BEE9A9-5BE9-4667-91C4-1F8F3B299F8F}"/>
    <cellStyle name="Normal 9 3 8" xfId="2372" xr:uid="{1B98414C-6828-4386-893D-271E6D5B6EDD}"/>
    <cellStyle name="Normal 9 3 8 2" xfId="2373" xr:uid="{E6A31419-4804-4C30-9ED1-4164AD53322C}"/>
    <cellStyle name="Normal 9 3 8 2 2" xfId="4851" xr:uid="{499B4731-7820-48AC-A716-030B78FC1C8E}"/>
    <cellStyle name="Normal 9 3 8 3" xfId="4055" xr:uid="{494C1470-1E7F-401E-93AB-C34CB811F90A}"/>
    <cellStyle name="Normal 9 3 8 3 2" xfId="4852" xr:uid="{BF0CEE08-4B1C-4495-8D66-EF8CAFFDC182}"/>
    <cellStyle name="Normal 9 3 8 4" xfId="4056" xr:uid="{5EC0E274-A5BE-4E93-9B0C-CCA815CB973E}"/>
    <cellStyle name="Normal 9 3 8 4 2" xfId="4853" xr:uid="{E85CD3B4-B55D-44FE-9A11-F1771987DF2C}"/>
    <cellStyle name="Normal 9 3 8 5" xfId="4850" xr:uid="{68D542EA-58C8-4CD4-8F10-8AA3CD83DA73}"/>
    <cellStyle name="Normal 9 3 9" xfId="2374" xr:uid="{8BA5DB38-74F7-4406-AA04-3D9665A97EF3}"/>
    <cellStyle name="Normal 9 3 9 2" xfId="4854" xr:uid="{DE282377-E453-420B-9E39-75FA51D60E65}"/>
    <cellStyle name="Normal 9 4" xfId="172" xr:uid="{B95F6A0D-BB36-4A33-802E-E088CB96640A}"/>
    <cellStyle name="Normal 9 4 10" xfId="4057" xr:uid="{4382609F-62B4-4C2B-802F-44B6017C8307}"/>
    <cellStyle name="Normal 9 4 10 2" xfId="4856" xr:uid="{7F836FA6-9C6C-4DE5-BA87-A2F13C411CFC}"/>
    <cellStyle name="Normal 9 4 11" xfId="4058" xr:uid="{3FF48EDB-98BA-4BCA-B105-2047116AC10C}"/>
    <cellStyle name="Normal 9 4 11 2" xfId="4857" xr:uid="{F5E437F6-11A7-4832-A997-37D2C247E6AD}"/>
    <cellStyle name="Normal 9 4 12" xfId="4855" xr:uid="{3929D9B6-0B0C-4ACE-BA7A-0B58F824B56E}"/>
    <cellStyle name="Normal 9 4 2" xfId="173" xr:uid="{CBD47E71-A034-4A06-B3F6-C1592525F5F1}"/>
    <cellStyle name="Normal 9 4 2 10" xfId="4858" xr:uid="{3272B08D-149B-47F9-B2E9-988F96C8EBF7}"/>
    <cellStyle name="Normal 9 4 2 2" xfId="174" xr:uid="{324FD2F0-8B77-4291-A0B2-EBD91D77A1F2}"/>
    <cellStyle name="Normal 9 4 2 2 2" xfId="412" xr:uid="{802C7128-327B-4EE2-8BEE-F20944F15682}"/>
    <cellStyle name="Normal 9 4 2 2 2 2" xfId="857" xr:uid="{491F8EDE-5A48-4170-99AB-4CC81FEB36FA}"/>
    <cellStyle name="Normal 9 4 2 2 2 2 2" xfId="2375" xr:uid="{3C15567B-BD39-4820-892C-1127876BC1DF}"/>
    <cellStyle name="Normal 9 4 2 2 2 2 2 2" xfId="2376" xr:uid="{5C0A616C-403A-445B-8FCB-CD7485A50388}"/>
    <cellStyle name="Normal 9 4 2 2 2 2 2 2 2" xfId="4863" xr:uid="{F6796F67-2D60-4955-B893-83124AFC9CA7}"/>
    <cellStyle name="Normal 9 4 2 2 2 2 2 3" xfId="4862" xr:uid="{EBE10E2E-0772-4E80-BCCA-2B1E66378E5F}"/>
    <cellStyle name="Normal 9 4 2 2 2 2 3" xfId="2377" xr:uid="{B8E401F2-DDE9-47B7-B920-F6B0666B7C66}"/>
    <cellStyle name="Normal 9 4 2 2 2 2 3 2" xfId="4864" xr:uid="{F65B3950-3C05-4709-A4C7-17624D5C9E42}"/>
    <cellStyle name="Normal 9 4 2 2 2 2 4" xfId="4059" xr:uid="{7E4D5C30-F28A-4654-82EE-9B05D3F5305C}"/>
    <cellStyle name="Normal 9 4 2 2 2 2 4 2" xfId="4865" xr:uid="{320DEB79-A1CB-43CD-B9B3-75AD36BAD092}"/>
    <cellStyle name="Normal 9 4 2 2 2 2 5" xfId="4861" xr:uid="{BCCC8FAA-DD4F-409B-9B49-71E335C2C3E5}"/>
    <cellStyle name="Normal 9 4 2 2 2 3" xfId="2378" xr:uid="{ACEEC039-8913-4478-8997-D7E4A2AFA920}"/>
    <cellStyle name="Normal 9 4 2 2 2 3 2" xfId="2379" xr:uid="{ABF22384-19BA-4C87-9B6B-4F19C48EBB45}"/>
    <cellStyle name="Normal 9 4 2 2 2 3 2 2" xfId="4867" xr:uid="{0302CD22-6424-4B3D-98F6-CD4386504CF8}"/>
    <cellStyle name="Normal 9 4 2 2 2 3 3" xfId="4060" xr:uid="{FAA0500C-CE64-4155-B0B6-A91B16D62A6E}"/>
    <cellStyle name="Normal 9 4 2 2 2 3 3 2" xfId="4868" xr:uid="{58A74F14-470E-41CF-B94D-9C1286450B92}"/>
    <cellStyle name="Normal 9 4 2 2 2 3 4" xfId="4061" xr:uid="{0BAF9D70-6CDD-4704-8CC7-5EF96B5EE3D5}"/>
    <cellStyle name="Normal 9 4 2 2 2 3 4 2" xfId="4869" xr:uid="{0E08945C-C981-4B2D-9199-FBB8C9202DE6}"/>
    <cellStyle name="Normal 9 4 2 2 2 3 5" xfId="4866" xr:uid="{7A7B7441-54FF-4D37-AB9D-168C80163473}"/>
    <cellStyle name="Normal 9 4 2 2 2 4" xfId="2380" xr:uid="{670B8F86-8F11-4621-A376-B2CB245B25EA}"/>
    <cellStyle name="Normal 9 4 2 2 2 4 2" xfId="4870" xr:uid="{8F778365-6C07-4081-8B0C-65B2F0BC41D5}"/>
    <cellStyle name="Normal 9 4 2 2 2 5" xfId="4062" xr:uid="{16573008-40C5-4FC1-A5C8-CA7B45B4EF4C}"/>
    <cellStyle name="Normal 9 4 2 2 2 5 2" xfId="4871" xr:uid="{695E35E8-A8C9-41FE-84E0-059E45E70AF9}"/>
    <cellStyle name="Normal 9 4 2 2 2 6" xfId="4063" xr:uid="{7F567D87-B2A8-4889-95A6-38383AF1534A}"/>
    <cellStyle name="Normal 9 4 2 2 2 6 2" xfId="4872" xr:uid="{829278F1-464B-404A-AA91-C69D2DF22DD5}"/>
    <cellStyle name="Normal 9 4 2 2 2 7" xfId="4860" xr:uid="{FBB49612-5880-49E0-A781-773854C0B554}"/>
    <cellStyle name="Normal 9 4 2 2 3" xfId="858" xr:uid="{D741A62E-4C0B-4209-A0D9-C2E99FB0B322}"/>
    <cellStyle name="Normal 9 4 2 2 3 2" xfId="2381" xr:uid="{B47D7EB0-CEC1-45DC-B38A-D8A5E054BCEC}"/>
    <cellStyle name="Normal 9 4 2 2 3 2 2" xfId="2382" xr:uid="{2D68075C-B207-4C9B-800C-3EA422A04CA4}"/>
    <cellStyle name="Normal 9 4 2 2 3 2 2 2" xfId="4875" xr:uid="{11521975-FC7B-4B25-BB64-C59C9ACF0A81}"/>
    <cellStyle name="Normal 9 4 2 2 3 2 3" xfId="4064" xr:uid="{55F9FEF2-EAF4-477E-A877-A25C0575F7BC}"/>
    <cellStyle name="Normal 9 4 2 2 3 2 3 2" xfId="4876" xr:uid="{AFA9F2C8-9A35-4F90-95BB-35BCB2A3CE17}"/>
    <cellStyle name="Normal 9 4 2 2 3 2 4" xfId="4065" xr:uid="{A0D9BDD1-87DB-4D47-9D69-4B32A3F5A7E6}"/>
    <cellStyle name="Normal 9 4 2 2 3 2 4 2" xfId="4877" xr:uid="{B2326DEC-7FD5-43DC-85B4-F31C5DFC308B}"/>
    <cellStyle name="Normal 9 4 2 2 3 2 5" xfId="4874" xr:uid="{42F73022-592B-4EFB-BA8E-EA754D515EC3}"/>
    <cellStyle name="Normal 9 4 2 2 3 3" xfId="2383" xr:uid="{700C6D5E-583B-4673-8C7F-6D9B5F1CA3AF}"/>
    <cellStyle name="Normal 9 4 2 2 3 3 2" xfId="4878" xr:uid="{C5A014E4-C160-4F84-BA3A-E0ACB100B2DA}"/>
    <cellStyle name="Normal 9 4 2 2 3 4" xfId="4066" xr:uid="{F5C38176-2FEF-47E5-8CA1-9B773E16374C}"/>
    <cellStyle name="Normal 9 4 2 2 3 4 2" xfId="4879" xr:uid="{917D4CDD-5543-42AA-94BD-8B35517FDACB}"/>
    <cellStyle name="Normal 9 4 2 2 3 5" xfId="4067" xr:uid="{6DC51CC9-0A69-4EFE-8B9C-95C8E38765AF}"/>
    <cellStyle name="Normal 9 4 2 2 3 5 2" xfId="4880" xr:uid="{416E48F8-C760-47D7-B612-2EDDFE686C6B}"/>
    <cellStyle name="Normal 9 4 2 2 3 6" xfId="4873" xr:uid="{3AD3BE2B-3531-4A26-BB34-C8EE6DB1D62A}"/>
    <cellStyle name="Normal 9 4 2 2 4" xfId="2384" xr:uid="{47EEDC73-C581-49E5-8529-12E43C9AEE5B}"/>
    <cellStyle name="Normal 9 4 2 2 4 2" xfId="2385" xr:uid="{07BF5567-73E4-4C29-8869-37D9825A2CA4}"/>
    <cellStyle name="Normal 9 4 2 2 4 2 2" xfId="4882" xr:uid="{A60D42A0-AE1B-4515-8502-D1CB644B4BEB}"/>
    <cellStyle name="Normal 9 4 2 2 4 3" xfId="4068" xr:uid="{F6F1779C-5A67-4617-BD64-B58218D1C74D}"/>
    <cellStyle name="Normal 9 4 2 2 4 3 2" xfId="4883" xr:uid="{750B59FA-B63C-470D-AF8D-D7DACA40606A}"/>
    <cellStyle name="Normal 9 4 2 2 4 4" xfId="4069" xr:uid="{E1A0E81E-04F6-4F18-8914-201F71942783}"/>
    <cellStyle name="Normal 9 4 2 2 4 4 2" xfId="4884" xr:uid="{0B9EC753-3707-484E-90D9-9A6AC9037D51}"/>
    <cellStyle name="Normal 9 4 2 2 4 5" xfId="4881" xr:uid="{C3EEB082-D3D3-460A-9838-E64D970748B7}"/>
    <cellStyle name="Normal 9 4 2 2 5" xfId="2386" xr:uid="{81531D64-9D6B-4B6F-BFE3-4DC58CA77CD0}"/>
    <cellStyle name="Normal 9 4 2 2 5 2" xfId="4070" xr:uid="{8B398E7E-F818-49BA-85BC-E10E1AB7D3AF}"/>
    <cellStyle name="Normal 9 4 2 2 5 2 2" xfId="4886" xr:uid="{17680C47-4793-4A13-B2E2-31F2F37CD0D8}"/>
    <cellStyle name="Normal 9 4 2 2 5 3" xfId="4071" xr:uid="{181C096B-8001-41FC-AF4D-927EF8E7875E}"/>
    <cellStyle name="Normal 9 4 2 2 5 3 2" xfId="4887" xr:uid="{D9B5F6D2-0681-411F-B2F2-14F655BA00C2}"/>
    <cellStyle name="Normal 9 4 2 2 5 4" xfId="4072" xr:uid="{DEDF8D78-937C-4A80-973A-E5DD5E763992}"/>
    <cellStyle name="Normal 9 4 2 2 5 4 2" xfId="4888" xr:uid="{650350DA-49E1-4A27-8BEF-84714EAD7B92}"/>
    <cellStyle name="Normal 9 4 2 2 5 5" xfId="4885" xr:uid="{84EAC601-430D-4E51-A2FD-568AA241D9B4}"/>
    <cellStyle name="Normal 9 4 2 2 6" xfId="4073" xr:uid="{3F0AAC62-5920-45A9-ABE5-B6D5460D2F33}"/>
    <cellStyle name="Normal 9 4 2 2 6 2" xfId="4889" xr:uid="{776AB01C-BB4C-4164-8A6F-1DA12F2BB412}"/>
    <cellStyle name="Normal 9 4 2 2 7" xfId="4074" xr:uid="{A3CD8EC2-7587-4D31-A488-25245803544F}"/>
    <cellStyle name="Normal 9 4 2 2 7 2" xfId="4890" xr:uid="{7E94B637-BAEE-4B0B-8527-837DE7634C04}"/>
    <cellStyle name="Normal 9 4 2 2 8" xfId="4075" xr:uid="{6141001B-E326-4440-A16C-987441DA06D9}"/>
    <cellStyle name="Normal 9 4 2 2 8 2" xfId="4891" xr:uid="{57050B24-91DC-44F0-A034-575875CC36CC}"/>
    <cellStyle name="Normal 9 4 2 2 9" xfId="4859" xr:uid="{D5BD8C7D-A6DA-4164-AE3F-B9A54A4DFE82}"/>
    <cellStyle name="Normal 9 4 2 3" xfId="413" xr:uid="{3B05D043-2611-4783-AD5C-BF1CE839759F}"/>
    <cellStyle name="Normal 9 4 2 3 2" xfId="859" xr:uid="{17C51615-243B-4469-BAB9-8B57580525EA}"/>
    <cellStyle name="Normal 9 4 2 3 2 2" xfId="860" xr:uid="{A1E0539E-7A42-4A25-B71A-DF77FB92D79C}"/>
    <cellStyle name="Normal 9 4 2 3 2 2 2" xfId="2387" xr:uid="{9DD37970-2B53-4459-BACB-33E299ADFD9F}"/>
    <cellStyle name="Normal 9 4 2 3 2 2 2 2" xfId="2388" xr:uid="{7F9830B1-BBC6-440A-AC67-2142024262D3}"/>
    <cellStyle name="Normal 9 4 2 3 2 2 2 2 2" xfId="4896" xr:uid="{102EB38E-7E17-44F3-8453-D21B5425BBF4}"/>
    <cellStyle name="Normal 9 4 2 3 2 2 2 3" xfId="4895" xr:uid="{6F5DC000-DE0A-4D0D-91D0-225EFE360DF9}"/>
    <cellStyle name="Normal 9 4 2 3 2 2 3" xfId="2389" xr:uid="{87A0F11C-08AB-40AD-8E99-DA054187CF37}"/>
    <cellStyle name="Normal 9 4 2 3 2 2 3 2" xfId="4897" xr:uid="{5527E5CE-3554-455A-BB1F-1F1AE9E00FC8}"/>
    <cellStyle name="Normal 9 4 2 3 2 2 4" xfId="4894" xr:uid="{95258F05-FA4B-41E0-9332-0EF1F95BBCEA}"/>
    <cellStyle name="Normal 9 4 2 3 2 3" xfId="2390" xr:uid="{9F605D6D-37E6-41E1-AA3B-A1247E5113D5}"/>
    <cellStyle name="Normal 9 4 2 3 2 3 2" xfId="2391" xr:uid="{314490D0-4C74-4D3D-AE39-D6B9D1CD0414}"/>
    <cellStyle name="Normal 9 4 2 3 2 3 2 2" xfId="4899" xr:uid="{01B9B3D2-9E24-409A-A116-7E828B659BAB}"/>
    <cellStyle name="Normal 9 4 2 3 2 3 3" xfId="4898" xr:uid="{41CF768B-540F-490D-8F1C-E0A3FC833DE1}"/>
    <cellStyle name="Normal 9 4 2 3 2 4" xfId="2392" xr:uid="{0EC66985-92BC-4BEF-A9FB-80EA1A117B6C}"/>
    <cellStyle name="Normal 9 4 2 3 2 4 2" xfId="4900" xr:uid="{24231E62-6B17-4363-AB5E-614939828A69}"/>
    <cellStyle name="Normal 9 4 2 3 2 5" xfId="4893" xr:uid="{7AFFED8E-EDE3-47E9-BF0F-ACB3F1D4C765}"/>
    <cellStyle name="Normal 9 4 2 3 3" xfId="861" xr:uid="{8C6AB985-E2FE-4039-9F27-CC16B489D9AA}"/>
    <cellStyle name="Normal 9 4 2 3 3 2" xfId="2393" xr:uid="{5F9F0CFC-EE14-4C31-9A03-0A7DA6E273C2}"/>
    <cellStyle name="Normal 9 4 2 3 3 2 2" xfId="2394" xr:uid="{7A714535-EFBE-4BA4-9951-44D26A815076}"/>
    <cellStyle name="Normal 9 4 2 3 3 2 2 2" xfId="4903" xr:uid="{4E2BB2DA-7CAB-4D4D-A829-4D94A9D5A0D8}"/>
    <cellStyle name="Normal 9 4 2 3 3 2 3" xfId="4902" xr:uid="{C43B1EB6-F6CF-4393-8B7B-031D6CCDF807}"/>
    <cellStyle name="Normal 9 4 2 3 3 3" xfId="2395" xr:uid="{58BE1032-D34A-4C8B-9689-5775679D24C3}"/>
    <cellStyle name="Normal 9 4 2 3 3 3 2" xfId="4904" xr:uid="{CC5F4982-302D-4303-B3E2-C537CD2BFF92}"/>
    <cellStyle name="Normal 9 4 2 3 3 4" xfId="4076" xr:uid="{88C1AF32-69BF-4340-B8EF-6D658C64D6FF}"/>
    <cellStyle name="Normal 9 4 2 3 3 4 2" xfId="4905" xr:uid="{62BD749D-F9C0-4071-A269-C19D45789708}"/>
    <cellStyle name="Normal 9 4 2 3 3 5" xfId="4901" xr:uid="{029EFE26-074F-4082-A25A-981DF483039B}"/>
    <cellStyle name="Normal 9 4 2 3 4" xfId="2396" xr:uid="{0EE43D6E-5B47-4C82-B888-E04CE9E052F2}"/>
    <cellStyle name="Normal 9 4 2 3 4 2" xfId="2397" xr:uid="{B94418B9-D6F4-492A-97EB-8027DF3D77F5}"/>
    <cellStyle name="Normal 9 4 2 3 4 2 2" xfId="4907" xr:uid="{FBC37ABA-0D79-45CC-A7E3-C6C3C1F5E4D8}"/>
    <cellStyle name="Normal 9 4 2 3 4 3" xfId="4906" xr:uid="{DE54AF68-937B-42F7-AED7-53301B3139BD}"/>
    <cellStyle name="Normal 9 4 2 3 5" xfId="2398" xr:uid="{677E4DD9-EC51-4EF4-9BA2-89B65BB35763}"/>
    <cellStyle name="Normal 9 4 2 3 5 2" xfId="4908" xr:uid="{D6544388-227E-42D7-8E23-020B3792483A}"/>
    <cellStyle name="Normal 9 4 2 3 6" xfId="4077" xr:uid="{9FEE70F4-4E20-4FD2-B8FA-31DAB764B594}"/>
    <cellStyle name="Normal 9 4 2 3 6 2" xfId="4909" xr:uid="{6D74BE79-4C01-4182-92B1-A173F2770320}"/>
    <cellStyle name="Normal 9 4 2 3 7" xfId="4892" xr:uid="{ABCACED3-E673-40FD-8256-29BFA7B1C0F5}"/>
    <cellStyle name="Normal 9 4 2 4" xfId="414" xr:uid="{89879FE6-76A6-4881-94B0-E9270E555F69}"/>
    <cellStyle name="Normal 9 4 2 4 2" xfId="862" xr:uid="{CDB1546F-837A-4D10-8997-6C4D8172FA46}"/>
    <cellStyle name="Normal 9 4 2 4 2 2" xfId="2399" xr:uid="{9A6612E4-A88B-4838-9826-44D9E8A9993B}"/>
    <cellStyle name="Normal 9 4 2 4 2 2 2" xfId="2400" xr:uid="{801AE3F6-3F03-45E5-898C-F65078B7A337}"/>
    <cellStyle name="Normal 9 4 2 4 2 2 2 2" xfId="4913" xr:uid="{8AA79604-2777-4751-921D-5AED56C86981}"/>
    <cellStyle name="Normal 9 4 2 4 2 2 3" xfId="4912" xr:uid="{F7201AB7-F5E2-4FA7-920D-C160061D3371}"/>
    <cellStyle name="Normal 9 4 2 4 2 3" xfId="2401" xr:uid="{B0D4EDF2-3AFA-4E5B-836C-03AB8E75D004}"/>
    <cellStyle name="Normal 9 4 2 4 2 3 2" xfId="4914" xr:uid="{3A442622-0F33-4126-9683-E49FD5898DAC}"/>
    <cellStyle name="Normal 9 4 2 4 2 4" xfId="4078" xr:uid="{FA7E22D8-1B1A-439B-B4FA-A80F8ADD5724}"/>
    <cellStyle name="Normal 9 4 2 4 2 4 2" xfId="4915" xr:uid="{E69B874E-450A-4F03-8D67-47362D1B0FBD}"/>
    <cellStyle name="Normal 9 4 2 4 2 5" xfId="4911" xr:uid="{1AB8813D-C01C-422E-AE65-2BDB7677ED61}"/>
    <cellStyle name="Normal 9 4 2 4 3" xfId="2402" xr:uid="{525BFE0C-7EF4-4707-B0B0-8AC30301C834}"/>
    <cellStyle name="Normal 9 4 2 4 3 2" xfId="2403" xr:uid="{CAEAA83E-8371-4A00-BD1B-993AF55E3E15}"/>
    <cellStyle name="Normal 9 4 2 4 3 2 2" xfId="4917" xr:uid="{F253F5EE-68A6-4AEA-9D44-DE91A0CA342B}"/>
    <cellStyle name="Normal 9 4 2 4 3 3" xfId="4916" xr:uid="{A2A595A3-45C4-42E2-A9CB-346729D90E64}"/>
    <cellStyle name="Normal 9 4 2 4 4" xfId="2404" xr:uid="{E73A1FB0-9CF8-42FA-82F0-E7B221418852}"/>
    <cellStyle name="Normal 9 4 2 4 4 2" xfId="4918" xr:uid="{16162E18-CAD3-409C-A596-7E82E1094509}"/>
    <cellStyle name="Normal 9 4 2 4 5" xfId="4079" xr:uid="{465C660D-114A-41B7-9E1F-B1ACF7E4C44A}"/>
    <cellStyle name="Normal 9 4 2 4 5 2" xfId="4919" xr:uid="{0FBFFD5A-F1FC-42EB-A7B3-D0C6AB5E4967}"/>
    <cellStyle name="Normal 9 4 2 4 6" xfId="4910" xr:uid="{8C4D118F-DF91-44E3-AAA9-0B3D53218A95}"/>
    <cellStyle name="Normal 9 4 2 5" xfId="415" xr:uid="{B6CCFA22-9FAA-40B8-9799-B826CE20C8B6}"/>
    <cellStyle name="Normal 9 4 2 5 2" xfId="2405" xr:uid="{2AB533C1-AAD2-4AB4-A9E7-799D5734A528}"/>
    <cellStyle name="Normal 9 4 2 5 2 2" xfId="2406" xr:uid="{B359FB73-1828-4A23-BCA7-2E3744891E8D}"/>
    <cellStyle name="Normal 9 4 2 5 2 2 2" xfId="4922" xr:uid="{6EBE6D66-174E-4C07-9752-9DFC210E4E43}"/>
    <cellStyle name="Normal 9 4 2 5 2 3" xfId="4921" xr:uid="{340064AE-C2C0-4BC5-9E20-F90D18283E50}"/>
    <cellStyle name="Normal 9 4 2 5 3" xfId="2407" xr:uid="{74E4B43F-4F9A-4FB0-A2FD-9C2BF6161FC0}"/>
    <cellStyle name="Normal 9 4 2 5 3 2" xfId="4923" xr:uid="{A355C54A-C0C4-4FC6-BDD2-4FA0C5C45D12}"/>
    <cellStyle name="Normal 9 4 2 5 4" xfId="4080" xr:uid="{BFE0AA1E-EAFA-4175-8CBE-281F946FFEED}"/>
    <cellStyle name="Normal 9 4 2 5 4 2" xfId="4924" xr:uid="{FF3D0E4E-5E8D-45B8-96B0-22C6CF59AE06}"/>
    <cellStyle name="Normal 9 4 2 5 5" xfId="4920" xr:uid="{68DE8AFB-0F64-4831-8164-8AB2900F3BC8}"/>
    <cellStyle name="Normal 9 4 2 6" xfId="2408" xr:uid="{0366BB6C-77C0-4A83-A135-B50F6111529E}"/>
    <cellStyle name="Normal 9 4 2 6 2" xfId="2409" xr:uid="{947201EE-D568-4672-9190-4031B2648C39}"/>
    <cellStyle name="Normal 9 4 2 6 2 2" xfId="4926" xr:uid="{C3A89717-904F-4E8A-A862-30E733088FE7}"/>
    <cellStyle name="Normal 9 4 2 6 3" xfId="4081" xr:uid="{F9BDB0EA-1349-4054-ABDB-E26C1DDD79B1}"/>
    <cellStyle name="Normal 9 4 2 6 3 2" xfId="4927" xr:uid="{3021695D-E9F8-4970-BF52-3CA29356D62D}"/>
    <cellStyle name="Normal 9 4 2 6 4" xfId="4082" xr:uid="{8720E97E-0BB2-4290-BAB1-987E71A3DF95}"/>
    <cellStyle name="Normal 9 4 2 6 4 2" xfId="4928" xr:uid="{B38AABDA-5546-4E6E-AEF9-F0155B3784C8}"/>
    <cellStyle name="Normal 9 4 2 6 5" xfId="4925" xr:uid="{D5B741EB-91AB-4240-B9ED-3FC282A179EA}"/>
    <cellStyle name="Normal 9 4 2 7" xfId="2410" xr:uid="{286983A7-B0B0-4DE1-8362-2DEC6665663F}"/>
    <cellStyle name="Normal 9 4 2 7 2" xfId="4929" xr:uid="{F5C61378-0E85-437A-B227-DBB6D586AA47}"/>
    <cellStyle name="Normal 9 4 2 8" xfId="4083" xr:uid="{36A61174-2D76-4CFA-B9C9-7FD90DDD5FC7}"/>
    <cellStyle name="Normal 9 4 2 8 2" xfId="4930" xr:uid="{6FF4FA90-2858-4F35-B2FA-63A33B9937AC}"/>
    <cellStyle name="Normal 9 4 2 9" xfId="4084" xr:uid="{A4099A2B-B97B-4B70-9288-40E31D6FF2F7}"/>
    <cellStyle name="Normal 9 4 2 9 2" xfId="4931" xr:uid="{8F58AF7C-1213-4026-B43D-98F486A0D82A}"/>
    <cellStyle name="Normal 9 4 3" xfId="175" xr:uid="{B7FD3D45-D355-4ADA-9015-7C4EBEA8A369}"/>
    <cellStyle name="Normal 9 4 3 2" xfId="176" xr:uid="{2470B943-FF7F-43D8-BD11-6F176B345C52}"/>
    <cellStyle name="Normal 9 4 3 2 2" xfId="863" xr:uid="{0C8F528E-0492-4361-9C48-B5042BB9070D}"/>
    <cellStyle name="Normal 9 4 3 2 2 2" xfId="2411" xr:uid="{AD49300D-AB37-4D8F-8537-5274104D4904}"/>
    <cellStyle name="Normal 9 4 3 2 2 2 2" xfId="2412" xr:uid="{4DB2CF1C-4493-474F-9CE6-75541E12D228}"/>
    <cellStyle name="Normal 9 4 3 2 2 2 2 2" xfId="4500" xr:uid="{11B0B423-027F-4363-8D28-B565D9F676BB}"/>
    <cellStyle name="Normal 9 4 3 2 2 2 2 2 2" xfId="5307" xr:uid="{302E55F3-5FDF-4B8D-B180-532CF0AFFFB4}"/>
    <cellStyle name="Normal 9 4 3 2 2 2 2 2 3" xfId="4936" xr:uid="{87BF5906-7958-4168-964D-36F3D887F92F}"/>
    <cellStyle name="Normal 9 4 3 2 2 2 3" xfId="4501" xr:uid="{37613526-E980-4FA6-BC2E-76AD0BB35A22}"/>
    <cellStyle name="Normal 9 4 3 2 2 2 3 2" xfId="5308" xr:uid="{7110F84B-DCBD-4BDC-9241-49E54B5F9D28}"/>
    <cellStyle name="Normal 9 4 3 2 2 2 3 3" xfId="4935" xr:uid="{8F17725E-2942-40F9-AB38-1D7AC68EF2B0}"/>
    <cellStyle name="Normal 9 4 3 2 2 3" xfId="2413" xr:uid="{D2D14AAD-89F5-4B2F-ABAC-357A252D6C0B}"/>
    <cellStyle name="Normal 9 4 3 2 2 3 2" xfId="4502" xr:uid="{3779DF3C-6176-49D7-87DA-7A8DBB332F10}"/>
    <cellStyle name="Normal 9 4 3 2 2 3 2 2" xfId="5309" xr:uid="{556002E3-5695-4FBE-97CB-0B761F0FD44C}"/>
    <cellStyle name="Normal 9 4 3 2 2 3 2 3" xfId="4937" xr:uid="{35B836E3-036C-4CD9-A974-4AFA62AA97E1}"/>
    <cellStyle name="Normal 9 4 3 2 2 4" xfId="4085" xr:uid="{37DA9AE0-84F5-4A22-A5A3-05C7B8740AD5}"/>
    <cellStyle name="Normal 9 4 3 2 2 4 2" xfId="4938" xr:uid="{DF64F339-8D49-4688-A910-1DF11F7C5238}"/>
    <cellStyle name="Normal 9 4 3 2 2 5" xfId="4934" xr:uid="{348C5D48-B4F3-4F4C-98E8-DC24E4BC661A}"/>
    <cellStyle name="Normal 9 4 3 2 3" xfId="2414" xr:uid="{5563931E-AC59-4D45-B45A-B464EEBCD379}"/>
    <cellStyle name="Normal 9 4 3 2 3 2" xfId="2415" xr:uid="{B48F36A7-B555-4BA5-9FFC-EF6D33CDC34D}"/>
    <cellStyle name="Normal 9 4 3 2 3 2 2" xfId="4503" xr:uid="{0B302A46-53D2-4830-BE40-122DFAAE8917}"/>
    <cellStyle name="Normal 9 4 3 2 3 2 2 2" xfId="5310" xr:uid="{0951C1FF-919C-4AEE-A994-18504DD3B989}"/>
    <cellStyle name="Normal 9 4 3 2 3 2 2 3" xfId="4940" xr:uid="{686358AD-EBAE-45D5-AA05-4B39585485B3}"/>
    <cellStyle name="Normal 9 4 3 2 3 3" xfId="4086" xr:uid="{AD5B26AF-FB5A-4E59-AF17-E2B52B4E072E}"/>
    <cellStyle name="Normal 9 4 3 2 3 3 2" xfId="4941" xr:uid="{C9BF63C3-96E5-4F21-B7EB-87ED0D7E2343}"/>
    <cellStyle name="Normal 9 4 3 2 3 4" xfId="4087" xr:uid="{244E8747-8150-4925-A1C2-592D870AEEEC}"/>
    <cellStyle name="Normal 9 4 3 2 3 4 2" xfId="4942" xr:uid="{397D5E0C-2E49-468C-9A7B-F03FFCC5A0FA}"/>
    <cellStyle name="Normal 9 4 3 2 3 5" xfId="4939" xr:uid="{F709097B-4686-4428-BDA2-7E72F9D81F88}"/>
    <cellStyle name="Normal 9 4 3 2 4" xfId="2416" xr:uid="{3127C9C1-8F68-41EB-B992-A53317D6CCF0}"/>
    <cellStyle name="Normal 9 4 3 2 4 2" xfId="4504" xr:uid="{E0880C71-3163-43EF-B1C0-7A92A08F4A0A}"/>
    <cellStyle name="Normal 9 4 3 2 4 2 2" xfId="5311" xr:uid="{8B8C1F97-4913-484D-8B1A-408D948545FC}"/>
    <cellStyle name="Normal 9 4 3 2 4 2 3" xfId="4943" xr:uid="{507B1616-8787-4BFC-B01E-9A47B97DE390}"/>
    <cellStyle name="Normal 9 4 3 2 5" xfId="4088" xr:uid="{ED237909-3493-4D99-A779-A3592DA39D54}"/>
    <cellStyle name="Normal 9 4 3 2 5 2" xfId="4944" xr:uid="{6A0EDADC-5ED0-4738-AA9A-A5C96A215D5A}"/>
    <cellStyle name="Normal 9 4 3 2 6" xfId="4089" xr:uid="{B672926E-E180-46A1-A409-0CE95E4BC8B8}"/>
    <cellStyle name="Normal 9 4 3 2 6 2" xfId="4945" xr:uid="{E878896A-4C76-4FFC-8F77-DB608EF72B70}"/>
    <cellStyle name="Normal 9 4 3 2 7" xfId="4933" xr:uid="{ABA90488-32D4-4778-8798-5CF5DE635425}"/>
    <cellStyle name="Normal 9 4 3 3" xfId="416" xr:uid="{016099AB-A622-4572-BA42-1F9B986C99C5}"/>
    <cellStyle name="Normal 9 4 3 3 2" xfId="2417" xr:uid="{6A8AA2F5-2945-4429-9E16-2BD03DA86EA5}"/>
    <cellStyle name="Normal 9 4 3 3 2 2" xfId="2418" xr:uid="{5A0829CA-EE35-42A2-A98F-3416F50903BB}"/>
    <cellStyle name="Normal 9 4 3 3 2 2 2" xfId="4505" xr:uid="{5EC2790A-00B9-43B0-BBA3-77DEE8884890}"/>
    <cellStyle name="Normal 9 4 3 3 2 2 2 2" xfId="5312" xr:uid="{FBFAD8DF-873A-4E30-A4E0-33E98C2F05CA}"/>
    <cellStyle name="Normal 9 4 3 3 2 2 2 3" xfId="4948" xr:uid="{6E555E44-37FE-4B23-BDDB-344BC61A6818}"/>
    <cellStyle name="Normal 9 4 3 3 2 3" xfId="4090" xr:uid="{447F5C63-A3F7-4EDD-A0E8-71F8B269A606}"/>
    <cellStyle name="Normal 9 4 3 3 2 3 2" xfId="4949" xr:uid="{322D6370-9D6A-4EBA-9872-45F1E271005A}"/>
    <cellStyle name="Normal 9 4 3 3 2 4" xfId="4091" xr:uid="{37D78CA5-0096-442F-BB9E-F3F30C83A1D2}"/>
    <cellStyle name="Normal 9 4 3 3 2 4 2" xfId="4950" xr:uid="{60CAC042-53AC-4155-B0BB-48BFAC29070F}"/>
    <cellStyle name="Normal 9 4 3 3 2 5" xfId="4947" xr:uid="{BDB91494-F58E-43C3-B67B-E53F2E128036}"/>
    <cellStyle name="Normal 9 4 3 3 3" xfId="2419" xr:uid="{0B8679D0-7F66-44F0-A602-2E6E3D3AA8D8}"/>
    <cellStyle name="Normal 9 4 3 3 3 2" xfId="4506" xr:uid="{972E8E74-C11A-4CAB-B031-473037E3A390}"/>
    <cellStyle name="Normal 9 4 3 3 3 2 2" xfId="5313" xr:uid="{C9EBCE22-4711-4164-BE3F-63C6AB518695}"/>
    <cellStyle name="Normal 9 4 3 3 3 2 3" xfId="4951" xr:uid="{5106A8BB-9FE6-499D-A28B-ECD7740A7E54}"/>
    <cellStyle name="Normal 9 4 3 3 4" xfId="4092" xr:uid="{DDE4423E-1746-4F3C-B52F-71595E020B1E}"/>
    <cellStyle name="Normal 9 4 3 3 4 2" xfId="4952" xr:uid="{3CF66164-35E8-4EE5-B2D7-C70D7B8FC2CE}"/>
    <cellStyle name="Normal 9 4 3 3 5" xfId="4093" xr:uid="{CE0D38E0-9554-42C9-ABF9-AFA207E64056}"/>
    <cellStyle name="Normal 9 4 3 3 5 2" xfId="4953" xr:uid="{2A9178E2-6EA5-4E1C-A0CA-6FAFC330C70A}"/>
    <cellStyle name="Normal 9 4 3 3 6" xfId="4946" xr:uid="{E21CD572-FB5D-4675-9940-18692F6E6D83}"/>
    <cellStyle name="Normal 9 4 3 4" xfId="2420" xr:uid="{C02699AF-E8A2-4010-9947-5E0599B5B2CA}"/>
    <cellStyle name="Normal 9 4 3 4 2" xfId="2421" xr:uid="{88508672-BBD2-4981-92BF-B3775C60009A}"/>
    <cellStyle name="Normal 9 4 3 4 2 2" xfId="4507" xr:uid="{5E3CC68C-3E2D-44ED-A26C-652E641A81DE}"/>
    <cellStyle name="Normal 9 4 3 4 2 2 2" xfId="5314" xr:uid="{5647FE68-3C26-4671-81E2-4A858699CDEB}"/>
    <cellStyle name="Normal 9 4 3 4 2 2 3" xfId="4955" xr:uid="{70BC23EA-06E2-4B85-94B5-5758602E9EDD}"/>
    <cellStyle name="Normal 9 4 3 4 3" xfId="4094" xr:uid="{16CFF312-951F-4842-AAAE-03204A7FC84B}"/>
    <cellStyle name="Normal 9 4 3 4 3 2" xfId="4956" xr:uid="{15F5DBCF-CB5E-4BC0-9A26-D68B17EEBF88}"/>
    <cellStyle name="Normal 9 4 3 4 4" xfId="4095" xr:uid="{4B10D186-00AA-4A5B-87CB-D380F581933D}"/>
    <cellStyle name="Normal 9 4 3 4 4 2" xfId="4957" xr:uid="{ABEA7D3C-558C-44E6-B9E4-B3CEB768B3DB}"/>
    <cellStyle name="Normal 9 4 3 4 5" xfId="4954" xr:uid="{B10FC178-43CD-40FA-8AD4-E10B2A0F05EA}"/>
    <cellStyle name="Normal 9 4 3 5" xfId="2422" xr:uid="{7184C691-7935-4E6F-A381-CED29BD7DC62}"/>
    <cellStyle name="Normal 9 4 3 5 2" xfId="4096" xr:uid="{500D5ADD-2A99-42BF-8F6A-FEEAAB016BC1}"/>
    <cellStyle name="Normal 9 4 3 5 2 2" xfId="4959" xr:uid="{2159951F-2A32-4DD0-9497-CACE01B8D29C}"/>
    <cellStyle name="Normal 9 4 3 5 3" xfId="4097" xr:uid="{852FC96E-B67B-498F-B78D-4A120CDF6781}"/>
    <cellStyle name="Normal 9 4 3 5 3 2" xfId="4960" xr:uid="{F599A0CC-D947-4FFD-97CF-9CFED5237959}"/>
    <cellStyle name="Normal 9 4 3 5 4" xfId="4098" xr:uid="{B5FF9CCD-0D18-41DD-A94E-6B43213B3E36}"/>
    <cellStyle name="Normal 9 4 3 5 4 2" xfId="4961" xr:uid="{F71F7C04-4F91-4B47-95C0-0FBEB25827E7}"/>
    <cellStyle name="Normal 9 4 3 5 5" xfId="4958" xr:uid="{5A83226B-FC55-4957-9D15-6BBBC5004B1C}"/>
    <cellStyle name="Normal 9 4 3 6" xfId="4099" xr:uid="{EAF5BECE-028D-4605-9D72-B2A2ADF2BF4C}"/>
    <cellStyle name="Normal 9 4 3 6 2" xfId="4962" xr:uid="{062CCCE9-D409-45BA-B84F-ADB247998E03}"/>
    <cellStyle name="Normal 9 4 3 7" xfId="4100" xr:uid="{B41C599D-EDFB-4641-A8EE-F632437F0629}"/>
    <cellStyle name="Normal 9 4 3 7 2" xfId="4963" xr:uid="{E146164B-4348-418A-9799-D9C4A436A414}"/>
    <cellStyle name="Normal 9 4 3 8" xfId="4101" xr:uid="{45C360E6-B454-4F85-8F89-D6E255DAEA77}"/>
    <cellStyle name="Normal 9 4 3 8 2" xfId="4964" xr:uid="{D8A0B2A7-3E4D-43F3-BFCA-A9A3EC491AAB}"/>
    <cellStyle name="Normal 9 4 3 9" xfId="4932" xr:uid="{797F659C-E64E-4FA3-9806-AE704039038C}"/>
    <cellStyle name="Normal 9 4 4" xfId="177" xr:uid="{C78F3556-D0B7-44C1-8BC4-0DE98B30BC3F}"/>
    <cellStyle name="Normal 9 4 4 2" xfId="864" xr:uid="{F1F0C43E-7A01-45CF-ADFC-CA40AEA7CF75}"/>
    <cellStyle name="Normal 9 4 4 2 2" xfId="865" xr:uid="{BEB095F9-E380-46E8-9398-03A3FCF7A72E}"/>
    <cellStyle name="Normal 9 4 4 2 2 2" xfId="2423" xr:uid="{0ACC8732-F2DE-4C7D-BEF9-41C5F730D350}"/>
    <cellStyle name="Normal 9 4 4 2 2 2 2" xfId="2424" xr:uid="{08D0F1FD-D0C0-491D-80B4-567C980AA7D6}"/>
    <cellStyle name="Normal 9 4 4 2 2 2 2 2" xfId="4969" xr:uid="{CF361AFA-2676-45A9-BEC9-6B20F34929EC}"/>
    <cellStyle name="Normal 9 4 4 2 2 2 3" xfId="4968" xr:uid="{08519B68-0BF5-4295-810C-2CAB7E72F779}"/>
    <cellStyle name="Normal 9 4 4 2 2 3" xfId="2425" xr:uid="{672F045A-E3BA-42AD-A33E-423657550AD2}"/>
    <cellStyle name="Normal 9 4 4 2 2 3 2" xfId="4970" xr:uid="{9668111D-C130-41E2-9B1C-73426CAF8F87}"/>
    <cellStyle name="Normal 9 4 4 2 2 4" xfId="4102" xr:uid="{04B4428D-FBB2-4979-BF49-AC05D361B28C}"/>
    <cellStyle name="Normal 9 4 4 2 2 4 2" xfId="4971" xr:uid="{5BC62498-9D77-437C-9DBD-868BCA8226AD}"/>
    <cellStyle name="Normal 9 4 4 2 2 5" xfId="4967" xr:uid="{C718D1D7-C036-42A7-BC28-EE0819D2812F}"/>
    <cellStyle name="Normal 9 4 4 2 3" xfId="2426" xr:uid="{C5426B52-8679-4252-915C-6738DFF3CD37}"/>
    <cellStyle name="Normal 9 4 4 2 3 2" xfId="2427" xr:uid="{348EA7A0-C57A-45D7-BF2B-80C62F7D25B5}"/>
    <cellStyle name="Normal 9 4 4 2 3 2 2" xfId="4973" xr:uid="{05B2317E-E41A-4F49-8CCC-EC603093186F}"/>
    <cellStyle name="Normal 9 4 4 2 3 3" xfId="4972" xr:uid="{1C4CFDFA-4E2A-4CC0-BF57-752AEE1E581B}"/>
    <cellStyle name="Normal 9 4 4 2 4" xfId="2428" xr:uid="{0AB28833-AC9B-4B94-90EF-534D734F207C}"/>
    <cellStyle name="Normal 9 4 4 2 4 2" xfId="4974" xr:uid="{EE0C4EE5-546C-4ECE-997A-AE7DBAC8B757}"/>
    <cellStyle name="Normal 9 4 4 2 5" xfId="4103" xr:uid="{7E6BEEBC-18DD-433C-B2D5-412B6153FAC9}"/>
    <cellStyle name="Normal 9 4 4 2 5 2" xfId="4975" xr:uid="{6B3ADB5D-011F-4536-849E-5B0E1D72C4D6}"/>
    <cellStyle name="Normal 9 4 4 2 6" xfId="4966" xr:uid="{7EC95847-49B3-46EB-A7C8-6090BBBBFD4F}"/>
    <cellStyle name="Normal 9 4 4 3" xfId="866" xr:uid="{67793C69-90F6-4FAC-BFDF-BBA34041D0A1}"/>
    <cellStyle name="Normal 9 4 4 3 2" xfId="2429" xr:uid="{F658F57B-CB41-4840-9E24-6E69A9CCC6BB}"/>
    <cellStyle name="Normal 9 4 4 3 2 2" xfId="2430" xr:uid="{26133AAF-6AD4-4C53-9F20-CE012BECBDFE}"/>
    <cellStyle name="Normal 9 4 4 3 2 2 2" xfId="4978" xr:uid="{D68F7F97-565F-4247-91E9-E414EEE7E188}"/>
    <cellStyle name="Normal 9 4 4 3 2 3" xfId="4977" xr:uid="{C41FF6AE-3D58-40CE-BB10-138BEBF0815F}"/>
    <cellStyle name="Normal 9 4 4 3 3" xfId="2431" xr:uid="{E7E2DB16-3F2B-4004-B738-1D03FF05229C}"/>
    <cellStyle name="Normal 9 4 4 3 3 2" xfId="4979" xr:uid="{D9EBF6AD-AE94-4934-AF33-F11F11CB37A1}"/>
    <cellStyle name="Normal 9 4 4 3 4" xfId="4104" xr:uid="{AFD04FBE-0921-4526-9CC9-1AB103E35DE9}"/>
    <cellStyle name="Normal 9 4 4 3 4 2" xfId="4980" xr:uid="{0AC82E7D-2C96-41A9-A4A9-5A65A2DB67CC}"/>
    <cellStyle name="Normal 9 4 4 3 5" xfId="4976" xr:uid="{D9A7CA6C-48FE-42DA-952B-A166ABD97CDE}"/>
    <cellStyle name="Normal 9 4 4 4" xfId="2432" xr:uid="{923F4D00-D96A-46CF-A1F9-98E2F7567027}"/>
    <cellStyle name="Normal 9 4 4 4 2" xfId="2433" xr:uid="{3078AEBA-26E7-482C-BED0-B441E609A5E7}"/>
    <cellStyle name="Normal 9 4 4 4 2 2" xfId="4982" xr:uid="{8EABC007-136B-420A-9947-21CB182647E0}"/>
    <cellStyle name="Normal 9 4 4 4 3" xfId="4105" xr:uid="{DCDA930B-4C1B-4670-B93D-B7B105E86201}"/>
    <cellStyle name="Normal 9 4 4 4 3 2" xfId="4983" xr:uid="{62477088-BFC9-4ACC-B7FF-67767C91B06C}"/>
    <cellStyle name="Normal 9 4 4 4 4" xfId="4106" xr:uid="{B73F8FDF-8451-4D04-B2BD-160E42B1F651}"/>
    <cellStyle name="Normal 9 4 4 4 4 2" xfId="4984" xr:uid="{CCF265F6-00BD-4EC2-A301-BDEC014F040C}"/>
    <cellStyle name="Normal 9 4 4 4 5" xfId="4981" xr:uid="{5643A3FD-86FA-4158-8F6C-925431438CB9}"/>
    <cellStyle name="Normal 9 4 4 5" xfId="2434" xr:uid="{A511FB7B-CD87-4CA5-89F1-5E456E772A26}"/>
    <cellStyle name="Normal 9 4 4 5 2" xfId="4985" xr:uid="{0C508DDA-BDF3-4E77-8514-4CCF8E6F1510}"/>
    <cellStyle name="Normal 9 4 4 6" xfId="4107" xr:uid="{C95E6CCB-6658-4688-967C-4BAB496893AF}"/>
    <cellStyle name="Normal 9 4 4 6 2" xfId="4986" xr:uid="{A4B49FC6-6D02-492F-B8E6-BCBAF69449B8}"/>
    <cellStyle name="Normal 9 4 4 7" xfId="4108" xr:uid="{C8C52950-CC25-496A-9F18-F27E26E2E9CF}"/>
    <cellStyle name="Normal 9 4 4 7 2" xfId="4987" xr:uid="{B501A578-981B-435C-A681-90C9AFE8306A}"/>
    <cellStyle name="Normal 9 4 4 8" xfId="4965" xr:uid="{D50F3C81-C479-4AD9-8F45-E143B688766A}"/>
    <cellStyle name="Normal 9 4 5" xfId="417" xr:uid="{55AD2D7C-05E8-46F6-9549-992F455D926F}"/>
    <cellStyle name="Normal 9 4 5 2" xfId="867" xr:uid="{C9E1D9D4-02BE-4EA5-9D70-26CAAA56BD16}"/>
    <cellStyle name="Normal 9 4 5 2 2" xfId="2435" xr:uid="{D984AF38-53FA-499A-B853-342FE8C123DE}"/>
    <cellStyle name="Normal 9 4 5 2 2 2" xfId="2436" xr:uid="{6C6C2A7A-4270-4C96-9109-39A47B6941DC}"/>
    <cellStyle name="Normal 9 4 5 2 2 2 2" xfId="4991" xr:uid="{667DE4BE-656D-4D4A-9A28-D109036EBA62}"/>
    <cellStyle name="Normal 9 4 5 2 2 3" xfId="4990" xr:uid="{E28F5ED6-CE17-453F-9B12-F4252FC4ED93}"/>
    <cellStyle name="Normal 9 4 5 2 3" xfId="2437" xr:uid="{E79442F1-B5FD-4527-A09F-1D92526227E6}"/>
    <cellStyle name="Normal 9 4 5 2 3 2" xfId="4992" xr:uid="{DAC1146D-38A9-4E3A-A9E6-61F0B004B65D}"/>
    <cellStyle name="Normal 9 4 5 2 4" xfId="4109" xr:uid="{A1ADDCE3-9EB4-4BC6-968D-AEC91FBAD221}"/>
    <cellStyle name="Normal 9 4 5 2 4 2" xfId="4993" xr:uid="{3294C128-3610-4375-BF3F-FDC3EBE9C064}"/>
    <cellStyle name="Normal 9 4 5 2 5" xfId="4989" xr:uid="{69EB0FA4-32EC-4DF5-8E6E-AF83EE942D94}"/>
    <cellStyle name="Normal 9 4 5 3" xfId="2438" xr:uid="{1B471BFF-BFEB-4F53-89EF-D5C69981E157}"/>
    <cellStyle name="Normal 9 4 5 3 2" xfId="2439" xr:uid="{FF28F2F0-3E10-4A28-88BC-EB410D92AACB}"/>
    <cellStyle name="Normal 9 4 5 3 2 2" xfId="4995" xr:uid="{8368C433-3F8C-4770-94D3-33F7305DE22B}"/>
    <cellStyle name="Normal 9 4 5 3 3" xfId="4110" xr:uid="{3BEDE246-F0A0-468B-B1F6-8BB2C4398065}"/>
    <cellStyle name="Normal 9 4 5 3 3 2" xfId="4996" xr:uid="{F51F6332-60C9-457B-84E7-5C40D679BDF1}"/>
    <cellStyle name="Normal 9 4 5 3 4" xfId="4111" xr:uid="{685C81AD-8B7B-412E-9ABD-CB720D7DF3CF}"/>
    <cellStyle name="Normal 9 4 5 3 4 2" xfId="4997" xr:uid="{9E1929AC-4B9A-45B5-AA28-ECB7DD74113E}"/>
    <cellStyle name="Normal 9 4 5 3 5" xfId="4994" xr:uid="{B7A9F2D9-A7EC-4C25-B975-D166FDF34F18}"/>
    <cellStyle name="Normal 9 4 5 4" xfId="2440" xr:uid="{68EDFE82-9EB8-4FAF-8921-1982ABA9834C}"/>
    <cellStyle name="Normal 9 4 5 4 2" xfId="4998" xr:uid="{E372215E-579E-4F6F-9860-3F5445E52D7C}"/>
    <cellStyle name="Normal 9 4 5 5" xfId="4112" xr:uid="{FD98F91F-4D1B-4A24-ABAE-8CE1BF89572D}"/>
    <cellStyle name="Normal 9 4 5 5 2" xfId="4999" xr:uid="{AA7B927D-4314-46C8-B83D-580549C007A3}"/>
    <cellStyle name="Normal 9 4 5 6" xfId="4113" xr:uid="{F0374536-A9D3-41A7-9CF5-60F0167EDFD0}"/>
    <cellStyle name="Normal 9 4 5 6 2" xfId="5000" xr:uid="{A6147BD6-DB9C-4F7A-97B2-FAB2B6CE08F4}"/>
    <cellStyle name="Normal 9 4 5 7" xfId="4988" xr:uid="{A638E7FD-A0AF-4488-88E9-D3B391B890E8}"/>
    <cellStyle name="Normal 9 4 6" xfId="418" xr:uid="{A9761695-79BB-4308-BF0A-A1F496BDACEF}"/>
    <cellStyle name="Normal 9 4 6 2" xfId="2441" xr:uid="{5526AFA4-35FE-4039-B25F-ABAD4699BAFA}"/>
    <cellStyle name="Normal 9 4 6 2 2" xfId="2442" xr:uid="{B14D50BB-6EC4-4DFA-9C73-28D1773C542F}"/>
    <cellStyle name="Normal 9 4 6 2 2 2" xfId="5003" xr:uid="{50A71D73-A2A4-4004-B1BC-F435DF7FCB5F}"/>
    <cellStyle name="Normal 9 4 6 2 3" xfId="4114" xr:uid="{A72E8A30-F24F-4C3A-B8CA-0EED05AFD26F}"/>
    <cellStyle name="Normal 9 4 6 2 3 2" xfId="5004" xr:uid="{234DBA28-D753-4C89-B769-BE609FCCE84F}"/>
    <cellStyle name="Normal 9 4 6 2 4" xfId="4115" xr:uid="{1AB3C9A2-6050-4F4F-AAEB-2E6469187297}"/>
    <cellStyle name="Normal 9 4 6 2 4 2" xfId="5005" xr:uid="{91C983EF-A500-442C-A8BE-F2DFEC9A0E69}"/>
    <cellStyle name="Normal 9 4 6 2 5" xfId="5002" xr:uid="{22F24F5E-4B87-4BA6-8778-475D2E06AA5E}"/>
    <cellStyle name="Normal 9 4 6 3" xfId="2443" xr:uid="{95DFC276-26F8-42FB-8287-35D0E62B4674}"/>
    <cellStyle name="Normal 9 4 6 3 2" xfId="5006" xr:uid="{E675E67A-80CA-45D7-9584-83B0B24B03CC}"/>
    <cellStyle name="Normal 9 4 6 4" xfId="4116" xr:uid="{91038503-9E76-4229-93E3-1B0FFF8C276C}"/>
    <cellStyle name="Normal 9 4 6 4 2" xfId="5007" xr:uid="{CD67F090-2C45-46D8-877C-B0A59E0BA35E}"/>
    <cellStyle name="Normal 9 4 6 5" xfId="4117" xr:uid="{A72E8B3B-FCEF-4A0C-B51E-0385966F4AB8}"/>
    <cellStyle name="Normal 9 4 6 5 2" xfId="5008" xr:uid="{05FB48FA-C028-4501-BB83-0C8B9C1EB993}"/>
    <cellStyle name="Normal 9 4 6 6" xfId="5001" xr:uid="{29473B43-CB10-4105-BF9F-214EDD109C8B}"/>
    <cellStyle name="Normal 9 4 7" xfId="2444" xr:uid="{F3D62C3C-FEEA-4DD7-9A7C-E05FF51B00AE}"/>
    <cellStyle name="Normal 9 4 7 2" xfId="2445" xr:uid="{601666CB-544A-4203-B034-1BCEEB23F65E}"/>
    <cellStyle name="Normal 9 4 7 2 2" xfId="5010" xr:uid="{AD0DA847-6649-4E08-854A-365004BCFB48}"/>
    <cellStyle name="Normal 9 4 7 3" xfId="4118" xr:uid="{CE409EF0-2F36-4488-BEF5-CC48C4A385EE}"/>
    <cellStyle name="Normal 9 4 7 3 2" xfId="5011" xr:uid="{2261630C-EEAD-4453-B6A6-26DD2CFC524D}"/>
    <cellStyle name="Normal 9 4 7 4" xfId="4119" xr:uid="{F1A7A809-5ED7-4A18-951B-2CB8C4074EE3}"/>
    <cellStyle name="Normal 9 4 7 4 2" xfId="5012" xr:uid="{95BD67A8-E859-4F75-8EF1-D940D5535132}"/>
    <cellStyle name="Normal 9 4 7 5" xfId="5009" xr:uid="{315E7F37-22ED-46DF-B15E-357473B37A6F}"/>
    <cellStyle name="Normal 9 4 8" xfId="2446" xr:uid="{A25C6A2B-472C-4CDA-A02C-3E076C1B1672}"/>
    <cellStyle name="Normal 9 4 8 2" xfId="4120" xr:uid="{6B5ED68A-3B3F-4500-B1E3-4C78352D305B}"/>
    <cellStyle name="Normal 9 4 8 2 2" xfId="5014" xr:uid="{FF4F9D2E-7DEE-4E36-AAA0-343FCE45AEA8}"/>
    <cellStyle name="Normal 9 4 8 3" xfId="4121" xr:uid="{62856BEF-1F42-42B1-8152-260C07FEB394}"/>
    <cellStyle name="Normal 9 4 8 3 2" xfId="5015" xr:uid="{3B392FCC-D3C2-49D6-8D61-6AA3D2D82AA3}"/>
    <cellStyle name="Normal 9 4 8 4" xfId="4122" xr:uid="{35E94850-A4D4-4558-A6CA-A1D45B80930A}"/>
    <cellStyle name="Normal 9 4 8 4 2" xfId="5016" xr:uid="{CADA0D44-6BC2-4C1E-9473-53BA4D6227A2}"/>
    <cellStyle name="Normal 9 4 8 5" xfId="5013" xr:uid="{14E6AC11-2CF8-40EA-82A5-04398462570C}"/>
    <cellStyle name="Normal 9 4 9" xfId="4123" xr:uid="{BB2693E4-A05C-46E9-940D-D475B0553285}"/>
    <cellStyle name="Normal 9 4 9 2" xfId="5017" xr:uid="{5C867C98-E37D-4061-B78C-AC4B23F30B43}"/>
    <cellStyle name="Normal 9 5" xfId="178" xr:uid="{DDADE334-AF29-47BC-890B-E6083EB6B2D8}"/>
    <cellStyle name="Normal 9 5 10" xfId="4124" xr:uid="{66815527-5EC5-4B55-A9E4-52CA97D37AAC}"/>
    <cellStyle name="Normal 9 5 10 2" xfId="5019" xr:uid="{F2D1823C-D462-4FE4-8B59-472846FB38E4}"/>
    <cellStyle name="Normal 9 5 11" xfId="4125" xr:uid="{A851DFC4-52B3-47A8-9579-22274634D11A}"/>
    <cellStyle name="Normal 9 5 11 2" xfId="5020" xr:uid="{326670E0-3062-46DE-891F-0EBCFBF35D2B}"/>
    <cellStyle name="Normal 9 5 12" xfId="5018" xr:uid="{569C1D0C-A928-4EEA-8C65-42071542E05F}"/>
    <cellStyle name="Normal 9 5 2" xfId="179" xr:uid="{2ECD8DB2-CB85-47DD-8A56-AA7FE2A14C9C}"/>
    <cellStyle name="Normal 9 5 2 10" xfId="5021" xr:uid="{76923639-FDB1-4C9D-9697-10A2C2A03EBB}"/>
    <cellStyle name="Normal 9 5 2 2" xfId="419" xr:uid="{EB38DC44-3139-4319-91E3-93E643CEDBEE}"/>
    <cellStyle name="Normal 9 5 2 2 2" xfId="868" xr:uid="{D158FC8A-86BB-4EE8-BBF6-81FAF19FA4BA}"/>
    <cellStyle name="Normal 9 5 2 2 2 2" xfId="869" xr:uid="{67F17F57-08DA-4589-AE58-7D6960935239}"/>
    <cellStyle name="Normal 9 5 2 2 2 2 2" xfId="2447" xr:uid="{2C4AF95B-EB4A-41D8-8887-1DB331D66498}"/>
    <cellStyle name="Normal 9 5 2 2 2 2 2 2" xfId="5025" xr:uid="{40578B01-F69C-405F-B240-E6ABBFE2DE27}"/>
    <cellStyle name="Normal 9 5 2 2 2 2 3" xfId="4126" xr:uid="{7AD06E9C-266D-426D-B3AD-DDB0B8827A1C}"/>
    <cellStyle name="Normal 9 5 2 2 2 2 3 2" xfId="5026" xr:uid="{AE73C4E8-1AE8-4004-B684-6936F4B57FCD}"/>
    <cellStyle name="Normal 9 5 2 2 2 2 4" xfId="4127" xr:uid="{674AF4BC-4B88-48AA-A683-E95A5FD42E94}"/>
    <cellStyle name="Normal 9 5 2 2 2 2 4 2" xfId="5027" xr:uid="{76AA79FD-2D73-4001-9275-A3E1B7550CD2}"/>
    <cellStyle name="Normal 9 5 2 2 2 2 5" xfId="5024" xr:uid="{FEAE0415-636D-42FC-AB01-BD3FDA5FDB83}"/>
    <cellStyle name="Normal 9 5 2 2 2 3" xfId="2448" xr:uid="{C568EBAF-CA54-4BAD-BCD6-75745A4C7589}"/>
    <cellStyle name="Normal 9 5 2 2 2 3 2" xfId="4128" xr:uid="{E5807697-D256-4706-8167-7B8E30BF4FE6}"/>
    <cellStyle name="Normal 9 5 2 2 2 3 2 2" xfId="5029" xr:uid="{87ADB159-608B-4B1E-9485-58F398ACCCF3}"/>
    <cellStyle name="Normal 9 5 2 2 2 3 3" xfId="4129" xr:uid="{24B4939D-B616-4C72-B66A-C7B50F82C52E}"/>
    <cellStyle name="Normal 9 5 2 2 2 3 3 2" xfId="5030" xr:uid="{90D31C3F-492C-4735-B7E1-165F0496A94E}"/>
    <cellStyle name="Normal 9 5 2 2 2 3 4" xfId="4130" xr:uid="{AFCDA21C-518E-4DAD-979B-A26A77112D33}"/>
    <cellStyle name="Normal 9 5 2 2 2 3 4 2" xfId="5031" xr:uid="{9EC3FB8C-868B-4464-8A83-B78B646E9F19}"/>
    <cellStyle name="Normal 9 5 2 2 2 3 5" xfId="5028" xr:uid="{A5276A57-D669-4B4F-A299-5EC2DAD6A793}"/>
    <cellStyle name="Normal 9 5 2 2 2 4" xfId="4131" xr:uid="{08B993B4-9C12-4A50-B572-F27A353349BD}"/>
    <cellStyle name="Normal 9 5 2 2 2 4 2" xfId="5032" xr:uid="{51DDB072-A511-4309-AB5B-BD7F7FF6115E}"/>
    <cellStyle name="Normal 9 5 2 2 2 5" xfId="4132" xr:uid="{77932125-A66A-44A0-9AA2-811645A1A75D}"/>
    <cellStyle name="Normal 9 5 2 2 2 5 2" xfId="5033" xr:uid="{67C8DB13-C993-40E7-A656-6A5880F9F150}"/>
    <cellStyle name="Normal 9 5 2 2 2 6" xfId="4133" xr:uid="{34CA24FA-5AE4-448B-8D90-76252C240D8E}"/>
    <cellStyle name="Normal 9 5 2 2 2 6 2" xfId="5034" xr:uid="{9311B957-8F34-4081-96F1-E524361FC142}"/>
    <cellStyle name="Normal 9 5 2 2 2 7" xfId="5023" xr:uid="{A3C576F0-11BD-493A-A746-F938C578BB2A}"/>
    <cellStyle name="Normal 9 5 2 2 3" xfId="870" xr:uid="{714C5DB8-E584-4846-BA53-6455BC8F5168}"/>
    <cellStyle name="Normal 9 5 2 2 3 2" xfId="2449" xr:uid="{C9181853-E359-4244-8A40-1D35ECEF3303}"/>
    <cellStyle name="Normal 9 5 2 2 3 2 2" xfId="4134" xr:uid="{A21A2332-BEFC-4403-A41D-37ED9848713E}"/>
    <cellStyle name="Normal 9 5 2 2 3 2 2 2" xfId="5037" xr:uid="{38B8D748-F6CF-48A3-8315-E36774C6342E}"/>
    <cellStyle name="Normal 9 5 2 2 3 2 3" xfId="4135" xr:uid="{EF0435B8-2D62-4B07-BBCB-013D5E08DCF7}"/>
    <cellStyle name="Normal 9 5 2 2 3 2 3 2" xfId="5038" xr:uid="{C5EC01E3-78AC-4619-BDA1-0BD3EB5F71EB}"/>
    <cellStyle name="Normal 9 5 2 2 3 2 4" xfId="4136" xr:uid="{EB00DD49-F8EC-4F69-B0E1-1BA562C1BB09}"/>
    <cellStyle name="Normal 9 5 2 2 3 2 4 2" xfId="5039" xr:uid="{6A134BA5-7921-4B80-AD3B-A5D7CD6192FA}"/>
    <cellStyle name="Normal 9 5 2 2 3 2 5" xfId="5036" xr:uid="{E17D41AA-0D20-41AC-B581-AC5D25167F4A}"/>
    <cellStyle name="Normal 9 5 2 2 3 3" xfId="4137" xr:uid="{DF59D074-D775-49D6-ACF1-1736C3B71640}"/>
    <cellStyle name="Normal 9 5 2 2 3 3 2" xfId="5040" xr:uid="{8E541096-1C20-46E8-B69B-BC11A7981CD2}"/>
    <cellStyle name="Normal 9 5 2 2 3 4" xfId="4138" xr:uid="{046C22C4-E320-4285-9446-7E39E97C5471}"/>
    <cellStyle name="Normal 9 5 2 2 3 4 2" xfId="5041" xr:uid="{D7D7709A-9283-4515-811E-711A3B84E275}"/>
    <cellStyle name="Normal 9 5 2 2 3 5" xfId="4139" xr:uid="{B1B42733-A87E-48E7-AD80-102B7AED535A}"/>
    <cellStyle name="Normal 9 5 2 2 3 5 2" xfId="5042" xr:uid="{4122C10B-2BEA-4ECD-A4FA-334C7D90BB30}"/>
    <cellStyle name="Normal 9 5 2 2 3 6" xfId="5035" xr:uid="{35328390-4236-4561-B1B8-5E9BD6ADE7B2}"/>
    <cellStyle name="Normal 9 5 2 2 4" xfId="2450" xr:uid="{BCAB4870-322C-4C63-89EB-D899D93AE9A2}"/>
    <cellStyle name="Normal 9 5 2 2 4 2" xfId="4140" xr:uid="{EF9EC0BF-A4B1-424C-BD34-5D38F3374F6A}"/>
    <cellStyle name="Normal 9 5 2 2 4 2 2" xfId="5044" xr:uid="{6016BCE4-CD68-4796-AD1F-379ACAAD4DA5}"/>
    <cellStyle name="Normal 9 5 2 2 4 3" xfId="4141" xr:uid="{A790A341-BE8D-4EA1-8F68-FDD789FA673D}"/>
    <cellStyle name="Normal 9 5 2 2 4 3 2" xfId="5045" xr:uid="{FFA7F639-2B16-42DB-B984-4F253D59EDB9}"/>
    <cellStyle name="Normal 9 5 2 2 4 4" xfId="4142" xr:uid="{17FA2B1C-F27B-4EDA-B1D6-E7B52F22104F}"/>
    <cellStyle name="Normal 9 5 2 2 4 4 2" xfId="5046" xr:uid="{C2E76434-A8CA-476A-9895-C0A0E4AC874D}"/>
    <cellStyle name="Normal 9 5 2 2 4 5" xfId="5043" xr:uid="{F065B46B-BC98-4716-9FA4-A9B4B328FA9C}"/>
    <cellStyle name="Normal 9 5 2 2 5" xfId="4143" xr:uid="{4651B096-2BC5-4F24-BF2B-CDFEF8E3DC1A}"/>
    <cellStyle name="Normal 9 5 2 2 5 2" xfId="4144" xr:uid="{35F251BD-5846-4561-A2BE-5E1DFA4D1479}"/>
    <cellStyle name="Normal 9 5 2 2 5 2 2" xfId="5048" xr:uid="{5F278D25-A3A7-4367-8AAF-D6C7236688AC}"/>
    <cellStyle name="Normal 9 5 2 2 5 3" xfId="4145" xr:uid="{036352EF-98B1-45DE-B90E-AC421053067A}"/>
    <cellStyle name="Normal 9 5 2 2 5 3 2" xfId="5049" xr:uid="{1761A392-52D7-4686-9831-B5B9A9F62F4E}"/>
    <cellStyle name="Normal 9 5 2 2 5 4" xfId="4146" xr:uid="{D5C3FCA0-33F7-4EF6-9B26-356B4D648E6F}"/>
    <cellStyle name="Normal 9 5 2 2 5 4 2" xfId="5050" xr:uid="{57B6B7B1-3C86-47A5-8C41-230F74CD85EC}"/>
    <cellStyle name="Normal 9 5 2 2 5 5" xfId="5047" xr:uid="{1227A56C-EE9F-4303-A963-BE926EDC390A}"/>
    <cellStyle name="Normal 9 5 2 2 6" xfId="4147" xr:uid="{6D4112D3-1F87-4CDF-8E67-40929BE4337F}"/>
    <cellStyle name="Normal 9 5 2 2 6 2" xfId="5051" xr:uid="{9F82FEEE-AB70-4521-8D74-EF99F1205BCA}"/>
    <cellStyle name="Normal 9 5 2 2 7" xfId="4148" xr:uid="{E4249F9E-6766-4474-86FF-CCF386EB70D2}"/>
    <cellStyle name="Normal 9 5 2 2 7 2" xfId="5052" xr:uid="{F37B267B-B49E-4564-BBEE-1A900153FD3D}"/>
    <cellStyle name="Normal 9 5 2 2 8" xfId="4149" xr:uid="{CC023B5C-79EC-4CF4-9523-6A1EDC787D91}"/>
    <cellStyle name="Normal 9 5 2 2 8 2" xfId="5053" xr:uid="{66B1EF94-AD76-4525-9AD0-6711E8C37E39}"/>
    <cellStyle name="Normal 9 5 2 2 9" xfId="5022" xr:uid="{6D22D0DA-F195-4F65-8B41-3D5CF1734B18}"/>
    <cellStyle name="Normal 9 5 2 3" xfId="871" xr:uid="{81588EEC-918E-4F32-9847-869512022614}"/>
    <cellStyle name="Normal 9 5 2 3 2" xfId="872" xr:uid="{65BEE734-D112-42AC-8654-AD6EF97DB107}"/>
    <cellStyle name="Normal 9 5 2 3 2 2" xfId="873" xr:uid="{C19FE5D7-F0DC-464C-A967-0ECD295E9BEE}"/>
    <cellStyle name="Normal 9 5 2 3 2 2 2" xfId="5056" xr:uid="{58A81203-D367-48C6-8471-D3638C26C63C}"/>
    <cellStyle name="Normal 9 5 2 3 2 3" xfId="4150" xr:uid="{DFC7B05B-9846-4133-AE44-BC3CBA0DA84B}"/>
    <cellStyle name="Normal 9 5 2 3 2 3 2" xfId="5057" xr:uid="{4CB55ADC-8ECA-4CD1-9C8F-C839B6DA2F9D}"/>
    <cellStyle name="Normal 9 5 2 3 2 4" xfId="4151" xr:uid="{07EBC79B-880D-4857-B9B0-6D240DE685C0}"/>
    <cellStyle name="Normal 9 5 2 3 2 4 2" xfId="5058" xr:uid="{2476B74A-7A35-482D-926B-A5A7AB91D136}"/>
    <cellStyle name="Normal 9 5 2 3 2 5" xfId="5055" xr:uid="{A89DE50A-3361-478D-B7BD-8BA6A1B9D6B6}"/>
    <cellStyle name="Normal 9 5 2 3 3" xfId="874" xr:uid="{3E3A4757-9472-4340-A074-93AAC0131C21}"/>
    <cellStyle name="Normal 9 5 2 3 3 2" xfId="4152" xr:uid="{E6720C5C-36A7-47FF-9743-DCE3EFBAE447}"/>
    <cellStyle name="Normal 9 5 2 3 3 2 2" xfId="5060" xr:uid="{F5006649-46F4-47AF-AAE8-3CA3968F9838}"/>
    <cellStyle name="Normal 9 5 2 3 3 3" xfId="4153" xr:uid="{1D1D811A-08F0-443B-941E-F8F40C7DE9CB}"/>
    <cellStyle name="Normal 9 5 2 3 3 3 2" xfId="5061" xr:uid="{9D2ED6D3-B3AB-4FAC-8E99-833E809ACFBE}"/>
    <cellStyle name="Normal 9 5 2 3 3 4" xfId="4154" xr:uid="{E49263FD-08DC-4AAC-BE7B-BCB7E66D6B71}"/>
    <cellStyle name="Normal 9 5 2 3 3 4 2" xfId="5062" xr:uid="{C5CE6A86-DC5C-4775-9BC8-9F693CAC82DD}"/>
    <cellStyle name="Normal 9 5 2 3 3 5" xfId="5059" xr:uid="{070E8AE1-1078-4A0E-84CC-95D17F154667}"/>
    <cellStyle name="Normal 9 5 2 3 4" xfId="4155" xr:uid="{68F9B239-0CA8-429B-BC9C-9F5AA3A569B4}"/>
    <cellStyle name="Normal 9 5 2 3 4 2" xfId="5063" xr:uid="{A0FA0251-4720-44E7-BD4A-5C0617408D92}"/>
    <cellStyle name="Normal 9 5 2 3 5" xfId="4156" xr:uid="{DBEB7AA3-A39C-4947-B5E6-52929977DF99}"/>
    <cellStyle name="Normal 9 5 2 3 5 2" xfId="5064" xr:uid="{33F31B84-B92D-43CD-A9B5-84ECE66E6F25}"/>
    <cellStyle name="Normal 9 5 2 3 6" xfId="4157" xr:uid="{90EEC406-90C8-497F-B0E0-4F5EC8ADD064}"/>
    <cellStyle name="Normal 9 5 2 3 6 2" xfId="5065" xr:uid="{FA01F4E0-C0B6-4167-BF5F-CC293DD6F4B5}"/>
    <cellStyle name="Normal 9 5 2 3 7" xfId="5054" xr:uid="{312DCF43-ED9F-4006-BDC0-D5A85F0F529E}"/>
    <cellStyle name="Normal 9 5 2 4" xfId="875" xr:uid="{BADA414F-F9F6-4F2D-81B5-F00C66C33CD2}"/>
    <cellStyle name="Normal 9 5 2 4 2" xfId="876" xr:uid="{2BCDB9A7-FB78-4900-943F-67970A475C81}"/>
    <cellStyle name="Normal 9 5 2 4 2 2" xfId="4158" xr:uid="{6F9EF83B-0ACE-44EB-8685-A08FC27CFC68}"/>
    <cellStyle name="Normal 9 5 2 4 2 2 2" xfId="5068" xr:uid="{3660E86F-A2BA-4EC4-9EA7-0AE70270E351}"/>
    <cellStyle name="Normal 9 5 2 4 2 3" xfId="4159" xr:uid="{3222A196-6E4D-4A31-887A-81297069C77A}"/>
    <cellStyle name="Normal 9 5 2 4 2 3 2" xfId="5069" xr:uid="{68C58D71-F95E-40E8-93E7-FC5F0CC52B34}"/>
    <cellStyle name="Normal 9 5 2 4 2 4" xfId="4160" xr:uid="{EF345C3B-B3EE-40CB-A5C8-A722A1A2FD53}"/>
    <cellStyle name="Normal 9 5 2 4 2 4 2" xfId="5070" xr:uid="{DF85EDCA-99FC-4B53-B3AC-9D704A48A115}"/>
    <cellStyle name="Normal 9 5 2 4 2 5" xfId="5067" xr:uid="{6B642528-2A62-4FE1-9B86-C9C3F11E18F5}"/>
    <cellStyle name="Normal 9 5 2 4 3" xfId="4161" xr:uid="{8CB62410-0548-44D0-A38B-0516D4174841}"/>
    <cellStyle name="Normal 9 5 2 4 3 2" xfId="5071" xr:uid="{79219465-3D0F-493A-A802-A0556281801E}"/>
    <cellStyle name="Normal 9 5 2 4 4" xfId="4162" xr:uid="{AFB4638F-3EC9-4BF1-BA6B-7CAF61132844}"/>
    <cellStyle name="Normal 9 5 2 4 4 2" xfId="5072" xr:uid="{BBA9820D-4428-42A7-9F7C-43B16C6F5E24}"/>
    <cellStyle name="Normal 9 5 2 4 5" xfId="4163" xr:uid="{3842218F-5BA3-44E5-8C19-4F01C185E907}"/>
    <cellStyle name="Normal 9 5 2 4 5 2" xfId="5073" xr:uid="{18195BAD-F709-4157-B385-62D5337C9DDF}"/>
    <cellStyle name="Normal 9 5 2 4 6" xfId="5066" xr:uid="{68833F92-F1B1-4F97-BD2D-E8FDF537D537}"/>
    <cellStyle name="Normal 9 5 2 5" xfId="877" xr:uid="{ACA4FD77-78FF-4E13-85CE-C205AFF3FD07}"/>
    <cellStyle name="Normal 9 5 2 5 2" xfId="4164" xr:uid="{3A05F5F4-3F56-43BC-929D-39FFEE8B712F}"/>
    <cellStyle name="Normal 9 5 2 5 2 2" xfId="5075" xr:uid="{8F0893C0-9C90-4580-A1DB-ED8C079E57B6}"/>
    <cellStyle name="Normal 9 5 2 5 3" xfId="4165" xr:uid="{A7A81F5F-E686-459B-B7E5-A3B3CADCC066}"/>
    <cellStyle name="Normal 9 5 2 5 3 2" xfId="5076" xr:uid="{2E5297F4-A01E-4296-83D1-A177A3CFE63D}"/>
    <cellStyle name="Normal 9 5 2 5 4" xfId="4166" xr:uid="{D5178709-FB79-4DBB-B0C2-BAC0F0705B1C}"/>
    <cellStyle name="Normal 9 5 2 5 4 2" xfId="5077" xr:uid="{875C0B01-C9C0-4491-9526-C5A894F9D9EB}"/>
    <cellStyle name="Normal 9 5 2 5 5" xfId="5074" xr:uid="{EA6EE605-7F31-4AEE-8086-217C65C07A62}"/>
    <cellStyle name="Normal 9 5 2 6" xfId="4167" xr:uid="{5A4229D6-7D6A-4E4D-BC11-47511BE03B36}"/>
    <cellStyle name="Normal 9 5 2 6 2" xfId="4168" xr:uid="{7938B728-BBED-4345-B4B7-835E6F69A932}"/>
    <cellStyle name="Normal 9 5 2 6 2 2" xfId="5079" xr:uid="{6EE378A5-2C11-475E-B225-30A3230AF416}"/>
    <cellStyle name="Normal 9 5 2 6 3" xfId="4169" xr:uid="{EDC3E27B-9E97-4534-A58C-92A5C1046A32}"/>
    <cellStyle name="Normal 9 5 2 6 3 2" xfId="5080" xr:uid="{E9F9F5BC-96EB-4071-A896-EAE050261CA8}"/>
    <cellStyle name="Normal 9 5 2 6 4" xfId="4170" xr:uid="{AC626F4F-AB50-4AA8-AA78-0AAAD3D6F541}"/>
    <cellStyle name="Normal 9 5 2 6 4 2" xfId="5081" xr:uid="{F3681C8E-9F63-414E-907B-25CE456E9C8E}"/>
    <cellStyle name="Normal 9 5 2 6 5" xfId="5078" xr:uid="{6905D861-F730-4ACF-A0DA-CB3CC55830E8}"/>
    <cellStyle name="Normal 9 5 2 7" xfId="4171" xr:uid="{AAA8DBF5-9AED-43A0-A7B1-735DFE1AF09C}"/>
    <cellStyle name="Normal 9 5 2 7 2" xfId="5082" xr:uid="{73474D28-F52E-4930-A083-D98E69EFC76C}"/>
    <cellStyle name="Normal 9 5 2 8" xfId="4172" xr:uid="{DB342BBB-C958-476C-84A6-C3740FD55387}"/>
    <cellStyle name="Normal 9 5 2 8 2" xfId="5083" xr:uid="{0ECFCB94-CEAB-4BDA-9F0F-83AF905569B9}"/>
    <cellStyle name="Normal 9 5 2 9" xfId="4173" xr:uid="{B052CB51-9429-496A-9B65-A4EA03DFBFC9}"/>
    <cellStyle name="Normal 9 5 2 9 2" xfId="5084" xr:uid="{08BE7B5A-59CB-4B23-B09A-056BFBC8C005}"/>
    <cellStyle name="Normal 9 5 3" xfId="420" xr:uid="{E8CE2B1B-42EA-467E-9977-293F05B6DB29}"/>
    <cellStyle name="Normal 9 5 3 2" xfId="878" xr:uid="{ED7D812A-015E-4AD5-939C-AA32F86C75BF}"/>
    <cellStyle name="Normal 9 5 3 2 2" xfId="879" xr:uid="{3819873B-8A57-4AF2-8D58-36F6EB61D688}"/>
    <cellStyle name="Normal 9 5 3 2 2 2" xfId="2451" xr:uid="{BB302E73-00E7-4092-BC51-E76DABC2385F}"/>
    <cellStyle name="Normal 9 5 3 2 2 2 2" xfId="2452" xr:uid="{6ECD1489-E210-48F7-8C36-AF9970D9E37B}"/>
    <cellStyle name="Normal 9 5 3 2 2 2 2 2" xfId="5089" xr:uid="{49E255E4-B108-4CB4-B178-D5CE13492CBC}"/>
    <cellStyle name="Normal 9 5 3 2 2 2 3" xfId="5088" xr:uid="{0F492D1F-265C-4C29-B000-8FDEADD22586}"/>
    <cellStyle name="Normal 9 5 3 2 2 3" xfId="2453" xr:uid="{A69C1C1E-CC22-470F-99A6-8DBEB16C7747}"/>
    <cellStyle name="Normal 9 5 3 2 2 3 2" xfId="5090" xr:uid="{DCDF7BE0-F862-4164-B3E1-79E3E72DCF10}"/>
    <cellStyle name="Normal 9 5 3 2 2 4" xfId="4174" xr:uid="{88E6D9DD-872B-4A2E-8DEF-65D550ABA575}"/>
    <cellStyle name="Normal 9 5 3 2 2 4 2" xfId="5091" xr:uid="{E8220DFC-F6F4-450E-9260-7CA5CFF1C1DE}"/>
    <cellStyle name="Normal 9 5 3 2 2 5" xfId="5087" xr:uid="{DA33F20B-AE28-44F9-B94F-54838AA71ACC}"/>
    <cellStyle name="Normal 9 5 3 2 3" xfId="2454" xr:uid="{B78D1E11-BE8B-4E59-9E83-2A242738E8DA}"/>
    <cellStyle name="Normal 9 5 3 2 3 2" xfId="2455" xr:uid="{8D4AA64C-29A7-418D-A9A9-26A0838892E4}"/>
    <cellStyle name="Normal 9 5 3 2 3 2 2" xfId="5093" xr:uid="{8D282CC4-679E-4355-8251-E313B8983F19}"/>
    <cellStyle name="Normal 9 5 3 2 3 3" xfId="4175" xr:uid="{A657E9D3-DBE7-4586-A2D3-4802902197B1}"/>
    <cellStyle name="Normal 9 5 3 2 3 3 2" xfId="5094" xr:uid="{827DF54D-0908-4D8E-8EFA-67CAEC951090}"/>
    <cellStyle name="Normal 9 5 3 2 3 4" xfId="4176" xr:uid="{60D5A13E-C6DC-49A9-905F-D43F876E585B}"/>
    <cellStyle name="Normal 9 5 3 2 3 4 2" xfId="5095" xr:uid="{70E81DF9-6B72-42B3-9D3F-B78BFC574553}"/>
    <cellStyle name="Normal 9 5 3 2 3 5" xfId="5092" xr:uid="{0B26D2C2-5A2C-4AB2-B101-73EA23F684FA}"/>
    <cellStyle name="Normal 9 5 3 2 4" xfId="2456" xr:uid="{43BD920B-2A2E-4373-8BB1-8A906B1FB09E}"/>
    <cellStyle name="Normal 9 5 3 2 4 2" xfId="5096" xr:uid="{0DE064A9-588C-457B-BDDD-67025971B345}"/>
    <cellStyle name="Normal 9 5 3 2 5" xfId="4177" xr:uid="{5CFE2146-E0B1-4D77-9D26-34C2BC08E6A5}"/>
    <cellStyle name="Normal 9 5 3 2 5 2" xfId="5097" xr:uid="{86B74EEA-6035-4FBB-97A0-6A98FCDC4F90}"/>
    <cellStyle name="Normal 9 5 3 2 6" xfId="4178" xr:uid="{CE0BC26E-F364-44EE-8CE7-46B8038059A0}"/>
    <cellStyle name="Normal 9 5 3 2 6 2" xfId="5098" xr:uid="{6FD7A5DF-DD93-43C5-BDB6-4FD88849F144}"/>
    <cellStyle name="Normal 9 5 3 2 7" xfId="5086" xr:uid="{741097AC-3DE9-4D71-A192-0652510E9FDC}"/>
    <cellStyle name="Normal 9 5 3 3" xfId="880" xr:uid="{CC5DF991-B2F2-43F8-8A09-D357B4C383F4}"/>
    <cellStyle name="Normal 9 5 3 3 2" xfId="2457" xr:uid="{515F6ADC-F29A-4EF7-AAA6-997CDF87CE0D}"/>
    <cellStyle name="Normal 9 5 3 3 2 2" xfId="2458" xr:uid="{4C158626-6FA3-48C2-A54E-D40A12A923EC}"/>
    <cellStyle name="Normal 9 5 3 3 2 2 2" xfId="5101" xr:uid="{CAC3A248-9776-40A4-AB3B-C21D633A8E61}"/>
    <cellStyle name="Normal 9 5 3 3 2 3" xfId="4179" xr:uid="{8A184D7C-927B-42B0-8C0B-3782F2BD9379}"/>
    <cellStyle name="Normal 9 5 3 3 2 3 2" xfId="5102" xr:uid="{A9FCEBB2-CF37-44BF-9B9D-96BF152C2A57}"/>
    <cellStyle name="Normal 9 5 3 3 2 4" xfId="4180" xr:uid="{67574F22-EF45-42A4-BBA4-4E238DCBE00D}"/>
    <cellStyle name="Normal 9 5 3 3 2 4 2" xfId="5103" xr:uid="{960556DF-8BDB-4B23-9319-F29EB9B616C2}"/>
    <cellStyle name="Normal 9 5 3 3 2 5" xfId="5100" xr:uid="{749F9DCF-8E6A-4A97-B7C6-E8A4D8D435A8}"/>
    <cellStyle name="Normal 9 5 3 3 3" xfId="2459" xr:uid="{0BA91F71-70DC-4942-B396-29666B25E942}"/>
    <cellStyle name="Normal 9 5 3 3 3 2" xfId="5104" xr:uid="{6C889DB8-F9EB-4961-BB95-4C137FAC80AF}"/>
    <cellStyle name="Normal 9 5 3 3 4" xfId="4181" xr:uid="{A726F99F-5461-4849-90A2-BFDEE1285D74}"/>
    <cellStyle name="Normal 9 5 3 3 4 2" xfId="5105" xr:uid="{8B2864DD-F1E1-4D7F-83C5-7D09DEDF6680}"/>
    <cellStyle name="Normal 9 5 3 3 5" xfId="4182" xr:uid="{CC834A3E-E2CA-4432-A84F-BB136D8D24A7}"/>
    <cellStyle name="Normal 9 5 3 3 5 2" xfId="5106" xr:uid="{06F3EB80-B4FD-4FB2-8499-26E9E4EFE83C}"/>
    <cellStyle name="Normal 9 5 3 3 6" xfId="5099" xr:uid="{E2D1BCC7-3D74-40FC-AD34-9C4E7B9B8419}"/>
    <cellStyle name="Normal 9 5 3 4" xfId="2460" xr:uid="{AD0C4463-07FA-4070-9420-C32FD6E6A9D0}"/>
    <cellStyle name="Normal 9 5 3 4 2" xfId="2461" xr:uid="{5856B44E-DC5B-4DE5-B8FD-66D47DB710AC}"/>
    <cellStyle name="Normal 9 5 3 4 2 2" xfId="5108" xr:uid="{B6C89719-25F3-4E3E-9A6D-6A946E9ED997}"/>
    <cellStyle name="Normal 9 5 3 4 3" xfId="4183" xr:uid="{5951F8A0-5B4C-4325-980E-04C182EC55FF}"/>
    <cellStyle name="Normal 9 5 3 4 3 2" xfId="5109" xr:uid="{D3F5793D-FAF2-4622-881B-0A9F23E9C5D6}"/>
    <cellStyle name="Normal 9 5 3 4 4" xfId="4184" xr:uid="{D6EA7943-6EE2-42B0-AC6F-9DA9C32A83BD}"/>
    <cellStyle name="Normal 9 5 3 4 4 2" xfId="5110" xr:uid="{A9D80854-9B50-42EF-B4F5-AC107429F0FA}"/>
    <cellStyle name="Normal 9 5 3 4 5" xfId="5107" xr:uid="{AA0124AF-25F4-4957-9527-294EF3D47267}"/>
    <cellStyle name="Normal 9 5 3 5" xfId="2462" xr:uid="{1F624F42-1D30-4BC7-B9A1-B94059458642}"/>
    <cellStyle name="Normal 9 5 3 5 2" xfId="4185" xr:uid="{2CEBFB0E-D547-4B82-A740-A1D5B55EFE9A}"/>
    <cellStyle name="Normal 9 5 3 5 2 2" xfId="5112" xr:uid="{6C6E94D7-2ECE-4ABB-964A-5084B26B20FC}"/>
    <cellStyle name="Normal 9 5 3 5 3" xfId="4186" xr:uid="{02A80FD1-7D75-4A1B-A31A-0EB5B481B902}"/>
    <cellStyle name="Normal 9 5 3 5 3 2" xfId="5113" xr:uid="{1DFD2782-3C1F-4820-9EE1-D6F373FF810D}"/>
    <cellStyle name="Normal 9 5 3 5 4" xfId="4187" xr:uid="{3150C2CB-3CB1-46FD-8BF3-F63786459C51}"/>
    <cellStyle name="Normal 9 5 3 5 4 2" xfId="5114" xr:uid="{31337473-94A1-42D1-BDB3-99D9C331A0CE}"/>
    <cellStyle name="Normal 9 5 3 5 5" xfId="5111" xr:uid="{4BE589A6-53F6-4441-8A23-9EEC7B0FFC31}"/>
    <cellStyle name="Normal 9 5 3 6" xfId="4188" xr:uid="{8001D3E5-BABC-4F15-BB5B-F5BC300FAEA9}"/>
    <cellStyle name="Normal 9 5 3 6 2" xfId="5115" xr:uid="{85071FC3-11F3-48AD-92BE-60A2787138B1}"/>
    <cellStyle name="Normal 9 5 3 7" xfId="4189" xr:uid="{AD93D6D0-0F96-4B22-AD92-A4EC5A6DBE5C}"/>
    <cellStyle name="Normal 9 5 3 7 2" xfId="5116" xr:uid="{88491075-F110-40DB-AE01-027C5452BB01}"/>
    <cellStyle name="Normal 9 5 3 8" xfId="4190" xr:uid="{0AEDAA36-7D7F-43B3-8E42-F160FC7D6FE0}"/>
    <cellStyle name="Normal 9 5 3 8 2" xfId="5117" xr:uid="{2AEC8EEA-AEA0-4C2C-BD49-0EABF0E7C131}"/>
    <cellStyle name="Normal 9 5 3 9" xfId="5085" xr:uid="{423B15C6-1C52-41DE-A7A6-6377033F7301}"/>
    <cellStyle name="Normal 9 5 4" xfId="421" xr:uid="{0AA3C94C-5DE5-426C-A3E7-0865AA849252}"/>
    <cellStyle name="Normal 9 5 4 2" xfId="881" xr:uid="{F14850BD-E773-4F90-A47E-EB24AA26333A}"/>
    <cellStyle name="Normal 9 5 4 2 2" xfId="882" xr:uid="{02FEA3F8-A3EF-4EB2-A4DF-03CFE2C2CCFA}"/>
    <cellStyle name="Normal 9 5 4 2 2 2" xfId="2463" xr:uid="{800754D7-F9BD-408B-AC38-E92421837316}"/>
    <cellStyle name="Normal 9 5 4 2 2 2 2" xfId="5121" xr:uid="{DCE2548B-E8C5-475E-AE24-C9B810A8A80B}"/>
    <cellStyle name="Normal 9 5 4 2 2 3" xfId="4191" xr:uid="{80ED7DBE-D649-4C83-90B9-1031C91273AE}"/>
    <cellStyle name="Normal 9 5 4 2 2 3 2" xfId="5122" xr:uid="{9819FE8C-559F-4D4B-9965-3176C51F1BA1}"/>
    <cellStyle name="Normal 9 5 4 2 2 4" xfId="4192" xr:uid="{7DE62ECA-6741-4292-ABE1-F25095581E35}"/>
    <cellStyle name="Normal 9 5 4 2 2 4 2" xfId="5123" xr:uid="{C35ACD4E-CADE-4E1E-9A46-3C0F14EB221A}"/>
    <cellStyle name="Normal 9 5 4 2 2 5" xfId="5120" xr:uid="{5CDA23EB-EA70-4961-87CD-58950AE2717F}"/>
    <cellStyle name="Normal 9 5 4 2 3" xfId="2464" xr:uid="{AF71D571-0EEF-4C3D-9268-8B519ACD1228}"/>
    <cellStyle name="Normal 9 5 4 2 3 2" xfId="5124" xr:uid="{EC0312FB-7690-4CC4-9001-5D43AA72E331}"/>
    <cellStyle name="Normal 9 5 4 2 4" xfId="4193" xr:uid="{EA39EAC5-1BE5-459B-B0D4-C0E2E2D3F074}"/>
    <cellStyle name="Normal 9 5 4 2 4 2" xfId="5125" xr:uid="{68B10BA9-8DD8-40F3-886B-47EC6C05EAA3}"/>
    <cellStyle name="Normal 9 5 4 2 5" xfId="4194" xr:uid="{B7CFE4C6-416A-4954-B832-325269B082EC}"/>
    <cellStyle name="Normal 9 5 4 2 5 2" xfId="5126" xr:uid="{3EE50AC4-6D23-4207-AE2A-F4AAEBF5B709}"/>
    <cellStyle name="Normal 9 5 4 2 6" xfId="5119" xr:uid="{99698629-4BCF-48F1-AED6-7B5E7977C484}"/>
    <cellStyle name="Normal 9 5 4 3" xfId="883" xr:uid="{148531F7-3C6C-4247-88DF-CFED13551B2B}"/>
    <cellStyle name="Normal 9 5 4 3 2" xfId="2465" xr:uid="{8227A4A2-DDE5-435A-BEF2-3D2ECDB22897}"/>
    <cellStyle name="Normal 9 5 4 3 2 2" xfId="5128" xr:uid="{A7B967A0-0764-4F0C-8F91-C0BEA8520F49}"/>
    <cellStyle name="Normal 9 5 4 3 3" xfId="4195" xr:uid="{988EF111-E29A-45CF-9C6A-D44D66CE3482}"/>
    <cellStyle name="Normal 9 5 4 3 3 2" xfId="5129" xr:uid="{66D3934B-0B51-403E-950C-5BD3070F9ADE}"/>
    <cellStyle name="Normal 9 5 4 3 4" xfId="4196" xr:uid="{864D326D-F734-409F-9038-8ECC24862658}"/>
    <cellStyle name="Normal 9 5 4 3 4 2" xfId="5130" xr:uid="{8A55032B-A7DC-400B-ABEA-DB0CBC6D03B4}"/>
    <cellStyle name="Normal 9 5 4 3 5" xfId="5127" xr:uid="{FF914D0A-1D4D-4AA1-922E-E11E1C6D0E2E}"/>
    <cellStyle name="Normal 9 5 4 4" xfId="2466" xr:uid="{EA1C74F4-47A5-48F6-A788-354B13AA673C}"/>
    <cellStyle name="Normal 9 5 4 4 2" xfId="4197" xr:uid="{74F9FBE5-37C3-4CDA-9606-DB67DC9EBC4F}"/>
    <cellStyle name="Normal 9 5 4 4 2 2" xfId="5132" xr:uid="{85311017-43E7-490F-87D2-FD1BD211A8CC}"/>
    <cellStyle name="Normal 9 5 4 4 3" xfId="4198" xr:uid="{C51969D4-FE9C-4CBF-B873-C98690CEBCCE}"/>
    <cellStyle name="Normal 9 5 4 4 3 2" xfId="5133" xr:uid="{368A7FA8-2B13-454E-8D56-789F1D9BFCBA}"/>
    <cellStyle name="Normal 9 5 4 4 4" xfId="4199" xr:uid="{990E2178-8227-43F4-9FDA-B0884C91C49B}"/>
    <cellStyle name="Normal 9 5 4 4 4 2" xfId="5134" xr:uid="{E96E308D-20EA-4EB6-BDF6-9D1BD7F43017}"/>
    <cellStyle name="Normal 9 5 4 4 5" xfId="5131" xr:uid="{DF53723F-10A3-474C-B0EF-71CE2D936965}"/>
    <cellStyle name="Normal 9 5 4 5" xfId="4200" xr:uid="{EAF9DEF4-F6FD-4C43-8069-E1505F4659B7}"/>
    <cellStyle name="Normal 9 5 4 5 2" xfId="5135" xr:uid="{FB6BFD45-68FD-488E-88DE-F490D0529B72}"/>
    <cellStyle name="Normal 9 5 4 6" xfId="4201" xr:uid="{2C56FD61-A5A3-4944-89D5-D64EF6D61D2E}"/>
    <cellStyle name="Normal 9 5 4 6 2" xfId="5136" xr:uid="{E68F4A56-CBB1-471C-B4E7-2D58E60291E2}"/>
    <cellStyle name="Normal 9 5 4 7" xfId="4202" xr:uid="{1C7BDF7D-3FAA-4D2B-A167-D1661DB9FDDE}"/>
    <cellStyle name="Normal 9 5 4 7 2" xfId="5137" xr:uid="{9C604D60-2284-4331-BED4-3BEB5D5DB0DB}"/>
    <cellStyle name="Normal 9 5 4 8" xfId="5118" xr:uid="{28B4B99A-998B-4ADF-9D80-34E298E77E8D}"/>
    <cellStyle name="Normal 9 5 5" xfId="422" xr:uid="{71D988D7-B0DF-490E-80EB-23D07CFE002E}"/>
    <cellStyle name="Normal 9 5 5 2" xfId="884" xr:uid="{6788048B-4A04-40AC-A1A4-1DE9E8C1A353}"/>
    <cellStyle name="Normal 9 5 5 2 2" xfId="2467" xr:uid="{6959BF72-C213-4676-A2FA-85AA0566CA38}"/>
    <cellStyle name="Normal 9 5 5 2 2 2" xfId="5140" xr:uid="{1EDAB646-0905-4984-9A18-6F1E30F9E0C4}"/>
    <cellStyle name="Normal 9 5 5 2 3" xfId="4203" xr:uid="{47D070E0-D0D3-4FBF-9552-CC511E940443}"/>
    <cellStyle name="Normal 9 5 5 2 3 2" xfId="5141" xr:uid="{3C679239-7C96-4B8B-9D25-426DBF4C5C3A}"/>
    <cellStyle name="Normal 9 5 5 2 4" xfId="4204" xr:uid="{8D9770D5-4339-4C5C-98B4-AFC86A630AA6}"/>
    <cellStyle name="Normal 9 5 5 2 4 2" xfId="5142" xr:uid="{2EF5E2CB-DEA2-48EF-A364-96D55447EC7E}"/>
    <cellStyle name="Normal 9 5 5 2 5" xfId="5139" xr:uid="{206D4375-6F53-44F5-9532-F8504A608CC9}"/>
    <cellStyle name="Normal 9 5 5 3" xfId="2468" xr:uid="{81478A1E-539D-4F6C-972D-45CBCB42F188}"/>
    <cellStyle name="Normal 9 5 5 3 2" xfId="4205" xr:uid="{E6702DDB-A31E-4724-9423-AFF3301257D9}"/>
    <cellStyle name="Normal 9 5 5 3 2 2" xfId="5144" xr:uid="{58708DCE-6358-4E06-A13D-1343C49934D0}"/>
    <cellStyle name="Normal 9 5 5 3 3" xfId="4206" xr:uid="{BE3509B5-8992-4347-89A6-DAB7D2F09FDD}"/>
    <cellStyle name="Normal 9 5 5 3 3 2" xfId="5145" xr:uid="{6D49BC65-121D-40F3-93CD-8D83C0595440}"/>
    <cellStyle name="Normal 9 5 5 3 4" xfId="4207" xr:uid="{F6B09FBB-E2F9-4937-BFDB-CDFA8C3DBD0E}"/>
    <cellStyle name="Normal 9 5 5 3 4 2" xfId="5146" xr:uid="{79D44A97-033F-411B-BC4A-3CC6EC0778CB}"/>
    <cellStyle name="Normal 9 5 5 3 5" xfId="5143" xr:uid="{B5390084-77CF-47C2-BA97-B25A13082B22}"/>
    <cellStyle name="Normal 9 5 5 4" xfId="4208" xr:uid="{8DB4934C-AF8F-48AF-A808-40F4663AC857}"/>
    <cellStyle name="Normal 9 5 5 4 2" xfId="5147" xr:uid="{21146491-D925-4656-A5E2-8039AD8D528D}"/>
    <cellStyle name="Normal 9 5 5 5" xfId="4209" xr:uid="{FE882AD7-2240-4C98-968E-9E2573C299BA}"/>
    <cellStyle name="Normal 9 5 5 5 2" xfId="5148" xr:uid="{726B38EB-96D9-4DF6-9AF8-50874061ED5D}"/>
    <cellStyle name="Normal 9 5 5 6" xfId="4210" xr:uid="{10AED623-C0A3-4F4A-AB7A-E296A7FC0791}"/>
    <cellStyle name="Normal 9 5 5 6 2" xfId="5149" xr:uid="{CE8A39F5-55B5-466E-89A0-21E5A7E5D0D4}"/>
    <cellStyle name="Normal 9 5 5 7" xfId="5138" xr:uid="{7D110957-8625-46B9-9830-00FC1434603E}"/>
    <cellStyle name="Normal 9 5 6" xfId="885" xr:uid="{89ED4E9A-F82D-413D-8F0D-92791E80AC15}"/>
    <cellStyle name="Normal 9 5 6 2" xfId="2469" xr:uid="{1CF225E1-82C6-400E-882C-4E8DB6CE9C59}"/>
    <cellStyle name="Normal 9 5 6 2 2" xfId="4211" xr:uid="{19829A94-5F9E-41C6-9C22-7929C19B93F9}"/>
    <cellStyle name="Normal 9 5 6 2 2 2" xfId="5152" xr:uid="{23EBA8E9-6090-428A-B554-331DE7728E6B}"/>
    <cellStyle name="Normal 9 5 6 2 3" xfId="4212" xr:uid="{D9425127-DB8E-42FB-8EDE-719DD45BA551}"/>
    <cellStyle name="Normal 9 5 6 2 3 2" xfId="5153" xr:uid="{36781E6A-8EC3-4313-9F94-2DFF59714D01}"/>
    <cellStyle name="Normal 9 5 6 2 4" xfId="4213" xr:uid="{82AC05E5-D636-4DA1-9884-9496A36F4D11}"/>
    <cellStyle name="Normal 9 5 6 2 4 2" xfId="5154" xr:uid="{02C76A57-6D51-4A0B-A84E-BCB6238A22CC}"/>
    <cellStyle name="Normal 9 5 6 2 5" xfId="5151" xr:uid="{231AA9D0-85C2-4971-8939-6985EA82FEE8}"/>
    <cellStyle name="Normal 9 5 6 3" xfId="4214" xr:uid="{E170A9A0-5902-4497-909D-58BF82FFCC10}"/>
    <cellStyle name="Normal 9 5 6 3 2" xfId="5155" xr:uid="{97543152-F77C-48CC-AE7C-0E07C44D7AE7}"/>
    <cellStyle name="Normal 9 5 6 4" xfId="4215" xr:uid="{1957BF1C-5943-4B84-A799-87341F09C884}"/>
    <cellStyle name="Normal 9 5 6 4 2" xfId="5156" xr:uid="{524EC0D1-B891-4D6A-8498-7ED1F23910C4}"/>
    <cellStyle name="Normal 9 5 6 5" xfId="4216" xr:uid="{8882A0CE-025D-4588-A2CD-7DFC93C2BFB7}"/>
    <cellStyle name="Normal 9 5 6 5 2" xfId="5157" xr:uid="{DB25615B-8EF5-49DD-B403-888338C0F27C}"/>
    <cellStyle name="Normal 9 5 6 6" xfId="5150" xr:uid="{44E3F04F-507A-41B0-AB5F-B1EAC7F24E8D}"/>
    <cellStyle name="Normal 9 5 7" xfId="2470" xr:uid="{A0113360-BA74-4A91-8C28-C274118B67AB}"/>
    <cellStyle name="Normal 9 5 7 2" xfId="4217" xr:uid="{F96516FC-FEAA-4213-A235-FD15E4EC0CBA}"/>
    <cellStyle name="Normal 9 5 7 2 2" xfId="5159" xr:uid="{6B2FF153-1683-48F2-9C21-D5D7319AFE9B}"/>
    <cellStyle name="Normal 9 5 7 3" xfId="4218" xr:uid="{B9504E15-AE27-4748-90AC-5AF7975139A0}"/>
    <cellStyle name="Normal 9 5 7 3 2" xfId="5160" xr:uid="{6D561B1B-905F-457A-8967-3D5AF817258B}"/>
    <cellStyle name="Normal 9 5 7 4" xfId="4219" xr:uid="{3F54FBB6-8351-4590-8CD9-48B9C60FB5E3}"/>
    <cellStyle name="Normal 9 5 7 4 2" xfId="5161" xr:uid="{7CA3FCC4-0459-4EE2-974A-D26A8F644E0F}"/>
    <cellStyle name="Normal 9 5 7 5" xfId="5158" xr:uid="{2E31FE19-CD74-405D-998B-2202594C285A}"/>
    <cellStyle name="Normal 9 5 8" xfId="4220" xr:uid="{26A3AF03-3A9D-45B0-9B28-F5CA9856C967}"/>
    <cellStyle name="Normal 9 5 8 2" xfId="4221" xr:uid="{C61EE40D-1910-46CE-84A5-8D8ED20EBAEF}"/>
    <cellStyle name="Normal 9 5 8 2 2" xfId="5163" xr:uid="{9DDF1E41-401A-4E12-B8ED-1DB01D4EB857}"/>
    <cellStyle name="Normal 9 5 8 3" xfId="4222" xr:uid="{ED0907FE-5853-4B11-BC0E-60C4519138B7}"/>
    <cellStyle name="Normal 9 5 8 3 2" xfId="5164" xr:uid="{96A90B3E-0187-4878-B49B-BCBF16603C83}"/>
    <cellStyle name="Normal 9 5 8 4" xfId="4223" xr:uid="{6DD75EA1-77FF-40C2-A887-55F936E74B79}"/>
    <cellStyle name="Normal 9 5 8 4 2" xfId="5165" xr:uid="{85D408EA-DBD6-4F79-8BDB-AA1BA690F2C2}"/>
    <cellStyle name="Normal 9 5 8 5" xfId="5162" xr:uid="{8FF65CB7-11DD-4648-8A6D-DE86C6DCC33C}"/>
    <cellStyle name="Normal 9 5 9" xfId="4224" xr:uid="{53A15506-3593-477A-B7F0-B654D59DB8CD}"/>
    <cellStyle name="Normal 9 5 9 2" xfId="5166" xr:uid="{A77A87AC-36DB-4F56-AEA3-F1F9DEA861C9}"/>
    <cellStyle name="Normal 9 6" xfId="180" xr:uid="{F7ABF4B2-BDF8-4BE0-B71A-AAAF4CCEA6FC}"/>
    <cellStyle name="Normal 9 6 10" xfId="5167" xr:uid="{4E07F19C-100A-4184-A7AA-CA2B860538B5}"/>
    <cellStyle name="Normal 9 6 2" xfId="181" xr:uid="{B1D5A316-A31C-460B-9CB6-FCA624399619}"/>
    <cellStyle name="Normal 9 6 2 2" xfId="423" xr:uid="{09CB391C-9EDC-4FDD-838D-1BFA8FA8EF3A}"/>
    <cellStyle name="Normal 9 6 2 2 2" xfId="886" xr:uid="{ACF0C019-2BAE-48B9-9C52-95E30510C06C}"/>
    <cellStyle name="Normal 9 6 2 2 2 2" xfId="2471" xr:uid="{BDD23862-2159-4652-9CB5-C4B0CFEA82DA}"/>
    <cellStyle name="Normal 9 6 2 2 2 2 2" xfId="5171" xr:uid="{0668A81D-1CCA-429C-B5CD-43E106C2F0E1}"/>
    <cellStyle name="Normal 9 6 2 2 2 3" xfId="4225" xr:uid="{7BB2FED8-CF98-4E31-BAE9-946F2BD24DDE}"/>
    <cellStyle name="Normal 9 6 2 2 2 3 2" xfId="5172" xr:uid="{8EC567E5-44DB-4E8C-9853-C97A4E42DD3C}"/>
    <cellStyle name="Normal 9 6 2 2 2 4" xfId="4226" xr:uid="{1C5C3221-F89B-4C75-8DE9-DF21E6FDAB4B}"/>
    <cellStyle name="Normal 9 6 2 2 2 4 2" xfId="5173" xr:uid="{E6A1F544-A638-40D2-8414-31A30565F46E}"/>
    <cellStyle name="Normal 9 6 2 2 2 5" xfId="5170" xr:uid="{0811ABD6-525C-42E5-A45F-2157AE9C4107}"/>
    <cellStyle name="Normal 9 6 2 2 3" xfId="2472" xr:uid="{4A83A419-E4D7-49D3-B9D6-386AB20F98F5}"/>
    <cellStyle name="Normal 9 6 2 2 3 2" xfId="4227" xr:uid="{B12882B3-963C-4B27-BC8A-CBB940A3E56D}"/>
    <cellStyle name="Normal 9 6 2 2 3 2 2" xfId="5175" xr:uid="{65BE50C4-835A-49C7-95FA-315103AC4973}"/>
    <cellStyle name="Normal 9 6 2 2 3 3" xfId="4228" xr:uid="{67C60815-A55C-4440-A011-096053761485}"/>
    <cellStyle name="Normal 9 6 2 2 3 3 2" xfId="5176" xr:uid="{800C6FBD-B5F8-4D80-8FEB-5B19E1B157C5}"/>
    <cellStyle name="Normal 9 6 2 2 3 4" xfId="4229" xr:uid="{7CBA3B0B-ECFC-47B9-A48A-660E1F32DC46}"/>
    <cellStyle name="Normal 9 6 2 2 3 4 2" xfId="5177" xr:uid="{A50969D6-D6C2-43DE-A3AD-B4B627A144D1}"/>
    <cellStyle name="Normal 9 6 2 2 3 5" xfId="5174" xr:uid="{BB7A9720-BDFE-428A-9E60-00AE9985ABBC}"/>
    <cellStyle name="Normal 9 6 2 2 4" xfId="4230" xr:uid="{CA47CE28-13E9-421F-BC3C-C0155B41D56C}"/>
    <cellStyle name="Normal 9 6 2 2 4 2" xfId="5178" xr:uid="{C59B6202-A775-44FC-83FE-A8E5684DB014}"/>
    <cellStyle name="Normal 9 6 2 2 5" xfId="4231" xr:uid="{B7DC916B-525B-4754-9C05-76CCF9C68FDC}"/>
    <cellStyle name="Normal 9 6 2 2 5 2" xfId="5179" xr:uid="{10A43851-E8CE-4443-9069-E3F56F5B9BEC}"/>
    <cellStyle name="Normal 9 6 2 2 6" xfId="4232" xr:uid="{CA85188B-009B-4772-98AE-5DBD28C67B7B}"/>
    <cellStyle name="Normal 9 6 2 2 6 2" xfId="5180" xr:uid="{F2DFC645-C95D-4D2F-8B50-4CFD18C5748A}"/>
    <cellStyle name="Normal 9 6 2 2 7" xfId="5169" xr:uid="{9B92CE20-5A75-4F3D-90EE-B0937EC28808}"/>
    <cellStyle name="Normal 9 6 2 3" xfId="887" xr:uid="{528282AC-34A0-4697-A7BE-DF21B252A776}"/>
    <cellStyle name="Normal 9 6 2 3 2" xfId="2473" xr:uid="{BF7EDAA6-759B-4031-885F-F06727B5BA49}"/>
    <cellStyle name="Normal 9 6 2 3 2 2" xfId="4233" xr:uid="{CDCA0BE7-435A-4941-B03C-AFEBF4206CA7}"/>
    <cellStyle name="Normal 9 6 2 3 2 2 2" xfId="5183" xr:uid="{FB875A5A-72C9-4230-94BB-38C4668553A7}"/>
    <cellStyle name="Normal 9 6 2 3 2 3" xfId="4234" xr:uid="{5119A5A2-E201-4C4E-8F82-D9198186B7CC}"/>
    <cellStyle name="Normal 9 6 2 3 2 3 2" xfId="5184" xr:uid="{85859555-FD39-49FB-B8B2-803DDDC4987A}"/>
    <cellStyle name="Normal 9 6 2 3 2 4" xfId="4235" xr:uid="{9A043EFE-34F1-4375-9563-B5DB33F2D47C}"/>
    <cellStyle name="Normal 9 6 2 3 2 4 2" xfId="5185" xr:uid="{D25EAD22-C205-4DC9-899A-FF61CE01C39B}"/>
    <cellStyle name="Normal 9 6 2 3 2 5" xfId="5182" xr:uid="{163B0B86-7328-462D-BDA2-8D7713FEEB31}"/>
    <cellStyle name="Normal 9 6 2 3 3" xfId="4236" xr:uid="{BF498501-1774-45C7-BD3C-686CF0B909B6}"/>
    <cellStyle name="Normal 9 6 2 3 3 2" xfId="5186" xr:uid="{26FB158B-F41E-45F0-AA7F-FA690798C3B8}"/>
    <cellStyle name="Normal 9 6 2 3 4" xfId="4237" xr:uid="{FCD4C2C6-114A-4FAD-A491-E06E44D25530}"/>
    <cellStyle name="Normal 9 6 2 3 4 2" xfId="5187" xr:uid="{137A7195-235F-4CDA-A441-DD289609B6BC}"/>
    <cellStyle name="Normal 9 6 2 3 5" xfId="4238" xr:uid="{F4BF1269-7ABE-4431-9700-DBF8FB2C4EBA}"/>
    <cellStyle name="Normal 9 6 2 3 5 2" xfId="5188" xr:uid="{AA32C934-317B-40C9-9A9B-2B0FF6FC3BD2}"/>
    <cellStyle name="Normal 9 6 2 3 6" xfId="5181" xr:uid="{E72DFEBF-12B2-4764-BC4C-94452F36B327}"/>
    <cellStyle name="Normal 9 6 2 4" xfId="2474" xr:uid="{99C96C04-2974-492B-BC8B-97D64BC86FAF}"/>
    <cellStyle name="Normal 9 6 2 4 2" xfId="4239" xr:uid="{2D99F3FD-AD55-4D42-A4D7-00474220F3FF}"/>
    <cellStyle name="Normal 9 6 2 4 2 2" xfId="5190" xr:uid="{9FEB0A71-C149-4D42-A712-66EBB31E3B08}"/>
    <cellStyle name="Normal 9 6 2 4 3" xfId="4240" xr:uid="{359D3BF9-DF97-4FCC-9EF0-0F1BF4118950}"/>
    <cellStyle name="Normal 9 6 2 4 3 2" xfId="5191" xr:uid="{40D8D7B2-1E8A-4FF4-A9E8-D5454D1394A3}"/>
    <cellStyle name="Normal 9 6 2 4 4" xfId="4241" xr:uid="{937E5F98-C48B-4500-A6BF-887A4A3DDD91}"/>
    <cellStyle name="Normal 9 6 2 4 4 2" xfId="5192" xr:uid="{763640A3-155B-45CA-8191-0B4EA36C0FD4}"/>
    <cellStyle name="Normal 9 6 2 4 5" xfId="5189" xr:uid="{A9C926D2-1867-4690-AFC3-4A9CA497BDD2}"/>
    <cellStyle name="Normal 9 6 2 5" xfId="4242" xr:uid="{FAAA7794-C461-4ABB-8CA8-67C673ACA07C}"/>
    <cellStyle name="Normal 9 6 2 5 2" xfId="4243" xr:uid="{C5F89B0F-9C69-44FC-A030-9C77CA2445E0}"/>
    <cellStyle name="Normal 9 6 2 5 2 2" xfId="5194" xr:uid="{90336935-6C39-4676-8826-8C4BAD917738}"/>
    <cellStyle name="Normal 9 6 2 5 3" xfId="4244" xr:uid="{933AC37B-2793-4EA2-98A2-4D1F50D50304}"/>
    <cellStyle name="Normal 9 6 2 5 3 2" xfId="5195" xr:uid="{CE44973C-CD25-4217-BA40-3EB85553F812}"/>
    <cellStyle name="Normal 9 6 2 5 4" xfId="4245" xr:uid="{58BA0B90-2783-4FA9-B8CF-8CE8A3843A14}"/>
    <cellStyle name="Normal 9 6 2 5 4 2" xfId="5196" xr:uid="{6580B8A3-0845-4EF7-82B3-75383F331304}"/>
    <cellStyle name="Normal 9 6 2 5 5" xfId="5193" xr:uid="{CD6E9303-9041-4DDC-82D4-BF9D170E0B2B}"/>
    <cellStyle name="Normal 9 6 2 6" xfId="4246" xr:uid="{798FFC87-C4F9-4694-B401-57D6DF3C7360}"/>
    <cellStyle name="Normal 9 6 2 6 2" xfId="5197" xr:uid="{90ABD751-9457-4475-BE45-01900FC3911A}"/>
    <cellStyle name="Normal 9 6 2 7" xfId="4247" xr:uid="{2E4CF6BE-6A79-4819-AC4B-D7DD63262A63}"/>
    <cellStyle name="Normal 9 6 2 7 2" xfId="5198" xr:uid="{0CF6647D-5862-416D-A863-836D1C20EC07}"/>
    <cellStyle name="Normal 9 6 2 8" xfId="4248" xr:uid="{DFCAC94E-F270-4F37-BEA9-1314CF98343C}"/>
    <cellStyle name="Normal 9 6 2 8 2" xfId="5199" xr:uid="{052103AC-0F79-4296-91BD-3D12862EB5BA}"/>
    <cellStyle name="Normal 9 6 2 9" xfId="5168" xr:uid="{66CBBB4C-9C47-4EC8-8C7E-082D6F1A7BAD}"/>
    <cellStyle name="Normal 9 6 3" xfId="424" xr:uid="{32C0A24B-23C3-49A1-B418-5769237A7B4B}"/>
    <cellStyle name="Normal 9 6 3 2" xfId="888" xr:uid="{ECAD1E2A-D358-4367-AFAD-80CFCCF9DA76}"/>
    <cellStyle name="Normal 9 6 3 2 2" xfId="889" xr:uid="{0D62615C-22A5-4A80-ADF8-DA4D6FEE4013}"/>
    <cellStyle name="Normal 9 6 3 2 2 2" xfId="5202" xr:uid="{92EDA44C-7DA0-4C6B-B135-F3E2CC6F00E4}"/>
    <cellStyle name="Normal 9 6 3 2 3" xfId="4249" xr:uid="{A8873B1D-F086-4536-9AD2-7A6B99DCEF60}"/>
    <cellStyle name="Normal 9 6 3 2 3 2" xfId="5203" xr:uid="{64B9D3DC-5888-4F7E-B244-CE478158A8AE}"/>
    <cellStyle name="Normal 9 6 3 2 4" xfId="4250" xr:uid="{E03BD07C-1771-46A1-A436-449DF2C2053C}"/>
    <cellStyle name="Normal 9 6 3 2 4 2" xfId="5204" xr:uid="{6AB17983-34CA-4D05-B2A8-A187AA17AA2C}"/>
    <cellStyle name="Normal 9 6 3 2 5" xfId="5201" xr:uid="{D2B3697B-6DA0-41E2-AD20-41F8D7839141}"/>
    <cellStyle name="Normal 9 6 3 3" xfId="890" xr:uid="{EB3BCBF7-8054-4DC8-9888-4B920269ABD6}"/>
    <cellStyle name="Normal 9 6 3 3 2" xfId="4251" xr:uid="{DCA09284-49A2-4CE5-AF89-D5FA33637B2A}"/>
    <cellStyle name="Normal 9 6 3 3 2 2" xfId="5206" xr:uid="{54B483F8-ED78-4BDE-BE99-28DF348A5321}"/>
    <cellStyle name="Normal 9 6 3 3 3" xfId="4252" xr:uid="{59700D70-083E-4875-BF34-6B73332FE5B6}"/>
    <cellStyle name="Normal 9 6 3 3 3 2" xfId="5207" xr:uid="{7EC8CF1D-84A0-462D-9B90-18D3F9EB8F9B}"/>
    <cellStyle name="Normal 9 6 3 3 4" xfId="4253" xr:uid="{E6273848-1973-46B1-BBCF-75874ED0110C}"/>
    <cellStyle name="Normal 9 6 3 3 4 2" xfId="5208" xr:uid="{3F302BBC-3446-4315-BDD1-861930B45B3E}"/>
    <cellStyle name="Normal 9 6 3 3 5" xfId="5205" xr:uid="{E0F35671-CCFA-43A3-A432-1596CC2882D8}"/>
    <cellStyle name="Normal 9 6 3 4" xfId="4254" xr:uid="{C7179F58-4063-4210-9596-FBC248A4E845}"/>
    <cellStyle name="Normal 9 6 3 4 2" xfId="5209" xr:uid="{576F5CB6-9F0E-4A9B-B336-BC9526E24774}"/>
    <cellStyle name="Normal 9 6 3 5" xfId="4255" xr:uid="{47FA7ABE-58B5-44F8-96BC-8AD8FCC53B81}"/>
    <cellStyle name="Normal 9 6 3 5 2" xfId="5210" xr:uid="{9E6456CE-6314-4C86-8D9A-61DFEF88CC3F}"/>
    <cellStyle name="Normal 9 6 3 6" xfId="4256" xr:uid="{C073F0F9-8637-4EF7-8639-92E691A5F757}"/>
    <cellStyle name="Normal 9 6 3 6 2" xfId="5211" xr:uid="{BECF1B11-38EC-450A-BBFE-BD7C71FB04BF}"/>
    <cellStyle name="Normal 9 6 3 7" xfId="5200" xr:uid="{883142C9-5262-49DA-83D9-A9A2BE8C288F}"/>
    <cellStyle name="Normal 9 6 4" xfId="425" xr:uid="{66CA2BB7-78B0-4C86-A0E5-6FD328F023B7}"/>
    <cellStyle name="Normal 9 6 4 2" xfId="891" xr:uid="{04FD7194-7560-411E-882B-EF170EBBEE1D}"/>
    <cellStyle name="Normal 9 6 4 2 2" xfId="4257" xr:uid="{7C060DE2-46C3-43C6-9288-D4403B95A0F8}"/>
    <cellStyle name="Normal 9 6 4 2 2 2" xfId="5214" xr:uid="{1660F131-3B32-4DEB-AEE4-9398BE47BA7D}"/>
    <cellStyle name="Normal 9 6 4 2 3" xfId="4258" xr:uid="{04B7F51A-1247-488E-B54C-5AD313065FEA}"/>
    <cellStyle name="Normal 9 6 4 2 3 2" xfId="5215" xr:uid="{88AC92A4-2AD1-45EF-8397-42709B984EAE}"/>
    <cellStyle name="Normal 9 6 4 2 4" xfId="4259" xr:uid="{94AD18A9-172F-4853-8012-729802E4E9DB}"/>
    <cellStyle name="Normal 9 6 4 2 4 2" xfId="5216" xr:uid="{12C015F1-25C0-4420-BFD7-DFD3D3D8C1B7}"/>
    <cellStyle name="Normal 9 6 4 2 5" xfId="5213" xr:uid="{92E85E09-50CB-4296-915A-856E4A6474D8}"/>
    <cellStyle name="Normal 9 6 4 3" xfId="4260" xr:uid="{EED477C4-B56A-47E1-BA90-B5DFBE24D5F9}"/>
    <cellStyle name="Normal 9 6 4 3 2" xfId="5217" xr:uid="{6A7826E2-433C-45D9-85EB-FD12ECD88353}"/>
    <cellStyle name="Normal 9 6 4 4" xfId="4261" xr:uid="{253EC3A3-65C4-4C25-8B0B-62C41987D694}"/>
    <cellStyle name="Normal 9 6 4 4 2" xfId="5218" xr:uid="{5D1C24AA-E646-4AF5-8F06-A0D351DB9F7F}"/>
    <cellStyle name="Normal 9 6 4 5" xfId="4262" xr:uid="{DAA585C7-E7EF-48AB-BB88-0714FE2380DB}"/>
    <cellStyle name="Normal 9 6 4 5 2" xfId="5219" xr:uid="{9E7813E2-0E0D-45F9-A673-89963A961C26}"/>
    <cellStyle name="Normal 9 6 4 6" xfId="5212" xr:uid="{67163070-D928-4E8E-9F7E-C0BD705A6CC2}"/>
    <cellStyle name="Normal 9 6 5" xfId="892" xr:uid="{B2DC0ABE-3C0E-4C60-9B7F-84AF640CA9BE}"/>
    <cellStyle name="Normal 9 6 5 2" xfId="4263" xr:uid="{0D74E0E3-E167-456D-8A63-8B4F072A3E5C}"/>
    <cellStyle name="Normal 9 6 5 2 2" xfId="5221" xr:uid="{87D9C6E3-9254-498A-B3A3-395575DC6B06}"/>
    <cellStyle name="Normal 9 6 5 3" xfId="4264" xr:uid="{F7EBBF29-62AF-4654-B15A-15DB6272DD76}"/>
    <cellStyle name="Normal 9 6 5 3 2" xfId="5222" xr:uid="{263822FF-772A-4EDE-A952-C8CED48EDDD6}"/>
    <cellStyle name="Normal 9 6 5 4" xfId="4265" xr:uid="{02C78744-BE6C-4280-B236-938C476D3393}"/>
    <cellStyle name="Normal 9 6 5 4 2" xfId="5223" xr:uid="{B8F7F907-E9F0-4358-B2FA-6537EBA463C6}"/>
    <cellStyle name="Normal 9 6 5 5" xfId="5220" xr:uid="{A41CE939-CA81-41FD-A0F8-376E409F6353}"/>
    <cellStyle name="Normal 9 6 6" xfId="4266" xr:uid="{8B0E098D-C795-440F-8861-FDDFA5939AA5}"/>
    <cellStyle name="Normal 9 6 6 2" xfId="4267" xr:uid="{7CBCE2C8-7C0C-41F5-B20A-C26B18DBAD23}"/>
    <cellStyle name="Normal 9 6 6 2 2" xfId="5225" xr:uid="{C85DDE30-4C60-4C4A-9ACF-86E8AC6CEDCD}"/>
    <cellStyle name="Normal 9 6 6 3" xfId="4268" xr:uid="{EFF27B57-560B-45D0-B98B-3F8B3ABBB19C}"/>
    <cellStyle name="Normal 9 6 6 3 2" xfId="5226" xr:uid="{ED71BA59-D985-44FF-B3C6-EE26142DEFE9}"/>
    <cellStyle name="Normal 9 6 6 4" xfId="4269" xr:uid="{5C5DD216-CF1D-4E02-B526-99A6DD39F0C4}"/>
    <cellStyle name="Normal 9 6 6 4 2" xfId="5227" xr:uid="{AE5D1666-C3A0-436C-BA35-02C13ACCA990}"/>
    <cellStyle name="Normal 9 6 6 5" xfId="5224" xr:uid="{4A074D12-34BD-4F22-8313-9233563A19E4}"/>
    <cellStyle name="Normal 9 6 7" xfId="4270" xr:uid="{DBA6F270-C997-4687-842F-578C11D2933A}"/>
    <cellStyle name="Normal 9 6 7 2" xfId="5228" xr:uid="{52A51D9C-66B3-4D2F-A7CE-7F62F0A5779A}"/>
    <cellStyle name="Normal 9 6 8" xfId="4271" xr:uid="{995DBB30-97C8-4142-8ADA-32D1AC07AF29}"/>
    <cellStyle name="Normal 9 6 8 2" xfId="5229" xr:uid="{FB86AB47-1EED-4AE7-BF2E-4AB4A69AEAA3}"/>
    <cellStyle name="Normal 9 6 9" xfId="4272" xr:uid="{804ABD1F-A539-45D1-B82C-5B56EC2C20A1}"/>
    <cellStyle name="Normal 9 6 9 2" xfId="5230" xr:uid="{C2DBAF08-26F5-4A81-AC28-E17B4ECA6FF2}"/>
    <cellStyle name="Normal 9 7" xfId="182" xr:uid="{9501EF20-1BCA-400A-8118-4F8C5CC72C1E}"/>
    <cellStyle name="Normal 9 7 2" xfId="426" xr:uid="{8546BE7B-E25F-401C-8BD9-733E1861FF16}"/>
    <cellStyle name="Normal 9 7 2 2" xfId="893" xr:uid="{81D7C7FE-BD19-413D-A9DA-56BEC8E96915}"/>
    <cellStyle name="Normal 9 7 2 2 2" xfId="2475" xr:uid="{C486D20D-64CB-4124-9E11-73BBC615C8C8}"/>
    <cellStyle name="Normal 9 7 2 2 2 2" xfId="2476" xr:uid="{209DA65F-3DD3-458E-AD8C-1344DBDBB264}"/>
    <cellStyle name="Normal 9 7 2 2 2 2 2" xfId="5235" xr:uid="{48465F40-4D23-4D75-9A12-F6206DD28A55}"/>
    <cellStyle name="Normal 9 7 2 2 2 3" xfId="5234" xr:uid="{21D20A7D-6024-45D5-8AEC-28DF8823EF44}"/>
    <cellStyle name="Normal 9 7 2 2 3" xfId="2477" xr:uid="{0C800F38-BAA4-4DAA-A7F1-713EE7103B64}"/>
    <cellStyle name="Normal 9 7 2 2 3 2" xfId="5236" xr:uid="{12A3189B-A2B4-4947-AB74-D36168FA2DBE}"/>
    <cellStyle name="Normal 9 7 2 2 4" xfId="4273" xr:uid="{D7EC84D2-0171-4ABB-B721-08B9238550AB}"/>
    <cellStyle name="Normal 9 7 2 2 4 2" xfId="5237" xr:uid="{A903762F-52AD-4C4B-B9F5-C56C1C3BEC4C}"/>
    <cellStyle name="Normal 9 7 2 2 5" xfId="5233" xr:uid="{6827E843-79F3-4B7E-ADD4-66048C3DB1B5}"/>
    <cellStyle name="Normal 9 7 2 3" xfId="2478" xr:uid="{50499C7E-F275-4933-B8E4-755CEB3F8161}"/>
    <cellStyle name="Normal 9 7 2 3 2" xfId="2479" xr:uid="{ACB651F8-3121-4A9F-B734-CFBA49363F27}"/>
    <cellStyle name="Normal 9 7 2 3 2 2" xfId="5239" xr:uid="{360284BA-98FD-4D73-82DB-0B6083DF4527}"/>
    <cellStyle name="Normal 9 7 2 3 3" xfId="4274" xr:uid="{FD98BAE4-DE65-48AD-B19E-A7863F2205A6}"/>
    <cellStyle name="Normal 9 7 2 3 3 2" xfId="5240" xr:uid="{6A0C9E8A-8B5F-4875-A3E4-328821E238EE}"/>
    <cellStyle name="Normal 9 7 2 3 4" xfId="4275" xr:uid="{F6FCCC93-D9EB-4FD7-A273-744122259D01}"/>
    <cellStyle name="Normal 9 7 2 3 4 2" xfId="5241" xr:uid="{6F4070B1-F731-42D6-A15E-C2BD5365C6B9}"/>
    <cellStyle name="Normal 9 7 2 3 5" xfId="5238" xr:uid="{A3BBA540-8F90-4473-9D17-66655CA2D425}"/>
    <cellStyle name="Normal 9 7 2 4" xfId="2480" xr:uid="{916F6A5D-40E8-459F-912A-545B76C7168C}"/>
    <cellStyle name="Normal 9 7 2 4 2" xfId="5242" xr:uid="{107AA563-FAC3-4024-BF66-3EA193F28124}"/>
    <cellStyle name="Normal 9 7 2 5" xfId="4276" xr:uid="{771927E7-954B-4A04-A460-82DC72F4198C}"/>
    <cellStyle name="Normal 9 7 2 5 2" xfId="5243" xr:uid="{837DAB61-FFB0-40E0-8F98-7500F5F05ADA}"/>
    <cellStyle name="Normal 9 7 2 6" xfId="4277" xr:uid="{C2759097-CCA7-4E63-99F4-F6E11B7D51C7}"/>
    <cellStyle name="Normal 9 7 2 6 2" xfId="5244" xr:uid="{BF351E3D-4BEC-4458-8F22-D389F486BE70}"/>
    <cellStyle name="Normal 9 7 2 7" xfId="5232" xr:uid="{12F0D1C1-6D7C-423C-9BB5-DAC9E93BD2FE}"/>
    <cellStyle name="Normal 9 7 3" xfId="894" xr:uid="{10E5831D-E0C9-4416-BDF0-57BB1EFD94E3}"/>
    <cellStyle name="Normal 9 7 3 2" xfId="2481" xr:uid="{B6B75944-B415-4A4C-B98E-B135FA266DA6}"/>
    <cellStyle name="Normal 9 7 3 2 2" xfId="2482" xr:uid="{A70EEB5D-365E-44E4-8257-84F5041227ED}"/>
    <cellStyle name="Normal 9 7 3 2 2 2" xfId="5247" xr:uid="{4F89FF93-AA47-494A-8B6B-12DFA5B0416F}"/>
    <cellStyle name="Normal 9 7 3 2 3" xfId="4278" xr:uid="{21171347-1425-4FF6-93C3-E9A1070FE725}"/>
    <cellStyle name="Normal 9 7 3 2 3 2" xfId="5248" xr:uid="{4BAE2CC7-19D9-47FD-8D42-3E7735FA1EF5}"/>
    <cellStyle name="Normal 9 7 3 2 4" xfId="4279" xr:uid="{D3D019A4-D1D8-427E-97B8-13B83B0C80B2}"/>
    <cellStyle name="Normal 9 7 3 2 4 2" xfId="5249" xr:uid="{2642770E-8CB6-4F12-8DE0-53E2B2DC4102}"/>
    <cellStyle name="Normal 9 7 3 2 5" xfId="5246" xr:uid="{E6BA310B-7C05-4383-9555-003200AACB26}"/>
    <cellStyle name="Normal 9 7 3 3" xfId="2483" xr:uid="{3F7AA198-9206-4592-883B-28840CD27212}"/>
    <cellStyle name="Normal 9 7 3 3 2" xfId="5250" xr:uid="{68439285-5ACE-4C24-A554-5ED3A9076A63}"/>
    <cellStyle name="Normal 9 7 3 4" xfId="4280" xr:uid="{8EED04C8-1E6E-4A65-B277-3FF46AE1F458}"/>
    <cellStyle name="Normal 9 7 3 4 2" xfId="5251" xr:uid="{6C4AA75C-F99D-4FAB-8831-1C69B2F375F3}"/>
    <cellStyle name="Normal 9 7 3 5" xfId="4281" xr:uid="{00E4FEE1-0807-4459-BE9C-CF4A29EB8E38}"/>
    <cellStyle name="Normal 9 7 3 5 2" xfId="5252" xr:uid="{D9E7F132-45EE-42A5-9443-A780931853BF}"/>
    <cellStyle name="Normal 9 7 3 6" xfId="5245" xr:uid="{31B276A2-E00A-4FD7-B85A-8164BBDF37AD}"/>
    <cellStyle name="Normal 9 7 4" xfId="2484" xr:uid="{2C5567DD-4F8D-4DC1-A9BD-E9464B65A249}"/>
    <cellStyle name="Normal 9 7 4 2" xfId="2485" xr:uid="{5B309B79-5B8E-413C-B38E-A2499CE5D4F9}"/>
    <cellStyle name="Normal 9 7 4 2 2" xfId="5254" xr:uid="{10B0BEE8-8C0F-41B5-B82D-420B381501CE}"/>
    <cellStyle name="Normal 9 7 4 3" xfId="4282" xr:uid="{65FFA7A3-860B-4669-986E-08C7B1E9A613}"/>
    <cellStyle name="Normal 9 7 4 3 2" xfId="5255" xr:uid="{49C98F7E-C2E8-4397-A8F0-F2EB20E5A002}"/>
    <cellStyle name="Normal 9 7 4 4" xfId="4283" xr:uid="{A9E50D82-D8C2-4D4E-8E98-3736AA35EF44}"/>
    <cellStyle name="Normal 9 7 4 4 2" xfId="5256" xr:uid="{E94308D2-0918-4A3B-AE61-6058511A0157}"/>
    <cellStyle name="Normal 9 7 4 5" xfId="5253" xr:uid="{A3B5CEBD-A122-45C1-911D-CA2D9D7A9040}"/>
    <cellStyle name="Normal 9 7 5" xfId="2486" xr:uid="{3B3F09EE-C553-4ADC-A41C-84E0C8F66ABB}"/>
    <cellStyle name="Normal 9 7 5 2" xfId="4284" xr:uid="{428FDA71-6C07-45F1-A8E7-4DA33B4C3334}"/>
    <cellStyle name="Normal 9 7 5 2 2" xfId="5258" xr:uid="{B95A3EE7-988C-4A96-A6F8-4D5732200293}"/>
    <cellStyle name="Normal 9 7 5 3" xfId="4285" xr:uid="{546864F3-D8A4-46BF-878E-3195BBC1A167}"/>
    <cellStyle name="Normal 9 7 5 3 2" xfId="5259" xr:uid="{F02BBFC0-C989-44CA-9500-20903A46E7E9}"/>
    <cellStyle name="Normal 9 7 5 4" xfId="4286" xr:uid="{0D756328-396D-48EF-9F9B-9F90B3BF719B}"/>
    <cellStyle name="Normal 9 7 5 4 2" xfId="5260" xr:uid="{A2877360-B51D-40AC-96EE-705E48FCBACF}"/>
    <cellStyle name="Normal 9 7 5 5" xfId="5257" xr:uid="{BA2880C6-368B-44FA-BEAA-4BAA97B91F20}"/>
    <cellStyle name="Normal 9 7 6" xfId="4287" xr:uid="{13B93CA0-A5FE-41AB-B374-927003CABC65}"/>
    <cellStyle name="Normal 9 7 6 2" xfId="5261" xr:uid="{4FE27E1B-95C9-447C-A98C-44AED342A861}"/>
    <cellStyle name="Normal 9 7 7" xfId="4288" xr:uid="{392354EE-1607-4D0E-8130-52D1AE2119AF}"/>
    <cellStyle name="Normal 9 7 7 2" xfId="5262" xr:uid="{B420B883-0498-4902-A261-D095D1300F32}"/>
    <cellStyle name="Normal 9 7 8" xfId="4289" xr:uid="{52B6742B-F8A5-41CE-8147-E96C031B9394}"/>
    <cellStyle name="Normal 9 7 8 2" xfId="5263" xr:uid="{7D211A45-94F8-4415-BE5B-C6F38F78C802}"/>
    <cellStyle name="Normal 9 7 9" xfId="5231" xr:uid="{9EA188FB-AD54-42AA-A9E4-61311644A19A}"/>
    <cellStyle name="Normal 9 8" xfId="427" xr:uid="{CDEDADA3-384D-4BE9-955C-445AB8A5CBD8}"/>
    <cellStyle name="Normal 9 8 2" xfId="895" xr:uid="{A38B7DD5-786C-429F-BB18-36D26341C857}"/>
    <cellStyle name="Normal 9 8 2 2" xfId="896" xr:uid="{2B07E42D-7425-4148-A060-3A5A1148E63E}"/>
    <cellStyle name="Normal 9 8 2 2 2" xfId="2487" xr:uid="{BC327543-36D3-40B9-B6AD-967B69800950}"/>
    <cellStyle name="Normal 9 8 2 2 2 2" xfId="5267" xr:uid="{C4F052DC-B5C9-4414-BDB5-A673B856D38D}"/>
    <cellStyle name="Normal 9 8 2 2 3" xfId="4290" xr:uid="{93650BBC-BE5F-4DA7-94B8-9EF7233C881E}"/>
    <cellStyle name="Normal 9 8 2 2 3 2" xfId="5268" xr:uid="{C5A8F9AB-63BE-4980-BA54-20F4EFE3B13B}"/>
    <cellStyle name="Normal 9 8 2 2 4" xfId="4291" xr:uid="{9159AE9C-FE59-47E6-B1EA-CBB08EF984D6}"/>
    <cellStyle name="Normal 9 8 2 2 4 2" xfId="5269" xr:uid="{8CC47863-7314-4A7E-8969-94E352AC0341}"/>
    <cellStyle name="Normal 9 8 2 2 5" xfId="5266" xr:uid="{7A1D7CA4-4F8C-49BE-9073-D81E026D77C8}"/>
    <cellStyle name="Normal 9 8 2 3" xfId="2488" xr:uid="{74CD23DE-0F16-4D95-817F-A69FED5715C2}"/>
    <cellStyle name="Normal 9 8 2 3 2" xfId="5270" xr:uid="{0F7D255E-65E2-4393-BC2B-98D4E64589A5}"/>
    <cellStyle name="Normal 9 8 2 4" xfId="4292" xr:uid="{379C3DA4-2690-436F-9B4A-4FA8B7BA9C74}"/>
    <cellStyle name="Normal 9 8 2 4 2" xfId="5271" xr:uid="{3A78E4A1-DB6B-4EE1-9466-D5DC5680F789}"/>
    <cellStyle name="Normal 9 8 2 5" xfId="4293" xr:uid="{E05CDAF0-B57F-4B3D-ACAA-3B97D4998EB1}"/>
    <cellStyle name="Normal 9 8 2 5 2" xfId="5272" xr:uid="{965C286C-5A47-4D6B-AA4F-7263CEEA2FF0}"/>
    <cellStyle name="Normal 9 8 2 6" xfId="5265" xr:uid="{D0D1172D-7B9E-4ECD-A214-F145A1948DAF}"/>
    <cellStyle name="Normal 9 8 3" xfId="897" xr:uid="{21988055-BF2C-4E2A-9357-C48D3B6AC145}"/>
    <cellStyle name="Normal 9 8 3 2" xfId="2489" xr:uid="{0DAE21D5-457F-402B-BFA4-5ADFE3466945}"/>
    <cellStyle name="Normal 9 8 3 2 2" xfId="5274" xr:uid="{C1A7E2E9-8099-4FB3-976F-6C458F1D2916}"/>
    <cellStyle name="Normal 9 8 3 3" xfId="4294" xr:uid="{58A072DA-2F48-4ABA-8E83-8658ECEDA794}"/>
    <cellStyle name="Normal 9 8 3 3 2" xfId="5275" xr:uid="{5EF42CB1-80F0-4F81-A5A2-6C6DC325BFCF}"/>
    <cellStyle name="Normal 9 8 3 4" xfId="4295" xr:uid="{DB4A0326-0B63-4B99-A24F-0412720EE067}"/>
    <cellStyle name="Normal 9 8 3 4 2" xfId="5276" xr:uid="{981BA2DC-3D97-4E95-87CD-B51EE9668AF6}"/>
    <cellStyle name="Normal 9 8 3 5" xfId="5273" xr:uid="{D686F42E-A7BB-432A-9776-6B642ACA6474}"/>
    <cellStyle name="Normal 9 8 4" xfId="2490" xr:uid="{5A0A95CF-3F2A-4704-BAC4-5F109111804B}"/>
    <cellStyle name="Normal 9 8 4 2" xfId="4296" xr:uid="{522E4949-F11E-47CA-8079-FC32835B5F47}"/>
    <cellStyle name="Normal 9 8 4 2 2" xfId="5278" xr:uid="{7681B733-468A-48EF-9ED2-D60EB1469A1F}"/>
    <cellStyle name="Normal 9 8 4 3" xfId="4297" xr:uid="{B195B683-0615-4B61-9E27-DD7B61782B39}"/>
    <cellStyle name="Normal 9 8 4 3 2" xfId="5279" xr:uid="{6A5D150D-4552-4B59-8B98-C2E9D14C51A2}"/>
    <cellStyle name="Normal 9 8 4 4" xfId="4298" xr:uid="{81C00A9A-BEA6-4E1E-9A07-8B3D41566C88}"/>
    <cellStyle name="Normal 9 8 4 4 2" xfId="5280" xr:uid="{9A0818F7-BEF1-42DC-A1CE-A6584505A223}"/>
    <cellStyle name="Normal 9 8 4 5" xfId="5277" xr:uid="{3779075F-7DB6-47EF-9F13-3BC490854410}"/>
    <cellStyle name="Normal 9 8 5" xfId="4299" xr:uid="{A1A9873A-479F-4459-98EE-F53248FEC44A}"/>
    <cellStyle name="Normal 9 8 5 2" xfId="5281" xr:uid="{45EDA111-81CB-4EBA-B5B1-9F96858AF166}"/>
    <cellStyle name="Normal 9 8 6" xfId="4300" xr:uid="{5A26850F-6110-4303-9FAF-1838B0564CD3}"/>
    <cellStyle name="Normal 9 8 6 2" xfId="5282" xr:uid="{FF7123BD-4EE1-48A8-8F34-B201409F7C0C}"/>
    <cellStyle name="Normal 9 8 7" xfId="4301" xr:uid="{955DF2AE-31C6-4C64-8C68-009E7C772370}"/>
    <cellStyle name="Normal 9 8 7 2" xfId="5283" xr:uid="{3287D6D4-9D37-4427-8BE0-BC527AB7D6BD}"/>
    <cellStyle name="Normal 9 8 8" xfId="5264" xr:uid="{DB9EECED-A6CC-4796-A632-A836FA46092A}"/>
    <cellStyle name="Normal 9 9" xfId="428" xr:uid="{94782580-C4EB-497F-98F5-DF455982B921}"/>
    <cellStyle name="Normal 9 9 2" xfId="898" xr:uid="{41320217-0A64-4D5B-8E8D-52B5F577B0F2}"/>
    <cellStyle name="Normal 9 9 2 2" xfId="2491" xr:uid="{8A4FF541-BE3D-4DAE-B50D-7E8E98B38B38}"/>
    <cellStyle name="Normal 9 9 2 2 2" xfId="5286" xr:uid="{7C41AAFD-40F9-44ED-AE18-4E7FFD96AA26}"/>
    <cellStyle name="Normal 9 9 2 3" xfId="4302" xr:uid="{B3780A8E-C871-4DEB-9748-F3EE34D29741}"/>
    <cellStyle name="Normal 9 9 2 3 2" xfId="5287" xr:uid="{964C6DF6-9ABC-4EC1-98AA-ECD75A6ABA46}"/>
    <cellStyle name="Normal 9 9 2 4" xfId="4303" xr:uid="{701AE27D-B376-46DF-A28C-42F7737A3448}"/>
    <cellStyle name="Normal 9 9 2 4 2" xfId="5288" xr:uid="{CE372AF1-21E8-4692-AFCF-D71B4BF5A47C}"/>
    <cellStyle name="Normal 9 9 2 5" xfId="5285" xr:uid="{9DB4F159-EBEC-4241-96D2-FDD3A2A67E61}"/>
    <cellStyle name="Normal 9 9 3" xfId="2492" xr:uid="{4AF32B48-B2B5-4FF0-8DB5-028436CF30C6}"/>
    <cellStyle name="Normal 9 9 3 2" xfId="4304" xr:uid="{058FE4C2-98D0-4343-BE5D-A3267F6295C9}"/>
    <cellStyle name="Normal 9 9 3 2 2" xfId="5290" xr:uid="{A699D812-A0FD-4C65-83E9-20B697923228}"/>
    <cellStyle name="Normal 9 9 3 3" xfId="4305" xr:uid="{451B77A4-6B27-45C5-B3AE-1E0C498D657A}"/>
    <cellStyle name="Normal 9 9 3 3 2" xfId="5291" xr:uid="{478F94FC-096B-4FAF-BB11-E9469080687E}"/>
    <cellStyle name="Normal 9 9 3 4" xfId="4306" xr:uid="{7E894771-FAF4-4A6C-A87B-748667B60B73}"/>
    <cellStyle name="Normal 9 9 3 4 2" xfId="5292" xr:uid="{E1A4DAD6-4808-4E3D-A126-BA6EFF9B518E}"/>
    <cellStyle name="Normal 9 9 3 5" xfId="5289" xr:uid="{3983019D-0809-4261-BC07-FA22B03E13B1}"/>
    <cellStyle name="Normal 9 9 4" xfId="4307" xr:uid="{8166785D-3C3B-498C-A3FC-425EFCDA078F}"/>
    <cellStyle name="Normal 9 9 4 2" xfId="5293" xr:uid="{99398C4A-F02E-4B4E-B899-A098A22403CB}"/>
    <cellStyle name="Normal 9 9 5" xfId="4308" xr:uid="{ADDF3F6A-6839-44D5-87B2-9DC083E13997}"/>
    <cellStyle name="Normal 9 9 5 2" xfId="5294" xr:uid="{D7A56350-D028-485D-8BE1-98AF0346BB4E}"/>
    <cellStyle name="Normal 9 9 6" xfId="4309" xr:uid="{FF634945-C59B-41FE-9B00-2729F59B1705}"/>
    <cellStyle name="Normal 9 9 6 2" xfId="5295" xr:uid="{A19567B7-BB11-493F-8B89-013856B08121}"/>
    <cellStyle name="Normal 9 9 7" xfId="5284" xr:uid="{67705BE6-C103-4A04-A78D-A4DF60B6EF8F}"/>
    <cellStyle name="Percent 2" xfId="183" xr:uid="{8BE90E50-48E8-44F6-82AB-7842F9E0FC37}"/>
    <cellStyle name="Percent 2 2" xfId="5296" xr:uid="{E81CA249-C390-4FE3-9CEB-ECD352DA83F5}"/>
    <cellStyle name="Гиперссылка 2" xfId="4" xr:uid="{49BAA0F8-B3D3-41B5-87DD-435502328B29}"/>
    <cellStyle name="Гиперссылка 2 2" xfId="5297" xr:uid="{A9C9B261-0F03-4EB0-A8B2-E3A81072A3E8}"/>
    <cellStyle name="Обычный 2" xfId="1" xr:uid="{A3CD5D5E-4502-4158-8112-08CDD679ACF5}"/>
    <cellStyle name="Обычный 2 2" xfId="5" xr:uid="{D19F253E-EE9B-4476-9D91-2EE3A6D7A3DC}"/>
    <cellStyle name="Обычный 2 2 2" xfId="5299" xr:uid="{187E9843-CCB1-4D8E-91BC-6B9FB1C05608}"/>
    <cellStyle name="Обычный 2 3" xfId="5298" xr:uid="{890D91E0-8CF2-4E0B-8347-788A8845B33D}"/>
    <cellStyle name="常规_Sheet1_1" xfId="4411" xr:uid="{5D4587F9-302D-4558-9376-D0F9EBC81B9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3"/>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3">
        <v>51273</v>
      </c>
      <c r="K10" s="127"/>
    </row>
    <row r="11" spans="1:11">
      <c r="A11" s="126"/>
      <c r="B11" s="126" t="s">
        <v>717</v>
      </c>
      <c r="C11" s="132"/>
      <c r="D11" s="132"/>
      <c r="E11" s="132"/>
      <c r="F11" s="127"/>
      <c r="G11" s="128"/>
      <c r="H11" s="128" t="s">
        <v>717</v>
      </c>
      <c r="I11" s="132"/>
      <c r="J11" s="154"/>
      <c r="K11" s="127"/>
    </row>
    <row r="12" spans="1:11">
      <c r="A12" s="126"/>
      <c r="B12" s="126" t="s">
        <v>785</v>
      </c>
      <c r="C12" s="132"/>
      <c r="D12" s="132"/>
      <c r="E12" s="132"/>
      <c r="F12" s="127"/>
      <c r="G12" s="128"/>
      <c r="H12" s="128" t="s">
        <v>782</v>
      </c>
      <c r="I12" s="132"/>
      <c r="J12" s="142"/>
      <c r="K12" s="127"/>
    </row>
    <row r="13" spans="1:11">
      <c r="A13" s="126"/>
      <c r="B13" s="128" t="s">
        <v>783</v>
      </c>
      <c r="C13" s="132"/>
      <c r="D13" s="132"/>
      <c r="E13" s="132"/>
      <c r="F13" s="127"/>
      <c r="G13" s="128"/>
      <c r="H13" s="128" t="s">
        <v>783</v>
      </c>
      <c r="I13" s="132"/>
      <c r="J13" s="132"/>
      <c r="K13" s="127"/>
    </row>
    <row r="14" spans="1:11">
      <c r="A14" s="126"/>
      <c r="B14" s="126" t="s">
        <v>719</v>
      </c>
      <c r="C14" s="132"/>
      <c r="D14" s="132"/>
      <c r="E14" s="132"/>
      <c r="F14" s="127"/>
      <c r="G14" s="128"/>
      <c r="H14" s="128" t="s">
        <v>784</v>
      </c>
      <c r="I14" s="132"/>
      <c r="J14" s="111" t="s">
        <v>16</v>
      </c>
      <c r="K14" s="127"/>
    </row>
    <row r="15" spans="1:11" ht="15" customHeight="1">
      <c r="A15" s="126"/>
      <c r="B15" s="126" t="s">
        <v>720</v>
      </c>
      <c r="C15" s="132"/>
      <c r="D15" s="132"/>
      <c r="E15" s="132"/>
      <c r="F15" s="127"/>
      <c r="G15" s="128"/>
      <c r="H15" s="128" t="s">
        <v>720</v>
      </c>
      <c r="I15" s="132"/>
      <c r="J15" s="155">
        <v>45170</v>
      </c>
      <c r="K15" s="127"/>
    </row>
    <row r="16" spans="1:11" ht="15" customHeight="1">
      <c r="A16" s="126"/>
      <c r="B16" s="143" t="s">
        <v>781</v>
      </c>
      <c r="C16" s="7"/>
      <c r="D16" s="7"/>
      <c r="E16" s="7"/>
      <c r="F16" s="8"/>
      <c r="G16" s="128"/>
      <c r="H16" s="144" t="s">
        <v>781</v>
      </c>
      <c r="I16" s="132"/>
      <c r="J16" s="156"/>
      <c r="K16" s="127"/>
    </row>
    <row r="17" spans="1:11" ht="15" customHeight="1">
      <c r="A17" s="126"/>
      <c r="B17" s="132"/>
      <c r="C17" s="132"/>
      <c r="D17" s="132"/>
      <c r="E17" s="132"/>
      <c r="F17" s="132"/>
      <c r="G17" s="132"/>
      <c r="H17" s="132"/>
      <c r="I17" s="135" t="s">
        <v>147</v>
      </c>
      <c r="J17" s="141">
        <v>2000000644</v>
      </c>
      <c r="K17" s="127"/>
    </row>
    <row r="18" spans="1:11">
      <c r="A18" s="126"/>
      <c r="B18" s="132" t="s">
        <v>721</v>
      </c>
      <c r="C18" s="132"/>
      <c r="D18" s="132"/>
      <c r="E18" s="132"/>
      <c r="F18" s="132"/>
      <c r="G18" s="132"/>
      <c r="H18" s="132"/>
      <c r="I18" s="135" t="s">
        <v>148</v>
      </c>
      <c r="J18" s="141" t="s">
        <v>786</v>
      </c>
      <c r="K18" s="127"/>
    </row>
    <row r="19" spans="1:11" ht="18">
      <c r="A19" s="126"/>
      <c r="B19" s="132" t="s">
        <v>722</v>
      </c>
      <c r="C19" s="132"/>
      <c r="D19" s="132"/>
      <c r="E19" s="132"/>
      <c r="F19" s="132"/>
      <c r="G19" s="132"/>
      <c r="H19" s="132"/>
      <c r="I19" s="134" t="s">
        <v>264</v>
      </c>
      <c r="J19" s="116" t="s">
        <v>138</v>
      </c>
      <c r="K19" s="127"/>
    </row>
    <row r="20" spans="1:11">
      <c r="A20" s="126"/>
      <c r="B20" s="132"/>
      <c r="C20" s="132"/>
      <c r="D20" s="132"/>
      <c r="E20" s="132"/>
      <c r="F20" s="132"/>
      <c r="G20" s="132"/>
      <c r="H20" s="132"/>
      <c r="I20" s="132"/>
      <c r="J20" s="132"/>
      <c r="K20" s="127"/>
    </row>
    <row r="21" spans="1:11">
      <c r="A21" s="126"/>
      <c r="B21" s="112" t="s">
        <v>204</v>
      </c>
      <c r="C21" s="112" t="s">
        <v>205</v>
      </c>
      <c r="D21" s="129" t="s">
        <v>290</v>
      </c>
      <c r="E21" s="129" t="s">
        <v>206</v>
      </c>
      <c r="F21" s="157" t="s">
        <v>207</v>
      </c>
      <c r="G21" s="158"/>
      <c r="H21" s="112" t="s">
        <v>174</v>
      </c>
      <c r="I21" s="112" t="s">
        <v>208</v>
      </c>
      <c r="J21" s="112" t="s">
        <v>26</v>
      </c>
      <c r="K21" s="127"/>
    </row>
    <row r="22" spans="1:11">
      <c r="A22" s="126"/>
      <c r="B22" s="117"/>
      <c r="C22" s="117"/>
      <c r="D22" s="118"/>
      <c r="E22" s="118"/>
      <c r="F22" s="159"/>
      <c r="G22" s="160"/>
      <c r="H22" s="117" t="s">
        <v>146</v>
      </c>
      <c r="I22" s="117"/>
      <c r="J22" s="117"/>
      <c r="K22" s="127"/>
    </row>
    <row r="23" spans="1:11">
      <c r="A23" s="126"/>
      <c r="B23" s="119">
        <v>20</v>
      </c>
      <c r="C23" s="10" t="s">
        <v>109</v>
      </c>
      <c r="D23" s="130" t="s">
        <v>109</v>
      </c>
      <c r="E23" s="130" t="s">
        <v>28</v>
      </c>
      <c r="F23" s="149"/>
      <c r="G23" s="150"/>
      <c r="H23" s="11" t="s">
        <v>723</v>
      </c>
      <c r="I23" s="14">
        <v>0.15</v>
      </c>
      <c r="J23" s="121">
        <f t="shared" ref="J23:J54" si="0">I23*B23</f>
        <v>3</v>
      </c>
      <c r="K23" s="127"/>
    </row>
    <row r="24" spans="1:11">
      <c r="A24" s="126"/>
      <c r="B24" s="119">
        <v>20</v>
      </c>
      <c r="C24" s="10" t="s">
        <v>109</v>
      </c>
      <c r="D24" s="130" t="s">
        <v>109</v>
      </c>
      <c r="E24" s="130" t="s">
        <v>31</v>
      </c>
      <c r="F24" s="149"/>
      <c r="G24" s="150"/>
      <c r="H24" s="11" t="s">
        <v>723</v>
      </c>
      <c r="I24" s="14">
        <v>0.15</v>
      </c>
      <c r="J24" s="121">
        <f t="shared" si="0"/>
        <v>3</v>
      </c>
      <c r="K24" s="127"/>
    </row>
    <row r="25" spans="1:11" ht="24">
      <c r="A25" s="126"/>
      <c r="B25" s="119">
        <v>20</v>
      </c>
      <c r="C25" s="10" t="s">
        <v>724</v>
      </c>
      <c r="D25" s="130" t="s">
        <v>724</v>
      </c>
      <c r="E25" s="130" t="s">
        <v>30</v>
      </c>
      <c r="F25" s="149" t="s">
        <v>279</v>
      </c>
      <c r="G25" s="150"/>
      <c r="H25" s="11" t="s">
        <v>725</v>
      </c>
      <c r="I25" s="14">
        <v>0.56999999999999995</v>
      </c>
      <c r="J25" s="121">
        <f t="shared" si="0"/>
        <v>11.399999999999999</v>
      </c>
      <c r="K25" s="127"/>
    </row>
    <row r="26" spans="1:11" ht="24">
      <c r="A26" s="126"/>
      <c r="B26" s="119">
        <v>20</v>
      </c>
      <c r="C26" s="10" t="s">
        <v>724</v>
      </c>
      <c r="D26" s="130" t="s">
        <v>724</v>
      </c>
      <c r="E26" s="130" t="s">
        <v>30</v>
      </c>
      <c r="F26" s="149" t="s">
        <v>277</v>
      </c>
      <c r="G26" s="150"/>
      <c r="H26" s="11" t="s">
        <v>725</v>
      </c>
      <c r="I26" s="14">
        <v>0.56999999999999995</v>
      </c>
      <c r="J26" s="121">
        <f t="shared" si="0"/>
        <v>11.399999999999999</v>
      </c>
      <c r="K26" s="127"/>
    </row>
    <row r="27" spans="1:11" ht="24">
      <c r="A27" s="126"/>
      <c r="B27" s="119">
        <v>20</v>
      </c>
      <c r="C27" s="10" t="s">
        <v>724</v>
      </c>
      <c r="D27" s="130" t="s">
        <v>724</v>
      </c>
      <c r="E27" s="130" t="s">
        <v>30</v>
      </c>
      <c r="F27" s="149" t="s">
        <v>278</v>
      </c>
      <c r="G27" s="150"/>
      <c r="H27" s="11" t="s">
        <v>725</v>
      </c>
      <c r="I27" s="14">
        <v>0.56999999999999995</v>
      </c>
      <c r="J27" s="121">
        <f t="shared" si="0"/>
        <v>11.399999999999999</v>
      </c>
      <c r="K27" s="127"/>
    </row>
    <row r="28" spans="1:11" ht="24">
      <c r="A28" s="126"/>
      <c r="B28" s="119">
        <v>20</v>
      </c>
      <c r="C28" s="10" t="s">
        <v>724</v>
      </c>
      <c r="D28" s="130" t="s">
        <v>724</v>
      </c>
      <c r="E28" s="130" t="s">
        <v>31</v>
      </c>
      <c r="F28" s="149" t="s">
        <v>279</v>
      </c>
      <c r="G28" s="150"/>
      <c r="H28" s="11" t="s">
        <v>725</v>
      </c>
      <c r="I28" s="14">
        <v>0.56999999999999995</v>
      </c>
      <c r="J28" s="121">
        <f t="shared" si="0"/>
        <v>11.399999999999999</v>
      </c>
      <c r="K28" s="127"/>
    </row>
    <row r="29" spans="1:11" ht="24">
      <c r="A29" s="126"/>
      <c r="B29" s="119">
        <v>20</v>
      </c>
      <c r="C29" s="10" t="s">
        <v>724</v>
      </c>
      <c r="D29" s="130" t="s">
        <v>724</v>
      </c>
      <c r="E29" s="130" t="s">
        <v>31</v>
      </c>
      <c r="F29" s="149" t="s">
        <v>277</v>
      </c>
      <c r="G29" s="150"/>
      <c r="H29" s="11" t="s">
        <v>725</v>
      </c>
      <c r="I29" s="14">
        <v>0.56999999999999995</v>
      </c>
      <c r="J29" s="121">
        <f t="shared" si="0"/>
        <v>11.399999999999999</v>
      </c>
      <c r="K29" s="127"/>
    </row>
    <row r="30" spans="1:11" ht="24">
      <c r="A30" s="126"/>
      <c r="B30" s="119">
        <v>20</v>
      </c>
      <c r="C30" s="10" t="s">
        <v>724</v>
      </c>
      <c r="D30" s="130" t="s">
        <v>724</v>
      </c>
      <c r="E30" s="130" t="s">
        <v>31</v>
      </c>
      <c r="F30" s="149" t="s">
        <v>278</v>
      </c>
      <c r="G30" s="150"/>
      <c r="H30" s="11" t="s">
        <v>725</v>
      </c>
      <c r="I30" s="14">
        <v>0.56999999999999995</v>
      </c>
      <c r="J30" s="121">
        <f t="shared" si="0"/>
        <v>11.399999999999999</v>
      </c>
      <c r="K30" s="127"/>
    </row>
    <row r="31" spans="1:11" ht="24">
      <c r="A31" s="126"/>
      <c r="B31" s="119">
        <v>20</v>
      </c>
      <c r="C31" s="10" t="s">
        <v>724</v>
      </c>
      <c r="D31" s="130" t="s">
        <v>724</v>
      </c>
      <c r="E31" s="130" t="s">
        <v>32</v>
      </c>
      <c r="F31" s="149" t="s">
        <v>279</v>
      </c>
      <c r="G31" s="150"/>
      <c r="H31" s="11" t="s">
        <v>725</v>
      </c>
      <c r="I31" s="14">
        <v>0.56999999999999995</v>
      </c>
      <c r="J31" s="121">
        <f t="shared" si="0"/>
        <v>11.399999999999999</v>
      </c>
      <c r="K31" s="127"/>
    </row>
    <row r="32" spans="1:11" ht="24">
      <c r="A32" s="126"/>
      <c r="B32" s="119">
        <v>20</v>
      </c>
      <c r="C32" s="10" t="s">
        <v>724</v>
      </c>
      <c r="D32" s="130" t="s">
        <v>724</v>
      </c>
      <c r="E32" s="130" t="s">
        <v>32</v>
      </c>
      <c r="F32" s="149" t="s">
        <v>277</v>
      </c>
      <c r="G32" s="150"/>
      <c r="H32" s="11" t="s">
        <v>725</v>
      </c>
      <c r="I32" s="14">
        <v>0.56999999999999995</v>
      </c>
      <c r="J32" s="121">
        <f t="shared" si="0"/>
        <v>11.399999999999999</v>
      </c>
      <c r="K32" s="127"/>
    </row>
    <row r="33" spans="1:11" ht="24">
      <c r="A33" s="126"/>
      <c r="B33" s="119">
        <v>20</v>
      </c>
      <c r="C33" s="10" t="s">
        <v>724</v>
      </c>
      <c r="D33" s="130" t="s">
        <v>724</v>
      </c>
      <c r="E33" s="130" t="s">
        <v>32</v>
      </c>
      <c r="F33" s="149" t="s">
        <v>278</v>
      </c>
      <c r="G33" s="150"/>
      <c r="H33" s="11" t="s">
        <v>725</v>
      </c>
      <c r="I33" s="14">
        <v>0.56999999999999995</v>
      </c>
      <c r="J33" s="121">
        <f t="shared" si="0"/>
        <v>11.399999999999999</v>
      </c>
      <c r="K33" s="127"/>
    </row>
    <row r="34" spans="1:11" ht="24">
      <c r="A34" s="126"/>
      <c r="B34" s="119">
        <v>20</v>
      </c>
      <c r="C34" s="10" t="s">
        <v>724</v>
      </c>
      <c r="D34" s="130" t="s">
        <v>724</v>
      </c>
      <c r="E34" s="130" t="s">
        <v>33</v>
      </c>
      <c r="F34" s="149" t="s">
        <v>279</v>
      </c>
      <c r="G34" s="150"/>
      <c r="H34" s="11" t="s">
        <v>725</v>
      </c>
      <c r="I34" s="14">
        <v>0.56999999999999995</v>
      </c>
      <c r="J34" s="121">
        <f t="shared" si="0"/>
        <v>11.399999999999999</v>
      </c>
      <c r="K34" s="127"/>
    </row>
    <row r="35" spans="1:11" ht="24">
      <c r="A35" s="126"/>
      <c r="B35" s="119">
        <v>20</v>
      </c>
      <c r="C35" s="10" t="s">
        <v>724</v>
      </c>
      <c r="D35" s="130" t="s">
        <v>724</v>
      </c>
      <c r="E35" s="130" t="s">
        <v>33</v>
      </c>
      <c r="F35" s="149" t="s">
        <v>277</v>
      </c>
      <c r="G35" s="150"/>
      <c r="H35" s="11" t="s">
        <v>725</v>
      </c>
      <c r="I35" s="14">
        <v>0.56999999999999995</v>
      </c>
      <c r="J35" s="121">
        <f t="shared" si="0"/>
        <v>11.399999999999999</v>
      </c>
      <c r="K35" s="127"/>
    </row>
    <row r="36" spans="1:11" ht="24">
      <c r="A36" s="126"/>
      <c r="B36" s="119">
        <v>20</v>
      </c>
      <c r="C36" s="10" t="s">
        <v>724</v>
      </c>
      <c r="D36" s="130" t="s">
        <v>724</v>
      </c>
      <c r="E36" s="130" t="s">
        <v>33</v>
      </c>
      <c r="F36" s="149" t="s">
        <v>278</v>
      </c>
      <c r="G36" s="150"/>
      <c r="H36" s="11" t="s">
        <v>725</v>
      </c>
      <c r="I36" s="14">
        <v>0.56999999999999995</v>
      </c>
      <c r="J36" s="121">
        <f t="shared" si="0"/>
        <v>11.399999999999999</v>
      </c>
      <c r="K36" s="127"/>
    </row>
    <row r="37" spans="1:11" ht="24">
      <c r="A37" s="126"/>
      <c r="B37" s="119">
        <v>30</v>
      </c>
      <c r="C37" s="10" t="s">
        <v>726</v>
      </c>
      <c r="D37" s="130" t="s">
        <v>726</v>
      </c>
      <c r="E37" s="130" t="s">
        <v>657</v>
      </c>
      <c r="F37" s="149"/>
      <c r="G37" s="150"/>
      <c r="H37" s="11" t="s">
        <v>727</v>
      </c>
      <c r="I37" s="14">
        <v>0.23</v>
      </c>
      <c r="J37" s="121">
        <f t="shared" si="0"/>
        <v>6.9</v>
      </c>
      <c r="K37" s="127"/>
    </row>
    <row r="38" spans="1:11" ht="24">
      <c r="A38" s="126"/>
      <c r="B38" s="119">
        <v>30</v>
      </c>
      <c r="C38" s="10" t="s">
        <v>726</v>
      </c>
      <c r="D38" s="130" t="s">
        <v>726</v>
      </c>
      <c r="E38" s="130" t="s">
        <v>30</v>
      </c>
      <c r="F38" s="149"/>
      <c r="G38" s="150"/>
      <c r="H38" s="11" t="s">
        <v>727</v>
      </c>
      <c r="I38" s="14">
        <v>0.26</v>
      </c>
      <c r="J38" s="121">
        <f t="shared" si="0"/>
        <v>7.8000000000000007</v>
      </c>
      <c r="K38" s="127"/>
    </row>
    <row r="39" spans="1:11" ht="24">
      <c r="A39" s="126"/>
      <c r="B39" s="119">
        <v>30</v>
      </c>
      <c r="C39" s="10" t="s">
        <v>726</v>
      </c>
      <c r="D39" s="130" t="s">
        <v>726</v>
      </c>
      <c r="E39" s="130" t="s">
        <v>72</v>
      </c>
      <c r="F39" s="149"/>
      <c r="G39" s="150"/>
      <c r="H39" s="11" t="s">
        <v>727</v>
      </c>
      <c r="I39" s="14">
        <v>0.26</v>
      </c>
      <c r="J39" s="121">
        <f t="shared" si="0"/>
        <v>7.8000000000000007</v>
      </c>
      <c r="K39" s="127"/>
    </row>
    <row r="40" spans="1:11">
      <c r="A40" s="126"/>
      <c r="B40" s="119">
        <v>30</v>
      </c>
      <c r="C40" s="10" t="s">
        <v>728</v>
      </c>
      <c r="D40" s="130" t="s">
        <v>728</v>
      </c>
      <c r="E40" s="130" t="s">
        <v>657</v>
      </c>
      <c r="F40" s="149"/>
      <c r="G40" s="150"/>
      <c r="H40" s="11" t="s">
        <v>729</v>
      </c>
      <c r="I40" s="14">
        <v>0.26</v>
      </c>
      <c r="J40" s="121">
        <f t="shared" si="0"/>
        <v>7.8000000000000007</v>
      </c>
      <c r="K40" s="127"/>
    </row>
    <row r="41" spans="1:11">
      <c r="A41" s="126"/>
      <c r="B41" s="119">
        <v>30</v>
      </c>
      <c r="C41" s="10" t="s">
        <v>728</v>
      </c>
      <c r="D41" s="130" t="s">
        <v>728</v>
      </c>
      <c r="E41" s="130" t="s">
        <v>30</v>
      </c>
      <c r="F41" s="149"/>
      <c r="G41" s="150"/>
      <c r="H41" s="11" t="s">
        <v>729</v>
      </c>
      <c r="I41" s="14">
        <v>0.26</v>
      </c>
      <c r="J41" s="121">
        <f t="shared" si="0"/>
        <v>7.8000000000000007</v>
      </c>
      <c r="K41" s="127"/>
    </row>
    <row r="42" spans="1:11">
      <c r="A42" s="126"/>
      <c r="B42" s="119">
        <v>30</v>
      </c>
      <c r="C42" s="10" t="s">
        <v>728</v>
      </c>
      <c r="D42" s="130" t="s">
        <v>728</v>
      </c>
      <c r="E42" s="130" t="s">
        <v>72</v>
      </c>
      <c r="F42" s="149"/>
      <c r="G42" s="150"/>
      <c r="H42" s="11" t="s">
        <v>729</v>
      </c>
      <c r="I42" s="14">
        <v>0.26</v>
      </c>
      <c r="J42" s="121">
        <f t="shared" si="0"/>
        <v>7.8000000000000007</v>
      </c>
      <c r="K42" s="127"/>
    </row>
    <row r="43" spans="1:11" ht="11.25" customHeight="1">
      <c r="A43" s="126"/>
      <c r="B43" s="119">
        <v>20</v>
      </c>
      <c r="C43" s="10" t="s">
        <v>730</v>
      </c>
      <c r="D43" s="130" t="s">
        <v>730</v>
      </c>
      <c r="E43" s="130" t="s">
        <v>279</v>
      </c>
      <c r="F43" s="149" t="s">
        <v>30</v>
      </c>
      <c r="G43" s="150"/>
      <c r="H43" s="11" t="s">
        <v>731</v>
      </c>
      <c r="I43" s="14">
        <v>0.56999999999999995</v>
      </c>
      <c r="J43" s="121">
        <f t="shared" si="0"/>
        <v>11.399999999999999</v>
      </c>
      <c r="K43" s="127"/>
    </row>
    <row r="44" spans="1:11" ht="11.25" customHeight="1">
      <c r="A44" s="126"/>
      <c r="B44" s="119">
        <v>20</v>
      </c>
      <c r="C44" s="10" t="s">
        <v>730</v>
      </c>
      <c r="D44" s="130" t="s">
        <v>730</v>
      </c>
      <c r="E44" s="130" t="s">
        <v>279</v>
      </c>
      <c r="F44" s="149" t="s">
        <v>31</v>
      </c>
      <c r="G44" s="150"/>
      <c r="H44" s="11" t="s">
        <v>731</v>
      </c>
      <c r="I44" s="14">
        <v>0.56999999999999995</v>
      </c>
      <c r="J44" s="121">
        <f t="shared" si="0"/>
        <v>11.399999999999999</v>
      </c>
      <c r="K44" s="127"/>
    </row>
    <row r="45" spans="1:11" ht="11.25" customHeight="1">
      <c r="A45" s="126"/>
      <c r="B45" s="119">
        <v>20</v>
      </c>
      <c r="C45" s="10" t="s">
        <v>730</v>
      </c>
      <c r="D45" s="130" t="s">
        <v>730</v>
      </c>
      <c r="E45" s="130" t="s">
        <v>278</v>
      </c>
      <c r="F45" s="149" t="s">
        <v>30</v>
      </c>
      <c r="G45" s="150"/>
      <c r="H45" s="11" t="s">
        <v>731</v>
      </c>
      <c r="I45" s="14">
        <v>0.56999999999999995</v>
      </c>
      <c r="J45" s="121">
        <f t="shared" si="0"/>
        <v>11.399999999999999</v>
      </c>
      <c r="K45" s="127"/>
    </row>
    <row r="46" spans="1:11" ht="11.25" customHeight="1">
      <c r="A46" s="126"/>
      <c r="B46" s="119">
        <v>20</v>
      </c>
      <c r="C46" s="10" t="s">
        <v>730</v>
      </c>
      <c r="D46" s="130" t="s">
        <v>730</v>
      </c>
      <c r="E46" s="130" t="s">
        <v>278</v>
      </c>
      <c r="F46" s="149" t="s">
        <v>31</v>
      </c>
      <c r="G46" s="150"/>
      <c r="H46" s="11" t="s">
        <v>731</v>
      </c>
      <c r="I46" s="14">
        <v>0.56999999999999995</v>
      </c>
      <c r="J46" s="121">
        <f t="shared" si="0"/>
        <v>11.399999999999999</v>
      </c>
      <c r="K46" s="127"/>
    </row>
    <row r="47" spans="1:11" ht="24">
      <c r="A47" s="126"/>
      <c r="B47" s="119">
        <v>20</v>
      </c>
      <c r="C47" s="10" t="s">
        <v>732</v>
      </c>
      <c r="D47" s="130" t="s">
        <v>732</v>
      </c>
      <c r="E47" s="130" t="s">
        <v>30</v>
      </c>
      <c r="F47" s="149" t="s">
        <v>279</v>
      </c>
      <c r="G47" s="150"/>
      <c r="H47" s="11" t="s">
        <v>733</v>
      </c>
      <c r="I47" s="14">
        <v>0.56999999999999995</v>
      </c>
      <c r="J47" s="121">
        <f t="shared" si="0"/>
        <v>11.399999999999999</v>
      </c>
      <c r="K47" s="127"/>
    </row>
    <row r="48" spans="1:11" ht="24">
      <c r="A48" s="126"/>
      <c r="B48" s="119">
        <v>20</v>
      </c>
      <c r="C48" s="10" t="s">
        <v>732</v>
      </c>
      <c r="D48" s="130" t="s">
        <v>732</v>
      </c>
      <c r="E48" s="130" t="s">
        <v>30</v>
      </c>
      <c r="F48" s="149" t="s">
        <v>277</v>
      </c>
      <c r="G48" s="150"/>
      <c r="H48" s="11" t="s">
        <v>733</v>
      </c>
      <c r="I48" s="14">
        <v>0.56999999999999995</v>
      </c>
      <c r="J48" s="121">
        <f t="shared" si="0"/>
        <v>11.399999999999999</v>
      </c>
      <c r="K48" s="127"/>
    </row>
    <row r="49" spans="1:11" ht="24">
      <c r="A49" s="126"/>
      <c r="B49" s="119">
        <v>20</v>
      </c>
      <c r="C49" s="10" t="s">
        <v>732</v>
      </c>
      <c r="D49" s="130" t="s">
        <v>732</v>
      </c>
      <c r="E49" s="130" t="s">
        <v>30</v>
      </c>
      <c r="F49" s="149" t="s">
        <v>278</v>
      </c>
      <c r="G49" s="150"/>
      <c r="H49" s="11" t="s">
        <v>733</v>
      </c>
      <c r="I49" s="14">
        <v>0.56999999999999995</v>
      </c>
      <c r="J49" s="121">
        <f t="shared" si="0"/>
        <v>11.399999999999999</v>
      </c>
      <c r="K49" s="127"/>
    </row>
    <row r="50" spans="1:11" ht="36">
      <c r="A50" s="126"/>
      <c r="B50" s="119">
        <v>30</v>
      </c>
      <c r="C50" s="10" t="s">
        <v>734</v>
      </c>
      <c r="D50" s="130" t="s">
        <v>734</v>
      </c>
      <c r="E50" s="130" t="s">
        <v>30</v>
      </c>
      <c r="F50" s="149" t="s">
        <v>112</v>
      </c>
      <c r="G50" s="150"/>
      <c r="H50" s="11" t="s">
        <v>735</v>
      </c>
      <c r="I50" s="14">
        <v>0.72</v>
      </c>
      <c r="J50" s="121">
        <f t="shared" si="0"/>
        <v>21.599999999999998</v>
      </c>
      <c r="K50" s="127"/>
    </row>
    <row r="51" spans="1:11" ht="36">
      <c r="A51" s="126"/>
      <c r="B51" s="119">
        <v>30</v>
      </c>
      <c r="C51" s="10" t="s">
        <v>734</v>
      </c>
      <c r="D51" s="130" t="s">
        <v>734</v>
      </c>
      <c r="E51" s="130" t="s">
        <v>31</v>
      </c>
      <c r="F51" s="149" t="s">
        <v>112</v>
      </c>
      <c r="G51" s="150"/>
      <c r="H51" s="11" t="s">
        <v>735</v>
      </c>
      <c r="I51" s="14">
        <v>0.72</v>
      </c>
      <c r="J51" s="121">
        <f t="shared" si="0"/>
        <v>21.599999999999998</v>
      </c>
      <c r="K51" s="127"/>
    </row>
    <row r="52" spans="1:11" ht="24">
      <c r="A52" s="126"/>
      <c r="B52" s="119">
        <v>30</v>
      </c>
      <c r="C52" s="10" t="s">
        <v>668</v>
      </c>
      <c r="D52" s="130" t="s">
        <v>668</v>
      </c>
      <c r="E52" s="130" t="s">
        <v>30</v>
      </c>
      <c r="F52" s="149" t="s">
        <v>112</v>
      </c>
      <c r="G52" s="150"/>
      <c r="H52" s="11" t="s">
        <v>736</v>
      </c>
      <c r="I52" s="14">
        <v>0.83</v>
      </c>
      <c r="J52" s="121">
        <f t="shared" si="0"/>
        <v>24.9</v>
      </c>
      <c r="K52" s="127"/>
    </row>
    <row r="53" spans="1:11" ht="24">
      <c r="A53" s="126"/>
      <c r="B53" s="119">
        <v>30</v>
      </c>
      <c r="C53" s="10" t="s">
        <v>668</v>
      </c>
      <c r="D53" s="130" t="s">
        <v>668</v>
      </c>
      <c r="E53" s="130" t="s">
        <v>31</v>
      </c>
      <c r="F53" s="149" t="s">
        <v>112</v>
      </c>
      <c r="G53" s="150"/>
      <c r="H53" s="11" t="s">
        <v>736</v>
      </c>
      <c r="I53" s="14">
        <v>0.83</v>
      </c>
      <c r="J53" s="121">
        <f t="shared" si="0"/>
        <v>24.9</v>
      </c>
      <c r="K53" s="127"/>
    </row>
    <row r="54" spans="1:11">
      <c r="A54" s="126"/>
      <c r="B54" s="119">
        <v>30</v>
      </c>
      <c r="C54" s="10" t="s">
        <v>737</v>
      </c>
      <c r="D54" s="130" t="s">
        <v>737</v>
      </c>
      <c r="E54" s="130" t="s">
        <v>30</v>
      </c>
      <c r="F54" s="149"/>
      <c r="G54" s="150"/>
      <c r="H54" s="11" t="s">
        <v>738</v>
      </c>
      <c r="I54" s="14">
        <v>0.18</v>
      </c>
      <c r="J54" s="121">
        <f t="shared" si="0"/>
        <v>5.3999999999999995</v>
      </c>
      <c r="K54" s="127"/>
    </row>
    <row r="55" spans="1:11">
      <c r="A55" s="126"/>
      <c r="B55" s="119">
        <v>30</v>
      </c>
      <c r="C55" s="10" t="s">
        <v>737</v>
      </c>
      <c r="D55" s="130" t="s">
        <v>737</v>
      </c>
      <c r="E55" s="130" t="s">
        <v>31</v>
      </c>
      <c r="F55" s="149"/>
      <c r="G55" s="150"/>
      <c r="H55" s="11" t="s">
        <v>738</v>
      </c>
      <c r="I55" s="14">
        <v>0.18</v>
      </c>
      <c r="J55" s="121">
        <f t="shared" ref="J55:J86" si="1">I55*B55</f>
        <v>5.3999999999999995</v>
      </c>
      <c r="K55" s="127"/>
    </row>
    <row r="56" spans="1:11" ht="24">
      <c r="A56" s="126"/>
      <c r="B56" s="119">
        <v>15</v>
      </c>
      <c r="C56" s="10" t="s">
        <v>739</v>
      </c>
      <c r="D56" s="130" t="s">
        <v>739</v>
      </c>
      <c r="E56" s="130" t="s">
        <v>28</v>
      </c>
      <c r="F56" s="149" t="s">
        <v>279</v>
      </c>
      <c r="G56" s="150"/>
      <c r="H56" s="11" t="s">
        <v>740</v>
      </c>
      <c r="I56" s="14">
        <v>0.56999999999999995</v>
      </c>
      <c r="J56" s="121">
        <f t="shared" si="1"/>
        <v>8.5499999999999989</v>
      </c>
      <c r="K56" s="127"/>
    </row>
    <row r="57" spans="1:11" ht="24">
      <c r="A57" s="126"/>
      <c r="B57" s="119">
        <v>15</v>
      </c>
      <c r="C57" s="10" t="s">
        <v>739</v>
      </c>
      <c r="D57" s="130" t="s">
        <v>739</v>
      </c>
      <c r="E57" s="130" t="s">
        <v>28</v>
      </c>
      <c r="F57" s="149" t="s">
        <v>277</v>
      </c>
      <c r="G57" s="150"/>
      <c r="H57" s="11" t="s">
        <v>740</v>
      </c>
      <c r="I57" s="14">
        <v>0.56999999999999995</v>
      </c>
      <c r="J57" s="121">
        <f t="shared" si="1"/>
        <v>8.5499999999999989</v>
      </c>
      <c r="K57" s="127"/>
    </row>
    <row r="58" spans="1:11" ht="24">
      <c r="A58" s="126"/>
      <c r="B58" s="119">
        <v>20</v>
      </c>
      <c r="C58" s="10" t="s">
        <v>739</v>
      </c>
      <c r="D58" s="130" t="s">
        <v>739</v>
      </c>
      <c r="E58" s="130" t="s">
        <v>30</v>
      </c>
      <c r="F58" s="149" t="s">
        <v>279</v>
      </c>
      <c r="G58" s="150"/>
      <c r="H58" s="11" t="s">
        <v>740</v>
      </c>
      <c r="I58" s="14">
        <v>0.56999999999999995</v>
      </c>
      <c r="J58" s="121">
        <f t="shared" si="1"/>
        <v>11.399999999999999</v>
      </c>
      <c r="K58" s="127"/>
    </row>
    <row r="59" spans="1:11" ht="24">
      <c r="A59" s="126"/>
      <c r="B59" s="119">
        <v>20</v>
      </c>
      <c r="C59" s="10" t="s">
        <v>739</v>
      </c>
      <c r="D59" s="130" t="s">
        <v>739</v>
      </c>
      <c r="E59" s="130" t="s">
        <v>30</v>
      </c>
      <c r="F59" s="149" t="s">
        <v>277</v>
      </c>
      <c r="G59" s="150"/>
      <c r="H59" s="11" t="s">
        <v>740</v>
      </c>
      <c r="I59" s="14">
        <v>0.56999999999999995</v>
      </c>
      <c r="J59" s="121">
        <f t="shared" si="1"/>
        <v>11.399999999999999</v>
      </c>
      <c r="K59" s="127"/>
    </row>
    <row r="60" spans="1:11" ht="24">
      <c r="A60" s="126"/>
      <c r="B60" s="119">
        <v>20</v>
      </c>
      <c r="C60" s="10" t="s">
        <v>739</v>
      </c>
      <c r="D60" s="130" t="s">
        <v>739</v>
      </c>
      <c r="E60" s="130" t="s">
        <v>30</v>
      </c>
      <c r="F60" s="149" t="s">
        <v>278</v>
      </c>
      <c r="G60" s="150"/>
      <c r="H60" s="11" t="s">
        <v>740</v>
      </c>
      <c r="I60" s="14">
        <v>0.56999999999999995</v>
      </c>
      <c r="J60" s="121">
        <f t="shared" si="1"/>
        <v>11.399999999999999</v>
      </c>
      <c r="K60" s="127"/>
    </row>
    <row r="61" spans="1:11" ht="24">
      <c r="A61" s="126"/>
      <c r="B61" s="119">
        <v>20</v>
      </c>
      <c r="C61" s="10" t="s">
        <v>739</v>
      </c>
      <c r="D61" s="130" t="s">
        <v>739</v>
      </c>
      <c r="E61" s="130" t="s">
        <v>31</v>
      </c>
      <c r="F61" s="149" t="s">
        <v>279</v>
      </c>
      <c r="G61" s="150"/>
      <c r="H61" s="11" t="s">
        <v>740</v>
      </c>
      <c r="I61" s="14">
        <v>0.56999999999999995</v>
      </c>
      <c r="J61" s="121">
        <f t="shared" si="1"/>
        <v>11.399999999999999</v>
      </c>
      <c r="K61" s="127"/>
    </row>
    <row r="62" spans="1:11" ht="24">
      <c r="A62" s="126"/>
      <c r="B62" s="119">
        <v>20</v>
      </c>
      <c r="C62" s="10" t="s">
        <v>739</v>
      </c>
      <c r="D62" s="130" t="s">
        <v>739</v>
      </c>
      <c r="E62" s="130" t="s">
        <v>31</v>
      </c>
      <c r="F62" s="149" t="s">
        <v>277</v>
      </c>
      <c r="G62" s="150"/>
      <c r="H62" s="11" t="s">
        <v>740</v>
      </c>
      <c r="I62" s="14">
        <v>0.56999999999999995</v>
      </c>
      <c r="J62" s="121">
        <f t="shared" si="1"/>
        <v>11.399999999999999</v>
      </c>
      <c r="K62" s="127"/>
    </row>
    <row r="63" spans="1:11" ht="24">
      <c r="A63" s="126"/>
      <c r="B63" s="119">
        <v>20</v>
      </c>
      <c r="C63" s="10" t="s">
        <v>739</v>
      </c>
      <c r="D63" s="130" t="s">
        <v>739</v>
      </c>
      <c r="E63" s="130" t="s">
        <v>31</v>
      </c>
      <c r="F63" s="149" t="s">
        <v>278</v>
      </c>
      <c r="G63" s="150"/>
      <c r="H63" s="11" t="s">
        <v>740</v>
      </c>
      <c r="I63" s="14">
        <v>0.56999999999999995</v>
      </c>
      <c r="J63" s="121">
        <f t="shared" si="1"/>
        <v>11.399999999999999</v>
      </c>
      <c r="K63" s="127"/>
    </row>
    <row r="64" spans="1:11" ht="24">
      <c r="A64" s="126"/>
      <c r="B64" s="119">
        <v>30</v>
      </c>
      <c r="C64" s="10" t="s">
        <v>741</v>
      </c>
      <c r="D64" s="130" t="s">
        <v>741</v>
      </c>
      <c r="E64" s="130" t="s">
        <v>30</v>
      </c>
      <c r="F64" s="149"/>
      <c r="G64" s="150"/>
      <c r="H64" s="11" t="s">
        <v>742</v>
      </c>
      <c r="I64" s="14">
        <v>0.21</v>
      </c>
      <c r="J64" s="121">
        <f t="shared" si="1"/>
        <v>6.3</v>
      </c>
      <c r="K64" s="127"/>
    </row>
    <row r="65" spans="1:11" ht="24">
      <c r="A65" s="126"/>
      <c r="B65" s="119">
        <v>30</v>
      </c>
      <c r="C65" s="10" t="s">
        <v>741</v>
      </c>
      <c r="D65" s="130" t="s">
        <v>741</v>
      </c>
      <c r="E65" s="130" t="s">
        <v>31</v>
      </c>
      <c r="F65" s="149"/>
      <c r="G65" s="150"/>
      <c r="H65" s="11" t="s">
        <v>742</v>
      </c>
      <c r="I65" s="14">
        <v>0.21</v>
      </c>
      <c r="J65" s="121">
        <f t="shared" si="1"/>
        <v>6.3</v>
      </c>
      <c r="K65" s="127"/>
    </row>
    <row r="66" spans="1:11" ht="15" customHeight="1">
      <c r="A66" s="126"/>
      <c r="B66" s="119">
        <v>30</v>
      </c>
      <c r="C66" s="10" t="s">
        <v>743</v>
      </c>
      <c r="D66" s="130" t="s">
        <v>743</v>
      </c>
      <c r="E66" s="130" t="s">
        <v>30</v>
      </c>
      <c r="F66" s="149" t="s">
        <v>279</v>
      </c>
      <c r="G66" s="150"/>
      <c r="H66" s="11" t="s">
        <v>744</v>
      </c>
      <c r="I66" s="14">
        <v>0.56999999999999995</v>
      </c>
      <c r="J66" s="121">
        <f t="shared" si="1"/>
        <v>17.099999999999998</v>
      </c>
      <c r="K66" s="127"/>
    </row>
    <row r="67" spans="1:11" ht="15" customHeight="1">
      <c r="A67" s="126"/>
      <c r="B67" s="119">
        <v>30</v>
      </c>
      <c r="C67" s="10" t="s">
        <v>743</v>
      </c>
      <c r="D67" s="130" t="s">
        <v>743</v>
      </c>
      <c r="E67" s="130" t="s">
        <v>30</v>
      </c>
      <c r="F67" s="149" t="s">
        <v>277</v>
      </c>
      <c r="G67" s="150"/>
      <c r="H67" s="11" t="s">
        <v>744</v>
      </c>
      <c r="I67" s="14">
        <v>0.56999999999999995</v>
      </c>
      <c r="J67" s="121">
        <f t="shared" si="1"/>
        <v>17.099999999999998</v>
      </c>
      <c r="K67" s="127"/>
    </row>
    <row r="68" spans="1:11" ht="15" customHeight="1">
      <c r="A68" s="126"/>
      <c r="B68" s="119">
        <v>30</v>
      </c>
      <c r="C68" s="10" t="s">
        <v>743</v>
      </c>
      <c r="D68" s="130" t="s">
        <v>743</v>
      </c>
      <c r="E68" s="130" t="s">
        <v>30</v>
      </c>
      <c r="F68" s="149" t="s">
        <v>278</v>
      </c>
      <c r="G68" s="150"/>
      <c r="H68" s="11" t="s">
        <v>744</v>
      </c>
      <c r="I68" s="14">
        <v>0.56999999999999995</v>
      </c>
      <c r="J68" s="121">
        <f t="shared" si="1"/>
        <v>17.099999999999998</v>
      </c>
      <c r="K68" s="127"/>
    </row>
    <row r="69" spans="1:11" ht="15" customHeight="1">
      <c r="A69" s="126"/>
      <c r="B69" s="119">
        <v>30</v>
      </c>
      <c r="C69" s="10" t="s">
        <v>743</v>
      </c>
      <c r="D69" s="130" t="s">
        <v>743</v>
      </c>
      <c r="E69" s="130" t="s">
        <v>31</v>
      </c>
      <c r="F69" s="149" t="s">
        <v>279</v>
      </c>
      <c r="G69" s="150"/>
      <c r="H69" s="11" t="s">
        <v>744</v>
      </c>
      <c r="I69" s="14">
        <v>0.56999999999999995</v>
      </c>
      <c r="J69" s="121">
        <f t="shared" si="1"/>
        <v>17.099999999999998</v>
      </c>
      <c r="K69" s="127"/>
    </row>
    <row r="70" spans="1:11" ht="15" customHeight="1">
      <c r="A70" s="126"/>
      <c r="B70" s="119">
        <v>30</v>
      </c>
      <c r="C70" s="10" t="s">
        <v>743</v>
      </c>
      <c r="D70" s="130" t="s">
        <v>743</v>
      </c>
      <c r="E70" s="130" t="s">
        <v>31</v>
      </c>
      <c r="F70" s="149" t="s">
        <v>277</v>
      </c>
      <c r="G70" s="150"/>
      <c r="H70" s="11" t="s">
        <v>744</v>
      </c>
      <c r="I70" s="14">
        <v>0.56999999999999995</v>
      </c>
      <c r="J70" s="121">
        <f t="shared" si="1"/>
        <v>17.099999999999998</v>
      </c>
      <c r="K70" s="127"/>
    </row>
    <row r="71" spans="1:11" ht="15" customHeight="1">
      <c r="A71" s="126"/>
      <c r="B71" s="119">
        <v>30</v>
      </c>
      <c r="C71" s="10" t="s">
        <v>743</v>
      </c>
      <c r="D71" s="130" t="s">
        <v>743</v>
      </c>
      <c r="E71" s="130" t="s">
        <v>31</v>
      </c>
      <c r="F71" s="149" t="s">
        <v>278</v>
      </c>
      <c r="G71" s="150"/>
      <c r="H71" s="11" t="s">
        <v>744</v>
      </c>
      <c r="I71" s="14">
        <v>0.56999999999999995</v>
      </c>
      <c r="J71" s="121">
        <f t="shared" si="1"/>
        <v>17.099999999999998</v>
      </c>
      <c r="K71" s="127"/>
    </row>
    <row r="72" spans="1:11" ht="24">
      <c r="A72" s="126"/>
      <c r="B72" s="119">
        <v>20</v>
      </c>
      <c r="C72" s="10" t="s">
        <v>745</v>
      </c>
      <c r="D72" s="130" t="s">
        <v>745</v>
      </c>
      <c r="E72" s="130" t="s">
        <v>30</v>
      </c>
      <c r="F72" s="149" t="s">
        <v>279</v>
      </c>
      <c r="G72" s="150"/>
      <c r="H72" s="11" t="s">
        <v>746</v>
      </c>
      <c r="I72" s="14">
        <v>0.67</v>
      </c>
      <c r="J72" s="121">
        <f t="shared" si="1"/>
        <v>13.4</v>
      </c>
      <c r="K72" s="127"/>
    </row>
    <row r="73" spans="1:11" ht="24">
      <c r="A73" s="126"/>
      <c r="B73" s="119">
        <v>20</v>
      </c>
      <c r="C73" s="10" t="s">
        <v>745</v>
      </c>
      <c r="D73" s="130" t="s">
        <v>745</v>
      </c>
      <c r="E73" s="130" t="s">
        <v>30</v>
      </c>
      <c r="F73" s="149" t="s">
        <v>277</v>
      </c>
      <c r="G73" s="150"/>
      <c r="H73" s="11" t="s">
        <v>746</v>
      </c>
      <c r="I73" s="14">
        <v>0.67</v>
      </c>
      <c r="J73" s="121">
        <f t="shared" si="1"/>
        <v>13.4</v>
      </c>
      <c r="K73" s="127"/>
    </row>
    <row r="74" spans="1:11" ht="24">
      <c r="A74" s="126"/>
      <c r="B74" s="119">
        <v>20</v>
      </c>
      <c r="C74" s="10" t="s">
        <v>745</v>
      </c>
      <c r="D74" s="130" t="s">
        <v>745</v>
      </c>
      <c r="E74" s="130" t="s">
        <v>30</v>
      </c>
      <c r="F74" s="149" t="s">
        <v>278</v>
      </c>
      <c r="G74" s="150"/>
      <c r="H74" s="11" t="s">
        <v>746</v>
      </c>
      <c r="I74" s="14">
        <v>0.67</v>
      </c>
      <c r="J74" s="121">
        <f t="shared" si="1"/>
        <v>13.4</v>
      </c>
      <c r="K74" s="127"/>
    </row>
    <row r="75" spans="1:11" ht="24">
      <c r="A75" s="126"/>
      <c r="B75" s="119">
        <v>20</v>
      </c>
      <c r="C75" s="10" t="s">
        <v>745</v>
      </c>
      <c r="D75" s="130" t="s">
        <v>745</v>
      </c>
      <c r="E75" s="130" t="s">
        <v>31</v>
      </c>
      <c r="F75" s="149" t="s">
        <v>279</v>
      </c>
      <c r="G75" s="150"/>
      <c r="H75" s="11" t="s">
        <v>746</v>
      </c>
      <c r="I75" s="14">
        <v>0.67</v>
      </c>
      <c r="J75" s="121">
        <f t="shared" si="1"/>
        <v>13.4</v>
      </c>
      <c r="K75" s="127"/>
    </row>
    <row r="76" spans="1:11" ht="24">
      <c r="A76" s="126"/>
      <c r="B76" s="119">
        <v>20</v>
      </c>
      <c r="C76" s="10" t="s">
        <v>745</v>
      </c>
      <c r="D76" s="130" t="s">
        <v>745</v>
      </c>
      <c r="E76" s="130" t="s">
        <v>31</v>
      </c>
      <c r="F76" s="149" t="s">
        <v>277</v>
      </c>
      <c r="G76" s="150"/>
      <c r="H76" s="11" t="s">
        <v>746</v>
      </c>
      <c r="I76" s="14">
        <v>0.67</v>
      </c>
      <c r="J76" s="121">
        <f t="shared" si="1"/>
        <v>13.4</v>
      </c>
      <c r="K76" s="127"/>
    </row>
    <row r="77" spans="1:11" ht="24">
      <c r="A77" s="126"/>
      <c r="B77" s="119">
        <v>20</v>
      </c>
      <c r="C77" s="10" t="s">
        <v>745</v>
      </c>
      <c r="D77" s="130" t="s">
        <v>745</v>
      </c>
      <c r="E77" s="130" t="s">
        <v>31</v>
      </c>
      <c r="F77" s="149" t="s">
        <v>278</v>
      </c>
      <c r="G77" s="150"/>
      <c r="H77" s="11" t="s">
        <v>746</v>
      </c>
      <c r="I77" s="14">
        <v>0.67</v>
      </c>
      <c r="J77" s="121">
        <f t="shared" si="1"/>
        <v>13.4</v>
      </c>
      <c r="K77" s="127"/>
    </row>
    <row r="78" spans="1:11" ht="36">
      <c r="A78" s="126"/>
      <c r="B78" s="119">
        <v>15</v>
      </c>
      <c r="C78" s="10" t="s">
        <v>747</v>
      </c>
      <c r="D78" s="130" t="s">
        <v>777</v>
      </c>
      <c r="E78" s="130" t="s">
        <v>748</v>
      </c>
      <c r="F78" s="149" t="s">
        <v>245</v>
      </c>
      <c r="G78" s="150"/>
      <c r="H78" s="11" t="s">
        <v>749</v>
      </c>
      <c r="I78" s="14">
        <v>2.04</v>
      </c>
      <c r="J78" s="121">
        <f t="shared" si="1"/>
        <v>30.6</v>
      </c>
      <c r="K78" s="127"/>
    </row>
    <row r="79" spans="1:11" ht="13.5" customHeight="1">
      <c r="A79" s="126"/>
      <c r="B79" s="119">
        <v>30</v>
      </c>
      <c r="C79" s="10" t="s">
        <v>750</v>
      </c>
      <c r="D79" s="130" t="s">
        <v>750</v>
      </c>
      <c r="E79" s="130" t="s">
        <v>30</v>
      </c>
      <c r="F79" s="149"/>
      <c r="G79" s="150"/>
      <c r="H79" s="11" t="s">
        <v>751</v>
      </c>
      <c r="I79" s="14">
        <v>0.23</v>
      </c>
      <c r="J79" s="121">
        <f t="shared" si="1"/>
        <v>6.9</v>
      </c>
      <c r="K79" s="127"/>
    </row>
    <row r="80" spans="1:11" ht="13.5" customHeight="1">
      <c r="A80" s="126"/>
      <c r="B80" s="119">
        <v>30</v>
      </c>
      <c r="C80" s="10" t="s">
        <v>750</v>
      </c>
      <c r="D80" s="130" t="s">
        <v>750</v>
      </c>
      <c r="E80" s="130" t="s">
        <v>31</v>
      </c>
      <c r="F80" s="149"/>
      <c r="G80" s="150"/>
      <c r="H80" s="11" t="s">
        <v>751</v>
      </c>
      <c r="I80" s="14">
        <v>0.23</v>
      </c>
      <c r="J80" s="121">
        <f t="shared" si="1"/>
        <v>6.9</v>
      </c>
      <c r="K80" s="127"/>
    </row>
    <row r="81" spans="1:11" ht="24">
      <c r="A81" s="126"/>
      <c r="B81" s="119">
        <v>20</v>
      </c>
      <c r="C81" s="10" t="s">
        <v>752</v>
      </c>
      <c r="D81" s="130" t="s">
        <v>752</v>
      </c>
      <c r="E81" s="130" t="s">
        <v>30</v>
      </c>
      <c r="F81" s="149" t="s">
        <v>279</v>
      </c>
      <c r="G81" s="150"/>
      <c r="H81" s="11" t="s">
        <v>753</v>
      </c>
      <c r="I81" s="14">
        <v>0.56999999999999995</v>
      </c>
      <c r="J81" s="121">
        <f t="shared" si="1"/>
        <v>11.399999999999999</v>
      </c>
      <c r="K81" s="127"/>
    </row>
    <row r="82" spans="1:11" ht="24">
      <c r="A82" s="126"/>
      <c r="B82" s="119">
        <v>20</v>
      </c>
      <c r="C82" s="10" t="s">
        <v>752</v>
      </c>
      <c r="D82" s="130" t="s">
        <v>752</v>
      </c>
      <c r="E82" s="130" t="s">
        <v>31</v>
      </c>
      <c r="F82" s="149" t="s">
        <v>279</v>
      </c>
      <c r="G82" s="150"/>
      <c r="H82" s="11" t="s">
        <v>753</v>
      </c>
      <c r="I82" s="14">
        <v>0.56999999999999995</v>
      </c>
      <c r="J82" s="121">
        <f t="shared" si="1"/>
        <v>11.399999999999999</v>
      </c>
      <c r="K82" s="127"/>
    </row>
    <row r="83" spans="1:11" ht="24">
      <c r="A83" s="126"/>
      <c r="B83" s="119">
        <v>10</v>
      </c>
      <c r="C83" s="10" t="s">
        <v>754</v>
      </c>
      <c r="D83" s="130" t="s">
        <v>754</v>
      </c>
      <c r="E83" s="130" t="s">
        <v>30</v>
      </c>
      <c r="F83" s="149"/>
      <c r="G83" s="150"/>
      <c r="H83" s="11" t="s">
        <v>755</v>
      </c>
      <c r="I83" s="14">
        <v>2.02</v>
      </c>
      <c r="J83" s="121">
        <f t="shared" si="1"/>
        <v>20.2</v>
      </c>
      <c r="K83" s="127"/>
    </row>
    <row r="84" spans="1:11" ht="24">
      <c r="A84" s="126"/>
      <c r="B84" s="119">
        <v>10</v>
      </c>
      <c r="C84" s="10" t="s">
        <v>754</v>
      </c>
      <c r="D84" s="130" t="s">
        <v>754</v>
      </c>
      <c r="E84" s="130" t="s">
        <v>31</v>
      </c>
      <c r="F84" s="149"/>
      <c r="G84" s="150"/>
      <c r="H84" s="11" t="s">
        <v>755</v>
      </c>
      <c r="I84" s="14">
        <v>2.02</v>
      </c>
      <c r="J84" s="121">
        <f t="shared" si="1"/>
        <v>20.2</v>
      </c>
      <c r="K84" s="127"/>
    </row>
    <row r="85" spans="1:11" ht="24">
      <c r="A85" s="126"/>
      <c r="B85" s="119">
        <v>10</v>
      </c>
      <c r="C85" s="10" t="s">
        <v>756</v>
      </c>
      <c r="D85" s="130" t="s">
        <v>756</v>
      </c>
      <c r="E85" s="130" t="s">
        <v>30</v>
      </c>
      <c r="F85" s="149" t="s">
        <v>112</v>
      </c>
      <c r="G85" s="150"/>
      <c r="H85" s="11" t="s">
        <v>757</v>
      </c>
      <c r="I85" s="14">
        <v>2.31</v>
      </c>
      <c r="J85" s="121">
        <f t="shared" si="1"/>
        <v>23.1</v>
      </c>
      <c r="K85" s="127"/>
    </row>
    <row r="86" spans="1:11" ht="24">
      <c r="A86" s="126"/>
      <c r="B86" s="119">
        <v>10</v>
      </c>
      <c r="C86" s="10" t="s">
        <v>756</v>
      </c>
      <c r="D86" s="130" t="s">
        <v>756</v>
      </c>
      <c r="E86" s="130" t="s">
        <v>31</v>
      </c>
      <c r="F86" s="149" t="s">
        <v>112</v>
      </c>
      <c r="G86" s="150"/>
      <c r="H86" s="11" t="s">
        <v>757</v>
      </c>
      <c r="I86" s="14">
        <v>2.31</v>
      </c>
      <c r="J86" s="121">
        <f t="shared" si="1"/>
        <v>23.1</v>
      </c>
      <c r="K86" s="127"/>
    </row>
    <row r="87" spans="1:11" ht="24">
      <c r="A87" s="126"/>
      <c r="B87" s="119">
        <v>10</v>
      </c>
      <c r="C87" s="10" t="s">
        <v>758</v>
      </c>
      <c r="D87" s="130" t="s">
        <v>758</v>
      </c>
      <c r="E87" s="130" t="s">
        <v>30</v>
      </c>
      <c r="F87" s="149" t="s">
        <v>759</v>
      </c>
      <c r="G87" s="150"/>
      <c r="H87" s="11" t="s">
        <v>760</v>
      </c>
      <c r="I87" s="14">
        <v>2.75</v>
      </c>
      <c r="J87" s="121">
        <f t="shared" ref="J87:J110" si="2">I87*B87</f>
        <v>27.5</v>
      </c>
      <c r="K87" s="127"/>
    </row>
    <row r="88" spans="1:11">
      <c r="A88" s="126"/>
      <c r="B88" s="119">
        <v>30</v>
      </c>
      <c r="C88" s="10" t="s">
        <v>662</v>
      </c>
      <c r="D88" s="130" t="s">
        <v>662</v>
      </c>
      <c r="E88" s="130" t="s">
        <v>30</v>
      </c>
      <c r="F88" s="149"/>
      <c r="G88" s="150"/>
      <c r="H88" s="11" t="s">
        <v>664</v>
      </c>
      <c r="I88" s="14">
        <v>0.16</v>
      </c>
      <c r="J88" s="121">
        <f t="shared" si="2"/>
        <v>4.8</v>
      </c>
      <c r="K88" s="127"/>
    </row>
    <row r="89" spans="1:11">
      <c r="A89" s="126"/>
      <c r="B89" s="119">
        <v>30</v>
      </c>
      <c r="C89" s="10" t="s">
        <v>662</v>
      </c>
      <c r="D89" s="130" t="s">
        <v>662</v>
      </c>
      <c r="E89" s="130" t="s">
        <v>31</v>
      </c>
      <c r="F89" s="149"/>
      <c r="G89" s="150"/>
      <c r="H89" s="11" t="s">
        <v>664</v>
      </c>
      <c r="I89" s="14">
        <v>0.16</v>
      </c>
      <c r="J89" s="121">
        <f t="shared" si="2"/>
        <v>4.8</v>
      </c>
      <c r="K89" s="127"/>
    </row>
    <row r="90" spans="1:11" ht="36">
      <c r="A90" s="126"/>
      <c r="B90" s="119">
        <v>20</v>
      </c>
      <c r="C90" s="10" t="s">
        <v>761</v>
      </c>
      <c r="D90" s="130" t="s">
        <v>778</v>
      </c>
      <c r="E90" s="130" t="s">
        <v>232</v>
      </c>
      <c r="F90" s="149" t="s">
        <v>245</v>
      </c>
      <c r="G90" s="150"/>
      <c r="H90" s="11" t="s">
        <v>762</v>
      </c>
      <c r="I90" s="14">
        <v>1.1599999999999999</v>
      </c>
      <c r="J90" s="121">
        <f t="shared" si="2"/>
        <v>23.2</v>
      </c>
      <c r="K90" s="127"/>
    </row>
    <row r="91" spans="1:11" ht="36">
      <c r="A91" s="126"/>
      <c r="B91" s="119">
        <v>20</v>
      </c>
      <c r="C91" s="10" t="s">
        <v>761</v>
      </c>
      <c r="D91" s="130" t="s">
        <v>778</v>
      </c>
      <c r="E91" s="130" t="s">
        <v>234</v>
      </c>
      <c r="F91" s="149" t="s">
        <v>245</v>
      </c>
      <c r="G91" s="150"/>
      <c r="H91" s="11" t="s">
        <v>762</v>
      </c>
      <c r="I91" s="14">
        <v>1.1599999999999999</v>
      </c>
      <c r="J91" s="121">
        <f t="shared" si="2"/>
        <v>23.2</v>
      </c>
      <c r="K91" s="127"/>
    </row>
    <row r="92" spans="1:11" ht="24">
      <c r="A92" s="126"/>
      <c r="B92" s="119">
        <v>20</v>
      </c>
      <c r="C92" s="10" t="s">
        <v>763</v>
      </c>
      <c r="D92" s="130" t="s">
        <v>763</v>
      </c>
      <c r="E92" s="130" t="s">
        <v>30</v>
      </c>
      <c r="F92" s="149" t="s">
        <v>279</v>
      </c>
      <c r="G92" s="150"/>
      <c r="H92" s="11" t="s">
        <v>764</v>
      </c>
      <c r="I92" s="14">
        <v>0.56999999999999995</v>
      </c>
      <c r="J92" s="121">
        <f t="shared" si="2"/>
        <v>11.399999999999999</v>
      </c>
      <c r="K92" s="127"/>
    </row>
    <row r="93" spans="1:11" ht="24">
      <c r="A93" s="126"/>
      <c r="B93" s="119">
        <v>20</v>
      </c>
      <c r="C93" s="10" t="s">
        <v>763</v>
      </c>
      <c r="D93" s="130" t="s">
        <v>763</v>
      </c>
      <c r="E93" s="130" t="s">
        <v>30</v>
      </c>
      <c r="F93" s="149" t="s">
        <v>277</v>
      </c>
      <c r="G93" s="150"/>
      <c r="H93" s="11" t="s">
        <v>764</v>
      </c>
      <c r="I93" s="14">
        <v>0.56999999999999995</v>
      </c>
      <c r="J93" s="121">
        <f t="shared" si="2"/>
        <v>11.399999999999999</v>
      </c>
      <c r="K93" s="127"/>
    </row>
    <row r="94" spans="1:11" ht="24">
      <c r="A94" s="126"/>
      <c r="B94" s="119">
        <v>20</v>
      </c>
      <c r="C94" s="10" t="s">
        <v>763</v>
      </c>
      <c r="D94" s="130" t="s">
        <v>763</v>
      </c>
      <c r="E94" s="130" t="s">
        <v>30</v>
      </c>
      <c r="F94" s="149" t="s">
        <v>278</v>
      </c>
      <c r="G94" s="150"/>
      <c r="H94" s="11" t="s">
        <v>764</v>
      </c>
      <c r="I94" s="14">
        <v>0.56999999999999995</v>
      </c>
      <c r="J94" s="121">
        <f t="shared" si="2"/>
        <v>11.399999999999999</v>
      </c>
      <c r="K94" s="127"/>
    </row>
    <row r="95" spans="1:11" ht="24">
      <c r="A95" s="126"/>
      <c r="B95" s="119">
        <v>20</v>
      </c>
      <c r="C95" s="10" t="s">
        <v>763</v>
      </c>
      <c r="D95" s="130" t="s">
        <v>763</v>
      </c>
      <c r="E95" s="130" t="s">
        <v>31</v>
      </c>
      <c r="F95" s="149" t="s">
        <v>279</v>
      </c>
      <c r="G95" s="150"/>
      <c r="H95" s="11" t="s">
        <v>764</v>
      </c>
      <c r="I95" s="14">
        <v>0.56999999999999995</v>
      </c>
      <c r="J95" s="121">
        <f t="shared" si="2"/>
        <v>11.399999999999999</v>
      </c>
      <c r="K95" s="127"/>
    </row>
    <row r="96" spans="1:11" ht="24">
      <c r="A96" s="126"/>
      <c r="B96" s="119">
        <v>20</v>
      </c>
      <c r="C96" s="10" t="s">
        <v>763</v>
      </c>
      <c r="D96" s="130" t="s">
        <v>763</v>
      </c>
      <c r="E96" s="130" t="s">
        <v>31</v>
      </c>
      <c r="F96" s="149" t="s">
        <v>277</v>
      </c>
      <c r="G96" s="150"/>
      <c r="H96" s="11" t="s">
        <v>764</v>
      </c>
      <c r="I96" s="14">
        <v>0.56999999999999995</v>
      </c>
      <c r="J96" s="121">
        <f t="shared" si="2"/>
        <v>11.399999999999999</v>
      </c>
      <c r="K96" s="127"/>
    </row>
    <row r="97" spans="1:11" ht="24">
      <c r="A97" s="126"/>
      <c r="B97" s="119">
        <v>20</v>
      </c>
      <c r="C97" s="10" t="s">
        <v>763</v>
      </c>
      <c r="D97" s="130" t="s">
        <v>763</v>
      </c>
      <c r="E97" s="130" t="s">
        <v>31</v>
      </c>
      <c r="F97" s="149" t="s">
        <v>278</v>
      </c>
      <c r="G97" s="150"/>
      <c r="H97" s="11" t="s">
        <v>764</v>
      </c>
      <c r="I97" s="14">
        <v>0.56999999999999995</v>
      </c>
      <c r="J97" s="121">
        <f t="shared" si="2"/>
        <v>11.399999999999999</v>
      </c>
      <c r="K97" s="127"/>
    </row>
    <row r="98" spans="1:11" ht="24">
      <c r="A98" s="126"/>
      <c r="B98" s="119">
        <v>30</v>
      </c>
      <c r="C98" s="10" t="s">
        <v>765</v>
      </c>
      <c r="D98" s="130" t="s">
        <v>765</v>
      </c>
      <c r="E98" s="130" t="s">
        <v>28</v>
      </c>
      <c r="F98" s="149"/>
      <c r="G98" s="150"/>
      <c r="H98" s="11" t="s">
        <v>766</v>
      </c>
      <c r="I98" s="14">
        <v>0.23</v>
      </c>
      <c r="J98" s="121">
        <f t="shared" si="2"/>
        <v>6.9</v>
      </c>
      <c r="K98" s="127"/>
    </row>
    <row r="99" spans="1:11" ht="24">
      <c r="A99" s="126"/>
      <c r="B99" s="119">
        <v>30</v>
      </c>
      <c r="C99" s="10" t="s">
        <v>765</v>
      </c>
      <c r="D99" s="130" t="s">
        <v>765</v>
      </c>
      <c r="E99" s="130" t="s">
        <v>31</v>
      </c>
      <c r="F99" s="149"/>
      <c r="G99" s="150"/>
      <c r="H99" s="11" t="s">
        <v>766</v>
      </c>
      <c r="I99" s="14">
        <v>0.23</v>
      </c>
      <c r="J99" s="121">
        <f t="shared" si="2"/>
        <v>6.9</v>
      </c>
      <c r="K99" s="127"/>
    </row>
    <row r="100" spans="1:11" ht="24">
      <c r="A100" s="126"/>
      <c r="B100" s="119">
        <v>30</v>
      </c>
      <c r="C100" s="10" t="s">
        <v>767</v>
      </c>
      <c r="D100" s="130" t="s">
        <v>767</v>
      </c>
      <c r="E100" s="130" t="s">
        <v>657</v>
      </c>
      <c r="F100" s="149"/>
      <c r="G100" s="150"/>
      <c r="H100" s="11" t="s">
        <v>768</v>
      </c>
      <c r="I100" s="14">
        <v>0.23</v>
      </c>
      <c r="J100" s="121">
        <f t="shared" si="2"/>
        <v>6.9</v>
      </c>
      <c r="K100" s="127"/>
    </row>
    <row r="101" spans="1:11" ht="24">
      <c r="A101" s="126"/>
      <c r="B101" s="119">
        <v>30</v>
      </c>
      <c r="C101" s="10" t="s">
        <v>767</v>
      </c>
      <c r="D101" s="130" t="s">
        <v>767</v>
      </c>
      <c r="E101" s="130" t="s">
        <v>30</v>
      </c>
      <c r="F101" s="149"/>
      <c r="G101" s="150"/>
      <c r="H101" s="11" t="s">
        <v>768</v>
      </c>
      <c r="I101" s="14">
        <v>0.23</v>
      </c>
      <c r="J101" s="121">
        <f t="shared" si="2"/>
        <v>6.9</v>
      </c>
      <c r="K101" s="127"/>
    </row>
    <row r="102" spans="1:11" ht="24">
      <c r="A102" s="126"/>
      <c r="B102" s="119">
        <v>30</v>
      </c>
      <c r="C102" s="10" t="s">
        <v>767</v>
      </c>
      <c r="D102" s="130" t="s">
        <v>767</v>
      </c>
      <c r="E102" s="130" t="s">
        <v>72</v>
      </c>
      <c r="F102" s="149"/>
      <c r="G102" s="150"/>
      <c r="H102" s="11" t="s">
        <v>768</v>
      </c>
      <c r="I102" s="14">
        <v>0.23</v>
      </c>
      <c r="J102" s="121">
        <f t="shared" si="2"/>
        <v>6.9</v>
      </c>
      <c r="K102" s="127"/>
    </row>
    <row r="103" spans="1:11" ht="14.25" customHeight="1">
      <c r="A103" s="126"/>
      <c r="B103" s="119">
        <v>30</v>
      </c>
      <c r="C103" s="10" t="s">
        <v>769</v>
      </c>
      <c r="D103" s="130" t="s">
        <v>769</v>
      </c>
      <c r="E103" s="130" t="s">
        <v>28</v>
      </c>
      <c r="F103" s="149" t="s">
        <v>278</v>
      </c>
      <c r="G103" s="150"/>
      <c r="H103" s="11" t="s">
        <v>770</v>
      </c>
      <c r="I103" s="14">
        <v>0.56999999999999995</v>
      </c>
      <c r="J103" s="121">
        <f t="shared" si="2"/>
        <v>17.099999999999998</v>
      </c>
      <c r="K103" s="127"/>
    </row>
    <row r="104" spans="1:11" ht="14.25" customHeight="1">
      <c r="A104" s="126"/>
      <c r="B104" s="119">
        <v>30</v>
      </c>
      <c r="C104" s="10" t="s">
        <v>769</v>
      </c>
      <c r="D104" s="130" t="s">
        <v>769</v>
      </c>
      <c r="E104" s="130" t="s">
        <v>30</v>
      </c>
      <c r="F104" s="149" t="s">
        <v>278</v>
      </c>
      <c r="G104" s="150"/>
      <c r="H104" s="11" t="s">
        <v>770</v>
      </c>
      <c r="I104" s="14">
        <v>0.56999999999999995</v>
      </c>
      <c r="J104" s="121">
        <f t="shared" si="2"/>
        <v>17.099999999999998</v>
      </c>
      <c r="K104" s="127"/>
    </row>
    <row r="105" spans="1:11" ht="14.25" customHeight="1">
      <c r="A105" s="126"/>
      <c r="B105" s="119">
        <v>30</v>
      </c>
      <c r="C105" s="10" t="s">
        <v>769</v>
      </c>
      <c r="D105" s="130" t="s">
        <v>769</v>
      </c>
      <c r="E105" s="130" t="s">
        <v>31</v>
      </c>
      <c r="F105" s="149" t="s">
        <v>278</v>
      </c>
      <c r="G105" s="150"/>
      <c r="H105" s="11" t="s">
        <v>770</v>
      </c>
      <c r="I105" s="14">
        <v>0.56999999999999995</v>
      </c>
      <c r="J105" s="121">
        <f t="shared" si="2"/>
        <v>17.099999999999998</v>
      </c>
      <c r="K105" s="127"/>
    </row>
    <row r="106" spans="1:11" ht="14.25" customHeight="1">
      <c r="A106" s="126"/>
      <c r="B106" s="119">
        <v>20</v>
      </c>
      <c r="C106" s="10" t="s">
        <v>103</v>
      </c>
      <c r="D106" s="130" t="s">
        <v>103</v>
      </c>
      <c r="E106" s="130" t="s">
        <v>28</v>
      </c>
      <c r="F106" s="149" t="s">
        <v>278</v>
      </c>
      <c r="G106" s="150"/>
      <c r="H106" s="11" t="s">
        <v>771</v>
      </c>
      <c r="I106" s="14">
        <v>0.56999999999999995</v>
      </c>
      <c r="J106" s="121">
        <f t="shared" si="2"/>
        <v>11.399999999999999</v>
      </c>
      <c r="K106" s="127"/>
    </row>
    <row r="107" spans="1:11" ht="14.25" customHeight="1">
      <c r="A107" s="126"/>
      <c r="B107" s="119">
        <v>20</v>
      </c>
      <c r="C107" s="10" t="s">
        <v>103</v>
      </c>
      <c r="D107" s="130" t="s">
        <v>103</v>
      </c>
      <c r="E107" s="130" t="s">
        <v>30</v>
      </c>
      <c r="F107" s="149" t="s">
        <v>278</v>
      </c>
      <c r="G107" s="150"/>
      <c r="H107" s="11" t="s">
        <v>771</v>
      </c>
      <c r="I107" s="14">
        <v>0.56999999999999995</v>
      </c>
      <c r="J107" s="121">
        <f t="shared" si="2"/>
        <v>11.399999999999999</v>
      </c>
      <c r="K107" s="127"/>
    </row>
    <row r="108" spans="1:11" ht="24">
      <c r="A108" s="126"/>
      <c r="B108" s="119">
        <v>10</v>
      </c>
      <c r="C108" s="10" t="s">
        <v>772</v>
      </c>
      <c r="D108" s="130" t="s">
        <v>772</v>
      </c>
      <c r="E108" s="130" t="s">
        <v>277</v>
      </c>
      <c r="F108" s="149" t="s">
        <v>30</v>
      </c>
      <c r="G108" s="150"/>
      <c r="H108" s="11" t="s">
        <v>773</v>
      </c>
      <c r="I108" s="14">
        <v>0.56999999999999995</v>
      </c>
      <c r="J108" s="121">
        <f t="shared" si="2"/>
        <v>5.6999999999999993</v>
      </c>
      <c r="K108" s="127"/>
    </row>
    <row r="109" spans="1:11" ht="24">
      <c r="A109" s="126"/>
      <c r="B109" s="119">
        <v>10</v>
      </c>
      <c r="C109" s="10" t="s">
        <v>772</v>
      </c>
      <c r="D109" s="130" t="s">
        <v>772</v>
      </c>
      <c r="E109" s="130" t="s">
        <v>278</v>
      </c>
      <c r="F109" s="149" t="s">
        <v>30</v>
      </c>
      <c r="G109" s="150"/>
      <c r="H109" s="11" t="s">
        <v>773</v>
      </c>
      <c r="I109" s="14">
        <v>0.56999999999999995</v>
      </c>
      <c r="J109" s="121">
        <f t="shared" si="2"/>
        <v>5.6999999999999993</v>
      </c>
      <c r="K109" s="127"/>
    </row>
    <row r="110" spans="1:11" ht="24">
      <c r="A110" s="126"/>
      <c r="B110" s="120">
        <v>10</v>
      </c>
      <c r="C110" s="12" t="s">
        <v>774</v>
      </c>
      <c r="D110" s="131" t="s">
        <v>774</v>
      </c>
      <c r="E110" s="131" t="s">
        <v>775</v>
      </c>
      <c r="F110" s="151" t="s">
        <v>30</v>
      </c>
      <c r="G110" s="152"/>
      <c r="H110" s="13" t="s">
        <v>776</v>
      </c>
      <c r="I110" s="15">
        <v>1.83</v>
      </c>
      <c r="J110" s="122">
        <f t="shared" si="2"/>
        <v>18.3</v>
      </c>
      <c r="K110" s="127"/>
    </row>
    <row r="111" spans="1:11">
      <c r="A111" s="126"/>
      <c r="B111" s="138"/>
      <c r="C111" s="138"/>
      <c r="D111" s="138"/>
      <c r="E111" s="138"/>
      <c r="F111" s="138"/>
      <c r="G111" s="138"/>
      <c r="H111" s="138"/>
      <c r="I111" s="139" t="s">
        <v>261</v>
      </c>
      <c r="J111" s="140">
        <f>SUM(J23:J110)</f>
        <v>1097.3999999999999</v>
      </c>
      <c r="K111" s="127"/>
    </row>
    <row r="112" spans="1:11">
      <c r="A112" s="126"/>
      <c r="B112" s="138"/>
      <c r="C112" s="138"/>
      <c r="D112" s="138"/>
      <c r="E112" s="138"/>
      <c r="F112" s="138"/>
      <c r="G112" s="138"/>
      <c r="H112" s="138"/>
      <c r="I112" s="139" t="s">
        <v>787</v>
      </c>
      <c r="J112" s="140">
        <f>J111*-0.03</f>
        <v>-32.921999999999997</v>
      </c>
      <c r="K112" s="127"/>
    </row>
    <row r="113" spans="1:11">
      <c r="A113" s="126"/>
      <c r="B113" s="138"/>
      <c r="C113" s="138"/>
      <c r="D113" s="138"/>
      <c r="E113" s="138"/>
      <c r="F113" s="138"/>
      <c r="G113" s="138"/>
      <c r="H113" s="138"/>
      <c r="I113" s="139" t="s">
        <v>788</v>
      </c>
      <c r="J113" s="140">
        <v>-260.66000000000003</v>
      </c>
      <c r="K113" s="127"/>
    </row>
    <row r="114" spans="1:11" outlineLevel="1">
      <c r="A114" s="126"/>
      <c r="B114" s="138"/>
      <c r="C114" s="138"/>
      <c r="D114" s="138"/>
      <c r="E114" s="138"/>
      <c r="F114" s="138"/>
      <c r="G114" s="138"/>
      <c r="H114" s="138"/>
      <c r="I114" s="139" t="s">
        <v>789</v>
      </c>
      <c r="J114" s="140">
        <v>0</v>
      </c>
      <c r="K114" s="127"/>
    </row>
    <row r="115" spans="1:11">
      <c r="A115" s="126"/>
      <c r="B115" s="138"/>
      <c r="C115" s="138"/>
      <c r="D115" s="138"/>
      <c r="E115" s="138"/>
      <c r="F115" s="138"/>
      <c r="G115" s="138"/>
      <c r="H115" s="138"/>
      <c r="I115" s="139" t="s">
        <v>263</v>
      </c>
      <c r="J115" s="140">
        <f>SUM(J111:J114)</f>
        <v>803.81799999999976</v>
      </c>
      <c r="K115" s="127"/>
    </row>
    <row r="116" spans="1:11">
      <c r="A116" s="6"/>
      <c r="B116" s="7"/>
      <c r="C116" s="7"/>
      <c r="D116" s="7"/>
      <c r="E116" s="7"/>
      <c r="F116" s="7"/>
      <c r="G116" s="7"/>
      <c r="H116" s="7" t="s">
        <v>808</v>
      </c>
      <c r="I116" s="7"/>
      <c r="J116" s="7"/>
      <c r="K116" s="8"/>
    </row>
    <row r="118" spans="1:11">
      <c r="H118" s="1" t="s">
        <v>780</v>
      </c>
      <c r="I118" s="103">
        <f>'Tax Invoice'!E14</f>
        <v>37.619999999999997</v>
      </c>
    </row>
    <row r="119" spans="1:11">
      <c r="H119" s="1" t="s">
        <v>711</v>
      </c>
      <c r="I119" s="103">
        <f>'Tax Invoice'!M11</f>
        <v>34.86</v>
      </c>
    </row>
    <row r="120" spans="1:11">
      <c r="H120" s="1" t="s">
        <v>714</v>
      </c>
      <c r="I120" s="103">
        <f>I122/I119</f>
        <v>867.4615146299484</v>
      </c>
    </row>
    <row r="121" spans="1:11">
      <c r="H121" s="1" t="s">
        <v>715</v>
      </c>
      <c r="I121" s="103">
        <f>I123/I119</f>
        <v>867.4615146299484</v>
      </c>
    </row>
    <row r="122" spans="1:11">
      <c r="H122" s="1" t="s">
        <v>712</v>
      </c>
      <c r="I122" s="103">
        <f>I123</f>
        <v>30239.7084</v>
      </c>
    </row>
    <row r="123" spans="1:11">
      <c r="H123" s="1" t="s">
        <v>713</v>
      </c>
      <c r="I123" s="103">
        <f>803.82*I118</f>
        <v>30239.7084</v>
      </c>
    </row>
  </sheetData>
  <mergeCells count="92">
    <mergeCell ref="F34:G34"/>
    <mergeCell ref="F35:G35"/>
    <mergeCell ref="F29:G29"/>
    <mergeCell ref="F30:G30"/>
    <mergeCell ref="F31:G31"/>
    <mergeCell ref="F32:G32"/>
    <mergeCell ref="F33:G33"/>
    <mergeCell ref="F24:G24"/>
    <mergeCell ref="F25:G25"/>
    <mergeCell ref="F26:G26"/>
    <mergeCell ref="F27:G27"/>
    <mergeCell ref="F28:G28"/>
    <mergeCell ref="J10:J11"/>
    <mergeCell ref="J15:J16"/>
    <mergeCell ref="F21:G21"/>
    <mergeCell ref="F22:G22"/>
    <mergeCell ref="F23:G23"/>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1985</v>
      </c>
      <c r="O1" t="s">
        <v>149</v>
      </c>
      <c r="T1" t="s">
        <v>261</v>
      </c>
      <c r="U1">
        <v>1097.3999999999999</v>
      </c>
    </row>
    <row r="2" spans="1:21" ht="15.75">
      <c r="A2" s="126"/>
      <c r="B2" s="136" t="s">
        <v>139</v>
      </c>
      <c r="C2" s="132"/>
      <c r="D2" s="132"/>
      <c r="E2" s="132"/>
      <c r="F2" s="132"/>
      <c r="G2" s="132"/>
      <c r="H2" s="132"/>
      <c r="I2" s="137" t="s">
        <v>145</v>
      </c>
      <c r="J2" s="127"/>
      <c r="T2" t="s">
        <v>190</v>
      </c>
      <c r="U2">
        <v>32.92</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1130.32</v>
      </c>
    </row>
    <row r="5" spans="1:21">
      <c r="A5" s="126"/>
      <c r="B5" s="133" t="s">
        <v>142</v>
      </c>
      <c r="C5" s="132"/>
      <c r="D5" s="132"/>
      <c r="E5" s="132"/>
      <c r="F5" s="132"/>
      <c r="G5" s="132"/>
      <c r="H5" s="132"/>
      <c r="I5" s="132"/>
      <c r="J5" s="127"/>
      <c r="S5" t="s">
        <v>779</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3"/>
      <c r="J10" s="127"/>
    </row>
    <row r="11" spans="1:21">
      <c r="A11" s="126"/>
      <c r="B11" s="126" t="s">
        <v>717</v>
      </c>
      <c r="C11" s="132"/>
      <c r="D11" s="132"/>
      <c r="E11" s="127"/>
      <c r="F11" s="128"/>
      <c r="G11" s="128" t="s">
        <v>717</v>
      </c>
      <c r="H11" s="132"/>
      <c r="I11" s="154"/>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5">
        <v>45170</v>
      </c>
      <c r="J14" s="127"/>
    </row>
    <row r="15" spans="1:21">
      <c r="A15" s="126"/>
      <c r="B15" s="6" t="s">
        <v>11</v>
      </c>
      <c r="C15" s="7"/>
      <c r="D15" s="7"/>
      <c r="E15" s="8"/>
      <c r="F15" s="128"/>
      <c r="G15" s="9" t="s">
        <v>11</v>
      </c>
      <c r="H15" s="132"/>
      <c r="I15" s="156"/>
      <c r="J15" s="127"/>
    </row>
    <row r="16" spans="1:21">
      <c r="A16" s="126"/>
      <c r="B16" s="132"/>
      <c r="C16" s="132"/>
      <c r="D16" s="132"/>
      <c r="E16" s="132"/>
      <c r="F16" s="132"/>
      <c r="G16" s="132"/>
      <c r="H16" s="135" t="s">
        <v>147</v>
      </c>
      <c r="I16" s="141">
        <v>2000000644</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138</v>
      </c>
      <c r="J18" s="127"/>
    </row>
    <row r="19" spans="1:16">
      <c r="A19" s="126"/>
      <c r="B19" s="132"/>
      <c r="C19" s="132"/>
      <c r="D19" s="132"/>
      <c r="E19" s="132"/>
      <c r="F19" s="132"/>
      <c r="G19" s="132"/>
      <c r="H19" s="132"/>
      <c r="I19" s="132"/>
      <c r="J19" s="127"/>
      <c r="P19">
        <v>45170</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108">
      <c r="A22" s="126"/>
      <c r="B22" s="119">
        <v>20</v>
      </c>
      <c r="C22" s="10" t="s">
        <v>109</v>
      </c>
      <c r="D22" s="130" t="s">
        <v>28</v>
      </c>
      <c r="E22" s="149"/>
      <c r="F22" s="150"/>
      <c r="G22" s="11" t="s">
        <v>723</v>
      </c>
      <c r="H22" s="14">
        <v>0.15</v>
      </c>
      <c r="I22" s="121">
        <f t="shared" ref="I22:I53" si="0">H22*B22</f>
        <v>3</v>
      </c>
      <c r="J22" s="127"/>
    </row>
    <row r="23" spans="1:16" ht="108">
      <c r="A23" s="126"/>
      <c r="B23" s="119">
        <v>20</v>
      </c>
      <c r="C23" s="10" t="s">
        <v>109</v>
      </c>
      <c r="D23" s="130" t="s">
        <v>31</v>
      </c>
      <c r="E23" s="149"/>
      <c r="F23" s="150"/>
      <c r="G23" s="11" t="s">
        <v>723</v>
      </c>
      <c r="H23" s="14">
        <v>0.15</v>
      </c>
      <c r="I23" s="121">
        <f t="shared" si="0"/>
        <v>3</v>
      </c>
      <c r="J23" s="127"/>
    </row>
    <row r="24" spans="1:16" ht="132">
      <c r="A24" s="126"/>
      <c r="B24" s="119">
        <v>20</v>
      </c>
      <c r="C24" s="10" t="s">
        <v>724</v>
      </c>
      <c r="D24" s="130" t="s">
        <v>30</v>
      </c>
      <c r="E24" s="149" t="s">
        <v>279</v>
      </c>
      <c r="F24" s="150"/>
      <c r="G24" s="11" t="s">
        <v>725</v>
      </c>
      <c r="H24" s="14">
        <v>0.56999999999999995</v>
      </c>
      <c r="I24" s="121">
        <f t="shared" si="0"/>
        <v>11.399999999999999</v>
      </c>
      <c r="J24" s="127"/>
    </row>
    <row r="25" spans="1:16" ht="132">
      <c r="A25" s="126"/>
      <c r="B25" s="119">
        <v>20</v>
      </c>
      <c r="C25" s="10" t="s">
        <v>724</v>
      </c>
      <c r="D25" s="130" t="s">
        <v>30</v>
      </c>
      <c r="E25" s="149" t="s">
        <v>277</v>
      </c>
      <c r="F25" s="150"/>
      <c r="G25" s="11" t="s">
        <v>725</v>
      </c>
      <c r="H25" s="14">
        <v>0.56999999999999995</v>
      </c>
      <c r="I25" s="121">
        <f t="shared" si="0"/>
        <v>11.399999999999999</v>
      </c>
      <c r="J25" s="127"/>
    </row>
    <row r="26" spans="1:16" ht="132">
      <c r="A26" s="126"/>
      <c r="B26" s="119">
        <v>20</v>
      </c>
      <c r="C26" s="10" t="s">
        <v>724</v>
      </c>
      <c r="D26" s="130" t="s">
        <v>30</v>
      </c>
      <c r="E26" s="149" t="s">
        <v>278</v>
      </c>
      <c r="F26" s="150"/>
      <c r="G26" s="11" t="s">
        <v>725</v>
      </c>
      <c r="H26" s="14">
        <v>0.56999999999999995</v>
      </c>
      <c r="I26" s="121">
        <f t="shared" si="0"/>
        <v>11.399999999999999</v>
      </c>
      <c r="J26" s="127"/>
    </row>
    <row r="27" spans="1:16" ht="132">
      <c r="A27" s="126"/>
      <c r="B27" s="119">
        <v>20</v>
      </c>
      <c r="C27" s="10" t="s">
        <v>724</v>
      </c>
      <c r="D27" s="130" t="s">
        <v>31</v>
      </c>
      <c r="E27" s="149" t="s">
        <v>279</v>
      </c>
      <c r="F27" s="150"/>
      <c r="G27" s="11" t="s">
        <v>725</v>
      </c>
      <c r="H27" s="14">
        <v>0.56999999999999995</v>
      </c>
      <c r="I27" s="121">
        <f t="shared" si="0"/>
        <v>11.399999999999999</v>
      </c>
      <c r="J27" s="127"/>
    </row>
    <row r="28" spans="1:16" ht="132">
      <c r="A28" s="126"/>
      <c r="B28" s="119">
        <v>20</v>
      </c>
      <c r="C28" s="10" t="s">
        <v>724</v>
      </c>
      <c r="D28" s="130" t="s">
        <v>31</v>
      </c>
      <c r="E28" s="149" t="s">
        <v>277</v>
      </c>
      <c r="F28" s="150"/>
      <c r="G28" s="11" t="s">
        <v>725</v>
      </c>
      <c r="H28" s="14">
        <v>0.56999999999999995</v>
      </c>
      <c r="I28" s="121">
        <f t="shared" si="0"/>
        <v>11.399999999999999</v>
      </c>
      <c r="J28" s="127"/>
    </row>
    <row r="29" spans="1:16" ht="132">
      <c r="A29" s="126"/>
      <c r="B29" s="119">
        <v>20</v>
      </c>
      <c r="C29" s="10" t="s">
        <v>724</v>
      </c>
      <c r="D29" s="130" t="s">
        <v>31</v>
      </c>
      <c r="E29" s="149" t="s">
        <v>278</v>
      </c>
      <c r="F29" s="150"/>
      <c r="G29" s="11" t="s">
        <v>725</v>
      </c>
      <c r="H29" s="14">
        <v>0.56999999999999995</v>
      </c>
      <c r="I29" s="121">
        <f t="shared" si="0"/>
        <v>11.399999999999999</v>
      </c>
      <c r="J29" s="127"/>
    </row>
    <row r="30" spans="1:16" ht="132">
      <c r="A30" s="126"/>
      <c r="B30" s="119">
        <v>20</v>
      </c>
      <c r="C30" s="10" t="s">
        <v>724</v>
      </c>
      <c r="D30" s="130" t="s">
        <v>32</v>
      </c>
      <c r="E30" s="149" t="s">
        <v>279</v>
      </c>
      <c r="F30" s="150"/>
      <c r="G30" s="11" t="s">
        <v>725</v>
      </c>
      <c r="H30" s="14">
        <v>0.56999999999999995</v>
      </c>
      <c r="I30" s="121">
        <f t="shared" si="0"/>
        <v>11.399999999999999</v>
      </c>
      <c r="J30" s="127"/>
    </row>
    <row r="31" spans="1:16" ht="132">
      <c r="A31" s="126"/>
      <c r="B31" s="119">
        <v>20</v>
      </c>
      <c r="C31" s="10" t="s">
        <v>724</v>
      </c>
      <c r="D31" s="130" t="s">
        <v>32</v>
      </c>
      <c r="E31" s="149" t="s">
        <v>277</v>
      </c>
      <c r="F31" s="150"/>
      <c r="G31" s="11" t="s">
        <v>725</v>
      </c>
      <c r="H31" s="14">
        <v>0.56999999999999995</v>
      </c>
      <c r="I31" s="121">
        <f t="shared" si="0"/>
        <v>11.399999999999999</v>
      </c>
      <c r="J31" s="127"/>
    </row>
    <row r="32" spans="1:16" ht="132">
      <c r="A32" s="126"/>
      <c r="B32" s="119">
        <v>20</v>
      </c>
      <c r="C32" s="10" t="s">
        <v>724</v>
      </c>
      <c r="D32" s="130" t="s">
        <v>32</v>
      </c>
      <c r="E32" s="149" t="s">
        <v>278</v>
      </c>
      <c r="F32" s="150"/>
      <c r="G32" s="11" t="s">
        <v>725</v>
      </c>
      <c r="H32" s="14">
        <v>0.56999999999999995</v>
      </c>
      <c r="I32" s="121">
        <f t="shared" si="0"/>
        <v>11.399999999999999</v>
      </c>
      <c r="J32" s="127"/>
    </row>
    <row r="33" spans="1:10" ht="132">
      <c r="A33" s="126"/>
      <c r="B33" s="119">
        <v>20</v>
      </c>
      <c r="C33" s="10" t="s">
        <v>724</v>
      </c>
      <c r="D33" s="130" t="s">
        <v>33</v>
      </c>
      <c r="E33" s="149" t="s">
        <v>279</v>
      </c>
      <c r="F33" s="150"/>
      <c r="G33" s="11" t="s">
        <v>725</v>
      </c>
      <c r="H33" s="14">
        <v>0.56999999999999995</v>
      </c>
      <c r="I33" s="121">
        <f t="shared" si="0"/>
        <v>11.399999999999999</v>
      </c>
      <c r="J33" s="127"/>
    </row>
    <row r="34" spans="1:10" ht="132">
      <c r="A34" s="126"/>
      <c r="B34" s="119">
        <v>20</v>
      </c>
      <c r="C34" s="10" t="s">
        <v>724</v>
      </c>
      <c r="D34" s="130" t="s">
        <v>33</v>
      </c>
      <c r="E34" s="149" t="s">
        <v>277</v>
      </c>
      <c r="F34" s="150"/>
      <c r="G34" s="11" t="s">
        <v>725</v>
      </c>
      <c r="H34" s="14">
        <v>0.56999999999999995</v>
      </c>
      <c r="I34" s="121">
        <f t="shared" si="0"/>
        <v>11.399999999999999</v>
      </c>
      <c r="J34" s="127"/>
    </row>
    <row r="35" spans="1:10" ht="132">
      <c r="A35" s="126"/>
      <c r="B35" s="119">
        <v>20</v>
      </c>
      <c r="C35" s="10" t="s">
        <v>724</v>
      </c>
      <c r="D35" s="130" t="s">
        <v>33</v>
      </c>
      <c r="E35" s="149" t="s">
        <v>278</v>
      </c>
      <c r="F35" s="150"/>
      <c r="G35" s="11" t="s">
        <v>725</v>
      </c>
      <c r="H35" s="14">
        <v>0.56999999999999995</v>
      </c>
      <c r="I35" s="121">
        <f t="shared" si="0"/>
        <v>11.399999999999999</v>
      </c>
      <c r="J35" s="127"/>
    </row>
    <row r="36" spans="1:10" ht="108">
      <c r="A36" s="126"/>
      <c r="B36" s="119">
        <v>30</v>
      </c>
      <c r="C36" s="10" t="s">
        <v>726</v>
      </c>
      <c r="D36" s="130" t="s">
        <v>657</v>
      </c>
      <c r="E36" s="149"/>
      <c r="F36" s="150"/>
      <c r="G36" s="11" t="s">
        <v>727</v>
      </c>
      <c r="H36" s="14">
        <v>0.23</v>
      </c>
      <c r="I36" s="121">
        <f t="shared" si="0"/>
        <v>6.9</v>
      </c>
      <c r="J36" s="127"/>
    </row>
    <row r="37" spans="1:10" ht="108">
      <c r="A37" s="126"/>
      <c r="B37" s="119">
        <v>30</v>
      </c>
      <c r="C37" s="10" t="s">
        <v>726</v>
      </c>
      <c r="D37" s="130" t="s">
        <v>30</v>
      </c>
      <c r="E37" s="149"/>
      <c r="F37" s="150"/>
      <c r="G37" s="11" t="s">
        <v>727</v>
      </c>
      <c r="H37" s="14">
        <v>0.26</v>
      </c>
      <c r="I37" s="121">
        <f t="shared" si="0"/>
        <v>7.8000000000000007</v>
      </c>
      <c r="J37" s="127"/>
    </row>
    <row r="38" spans="1:10" ht="108">
      <c r="A38" s="126"/>
      <c r="B38" s="119">
        <v>30</v>
      </c>
      <c r="C38" s="10" t="s">
        <v>726</v>
      </c>
      <c r="D38" s="130" t="s">
        <v>72</v>
      </c>
      <c r="E38" s="149"/>
      <c r="F38" s="150"/>
      <c r="G38" s="11" t="s">
        <v>727</v>
      </c>
      <c r="H38" s="14">
        <v>0.26</v>
      </c>
      <c r="I38" s="121">
        <f t="shared" si="0"/>
        <v>7.8000000000000007</v>
      </c>
      <c r="J38" s="127"/>
    </row>
    <row r="39" spans="1:10" ht="108">
      <c r="A39" s="126"/>
      <c r="B39" s="119">
        <v>30</v>
      </c>
      <c r="C39" s="10" t="s">
        <v>728</v>
      </c>
      <c r="D39" s="130" t="s">
        <v>657</v>
      </c>
      <c r="E39" s="149"/>
      <c r="F39" s="150"/>
      <c r="G39" s="11" t="s">
        <v>729</v>
      </c>
      <c r="H39" s="14">
        <v>0.26</v>
      </c>
      <c r="I39" s="121">
        <f t="shared" si="0"/>
        <v>7.8000000000000007</v>
      </c>
      <c r="J39" s="127"/>
    </row>
    <row r="40" spans="1:10" ht="108">
      <c r="A40" s="126"/>
      <c r="B40" s="119">
        <v>30</v>
      </c>
      <c r="C40" s="10" t="s">
        <v>728</v>
      </c>
      <c r="D40" s="130" t="s">
        <v>30</v>
      </c>
      <c r="E40" s="149"/>
      <c r="F40" s="150"/>
      <c r="G40" s="11" t="s">
        <v>729</v>
      </c>
      <c r="H40" s="14">
        <v>0.26</v>
      </c>
      <c r="I40" s="121">
        <f t="shared" si="0"/>
        <v>7.8000000000000007</v>
      </c>
      <c r="J40" s="127"/>
    </row>
    <row r="41" spans="1:10" ht="108">
      <c r="A41" s="126"/>
      <c r="B41" s="119">
        <v>30</v>
      </c>
      <c r="C41" s="10" t="s">
        <v>728</v>
      </c>
      <c r="D41" s="130" t="s">
        <v>72</v>
      </c>
      <c r="E41" s="149"/>
      <c r="F41" s="150"/>
      <c r="G41" s="11" t="s">
        <v>729</v>
      </c>
      <c r="H41" s="14">
        <v>0.26</v>
      </c>
      <c r="I41" s="121">
        <f t="shared" si="0"/>
        <v>7.8000000000000007</v>
      </c>
      <c r="J41" s="127"/>
    </row>
    <row r="42" spans="1:10" ht="120">
      <c r="A42" s="126"/>
      <c r="B42" s="119">
        <v>20</v>
      </c>
      <c r="C42" s="10" t="s">
        <v>730</v>
      </c>
      <c r="D42" s="130" t="s">
        <v>279</v>
      </c>
      <c r="E42" s="149" t="s">
        <v>30</v>
      </c>
      <c r="F42" s="150"/>
      <c r="G42" s="11" t="s">
        <v>731</v>
      </c>
      <c r="H42" s="14">
        <v>0.56999999999999995</v>
      </c>
      <c r="I42" s="121">
        <f t="shared" si="0"/>
        <v>11.399999999999999</v>
      </c>
      <c r="J42" s="127"/>
    </row>
    <row r="43" spans="1:10" ht="120">
      <c r="A43" s="126"/>
      <c r="B43" s="119">
        <v>20</v>
      </c>
      <c r="C43" s="10" t="s">
        <v>730</v>
      </c>
      <c r="D43" s="130" t="s">
        <v>279</v>
      </c>
      <c r="E43" s="149" t="s">
        <v>31</v>
      </c>
      <c r="F43" s="150"/>
      <c r="G43" s="11" t="s">
        <v>731</v>
      </c>
      <c r="H43" s="14">
        <v>0.56999999999999995</v>
      </c>
      <c r="I43" s="121">
        <f t="shared" si="0"/>
        <v>11.399999999999999</v>
      </c>
      <c r="J43" s="127"/>
    </row>
    <row r="44" spans="1:10" ht="120">
      <c r="A44" s="126"/>
      <c r="B44" s="119">
        <v>20</v>
      </c>
      <c r="C44" s="10" t="s">
        <v>730</v>
      </c>
      <c r="D44" s="130" t="s">
        <v>278</v>
      </c>
      <c r="E44" s="149" t="s">
        <v>30</v>
      </c>
      <c r="F44" s="150"/>
      <c r="G44" s="11" t="s">
        <v>731</v>
      </c>
      <c r="H44" s="14">
        <v>0.56999999999999995</v>
      </c>
      <c r="I44" s="121">
        <f t="shared" si="0"/>
        <v>11.399999999999999</v>
      </c>
      <c r="J44" s="127"/>
    </row>
    <row r="45" spans="1:10" ht="120">
      <c r="A45" s="126"/>
      <c r="B45" s="119">
        <v>20</v>
      </c>
      <c r="C45" s="10" t="s">
        <v>730</v>
      </c>
      <c r="D45" s="130" t="s">
        <v>278</v>
      </c>
      <c r="E45" s="149" t="s">
        <v>31</v>
      </c>
      <c r="F45" s="150"/>
      <c r="G45" s="11" t="s">
        <v>731</v>
      </c>
      <c r="H45" s="14">
        <v>0.56999999999999995</v>
      </c>
      <c r="I45" s="121">
        <f t="shared" si="0"/>
        <v>11.399999999999999</v>
      </c>
      <c r="J45" s="127"/>
    </row>
    <row r="46" spans="1:10" ht="120">
      <c r="A46" s="126"/>
      <c r="B46" s="119">
        <v>20</v>
      </c>
      <c r="C46" s="10" t="s">
        <v>732</v>
      </c>
      <c r="D46" s="130" t="s">
        <v>30</v>
      </c>
      <c r="E46" s="149" t="s">
        <v>279</v>
      </c>
      <c r="F46" s="150"/>
      <c r="G46" s="11" t="s">
        <v>733</v>
      </c>
      <c r="H46" s="14">
        <v>0.56999999999999995</v>
      </c>
      <c r="I46" s="121">
        <f t="shared" si="0"/>
        <v>11.399999999999999</v>
      </c>
      <c r="J46" s="127"/>
    </row>
    <row r="47" spans="1:10" ht="120">
      <c r="A47" s="126"/>
      <c r="B47" s="119">
        <v>20</v>
      </c>
      <c r="C47" s="10" t="s">
        <v>732</v>
      </c>
      <c r="D47" s="130" t="s">
        <v>30</v>
      </c>
      <c r="E47" s="149" t="s">
        <v>277</v>
      </c>
      <c r="F47" s="150"/>
      <c r="G47" s="11" t="s">
        <v>733</v>
      </c>
      <c r="H47" s="14">
        <v>0.56999999999999995</v>
      </c>
      <c r="I47" s="121">
        <f t="shared" si="0"/>
        <v>11.399999999999999</v>
      </c>
      <c r="J47" s="127"/>
    </row>
    <row r="48" spans="1:10" ht="120">
      <c r="A48" s="126"/>
      <c r="B48" s="119">
        <v>20</v>
      </c>
      <c r="C48" s="10" t="s">
        <v>732</v>
      </c>
      <c r="D48" s="130" t="s">
        <v>30</v>
      </c>
      <c r="E48" s="149" t="s">
        <v>278</v>
      </c>
      <c r="F48" s="150"/>
      <c r="G48" s="11" t="s">
        <v>733</v>
      </c>
      <c r="H48" s="14">
        <v>0.56999999999999995</v>
      </c>
      <c r="I48" s="121">
        <f t="shared" si="0"/>
        <v>11.399999999999999</v>
      </c>
      <c r="J48" s="127"/>
    </row>
    <row r="49" spans="1:10" ht="240">
      <c r="A49" s="126"/>
      <c r="B49" s="119">
        <v>30</v>
      </c>
      <c r="C49" s="10" t="s">
        <v>734</v>
      </c>
      <c r="D49" s="130" t="s">
        <v>30</v>
      </c>
      <c r="E49" s="149" t="s">
        <v>112</v>
      </c>
      <c r="F49" s="150"/>
      <c r="G49" s="11" t="s">
        <v>735</v>
      </c>
      <c r="H49" s="14">
        <v>0.72</v>
      </c>
      <c r="I49" s="121">
        <f t="shared" si="0"/>
        <v>21.599999999999998</v>
      </c>
      <c r="J49" s="127"/>
    </row>
    <row r="50" spans="1:10" ht="240">
      <c r="A50" s="126"/>
      <c r="B50" s="119">
        <v>30</v>
      </c>
      <c r="C50" s="10" t="s">
        <v>734</v>
      </c>
      <c r="D50" s="130" t="s">
        <v>31</v>
      </c>
      <c r="E50" s="149" t="s">
        <v>112</v>
      </c>
      <c r="F50" s="150"/>
      <c r="G50" s="11" t="s">
        <v>735</v>
      </c>
      <c r="H50" s="14">
        <v>0.72</v>
      </c>
      <c r="I50" s="121">
        <f t="shared" si="0"/>
        <v>21.599999999999998</v>
      </c>
      <c r="J50" s="127"/>
    </row>
    <row r="51" spans="1:10" ht="192">
      <c r="A51" s="126"/>
      <c r="B51" s="119">
        <v>30</v>
      </c>
      <c r="C51" s="10" t="s">
        <v>668</v>
      </c>
      <c r="D51" s="130" t="s">
        <v>30</v>
      </c>
      <c r="E51" s="149" t="s">
        <v>112</v>
      </c>
      <c r="F51" s="150"/>
      <c r="G51" s="11" t="s">
        <v>736</v>
      </c>
      <c r="H51" s="14">
        <v>0.83</v>
      </c>
      <c r="I51" s="121">
        <f t="shared" si="0"/>
        <v>24.9</v>
      </c>
      <c r="J51" s="127"/>
    </row>
    <row r="52" spans="1:10" ht="192">
      <c r="A52" s="126"/>
      <c r="B52" s="119">
        <v>30</v>
      </c>
      <c r="C52" s="10" t="s">
        <v>668</v>
      </c>
      <c r="D52" s="130" t="s">
        <v>31</v>
      </c>
      <c r="E52" s="149" t="s">
        <v>112</v>
      </c>
      <c r="F52" s="150"/>
      <c r="G52" s="11" t="s">
        <v>736</v>
      </c>
      <c r="H52" s="14">
        <v>0.83</v>
      </c>
      <c r="I52" s="121">
        <f t="shared" si="0"/>
        <v>24.9</v>
      </c>
      <c r="J52" s="127"/>
    </row>
    <row r="53" spans="1:10" ht="96">
      <c r="A53" s="126"/>
      <c r="B53" s="119">
        <v>30</v>
      </c>
      <c r="C53" s="10" t="s">
        <v>737</v>
      </c>
      <c r="D53" s="130" t="s">
        <v>30</v>
      </c>
      <c r="E53" s="149"/>
      <c r="F53" s="150"/>
      <c r="G53" s="11" t="s">
        <v>738</v>
      </c>
      <c r="H53" s="14">
        <v>0.18</v>
      </c>
      <c r="I53" s="121">
        <f t="shared" si="0"/>
        <v>5.3999999999999995</v>
      </c>
      <c r="J53" s="127"/>
    </row>
    <row r="54" spans="1:10" ht="96">
      <c r="A54" s="126"/>
      <c r="B54" s="119">
        <v>30</v>
      </c>
      <c r="C54" s="10" t="s">
        <v>737</v>
      </c>
      <c r="D54" s="130" t="s">
        <v>31</v>
      </c>
      <c r="E54" s="149"/>
      <c r="F54" s="150"/>
      <c r="G54" s="11" t="s">
        <v>738</v>
      </c>
      <c r="H54" s="14">
        <v>0.18</v>
      </c>
      <c r="I54" s="121">
        <f t="shared" ref="I54:I85" si="1">H54*B54</f>
        <v>5.3999999999999995</v>
      </c>
      <c r="J54" s="127"/>
    </row>
    <row r="55" spans="1:10" ht="144">
      <c r="A55" s="126"/>
      <c r="B55" s="119">
        <v>15</v>
      </c>
      <c r="C55" s="10" t="s">
        <v>739</v>
      </c>
      <c r="D55" s="130" t="s">
        <v>28</v>
      </c>
      <c r="E55" s="149" t="s">
        <v>279</v>
      </c>
      <c r="F55" s="150"/>
      <c r="G55" s="11" t="s">
        <v>740</v>
      </c>
      <c r="H55" s="14">
        <v>0.56999999999999995</v>
      </c>
      <c r="I55" s="121">
        <f t="shared" si="1"/>
        <v>8.5499999999999989</v>
      </c>
      <c r="J55" s="127"/>
    </row>
    <row r="56" spans="1:10" ht="144">
      <c r="A56" s="126"/>
      <c r="B56" s="119">
        <v>15</v>
      </c>
      <c r="C56" s="10" t="s">
        <v>739</v>
      </c>
      <c r="D56" s="130" t="s">
        <v>28</v>
      </c>
      <c r="E56" s="149" t="s">
        <v>277</v>
      </c>
      <c r="F56" s="150"/>
      <c r="G56" s="11" t="s">
        <v>740</v>
      </c>
      <c r="H56" s="14">
        <v>0.56999999999999995</v>
      </c>
      <c r="I56" s="121">
        <f t="shared" si="1"/>
        <v>8.5499999999999989</v>
      </c>
      <c r="J56" s="127"/>
    </row>
    <row r="57" spans="1:10" ht="144">
      <c r="A57" s="126"/>
      <c r="B57" s="119">
        <v>20</v>
      </c>
      <c r="C57" s="10" t="s">
        <v>739</v>
      </c>
      <c r="D57" s="130" t="s">
        <v>30</v>
      </c>
      <c r="E57" s="149" t="s">
        <v>279</v>
      </c>
      <c r="F57" s="150"/>
      <c r="G57" s="11" t="s">
        <v>740</v>
      </c>
      <c r="H57" s="14">
        <v>0.56999999999999995</v>
      </c>
      <c r="I57" s="121">
        <f t="shared" si="1"/>
        <v>11.399999999999999</v>
      </c>
      <c r="J57" s="127"/>
    </row>
    <row r="58" spans="1:10" ht="144">
      <c r="A58" s="126"/>
      <c r="B58" s="119">
        <v>20</v>
      </c>
      <c r="C58" s="10" t="s">
        <v>739</v>
      </c>
      <c r="D58" s="130" t="s">
        <v>30</v>
      </c>
      <c r="E58" s="149" t="s">
        <v>277</v>
      </c>
      <c r="F58" s="150"/>
      <c r="G58" s="11" t="s">
        <v>740</v>
      </c>
      <c r="H58" s="14">
        <v>0.56999999999999995</v>
      </c>
      <c r="I58" s="121">
        <f t="shared" si="1"/>
        <v>11.399999999999999</v>
      </c>
      <c r="J58" s="127"/>
    </row>
    <row r="59" spans="1:10" ht="144">
      <c r="A59" s="126"/>
      <c r="B59" s="119">
        <v>20</v>
      </c>
      <c r="C59" s="10" t="s">
        <v>739</v>
      </c>
      <c r="D59" s="130" t="s">
        <v>30</v>
      </c>
      <c r="E59" s="149" t="s">
        <v>278</v>
      </c>
      <c r="F59" s="150"/>
      <c r="G59" s="11" t="s">
        <v>740</v>
      </c>
      <c r="H59" s="14">
        <v>0.56999999999999995</v>
      </c>
      <c r="I59" s="121">
        <f t="shared" si="1"/>
        <v>11.399999999999999</v>
      </c>
      <c r="J59" s="127"/>
    </row>
    <row r="60" spans="1:10" ht="144">
      <c r="A60" s="126"/>
      <c r="B60" s="119">
        <v>20</v>
      </c>
      <c r="C60" s="10" t="s">
        <v>739</v>
      </c>
      <c r="D60" s="130" t="s">
        <v>31</v>
      </c>
      <c r="E60" s="149" t="s">
        <v>279</v>
      </c>
      <c r="F60" s="150"/>
      <c r="G60" s="11" t="s">
        <v>740</v>
      </c>
      <c r="H60" s="14">
        <v>0.56999999999999995</v>
      </c>
      <c r="I60" s="121">
        <f t="shared" si="1"/>
        <v>11.399999999999999</v>
      </c>
      <c r="J60" s="127"/>
    </row>
    <row r="61" spans="1:10" ht="144">
      <c r="A61" s="126"/>
      <c r="B61" s="119">
        <v>20</v>
      </c>
      <c r="C61" s="10" t="s">
        <v>739</v>
      </c>
      <c r="D61" s="130" t="s">
        <v>31</v>
      </c>
      <c r="E61" s="149" t="s">
        <v>277</v>
      </c>
      <c r="F61" s="150"/>
      <c r="G61" s="11" t="s">
        <v>740</v>
      </c>
      <c r="H61" s="14">
        <v>0.56999999999999995</v>
      </c>
      <c r="I61" s="121">
        <f t="shared" si="1"/>
        <v>11.399999999999999</v>
      </c>
      <c r="J61" s="127"/>
    </row>
    <row r="62" spans="1:10" ht="144">
      <c r="A62" s="126"/>
      <c r="B62" s="119">
        <v>20</v>
      </c>
      <c r="C62" s="10" t="s">
        <v>739</v>
      </c>
      <c r="D62" s="130" t="s">
        <v>31</v>
      </c>
      <c r="E62" s="149" t="s">
        <v>278</v>
      </c>
      <c r="F62" s="150"/>
      <c r="G62" s="11" t="s">
        <v>740</v>
      </c>
      <c r="H62" s="14">
        <v>0.56999999999999995</v>
      </c>
      <c r="I62" s="121">
        <f t="shared" si="1"/>
        <v>11.399999999999999</v>
      </c>
      <c r="J62" s="127"/>
    </row>
    <row r="63" spans="1:10" ht="156">
      <c r="A63" s="126"/>
      <c r="B63" s="119">
        <v>30</v>
      </c>
      <c r="C63" s="10" t="s">
        <v>741</v>
      </c>
      <c r="D63" s="130" t="s">
        <v>30</v>
      </c>
      <c r="E63" s="149"/>
      <c r="F63" s="150"/>
      <c r="G63" s="11" t="s">
        <v>742</v>
      </c>
      <c r="H63" s="14">
        <v>0.21</v>
      </c>
      <c r="I63" s="121">
        <f t="shared" si="1"/>
        <v>6.3</v>
      </c>
      <c r="J63" s="127"/>
    </row>
    <row r="64" spans="1:10" ht="156">
      <c r="A64" s="126"/>
      <c r="B64" s="119">
        <v>30</v>
      </c>
      <c r="C64" s="10" t="s">
        <v>741</v>
      </c>
      <c r="D64" s="130" t="s">
        <v>31</v>
      </c>
      <c r="E64" s="149"/>
      <c r="F64" s="150"/>
      <c r="G64" s="11" t="s">
        <v>742</v>
      </c>
      <c r="H64" s="14">
        <v>0.21</v>
      </c>
      <c r="I64" s="121">
        <f t="shared" si="1"/>
        <v>6.3</v>
      </c>
      <c r="J64" s="127"/>
    </row>
    <row r="65" spans="1:10" ht="108">
      <c r="A65" s="126"/>
      <c r="B65" s="119">
        <v>30</v>
      </c>
      <c r="C65" s="10" t="s">
        <v>743</v>
      </c>
      <c r="D65" s="130" t="s">
        <v>30</v>
      </c>
      <c r="E65" s="149" t="s">
        <v>279</v>
      </c>
      <c r="F65" s="150"/>
      <c r="G65" s="11" t="s">
        <v>744</v>
      </c>
      <c r="H65" s="14">
        <v>0.56999999999999995</v>
      </c>
      <c r="I65" s="121">
        <f t="shared" si="1"/>
        <v>17.099999999999998</v>
      </c>
      <c r="J65" s="127"/>
    </row>
    <row r="66" spans="1:10" ht="108">
      <c r="A66" s="126"/>
      <c r="B66" s="119">
        <v>30</v>
      </c>
      <c r="C66" s="10" t="s">
        <v>743</v>
      </c>
      <c r="D66" s="130" t="s">
        <v>30</v>
      </c>
      <c r="E66" s="149" t="s">
        <v>277</v>
      </c>
      <c r="F66" s="150"/>
      <c r="G66" s="11" t="s">
        <v>744</v>
      </c>
      <c r="H66" s="14">
        <v>0.56999999999999995</v>
      </c>
      <c r="I66" s="121">
        <f t="shared" si="1"/>
        <v>17.099999999999998</v>
      </c>
      <c r="J66" s="127"/>
    </row>
    <row r="67" spans="1:10" ht="108">
      <c r="A67" s="126"/>
      <c r="B67" s="119">
        <v>30</v>
      </c>
      <c r="C67" s="10" t="s">
        <v>743</v>
      </c>
      <c r="D67" s="130" t="s">
        <v>30</v>
      </c>
      <c r="E67" s="149" t="s">
        <v>278</v>
      </c>
      <c r="F67" s="150"/>
      <c r="G67" s="11" t="s">
        <v>744</v>
      </c>
      <c r="H67" s="14">
        <v>0.56999999999999995</v>
      </c>
      <c r="I67" s="121">
        <f t="shared" si="1"/>
        <v>17.099999999999998</v>
      </c>
      <c r="J67" s="127"/>
    </row>
    <row r="68" spans="1:10" ht="108">
      <c r="A68" s="126"/>
      <c r="B68" s="119">
        <v>30</v>
      </c>
      <c r="C68" s="10" t="s">
        <v>743</v>
      </c>
      <c r="D68" s="130" t="s">
        <v>31</v>
      </c>
      <c r="E68" s="149" t="s">
        <v>279</v>
      </c>
      <c r="F68" s="150"/>
      <c r="G68" s="11" t="s">
        <v>744</v>
      </c>
      <c r="H68" s="14">
        <v>0.56999999999999995</v>
      </c>
      <c r="I68" s="121">
        <f t="shared" si="1"/>
        <v>17.099999999999998</v>
      </c>
      <c r="J68" s="127"/>
    </row>
    <row r="69" spans="1:10" ht="108">
      <c r="A69" s="126"/>
      <c r="B69" s="119">
        <v>30</v>
      </c>
      <c r="C69" s="10" t="s">
        <v>743</v>
      </c>
      <c r="D69" s="130" t="s">
        <v>31</v>
      </c>
      <c r="E69" s="149" t="s">
        <v>277</v>
      </c>
      <c r="F69" s="150"/>
      <c r="G69" s="11" t="s">
        <v>744</v>
      </c>
      <c r="H69" s="14">
        <v>0.56999999999999995</v>
      </c>
      <c r="I69" s="121">
        <f t="shared" si="1"/>
        <v>17.099999999999998</v>
      </c>
      <c r="J69" s="127"/>
    </row>
    <row r="70" spans="1:10" ht="108">
      <c r="A70" s="126"/>
      <c r="B70" s="119">
        <v>30</v>
      </c>
      <c r="C70" s="10" t="s">
        <v>743</v>
      </c>
      <c r="D70" s="130" t="s">
        <v>31</v>
      </c>
      <c r="E70" s="149" t="s">
        <v>278</v>
      </c>
      <c r="F70" s="150"/>
      <c r="G70" s="11" t="s">
        <v>744</v>
      </c>
      <c r="H70" s="14">
        <v>0.56999999999999995</v>
      </c>
      <c r="I70" s="121">
        <f t="shared" si="1"/>
        <v>17.099999999999998</v>
      </c>
      <c r="J70" s="127"/>
    </row>
    <row r="71" spans="1:10" ht="120">
      <c r="A71" s="126"/>
      <c r="B71" s="119">
        <v>20</v>
      </c>
      <c r="C71" s="10" t="s">
        <v>745</v>
      </c>
      <c r="D71" s="130" t="s">
        <v>30</v>
      </c>
      <c r="E71" s="149" t="s">
        <v>279</v>
      </c>
      <c r="F71" s="150"/>
      <c r="G71" s="11" t="s">
        <v>746</v>
      </c>
      <c r="H71" s="14">
        <v>0.67</v>
      </c>
      <c r="I71" s="121">
        <f t="shared" si="1"/>
        <v>13.4</v>
      </c>
      <c r="J71" s="127"/>
    </row>
    <row r="72" spans="1:10" ht="120">
      <c r="A72" s="126"/>
      <c r="B72" s="119">
        <v>20</v>
      </c>
      <c r="C72" s="10" t="s">
        <v>745</v>
      </c>
      <c r="D72" s="130" t="s">
        <v>30</v>
      </c>
      <c r="E72" s="149" t="s">
        <v>277</v>
      </c>
      <c r="F72" s="150"/>
      <c r="G72" s="11" t="s">
        <v>746</v>
      </c>
      <c r="H72" s="14">
        <v>0.67</v>
      </c>
      <c r="I72" s="121">
        <f t="shared" si="1"/>
        <v>13.4</v>
      </c>
      <c r="J72" s="127"/>
    </row>
    <row r="73" spans="1:10" ht="120">
      <c r="A73" s="126"/>
      <c r="B73" s="119">
        <v>20</v>
      </c>
      <c r="C73" s="10" t="s">
        <v>745</v>
      </c>
      <c r="D73" s="130" t="s">
        <v>30</v>
      </c>
      <c r="E73" s="149" t="s">
        <v>278</v>
      </c>
      <c r="F73" s="150"/>
      <c r="G73" s="11" t="s">
        <v>746</v>
      </c>
      <c r="H73" s="14">
        <v>0.67</v>
      </c>
      <c r="I73" s="121">
        <f t="shared" si="1"/>
        <v>13.4</v>
      </c>
      <c r="J73" s="127"/>
    </row>
    <row r="74" spans="1:10" ht="120">
      <c r="A74" s="126"/>
      <c r="B74" s="119">
        <v>20</v>
      </c>
      <c r="C74" s="10" t="s">
        <v>745</v>
      </c>
      <c r="D74" s="130" t="s">
        <v>31</v>
      </c>
      <c r="E74" s="149" t="s">
        <v>279</v>
      </c>
      <c r="F74" s="150"/>
      <c r="G74" s="11" t="s">
        <v>746</v>
      </c>
      <c r="H74" s="14">
        <v>0.67</v>
      </c>
      <c r="I74" s="121">
        <f t="shared" si="1"/>
        <v>13.4</v>
      </c>
      <c r="J74" s="127"/>
    </row>
    <row r="75" spans="1:10" ht="120">
      <c r="A75" s="126"/>
      <c r="B75" s="119">
        <v>20</v>
      </c>
      <c r="C75" s="10" t="s">
        <v>745</v>
      </c>
      <c r="D75" s="130" t="s">
        <v>31</v>
      </c>
      <c r="E75" s="149" t="s">
        <v>277</v>
      </c>
      <c r="F75" s="150"/>
      <c r="G75" s="11" t="s">
        <v>746</v>
      </c>
      <c r="H75" s="14">
        <v>0.67</v>
      </c>
      <c r="I75" s="121">
        <f t="shared" si="1"/>
        <v>13.4</v>
      </c>
      <c r="J75" s="127"/>
    </row>
    <row r="76" spans="1:10" ht="120">
      <c r="A76" s="126"/>
      <c r="B76" s="119">
        <v>20</v>
      </c>
      <c r="C76" s="10" t="s">
        <v>745</v>
      </c>
      <c r="D76" s="130" t="s">
        <v>31</v>
      </c>
      <c r="E76" s="149" t="s">
        <v>278</v>
      </c>
      <c r="F76" s="150"/>
      <c r="G76" s="11" t="s">
        <v>746</v>
      </c>
      <c r="H76" s="14">
        <v>0.67</v>
      </c>
      <c r="I76" s="121">
        <f t="shared" si="1"/>
        <v>13.4</v>
      </c>
      <c r="J76" s="127"/>
    </row>
    <row r="77" spans="1:10" ht="264">
      <c r="A77" s="126"/>
      <c r="B77" s="119">
        <v>15</v>
      </c>
      <c r="C77" s="10" t="s">
        <v>747</v>
      </c>
      <c r="D77" s="130" t="s">
        <v>748</v>
      </c>
      <c r="E77" s="149" t="s">
        <v>245</v>
      </c>
      <c r="F77" s="150"/>
      <c r="G77" s="11" t="s">
        <v>749</v>
      </c>
      <c r="H77" s="14">
        <v>2.04</v>
      </c>
      <c r="I77" s="121">
        <f t="shared" si="1"/>
        <v>30.6</v>
      </c>
      <c r="J77" s="127"/>
    </row>
    <row r="78" spans="1:10" ht="108">
      <c r="A78" s="126"/>
      <c r="B78" s="119">
        <v>30</v>
      </c>
      <c r="C78" s="10" t="s">
        <v>750</v>
      </c>
      <c r="D78" s="130" t="s">
        <v>30</v>
      </c>
      <c r="E78" s="149"/>
      <c r="F78" s="150"/>
      <c r="G78" s="11" t="s">
        <v>751</v>
      </c>
      <c r="H78" s="14">
        <v>0.23</v>
      </c>
      <c r="I78" s="121">
        <f t="shared" si="1"/>
        <v>6.9</v>
      </c>
      <c r="J78" s="127"/>
    </row>
    <row r="79" spans="1:10" ht="108">
      <c r="A79" s="126"/>
      <c r="B79" s="119">
        <v>30</v>
      </c>
      <c r="C79" s="10" t="s">
        <v>750</v>
      </c>
      <c r="D79" s="130" t="s">
        <v>31</v>
      </c>
      <c r="E79" s="149"/>
      <c r="F79" s="150"/>
      <c r="G79" s="11" t="s">
        <v>751</v>
      </c>
      <c r="H79" s="14">
        <v>0.23</v>
      </c>
      <c r="I79" s="121">
        <f t="shared" si="1"/>
        <v>6.9</v>
      </c>
      <c r="J79" s="127"/>
    </row>
    <row r="80" spans="1:10" ht="144">
      <c r="A80" s="126"/>
      <c r="B80" s="119">
        <v>20</v>
      </c>
      <c r="C80" s="10" t="s">
        <v>752</v>
      </c>
      <c r="D80" s="130" t="s">
        <v>30</v>
      </c>
      <c r="E80" s="149" t="s">
        <v>279</v>
      </c>
      <c r="F80" s="150"/>
      <c r="G80" s="11" t="s">
        <v>753</v>
      </c>
      <c r="H80" s="14">
        <v>0.56999999999999995</v>
      </c>
      <c r="I80" s="121">
        <f t="shared" si="1"/>
        <v>11.399999999999999</v>
      </c>
      <c r="J80" s="127"/>
    </row>
    <row r="81" spans="1:10" ht="144">
      <c r="A81" s="126"/>
      <c r="B81" s="119">
        <v>20</v>
      </c>
      <c r="C81" s="10" t="s">
        <v>752</v>
      </c>
      <c r="D81" s="130" t="s">
        <v>31</v>
      </c>
      <c r="E81" s="149" t="s">
        <v>279</v>
      </c>
      <c r="F81" s="150"/>
      <c r="G81" s="11" t="s">
        <v>753</v>
      </c>
      <c r="H81" s="14">
        <v>0.56999999999999995</v>
      </c>
      <c r="I81" s="121">
        <f t="shared" si="1"/>
        <v>11.399999999999999</v>
      </c>
      <c r="J81" s="127"/>
    </row>
    <row r="82" spans="1:10" ht="132">
      <c r="A82" s="126"/>
      <c r="B82" s="119">
        <v>10</v>
      </c>
      <c r="C82" s="10" t="s">
        <v>754</v>
      </c>
      <c r="D82" s="130" t="s">
        <v>30</v>
      </c>
      <c r="E82" s="149"/>
      <c r="F82" s="150"/>
      <c r="G82" s="11" t="s">
        <v>755</v>
      </c>
      <c r="H82" s="14">
        <v>2.02</v>
      </c>
      <c r="I82" s="121">
        <f t="shared" si="1"/>
        <v>20.2</v>
      </c>
      <c r="J82" s="127"/>
    </row>
    <row r="83" spans="1:10" ht="132">
      <c r="A83" s="126"/>
      <c r="B83" s="119">
        <v>10</v>
      </c>
      <c r="C83" s="10" t="s">
        <v>754</v>
      </c>
      <c r="D83" s="130" t="s">
        <v>31</v>
      </c>
      <c r="E83" s="149"/>
      <c r="F83" s="150"/>
      <c r="G83" s="11" t="s">
        <v>755</v>
      </c>
      <c r="H83" s="14">
        <v>2.02</v>
      </c>
      <c r="I83" s="121">
        <f t="shared" si="1"/>
        <v>20.2</v>
      </c>
      <c r="J83" s="127"/>
    </row>
    <row r="84" spans="1:10" ht="156">
      <c r="A84" s="126"/>
      <c r="B84" s="119">
        <v>10</v>
      </c>
      <c r="C84" s="10" t="s">
        <v>756</v>
      </c>
      <c r="D84" s="130" t="s">
        <v>30</v>
      </c>
      <c r="E84" s="149" t="s">
        <v>112</v>
      </c>
      <c r="F84" s="150"/>
      <c r="G84" s="11" t="s">
        <v>757</v>
      </c>
      <c r="H84" s="14">
        <v>2.31</v>
      </c>
      <c r="I84" s="121">
        <f t="shared" si="1"/>
        <v>23.1</v>
      </c>
      <c r="J84" s="127"/>
    </row>
    <row r="85" spans="1:10" ht="156">
      <c r="A85" s="126"/>
      <c r="B85" s="119">
        <v>10</v>
      </c>
      <c r="C85" s="10" t="s">
        <v>756</v>
      </c>
      <c r="D85" s="130" t="s">
        <v>31</v>
      </c>
      <c r="E85" s="149" t="s">
        <v>112</v>
      </c>
      <c r="F85" s="150"/>
      <c r="G85" s="11" t="s">
        <v>757</v>
      </c>
      <c r="H85" s="14">
        <v>2.31</v>
      </c>
      <c r="I85" s="121">
        <f t="shared" si="1"/>
        <v>23.1</v>
      </c>
      <c r="J85" s="127"/>
    </row>
    <row r="86" spans="1:10" ht="144">
      <c r="A86" s="126"/>
      <c r="B86" s="119">
        <v>10</v>
      </c>
      <c r="C86" s="10" t="s">
        <v>758</v>
      </c>
      <c r="D86" s="130" t="s">
        <v>30</v>
      </c>
      <c r="E86" s="149" t="s">
        <v>759</v>
      </c>
      <c r="F86" s="150"/>
      <c r="G86" s="11" t="s">
        <v>760</v>
      </c>
      <c r="H86" s="14">
        <v>2.75</v>
      </c>
      <c r="I86" s="121">
        <f t="shared" ref="I86:I109" si="2">H86*B86</f>
        <v>27.5</v>
      </c>
      <c r="J86" s="127"/>
    </row>
    <row r="87" spans="1:10" ht="84">
      <c r="A87" s="126"/>
      <c r="B87" s="119">
        <v>30</v>
      </c>
      <c r="C87" s="10" t="s">
        <v>662</v>
      </c>
      <c r="D87" s="130" t="s">
        <v>30</v>
      </c>
      <c r="E87" s="149"/>
      <c r="F87" s="150"/>
      <c r="G87" s="11" t="s">
        <v>664</v>
      </c>
      <c r="H87" s="14">
        <v>0.16</v>
      </c>
      <c r="I87" s="121">
        <f t="shared" si="2"/>
        <v>4.8</v>
      </c>
      <c r="J87" s="127"/>
    </row>
    <row r="88" spans="1:10" ht="84">
      <c r="A88" s="126"/>
      <c r="B88" s="119">
        <v>30</v>
      </c>
      <c r="C88" s="10" t="s">
        <v>662</v>
      </c>
      <c r="D88" s="130" t="s">
        <v>31</v>
      </c>
      <c r="E88" s="149"/>
      <c r="F88" s="150"/>
      <c r="G88" s="11" t="s">
        <v>664</v>
      </c>
      <c r="H88" s="14">
        <v>0.16</v>
      </c>
      <c r="I88" s="121">
        <f t="shared" si="2"/>
        <v>4.8</v>
      </c>
      <c r="J88" s="127"/>
    </row>
    <row r="89" spans="1:10" ht="228">
      <c r="A89" s="126"/>
      <c r="B89" s="119">
        <v>20</v>
      </c>
      <c r="C89" s="10" t="s">
        <v>761</v>
      </c>
      <c r="D89" s="130" t="s">
        <v>232</v>
      </c>
      <c r="E89" s="149" t="s">
        <v>245</v>
      </c>
      <c r="F89" s="150"/>
      <c r="G89" s="11" t="s">
        <v>762</v>
      </c>
      <c r="H89" s="14">
        <v>1.1599999999999999</v>
      </c>
      <c r="I89" s="121">
        <f t="shared" si="2"/>
        <v>23.2</v>
      </c>
      <c r="J89" s="127"/>
    </row>
    <row r="90" spans="1:10" ht="228">
      <c r="A90" s="126"/>
      <c r="B90" s="119">
        <v>20</v>
      </c>
      <c r="C90" s="10" t="s">
        <v>761</v>
      </c>
      <c r="D90" s="130" t="s">
        <v>234</v>
      </c>
      <c r="E90" s="149" t="s">
        <v>245</v>
      </c>
      <c r="F90" s="150"/>
      <c r="G90" s="11" t="s">
        <v>762</v>
      </c>
      <c r="H90" s="14">
        <v>1.1599999999999999</v>
      </c>
      <c r="I90" s="121">
        <f t="shared" si="2"/>
        <v>23.2</v>
      </c>
      <c r="J90" s="127"/>
    </row>
    <row r="91" spans="1:10" ht="120">
      <c r="A91" s="126"/>
      <c r="B91" s="119">
        <v>20</v>
      </c>
      <c r="C91" s="10" t="s">
        <v>763</v>
      </c>
      <c r="D91" s="130" t="s">
        <v>30</v>
      </c>
      <c r="E91" s="149" t="s">
        <v>279</v>
      </c>
      <c r="F91" s="150"/>
      <c r="G91" s="11" t="s">
        <v>764</v>
      </c>
      <c r="H91" s="14">
        <v>0.56999999999999995</v>
      </c>
      <c r="I91" s="121">
        <f t="shared" si="2"/>
        <v>11.399999999999999</v>
      </c>
      <c r="J91" s="127"/>
    </row>
    <row r="92" spans="1:10" ht="120">
      <c r="A92" s="126"/>
      <c r="B92" s="119">
        <v>20</v>
      </c>
      <c r="C92" s="10" t="s">
        <v>763</v>
      </c>
      <c r="D92" s="130" t="s">
        <v>30</v>
      </c>
      <c r="E92" s="149" t="s">
        <v>277</v>
      </c>
      <c r="F92" s="150"/>
      <c r="G92" s="11" t="s">
        <v>764</v>
      </c>
      <c r="H92" s="14">
        <v>0.56999999999999995</v>
      </c>
      <c r="I92" s="121">
        <f t="shared" si="2"/>
        <v>11.399999999999999</v>
      </c>
      <c r="J92" s="127"/>
    </row>
    <row r="93" spans="1:10" ht="120">
      <c r="A93" s="126"/>
      <c r="B93" s="119">
        <v>20</v>
      </c>
      <c r="C93" s="10" t="s">
        <v>763</v>
      </c>
      <c r="D93" s="130" t="s">
        <v>30</v>
      </c>
      <c r="E93" s="149" t="s">
        <v>278</v>
      </c>
      <c r="F93" s="150"/>
      <c r="G93" s="11" t="s">
        <v>764</v>
      </c>
      <c r="H93" s="14">
        <v>0.56999999999999995</v>
      </c>
      <c r="I93" s="121">
        <f t="shared" si="2"/>
        <v>11.399999999999999</v>
      </c>
      <c r="J93" s="127"/>
    </row>
    <row r="94" spans="1:10" ht="120">
      <c r="A94" s="126"/>
      <c r="B94" s="119">
        <v>20</v>
      </c>
      <c r="C94" s="10" t="s">
        <v>763</v>
      </c>
      <c r="D94" s="130" t="s">
        <v>31</v>
      </c>
      <c r="E94" s="149" t="s">
        <v>279</v>
      </c>
      <c r="F94" s="150"/>
      <c r="G94" s="11" t="s">
        <v>764</v>
      </c>
      <c r="H94" s="14">
        <v>0.56999999999999995</v>
      </c>
      <c r="I94" s="121">
        <f t="shared" si="2"/>
        <v>11.399999999999999</v>
      </c>
      <c r="J94" s="127"/>
    </row>
    <row r="95" spans="1:10" ht="120">
      <c r="A95" s="126"/>
      <c r="B95" s="119">
        <v>20</v>
      </c>
      <c r="C95" s="10" t="s">
        <v>763</v>
      </c>
      <c r="D95" s="130" t="s">
        <v>31</v>
      </c>
      <c r="E95" s="149" t="s">
        <v>277</v>
      </c>
      <c r="F95" s="150"/>
      <c r="G95" s="11" t="s">
        <v>764</v>
      </c>
      <c r="H95" s="14">
        <v>0.56999999999999995</v>
      </c>
      <c r="I95" s="121">
        <f t="shared" si="2"/>
        <v>11.399999999999999</v>
      </c>
      <c r="J95" s="127"/>
    </row>
    <row r="96" spans="1:10" ht="120">
      <c r="A96" s="126"/>
      <c r="B96" s="119">
        <v>20</v>
      </c>
      <c r="C96" s="10" t="s">
        <v>763</v>
      </c>
      <c r="D96" s="130" t="s">
        <v>31</v>
      </c>
      <c r="E96" s="149" t="s">
        <v>278</v>
      </c>
      <c r="F96" s="150"/>
      <c r="G96" s="11" t="s">
        <v>764</v>
      </c>
      <c r="H96" s="14">
        <v>0.56999999999999995</v>
      </c>
      <c r="I96" s="121">
        <f t="shared" si="2"/>
        <v>11.399999999999999</v>
      </c>
      <c r="J96" s="127"/>
    </row>
    <row r="97" spans="1:10" ht="108">
      <c r="A97" s="126"/>
      <c r="B97" s="119">
        <v>30</v>
      </c>
      <c r="C97" s="10" t="s">
        <v>765</v>
      </c>
      <c r="D97" s="130" t="s">
        <v>28</v>
      </c>
      <c r="E97" s="149"/>
      <c r="F97" s="150"/>
      <c r="G97" s="11" t="s">
        <v>766</v>
      </c>
      <c r="H97" s="14">
        <v>0.23</v>
      </c>
      <c r="I97" s="121">
        <f t="shared" si="2"/>
        <v>6.9</v>
      </c>
      <c r="J97" s="127"/>
    </row>
    <row r="98" spans="1:10" ht="108">
      <c r="A98" s="126"/>
      <c r="B98" s="119">
        <v>30</v>
      </c>
      <c r="C98" s="10" t="s">
        <v>765</v>
      </c>
      <c r="D98" s="130" t="s">
        <v>31</v>
      </c>
      <c r="E98" s="149"/>
      <c r="F98" s="150"/>
      <c r="G98" s="11" t="s">
        <v>766</v>
      </c>
      <c r="H98" s="14">
        <v>0.23</v>
      </c>
      <c r="I98" s="121">
        <f t="shared" si="2"/>
        <v>6.9</v>
      </c>
      <c r="J98" s="127"/>
    </row>
    <row r="99" spans="1:10" ht="108">
      <c r="A99" s="126"/>
      <c r="B99" s="119">
        <v>30</v>
      </c>
      <c r="C99" s="10" t="s">
        <v>767</v>
      </c>
      <c r="D99" s="130" t="s">
        <v>657</v>
      </c>
      <c r="E99" s="149"/>
      <c r="F99" s="150"/>
      <c r="G99" s="11" t="s">
        <v>768</v>
      </c>
      <c r="H99" s="14">
        <v>0.23</v>
      </c>
      <c r="I99" s="121">
        <f t="shared" si="2"/>
        <v>6.9</v>
      </c>
      <c r="J99" s="127"/>
    </row>
    <row r="100" spans="1:10" ht="108">
      <c r="A100" s="126"/>
      <c r="B100" s="119">
        <v>30</v>
      </c>
      <c r="C100" s="10" t="s">
        <v>767</v>
      </c>
      <c r="D100" s="130" t="s">
        <v>30</v>
      </c>
      <c r="E100" s="149"/>
      <c r="F100" s="150"/>
      <c r="G100" s="11" t="s">
        <v>768</v>
      </c>
      <c r="H100" s="14">
        <v>0.23</v>
      </c>
      <c r="I100" s="121">
        <f t="shared" si="2"/>
        <v>6.9</v>
      </c>
      <c r="J100" s="127"/>
    </row>
    <row r="101" spans="1:10" ht="108">
      <c r="A101" s="126"/>
      <c r="B101" s="119">
        <v>30</v>
      </c>
      <c r="C101" s="10" t="s">
        <v>767</v>
      </c>
      <c r="D101" s="130" t="s">
        <v>72</v>
      </c>
      <c r="E101" s="149"/>
      <c r="F101" s="150"/>
      <c r="G101" s="11" t="s">
        <v>768</v>
      </c>
      <c r="H101" s="14">
        <v>0.23</v>
      </c>
      <c r="I101" s="121">
        <f t="shared" si="2"/>
        <v>6.9</v>
      </c>
      <c r="J101" s="127"/>
    </row>
    <row r="102" spans="1:10" ht="108">
      <c r="A102" s="126"/>
      <c r="B102" s="119">
        <v>30</v>
      </c>
      <c r="C102" s="10" t="s">
        <v>769</v>
      </c>
      <c r="D102" s="130" t="s">
        <v>28</v>
      </c>
      <c r="E102" s="149" t="s">
        <v>278</v>
      </c>
      <c r="F102" s="150"/>
      <c r="G102" s="11" t="s">
        <v>770</v>
      </c>
      <c r="H102" s="14">
        <v>0.56999999999999995</v>
      </c>
      <c r="I102" s="121">
        <f t="shared" si="2"/>
        <v>17.099999999999998</v>
      </c>
      <c r="J102" s="127"/>
    </row>
    <row r="103" spans="1:10" ht="108">
      <c r="A103" s="126"/>
      <c r="B103" s="119">
        <v>30</v>
      </c>
      <c r="C103" s="10" t="s">
        <v>769</v>
      </c>
      <c r="D103" s="130" t="s">
        <v>30</v>
      </c>
      <c r="E103" s="149" t="s">
        <v>278</v>
      </c>
      <c r="F103" s="150"/>
      <c r="G103" s="11" t="s">
        <v>770</v>
      </c>
      <c r="H103" s="14">
        <v>0.56999999999999995</v>
      </c>
      <c r="I103" s="121">
        <f t="shared" si="2"/>
        <v>17.099999999999998</v>
      </c>
      <c r="J103" s="127"/>
    </row>
    <row r="104" spans="1:10" ht="108">
      <c r="A104" s="126"/>
      <c r="B104" s="119">
        <v>30</v>
      </c>
      <c r="C104" s="10" t="s">
        <v>769</v>
      </c>
      <c r="D104" s="130" t="s">
        <v>31</v>
      </c>
      <c r="E104" s="149" t="s">
        <v>278</v>
      </c>
      <c r="F104" s="150"/>
      <c r="G104" s="11" t="s">
        <v>770</v>
      </c>
      <c r="H104" s="14">
        <v>0.56999999999999995</v>
      </c>
      <c r="I104" s="121">
        <f t="shared" si="2"/>
        <v>17.099999999999998</v>
      </c>
      <c r="J104" s="127"/>
    </row>
    <row r="105" spans="1:10" ht="108">
      <c r="A105" s="126"/>
      <c r="B105" s="119">
        <v>20</v>
      </c>
      <c r="C105" s="10" t="s">
        <v>103</v>
      </c>
      <c r="D105" s="130" t="s">
        <v>28</v>
      </c>
      <c r="E105" s="149" t="s">
        <v>278</v>
      </c>
      <c r="F105" s="150"/>
      <c r="G105" s="11" t="s">
        <v>771</v>
      </c>
      <c r="H105" s="14">
        <v>0.56999999999999995</v>
      </c>
      <c r="I105" s="121">
        <f t="shared" si="2"/>
        <v>11.399999999999999</v>
      </c>
      <c r="J105" s="127"/>
    </row>
    <row r="106" spans="1:10" ht="108">
      <c r="A106" s="126"/>
      <c r="B106" s="119">
        <v>20</v>
      </c>
      <c r="C106" s="10" t="s">
        <v>103</v>
      </c>
      <c r="D106" s="130" t="s">
        <v>30</v>
      </c>
      <c r="E106" s="149" t="s">
        <v>278</v>
      </c>
      <c r="F106" s="150"/>
      <c r="G106" s="11" t="s">
        <v>771</v>
      </c>
      <c r="H106" s="14">
        <v>0.56999999999999995</v>
      </c>
      <c r="I106" s="121">
        <f t="shared" si="2"/>
        <v>11.399999999999999</v>
      </c>
      <c r="J106" s="127"/>
    </row>
    <row r="107" spans="1:10" ht="168">
      <c r="A107" s="126"/>
      <c r="B107" s="119">
        <v>10</v>
      </c>
      <c r="C107" s="10" t="s">
        <v>772</v>
      </c>
      <c r="D107" s="130" t="s">
        <v>277</v>
      </c>
      <c r="E107" s="149" t="s">
        <v>30</v>
      </c>
      <c r="F107" s="150"/>
      <c r="G107" s="11" t="s">
        <v>773</v>
      </c>
      <c r="H107" s="14">
        <v>0.56999999999999995</v>
      </c>
      <c r="I107" s="121">
        <f t="shared" si="2"/>
        <v>5.6999999999999993</v>
      </c>
      <c r="J107" s="127"/>
    </row>
    <row r="108" spans="1:10" ht="168">
      <c r="A108" s="126"/>
      <c r="B108" s="119">
        <v>10</v>
      </c>
      <c r="C108" s="10" t="s">
        <v>772</v>
      </c>
      <c r="D108" s="130" t="s">
        <v>278</v>
      </c>
      <c r="E108" s="149" t="s">
        <v>30</v>
      </c>
      <c r="F108" s="150"/>
      <c r="G108" s="11" t="s">
        <v>773</v>
      </c>
      <c r="H108" s="14">
        <v>0.56999999999999995</v>
      </c>
      <c r="I108" s="121">
        <f t="shared" si="2"/>
        <v>5.6999999999999993</v>
      </c>
      <c r="J108" s="127"/>
    </row>
    <row r="109" spans="1:10" ht="168">
      <c r="A109" s="126"/>
      <c r="B109" s="120">
        <v>10</v>
      </c>
      <c r="C109" s="12" t="s">
        <v>774</v>
      </c>
      <c r="D109" s="131" t="s">
        <v>775</v>
      </c>
      <c r="E109" s="151" t="s">
        <v>30</v>
      </c>
      <c r="F109" s="152"/>
      <c r="G109" s="13" t="s">
        <v>776</v>
      </c>
      <c r="H109" s="15">
        <v>1.83</v>
      </c>
      <c r="I109" s="122">
        <f t="shared" si="2"/>
        <v>18.3</v>
      </c>
      <c r="J109" s="127"/>
    </row>
  </sheetData>
  <mergeCells count="9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1097.3999999999999</v>
      </c>
      <c r="O2" t="s">
        <v>188</v>
      </c>
    </row>
    <row r="3" spans="1:15" ht="12.75" customHeight="1">
      <c r="A3" s="126"/>
      <c r="B3" s="133" t="s">
        <v>140</v>
      </c>
      <c r="C3" s="132"/>
      <c r="D3" s="132"/>
      <c r="E3" s="132"/>
      <c r="F3" s="132"/>
      <c r="G3" s="132"/>
      <c r="H3" s="132"/>
      <c r="I3" s="132"/>
      <c r="J3" s="132"/>
      <c r="K3" s="132"/>
      <c r="L3" s="127"/>
      <c r="N3">
        <v>1097.3999999999999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3">
        <f>IF(Invoice!J10&lt;&gt;"",Invoice!J10,"")</f>
        <v>51273</v>
      </c>
      <c r="L10" s="127"/>
    </row>
    <row r="11" spans="1:15" ht="12.75" customHeight="1">
      <c r="A11" s="126"/>
      <c r="B11" s="126" t="s">
        <v>717</v>
      </c>
      <c r="C11" s="132"/>
      <c r="D11" s="132"/>
      <c r="E11" s="132"/>
      <c r="F11" s="127"/>
      <c r="G11" s="128"/>
      <c r="H11" s="128" t="s">
        <v>717</v>
      </c>
      <c r="I11" s="132"/>
      <c r="J11" s="132"/>
      <c r="K11" s="154"/>
      <c r="L11" s="127"/>
    </row>
    <row r="12" spans="1:15" ht="12.75" customHeight="1">
      <c r="A12" s="126"/>
      <c r="B12" s="126" t="s">
        <v>785</v>
      </c>
      <c r="C12" s="132"/>
      <c r="D12" s="132"/>
      <c r="E12" s="132"/>
      <c r="F12" s="127"/>
      <c r="G12" s="128"/>
      <c r="H12" s="128" t="s">
        <v>782</v>
      </c>
      <c r="I12" s="132"/>
      <c r="J12" s="132"/>
      <c r="K12" s="142"/>
      <c r="L12" s="127"/>
    </row>
    <row r="13" spans="1:15" ht="12.75" customHeight="1">
      <c r="A13" s="126"/>
      <c r="B13" s="128" t="s">
        <v>783</v>
      </c>
      <c r="C13" s="132"/>
      <c r="D13" s="132"/>
      <c r="E13" s="132"/>
      <c r="F13" s="127"/>
      <c r="G13" s="128"/>
      <c r="H13" s="128" t="s">
        <v>783</v>
      </c>
      <c r="I13" s="132"/>
      <c r="J13" s="132"/>
      <c r="K13" s="132"/>
      <c r="L13" s="127"/>
    </row>
    <row r="14" spans="1:15" ht="12.75" customHeight="1">
      <c r="A14" s="126"/>
      <c r="B14" s="126" t="s">
        <v>719</v>
      </c>
      <c r="C14" s="132"/>
      <c r="D14" s="132"/>
      <c r="E14" s="132"/>
      <c r="F14" s="127"/>
      <c r="G14" s="128"/>
      <c r="H14" s="128" t="s">
        <v>784</v>
      </c>
      <c r="I14" s="132"/>
      <c r="J14" s="132"/>
      <c r="K14" s="111" t="s">
        <v>16</v>
      </c>
      <c r="L14" s="127"/>
    </row>
    <row r="15" spans="1:15" ht="15" customHeight="1">
      <c r="A15" s="126"/>
      <c r="B15" s="126" t="s">
        <v>720</v>
      </c>
      <c r="C15" s="132"/>
      <c r="D15" s="132"/>
      <c r="E15" s="132"/>
      <c r="F15" s="127"/>
      <c r="G15" s="128"/>
      <c r="H15" s="128" t="s">
        <v>720</v>
      </c>
      <c r="I15" s="132"/>
      <c r="J15" s="132"/>
      <c r="K15" s="155">
        <f>Invoice!J15</f>
        <v>45170</v>
      </c>
      <c r="L15" s="127"/>
    </row>
    <row r="16" spans="1:15" ht="15" customHeight="1">
      <c r="A16" s="126"/>
      <c r="B16" s="143" t="s">
        <v>781</v>
      </c>
      <c r="C16" s="7"/>
      <c r="D16" s="7"/>
      <c r="E16" s="7"/>
      <c r="F16" s="8"/>
      <c r="G16" s="128"/>
      <c r="H16" s="144" t="s">
        <v>781</v>
      </c>
      <c r="I16" s="132"/>
      <c r="J16" s="132"/>
      <c r="K16" s="156"/>
      <c r="L16" s="127"/>
    </row>
    <row r="17" spans="1:12" ht="15" customHeight="1">
      <c r="A17" s="126"/>
      <c r="B17" s="132"/>
      <c r="C17" s="132"/>
      <c r="D17" s="132"/>
      <c r="E17" s="132"/>
      <c r="F17" s="132"/>
      <c r="G17" s="132"/>
      <c r="H17" s="132"/>
      <c r="I17" s="135" t="s">
        <v>147</v>
      </c>
      <c r="J17" s="135" t="s">
        <v>147</v>
      </c>
      <c r="K17" s="141">
        <v>2000000644</v>
      </c>
      <c r="L17" s="127"/>
    </row>
    <row r="18" spans="1:12" ht="12.75" customHeight="1">
      <c r="A18" s="126"/>
      <c r="B18" s="132" t="s">
        <v>721</v>
      </c>
      <c r="C18" s="132"/>
      <c r="D18" s="132"/>
      <c r="E18" s="132"/>
      <c r="F18" s="132"/>
      <c r="G18" s="132"/>
      <c r="H18" s="132"/>
      <c r="I18" s="135" t="s">
        <v>148</v>
      </c>
      <c r="J18" s="135" t="s">
        <v>148</v>
      </c>
      <c r="K18" s="141" t="str">
        <f>IF(Invoice!J18&lt;&gt;"",Invoice!J18,"")</f>
        <v>Leo</v>
      </c>
      <c r="L18" s="127"/>
    </row>
    <row r="19" spans="1:12" ht="18" customHeight="1">
      <c r="A19" s="126"/>
      <c r="B19" s="132" t="s">
        <v>722</v>
      </c>
      <c r="C19" s="132"/>
      <c r="D19" s="132"/>
      <c r="E19" s="132"/>
      <c r="F19" s="132"/>
      <c r="G19" s="132"/>
      <c r="H19" s="132"/>
      <c r="I19" s="134" t="s">
        <v>264</v>
      </c>
      <c r="J19" s="134" t="s">
        <v>264</v>
      </c>
      <c r="K19" s="116" t="s">
        <v>138</v>
      </c>
      <c r="L19" s="127"/>
    </row>
    <row r="20" spans="1:12" ht="12.75" customHeight="1">
      <c r="A20" s="126"/>
      <c r="B20" s="132"/>
      <c r="C20" s="132"/>
      <c r="D20" s="132"/>
      <c r="E20" s="132"/>
      <c r="F20" s="132"/>
      <c r="G20" s="132"/>
      <c r="H20" s="132"/>
      <c r="I20" s="132"/>
      <c r="J20" s="132"/>
      <c r="K20" s="132"/>
      <c r="L20" s="127"/>
    </row>
    <row r="21" spans="1:12" ht="12.75" customHeight="1">
      <c r="A21" s="126"/>
      <c r="B21" s="112" t="s">
        <v>204</v>
      </c>
      <c r="C21" s="112" t="s">
        <v>205</v>
      </c>
      <c r="D21" s="112" t="s">
        <v>290</v>
      </c>
      <c r="E21" s="129" t="s">
        <v>206</v>
      </c>
      <c r="F21" s="157" t="s">
        <v>207</v>
      </c>
      <c r="G21" s="158"/>
      <c r="H21" s="112" t="s">
        <v>174</v>
      </c>
      <c r="I21" s="112" t="s">
        <v>208</v>
      </c>
      <c r="J21" s="112" t="s">
        <v>208</v>
      </c>
      <c r="K21" s="112" t="s">
        <v>26</v>
      </c>
      <c r="L21" s="127"/>
    </row>
    <row r="22" spans="1:12" ht="38.25">
      <c r="A22" s="126"/>
      <c r="B22" s="117"/>
      <c r="C22" s="117"/>
      <c r="D22" s="117"/>
      <c r="E22" s="118"/>
      <c r="F22" s="159"/>
      <c r="G22" s="160"/>
      <c r="H22" s="145" t="s">
        <v>816</v>
      </c>
      <c r="I22" s="117"/>
      <c r="J22" s="117"/>
      <c r="K22" s="117"/>
      <c r="L22" s="127"/>
    </row>
    <row r="23" spans="1:12">
      <c r="A23" s="126"/>
      <c r="B23" s="119">
        <f>'Tax Invoice'!D18</f>
        <v>20</v>
      </c>
      <c r="C23" s="10" t="s">
        <v>109</v>
      </c>
      <c r="D23" s="10" t="s">
        <v>109</v>
      </c>
      <c r="E23" s="130" t="s">
        <v>28</v>
      </c>
      <c r="F23" s="149"/>
      <c r="G23" s="150"/>
      <c r="H23" s="11" t="s">
        <v>790</v>
      </c>
      <c r="I23" s="14">
        <f t="shared" ref="I23:I54" si="0">ROUNDUP(J23*$N$1,2)</f>
        <v>0.15</v>
      </c>
      <c r="J23" s="14">
        <v>0.15</v>
      </c>
      <c r="K23" s="121">
        <f t="shared" ref="K23:K54" si="1">I23*B23</f>
        <v>3</v>
      </c>
      <c r="L23" s="127"/>
    </row>
    <row r="24" spans="1:12">
      <c r="A24" s="126"/>
      <c r="B24" s="119">
        <f>'Tax Invoice'!D19</f>
        <v>20</v>
      </c>
      <c r="C24" s="10" t="s">
        <v>109</v>
      </c>
      <c r="D24" s="10" t="s">
        <v>109</v>
      </c>
      <c r="E24" s="130" t="s">
        <v>31</v>
      </c>
      <c r="F24" s="149"/>
      <c r="G24" s="150"/>
      <c r="H24" s="11" t="s">
        <v>790</v>
      </c>
      <c r="I24" s="14">
        <f t="shared" si="0"/>
        <v>0.15</v>
      </c>
      <c r="J24" s="14">
        <v>0.15</v>
      </c>
      <c r="K24" s="121">
        <f t="shared" si="1"/>
        <v>3</v>
      </c>
      <c r="L24" s="127"/>
    </row>
    <row r="25" spans="1:12" ht="11.25" customHeight="1">
      <c r="A25" s="126"/>
      <c r="B25" s="119">
        <f>'Tax Invoice'!D20</f>
        <v>20</v>
      </c>
      <c r="C25" s="10" t="s">
        <v>724</v>
      </c>
      <c r="D25" s="10" t="s">
        <v>724</v>
      </c>
      <c r="E25" s="130" t="s">
        <v>30</v>
      </c>
      <c r="F25" s="149" t="s">
        <v>279</v>
      </c>
      <c r="G25" s="150"/>
      <c r="H25" s="11" t="s">
        <v>791</v>
      </c>
      <c r="I25" s="14">
        <f t="shared" si="0"/>
        <v>0.56999999999999995</v>
      </c>
      <c r="J25" s="14">
        <v>0.56999999999999995</v>
      </c>
      <c r="K25" s="121">
        <f t="shared" si="1"/>
        <v>11.399999999999999</v>
      </c>
      <c r="L25" s="127"/>
    </row>
    <row r="26" spans="1:12" ht="11.25" customHeight="1">
      <c r="A26" s="126"/>
      <c r="B26" s="119">
        <f>'Tax Invoice'!D21</f>
        <v>20</v>
      </c>
      <c r="C26" s="10" t="s">
        <v>724</v>
      </c>
      <c r="D26" s="10" t="s">
        <v>724</v>
      </c>
      <c r="E26" s="130" t="s">
        <v>30</v>
      </c>
      <c r="F26" s="149" t="s">
        <v>277</v>
      </c>
      <c r="G26" s="150"/>
      <c r="H26" s="11" t="s">
        <v>791</v>
      </c>
      <c r="I26" s="14">
        <f t="shared" si="0"/>
        <v>0.56999999999999995</v>
      </c>
      <c r="J26" s="14">
        <v>0.56999999999999995</v>
      </c>
      <c r="K26" s="121">
        <f t="shared" si="1"/>
        <v>11.399999999999999</v>
      </c>
      <c r="L26" s="127"/>
    </row>
    <row r="27" spans="1:12" ht="11.25" customHeight="1">
      <c r="A27" s="126"/>
      <c r="B27" s="119">
        <f>'Tax Invoice'!D22</f>
        <v>20</v>
      </c>
      <c r="C27" s="10" t="s">
        <v>724</v>
      </c>
      <c r="D27" s="10" t="s">
        <v>724</v>
      </c>
      <c r="E27" s="130" t="s">
        <v>30</v>
      </c>
      <c r="F27" s="149" t="s">
        <v>278</v>
      </c>
      <c r="G27" s="150"/>
      <c r="H27" s="11" t="s">
        <v>791</v>
      </c>
      <c r="I27" s="14">
        <f t="shared" si="0"/>
        <v>0.56999999999999995</v>
      </c>
      <c r="J27" s="14">
        <v>0.56999999999999995</v>
      </c>
      <c r="K27" s="121">
        <f t="shared" si="1"/>
        <v>11.399999999999999</v>
      </c>
      <c r="L27" s="127"/>
    </row>
    <row r="28" spans="1:12" ht="11.25" customHeight="1">
      <c r="A28" s="126"/>
      <c r="B28" s="119">
        <f>'Tax Invoice'!D23</f>
        <v>20</v>
      </c>
      <c r="C28" s="10" t="s">
        <v>724</v>
      </c>
      <c r="D28" s="10" t="s">
        <v>724</v>
      </c>
      <c r="E28" s="130" t="s">
        <v>31</v>
      </c>
      <c r="F28" s="149" t="s">
        <v>279</v>
      </c>
      <c r="G28" s="150"/>
      <c r="H28" s="11" t="s">
        <v>791</v>
      </c>
      <c r="I28" s="14">
        <f t="shared" si="0"/>
        <v>0.56999999999999995</v>
      </c>
      <c r="J28" s="14">
        <v>0.56999999999999995</v>
      </c>
      <c r="K28" s="121">
        <f t="shared" si="1"/>
        <v>11.399999999999999</v>
      </c>
      <c r="L28" s="127"/>
    </row>
    <row r="29" spans="1:12" ht="11.25" customHeight="1">
      <c r="A29" s="126"/>
      <c r="B29" s="119">
        <f>'Tax Invoice'!D24</f>
        <v>20</v>
      </c>
      <c r="C29" s="10" t="s">
        <v>724</v>
      </c>
      <c r="D29" s="10" t="s">
        <v>724</v>
      </c>
      <c r="E29" s="130" t="s">
        <v>31</v>
      </c>
      <c r="F29" s="149" t="s">
        <v>277</v>
      </c>
      <c r="G29" s="150"/>
      <c r="H29" s="11" t="s">
        <v>791</v>
      </c>
      <c r="I29" s="14">
        <f t="shared" si="0"/>
        <v>0.56999999999999995</v>
      </c>
      <c r="J29" s="14">
        <v>0.56999999999999995</v>
      </c>
      <c r="K29" s="121">
        <f t="shared" si="1"/>
        <v>11.399999999999999</v>
      </c>
      <c r="L29" s="127"/>
    </row>
    <row r="30" spans="1:12" ht="11.25" customHeight="1">
      <c r="A30" s="126"/>
      <c r="B30" s="119">
        <f>'Tax Invoice'!D25</f>
        <v>20</v>
      </c>
      <c r="C30" s="10" t="s">
        <v>724</v>
      </c>
      <c r="D30" s="10" t="s">
        <v>724</v>
      </c>
      <c r="E30" s="130" t="s">
        <v>31</v>
      </c>
      <c r="F30" s="149" t="s">
        <v>278</v>
      </c>
      <c r="G30" s="150"/>
      <c r="H30" s="11" t="s">
        <v>791</v>
      </c>
      <c r="I30" s="14">
        <f t="shared" si="0"/>
        <v>0.56999999999999995</v>
      </c>
      <c r="J30" s="14">
        <v>0.56999999999999995</v>
      </c>
      <c r="K30" s="121">
        <f t="shared" si="1"/>
        <v>11.399999999999999</v>
      </c>
      <c r="L30" s="127"/>
    </row>
    <row r="31" spans="1:12" ht="11.25" customHeight="1">
      <c r="A31" s="126"/>
      <c r="B31" s="119">
        <f>'Tax Invoice'!D26</f>
        <v>20</v>
      </c>
      <c r="C31" s="10" t="s">
        <v>724</v>
      </c>
      <c r="D31" s="10" t="s">
        <v>724</v>
      </c>
      <c r="E31" s="130" t="s">
        <v>32</v>
      </c>
      <c r="F31" s="149" t="s">
        <v>279</v>
      </c>
      <c r="G31" s="150"/>
      <c r="H31" s="11" t="s">
        <v>791</v>
      </c>
      <c r="I31" s="14">
        <f t="shared" si="0"/>
        <v>0.56999999999999995</v>
      </c>
      <c r="J31" s="14">
        <v>0.56999999999999995</v>
      </c>
      <c r="K31" s="121">
        <f t="shared" si="1"/>
        <v>11.399999999999999</v>
      </c>
      <c r="L31" s="127"/>
    </row>
    <row r="32" spans="1:12" ht="11.25" customHeight="1">
      <c r="A32" s="126"/>
      <c r="B32" s="119">
        <f>'Tax Invoice'!D27</f>
        <v>20</v>
      </c>
      <c r="C32" s="10" t="s">
        <v>724</v>
      </c>
      <c r="D32" s="10" t="s">
        <v>724</v>
      </c>
      <c r="E32" s="130" t="s">
        <v>32</v>
      </c>
      <c r="F32" s="149" t="s">
        <v>277</v>
      </c>
      <c r="G32" s="150"/>
      <c r="H32" s="11" t="s">
        <v>791</v>
      </c>
      <c r="I32" s="14">
        <f t="shared" si="0"/>
        <v>0.56999999999999995</v>
      </c>
      <c r="J32" s="14">
        <v>0.56999999999999995</v>
      </c>
      <c r="K32" s="121">
        <f t="shared" si="1"/>
        <v>11.399999999999999</v>
      </c>
      <c r="L32" s="127"/>
    </row>
    <row r="33" spans="1:12" ht="11.25" customHeight="1">
      <c r="A33" s="126"/>
      <c r="B33" s="119">
        <f>'Tax Invoice'!D28</f>
        <v>20</v>
      </c>
      <c r="C33" s="10" t="s">
        <v>724</v>
      </c>
      <c r="D33" s="10" t="s">
        <v>724</v>
      </c>
      <c r="E33" s="130" t="s">
        <v>32</v>
      </c>
      <c r="F33" s="149" t="s">
        <v>278</v>
      </c>
      <c r="G33" s="150"/>
      <c r="H33" s="11" t="s">
        <v>791</v>
      </c>
      <c r="I33" s="14">
        <f t="shared" si="0"/>
        <v>0.56999999999999995</v>
      </c>
      <c r="J33" s="14">
        <v>0.56999999999999995</v>
      </c>
      <c r="K33" s="121">
        <f t="shared" si="1"/>
        <v>11.399999999999999</v>
      </c>
      <c r="L33" s="127"/>
    </row>
    <row r="34" spans="1:12" ht="11.25" customHeight="1">
      <c r="A34" s="126"/>
      <c r="B34" s="119">
        <f>'Tax Invoice'!D29</f>
        <v>20</v>
      </c>
      <c r="C34" s="10" t="s">
        <v>724</v>
      </c>
      <c r="D34" s="10" t="s">
        <v>724</v>
      </c>
      <c r="E34" s="130" t="s">
        <v>33</v>
      </c>
      <c r="F34" s="149" t="s">
        <v>279</v>
      </c>
      <c r="G34" s="150"/>
      <c r="H34" s="11" t="s">
        <v>791</v>
      </c>
      <c r="I34" s="14">
        <f t="shared" si="0"/>
        <v>0.56999999999999995</v>
      </c>
      <c r="J34" s="14">
        <v>0.56999999999999995</v>
      </c>
      <c r="K34" s="121">
        <f t="shared" si="1"/>
        <v>11.399999999999999</v>
      </c>
      <c r="L34" s="127"/>
    </row>
    <row r="35" spans="1:12" ht="11.25" customHeight="1">
      <c r="A35" s="126"/>
      <c r="B35" s="119">
        <f>'Tax Invoice'!D30</f>
        <v>20</v>
      </c>
      <c r="C35" s="10" t="s">
        <v>724</v>
      </c>
      <c r="D35" s="10" t="s">
        <v>724</v>
      </c>
      <c r="E35" s="130" t="s">
        <v>33</v>
      </c>
      <c r="F35" s="149" t="s">
        <v>277</v>
      </c>
      <c r="G35" s="150"/>
      <c r="H35" s="11" t="s">
        <v>791</v>
      </c>
      <c r="I35" s="14">
        <f t="shared" si="0"/>
        <v>0.56999999999999995</v>
      </c>
      <c r="J35" s="14">
        <v>0.56999999999999995</v>
      </c>
      <c r="K35" s="121">
        <f t="shared" si="1"/>
        <v>11.399999999999999</v>
      </c>
      <c r="L35" s="127"/>
    </row>
    <row r="36" spans="1:12" ht="11.25" customHeight="1">
      <c r="A36" s="126"/>
      <c r="B36" s="119">
        <f>'Tax Invoice'!D31</f>
        <v>20</v>
      </c>
      <c r="C36" s="10" t="s">
        <v>724</v>
      </c>
      <c r="D36" s="10" t="s">
        <v>724</v>
      </c>
      <c r="E36" s="130" t="s">
        <v>33</v>
      </c>
      <c r="F36" s="149" t="s">
        <v>278</v>
      </c>
      <c r="G36" s="150"/>
      <c r="H36" s="11" t="s">
        <v>791</v>
      </c>
      <c r="I36" s="14">
        <f t="shared" si="0"/>
        <v>0.56999999999999995</v>
      </c>
      <c r="J36" s="14">
        <v>0.56999999999999995</v>
      </c>
      <c r="K36" s="121">
        <f t="shared" si="1"/>
        <v>11.399999999999999</v>
      </c>
      <c r="L36" s="127"/>
    </row>
    <row r="37" spans="1:12">
      <c r="A37" s="126"/>
      <c r="B37" s="119">
        <f>'Tax Invoice'!D32</f>
        <v>30</v>
      </c>
      <c r="C37" s="10" t="s">
        <v>726</v>
      </c>
      <c r="D37" s="10" t="s">
        <v>726</v>
      </c>
      <c r="E37" s="130" t="s">
        <v>657</v>
      </c>
      <c r="F37" s="149"/>
      <c r="G37" s="150"/>
      <c r="H37" s="11" t="s">
        <v>792</v>
      </c>
      <c r="I37" s="14">
        <f t="shared" si="0"/>
        <v>0.23</v>
      </c>
      <c r="J37" s="14">
        <v>0.23</v>
      </c>
      <c r="K37" s="121">
        <f t="shared" si="1"/>
        <v>6.9</v>
      </c>
      <c r="L37" s="127"/>
    </row>
    <row r="38" spans="1:12">
      <c r="A38" s="126"/>
      <c r="B38" s="119">
        <f>'Tax Invoice'!D33</f>
        <v>30</v>
      </c>
      <c r="C38" s="10" t="s">
        <v>726</v>
      </c>
      <c r="D38" s="10" t="s">
        <v>726</v>
      </c>
      <c r="E38" s="130" t="s">
        <v>30</v>
      </c>
      <c r="F38" s="149"/>
      <c r="G38" s="150"/>
      <c r="H38" s="11" t="s">
        <v>792</v>
      </c>
      <c r="I38" s="14">
        <f t="shared" si="0"/>
        <v>0.26</v>
      </c>
      <c r="J38" s="14">
        <v>0.26</v>
      </c>
      <c r="K38" s="121">
        <f t="shared" si="1"/>
        <v>7.8000000000000007</v>
      </c>
      <c r="L38" s="127"/>
    </row>
    <row r="39" spans="1:12">
      <c r="A39" s="126"/>
      <c r="B39" s="119">
        <f>'Tax Invoice'!D34</f>
        <v>30</v>
      </c>
      <c r="C39" s="10" t="s">
        <v>726</v>
      </c>
      <c r="D39" s="10" t="s">
        <v>726</v>
      </c>
      <c r="E39" s="130" t="s">
        <v>72</v>
      </c>
      <c r="F39" s="149"/>
      <c r="G39" s="150"/>
      <c r="H39" s="11" t="s">
        <v>792</v>
      </c>
      <c r="I39" s="14">
        <f t="shared" si="0"/>
        <v>0.26</v>
      </c>
      <c r="J39" s="14">
        <v>0.26</v>
      </c>
      <c r="K39" s="121">
        <f t="shared" si="1"/>
        <v>7.8000000000000007</v>
      </c>
      <c r="L39" s="127"/>
    </row>
    <row r="40" spans="1:12">
      <c r="A40" s="126"/>
      <c r="B40" s="119">
        <f>'Tax Invoice'!D35</f>
        <v>30</v>
      </c>
      <c r="C40" s="10" t="s">
        <v>728</v>
      </c>
      <c r="D40" s="10" t="s">
        <v>728</v>
      </c>
      <c r="E40" s="130" t="s">
        <v>657</v>
      </c>
      <c r="F40" s="149"/>
      <c r="G40" s="150"/>
      <c r="H40" s="11" t="s">
        <v>793</v>
      </c>
      <c r="I40" s="14">
        <f t="shared" si="0"/>
        <v>0.26</v>
      </c>
      <c r="J40" s="14">
        <v>0.26</v>
      </c>
      <c r="K40" s="121">
        <f t="shared" si="1"/>
        <v>7.8000000000000007</v>
      </c>
      <c r="L40" s="127"/>
    </row>
    <row r="41" spans="1:12">
      <c r="A41" s="126"/>
      <c r="B41" s="119">
        <f>'Tax Invoice'!D36</f>
        <v>30</v>
      </c>
      <c r="C41" s="10" t="s">
        <v>728</v>
      </c>
      <c r="D41" s="10" t="s">
        <v>728</v>
      </c>
      <c r="E41" s="130" t="s">
        <v>30</v>
      </c>
      <c r="F41" s="149"/>
      <c r="G41" s="150"/>
      <c r="H41" s="11" t="s">
        <v>793</v>
      </c>
      <c r="I41" s="14">
        <f t="shared" si="0"/>
        <v>0.26</v>
      </c>
      <c r="J41" s="14">
        <v>0.26</v>
      </c>
      <c r="K41" s="121">
        <f t="shared" si="1"/>
        <v>7.8000000000000007</v>
      </c>
      <c r="L41" s="127"/>
    </row>
    <row r="42" spans="1:12">
      <c r="A42" s="126"/>
      <c r="B42" s="119">
        <f>'Tax Invoice'!D37</f>
        <v>30</v>
      </c>
      <c r="C42" s="10" t="s">
        <v>728</v>
      </c>
      <c r="D42" s="10" t="s">
        <v>728</v>
      </c>
      <c r="E42" s="130" t="s">
        <v>72</v>
      </c>
      <c r="F42" s="149"/>
      <c r="G42" s="150"/>
      <c r="H42" s="11" t="s">
        <v>793</v>
      </c>
      <c r="I42" s="14">
        <f t="shared" si="0"/>
        <v>0.26</v>
      </c>
      <c r="J42" s="14">
        <v>0.26</v>
      </c>
      <c r="K42" s="121">
        <f t="shared" si="1"/>
        <v>7.8000000000000007</v>
      </c>
      <c r="L42" s="127"/>
    </row>
    <row r="43" spans="1:12">
      <c r="A43" s="126"/>
      <c r="B43" s="119">
        <f>'Tax Invoice'!D38</f>
        <v>20</v>
      </c>
      <c r="C43" s="10" t="s">
        <v>730</v>
      </c>
      <c r="D43" s="10" t="s">
        <v>730</v>
      </c>
      <c r="E43" s="130" t="s">
        <v>279</v>
      </c>
      <c r="F43" s="149" t="s">
        <v>30</v>
      </c>
      <c r="G43" s="150"/>
      <c r="H43" s="11" t="s">
        <v>794</v>
      </c>
      <c r="I43" s="14">
        <f t="shared" si="0"/>
        <v>0.56999999999999995</v>
      </c>
      <c r="J43" s="14">
        <v>0.56999999999999995</v>
      </c>
      <c r="K43" s="121">
        <f t="shared" si="1"/>
        <v>11.399999999999999</v>
      </c>
      <c r="L43" s="127"/>
    </row>
    <row r="44" spans="1:12">
      <c r="A44" s="126"/>
      <c r="B44" s="119">
        <f>'Tax Invoice'!D39</f>
        <v>20</v>
      </c>
      <c r="C44" s="10" t="s">
        <v>730</v>
      </c>
      <c r="D44" s="10" t="s">
        <v>730</v>
      </c>
      <c r="E44" s="130" t="s">
        <v>279</v>
      </c>
      <c r="F44" s="149" t="s">
        <v>31</v>
      </c>
      <c r="G44" s="150"/>
      <c r="H44" s="11" t="s">
        <v>794</v>
      </c>
      <c r="I44" s="14">
        <f t="shared" si="0"/>
        <v>0.56999999999999995</v>
      </c>
      <c r="J44" s="14">
        <v>0.56999999999999995</v>
      </c>
      <c r="K44" s="121">
        <f t="shared" si="1"/>
        <v>11.399999999999999</v>
      </c>
      <c r="L44" s="127"/>
    </row>
    <row r="45" spans="1:12">
      <c r="A45" s="126"/>
      <c r="B45" s="119">
        <f>'Tax Invoice'!D40</f>
        <v>20</v>
      </c>
      <c r="C45" s="10" t="s">
        <v>730</v>
      </c>
      <c r="D45" s="10" t="s">
        <v>730</v>
      </c>
      <c r="E45" s="130" t="s">
        <v>278</v>
      </c>
      <c r="F45" s="149" t="s">
        <v>30</v>
      </c>
      <c r="G45" s="150"/>
      <c r="H45" s="11" t="s">
        <v>794</v>
      </c>
      <c r="I45" s="14">
        <f t="shared" si="0"/>
        <v>0.56999999999999995</v>
      </c>
      <c r="J45" s="14">
        <v>0.56999999999999995</v>
      </c>
      <c r="K45" s="121">
        <f t="shared" si="1"/>
        <v>11.399999999999999</v>
      </c>
      <c r="L45" s="127"/>
    </row>
    <row r="46" spans="1:12">
      <c r="A46" s="126"/>
      <c r="B46" s="119">
        <f>'Tax Invoice'!D41</f>
        <v>20</v>
      </c>
      <c r="C46" s="10" t="s">
        <v>730</v>
      </c>
      <c r="D46" s="10" t="s">
        <v>730</v>
      </c>
      <c r="E46" s="130" t="s">
        <v>278</v>
      </c>
      <c r="F46" s="149" t="s">
        <v>31</v>
      </c>
      <c r="G46" s="150"/>
      <c r="H46" s="11" t="s">
        <v>794</v>
      </c>
      <c r="I46" s="14">
        <f t="shared" si="0"/>
        <v>0.56999999999999995</v>
      </c>
      <c r="J46" s="14">
        <v>0.56999999999999995</v>
      </c>
      <c r="K46" s="121">
        <f t="shared" si="1"/>
        <v>11.399999999999999</v>
      </c>
      <c r="L46" s="127"/>
    </row>
    <row r="47" spans="1:12">
      <c r="A47" s="126"/>
      <c r="B47" s="119">
        <f>'Tax Invoice'!D42</f>
        <v>20</v>
      </c>
      <c r="C47" s="10" t="s">
        <v>732</v>
      </c>
      <c r="D47" s="10" t="s">
        <v>732</v>
      </c>
      <c r="E47" s="130" t="s">
        <v>30</v>
      </c>
      <c r="F47" s="149" t="s">
        <v>279</v>
      </c>
      <c r="G47" s="150"/>
      <c r="H47" s="11" t="s">
        <v>793</v>
      </c>
      <c r="I47" s="14">
        <f t="shared" si="0"/>
        <v>0.56999999999999995</v>
      </c>
      <c r="J47" s="14">
        <v>0.56999999999999995</v>
      </c>
      <c r="K47" s="121">
        <f t="shared" si="1"/>
        <v>11.399999999999999</v>
      </c>
      <c r="L47" s="127"/>
    </row>
    <row r="48" spans="1:12">
      <c r="A48" s="126"/>
      <c r="B48" s="119">
        <f>'Tax Invoice'!D43</f>
        <v>20</v>
      </c>
      <c r="C48" s="10" t="s">
        <v>732</v>
      </c>
      <c r="D48" s="10" t="s">
        <v>732</v>
      </c>
      <c r="E48" s="130" t="s">
        <v>30</v>
      </c>
      <c r="F48" s="149" t="s">
        <v>277</v>
      </c>
      <c r="G48" s="150"/>
      <c r="H48" s="11" t="s">
        <v>793</v>
      </c>
      <c r="I48" s="14">
        <f t="shared" si="0"/>
        <v>0.56999999999999995</v>
      </c>
      <c r="J48" s="14">
        <v>0.56999999999999995</v>
      </c>
      <c r="K48" s="121">
        <f t="shared" si="1"/>
        <v>11.399999999999999</v>
      </c>
      <c r="L48" s="127"/>
    </row>
    <row r="49" spans="1:12">
      <c r="A49" s="126"/>
      <c r="B49" s="119">
        <f>'Tax Invoice'!D44</f>
        <v>20</v>
      </c>
      <c r="C49" s="10" t="s">
        <v>732</v>
      </c>
      <c r="D49" s="10" t="s">
        <v>732</v>
      </c>
      <c r="E49" s="130" t="s">
        <v>30</v>
      </c>
      <c r="F49" s="149" t="s">
        <v>278</v>
      </c>
      <c r="G49" s="150"/>
      <c r="H49" s="11" t="s">
        <v>793</v>
      </c>
      <c r="I49" s="14">
        <f t="shared" si="0"/>
        <v>0.56999999999999995</v>
      </c>
      <c r="J49" s="14">
        <v>0.56999999999999995</v>
      </c>
      <c r="K49" s="121">
        <f t="shared" si="1"/>
        <v>11.399999999999999</v>
      </c>
      <c r="L49" s="127"/>
    </row>
    <row r="50" spans="1:12" ht="24">
      <c r="A50" s="126"/>
      <c r="B50" s="119">
        <f>'Tax Invoice'!D45</f>
        <v>30</v>
      </c>
      <c r="C50" s="10" t="s">
        <v>734</v>
      </c>
      <c r="D50" s="10" t="s">
        <v>734</v>
      </c>
      <c r="E50" s="130" t="s">
        <v>30</v>
      </c>
      <c r="F50" s="149" t="s">
        <v>112</v>
      </c>
      <c r="G50" s="150"/>
      <c r="H50" s="11" t="s">
        <v>795</v>
      </c>
      <c r="I50" s="14">
        <f t="shared" si="0"/>
        <v>0.72</v>
      </c>
      <c r="J50" s="14">
        <v>0.72</v>
      </c>
      <c r="K50" s="121">
        <f t="shared" si="1"/>
        <v>21.599999999999998</v>
      </c>
      <c r="L50" s="127"/>
    </row>
    <row r="51" spans="1:12" ht="24">
      <c r="A51" s="126"/>
      <c r="B51" s="119">
        <f>'Tax Invoice'!D46</f>
        <v>30</v>
      </c>
      <c r="C51" s="10" t="s">
        <v>734</v>
      </c>
      <c r="D51" s="10" t="s">
        <v>734</v>
      </c>
      <c r="E51" s="130" t="s">
        <v>31</v>
      </c>
      <c r="F51" s="149" t="s">
        <v>112</v>
      </c>
      <c r="G51" s="150"/>
      <c r="H51" s="11" t="s">
        <v>795</v>
      </c>
      <c r="I51" s="14">
        <f t="shared" si="0"/>
        <v>0.72</v>
      </c>
      <c r="J51" s="14">
        <v>0.72</v>
      </c>
      <c r="K51" s="121">
        <f t="shared" si="1"/>
        <v>21.599999999999998</v>
      </c>
      <c r="L51" s="127"/>
    </row>
    <row r="52" spans="1:12" ht="12.75" customHeight="1">
      <c r="A52" s="126"/>
      <c r="B52" s="119">
        <f>'Tax Invoice'!D47</f>
        <v>30</v>
      </c>
      <c r="C52" s="10" t="s">
        <v>668</v>
      </c>
      <c r="D52" s="10" t="s">
        <v>668</v>
      </c>
      <c r="E52" s="130" t="s">
        <v>30</v>
      </c>
      <c r="F52" s="149" t="s">
        <v>112</v>
      </c>
      <c r="G52" s="150"/>
      <c r="H52" s="11" t="s">
        <v>796</v>
      </c>
      <c r="I52" s="14">
        <f t="shared" si="0"/>
        <v>0.83</v>
      </c>
      <c r="J52" s="14">
        <v>0.83</v>
      </c>
      <c r="K52" s="121">
        <f t="shared" si="1"/>
        <v>24.9</v>
      </c>
      <c r="L52" s="127"/>
    </row>
    <row r="53" spans="1:12" ht="12.75" customHeight="1">
      <c r="A53" s="126"/>
      <c r="B53" s="119">
        <f>'Tax Invoice'!D48</f>
        <v>30</v>
      </c>
      <c r="C53" s="10" t="s">
        <v>668</v>
      </c>
      <c r="D53" s="10" t="s">
        <v>668</v>
      </c>
      <c r="E53" s="130" t="s">
        <v>31</v>
      </c>
      <c r="F53" s="149" t="s">
        <v>112</v>
      </c>
      <c r="G53" s="150"/>
      <c r="H53" s="11" t="s">
        <v>796</v>
      </c>
      <c r="I53" s="14">
        <f t="shared" si="0"/>
        <v>0.83</v>
      </c>
      <c r="J53" s="14">
        <v>0.83</v>
      </c>
      <c r="K53" s="121">
        <f t="shared" si="1"/>
        <v>24.9</v>
      </c>
      <c r="L53" s="127"/>
    </row>
    <row r="54" spans="1:12">
      <c r="A54" s="126"/>
      <c r="B54" s="119">
        <f>'Tax Invoice'!D49</f>
        <v>30</v>
      </c>
      <c r="C54" s="10" t="s">
        <v>737</v>
      </c>
      <c r="D54" s="10" t="s">
        <v>737</v>
      </c>
      <c r="E54" s="130" t="s">
        <v>30</v>
      </c>
      <c r="F54" s="149"/>
      <c r="G54" s="150"/>
      <c r="H54" s="11" t="s">
        <v>797</v>
      </c>
      <c r="I54" s="14">
        <f t="shared" si="0"/>
        <v>0.18</v>
      </c>
      <c r="J54" s="14">
        <v>0.18</v>
      </c>
      <c r="K54" s="121">
        <f t="shared" si="1"/>
        <v>5.3999999999999995</v>
      </c>
      <c r="L54" s="127"/>
    </row>
    <row r="55" spans="1:12">
      <c r="A55" s="126"/>
      <c r="B55" s="119">
        <f>'Tax Invoice'!D50</f>
        <v>30</v>
      </c>
      <c r="C55" s="10" t="s">
        <v>737</v>
      </c>
      <c r="D55" s="10" t="s">
        <v>737</v>
      </c>
      <c r="E55" s="130" t="s">
        <v>31</v>
      </c>
      <c r="F55" s="149"/>
      <c r="G55" s="150"/>
      <c r="H55" s="11" t="s">
        <v>797</v>
      </c>
      <c r="I55" s="14">
        <f t="shared" ref="I55:I86" si="2">ROUNDUP(J55*$N$1,2)</f>
        <v>0.18</v>
      </c>
      <c r="J55" s="14">
        <v>0.18</v>
      </c>
      <c r="K55" s="121">
        <f t="shared" ref="K55:K86" si="3">I55*B55</f>
        <v>5.3999999999999995</v>
      </c>
      <c r="L55" s="127"/>
    </row>
    <row r="56" spans="1:12">
      <c r="A56" s="126"/>
      <c r="B56" s="119">
        <f>'Tax Invoice'!D51</f>
        <v>15</v>
      </c>
      <c r="C56" s="10" t="s">
        <v>739</v>
      </c>
      <c r="D56" s="10" t="s">
        <v>739</v>
      </c>
      <c r="E56" s="130" t="s">
        <v>28</v>
      </c>
      <c r="F56" s="149" t="s">
        <v>279</v>
      </c>
      <c r="G56" s="150"/>
      <c r="H56" s="11" t="s">
        <v>798</v>
      </c>
      <c r="I56" s="14">
        <f t="shared" si="2"/>
        <v>0.56999999999999995</v>
      </c>
      <c r="J56" s="14">
        <v>0.56999999999999995</v>
      </c>
      <c r="K56" s="121">
        <f t="shared" si="3"/>
        <v>8.5499999999999989</v>
      </c>
      <c r="L56" s="127"/>
    </row>
    <row r="57" spans="1:12">
      <c r="A57" s="126"/>
      <c r="B57" s="119">
        <f>'Tax Invoice'!D52</f>
        <v>15</v>
      </c>
      <c r="C57" s="10" t="s">
        <v>739</v>
      </c>
      <c r="D57" s="10" t="s">
        <v>739</v>
      </c>
      <c r="E57" s="130" t="s">
        <v>28</v>
      </c>
      <c r="F57" s="149" t="s">
        <v>277</v>
      </c>
      <c r="G57" s="150"/>
      <c r="H57" s="11" t="s">
        <v>798</v>
      </c>
      <c r="I57" s="14">
        <f t="shared" si="2"/>
        <v>0.56999999999999995</v>
      </c>
      <c r="J57" s="14">
        <v>0.56999999999999995</v>
      </c>
      <c r="K57" s="121">
        <f t="shared" si="3"/>
        <v>8.5499999999999989</v>
      </c>
      <c r="L57" s="127"/>
    </row>
    <row r="58" spans="1:12">
      <c r="A58" s="126"/>
      <c r="B58" s="119">
        <f>'Tax Invoice'!D53</f>
        <v>20</v>
      </c>
      <c r="C58" s="10" t="s">
        <v>739</v>
      </c>
      <c r="D58" s="10" t="s">
        <v>739</v>
      </c>
      <c r="E58" s="130" t="s">
        <v>30</v>
      </c>
      <c r="F58" s="149" t="s">
        <v>279</v>
      </c>
      <c r="G58" s="150"/>
      <c r="H58" s="11" t="s">
        <v>798</v>
      </c>
      <c r="I58" s="14">
        <f t="shared" si="2"/>
        <v>0.56999999999999995</v>
      </c>
      <c r="J58" s="14">
        <v>0.56999999999999995</v>
      </c>
      <c r="K58" s="121">
        <f t="shared" si="3"/>
        <v>11.399999999999999</v>
      </c>
      <c r="L58" s="127"/>
    </row>
    <row r="59" spans="1:12">
      <c r="A59" s="126"/>
      <c r="B59" s="119">
        <f>'Tax Invoice'!D54</f>
        <v>20</v>
      </c>
      <c r="C59" s="10" t="s">
        <v>739</v>
      </c>
      <c r="D59" s="10" t="s">
        <v>739</v>
      </c>
      <c r="E59" s="130" t="s">
        <v>30</v>
      </c>
      <c r="F59" s="149" t="s">
        <v>277</v>
      </c>
      <c r="G59" s="150"/>
      <c r="H59" s="11" t="s">
        <v>798</v>
      </c>
      <c r="I59" s="14">
        <f t="shared" si="2"/>
        <v>0.56999999999999995</v>
      </c>
      <c r="J59" s="14">
        <v>0.56999999999999995</v>
      </c>
      <c r="K59" s="121">
        <f t="shared" si="3"/>
        <v>11.399999999999999</v>
      </c>
      <c r="L59" s="127"/>
    </row>
    <row r="60" spans="1:12">
      <c r="A60" s="126"/>
      <c r="B60" s="119">
        <f>'Tax Invoice'!D55</f>
        <v>20</v>
      </c>
      <c r="C60" s="10" t="s">
        <v>739</v>
      </c>
      <c r="D60" s="10" t="s">
        <v>739</v>
      </c>
      <c r="E60" s="130" t="s">
        <v>30</v>
      </c>
      <c r="F60" s="149" t="s">
        <v>278</v>
      </c>
      <c r="G60" s="150"/>
      <c r="H60" s="11" t="s">
        <v>798</v>
      </c>
      <c r="I60" s="14">
        <f t="shared" si="2"/>
        <v>0.56999999999999995</v>
      </c>
      <c r="J60" s="14">
        <v>0.56999999999999995</v>
      </c>
      <c r="K60" s="121">
        <f t="shared" si="3"/>
        <v>11.399999999999999</v>
      </c>
      <c r="L60" s="127"/>
    </row>
    <row r="61" spans="1:12">
      <c r="A61" s="126"/>
      <c r="B61" s="119">
        <f>'Tax Invoice'!D56</f>
        <v>20</v>
      </c>
      <c r="C61" s="10" t="s">
        <v>739</v>
      </c>
      <c r="D61" s="10" t="s">
        <v>739</v>
      </c>
      <c r="E61" s="130" t="s">
        <v>31</v>
      </c>
      <c r="F61" s="149" t="s">
        <v>279</v>
      </c>
      <c r="G61" s="150"/>
      <c r="H61" s="11" t="s">
        <v>798</v>
      </c>
      <c r="I61" s="14">
        <f t="shared" si="2"/>
        <v>0.56999999999999995</v>
      </c>
      <c r="J61" s="14">
        <v>0.56999999999999995</v>
      </c>
      <c r="K61" s="121">
        <f t="shared" si="3"/>
        <v>11.399999999999999</v>
      </c>
      <c r="L61" s="127"/>
    </row>
    <row r="62" spans="1:12">
      <c r="A62" s="126"/>
      <c r="B62" s="119">
        <f>'Tax Invoice'!D57</f>
        <v>20</v>
      </c>
      <c r="C62" s="10" t="s">
        <v>739</v>
      </c>
      <c r="D62" s="10" t="s">
        <v>739</v>
      </c>
      <c r="E62" s="130" t="s">
        <v>31</v>
      </c>
      <c r="F62" s="149" t="s">
        <v>277</v>
      </c>
      <c r="G62" s="150"/>
      <c r="H62" s="11" t="s">
        <v>798</v>
      </c>
      <c r="I62" s="14">
        <f t="shared" si="2"/>
        <v>0.56999999999999995</v>
      </c>
      <c r="J62" s="14">
        <v>0.56999999999999995</v>
      </c>
      <c r="K62" s="121">
        <f t="shared" si="3"/>
        <v>11.399999999999999</v>
      </c>
      <c r="L62" s="127"/>
    </row>
    <row r="63" spans="1:12">
      <c r="A63" s="126"/>
      <c r="B63" s="119">
        <f>'Tax Invoice'!D58</f>
        <v>20</v>
      </c>
      <c r="C63" s="10" t="s">
        <v>739</v>
      </c>
      <c r="D63" s="10" t="s">
        <v>739</v>
      </c>
      <c r="E63" s="130" t="s">
        <v>31</v>
      </c>
      <c r="F63" s="149" t="s">
        <v>278</v>
      </c>
      <c r="G63" s="150"/>
      <c r="H63" s="11" t="s">
        <v>798</v>
      </c>
      <c r="I63" s="14">
        <f t="shared" si="2"/>
        <v>0.56999999999999995</v>
      </c>
      <c r="J63" s="14">
        <v>0.56999999999999995</v>
      </c>
      <c r="K63" s="121">
        <f t="shared" si="3"/>
        <v>11.399999999999999</v>
      </c>
      <c r="L63" s="127"/>
    </row>
    <row r="64" spans="1:12" ht="24">
      <c r="A64" s="126"/>
      <c r="B64" s="119">
        <f>'Tax Invoice'!D59</f>
        <v>30</v>
      </c>
      <c r="C64" s="10" t="s">
        <v>741</v>
      </c>
      <c r="D64" s="10" t="s">
        <v>741</v>
      </c>
      <c r="E64" s="130" t="s">
        <v>30</v>
      </c>
      <c r="F64" s="149"/>
      <c r="G64" s="150"/>
      <c r="H64" s="11" t="s">
        <v>814</v>
      </c>
      <c r="I64" s="14">
        <f t="shared" si="2"/>
        <v>0.21</v>
      </c>
      <c r="J64" s="14">
        <v>0.21</v>
      </c>
      <c r="K64" s="121">
        <f t="shared" si="3"/>
        <v>6.3</v>
      </c>
      <c r="L64" s="127"/>
    </row>
    <row r="65" spans="1:12" ht="24">
      <c r="A65" s="126"/>
      <c r="B65" s="119">
        <f>'Tax Invoice'!D60</f>
        <v>30</v>
      </c>
      <c r="C65" s="10" t="s">
        <v>741</v>
      </c>
      <c r="D65" s="10" t="s">
        <v>741</v>
      </c>
      <c r="E65" s="130" t="s">
        <v>31</v>
      </c>
      <c r="F65" s="149"/>
      <c r="G65" s="150"/>
      <c r="H65" s="11" t="s">
        <v>814</v>
      </c>
      <c r="I65" s="14">
        <f t="shared" si="2"/>
        <v>0.21</v>
      </c>
      <c r="J65" s="14">
        <v>0.21</v>
      </c>
      <c r="K65" s="121">
        <f t="shared" si="3"/>
        <v>6.3</v>
      </c>
      <c r="L65" s="127"/>
    </row>
    <row r="66" spans="1:12">
      <c r="A66" s="126"/>
      <c r="B66" s="119">
        <f>'Tax Invoice'!D61</f>
        <v>30</v>
      </c>
      <c r="C66" s="10" t="s">
        <v>743</v>
      </c>
      <c r="D66" s="10" t="s">
        <v>743</v>
      </c>
      <c r="E66" s="130" t="s">
        <v>30</v>
      </c>
      <c r="F66" s="149" t="s">
        <v>279</v>
      </c>
      <c r="G66" s="150"/>
      <c r="H66" s="11" t="s">
        <v>797</v>
      </c>
      <c r="I66" s="14">
        <f t="shared" si="2"/>
        <v>0.56999999999999995</v>
      </c>
      <c r="J66" s="14">
        <v>0.56999999999999995</v>
      </c>
      <c r="K66" s="121">
        <f t="shared" si="3"/>
        <v>17.099999999999998</v>
      </c>
      <c r="L66" s="127"/>
    </row>
    <row r="67" spans="1:12">
      <c r="A67" s="126"/>
      <c r="B67" s="119">
        <f>'Tax Invoice'!D62</f>
        <v>30</v>
      </c>
      <c r="C67" s="10" t="s">
        <v>743</v>
      </c>
      <c r="D67" s="10" t="s">
        <v>743</v>
      </c>
      <c r="E67" s="130" t="s">
        <v>30</v>
      </c>
      <c r="F67" s="149" t="s">
        <v>277</v>
      </c>
      <c r="G67" s="150"/>
      <c r="H67" s="11" t="s">
        <v>797</v>
      </c>
      <c r="I67" s="14">
        <f t="shared" si="2"/>
        <v>0.56999999999999995</v>
      </c>
      <c r="J67" s="14">
        <v>0.56999999999999995</v>
      </c>
      <c r="K67" s="121">
        <f t="shared" si="3"/>
        <v>17.099999999999998</v>
      </c>
      <c r="L67" s="127"/>
    </row>
    <row r="68" spans="1:12">
      <c r="A68" s="126"/>
      <c r="B68" s="119">
        <f>'Tax Invoice'!D63</f>
        <v>30</v>
      </c>
      <c r="C68" s="10" t="s">
        <v>743</v>
      </c>
      <c r="D68" s="10" t="s">
        <v>743</v>
      </c>
      <c r="E68" s="130" t="s">
        <v>30</v>
      </c>
      <c r="F68" s="149" t="s">
        <v>278</v>
      </c>
      <c r="G68" s="150"/>
      <c r="H68" s="11" t="s">
        <v>797</v>
      </c>
      <c r="I68" s="14">
        <f t="shared" si="2"/>
        <v>0.56999999999999995</v>
      </c>
      <c r="J68" s="14">
        <v>0.56999999999999995</v>
      </c>
      <c r="K68" s="121">
        <f t="shared" si="3"/>
        <v>17.099999999999998</v>
      </c>
      <c r="L68" s="127"/>
    </row>
    <row r="69" spans="1:12">
      <c r="A69" s="126"/>
      <c r="B69" s="119">
        <f>'Tax Invoice'!D64</f>
        <v>30</v>
      </c>
      <c r="C69" s="10" t="s">
        <v>743</v>
      </c>
      <c r="D69" s="10" t="s">
        <v>743</v>
      </c>
      <c r="E69" s="130" t="s">
        <v>31</v>
      </c>
      <c r="F69" s="149" t="s">
        <v>279</v>
      </c>
      <c r="G69" s="150"/>
      <c r="H69" s="11" t="s">
        <v>797</v>
      </c>
      <c r="I69" s="14">
        <f t="shared" si="2"/>
        <v>0.56999999999999995</v>
      </c>
      <c r="J69" s="14">
        <v>0.56999999999999995</v>
      </c>
      <c r="K69" s="121">
        <f t="shared" si="3"/>
        <v>17.099999999999998</v>
      </c>
      <c r="L69" s="127"/>
    </row>
    <row r="70" spans="1:12">
      <c r="A70" s="126"/>
      <c r="B70" s="119">
        <f>'Tax Invoice'!D65</f>
        <v>30</v>
      </c>
      <c r="C70" s="10" t="s">
        <v>743</v>
      </c>
      <c r="D70" s="10" t="s">
        <v>743</v>
      </c>
      <c r="E70" s="130" t="s">
        <v>31</v>
      </c>
      <c r="F70" s="149" t="s">
        <v>277</v>
      </c>
      <c r="G70" s="150"/>
      <c r="H70" s="11" t="s">
        <v>797</v>
      </c>
      <c r="I70" s="14">
        <f t="shared" si="2"/>
        <v>0.56999999999999995</v>
      </c>
      <c r="J70" s="14">
        <v>0.56999999999999995</v>
      </c>
      <c r="K70" s="121">
        <f t="shared" si="3"/>
        <v>17.099999999999998</v>
      </c>
      <c r="L70" s="127"/>
    </row>
    <row r="71" spans="1:12">
      <c r="A71" s="126"/>
      <c r="B71" s="119">
        <f>'Tax Invoice'!D66</f>
        <v>30</v>
      </c>
      <c r="C71" s="10" t="s">
        <v>743</v>
      </c>
      <c r="D71" s="10" t="s">
        <v>743</v>
      </c>
      <c r="E71" s="130" t="s">
        <v>31</v>
      </c>
      <c r="F71" s="149" t="s">
        <v>278</v>
      </c>
      <c r="G71" s="150"/>
      <c r="H71" s="11" t="s">
        <v>797</v>
      </c>
      <c r="I71" s="14">
        <f t="shared" si="2"/>
        <v>0.56999999999999995</v>
      </c>
      <c r="J71" s="14">
        <v>0.56999999999999995</v>
      </c>
      <c r="K71" s="121">
        <f t="shared" si="3"/>
        <v>17.099999999999998</v>
      </c>
      <c r="L71" s="127"/>
    </row>
    <row r="72" spans="1:12">
      <c r="A72" s="126"/>
      <c r="B72" s="119">
        <f>'Tax Invoice'!D67</f>
        <v>20</v>
      </c>
      <c r="C72" s="10" t="s">
        <v>745</v>
      </c>
      <c r="D72" s="10" t="s">
        <v>745</v>
      </c>
      <c r="E72" s="130" t="s">
        <v>30</v>
      </c>
      <c r="F72" s="149" t="s">
        <v>279</v>
      </c>
      <c r="G72" s="150"/>
      <c r="H72" s="11" t="s">
        <v>799</v>
      </c>
      <c r="I72" s="14">
        <f t="shared" si="2"/>
        <v>0.67</v>
      </c>
      <c r="J72" s="14">
        <v>0.67</v>
      </c>
      <c r="K72" s="121">
        <f t="shared" si="3"/>
        <v>13.4</v>
      </c>
      <c r="L72" s="127"/>
    </row>
    <row r="73" spans="1:12">
      <c r="A73" s="126"/>
      <c r="B73" s="119">
        <f>'Tax Invoice'!D68</f>
        <v>20</v>
      </c>
      <c r="C73" s="10" t="s">
        <v>745</v>
      </c>
      <c r="D73" s="10" t="s">
        <v>745</v>
      </c>
      <c r="E73" s="130" t="s">
        <v>30</v>
      </c>
      <c r="F73" s="149" t="s">
        <v>277</v>
      </c>
      <c r="G73" s="150"/>
      <c r="H73" s="11" t="s">
        <v>799</v>
      </c>
      <c r="I73" s="14">
        <f t="shared" si="2"/>
        <v>0.67</v>
      </c>
      <c r="J73" s="14">
        <v>0.67</v>
      </c>
      <c r="K73" s="121">
        <f t="shared" si="3"/>
        <v>13.4</v>
      </c>
      <c r="L73" s="127"/>
    </row>
    <row r="74" spans="1:12">
      <c r="A74" s="126"/>
      <c r="B74" s="119">
        <f>'Tax Invoice'!D69</f>
        <v>20</v>
      </c>
      <c r="C74" s="10" t="s">
        <v>745</v>
      </c>
      <c r="D74" s="10" t="s">
        <v>745</v>
      </c>
      <c r="E74" s="130" t="s">
        <v>30</v>
      </c>
      <c r="F74" s="149" t="s">
        <v>278</v>
      </c>
      <c r="G74" s="150"/>
      <c r="H74" s="11" t="s">
        <v>799</v>
      </c>
      <c r="I74" s="14">
        <f t="shared" si="2"/>
        <v>0.67</v>
      </c>
      <c r="J74" s="14">
        <v>0.67</v>
      </c>
      <c r="K74" s="121">
        <f t="shared" si="3"/>
        <v>13.4</v>
      </c>
      <c r="L74" s="127"/>
    </row>
    <row r="75" spans="1:12">
      <c r="A75" s="126"/>
      <c r="B75" s="119">
        <f>'Tax Invoice'!D70</f>
        <v>20</v>
      </c>
      <c r="C75" s="10" t="s">
        <v>745</v>
      </c>
      <c r="D75" s="10" t="s">
        <v>745</v>
      </c>
      <c r="E75" s="130" t="s">
        <v>31</v>
      </c>
      <c r="F75" s="149" t="s">
        <v>279</v>
      </c>
      <c r="G75" s="150"/>
      <c r="H75" s="11" t="s">
        <v>799</v>
      </c>
      <c r="I75" s="14">
        <f t="shared" si="2"/>
        <v>0.67</v>
      </c>
      <c r="J75" s="14">
        <v>0.67</v>
      </c>
      <c r="K75" s="121">
        <f t="shared" si="3"/>
        <v>13.4</v>
      </c>
      <c r="L75" s="127"/>
    </row>
    <row r="76" spans="1:12">
      <c r="A76" s="126"/>
      <c r="B76" s="119">
        <f>'Tax Invoice'!D71</f>
        <v>20</v>
      </c>
      <c r="C76" s="10" t="s">
        <v>745</v>
      </c>
      <c r="D76" s="10" t="s">
        <v>745</v>
      </c>
      <c r="E76" s="130" t="s">
        <v>31</v>
      </c>
      <c r="F76" s="149" t="s">
        <v>277</v>
      </c>
      <c r="G76" s="150"/>
      <c r="H76" s="11" t="s">
        <v>799</v>
      </c>
      <c r="I76" s="14">
        <f t="shared" si="2"/>
        <v>0.67</v>
      </c>
      <c r="J76" s="14">
        <v>0.67</v>
      </c>
      <c r="K76" s="121">
        <f t="shared" si="3"/>
        <v>13.4</v>
      </c>
      <c r="L76" s="127"/>
    </row>
    <row r="77" spans="1:12">
      <c r="A77" s="126"/>
      <c r="B77" s="119">
        <f>'Tax Invoice'!D72</f>
        <v>20</v>
      </c>
      <c r="C77" s="10" t="s">
        <v>745</v>
      </c>
      <c r="D77" s="10" t="s">
        <v>745</v>
      </c>
      <c r="E77" s="130" t="s">
        <v>31</v>
      </c>
      <c r="F77" s="149" t="s">
        <v>278</v>
      </c>
      <c r="G77" s="150"/>
      <c r="H77" s="11" t="s">
        <v>799</v>
      </c>
      <c r="I77" s="14">
        <f t="shared" si="2"/>
        <v>0.67</v>
      </c>
      <c r="J77" s="14">
        <v>0.67</v>
      </c>
      <c r="K77" s="121">
        <f t="shared" si="3"/>
        <v>13.4</v>
      </c>
      <c r="L77" s="127"/>
    </row>
    <row r="78" spans="1:12" ht="24">
      <c r="A78" s="126"/>
      <c r="B78" s="119">
        <f>'Tax Invoice'!D73</f>
        <v>15</v>
      </c>
      <c r="C78" s="10" t="s">
        <v>747</v>
      </c>
      <c r="D78" s="10" t="s">
        <v>777</v>
      </c>
      <c r="E78" s="130" t="s">
        <v>748</v>
      </c>
      <c r="F78" s="149" t="s">
        <v>245</v>
      </c>
      <c r="G78" s="150"/>
      <c r="H78" s="11" t="s">
        <v>811</v>
      </c>
      <c r="I78" s="14">
        <f t="shared" si="2"/>
        <v>2.04</v>
      </c>
      <c r="J78" s="14">
        <v>2.04</v>
      </c>
      <c r="K78" s="121">
        <f t="shared" si="3"/>
        <v>30.6</v>
      </c>
      <c r="L78" s="127"/>
    </row>
    <row r="79" spans="1:12">
      <c r="A79" s="126"/>
      <c r="B79" s="119">
        <f>'Tax Invoice'!D74</f>
        <v>30</v>
      </c>
      <c r="C79" s="10" t="s">
        <v>750</v>
      </c>
      <c r="D79" s="10" t="s">
        <v>750</v>
      </c>
      <c r="E79" s="130" t="s">
        <v>30</v>
      </c>
      <c r="F79" s="149"/>
      <c r="G79" s="150"/>
      <c r="H79" s="11" t="s">
        <v>800</v>
      </c>
      <c r="I79" s="14">
        <f t="shared" si="2"/>
        <v>0.23</v>
      </c>
      <c r="J79" s="14">
        <v>0.23</v>
      </c>
      <c r="K79" s="121">
        <f t="shared" si="3"/>
        <v>6.9</v>
      </c>
      <c r="L79" s="127"/>
    </row>
    <row r="80" spans="1:12">
      <c r="A80" s="126"/>
      <c r="B80" s="119">
        <f>'Tax Invoice'!D75</f>
        <v>30</v>
      </c>
      <c r="C80" s="10" t="s">
        <v>750</v>
      </c>
      <c r="D80" s="10" t="s">
        <v>750</v>
      </c>
      <c r="E80" s="130" t="s">
        <v>31</v>
      </c>
      <c r="F80" s="149"/>
      <c r="G80" s="150"/>
      <c r="H80" s="11" t="s">
        <v>800</v>
      </c>
      <c r="I80" s="14">
        <f t="shared" si="2"/>
        <v>0.23</v>
      </c>
      <c r="J80" s="14">
        <v>0.23</v>
      </c>
      <c r="K80" s="121">
        <f t="shared" si="3"/>
        <v>6.9</v>
      </c>
      <c r="L80" s="127"/>
    </row>
    <row r="81" spans="1:12">
      <c r="A81" s="126"/>
      <c r="B81" s="119">
        <f>'Tax Invoice'!D76</f>
        <v>20</v>
      </c>
      <c r="C81" s="10" t="s">
        <v>752</v>
      </c>
      <c r="D81" s="10" t="s">
        <v>752</v>
      </c>
      <c r="E81" s="130" t="s">
        <v>30</v>
      </c>
      <c r="F81" s="149" t="s">
        <v>279</v>
      </c>
      <c r="G81" s="150"/>
      <c r="H81" s="11" t="s">
        <v>800</v>
      </c>
      <c r="I81" s="14">
        <f t="shared" si="2"/>
        <v>0.56999999999999995</v>
      </c>
      <c r="J81" s="14">
        <v>0.56999999999999995</v>
      </c>
      <c r="K81" s="121">
        <f t="shared" si="3"/>
        <v>11.399999999999999</v>
      </c>
      <c r="L81" s="127"/>
    </row>
    <row r="82" spans="1:12">
      <c r="A82" s="126"/>
      <c r="B82" s="119">
        <f>'Tax Invoice'!D77</f>
        <v>20</v>
      </c>
      <c r="C82" s="10" t="s">
        <v>752</v>
      </c>
      <c r="D82" s="10" t="s">
        <v>752</v>
      </c>
      <c r="E82" s="130" t="s">
        <v>31</v>
      </c>
      <c r="F82" s="149" t="s">
        <v>279</v>
      </c>
      <c r="G82" s="150"/>
      <c r="H82" s="11" t="s">
        <v>800</v>
      </c>
      <c r="I82" s="14">
        <f t="shared" si="2"/>
        <v>0.56999999999999995</v>
      </c>
      <c r="J82" s="14">
        <v>0.56999999999999995</v>
      </c>
      <c r="K82" s="121">
        <f t="shared" si="3"/>
        <v>11.399999999999999</v>
      </c>
      <c r="L82" s="127"/>
    </row>
    <row r="83" spans="1:12">
      <c r="A83" s="126"/>
      <c r="B83" s="119">
        <f>'Tax Invoice'!D78</f>
        <v>10</v>
      </c>
      <c r="C83" s="10" t="s">
        <v>754</v>
      </c>
      <c r="D83" s="10" t="s">
        <v>754</v>
      </c>
      <c r="E83" s="130" t="s">
        <v>30</v>
      </c>
      <c r="F83" s="149"/>
      <c r="G83" s="150"/>
      <c r="H83" s="11" t="s">
        <v>801</v>
      </c>
      <c r="I83" s="14">
        <f t="shared" si="2"/>
        <v>2.02</v>
      </c>
      <c r="J83" s="14">
        <v>2.02</v>
      </c>
      <c r="K83" s="121">
        <f t="shared" si="3"/>
        <v>20.2</v>
      </c>
      <c r="L83" s="127"/>
    </row>
    <row r="84" spans="1:12">
      <c r="A84" s="126"/>
      <c r="B84" s="119">
        <f>'Tax Invoice'!D79</f>
        <v>10</v>
      </c>
      <c r="C84" s="10" t="s">
        <v>754</v>
      </c>
      <c r="D84" s="10" t="s">
        <v>754</v>
      </c>
      <c r="E84" s="130" t="s">
        <v>31</v>
      </c>
      <c r="F84" s="149"/>
      <c r="G84" s="150"/>
      <c r="H84" s="11" t="s">
        <v>801</v>
      </c>
      <c r="I84" s="14">
        <f t="shared" si="2"/>
        <v>2.02</v>
      </c>
      <c r="J84" s="14">
        <v>2.02</v>
      </c>
      <c r="K84" s="121">
        <f t="shared" si="3"/>
        <v>20.2</v>
      </c>
      <c r="L84" s="127"/>
    </row>
    <row r="85" spans="1:12">
      <c r="A85" s="126"/>
      <c r="B85" s="119">
        <f>'Tax Invoice'!D80</f>
        <v>10</v>
      </c>
      <c r="C85" s="10" t="s">
        <v>756</v>
      </c>
      <c r="D85" s="10" t="s">
        <v>756</v>
      </c>
      <c r="E85" s="130" t="s">
        <v>30</v>
      </c>
      <c r="F85" s="149" t="s">
        <v>112</v>
      </c>
      <c r="G85" s="150"/>
      <c r="H85" s="11" t="s">
        <v>801</v>
      </c>
      <c r="I85" s="14">
        <f t="shared" si="2"/>
        <v>2.31</v>
      </c>
      <c r="J85" s="14">
        <v>2.31</v>
      </c>
      <c r="K85" s="121">
        <f t="shared" si="3"/>
        <v>23.1</v>
      </c>
      <c r="L85" s="127"/>
    </row>
    <row r="86" spans="1:12">
      <c r="A86" s="126"/>
      <c r="B86" s="119">
        <f>'Tax Invoice'!D81</f>
        <v>10</v>
      </c>
      <c r="C86" s="10" t="s">
        <v>756</v>
      </c>
      <c r="D86" s="10" t="s">
        <v>756</v>
      </c>
      <c r="E86" s="130" t="s">
        <v>31</v>
      </c>
      <c r="F86" s="149" t="s">
        <v>112</v>
      </c>
      <c r="G86" s="150"/>
      <c r="H86" s="11" t="s">
        <v>801</v>
      </c>
      <c r="I86" s="14">
        <f t="shared" si="2"/>
        <v>2.31</v>
      </c>
      <c r="J86" s="14">
        <v>2.31</v>
      </c>
      <c r="K86" s="121">
        <f t="shared" si="3"/>
        <v>23.1</v>
      </c>
      <c r="L86" s="127"/>
    </row>
    <row r="87" spans="1:12" ht="24">
      <c r="A87" s="126"/>
      <c r="B87" s="119">
        <f>'Tax Invoice'!D82</f>
        <v>10</v>
      </c>
      <c r="C87" s="10" t="s">
        <v>758</v>
      </c>
      <c r="D87" s="10" t="s">
        <v>758</v>
      </c>
      <c r="E87" s="130" t="s">
        <v>30</v>
      </c>
      <c r="F87" s="149" t="s">
        <v>813</v>
      </c>
      <c r="G87" s="150"/>
      <c r="H87" s="11" t="s">
        <v>802</v>
      </c>
      <c r="I87" s="14">
        <f t="shared" ref="I87:I110" si="4">ROUNDUP(J87*$N$1,2)</f>
        <v>2.75</v>
      </c>
      <c r="J87" s="14">
        <v>2.75</v>
      </c>
      <c r="K87" s="121">
        <f t="shared" ref="K87:K110" si="5">I87*B87</f>
        <v>27.5</v>
      </c>
      <c r="L87" s="127"/>
    </row>
    <row r="88" spans="1:12">
      <c r="A88" s="126"/>
      <c r="B88" s="119">
        <f>'Tax Invoice'!D83</f>
        <v>30</v>
      </c>
      <c r="C88" s="10" t="s">
        <v>662</v>
      </c>
      <c r="D88" s="10" t="s">
        <v>662</v>
      </c>
      <c r="E88" s="130" t="s">
        <v>30</v>
      </c>
      <c r="F88" s="149"/>
      <c r="G88" s="150"/>
      <c r="H88" s="11" t="s">
        <v>803</v>
      </c>
      <c r="I88" s="14">
        <f t="shared" si="4"/>
        <v>0.16</v>
      </c>
      <c r="J88" s="14">
        <v>0.16</v>
      </c>
      <c r="K88" s="121">
        <f t="shared" si="5"/>
        <v>4.8</v>
      </c>
      <c r="L88" s="127"/>
    </row>
    <row r="89" spans="1:12">
      <c r="A89" s="126"/>
      <c r="B89" s="119">
        <f>'Tax Invoice'!D84</f>
        <v>30</v>
      </c>
      <c r="C89" s="10" t="s">
        <v>662</v>
      </c>
      <c r="D89" s="10" t="s">
        <v>662</v>
      </c>
      <c r="E89" s="130" t="s">
        <v>31</v>
      </c>
      <c r="F89" s="149"/>
      <c r="G89" s="150"/>
      <c r="H89" s="11" t="s">
        <v>803</v>
      </c>
      <c r="I89" s="14">
        <f t="shared" si="4"/>
        <v>0.16</v>
      </c>
      <c r="J89" s="14">
        <v>0.16</v>
      </c>
      <c r="K89" s="121">
        <f t="shared" si="5"/>
        <v>4.8</v>
      </c>
      <c r="L89" s="127"/>
    </row>
    <row r="90" spans="1:12" ht="24">
      <c r="A90" s="126"/>
      <c r="B90" s="119">
        <f>'Tax Invoice'!D85</f>
        <v>20</v>
      </c>
      <c r="C90" s="10" t="s">
        <v>761</v>
      </c>
      <c r="D90" s="10" t="s">
        <v>778</v>
      </c>
      <c r="E90" s="130" t="s">
        <v>232</v>
      </c>
      <c r="F90" s="149" t="s">
        <v>245</v>
      </c>
      <c r="G90" s="150"/>
      <c r="H90" s="11" t="s">
        <v>812</v>
      </c>
      <c r="I90" s="14">
        <f t="shared" si="4"/>
        <v>1.1599999999999999</v>
      </c>
      <c r="J90" s="14">
        <v>1.1599999999999999</v>
      </c>
      <c r="K90" s="121">
        <f t="shared" si="5"/>
        <v>23.2</v>
      </c>
      <c r="L90" s="127"/>
    </row>
    <row r="91" spans="1:12" ht="24">
      <c r="A91" s="126"/>
      <c r="B91" s="119">
        <f>'Tax Invoice'!D86</f>
        <v>20</v>
      </c>
      <c r="C91" s="10" t="s">
        <v>761</v>
      </c>
      <c r="D91" s="10" t="s">
        <v>778</v>
      </c>
      <c r="E91" s="130" t="s">
        <v>234</v>
      </c>
      <c r="F91" s="149" t="s">
        <v>245</v>
      </c>
      <c r="G91" s="150"/>
      <c r="H91" s="11" t="s">
        <v>812</v>
      </c>
      <c r="I91" s="14">
        <f t="shared" si="4"/>
        <v>1.1599999999999999</v>
      </c>
      <c r="J91" s="14">
        <v>1.1599999999999999</v>
      </c>
      <c r="K91" s="121">
        <f t="shared" si="5"/>
        <v>23.2</v>
      </c>
      <c r="L91" s="127"/>
    </row>
    <row r="92" spans="1:12">
      <c r="A92" s="126"/>
      <c r="B92" s="119">
        <f>'Tax Invoice'!D87</f>
        <v>20</v>
      </c>
      <c r="C92" s="10" t="s">
        <v>763</v>
      </c>
      <c r="D92" s="10" t="s">
        <v>763</v>
      </c>
      <c r="E92" s="130" t="s">
        <v>30</v>
      </c>
      <c r="F92" s="149" t="s">
        <v>279</v>
      </c>
      <c r="G92" s="150"/>
      <c r="H92" s="11" t="s">
        <v>803</v>
      </c>
      <c r="I92" s="14">
        <f t="shared" si="4"/>
        <v>0.56999999999999995</v>
      </c>
      <c r="J92" s="14">
        <v>0.56999999999999995</v>
      </c>
      <c r="K92" s="121">
        <f t="shared" si="5"/>
        <v>11.399999999999999</v>
      </c>
      <c r="L92" s="127"/>
    </row>
    <row r="93" spans="1:12">
      <c r="A93" s="126"/>
      <c r="B93" s="119">
        <f>'Tax Invoice'!D88</f>
        <v>20</v>
      </c>
      <c r="C93" s="10" t="s">
        <v>763</v>
      </c>
      <c r="D93" s="10" t="s">
        <v>763</v>
      </c>
      <c r="E93" s="130" t="s">
        <v>30</v>
      </c>
      <c r="F93" s="149" t="s">
        <v>277</v>
      </c>
      <c r="G93" s="150"/>
      <c r="H93" s="11" t="s">
        <v>803</v>
      </c>
      <c r="I93" s="14">
        <f t="shared" si="4"/>
        <v>0.56999999999999995</v>
      </c>
      <c r="J93" s="14">
        <v>0.56999999999999995</v>
      </c>
      <c r="K93" s="121">
        <f t="shared" si="5"/>
        <v>11.399999999999999</v>
      </c>
      <c r="L93" s="127"/>
    </row>
    <row r="94" spans="1:12">
      <c r="A94" s="126"/>
      <c r="B94" s="119">
        <f>'Tax Invoice'!D89</f>
        <v>20</v>
      </c>
      <c r="C94" s="10" t="s">
        <v>763</v>
      </c>
      <c r="D94" s="10" t="s">
        <v>763</v>
      </c>
      <c r="E94" s="130" t="s">
        <v>30</v>
      </c>
      <c r="F94" s="149" t="s">
        <v>278</v>
      </c>
      <c r="G94" s="150"/>
      <c r="H94" s="11" t="s">
        <v>803</v>
      </c>
      <c r="I94" s="14">
        <f t="shared" si="4"/>
        <v>0.56999999999999995</v>
      </c>
      <c r="J94" s="14">
        <v>0.56999999999999995</v>
      </c>
      <c r="K94" s="121">
        <f t="shared" si="5"/>
        <v>11.399999999999999</v>
      </c>
      <c r="L94" s="127"/>
    </row>
    <row r="95" spans="1:12">
      <c r="A95" s="126"/>
      <c r="B95" s="119">
        <f>'Tax Invoice'!D90</f>
        <v>20</v>
      </c>
      <c r="C95" s="10" t="s">
        <v>763</v>
      </c>
      <c r="D95" s="10" t="s">
        <v>763</v>
      </c>
      <c r="E95" s="130" t="s">
        <v>31</v>
      </c>
      <c r="F95" s="149" t="s">
        <v>279</v>
      </c>
      <c r="G95" s="150"/>
      <c r="H95" s="11" t="s">
        <v>803</v>
      </c>
      <c r="I95" s="14">
        <f t="shared" si="4"/>
        <v>0.56999999999999995</v>
      </c>
      <c r="J95" s="14">
        <v>0.56999999999999995</v>
      </c>
      <c r="K95" s="121">
        <f t="shared" si="5"/>
        <v>11.399999999999999</v>
      </c>
      <c r="L95" s="127"/>
    </row>
    <row r="96" spans="1:12">
      <c r="A96" s="126"/>
      <c r="B96" s="119">
        <f>'Tax Invoice'!D91</f>
        <v>20</v>
      </c>
      <c r="C96" s="10" t="s">
        <v>763</v>
      </c>
      <c r="D96" s="10" t="s">
        <v>763</v>
      </c>
      <c r="E96" s="130" t="s">
        <v>31</v>
      </c>
      <c r="F96" s="149" t="s">
        <v>277</v>
      </c>
      <c r="G96" s="150"/>
      <c r="H96" s="11" t="s">
        <v>803</v>
      </c>
      <c r="I96" s="14">
        <f t="shared" si="4"/>
        <v>0.56999999999999995</v>
      </c>
      <c r="J96" s="14">
        <v>0.56999999999999995</v>
      </c>
      <c r="K96" s="121">
        <f t="shared" si="5"/>
        <v>11.399999999999999</v>
      </c>
      <c r="L96" s="127"/>
    </row>
    <row r="97" spans="1:12">
      <c r="A97" s="126"/>
      <c r="B97" s="119">
        <f>'Tax Invoice'!D92</f>
        <v>20</v>
      </c>
      <c r="C97" s="10" t="s">
        <v>763</v>
      </c>
      <c r="D97" s="10" t="s">
        <v>763</v>
      </c>
      <c r="E97" s="130" t="s">
        <v>31</v>
      </c>
      <c r="F97" s="149" t="s">
        <v>278</v>
      </c>
      <c r="G97" s="150"/>
      <c r="H97" s="11" t="s">
        <v>803</v>
      </c>
      <c r="I97" s="14">
        <f t="shared" si="4"/>
        <v>0.56999999999999995</v>
      </c>
      <c r="J97" s="14">
        <v>0.56999999999999995</v>
      </c>
      <c r="K97" s="121">
        <f t="shared" si="5"/>
        <v>11.399999999999999</v>
      </c>
      <c r="L97" s="127"/>
    </row>
    <row r="98" spans="1:12">
      <c r="A98" s="126"/>
      <c r="B98" s="119">
        <f>'Tax Invoice'!D93</f>
        <v>30</v>
      </c>
      <c r="C98" s="10" t="s">
        <v>765</v>
      </c>
      <c r="D98" s="10" t="s">
        <v>765</v>
      </c>
      <c r="E98" s="130" t="s">
        <v>28</v>
      </c>
      <c r="F98" s="149"/>
      <c r="G98" s="150"/>
      <c r="H98" s="11" t="s">
        <v>804</v>
      </c>
      <c r="I98" s="14">
        <f t="shared" si="4"/>
        <v>0.23</v>
      </c>
      <c r="J98" s="14">
        <v>0.23</v>
      </c>
      <c r="K98" s="121">
        <f t="shared" si="5"/>
        <v>6.9</v>
      </c>
      <c r="L98" s="127"/>
    </row>
    <row r="99" spans="1:12">
      <c r="A99" s="126"/>
      <c r="B99" s="119">
        <f>'Tax Invoice'!D94</f>
        <v>30</v>
      </c>
      <c r="C99" s="10" t="s">
        <v>765</v>
      </c>
      <c r="D99" s="10" t="s">
        <v>765</v>
      </c>
      <c r="E99" s="130" t="s">
        <v>31</v>
      </c>
      <c r="F99" s="149"/>
      <c r="G99" s="150"/>
      <c r="H99" s="11" t="s">
        <v>804</v>
      </c>
      <c r="I99" s="14">
        <f t="shared" si="4"/>
        <v>0.23</v>
      </c>
      <c r="J99" s="14">
        <v>0.23</v>
      </c>
      <c r="K99" s="121">
        <f t="shared" si="5"/>
        <v>6.9</v>
      </c>
      <c r="L99" s="127"/>
    </row>
    <row r="100" spans="1:12">
      <c r="A100" s="126"/>
      <c r="B100" s="119">
        <f>'Tax Invoice'!D95</f>
        <v>30</v>
      </c>
      <c r="C100" s="10" t="s">
        <v>767</v>
      </c>
      <c r="D100" s="10" t="s">
        <v>767</v>
      </c>
      <c r="E100" s="130" t="s">
        <v>657</v>
      </c>
      <c r="F100" s="149"/>
      <c r="G100" s="150"/>
      <c r="H100" s="11" t="s">
        <v>805</v>
      </c>
      <c r="I100" s="14">
        <f t="shared" si="4"/>
        <v>0.23</v>
      </c>
      <c r="J100" s="14">
        <v>0.23</v>
      </c>
      <c r="K100" s="121">
        <f t="shared" si="5"/>
        <v>6.9</v>
      </c>
      <c r="L100" s="127"/>
    </row>
    <row r="101" spans="1:12">
      <c r="A101" s="126"/>
      <c r="B101" s="119">
        <f>'Tax Invoice'!D96</f>
        <v>30</v>
      </c>
      <c r="C101" s="10" t="s">
        <v>767</v>
      </c>
      <c r="D101" s="10" t="s">
        <v>767</v>
      </c>
      <c r="E101" s="130" t="s">
        <v>30</v>
      </c>
      <c r="F101" s="149"/>
      <c r="G101" s="150"/>
      <c r="H101" s="11" t="s">
        <v>805</v>
      </c>
      <c r="I101" s="14">
        <f t="shared" si="4"/>
        <v>0.23</v>
      </c>
      <c r="J101" s="14">
        <v>0.23</v>
      </c>
      <c r="K101" s="121">
        <f t="shared" si="5"/>
        <v>6.9</v>
      </c>
      <c r="L101" s="127"/>
    </row>
    <row r="102" spans="1:12">
      <c r="A102" s="126"/>
      <c r="B102" s="119">
        <f>'Tax Invoice'!D97</f>
        <v>30</v>
      </c>
      <c r="C102" s="10" t="s">
        <v>767</v>
      </c>
      <c r="D102" s="10" t="s">
        <v>767</v>
      </c>
      <c r="E102" s="130" t="s">
        <v>72</v>
      </c>
      <c r="F102" s="149"/>
      <c r="G102" s="150"/>
      <c r="H102" s="11" t="s">
        <v>805</v>
      </c>
      <c r="I102" s="14">
        <f t="shared" si="4"/>
        <v>0.23</v>
      </c>
      <c r="J102" s="14">
        <v>0.23</v>
      </c>
      <c r="K102" s="121">
        <f t="shared" si="5"/>
        <v>6.9</v>
      </c>
      <c r="L102" s="127"/>
    </row>
    <row r="103" spans="1:12">
      <c r="A103" s="126"/>
      <c r="B103" s="119">
        <f>'Tax Invoice'!D98</f>
        <v>30</v>
      </c>
      <c r="C103" s="10" t="s">
        <v>769</v>
      </c>
      <c r="D103" s="10" t="s">
        <v>769</v>
      </c>
      <c r="E103" s="130" t="s">
        <v>28</v>
      </c>
      <c r="F103" s="149" t="s">
        <v>278</v>
      </c>
      <c r="G103" s="150"/>
      <c r="H103" s="11" t="s">
        <v>804</v>
      </c>
      <c r="I103" s="14">
        <f t="shared" si="4"/>
        <v>0.56999999999999995</v>
      </c>
      <c r="J103" s="14">
        <v>0.56999999999999995</v>
      </c>
      <c r="K103" s="121">
        <f t="shared" si="5"/>
        <v>17.099999999999998</v>
      </c>
      <c r="L103" s="127"/>
    </row>
    <row r="104" spans="1:12">
      <c r="A104" s="126"/>
      <c r="B104" s="119">
        <f>'Tax Invoice'!D99</f>
        <v>30</v>
      </c>
      <c r="C104" s="10" t="s">
        <v>769</v>
      </c>
      <c r="D104" s="10" t="s">
        <v>769</v>
      </c>
      <c r="E104" s="130" t="s">
        <v>30</v>
      </c>
      <c r="F104" s="149" t="s">
        <v>278</v>
      </c>
      <c r="G104" s="150"/>
      <c r="H104" s="11" t="s">
        <v>804</v>
      </c>
      <c r="I104" s="14">
        <f t="shared" si="4"/>
        <v>0.56999999999999995</v>
      </c>
      <c r="J104" s="14">
        <v>0.56999999999999995</v>
      </c>
      <c r="K104" s="121">
        <f t="shared" si="5"/>
        <v>17.099999999999998</v>
      </c>
      <c r="L104" s="127"/>
    </row>
    <row r="105" spans="1:12">
      <c r="A105" s="126"/>
      <c r="B105" s="119">
        <f>'Tax Invoice'!D100</f>
        <v>30</v>
      </c>
      <c r="C105" s="10" t="s">
        <v>769</v>
      </c>
      <c r="D105" s="10" t="s">
        <v>769</v>
      </c>
      <c r="E105" s="130" t="s">
        <v>31</v>
      </c>
      <c r="F105" s="149" t="s">
        <v>278</v>
      </c>
      <c r="G105" s="150"/>
      <c r="H105" s="11" t="s">
        <v>804</v>
      </c>
      <c r="I105" s="14">
        <f t="shared" si="4"/>
        <v>0.56999999999999995</v>
      </c>
      <c r="J105" s="14">
        <v>0.56999999999999995</v>
      </c>
      <c r="K105" s="121">
        <f t="shared" si="5"/>
        <v>17.099999999999998</v>
      </c>
      <c r="L105" s="127"/>
    </row>
    <row r="106" spans="1:12">
      <c r="A106" s="126"/>
      <c r="B106" s="119">
        <f>'Tax Invoice'!D101</f>
        <v>20</v>
      </c>
      <c r="C106" s="10" t="s">
        <v>103</v>
      </c>
      <c r="D106" s="10" t="s">
        <v>103</v>
      </c>
      <c r="E106" s="130" t="s">
        <v>28</v>
      </c>
      <c r="F106" s="149" t="s">
        <v>278</v>
      </c>
      <c r="G106" s="150"/>
      <c r="H106" s="11" t="s">
        <v>805</v>
      </c>
      <c r="I106" s="14">
        <f t="shared" si="4"/>
        <v>0.56999999999999995</v>
      </c>
      <c r="J106" s="14">
        <v>0.56999999999999995</v>
      </c>
      <c r="K106" s="121">
        <f t="shared" si="5"/>
        <v>11.399999999999999</v>
      </c>
      <c r="L106" s="127"/>
    </row>
    <row r="107" spans="1:12">
      <c r="A107" s="126"/>
      <c r="B107" s="119">
        <f>'Tax Invoice'!D102</f>
        <v>20</v>
      </c>
      <c r="C107" s="10" t="s">
        <v>103</v>
      </c>
      <c r="D107" s="10" t="s">
        <v>103</v>
      </c>
      <c r="E107" s="130" t="s">
        <v>30</v>
      </c>
      <c r="F107" s="149" t="s">
        <v>278</v>
      </c>
      <c r="G107" s="150"/>
      <c r="H107" s="11" t="s">
        <v>805</v>
      </c>
      <c r="I107" s="14">
        <f t="shared" si="4"/>
        <v>0.56999999999999995</v>
      </c>
      <c r="J107" s="14">
        <v>0.56999999999999995</v>
      </c>
      <c r="K107" s="121">
        <f t="shared" si="5"/>
        <v>11.399999999999999</v>
      </c>
      <c r="L107" s="127"/>
    </row>
    <row r="108" spans="1:12" ht="12" customHeight="1">
      <c r="A108" s="126"/>
      <c r="B108" s="119">
        <f>'Tax Invoice'!D103</f>
        <v>10</v>
      </c>
      <c r="C108" s="10" t="s">
        <v>772</v>
      </c>
      <c r="D108" s="10" t="s">
        <v>772</v>
      </c>
      <c r="E108" s="130" t="s">
        <v>277</v>
      </c>
      <c r="F108" s="149" t="s">
        <v>30</v>
      </c>
      <c r="G108" s="150"/>
      <c r="H108" s="11" t="s">
        <v>806</v>
      </c>
      <c r="I108" s="14">
        <f t="shared" si="4"/>
        <v>0.56999999999999995</v>
      </c>
      <c r="J108" s="14">
        <v>0.56999999999999995</v>
      </c>
      <c r="K108" s="121">
        <f t="shared" si="5"/>
        <v>5.6999999999999993</v>
      </c>
      <c r="L108" s="127"/>
    </row>
    <row r="109" spans="1:12" ht="12" customHeight="1">
      <c r="A109" s="126"/>
      <c r="B109" s="119">
        <f>'Tax Invoice'!D104</f>
        <v>10</v>
      </c>
      <c r="C109" s="10" t="s">
        <v>772</v>
      </c>
      <c r="D109" s="10" t="s">
        <v>772</v>
      </c>
      <c r="E109" s="130" t="s">
        <v>278</v>
      </c>
      <c r="F109" s="149" t="s">
        <v>30</v>
      </c>
      <c r="G109" s="150"/>
      <c r="H109" s="11" t="s">
        <v>806</v>
      </c>
      <c r="I109" s="14">
        <f t="shared" si="4"/>
        <v>0.56999999999999995</v>
      </c>
      <c r="J109" s="14">
        <v>0.56999999999999995</v>
      </c>
      <c r="K109" s="121">
        <f t="shared" si="5"/>
        <v>5.6999999999999993</v>
      </c>
      <c r="L109" s="127"/>
    </row>
    <row r="110" spans="1:12">
      <c r="A110" s="126"/>
      <c r="B110" s="120">
        <f>'Tax Invoice'!D105</f>
        <v>10</v>
      </c>
      <c r="C110" s="12" t="s">
        <v>774</v>
      </c>
      <c r="D110" s="12" t="s">
        <v>774</v>
      </c>
      <c r="E110" s="131" t="s">
        <v>775</v>
      </c>
      <c r="F110" s="151" t="s">
        <v>30</v>
      </c>
      <c r="G110" s="152"/>
      <c r="H110" s="13" t="s">
        <v>807</v>
      </c>
      <c r="I110" s="15">
        <f t="shared" si="4"/>
        <v>1.83</v>
      </c>
      <c r="J110" s="15">
        <v>1.83</v>
      </c>
      <c r="K110" s="122">
        <f t="shared" si="5"/>
        <v>18.3</v>
      </c>
      <c r="L110" s="127"/>
    </row>
    <row r="111" spans="1:12" ht="12.75" customHeight="1">
      <c r="A111" s="126"/>
      <c r="B111" s="138">
        <f>SUM(B23:B110)</f>
        <v>1985</v>
      </c>
      <c r="C111" s="138" t="s">
        <v>149</v>
      </c>
      <c r="D111" s="138"/>
      <c r="E111" s="138"/>
      <c r="F111" s="138"/>
      <c r="G111" s="138"/>
      <c r="H111" s="138"/>
      <c r="I111" s="139" t="s">
        <v>261</v>
      </c>
      <c r="J111" s="139" t="s">
        <v>261</v>
      </c>
      <c r="K111" s="140">
        <f>SUM(K23:K110)</f>
        <v>1097.3999999999999</v>
      </c>
      <c r="L111" s="127"/>
    </row>
    <row r="112" spans="1:12" ht="12.75" customHeight="1">
      <c r="A112" s="126"/>
      <c r="B112" s="138"/>
      <c r="C112" s="138"/>
      <c r="D112" s="138"/>
      <c r="E112" s="138"/>
      <c r="F112" s="138"/>
      <c r="G112" s="138"/>
      <c r="H112" s="138"/>
      <c r="I112" s="139" t="s">
        <v>810</v>
      </c>
      <c r="J112" s="139"/>
      <c r="K112" s="140">
        <f>K111*-0.03</f>
        <v>-32.921999999999997</v>
      </c>
      <c r="L112" s="127"/>
    </row>
    <row r="113" spans="1:12" ht="12.75" customHeight="1">
      <c r="A113" s="126"/>
      <c r="B113" s="138"/>
      <c r="C113" s="138"/>
      <c r="D113" s="138"/>
      <c r="E113" s="138"/>
      <c r="F113" s="138"/>
      <c r="G113" s="138"/>
      <c r="H113" s="138"/>
      <c r="I113" s="139" t="s">
        <v>788</v>
      </c>
      <c r="J113" s="139" t="s">
        <v>190</v>
      </c>
      <c r="K113" s="140">
        <f>Invoice!J113</f>
        <v>-260.66000000000003</v>
      </c>
      <c r="L113" s="127"/>
    </row>
    <row r="114" spans="1:12" ht="12.75" customHeight="1" outlineLevel="1">
      <c r="A114" s="126"/>
      <c r="B114" s="138"/>
      <c r="C114" s="138"/>
      <c r="D114" s="138"/>
      <c r="E114" s="138"/>
      <c r="F114" s="138"/>
      <c r="G114" s="138"/>
      <c r="H114" s="138"/>
      <c r="I114" s="139" t="s">
        <v>809</v>
      </c>
      <c r="J114" s="139" t="s">
        <v>191</v>
      </c>
      <c r="K114" s="140">
        <f>Invoice!J114</f>
        <v>0</v>
      </c>
      <c r="L114" s="127"/>
    </row>
    <row r="115" spans="1:12" ht="12.75" customHeight="1">
      <c r="A115" s="126"/>
      <c r="B115" s="138"/>
      <c r="C115" s="138"/>
      <c r="D115" s="138"/>
      <c r="E115" s="138"/>
      <c r="F115" s="138"/>
      <c r="G115" s="138"/>
      <c r="H115" s="138"/>
      <c r="I115" s="139" t="s">
        <v>263</v>
      </c>
      <c r="J115" s="139" t="s">
        <v>263</v>
      </c>
      <c r="K115" s="140">
        <f>SUM(K111:K114)</f>
        <v>803.81799999999976</v>
      </c>
      <c r="L115" s="127"/>
    </row>
    <row r="116" spans="1:12" ht="12.75" customHeight="1">
      <c r="A116" s="6"/>
      <c r="B116" s="7"/>
      <c r="C116" s="7"/>
      <c r="D116" s="7"/>
      <c r="E116" s="7"/>
      <c r="F116" s="7"/>
      <c r="G116" s="7"/>
      <c r="H116" s="7" t="s">
        <v>808</v>
      </c>
      <c r="I116" s="7"/>
      <c r="J116" s="7"/>
      <c r="K116" s="7"/>
      <c r="L116" s="8"/>
    </row>
  </sheetData>
  <mergeCells count="92">
    <mergeCell ref="F21:G21"/>
    <mergeCell ref="F22:G22"/>
    <mergeCell ref="F23:G23"/>
    <mergeCell ref="K10:K11"/>
    <mergeCell ref="K15:K16"/>
    <mergeCell ref="F34:G34"/>
    <mergeCell ref="F35:G35"/>
    <mergeCell ref="F31:G31"/>
    <mergeCell ref="F32:G32"/>
    <mergeCell ref="F33:G33"/>
    <mergeCell ref="F25:G25"/>
    <mergeCell ref="F26:G26"/>
    <mergeCell ref="F24:G24"/>
    <mergeCell ref="F29:G29"/>
    <mergeCell ref="F30:G30"/>
    <mergeCell ref="F27:G27"/>
    <mergeCell ref="F28:G28"/>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E13E-7070-407C-B9C4-36289FA7846F}">
  <sheetPr>
    <tabColor rgb="FF7030A0"/>
  </sheetPr>
  <dimension ref="B1:B8"/>
  <sheetViews>
    <sheetView workbookViewId="0"/>
  </sheetViews>
  <sheetFormatPr defaultRowHeight="15"/>
  <cols>
    <col min="2" max="2" width="62.7109375" bestFit="1" customWidth="1"/>
  </cols>
  <sheetData>
    <row r="1" spans="2:2" ht="15.75" thickBot="1"/>
    <row r="2" spans="2:2" ht="63.75" thickBot="1">
      <c r="B2" s="146" t="s">
        <v>815</v>
      </c>
    </row>
    <row r="3" spans="2:2" ht="32.25" thickBot="1">
      <c r="B3" s="147"/>
    </row>
    <row r="4" spans="2:2" ht="63.75" thickBot="1">
      <c r="B4" s="146" t="s">
        <v>815</v>
      </c>
    </row>
    <row r="5" spans="2:2" ht="32.25" thickBot="1">
      <c r="B5" s="147"/>
    </row>
    <row r="6" spans="2:2" ht="63.75" thickBot="1">
      <c r="B6" s="146" t="s">
        <v>815</v>
      </c>
    </row>
    <row r="7" spans="2:2" ht="15.75" thickBot="1"/>
    <row r="8" spans="2:2" ht="63.75" thickBot="1">
      <c r="B8" s="146" t="s">
        <v>815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1097.3999999999999</v>
      </c>
      <c r="O2" s="21" t="s">
        <v>265</v>
      </c>
    </row>
    <row r="3" spans="1:15" s="21" customFormat="1" ht="15" customHeight="1" thickBot="1">
      <c r="A3" s="22" t="s">
        <v>156</v>
      </c>
      <c r="G3" s="28">
        <v>45171</v>
      </c>
      <c r="H3" s="29"/>
      <c r="N3" s="21">
        <v>1097.3999999999999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KATHERINE PLATA Y COMPLEMENTOS</v>
      </c>
      <c r="B10" s="37"/>
      <c r="C10" s="37"/>
      <c r="D10" s="37"/>
      <c r="F10" s="38" t="str">
        <f>'Copy paste to Here'!B10</f>
        <v>KATHERINE PLATA Y COMPLEMENTOS</v>
      </c>
      <c r="G10" s="39"/>
      <c r="H10" s="40"/>
      <c r="K10" s="107" t="s">
        <v>282</v>
      </c>
      <c r="L10" s="35" t="s">
        <v>282</v>
      </c>
      <c r="M10" s="21">
        <v>1</v>
      </c>
    </row>
    <row r="11" spans="1:15" s="21" customFormat="1" ht="15.75" thickBot="1">
      <c r="A11" s="41" t="str">
        <f>'Copy paste to Here'!G11</f>
        <v>JOHANNA KATHERINE CARRILLO GONZÁLEZ</v>
      </c>
      <c r="B11" s="42"/>
      <c r="C11" s="42"/>
      <c r="D11" s="42"/>
      <c r="F11" s="43" t="str">
        <f>'Copy paste to Here'!B11</f>
        <v>JOHANNA KATHERINE CARRILLO GONZÁLEZ</v>
      </c>
      <c r="G11" s="44"/>
      <c r="H11" s="45"/>
      <c r="K11" s="105" t="s">
        <v>163</v>
      </c>
      <c r="L11" s="46" t="s">
        <v>164</v>
      </c>
      <c r="M11" s="21">
        <f>VLOOKUP(G3,[1]Sheet1!$A$9:$I$7290,2,FALSE)</f>
        <v>34.86</v>
      </c>
    </row>
    <row r="12" spans="1:15" s="21" customFormat="1" ht="15.75" thickBot="1">
      <c r="A12" s="41" t="str">
        <f>'Copy paste to Here'!G12</f>
        <v>AVD MANUEL CLAVERO AREVALO, 1 PORTAL 1B, PISO 6E</v>
      </c>
      <c r="B12" s="42"/>
      <c r="C12" s="42"/>
      <c r="D12" s="42"/>
      <c r="E12" s="89"/>
      <c r="F12" s="43" t="str">
        <f>'Copy paste to Here'!B12</f>
        <v>AVD MANUEL CLAVERO AREVALO, 1 PORTAL 1B, PISO 6E</v>
      </c>
      <c r="G12" s="44"/>
      <c r="H12" s="45"/>
      <c r="K12" s="105" t="s">
        <v>165</v>
      </c>
      <c r="L12" s="46" t="s">
        <v>138</v>
      </c>
      <c r="M12" s="21">
        <f>VLOOKUP(G3,[1]Sheet1!$A$9:$I$7290,3,FALSE)</f>
        <v>37.619999999999997</v>
      </c>
    </row>
    <row r="13" spans="1:15" s="21" customFormat="1" ht="15.75" thickBot="1">
      <c r="A13" s="41" t="str">
        <f>'Copy paste to Here'!G13</f>
        <v>41704 Dos Hermanas, Sevilla</v>
      </c>
      <c r="B13" s="42"/>
      <c r="C13" s="42"/>
      <c r="D13" s="42"/>
      <c r="E13" s="123" t="s">
        <v>138</v>
      </c>
      <c r="F13" s="43" t="str">
        <f>'Copy paste to Here'!B13</f>
        <v>41704 Dos Hermanas, Sevilla</v>
      </c>
      <c r="G13" s="44"/>
      <c r="H13" s="45"/>
      <c r="K13" s="105" t="s">
        <v>166</v>
      </c>
      <c r="L13" s="46" t="s">
        <v>167</v>
      </c>
      <c r="M13" s="125">
        <f>VLOOKUP(G3,[1]Sheet1!$A$9:$I$7290,4,FALSE)</f>
        <v>43.95</v>
      </c>
    </row>
    <row r="14" spans="1:15" s="21" customFormat="1" ht="15.75" thickBot="1">
      <c r="A14" s="41" t="str">
        <f>'Copy paste to Here'!G14</f>
        <v>Spain</v>
      </c>
      <c r="B14" s="42"/>
      <c r="C14" s="42"/>
      <c r="D14" s="42"/>
      <c r="E14" s="123">
        <f>VLOOKUP(J9,$L$10:$M$17,2,FALSE)</f>
        <v>37.619999999999997</v>
      </c>
      <c r="F14" s="43" t="str">
        <f>'Copy paste to Here'!B14</f>
        <v>Spain</v>
      </c>
      <c r="G14" s="44"/>
      <c r="H14" s="45"/>
      <c r="K14" s="105" t="s">
        <v>168</v>
      </c>
      <c r="L14" s="46" t="s">
        <v>169</v>
      </c>
      <c r="M14" s="21">
        <f>VLOOKUP(G3,[1]Sheet1!$A$9:$I$7290,5,FALSE)</f>
        <v>22.17</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6mm  &amp;  </v>
      </c>
      <c r="B18" s="57" t="str">
        <f>'Copy paste to Here'!C22</f>
        <v>BBEB</v>
      </c>
      <c r="C18" s="57" t="s">
        <v>109</v>
      </c>
      <c r="D18" s="58">
        <f>Invoice!B23</f>
        <v>20</v>
      </c>
      <c r="E18" s="59">
        <f>'Shipping Invoice'!J23*$N$1</f>
        <v>0.15</v>
      </c>
      <c r="F18" s="59">
        <f>D18*E18</f>
        <v>3</v>
      </c>
      <c r="G18" s="60">
        <f>E18*$E$14</f>
        <v>5.6429999999999998</v>
      </c>
      <c r="H18" s="61">
        <f>D18*G18</f>
        <v>112.86</v>
      </c>
    </row>
    <row r="19" spans="1:13" s="62" customFormat="1" ht="24">
      <c r="A19" s="124"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Invoice!B24</f>
        <v>20</v>
      </c>
      <c r="E19" s="59">
        <f>'Shipping Invoice'!J24*$N$1</f>
        <v>0.15</v>
      </c>
      <c r="F19" s="59">
        <f t="shared" ref="F19:F82" si="0">D19*E19</f>
        <v>3</v>
      </c>
      <c r="G19" s="60">
        <f t="shared" ref="G19:G82" si="1">E19*$E$14</f>
        <v>5.6429999999999998</v>
      </c>
      <c r="H19" s="63">
        <f t="shared" ref="H19:H82" si="2">D19*G19</f>
        <v>112.86</v>
      </c>
    </row>
    <row r="20" spans="1:13" s="62" customFormat="1" ht="24">
      <c r="A20" s="56" t="str">
        <f>IF((LEN('Copy paste to Here'!G24))&gt;5,((CONCATENATE('Copy paste to Here'!G24," &amp; ",'Copy paste to Here'!D24,"  &amp;  ",'Copy paste to Here'!E24))),"Empty Cell")</f>
        <v>Anodized surgical steel eyebrow or helix barbell, 16g (1.2mm) with two 3mm balls &amp; Length: 8mm  &amp;  Color: Black</v>
      </c>
      <c r="B20" s="57" t="str">
        <f>'Copy paste to Here'!C24</f>
        <v>BBETB</v>
      </c>
      <c r="C20" s="57" t="s">
        <v>724</v>
      </c>
      <c r="D20" s="58">
        <f>Invoice!B25</f>
        <v>20</v>
      </c>
      <c r="E20" s="59">
        <f>'Shipping Invoice'!J25*$N$1</f>
        <v>0.56999999999999995</v>
      </c>
      <c r="F20" s="59">
        <f t="shared" si="0"/>
        <v>11.399999999999999</v>
      </c>
      <c r="G20" s="60">
        <f t="shared" si="1"/>
        <v>21.443399999999997</v>
      </c>
      <c r="H20" s="63">
        <f t="shared" si="2"/>
        <v>428.86799999999994</v>
      </c>
    </row>
    <row r="21" spans="1:13" s="62" customFormat="1" ht="24">
      <c r="A21" s="56" t="str">
        <f>IF((LEN('Copy paste to Here'!G25))&gt;5,((CONCATENATE('Copy paste to Here'!G25," &amp; ",'Copy paste to Here'!D25,"  &amp;  ",'Copy paste to Here'!E25))),"Empty Cell")</f>
        <v>Anodized surgical steel eyebrow or helix barbell, 16g (1.2mm) with two 3mm balls &amp; Length: 8mm  &amp;  Color: Rainbow</v>
      </c>
      <c r="B21" s="57" t="str">
        <f>'Copy paste to Here'!C25</f>
        <v>BBETB</v>
      </c>
      <c r="C21" s="57" t="s">
        <v>724</v>
      </c>
      <c r="D21" s="58">
        <f>Invoice!B26</f>
        <v>20</v>
      </c>
      <c r="E21" s="59">
        <f>'Shipping Invoice'!J26*$N$1</f>
        <v>0.56999999999999995</v>
      </c>
      <c r="F21" s="59">
        <f t="shared" si="0"/>
        <v>11.399999999999999</v>
      </c>
      <c r="G21" s="60">
        <f t="shared" si="1"/>
        <v>21.443399999999997</v>
      </c>
      <c r="H21" s="63">
        <f t="shared" si="2"/>
        <v>428.86799999999994</v>
      </c>
    </row>
    <row r="22" spans="1:13" s="62" customFormat="1" ht="24">
      <c r="A22" s="56" t="str">
        <f>IF((LEN('Copy paste to Here'!G26))&gt;5,((CONCATENATE('Copy paste to Here'!G26," &amp; ",'Copy paste to Here'!D26,"  &amp;  ",'Copy paste to Here'!E26))),"Empty Cell")</f>
        <v>Anodized surgical steel eyebrow or helix barbell, 16g (1.2mm) with two 3mm balls &amp; Length: 8mm  &amp;  Color: Gold</v>
      </c>
      <c r="B22" s="57" t="str">
        <f>'Copy paste to Here'!C26</f>
        <v>BBETB</v>
      </c>
      <c r="C22" s="57" t="s">
        <v>724</v>
      </c>
      <c r="D22" s="58">
        <f>Invoice!B27</f>
        <v>20</v>
      </c>
      <c r="E22" s="59">
        <f>'Shipping Invoice'!J27*$N$1</f>
        <v>0.56999999999999995</v>
      </c>
      <c r="F22" s="59">
        <f t="shared" si="0"/>
        <v>11.399999999999999</v>
      </c>
      <c r="G22" s="60">
        <f t="shared" si="1"/>
        <v>21.443399999999997</v>
      </c>
      <c r="H22" s="63">
        <f t="shared" si="2"/>
        <v>428.86799999999994</v>
      </c>
    </row>
    <row r="23" spans="1:13" s="62" customFormat="1" ht="24">
      <c r="A23" s="56" t="str">
        <f>IF((LEN('Copy paste to Here'!G27))&gt;5,((CONCATENATE('Copy paste to Here'!G27," &amp; ",'Copy paste to Here'!D27,"  &amp;  ",'Copy paste to Here'!E27))),"Empty Cell")</f>
        <v>Anodized surgical steel eyebrow or helix barbell, 16g (1.2mm) with two 3mm balls &amp; Length: 10mm  &amp;  Color: Black</v>
      </c>
      <c r="B23" s="57" t="str">
        <f>'Copy paste to Here'!C27</f>
        <v>BBETB</v>
      </c>
      <c r="C23" s="57" t="s">
        <v>724</v>
      </c>
      <c r="D23" s="58">
        <f>Invoice!B28</f>
        <v>20</v>
      </c>
      <c r="E23" s="59">
        <f>'Shipping Invoice'!J28*$N$1</f>
        <v>0.56999999999999995</v>
      </c>
      <c r="F23" s="59">
        <f t="shared" si="0"/>
        <v>11.399999999999999</v>
      </c>
      <c r="G23" s="60">
        <f t="shared" si="1"/>
        <v>21.443399999999997</v>
      </c>
      <c r="H23" s="63">
        <f t="shared" si="2"/>
        <v>428.86799999999994</v>
      </c>
    </row>
    <row r="24" spans="1:13" s="62" customFormat="1" ht="24">
      <c r="A24" s="56" t="str">
        <f>IF((LEN('Copy paste to Here'!G28))&gt;5,((CONCATENATE('Copy paste to Here'!G28," &amp; ",'Copy paste to Here'!D28,"  &amp;  ",'Copy paste to Here'!E28))),"Empty Cell")</f>
        <v>Anodized surgical steel eyebrow or helix barbell, 16g (1.2mm) with two 3mm balls &amp; Length: 10mm  &amp;  Color: Rainbow</v>
      </c>
      <c r="B24" s="57" t="str">
        <f>'Copy paste to Here'!C28</f>
        <v>BBETB</v>
      </c>
      <c r="C24" s="57" t="s">
        <v>724</v>
      </c>
      <c r="D24" s="58">
        <f>Invoice!B29</f>
        <v>20</v>
      </c>
      <c r="E24" s="59">
        <f>'Shipping Invoice'!J29*$N$1</f>
        <v>0.56999999999999995</v>
      </c>
      <c r="F24" s="59">
        <f t="shared" si="0"/>
        <v>11.399999999999999</v>
      </c>
      <c r="G24" s="60">
        <f t="shared" si="1"/>
        <v>21.443399999999997</v>
      </c>
      <c r="H24" s="63">
        <f t="shared" si="2"/>
        <v>428.86799999999994</v>
      </c>
    </row>
    <row r="25" spans="1:13" s="62" customFormat="1" ht="24">
      <c r="A25" s="56" t="str">
        <f>IF((LEN('Copy paste to Here'!G29))&gt;5,((CONCATENATE('Copy paste to Here'!G29," &amp; ",'Copy paste to Here'!D29,"  &amp;  ",'Copy paste to Here'!E29))),"Empty Cell")</f>
        <v>Anodized surgical steel eyebrow or helix barbell, 16g (1.2mm) with two 3mm balls &amp; Length: 10mm  &amp;  Color: Gold</v>
      </c>
      <c r="B25" s="57" t="str">
        <f>'Copy paste to Here'!C29</f>
        <v>BBETB</v>
      </c>
      <c r="C25" s="57" t="s">
        <v>724</v>
      </c>
      <c r="D25" s="58">
        <f>Invoice!B30</f>
        <v>20</v>
      </c>
      <c r="E25" s="59">
        <f>'Shipping Invoice'!J30*$N$1</f>
        <v>0.56999999999999995</v>
      </c>
      <c r="F25" s="59">
        <f t="shared" si="0"/>
        <v>11.399999999999999</v>
      </c>
      <c r="G25" s="60">
        <f t="shared" si="1"/>
        <v>21.443399999999997</v>
      </c>
      <c r="H25" s="63">
        <f t="shared" si="2"/>
        <v>428.86799999999994</v>
      </c>
    </row>
    <row r="26" spans="1:13" s="62" customFormat="1" ht="24">
      <c r="A26" s="56" t="str">
        <f>IF((LEN('Copy paste to Here'!G30))&gt;5,((CONCATENATE('Copy paste to Here'!G30," &amp; ",'Copy paste to Here'!D30,"  &amp;  ",'Copy paste to Here'!E30))),"Empty Cell")</f>
        <v>Anodized surgical steel eyebrow or helix barbell, 16g (1.2mm) with two 3mm balls &amp; Length: 12mm  &amp;  Color: Black</v>
      </c>
      <c r="B26" s="57" t="str">
        <f>'Copy paste to Here'!C30</f>
        <v>BBETB</v>
      </c>
      <c r="C26" s="57" t="s">
        <v>724</v>
      </c>
      <c r="D26" s="58">
        <f>Invoice!B31</f>
        <v>20</v>
      </c>
      <c r="E26" s="59">
        <f>'Shipping Invoice'!J31*$N$1</f>
        <v>0.56999999999999995</v>
      </c>
      <c r="F26" s="59">
        <f t="shared" si="0"/>
        <v>11.399999999999999</v>
      </c>
      <c r="G26" s="60">
        <f t="shared" si="1"/>
        <v>21.443399999999997</v>
      </c>
      <c r="H26" s="63">
        <f t="shared" si="2"/>
        <v>428.86799999999994</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12mm  &amp;  Color: Rainbow</v>
      </c>
      <c r="B27" s="57" t="str">
        <f>'Copy paste to Here'!C31</f>
        <v>BBETB</v>
      </c>
      <c r="C27" s="57" t="s">
        <v>724</v>
      </c>
      <c r="D27" s="58">
        <f>Invoice!B32</f>
        <v>20</v>
      </c>
      <c r="E27" s="59">
        <f>'Shipping Invoice'!J32*$N$1</f>
        <v>0.56999999999999995</v>
      </c>
      <c r="F27" s="59">
        <f t="shared" si="0"/>
        <v>11.399999999999999</v>
      </c>
      <c r="G27" s="60">
        <f t="shared" si="1"/>
        <v>21.443399999999997</v>
      </c>
      <c r="H27" s="63">
        <f t="shared" si="2"/>
        <v>428.86799999999994</v>
      </c>
    </row>
    <row r="28" spans="1:13" s="62" customFormat="1" ht="24">
      <c r="A28" s="56" t="str">
        <f>IF((LEN('Copy paste to Here'!G32))&gt;5,((CONCATENATE('Copy paste to Here'!G32," &amp; ",'Copy paste to Here'!D32,"  &amp;  ",'Copy paste to Here'!E32))),"Empty Cell")</f>
        <v>Anodized surgical steel eyebrow or helix barbell, 16g (1.2mm) with two 3mm balls &amp; Length: 12mm  &amp;  Color: Gold</v>
      </c>
      <c r="B28" s="57" t="str">
        <f>'Copy paste to Here'!C32</f>
        <v>BBETB</v>
      </c>
      <c r="C28" s="57" t="s">
        <v>724</v>
      </c>
      <c r="D28" s="58">
        <f>Invoice!B33</f>
        <v>20</v>
      </c>
      <c r="E28" s="59">
        <f>'Shipping Invoice'!J33*$N$1</f>
        <v>0.56999999999999995</v>
      </c>
      <c r="F28" s="59">
        <f t="shared" si="0"/>
        <v>11.399999999999999</v>
      </c>
      <c r="G28" s="60">
        <f t="shared" si="1"/>
        <v>21.443399999999997</v>
      </c>
      <c r="H28" s="63">
        <f t="shared" si="2"/>
        <v>428.86799999999994</v>
      </c>
    </row>
    <row r="29" spans="1:13" s="62" customFormat="1" ht="24">
      <c r="A29" s="56" t="str">
        <f>IF((LEN('Copy paste to Here'!G33))&gt;5,((CONCATENATE('Copy paste to Here'!G33," &amp; ",'Copy paste to Here'!D33,"  &amp;  ",'Copy paste to Here'!E33))),"Empty Cell")</f>
        <v>Anodized surgical steel eyebrow or helix barbell, 16g (1.2mm) with two 3mm balls &amp; Length: 14mm  &amp;  Color: Black</v>
      </c>
      <c r="B29" s="57" t="str">
        <f>'Copy paste to Here'!C33</f>
        <v>BBETB</v>
      </c>
      <c r="C29" s="57" t="s">
        <v>724</v>
      </c>
      <c r="D29" s="58">
        <f>Invoice!B34</f>
        <v>20</v>
      </c>
      <c r="E29" s="59">
        <f>'Shipping Invoice'!J34*$N$1</f>
        <v>0.56999999999999995</v>
      </c>
      <c r="F29" s="59">
        <f t="shared" si="0"/>
        <v>11.399999999999999</v>
      </c>
      <c r="G29" s="60">
        <f t="shared" si="1"/>
        <v>21.443399999999997</v>
      </c>
      <c r="H29" s="63">
        <f t="shared" si="2"/>
        <v>428.86799999999994</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14mm  &amp;  Color: Rainbow</v>
      </c>
      <c r="B30" s="57" t="str">
        <f>'Copy paste to Here'!C34</f>
        <v>BBETB</v>
      </c>
      <c r="C30" s="57" t="s">
        <v>724</v>
      </c>
      <c r="D30" s="58">
        <f>Invoice!B35</f>
        <v>20</v>
      </c>
      <c r="E30" s="59">
        <f>'Shipping Invoice'!J35*$N$1</f>
        <v>0.56999999999999995</v>
      </c>
      <c r="F30" s="59">
        <f t="shared" si="0"/>
        <v>11.399999999999999</v>
      </c>
      <c r="G30" s="60">
        <f t="shared" si="1"/>
        <v>21.443399999999997</v>
      </c>
      <c r="H30" s="63">
        <f t="shared" si="2"/>
        <v>428.86799999999994</v>
      </c>
    </row>
    <row r="31" spans="1:13" s="62" customFormat="1" ht="24">
      <c r="A31" s="56" t="str">
        <f>IF((LEN('Copy paste to Here'!G35))&gt;5,((CONCATENATE('Copy paste to Here'!G35," &amp; ",'Copy paste to Here'!D35,"  &amp;  ",'Copy paste to Here'!E35))),"Empty Cell")</f>
        <v>Anodized surgical steel eyebrow or helix barbell, 16g (1.2mm) with two 3mm balls &amp; Length: 14mm  &amp;  Color: Gold</v>
      </c>
      <c r="B31" s="57" t="str">
        <f>'Copy paste to Here'!C35</f>
        <v>BBETB</v>
      </c>
      <c r="C31" s="57" t="s">
        <v>724</v>
      </c>
      <c r="D31" s="58">
        <f>Invoice!B36</f>
        <v>20</v>
      </c>
      <c r="E31" s="59">
        <f>'Shipping Invoice'!J36*$N$1</f>
        <v>0.56999999999999995</v>
      </c>
      <c r="F31" s="59">
        <f t="shared" si="0"/>
        <v>11.399999999999999</v>
      </c>
      <c r="G31" s="60">
        <f t="shared" si="1"/>
        <v>21.443399999999997</v>
      </c>
      <c r="H31" s="63">
        <f t="shared" si="2"/>
        <v>428.86799999999994</v>
      </c>
    </row>
    <row r="32" spans="1:13" s="62" customFormat="1" ht="24">
      <c r="A32" s="56" t="str">
        <f>IF((LEN('Copy paste to Here'!G36))&gt;5,((CONCATENATE('Copy paste to Here'!G36," &amp; ",'Copy paste to Here'!D36,"  &amp;  ",'Copy paste to Here'!E36))),"Empty Cell")</f>
        <v xml:space="preserve">Annealed surgical steel fixed bead ring, 16g (1.2mm) with a 3mm ball &amp; Length: 7mm  &amp;  </v>
      </c>
      <c r="B32" s="57" t="str">
        <f>'Copy paste to Here'!C36</f>
        <v>BEDR16</v>
      </c>
      <c r="C32" s="57" t="s">
        <v>726</v>
      </c>
      <c r="D32" s="58">
        <f>Invoice!B37</f>
        <v>30</v>
      </c>
      <c r="E32" s="59">
        <f>'Shipping Invoice'!J37*$N$1</f>
        <v>0.23</v>
      </c>
      <c r="F32" s="59">
        <f t="shared" si="0"/>
        <v>6.9</v>
      </c>
      <c r="G32" s="60">
        <f t="shared" si="1"/>
        <v>8.6525999999999996</v>
      </c>
      <c r="H32" s="63">
        <f t="shared" si="2"/>
        <v>259.57799999999997</v>
      </c>
    </row>
    <row r="33" spans="1:8" s="62" customFormat="1" ht="24">
      <c r="A33" s="56" t="str">
        <f>IF((LEN('Copy paste to Here'!G37))&gt;5,((CONCATENATE('Copy paste to Here'!G37," &amp; ",'Copy paste to Here'!D37,"  &amp;  ",'Copy paste to Here'!E37))),"Empty Cell")</f>
        <v xml:space="preserve">Annealed surgical steel fixed bead ring, 16g (1.2mm) with a 3mm ball &amp; Length: 8mm  &amp;  </v>
      </c>
      <c r="B33" s="57" t="str">
        <f>'Copy paste to Here'!C37</f>
        <v>BEDR16</v>
      </c>
      <c r="C33" s="57" t="s">
        <v>726</v>
      </c>
      <c r="D33" s="58">
        <f>Invoice!B38</f>
        <v>30</v>
      </c>
      <c r="E33" s="59">
        <f>'Shipping Invoice'!J38*$N$1</f>
        <v>0.26</v>
      </c>
      <c r="F33" s="59">
        <f t="shared" si="0"/>
        <v>7.8000000000000007</v>
      </c>
      <c r="G33" s="60">
        <f t="shared" si="1"/>
        <v>9.7812000000000001</v>
      </c>
      <c r="H33" s="63">
        <f t="shared" si="2"/>
        <v>293.43599999999998</v>
      </c>
    </row>
    <row r="34" spans="1:8" s="62" customFormat="1" ht="24">
      <c r="A34" s="56" t="str">
        <f>IF((LEN('Copy paste to Here'!G38))&gt;5,((CONCATENATE('Copy paste to Here'!G38," &amp; ",'Copy paste to Here'!D38,"  &amp;  ",'Copy paste to Here'!E38))),"Empty Cell")</f>
        <v xml:space="preserve">Annealed surgical steel fixed bead ring, 16g (1.2mm) with a 3mm ball &amp; Length: 9mm  &amp;  </v>
      </c>
      <c r="B34" s="57" t="str">
        <f>'Copy paste to Here'!C38</f>
        <v>BEDR16</v>
      </c>
      <c r="C34" s="57" t="s">
        <v>726</v>
      </c>
      <c r="D34" s="58">
        <f>Invoice!B39</f>
        <v>30</v>
      </c>
      <c r="E34" s="59">
        <f>'Shipping Invoice'!J39*$N$1</f>
        <v>0.26</v>
      </c>
      <c r="F34" s="59">
        <f t="shared" si="0"/>
        <v>7.8000000000000007</v>
      </c>
      <c r="G34" s="60">
        <f t="shared" si="1"/>
        <v>9.7812000000000001</v>
      </c>
      <c r="H34" s="63">
        <f t="shared" si="2"/>
        <v>293.43599999999998</v>
      </c>
    </row>
    <row r="35" spans="1:8" s="62" customFormat="1" ht="25.5">
      <c r="A35" s="56" t="str">
        <f>IF((LEN('Copy paste to Here'!G39))&gt;5,((CONCATENATE('Copy paste to Here'!G39," &amp; ",'Copy paste to Here'!D39,"  &amp;  ",'Copy paste to Here'!E39))),"Empty Cell")</f>
        <v xml:space="preserve">Surgical steel fixed bead ring, 20g (0.8mm) with a 2.5mm ball &amp; Length: 7mm  &amp;  </v>
      </c>
      <c r="B35" s="57" t="str">
        <f>'Copy paste to Here'!C39</f>
        <v>BEDR20M</v>
      </c>
      <c r="C35" s="57" t="s">
        <v>728</v>
      </c>
      <c r="D35" s="58">
        <f>Invoice!B40</f>
        <v>30</v>
      </c>
      <c r="E35" s="59">
        <f>'Shipping Invoice'!J40*$N$1</f>
        <v>0.26</v>
      </c>
      <c r="F35" s="59">
        <f t="shared" si="0"/>
        <v>7.8000000000000007</v>
      </c>
      <c r="G35" s="60">
        <f t="shared" si="1"/>
        <v>9.7812000000000001</v>
      </c>
      <c r="H35" s="63">
        <f t="shared" si="2"/>
        <v>293.43599999999998</v>
      </c>
    </row>
    <row r="36" spans="1:8" s="62" customFormat="1" ht="25.5">
      <c r="A36" s="56" t="str">
        <f>IF((LEN('Copy paste to Here'!G40))&gt;5,((CONCATENATE('Copy paste to Here'!G40," &amp; ",'Copy paste to Here'!D40,"  &amp;  ",'Copy paste to Here'!E40))),"Empty Cell")</f>
        <v xml:space="preserve">Surgical steel fixed bead ring, 20g (0.8mm) with a 2.5mm ball &amp; Length: 8mm  &amp;  </v>
      </c>
      <c r="B36" s="57" t="str">
        <f>'Copy paste to Here'!C40</f>
        <v>BEDR20M</v>
      </c>
      <c r="C36" s="57" t="s">
        <v>728</v>
      </c>
      <c r="D36" s="58">
        <f>Invoice!B41</f>
        <v>30</v>
      </c>
      <c r="E36" s="59">
        <f>'Shipping Invoice'!J41*$N$1</f>
        <v>0.26</v>
      </c>
      <c r="F36" s="59">
        <f t="shared" si="0"/>
        <v>7.8000000000000007</v>
      </c>
      <c r="G36" s="60">
        <f t="shared" si="1"/>
        <v>9.7812000000000001</v>
      </c>
      <c r="H36" s="63">
        <f t="shared" si="2"/>
        <v>293.43599999999998</v>
      </c>
    </row>
    <row r="37" spans="1:8" s="62" customFormat="1" ht="25.5">
      <c r="A37" s="56" t="str">
        <f>IF((LEN('Copy paste to Here'!G41))&gt;5,((CONCATENATE('Copy paste to Here'!G41," &amp; ",'Copy paste to Here'!D41,"  &amp;  ",'Copy paste to Here'!E41))),"Empty Cell")</f>
        <v xml:space="preserve">Surgical steel fixed bead ring, 20g (0.8mm) with a 2.5mm ball &amp; Length: 9mm  &amp;  </v>
      </c>
      <c r="B37" s="57" t="str">
        <f>'Copy paste to Here'!C41</f>
        <v>BEDR20M</v>
      </c>
      <c r="C37" s="57" t="s">
        <v>728</v>
      </c>
      <c r="D37" s="58">
        <f>Invoice!B42</f>
        <v>30</v>
      </c>
      <c r="E37" s="59">
        <f>'Shipping Invoice'!J42*$N$1</f>
        <v>0.26</v>
      </c>
      <c r="F37" s="59">
        <f t="shared" si="0"/>
        <v>7.8000000000000007</v>
      </c>
      <c r="G37" s="60">
        <f t="shared" si="1"/>
        <v>9.7812000000000001</v>
      </c>
      <c r="H37" s="63">
        <f t="shared" si="2"/>
        <v>293.43599999999998</v>
      </c>
    </row>
    <row r="38" spans="1:8" s="62" customFormat="1" ht="24">
      <c r="A38" s="56" t="str">
        <f>IF((LEN('Copy paste to Here'!G42))&gt;5,((CONCATENATE('Copy paste to Here'!G42," &amp; ",'Copy paste to Here'!D42,"  &amp;  ",'Copy paste to Here'!E42))),"Empty Cell")</f>
        <v>Anodized 316L steel fixed bead ring, 1.2mm (16g) with a 3mm ball &amp; Color: Black  &amp;  Length: 8mm</v>
      </c>
      <c r="B38" s="57" t="str">
        <f>'Copy paste to Here'!C42</f>
        <v>BEDRT16</v>
      </c>
      <c r="C38" s="57" t="s">
        <v>730</v>
      </c>
      <c r="D38" s="58">
        <f>Invoice!B43</f>
        <v>20</v>
      </c>
      <c r="E38" s="59">
        <f>'Shipping Invoice'!J43*$N$1</f>
        <v>0.56999999999999995</v>
      </c>
      <c r="F38" s="59">
        <f t="shared" si="0"/>
        <v>11.399999999999999</v>
      </c>
      <c r="G38" s="60">
        <f t="shared" si="1"/>
        <v>21.443399999999997</v>
      </c>
      <c r="H38" s="63">
        <f t="shared" si="2"/>
        <v>428.86799999999994</v>
      </c>
    </row>
    <row r="39" spans="1:8" s="62" customFormat="1" ht="24">
      <c r="A39" s="56" t="str">
        <f>IF((LEN('Copy paste to Here'!G43))&gt;5,((CONCATENATE('Copy paste to Here'!G43," &amp; ",'Copy paste to Here'!D43,"  &amp;  ",'Copy paste to Here'!E43))),"Empty Cell")</f>
        <v>Anodized 316L steel fixed bead ring, 1.2mm (16g) with a 3mm ball &amp; Color: Black  &amp;  Length: 10mm</v>
      </c>
      <c r="B39" s="57" t="str">
        <f>'Copy paste to Here'!C43</f>
        <v>BEDRT16</v>
      </c>
      <c r="C39" s="57" t="s">
        <v>730</v>
      </c>
      <c r="D39" s="58">
        <f>Invoice!B44</f>
        <v>20</v>
      </c>
      <c r="E39" s="59">
        <f>'Shipping Invoice'!J44*$N$1</f>
        <v>0.56999999999999995</v>
      </c>
      <c r="F39" s="59">
        <f t="shared" si="0"/>
        <v>11.399999999999999</v>
      </c>
      <c r="G39" s="60">
        <f t="shared" si="1"/>
        <v>21.443399999999997</v>
      </c>
      <c r="H39" s="63">
        <f t="shared" si="2"/>
        <v>428.86799999999994</v>
      </c>
    </row>
    <row r="40" spans="1:8" s="62" customFormat="1" ht="24">
      <c r="A40" s="56" t="str">
        <f>IF((LEN('Copy paste to Here'!G44))&gt;5,((CONCATENATE('Copy paste to Here'!G44," &amp; ",'Copy paste to Here'!D44,"  &amp;  ",'Copy paste to Here'!E44))),"Empty Cell")</f>
        <v>Anodized 316L steel fixed bead ring, 1.2mm (16g) with a 3mm ball &amp; Color: Gold  &amp;  Length: 8mm</v>
      </c>
      <c r="B40" s="57" t="str">
        <f>'Copy paste to Here'!C44</f>
        <v>BEDRT16</v>
      </c>
      <c r="C40" s="57" t="s">
        <v>730</v>
      </c>
      <c r="D40" s="58">
        <f>Invoice!B45</f>
        <v>20</v>
      </c>
      <c r="E40" s="59">
        <f>'Shipping Invoice'!J45*$N$1</f>
        <v>0.56999999999999995</v>
      </c>
      <c r="F40" s="59">
        <f t="shared" si="0"/>
        <v>11.399999999999999</v>
      </c>
      <c r="G40" s="60">
        <f t="shared" si="1"/>
        <v>21.443399999999997</v>
      </c>
      <c r="H40" s="63">
        <f t="shared" si="2"/>
        <v>428.86799999999994</v>
      </c>
    </row>
    <row r="41" spans="1:8" s="62" customFormat="1" ht="24">
      <c r="A41" s="56" t="str">
        <f>IF((LEN('Copy paste to Here'!G45))&gt;5,((CONCATENATE('Copy paste to Here'!G45," &amp; ",'Copy paste to Here'!D45,"  &amp;  ",'Copy paste to Here'!E45))),"Empty Cell")</f>
        <v>Anodized 316L steel fixed bead ring, 1.2mm (16g) with a 3mm ball &amp; Color: Gold  &amp;  Length: 10mm</v>
      </c>
      <c r="B41" s="57" t="str">
        <f>'Copy paste to Here'!C45</f>
        <v>BEDRT16</v>
      </c>
      <c r="C41" s="57" t="s">
        <v>730</v>
      </c>
      <c r="D41" s="58">
        <f>Invoice!B46</f>
        <v>20</v>
      </c>
      <c r="E41" s="59">
        <f>'Shipping Invoice'!J46*$N$1</f>
        <v>0.56999999999999995</v>
      </c>
      <c r="F41" s="59">
        <f t="shared" si="0"/>
        <v>11.399999999999999</v>
      </c>
      <c r="G41" s="60">
        <f t="shared" si="1"/>
        <v>21.443399999999997</v>
      </c>
      <c r="H41" s="63">
        <f t="shared" si="2"/>
        <v>428.86799999999994</v>
      </c>
    </row>
    <row r="42" spans="1:8" s="62" customFormat="1" ht="25.5">
      <c r="A42" s="56" t="str">
        <f>IF((LEN('Copy paste to Here'!G46))&gt;5,((CONCATENATE('Copy paste to Here'!G46," &amp; ",'Copy paste to Here'!D46,"  &amp;  ",'Copy paste to Here'!E46))),"Empty Cell")</f>
        <v>Anodized 316L steel fixed bead ring, 20g (0.8mm) with a 2.5mm ball &amp; Length: 8mm  &amp;  Color: Black</v>
      </c>
      <c r="B42" s="57" t="str">
        <f>'Copy paste to Here'!C46</f>
        <v>BEDRT20M</v>
      </c>
      <c r="C42" s="57" t="s">
        <v>732</v>
      </c>
      <c r="D42" s="58">
        <f>Invoice!B47</f>
        <v>20</v>
      </c>
      <c r="E42" s="59">
        <f>'Shipping Invoice'!J47*$N$1</f>
        <v>0.56999999999999995</v>
      </c>
      <c r="F42" s="59">
        <f t="shared" si="0"/>
        <v>11.399999999999999</v>
      </c>
      <c r="G42" s="60">
        <f t="shared" si="1"/>
        <v>21.443399999999997</v>
      </c>
      <c r="H42" s="63">
        <f t="shared" si="2"/>
        <v>428.86799999999994</v>
      </c>
    </row>
    <row r="43" spans="1:8" s="62" customFormat="1" ht="25.5">
      <c r="A43" s="56" t="str">
        <f>IF((LEN('Copy paste to Here'!G47))&gt;5,((CONCATENATE('Copy paste to Here'!G47," &amp; ",'Copy paste to Here'!D47,"  &amp;  ",'Copy paste to Here'!E47))),"Empty Cell")</f>
        <v>Anodized 316L steel fixed bead ring, 20g (0.8mm) with a 2.5mm ball &amp; Length: 8mm  &amp;  Color: Rainbow</v>
      </c>
      <c r="B43" s="57" t="str">
        <f>'Copy paste to Here'!C47</f>
        <v>BEDRT20M</v>
      </c>
      <c r="C43" s="57" t="s">
        <v>732</v>
      </c>
      <c r="D43" s="58">
        <f>Invoice!B48</f>
        <v>20</v>
      </c>
      <c r="E43" s="59">
        <f>'Shipping Invoice'!J48*$N$1</f>
        <v>0.56999999999999995</v>
      </c>
      <c r="F43" s="59">
        <f t="shared" si="0"/>
        <v>11.399999999999999</v>
      </c>
      <c r="G43" s="60">
        <f t="shared" si="1"/>
        <v>21.443399999999997</v>
      </c>
      <c r="H43" s="63">
        <f t="shared" si="2"/>
        <v>428.86799999999994</v>
      </c>
    </row>
    <row r="44" spans="1:8" s="62" customFormat="1" ht="25.5">
      <c r="A44" s="56" t="str">
        <f>IF((LEN('Copy paste to Here'!G48))&gt;5,((CONCATENATE('Copy paste to Here'!G48," &amp; ",'Copy paste to Here'!D48,"  &amp;  ",'Copy paste to Here'!E48))),"Empty Cell")</f>
        <v>Anodized 316L steel fixed bead ring, 20g (0.8mm) with a 2.5mm ball &amp; Length: 8mm  &amp;  Color: Gold</v>
      </c>
      <c r="B44" s="57" t="str">
        <f>'Copy paste to Here'!C48</f>
        <v>BEDRT20M</v>
      </c>
      <c r="C44" s="57" t="s">
        <v>732</v>
      </c>
      <c r="D44" s="58">
        <f>Invoice!B49</f>
        <v>20</v>
      </c>
      <c r="E44" s="59">
        <f>'Shipping Invoice'!J49*$N$1</f>
        <v>0.56999999999999995</v>
      </c>
      <c r="F44" s="59">
        <f t="shared" si="0"/>
        <v>11.399999999999999</v>
      </c>
      <c r="G44" s="60">
        <f t="shared" si="1"/>
        <v>21.443399999999997</v>
      </c>
      <c r="H44" s="63">
        <f t="shared" si="2"/>
        <v>428.86799999999994</v>
      </c>
    </row>
    <row r="45" spans="1:8" s="62" customFormat="1" ht="36">
      <c r="A45" s="56" t="str">
        <f>IF((LEN('Copy paste to Here'!G49))&gt;5,((CONCATENATE('Copy paste to Here'!G49," &amp; ",'Copy paste to Here'!D49,"  &amp;  ",'Copy paste to Here'!E49))),"Empty Cell")</f>
        <v>Surgical steel belly banana, 14g (1.6mm) with an 8mm bezel set jewel ball and an upper 5mm plain steel ball using original Czech Preciosa crystals. &amp; Length: 8mm  &amp;  Crystal Color: Clear</v>
      </c>
      <c r="B45" s="57" t="str">
        <f>'Copy paste to Here'!C49</f>
        <v>BN1CG</v>
      </c>
      <c r="C45" s="57" t="s">
        <v>734</v>
      </c>
      <c r="D45" s="58">
        <f>Invoice!B50</f>
        <v>30</v>
      </c>
      <c r="E45" s="59">
        <f>'Shipping Invoice'!J50*$N$1</f>
        <v>0.72</v>
      </c>
      <c r="F45" s="59">
        <f t="shared" si="0"/>
        <v>21.599999999999998</v>
      </c>
      <c r="G45" s="60">
        <f t="shared" si="1"/>
        <v>27.086399999999998</v>
      </c>
      <c r="H45" s="63">
        <f t="shared" si="2"/>
        <v>812.59199999999987</v>
      </c>
    </row>
    <row r="46" spans="1:8" s="62" customFormat="1" ht="36">
      <c r="A46" s="56" t="str">
        <f>IF((LEN('Copy paste to Here'!G50))&gt;5,((CONCATENATE('Copy paste to Here'!G50," &amp; ",'Copy paste to Here'!D50,"  &amp;  ",'Copy paste to Here'!E50))),"Empty Cell")</f>
        <v>Surgical steel belly banana, 14g (1.6mm) with an 8mm bezel set jewel ball and an upper 5mm plain steel ball using original Czech Preciosa crystals. &amp; Length: 10mm  &amp;  Crystal Color: Clear</v>
      </c>
      <c r="B46" s="57" t="str">
        <f>'Copy paste to Here'!C50</f>
        <v>BN1CG</v>
      </c>
      <c r="C46" s="57" t="s">
        <v>734</v>
      </c>
      <c r="D46" s="58">
        <f>Invoice!B51</f>
        <v>30</v>
      </c>
      <c r="E46" s="59">
        <f>'Shipping Invoice'!J51*$N$1</f>
        <v>0.72</v>
      </c>
      <c r="F46" s="59">
        <f t="shared" si="0"/>
        <v>21.599999999999998</v>
      </c>
      <c r="G46" s="60">
        <f t="shared" si="1"/>
        <v>27.086399999999998</v>
      </c>
      <c r="H46" s="63">
        <f t="shared" si="2"/>
        <v>812.59199999999987</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8mm  &amp;  Crystal Color: Clear</v>
      </c>
      <c r="B47" s="57" t="str">
        <f>'Copy paste to Here'!C51</f>
        <v>BN2CG</v>
      </c>
      <c r="C47" s="57" t="s">
        <v>668</v>
      </c>
      <c r="D47" s="58">
        <f>Invoice!B52</f>
        <v>30</v>
      </c>
      <c r="E47" s="59">
        <f>'Shipping Invoice'!J52*$N$1</f>
        <v>0.83</v>
      </c>
      <c r="F47" s="59">
        <f t="shared" si="0"/>
        <v>24.9</v>
      </c>
      <c r="G47" s="60">
        <f t="shared" si="1"/>
        <v>31.224599999999995</v>
      </c>
      <c r="H47" s="63">
        <f t="shared" si="2"/>
        <v>936.73799999999983</v>
      </c>
    </row>
    <row r="48" spans="1:8" s="62" customFormat="1" ht="36">
      <c r="A48" s="56" t="str">
        <f>IF((LEN('Copy paste to Here'!G52))&gt;5,((CONCATENATE('Copy paste to Here'!G52," &amp; ",'Copy paste to Here'!D52,"  &amp;  ",'Copy paste to Here'!E52))),"Empty Cell")</f>
        <v>316L steel belly banana, 14g (1.6m) with a 8mm and a 5mm bezel set jewel ball using original Czech Preciosa crystals. &amp; Length: 10mm  &amp;  Crystal Color: Clear</v>
      </c>
      <c r="B48" s="57" t="str">
        <f>'Copy paste to Here'!C52</f>
        <v>BN2CG</v>
      </c>
      <c r="C48" s="57" t="s">
        <v>668</v>
      </c>
      <c r="D48" s="58">
        <f>Invoice!B53</f>
        <v>30</v>
      </c>
      <c r="E48" s="59">
        <f>'Shipping Invoice'!J53*$N$1</f>
        <v>0.83</v>
      </c>
      <c r="F48" s="59">
        <f t="shared" si="0"/>
        <v>24.9</v>
      </c>
      <c r="G48" s="60">
        <f t="shared" si="1"/>
        <v>31.224599999999995</v>
      </c>
      <c r="H48" s="63">
        <f t="shared" si="2"/>
        <v>936.73799999999983</v>
      </c>
    </row>
    <row r="49" spans="1:8" s="62" customFormat="1" ht="24">
      <c r="A49" s="56" t="str">
        <f>IF((LEN('Copy paste to Here'!G53))&gt;5,((CONCATENATE('Copy paste to Here'!G53," &amp; ",'Copy paste to Here'!D53,"  &amp;  ",'Copy paste to Here'!E53))),"Empty Cell")</f>
        <v xml:space="preserve">Surgical steel banana, 14g (1.6mm) with two 4mm balls &amp; Length: 8mm  &amp;  </v>
      </c>
      <c r="B49" s="57" t="str">
        <f>'Copy paste to Here'!C53</f>
        <v>BNB4</v>
      </c>
      <c r="C49" s="57" t="s">
        <v>737</v>
      </c>
      <c r="D49" s="58">
        <f>Invoice!B54</f>
        <v>30</v>
      </c>
      <c r="E49" s="59">
        <f>'Shipping Invoice'!J54*$N$1</f>
        <v>0.18</v>
      </c>
      <c r="F49" s="59">
        <f t="shared" si="0"/>
        <v>5.3999999999999995</v>
      </c>
      <c r="G49" s="60">
        <f t="shared" si="1"/>
        <v>6.7715999999999994</v>
      </c>
      <c r="H49" s="63">
        <f t="shared" si="2"/>
        <v>203.14799999999997</v>
      </c>
    </row>
    <row r="50" spans="1:8" s="62" customFormat="1" ht="24">
      <c r="A50" s="56" t="str">
        <f>IF((LEN('Copy paste to Here'!G54))&gt;5,((CONCATENATE('Copy paste to Here'!G54," &amp; ",'Copy paste to Here'!D54,"  &amp;  ",'Copy paste to Here'!E54))),"Empty Cell")</f>
        <v xml:space="preserve">Surgical steel banana, 14g (1.6mm) with two 4mm balls &amp; Length: 10mm  &amp;  </v>
      </c>
      <c r="B50" s="57" t="str">
        <f>'Copy paste to Here'!C54</f>
        <v>BNB4</v>
      </c>
      <c r="C50" s="57" t="s">
        <v>737</v>
      </c>
      <c r="D50" s="58">
        <f>Invoice!B55</f>
        <v>30</v>
      </c>
      <c r="E50" s="59">
        <f>'Shipping Invoice'!J55*$N$1</f>
        <v>0.18</v>
      </c>
      <c r="F50" s="59">
        <f t="shared" si="0"/>
        <v>5.3999999999999995</v>
      </c>
      <c r="G50" s="60">
        <f t="shared" si="1"/>
        <v>6.7715999999999994</v>
      </c>
      <c r="H50" s="63">
        <f t="shared" si="2"/>
        <v>203.14799999999997</v>
      </c>
    </row>
    <row r="51" spans="1:8" s="62" customFormat="1" ht="24">
      <c r="A51" s="56" t="str">
        <f>IF((LEN('Copy paste to Here'!G55))&gt;5,((CONCATENATE('Copy paste to Here'!G55," &amp; ",'Copy paste to Here'!D55,"  &amp;  ",'Copy paste to Here'!E55))),"Empty Cell")</f>
        <v>Premium PVD plated surgical steel eyebrow banana, 16g (1.2mm) with two 3mm balls &amp; Length: 6mm  &amp;  Color: Black</v>
      </c>
      <c r="B51" s="57" t="str">
        <f>'Copy paste to Here'!C55</f>
        <v>BNETB</v>
      </c>
      <c r="C51" s="57" t="s">
        <v>739</v>
      </c>
      <c r="D51" s="58">
        <f>Invoice!B56</f>
        <v>15</v>
      </c>
      <c r="E51" s="59">
        <f>'Shipping Invoice'!J56*$N$1</f>
        <v>0.56999999999999995</v>
      </c>
      <c r="F51" s="59">
        <f t="shared" si="0"/>
        <v>8.5499999999999989</v>
      </c>
      <c r="G51" s="60">
        <f t="shared" si="1"/>
        <v>21.443399999999997</v>
      </c>
      <c r="H51" s="63">
        <f t="shared" si="2"/>
        <v>321.65099999999995</v>
      </c>
    </row>
    <row r="52" spans="1:8" s="62" customFormat="1" ht="24">
      <c r="A52" s="56" t="str">
        <f>IF((LEN('Copy paste to Here'!G56))&gt;5,((CONCATENATE('Copy paste to Here'!G56," &amp; ",'Copy paste to Here'!D56,"  &amp;  ",'Copy paste to Here'!E56))),"Empty Cell")</f>
        <v>Premium PVD plated surgical steel eyebrow banana, 16g (1.2mm) with two 3mm balls &amp; Length: 6mm  &amp;  Color: Rainbow</v>
      </c>
      <c r="B52" s="57" t="str">
        <f>'Copy paste to Here'!C56</f>
        <v>BNETB</v>
      </c>
      <c r="C52" s="57" t="s">
        <v>739</v>
      </c>
      <c r="D52" s="58">
        <f>Invoice!B57</f>
        <v>15</v>
      </c>
      <c r="E52" s="59">
        <f>'Shipping Invoice'!J57*$N$1</f>
        <v>0.56999999999999995</v>
      </c>
      <c r="F52" s="59">
        <f t="shared" si="0"/>
        <v>8.5499999999999989</v>
      </c>
      <c r="G52" s="60">
        <f t="shared" si="1"/>
        <v>21.443399999999997</v>
      </c>
      <c r="H52" s="63">
        <f t="shared" si="2"/>
        <v>321.65099999999995</v>
      </c>
    </row>
    <row r="53" spans="1:8" s="62" customFormat="1" ht="24">
      <c r="A53" s="56" t="str">
        <f>IF((LEN('Copy paste to Here'!G57))&gt;5,((CONCATENATE('Copy paste to Here'!G57," &amp; ",'Copy paste to Here'!D57,"  &amp;  ",'Copy paste to Here'!E57))),"Empty Cell")</f>
        <v>Premium PVD plated surgical steel eyebrow banana, 16g (1.2mm) with two 3mm balls &amp; Length: 8mm  &amp;  Color: Black</v>
      </c>
      <c r="B53" s="57" t="str">
        <f>'Copy paste to Here'!C57</f>
        <v>BNETB</v>
      </c>
      <c r="C53" s="57" t="s">
        <v>739</v>
      </c>
      <c r="D53" s="58">
        <f>Invoice!B58</f>
        <v>20</v>
      </c>
      <c r="E53" s="59">
        <f>'Shipping Invoice'!J58*$N$1</f>
        <v>0.56999999999999995</v>
      </c>
      <c r="F53" s="59">
        <f t="shared" si="0"/>
        <v>11.399999999999999</v>
      </c>
      <c r="G53" s="60">
        <f t="shared" si="1"/>
        <v>21.443399999999997</v>
      </c>
      <c r="H53" s="63">
        <f t="shared" si="2"/>
        <v>428.86799999999994</v>
      </c>
    </row>
    <row r="54" spans="1:8" s="62" customFormat="1" ht="24">
      <c r="A54" s="56" t="str">
        <f>IF((LEN('Copy paste to Here'!G58))&gt;5,((CONCATENATE('Copy paste to Here'!G58," &amp; ",'Copy paste to Here'!D58,"  &amp;  ",'Copy paste to Here'!E58))),"Empty Cell")</f>
        <v>Premium PVD plated surgical steel eyebrow banana, 16g (1.2mm) with two 3mm balls &amp; Length: 8mm  &amp;  Color: Rainbow</v>
      </c>
      <c r="B54" s="57" t="str">
        <f>'Copy paste to Here'!C58</f>
        <v>BNETB</v>
      </c>
      <c r="C54" s="57" t="s">
        <v>739</v>
      </c>
      <c r="D54" s="58">
        <f>Invoice!B59</f>
        <v>20</v>
      </c>
      <c r="E54" s="59">
        <f>'Shipping Invoice'!J59*$N$1</f>
        <v>0.56999999999999995</v>
      </c>
      <c r="F54" s="59">
        <f t="shared" si="0"/>
        <v>11.399999999999999</v>
      </c>
      <c r="G54" s="60">
        <f t="shared" si="1"/>
        <v>21.443399999999997</v>
      </c>
      <c r="H54" s="63">
        <f t="shared" si="2"/>
        <v>428.86799999999994</v>
      </c>
    </row>
    <row r="55" spans="1:8" s="62" customFormat="1" ht="24">
      <c r="A55" s="56" t="str">
        <f>IF((LEN('Copy paste to Here'!G59))&gt;5,((CONCATENATE('Copy paste to Here'!G59," &amp; ",'Copy paste to Here'!D59,"  &amp;  ",'Copy paste to Here'!E59))),"Empty Cell")</f>
        <v>Premium PVD plated surgical steel eyebrow banana, 16g (1.2mm) with two 3mm balls &amp; Length: 8mm  &amp;  Color: Gold</v>
      </c>
      <c r="B55" s="57" t="str">
        <f>'Copy paste to Here'!C59</f>
        <v>BNETB</v>
      </c>
      <c r="C55" s="57" t="s">
        <v>739</v>
      </c>
      <c r="D55" s="58">
        <f>Invoice!B60</f>
        <v>20</v>
      </c>
      <c r="E55" s="59">
        <f>'Shipping Invoice'!J60*$N$1</f>
        <v>0.56999999999999995</v>
      </c>
      <c r="F55" s="59">
        <f t="shared" si="0"/>
        <v>11.399999999999999</v>
      </c>
      <c r="G55" s="60">
        <f t="shared" si="1"/>
        <v>21.443399999999997</v>
      </c>
      <c r="H55" s="63">
        <f t="shared" si="2"/>
        <v>428.86799999999994</v>
      </c>
    </row>
    <row r="56" spans="1:8" s="62" customFormat="1" ht="24">
      <c r="A56" s="56" t="str">
        <f>IF((LEN('Copy paste to Here'!G60))&gt;5,((CONCATENATE('Copy paste to Here'!G60," &amp; ",'Copy paste to Here'!D60,"  &amp;  ",'Copy paste to Here'!E60))),"Empty Cell")</f>
        <v>Premium PVD plated surgical steel eyebrow banana, 16g (1.2mm) with two 3mm balls &amp; Length: 10mm  &amp;  Color: Black</v>
      </c>
      <c r="B56" s="57" t="str">
        <f>'Copy paste to Here'!C60</f>
        <v>BNETB</v>
      </c>
      <c r="C56" s="57" t="s">
        <v>739</v>
      </c>
      <c r="D56" s="58">
        <f>Invoice!B61</f>
        <v>20</v>
      </c>
      <c r="E56" s="59">
        <f>'Shipping Invoice'!J61*$N$1</f>
        <v>0.56999999999999995</v>
      </c>
      <c r="F56" s="59">
        <f t="shared" si="0"/>
        <v>11.399999999999999</v>
      </c>
      <c r="G56" s="60">
        <f t="shared" si="1"/>
        <v>21.443399999999997</v>
      </c>
      <c r="H56" s="63">
        <f t="shared" si="2"/>
        <v>428.86799999999994</v>
      </c>
    </row>
    <row r="57" spans="1:8" s="62" customFormat="1" ht="24">
      <c r="A57" s="56" t="str">
        <f>IF((LEN('Copy paste to Here'!G61))&gt;5,((CONCATENATE('Copy paste to Here'!G61," &amp; ",'Copy paste to Here'!D61,"  &amp;  ",'Copy paste to Here'!E61))),"Empty Cell")</f>
        <v>Premium PVD plated surgical steel eyebrow banana, 16g (1.2mm) with two 3mm balls &amp; Length: 10mm  &amp;  Color: Rainbow</v>
      </c>
      <c r="B57" s="57" t="str">
        <f>'Copy paste to Here'!C61</f>
        <v>BNETB</v>
      </c>
      <c r="C57" s="57" t="s">
        <v>739</v>
      </c>
      <c r="D57" s="58">
        <f>Invoice!B62</f>
        <v>20</v>
      </c>
      <c r="E57" s="59">
        <f>'Shipping Invoice'!J62*$N$1</f>
        <v>0.56999999999999995</v>
      </c>
      <c r="F57" s="59">
        <f t="shared" si="0"/>
        <v>11.399999999999999</v>
      </c>
      <c r="G57" s="60">
        <f t="shared" si="1"/>
        <v>21.443399999999997</v>
      </c>
      <c r="H57" s="63">
        <f t="shared" si="2"/>
        <v>428.86799999999994</v>
      </c>
    </row>
    <row r="58" spans="1:8" s="62" customFormat="1" ht="24">
      <c r="A58" s="56" t="str">
        <f>IF((LEN('Copy paste to Here'!G62))&gt;5,((CONCATENATE('Copy paste to Here'!G62," &amp; ",'Copy paste to Here'!D62,"  &amp;  ",'Copy paste to Here'!E62))),"Empty Cell")</f>
        <v>Premium PVD plated surgical steel eyebrow banana, 16g (1.2mm) with two 3mm balls &amp; Length: 10mm  &amp;  Color: Gold</v>
      </c>
      <c r="B58" s="57" t="str">
        <f>'Copy paste to Here'!C62</f>
        <v>BNETB</v>
      </c>
      <c r="C58" s="57" t="s">
        <v>739</v>
      </c>
      <c r="D58" s="58">
        <f>Invoice!B63</f>
        <v>20</v>
      </c>
      <c r="E58" s="59">
        <f>'Shipping Invoice'!J63*$N$1</f>
        <v>0.56999999999999995</v>
      </c>
      <c r="F58" s="59">
        <f t="shared" si="0"/>
        <v>11.399999999999999</v>
      </c>
      <c r="G58" s="60">
        <f t="shared" si="1"/>
        <v>21.443399999999997</v>
      </c>
      <c r="H58" s="63">
        <f t="shared" si="2"/>
        <v>428.86799999999994</v>
      </c>
    </row>
    <row r="59" spans="1:8" s="62" customFormat="1" ht="24">
      <c r="A59" s="56" t="str">
        <f>IF((LEN('Copy paste to Here'!G63))&gt;5,((CONCATENATE('Copy paste to Here'!G63," &amp; ",'Copy paste to Here'!D63,"  &amp;  ",'Copy paste to Here'!E63))),"Empty Cell")</f>
        <v xml:space="preserve">Surgical Steel belly Banana, 14g (1.6mm) with an upper 5mm and a lower 6mm plain steel ball &amp; Length: 8mm  &amp;  </v>
      </c>
      <c r="B59" s="57" t="str">
        <f>'Copy paste to Here'!C63</f>
        <v>BNS</v>
      </c>
      <c r="C59" s="57" t="s">
        <v>741</v>
      </c>
      <c r="D59" s="58">
        <f>Invoice!B64</f>
        <v>30</v>
      </c>
      <c r="E59" s="59">
        <f>'Shipping Invoice'!J64*$N$1</f>
        <v>0.21</v>
      </c>
      <c r="F59" s="59">
        <f t="shared" si="0"/>
        <v>6.3</v>
      </c>
      <c r="G59" s="60">
        <f t="shared" si="1"/>
        <v>7.900199999999999</v>
      </c>
      <c r="H59" s="63">
        <f t="shared" si="2"/>
        <v>237.00599999999997</v>
      </c>
    </row>
    <row r="60" spans="1:8" s="62" customFormat="1" ht="24">
      <c r="A60" s="56" t="str">
        <f>IF((LEN('Copy paste to Here'!G64))&gt;5,((CONCATENATE('Copy paste to Here'!G64," &amp; ",'Copy paste to Here'!D64,"  &amp;  ",'Copy paste to Here'!E64))),"Empty Cell")</f>
        <v xml:space="preserve">Surgical Steel belly Banana, 14g (1.6mm) with an upper 5mm and a lower 6mm plain steel ball &amp; Length: 10mm  &amp;  </v>
      </c>
      <c r="B60" s="57" t="str">
        <f>'Copy paste to Here'!C64</f>
        <v>BNS</v>
      </c>
      <c r="C60" s="57" t="s">
        <v>741</v>
      </c>
      <c r="D60" s="58">
        <f>Invoice!B65</f>
        <v>30</v>
      </c>
      <c r="E60" s="59">
        <f>'Shipping Invoice'!J65*$N$1</f>
        <v>0.21</v>
      </c>
      <c r="F60" s="59">
        <f t="shared" si="0"/>
        <v>6.3</v>
      </c>
      <c r="G60" s="60">
        <f t="shared" si="1"/>
        <v>7.900199999999999</v>
      </c>
      <c r="H60" s="63">
        <f t="shared" si="2"/>
        <v>237.00599999999997</v>
      </c>
    </row>
    <row r="61" spans="1:8" s="62" customFormat="1" ht="24">
      <c r="A61" s="56" t="str">
        <f>IF((LEN('Copy paste to Here'!G65))&gt;5,((CONCATENATE('Copy paste to Here'!G65," &amp; ",'Copy paste to Here'!D65,"  &amp;  ",'Copy paste to Here'!E65))),"Empty Cell")</f>
        <v>Anodized surgical steel banana, 14g (1.6mm) with two 4mm balls &amp; Length: 8mm  &amp;  Color: Black</v>
      </c>
      <c r="B61" s="57" t="str">
        <f>'Copy paste to Here'!C65</f>
        <v>BNTB4</v>
      </c>
      <c r="C61" s="57" t="s">
        <v>743</v>
      </c>
      <c r="D61" s="58">
        <f>Invoice!B66</f>
        <v>30</v>
      </c>
      <c r="E61" s="59">
        <f>'Shipping Invoice'!J66*$N$1</f>
        <v>0.56999999999999995</v>
      </c>
      <c r="F61" s="59">
        <f t="shared" si="0"/>
        <v>17.099999999999998</v>
      </c>
      <c r="G61" s="60">
        <f t="shared" si="1"/>
        <v>21.443399999999997</v>
      </c>
      <c r="H61" s="63">
        <f t="shared" si="2"/>
        <v>643.30199999999991</v>
      </c>
    </row>
    <row r="62" spans="1:8" s="62" customFormat="1" ht="24">
      <c r="A62" s="56" t="str">
        <f>IF((LEN('Copy paste to Here'!G66))&gt;5,((CONCATENATE('Copy paste to Here'!G66," &amp; ",'Copy paste to Here'!D66,"  &amp;  ",'Copy paste to Here'!E66))),"Empty Cell")</f>
        <v>Anodized surgical steel banana, 14g (1.6mm) with two 4mm balls &amp; Length: 8mm  &amp;  Color: Rainbow</v>
      </c>
      <c r="B62" s="57" t="str">
        <f>'Copy paste to Here'!C66</f>
        <v>BNTB4</v>
      </c>
      <c r="C62" s="57" t="s">
        <v>743</v>
      </c>
      <c r="D62" s="58">
        <f>Invoice!B67</f>
        <v>30</v>
      </c>
      <c r="E62" s="59">
        <f>'Shipping Invoice'!J67*$N$1</f>
        <v>0.56999999999999995</v>
      </c>
      <c r="F62" s="59">
        <f t="shared" si="0"/>
        <v>17.099999999999998</v>
      </c>
      <c r="G62" s="60">
        <f t="shared" si="1"/>
        <v>21.443399999999997</v>
      </c>
      <c r="H62" s="63">
        <f t="shared" si="2"/>
        <v>643.30199999999991</v>
      </c>
    </row>
    <row r="63" spans="1:8" s="62" customFormat="1" ht="24">
      <c r="A63" s="56" t="str">
        <f>IF((LEN('Copy paste to Here'!G67))&gt;5,((CONCATENATE('Copy paste to Here'!G67," &amp; ",'Copy paste to Here'!D67,"  &amp;  ",'Copy paste to Here'!E67))),"Empty Cell")</f>
        <v>Anodized surgical steel banana, 14g (1.6mm) with two 4mm balls &amp; Length: 8mm  &amp;  Color: Gold</v>
      </c>
      <c r="B63" s="57" t="str">
        <f>'Copy paste to Here'!C67</f>
        <v>BNTB4</v>
      </c>
      <c r="C63" s="57" t="s">
        <v>743</v>
      </c>
      <c r="D63" s="58">
        <f>Invoice!B68</f>
        <v>30</v>
      </c>
      <c r="E63" s="59">
        <f>'Shipping Invoice'!J68*$N$1</f>
        <v>0.56999999999999995</v>
      </c>
      <c r="F63" s="59">
        <f t="shared" si="0"/>
        <v>17.099999999999998</v>
      </c>
      <c r="G63" s="60">
        <f t="shared" si="1"/>
        <v>21.443399999999997</v>
      </c>
      <c r="H63" s="63">
        <f t="shared" si="2"/>
        <v>643.30199999999991</v>
      </c>
    </row>
    <row r="64" spans="1:8" s="62" customFormat="1" ht="24">
      <c r="A64" s="56" t="str">
        <f>IF((LEN('Copy paste to Here'!G68))&gt;5,((CONCATENATE('Copy paste to Here'!G68," &amp; ",'Copy paste to Here'!D68,"  &amp;  ",'Copy paste to Here'!E68))),"Empty Cell")</f>
        <v>Anodized surgical steel banana, 14g (1.6mm) with two 4mm balls &amp; Length: 10mm  &amp;  Color: Black</v>
      </c>
      <c r="B64" s="57" t="str">
        <f>'Copy paste to Here'!C68</f>
        <v>BNTB4</v>
      </c>
      <c r="C64" s="57" t="s">
        <v>743</v>
      </c>
      <c r="D64" s="58">
        <f>Invoice!B69</f>
        <v>30</v>
      </c>
      <c r="E64" s="59">
        <f>'Shipping Invoice'!J69*$N$1</f>
        <v>0.56999999999999995</v>
      </c>
      <c r="F64" s="59">
        <f t="shared" si="0"/>
        <v>17.099999999999998</v>
      </c>
      <c r="G64" s="60">
        <f t="shared" si="1"/>
        <v>21.443399999999997</v>
      </c>
      <c r="H64" s="63">
        <f t="shared" si="2"/>
        <v>643.30199999999991</v>
      </c>
    </row>
    <row r="65" spans="1:8" s="62" customFormat="1" ht="24">
      <c r="A65" s="56" t="str">
        <f>IF((LEN('Copy paste to Here'!G69))&gt;5,((CONCATENATE('Copy paste to Here'!G69," &amp; ",'Copy paste to Here'!D69,"  &amp;  ",'Copy paste to Here'!E69))),"Empty Cell")</f>
        <v>Anodized surgical steel banana, 14g (1.6mm) with two 4mm balls &amp; Length: 10mm  &amp;  Color: Rainbow</v>
      </c>
      <c r="B65" s="57" t="str">
        <f>'Copy paste to Here'!C69</f>
        <v>BNTB4</v>
      </c>
      <c r="C65" s="57" t="s">
        <v>743</v>
      </c>
      <c r="D65" s="58">
        <f>Invoice!B70</f>
        <v>30</v>
      </c>
      <c r="E65" s="59">
        <f>'Shipping Invoice'!J70*$N$1</f>
        <v>0.56999999999999995</v>
      </c>
      <c r="F65" s="59">
        <f t="shared" si="0"/>
        <v>17.099999999999998</v>
      </c>
      <c r="G65" s="60">
        <f t="shared" si="1"/>
        <v>21.443399999999997</v>
      </c>
      <c r="H65" s="63">
        <f t="shared" si="2"/>
        <v>643.30199999999991</v>
      </c>
    </row>
    <row r="66" spans="1:8" s="62" customFormat="1" ht="24">
      <c r="A66" s="56" t="str">
        <f>IF((LEN('Copy paste to Here'!G70))&gt;5,((CONCATENATE('Copy paste to Here'!G70," &amp; ",'Copy paste to Here'!D70,"  &amp;  ",'Copy paste to Here'!E70))),"Empty Cell")</f>
        <v>Anodized surgical steel banana, 14g (1.6mm) with two 4mm balls &amp; Length: 10mm  &amp;  Color: Gold</v>
      </c>
      <c r="B66" s="57" t="str">
        <f>'Copy paste to Here'!C70</f>
        <v>BNTB4</v>
      </c>
      <c r="C66" s="57" t="s">
        <v>743</v>
      </c>
      <c r="D66" s="58">
        <f>Invoice!B71</f>
        <v>30</v>
      </c>
      <c r="E66" s="59">
        <f>'Shipping Invoice'!J71*$N$1</f>
        <v>0.56999999999999995</v>
      </c>
      <c r="F66" s="59">
        <f t="shared" si="0"/>
        <v>17.099999999999998</v>
      </c>
      <c r="G66" s="60">
        <f t="shared" si="1"/>
        <v>21.443399999999997</v>
      </c>
      <c r="H66" s="63">
        <f t="shared" si="2"/>
        <v>643.30199999999991</v>
      </c>
    </row>
    <row r="67" spans="1:8" s="62" customFormat="1" ht="24">
      <c r="A67" s="56" t="str">
        <f>IF((LEN('Copy paste to Here'!G71))&gt;5,((CONCATENATE('Copy paste to Here'!G71," &amp; ",'Copy paste to Here'!D71,"  &amp;  ",'Copy paste to Here'!E71))),"Empty Cell")</f>
        <v>Anodized 316L steel belly banana, 14g (1.6mm) with 5 &amp; 6mm balls &amp; Length: 8mm  &amp;  Color: Black</v>
      </c>
      <c r="B67" s="57" t="str">
        <f>'Copy paste to Here'!C71</f>
        <v>BNTS</v>
      </c>
      <c r="C67" s="57" t="s">
        <v>745</v>
      </c>
      <c r="D67" s="58">
        <f>Invoice!B72</f>
        <v>20</v>
      </c>
      <c r="E67" s="59">
        <f>'Shipping Invoice'!J72*$N$1</f>
        <v>0.67</v>
      </c>
      <c r="F67" s="59">
        <f t="shared" si="0"/>
        <v>13.4</v>
      </c>
      <c r="G67" s="60">
        <f t="shared" si="1"/>
        <v>25.205400000000001</v>
      </c>
      <c r="H67" s="63">
        <f t="shared" si="2"/>
        <v>504.108</v>
      </c>
    </row>
    <row r="68" spans="1:8" s="62" customFormat="1" ht="24">
      <c r="A68" s="56" t="str">
        <f>IF((LEN('Copy paste to Here'!G72))&gt;5,((CONCATENATE('Copy paste to Here'!G72," &amp; ",'Copy paste to Here'!D72,"  &amp;  ",'Copy paste to Here'!E72))),"Empty Cell")</f>
        <v>Anodized 316L steel belly banana, 14g (1.6mm) with 5 &amp; 6mm balls &amp; Length: 8mm  &amp;  Color: Rainbow</v>
      </c>
      <c r="B68" s="57" t="str">
        <f>'Copy paste to Here'!C72</f>
        <v>BNTS</v>
      </c>
      <c r="C68" s="57" t="s">
        <v>745</v>
      </c>
      <c r="D68" s="58">
        <f>Invoice!B73</f>
        <v>20</v>
      </c>
      <c r="E68" s="59">
        <f>'Shipping Invoice'!J73*$N$1</f>
        <v>0.67</v>
      </c>
      <c r="F68" s="59">
        <f t="shared" si="0"/>
        <v>13.4</v>
      </c>
      <c r="G68" s="60">
        <f t="shared" si="1"/>
        <v>25.205400000000001</v>
      </c>
      <c r="H68" s="63">
        <f t="shared" si="2"/>
        <v>504.108</v>
      </c>
    </row>
    <row r="69" spans="1:8" s="62" customFormat="1" ht="24">
      <c r="A69" s="56" t="str">
        <f>IF((LEN('Copy paste to Here'!G73))&gt;5,((CONCATENATE('Copy paste to Here'!G73," &amp; ",'Copy paste to Here'!D73,"  &amp;  ",'Copy paste to Here'!E73))),"Empty Cell")</f>
        <v>Anodized 316L steel belly banana, 14g (1.6mm) with 5 &amp; 6mm balls &amp; Length: 8mm  &amp;  Color: Gold</v>
      </c>
      <c r="B69" s="57" t="str">
        <f>'Copy paste to Here'!C73</f>
        <v>BNTS</v>
      </c>
      <c r="C69" s="57" t="s">
        <v>745</v>
      </c>
      <c r="D69" s="58">
        <f>Invoice!B74</f>
        <v>20</v>
      </c>
      <c r="E69" s="59">
        <f>'Shipping Invoice'!J74*$N$1</f>
        <v>0.67</v>
      </c>
      <c r="F69" s="59">
        <f t="shared" si="0"/>
        <v>13.4</v>
      </c>
      <c r="G69" s="60">
        <f t="shared" si="1"/>
        <v>25.205400000000001</v>
      </c>
      <c r="H69" s="63">
        <f t="shared" si="2"/>
        <v>504.108</v>
      </c>
    </row>
    <row r="70" spans="1:8" s="62" customFormat="1" ht="24">
      <c r="A70" s="56" t="str">
        <f>IF((LEN('Copy paste to Here'!G74))&gt;5,((CONCATENATE('Copy paste to Here'!G74," &amp; ",'Copy paste to Here'!D74,"  &amp;  ",'Copy paste to Here'!E74))),"Empty Cell")</f>
        <v>Anodized 316L steel belly banana, 14g (1.6mm) with 5 &amp; 6mm balls &amp; Length: 10mm  &amp;  Color: Black</v>
      </c>
      <c r="B70" s="57" t="str">
        <f>'Copy paste to Here'!C74</f>
        <v>BNTS</v>
      </c>
      <c r="C70" s="57" t="s">
        <v>745</v>
      </c>
      <c r="D70" s="58">
        <f>Invoice!B75</f>
        <v>20</v>
      </c>
      <c r="E70" s="59">
        <f>'Shipping Invoice'!J75*$N$1</f>
        <v>0.67</v>
      </c>
      <c r="F70" s="59">
        <f t="shared" si="0"/>
        <v>13.4</v>
      </c>
      <c r="G70" s="60">
        <f t="shared" si="1"/>
        <v>25.205400000000001</v>
      </c>
      <c r="H70" s="63">
        <f t="shared" si="2"/>
        <v>504.108</v>
      </c>
    </row>
    <row r="71" spans="1:8" s="62" customFormat="1" ht="24">
      <c r="A71" s="56" t="str">
        <f>IF((LEN('Copy paste to Here'!G75))&gt;5,((CONCATENATE('Copy paste to Here'!G75," &amp; ",'Copy paste to Here'!D75,"  &amp;  ",'Copy paste to Here'!E75))),"Empty Cell")</f>
        <v>Anodized 316L steel belly banana, 14g (1.6mm) with 5 &amp; 6mm balls &amp; Length: 10mm  &amp;  Color: Rainbow</v>
      </c>
      <c r="B71" s="57" t="str">
        <f>'Copy paste to Here'!C75</f>
        <v>BNTS</v>
      </c>
      <c r="C71" s="57" t="s">
        <v>745</v>
      </c>
      <c r="D71" s="58">
        <f>Invoice!B76</f>
        <v>20</v>
      </c>
      <c r="E71" s="59">
        <f>'Shipping Invoice'!J76*$N$1</f>
        <v>0.67</v>
      </c>
      <c r="F71" s="59">
        <f t="shared" si="0"/>
        <v>13.4</v>
      </c>
      <c r="G71" s="60">
        <f t="shared" si="1"/>
        <v>25.205400000000001</v>
      </c>
      <c r="H71" s="63">
        <f t="shared" si="2"/>
        <v>504.108</v>
      </c>
    </row>
    <row r="72" spans="1:8" s="62" customFormat="1" ht="24">
      <c r="A72" s="56" t="str">
        <f>IF((LEN('Copy paste to Here'!G76))&gt;5,((CONCATENATE('Copy paste to Here'!G76," &amp; ",'Copy paste to Here'!D76,"  &amp;  ",'Copy paste to Here'!E76))),"Empty Cell")</f>
        <v>Anodized 316L steel belly banana, 14g (1.6mm) with 5 &amp; 6mm balls &amp; Length: 10mm  &amp;  Color: Gold</v>
      </c>
      <c r="B72" s="57" t="str">
        <f>'Copy paste to Here'!C76</f>
        <v>BNTS</v>
      </c>
      <c r="C72" s="57" t="s">
        <v>745</v>
      </c>
      <c r="D72" s="58">
        <f>Invoice!B77</f>
        <v>20</v>
      </c>
      <c r="E72" s="59">
        <f>'Shipping Invoice'!J77*$N$1</f>
        <v>0.67</v>
      </c>
      <c r="F72" s="59">
        <f t="shared" si="0"/>
        <v>13.4</v>
      </c>
      <c r="G72" s="60">
        <f t="shared" si="1"/>
        <v>25.205400000000001</v>
      </c>
      <c r="H72" s="63">
        <f t="shared" si="2"/>
        <v>504.108</v>
      </c>
    </row>
    <row r="73" spans="1:8" s="62" customFormat="1" ht="48">
      <c r="A73" s="56" t="str">
        <f>IF((LEN('Copy paste to Here'!G77))&gt;5,((CONCATENATE('Copy paste to Here'!G77," &amp; ",'Copy paste to Here'!D77,"  &amp;  ",'Copy paste to Here'!E77))),"Empty Cell")</f>
        <v>Internally threaded 316L steel circular barbell, 16g (1.2mm) with two 2mm to 4mm prong set round CZ stones on both ends (attachments are made from surgical steel) &amp; Length: 8mm with 2mm top part  &amp;  Cz Color: Clear</v>
      </c>
      <c r="B73" s="57" t="str">
        <f>'Copy paste to Here'!C77</f>
        <v>CBE2CZIN</v>
      </c>
      <c r="C73" s="57" t="s">
        <v>777</v>
      </c>
      <c r="D73" s="58">
        <f>Invoice!B78</f>
        <v>15</v>
      </c>
      <c r="E73" s="59">
        <f>'Shipping Invoice'!J78*$N$1</f>
        <v>2.04</v>
      </c>
      <c r="F73" s="59">
        <f t="shared" si="0"/>
        <v>30.6</v>
      </c>
      <c r="G73" s="60">
        <f t="shared" si="1"/>
        <v>76.744799999999998</v>
      </c>
      <c r="H73" s="63">
        <f t="shared" si="2"/>
        <v>1151.172</v>
      </c>
    </row>
    <row r="74" spans="1:8" s="62" customFormat="1" ht="24">
      <c r="A74" s="56" t="str">
        <f>IF((LEN('Copy paste to Here'!G78))&gt;5,((CONCATENATE('Copy paste to Here'!G78," &amp; ",'Copy paste to Here'!D78,"  &amp;  ",'Copy paste to Here'!E78))),"Empty Cell")</f>
        <v xml:space="preserve">Surgical steel circular barbell, 16g (1.2mm) with two 3mm balls &amp; Length: 8mm  &amp;  </v>
      </c>
      <c r="B74" s="57" t="str">
        <f>'Copy paste to Here'!C78</f>
        <v>CBEB</v>
      </c>
      <c r="C74" s="57" t="s">
        <v>750</v>
      </c>
      <c r="D74" s="58">
        <f>Invoice!B79</f>
        <v>30</v>
      </c>
      <c r="E74" s="59">
        <f>'Shipping Invoice'!J79*$N$1</f>
        <v>0.23</v>
      </c>
      <c r="F74" s="59">
        <f t="shared" si="0"/>
        <v>6.9</v>
      </c>
      <c r="G74" s="60">
        <f t="shared" si="1"/>
        <v>8.6525999999999996</v>
      </c>
      <c r="H74" s="63">
        <f t="shared" si="2"/>
        <v>259.57799999999997</v>
      </c>
    </row>
    <row r="75" spans="1:8" s="62" customFormat="1" ht="24">
      <c r="A75" s="56" t="str">
        <f>IF((LEN('Copy paste to Here'!G79))&gt;5,((CONCATENATE('Copy paste to Here'!G79," &amp; ",'Copy paste to Here'!D79,"  &amp;  ",'Copy paste to Here'!E79))),"Empty Cell")</f>
        <v xml:space="preserve">Surgical steel circular barbell, 16g (1.2mm) with two 3mm balls &amp; Length: 10mm  &amp;  </v>
      </c>
      <c r="B75" s="57" t="str">
        <f>'Copy paste to Here'!C79</f>
        <v>CBEB</v>
      </c>
      <c r="C75" s="57" t="s">
        <v>750</v>
      </c>
      <c r="D75" s="58">
        <f>Invoice!B80</f>
        <v>30</v>
      </c>
      <c r="E75" s="59">
        <f>'Shipping Invoice'!J80*$N$1</f>
        <v>0.23</v>
      </c>
      <c r="F75" s="59">
        <f t="shared" si="0"/>
        <v>6.9</v>
      </c>
      <c r="G75" s="60">
        <f t="shared" si="1"/>
        <v>8.6525999999999996</v>
      </c>
      <c r="H75" s="63">
        <f t="shared" si="2"/>
        <v>259.57799999999997</v>
      </c>
    </row>
    <row r="76" spans="1:8" s="62" customFormat="1" ht="24">
      <c r="A76" s="56" t="str">
        <f>IF((LEN('Copy paste to Here'!G80))&gt;5,((CONCATENATE('Copy paste to Here'!G80," &amp; ",'Copy paste to Here'!D80,"  &amp;  ",'Copy paste to Here'!E80))),"Empty Cell")</f>
        <v>Premium PVD plated surgical steel circular barbell, 16g (1.2mm) with two 3mm balls &amp; Length: 8mm  &amp;  Color: Black</v>
      </c>
      <c r="B76" s="57" t="str">
        <f>'Copy paste to Here'!C80</f>
        <v>CBETB</v>
      </c>
      <c r="C76" s="57" t="s">
        <v>752</v>
      </c>
      <c r="D76" s="58">
        <f>Invoice!B81</f>
        <v>20</v>
      </c>
      <c r="E76" s="59">
        <f>'Shipping Invoice'!J81*$N$1</f>
        <v>0.56999999999999995</v>
      </c>
      <c r="F76" s="59">
        <f t="shared" si="0"/>
        <v>11.399999999999999</v>
      </c>
      <c r="G76" s="60">
        <f t="shared" si="1"/>
        <v>21.443399999999997</v>
      </c>
      <c r="H76" s="63">
        <f t="shared" si="2"/>
        <v>428.86799999999994</v>
      </c>
    </row>
    <row r="77" spans="1:8" s="62" customFormat="1" ht="24">
      <c r="A77" s="56" t="str">
        <f>IF((LEN('Copy paste to Here'!G81))&gt;5,((CONCATENATE('Copy paste to Here'!G81," &amp; ",'Copy paste to Here'!D81,"  &amp;  ",'Copy paste to Here'!E81))),"Empty Cell")</f>
        <v>Premium PVD plated surgical steel circular barbell, 16g (1.2mm) with two 3mm balls &amp; Length: 10mm  &amp;  Color: Black</v>
      </c>
      <c r="B77" s="57" t="str">
        <f>'Copy paste to Here'!C81</f>
        <v>CBETB</v>
      </c>
      <c r="C77" s="57" t="s">
        <v>752</v>
      </c>
      <c r="D77" s="58">
        <f>Invoice!B82</f>
        <v>20</v>
      </c>
      <c r="E77" s="59">
        <f>'Shipping Invoice'!J82*$N$1</f>
        <v>0.56999999999999995</v>
      </c>
      <c r="F77" s="59">
        <f t="shared" si="0"/>
        <v>11.399999999999999</v>
      </c>
      <c r="G77" s="60">
        <f t="shared" si="1"/>
        <v>21.443399999999997</v>
      </c>
      <c r="H77" s="63">
        <f t="shared" si="2"/>
        <v>428.86799999999994</v>
      </c>
    </row>
    <row r="78" spans="1:8" s="62" customFormat="1" ht="25.5">
      <c r="A78" s="56" t="str">
        <f>IF((LEN('Copy paste to Here'!G82))&gt;5,((CONCATENATE('Copy paste to Here'!G82," &amp; ",'Copy paste to Here'!D82,"  &amp;  ",'Copy paste to Here'!E82))),"Empty Cell")</f>
        <v xml:space="preserve">High polished surgical steel hinged ball closure ring, 16g (1.2mm) with 3mm ball &amp; Length: 8mm  &amp;  </v>
      </c>
      <c r="B78" s="57" t="str">
        <f>'Copy paste to Here'!C82</f>
        <v>HBCRB16</v>
      </c>
      <c r="C78" s="57" t="s">
        <v>754</v>
      </c>
      <c r="D78" s="58">
        <f>Invoice!B83</f>
        <v>10</v>
      </c>
      <c r="E78" s="59">
        <f>'Shipping Invoice'!J83*$N$1</f>
        <v>2.02</v>
      </c>
      <c r="F78" s="59">
        <f t="shared" si="0"/>
        <v>20.2</v>
      </c>
      <c r="G78" s="60">
        <f t="shared" si="1"/>
        <v>75.992399999999989</v>
      </c>
      <c r="H78" s="63">
        <f t="shared" si="2"/>
        <v>759.92399999999986</v>
      </c>
    </row>
    <row r="79" spans="1:8" s="62" customFormat="1" ht="25.5">
      <c r="A79" s="56" t="str">
        <f>IF((LEN('Copy paste to Here'!G83))&gt;5,((CONCATENATE('Copy paste to Here'!G83," &amp; ",'Copy paste to Here'!D83,"  &amp;  ",'Copy paste to Here'!E83))),"Empty Cell")</f>
        <v xml:space="preserve">High polished surgical steel hinged ball closure ring, 16g (1.2mm) with 3mm ball &amp; Length: 10mm  &amp;  </v>
      </c>
      <c r="B79" s="57" t="str">
        <f>'Copy paste to Here'!C83</f>
        <v>HBCRB16</v>
      </c>
      <c r="C79" s="57" t="s">
        <v>754</v>
      </c>
      <c r="D79" s="58">
        <f>Invoice!B84</f>
        <v>10</v>
      </c>
      <c r="E79" s="59">
        <f>'Shipping Invoice'!J84*$N$1</f>
        <v>2.02</v>
      </c>
      <c r="F79" s="59">
        <f t="shared" si="0"/>
        <v>20.2</v>
      </c>
      <c r="G79" s="60">
        <f t="shared" si="1"/>
        <v>75.992399999999989</v>
      </c>
      <c r="H79" s="63">
        <f t="shared" si="2"/>
        <v>759.92399999999986</v>
      </c>
    </row>
    <row r="80" spans="1:8" s="62" customFormat="1" ht="36">
      <c r="A80" s="56" t="str">
        <f>IF((LEN('Copy paste to Here'!G84))&gt;5,((CONCATENATE('Copy paste to Here'!G84," &amp; ",'Copy paste to Here'!D84,"  &amp;  ",'Copy paste to Here'!E84))),"Empty Cell")</f>
        <v>High polished surgical steel hinged ball closure ring, 16g (1.2mm) with 3mm ball with bezel set crystal &amp; Length: 8mm  &amp;  Crystal Color: Clear</v>
      </c>
      <c r="B80" s="57" t="str">
        <f>'Copy paste to Here'!C84</f>
        <v>HBCRC16</v>
      </c>
      <c r="C80" s="57" t="s">
        <v>756</v>
      </c>
      <c r="D80" s="58">
        <f>Invoice!B85</f>
        <v>10</v>
      </c>
      <c r="E80" s="59">
        <f>'Shipping Invoice'!J85*$N$1</f>
        <v>2.31</v>
      </c>
      <c r="F80" s="59">
        <f t="shared" si="0"/>
        <v>23.1</v>
      </c>
      <c r="G80" s="60">
        <f t="shared" si="1"/>
        <v>86.902199999999993</v>
      </c>
      <c r="H80" s="63">
        <f t="shared" si="2"/>
        <v>869.02199999999993</v>
      </c>
    </row>
    <row r="81" spans="1:8" s="62" customFormat="1" ht="36">
      <c r="A81" s="56" t="str">
        <f>IF((LEN('Copy paste to Here'!G85))&gt;5,((CONCATENATE('Copy paste to Here'!G85," &amp; ",'Copy paste to Here'!D85,"  &amp;  ",'Copy paste to Here'!E85))),"Empty Cell")</f>
        <v>High polished surgical steel hinged ball closure ring, 16g (1.2mm) with 3mm ball with bezel set crystal &amp; Length: 10mm  &amp;  Crystal Color: Clear</v>
      </c>
      <c r="B81" s="57" t="str">
        <f>'Copy paste to Here'!C85</f>
        <v>HBCRC16</v>
      </c>
      <c r="C81" s="57" t="s">
        <v>756</v>
      </c>
      <c r="D81" s="58">
        <f>Invoice!B86</f>
        <v>10</v>
      </c>
      <c r="E81" s="59">
        <f>'Shipping Invoice'!J86*$N$1</f>
        <v>2.31</v>
      </c>
      <c r="F81" s="59">
        <f t="shared" si="0"/>
        <v>23.1</v>
      </c>
      <c r="G81" s="60">
        <f t="shared" si="1"/>
        <v>86.902199999999993</v>
      </c>
      <c r="H81" s="63">
        <f t="shared" si="2"/>
        <v>869.02199999999993</v>
      </c>
    </row>
    <row r="82" spans="1:8" s="62" customFormat="1" ht="36">
      <c r="A82" s="56" t="str">
        <f>IF((LEN('Copy paste to Here'!G86))&gt;5,((CONCATENATE('Copy paste to Here'!G86," &amp; ",'Copy paste to Here'!D86,"  &amp;  ",'Copy paste to Here'!E86))),"Empty Cell")</f>
        <v>Anodized 316L steel hinged ball closure ring, 16g (1.2mm) with 3mm ball with bezel set crystal &amp; Length: 8mm  &amp;  Color: Gold Anodized w/ Clear crystal</v>
      </c>
      <c r="B82" s="57" t="str">
        <f>'Copy paste to Here'!C86</f>
        <v>HBCRCT16</v>
      </c>
      <c r="C82" s="57" t="s">
        <v>758</v>
      </c>
      <c r="D82" s="58">
        <f>Invoice!B87</f>
        <v>10</v>
      </c>
      <c r="E82" s="59">
        <f>'Shipping Invoice'!J87*$N$1</f>
        <v>2.75</v>
      </c>
      <c r="F82" s="59">
        <f t="shared" si="0"/>
        <v>27.5</v>
      </c>
      <c r="G82" s="60">
        <f t="shared" si="1"/>
        <v>103.455</v>
      </c>
      <c r="H82" s="63">
        <f t="shared" si="2"/>
        <v>1034.55</v>
      </c>
    </row>
    <row r="83" spans="1:8" s="62" customFormat="1" ht="24">
      <c r="A83" s="56" t="str">
        <f>IF((LEN('Copy paste to Here'!G87))&gt;5,((CONCATENATE('Copy paste to Here'!G87," &amp; ",'Copy paste to Here'!D87,"  &amp;  ",'Copy paste to Here'!E87))),"Empty Cell")</f>
        <v xml:space="preserve">Surgical steel labret, 16g (1.2mm) with a 3mm ball &amp; Length: 8mm  &amp;  </v>
      </c>
      <c r="B83" s="57" t="str">
        <f>'Copy paste to Here'!C87</f>
        <v>LBB3</v>
      </c>
      <c r="C83" s="57" t="s">
        <v>662</v>
      </c>
      <c r="D83" s="58">
        <f>Invoice!B88</f>
        <v>30</v>
      </c>
      <c r="E83" s="59">
        <f>'Shipping Invoice'!J88*$N$1</f>
        <v>0.16</v>
      </c>
      <c r="F83" s="59">
        <f t="shared" ref="F83:F146" si="3">D83*E83</f>
        <v>4.8</v>
      </c>
      <c r="G83" s="60">
        <f t="shared" ref="G83:G146" si="4">E83*$E$14</f>
        <v>6.0191999999999997</v>
      </c>
      <c r="H83" s="63">
        <f t="shared" ref="H83:H146" si="5">D83*G83</f>
        <v>180.57599999999999</v>
      </c>
    </row>
    <row r="84" spans="1:8" s="62" customFormat="1" ht="24">
      <c r="A84" s="56" t="str">
        <f>IF((LEN('Copy paste to Here'!G88))&gt;5,((CONCATENATE('Copy paste to Here'!G88," &amp; ",'Copy paste to Here'!D88,"  &amp;  ",'Copy paste to Here'!E88))),"Empty Cell")</f>
        <v xml:space="preserve">Surgical steel labret, 16g (1.2mm) with a 3mm ball &amp; Length: 10mm  &amp;  </v>
      </c>
      <c r="B84" s="57" t="str">
        <f>'Copy paste to Here'!C88</f>
        <v>LBB3</v>
      </c>
      <c r="C84" s="57" t="s">
        <v>662</v>
      </c>
      <c r="D84" s="58">
        <f>Invoice!B89</f>
        <v>30</v>
      </c>
      <c r="E84" s="59">
        <f>'Shipping Invoice'!J89*$N$1</f>
        <v>0.16</v>
      </c>
      <c r="F84" s="59">
        <f t="shared" si="3"/>
        <v>4.8</v>
      </c>
      <c r="G84" s="60">
        <f t="shared" si="4"/>
        <v>6.0191999999999997</v>
      </c>
      <c r="H84" s="63">
        <f t="shared" si="5"/>
        <v>180.57599999999999</v>
      </c>
    </row>
    <row r="85" spans="1:8" s="62" customFormat="1" ht="48">
      <c r="A85" s="56" t="str">
        <f>IF((LEN('Copy paste to Here'!G89))&gt;5,((CONCATENATE('Copy paste to Here'!G89," &amp; ",'Copy paste to Here'!D89,"  &amp;  ",'Copy paste to Here'!E89))),"Empty Cell")</f>
        <v>Internally threaded 316L steel labret, 16g (1.2mm) with a upper 2 -5mm prong set round CZ stone (attachments are made from surgical steel) &amp; Length: 6mm with 2.5mm top part  &amp;  Cz Color: Clear</v>
      </c>
      <c r="B85" s="57" t="str">
        <f>'Copy paste to Here'!C89</f>
        <v>LBCZIN</v>
      </c>
      <c r="C85" s="57" t="s">
        <v>778</v>
      </c>
      <c r="D85" s="58">
        <f>Invoice!B90</f>
        <v>20</v>
      </c>
      <c r="E85" s="59">
        <f>'Shipping Invoice'!J90*$N$1</f>
        <v>1.1599999999999999</v>
      </c>
      <c r="F85" s="59">
        <f t="shared" si="3"/>
        <v>23.2</v>
      </c>
      <c r="G85" s="60">
        <f t="shared" si="4"/>
        <v>43.639199999999995</v>
      </c>
      <c r="H85" s="63">
        <f t="shared" si="5"/>
        <v>872.78399999999988</v>
      </c>
    </row>
    <row r="86" spans="1:8" s="62" customFormat="1" ht="48">
      <c r="A86" s="56" t="str">
        <f>IF((LEN('Copy paste to Here'!G90))&gt;5,((CONCATENATE('Copy paste to Here'!G90," &amp; ",'Copy paste to Here'!D90,"  &amp;  ",'Copy paste to Here'!E90))),"Empty Cell")</f>
        <v>Internally threaded 316L steel labret, 16g (1.2mm) with a upper 2 -5mm prong set round CZ stone (attachments are made from surgical steel) &amp; Length: 8mm with 2.5mm top part  &amp;  Cz Color: Clear</v>
      </c>
      <c r="B86" s="57" t="str">
        <f>'Copy paste to Here'!C90</f>
        <v>LBCZIN</v>
      </c>
      <c r="C86" s="57" t="s">
        <v>778</v>
      </c>
      <c r="D86" s="58">
        <f>Invoice!B91</f>
        <v>20</v>
      </c>
      <c r="E86" s="59">
        <f>'Shipping Invoice'!J91*$N$1</f>
        <v>1.1599999999999999</v>
      </c>
      <c r="F86" s="59">
        <f t="shared" si="3"/>
        <v>23.2</v>
      </c>
      <c r="G86" s="60">
        <f t="shared" si="4"/>
        <v>43.639199999999995</v>
      </c>
      <c r="H86" s="63">
        <f t="shared" si="5"/>
        <v>872.78399999999988</v>
      </c>
    </row>
    <row r="87" spans="1:8" s="62" customFormat="1" ht="24">
      <c r="A87" s="56" t="str">
        <f>IF((LEN('Copy paste to Here'!G91))&gt;5,((CONCATENATE('Copy paste to Here'!G91," &amp; ",'Copy paste to Here'!D91,"  &amp;  ",'Copy paste to Here'!E91))),"Empty Cell")</f>
        <v>Premium PVD plated surgical steel labret, 16g (1.2mm) with a 3mm ball &amp; Length: 8mm  &amp;  Color: Black</v>
      </c>
      <c r="B87" s="57" t="str">
        <f>'Copy paste to Here'!C91</f>
        <v>LBTB3</v>
      </c>
      <c r="C87" s="57" t="s">
        <v>763</v>
      </c>
      <c r="D87" s="58">
        <f>Invoice!B92</f>
        <v>20</v>
      </c>
      <c r="E87" s="59">
        <f>'Shipping Invoice'!J92*$N$1</f>
        <v>0.56999999999999995</v>
      </c>
      <c r="F87" s="59">
        <f t="shared" si="3"/>
        <v>11.399999999999999</v>
      </c>
      <c r="G87" s="60">
        <f t="shared" si="4"/>
        <v>21.443399999999997</v>
      </c>
      <c r="H87" s="63">
        <f t="shared" si="5"/>
        <v>428.86799999999994</v>
      </c>
    </row>
    <row r="88" spans="1:8" s="62" customFormat="1" ht="24">
      <c r="A88" s="56" t="str">
        <f>IF((LEN('Copy paste to Here'!G92))&gt;5,((CONCATENATE('Copy paste to Here'!G92," &amp; ",'Copy paste to Here'!D92,"  &amp;  ",'Copy paste to Here'!E92))),"Empty Cell")</f>
        <v>Premium PVD plated surgical steel labret, 16g (1.2mm) with a 3mm ball &amp; Length: 8mm  &amp;  Color: Rainbow</v>
      </c>
      <c r="B88" s="57" t="str">
        <f>'Copy paste to Here'!C92</f>
        <v>LBTB3</v>
      </c>
      <c r="C88" s="57" t="s">
        <v>763</v>
      </c>
      <c r="D88" s="58">
        <f>Invoice!B93</f>
        <v>20</v>
      </c>
      <c r="E88" s="59">
        <f>'Shipping Invoice'!J93*$N$1</f>
        <v>0.56999999999999995</v>
      </c>
      <c r="F88" s="59">
        <f t="shared" si="3"/>
        <v>11.399999999999999</v>
      </c>
      <c r="G88" s="60">
        <f t="shared" si="4"/>
        <v>21.443399999999997</v>
      </c>
      <c r="H88" s="63">
        <f t="shared" si="5"/>
        <v>428.86799999999994</v>
      </c>
    </row>
    <row r="89" spans="1:8" s="62" customFormat="1" ht="24">
      <c r="A89" s="56" t="str">
        <f>IF((LEN('Copy paste to Here'!G93))&gt;5,((CONCATENATE('Copy paste to Here'!G93," &amp; ",'Copy paste to Here'!D93,"  &amp;  ",'Copy paste to Here'!E93))),"Empty Cell")</f>
        <v>Premium PVD plated surgical steel labret, 16g (1.2mm) with a 3mm ball &amp; Length: 8mm  &amp;  Color: Gold</v>
      </c>
      <c r="B89" s="57" t="str">
        <f>'Copy paste to Here'!C93</f>
        <v>LBTB3</v>
      </c>
      <c r="C89" s="57" t="s">
        <v>763</v>
      </c>
      <c r="D89" s="58">
        <f>Invoice!B94</f>
        <v>20</v>
      </c>
      <c r="E89" s="59">
        <f>'Shipping Invoice'!J94*$N$1</f>
        <v>0.56999999999999995</v>
      </c>
      <c r="F89" s="59">
        <f t="shared" si="3"/>
        <v>11.399999999999999</v>
      </c>
      <c r="G89" s="60">
        <f t="shared" si="4"/>
        <v>21.443399999999997</v>
      </c>
      <c r="H89" s="63">
        <f t="shared" si="5"/>
        <v>428.86799999999994</v>
      </c>
    </row>
    <row r="90" spans="1:8" s="62" customFormat="1" ht="24">
      <c r="A90" s="56" t="str">
        <f>IF((LEN('Copy paste to Here'!G94))&gt;5,((CONCATENATE('Copy paste to Here'!G94," &amp; ",'Copy paste to Here'!D94,"  &amp;  ",'Copy paste to Here'!E94))),"Empty Cell")</f>
        <v>Premium PVD plated surgical steel labret, 16g (1.2mm) with a 3mm ball &amp; Length: 10mm  &amp;  Color: Black</v>
      </c>
      <c r="B90" s="57" t="str">
        <f>'Copy paste to Here'!C94</f>
        <v>LBTB3</v>
      </c>
      <c r="C90" s="57" t="s">
        <v>763</v>
      </c>
      <c r="D90" s="58">
        <f>Invoice!B95</f>
        <v>20</v>
      </c>
      <c r="E90" s="59">
        <f>'Shipping Invoice'!J95*$N$1</f>
        <v>0.56999999999999995</v>
      </c>
      <c r="F90" s="59">
        <f t="shared" si="3"/>
        <v>11.399999999999999</v>
      </c>
      <c r="G90" s="60">
        <f t="shared" si="4"/>
        <v>21.443399999999997</v>
      </c>
      <c r="H90" s="63">
        <f t="shared" si="5"/>
        <v>428.86799999999994</v>
      </c>
    </row>
    <row r="91" spans="1:8" s="62" customFormat="1" ht="24">
      <c r="A91" s="56" t="str">
        <f>IF((LEN('Copy paste to Here'!G95))&gt;5,((CONCATENATE('Copy paste to Here'!G95," &amp; ",'Copy paste to Here'!D95,"  &amp;  ",'Copy paste to Here'!E95))),"Empty Cell")</f>
        <v>Premium PVD plated surgical steel labret, 16g (1.2mm) with a 3mm ball &amp; Length: 10mm  &amp;  Color: Rainbow</v>
      </c>
      <c r="B91" s="57" t="str">
        <f>'Copy paste to Here'!C95</f>
        <v>LBTB3</v>
      </c>
      <c r="C91" s="57" t="s">
        <v>763</v>
      </c>
      <c r="D91" s="58">
        <f>Invoice!B96</f>
        <v>20</v>
      </c>
      <c r="E91" s="59">
        <f>'Shipping Invoice'!J96*$N$1</f>
        <v>0.56999999999999995</v>
      </c>
      <c r="F91" s="59">
        <f t="shared" si="3"/>
        <v>11.399999999999999</v>
      </c>
      <c r="G91" s="60">
        <f t="shared" si="4"/>
        <v>21.443399999999997</v>
      </c>
      <c r="H91" s="63">
        <f t="shared" si="5"/>
        <v>428.86799999999994</v>
      </c>
    </row>
    <row r="92" spans="1:8" s="62" customFormat="1" ht="24">
      <c r="A92" s="56" t="str">
        <f>IF((LEN('Copy paste to Here'!G96))&gt;5,((CONCATENATE('Copy paste to Here'!G96," &amp; ",'Copy paste to Here'!D96,"  &amp;  ",'Copy paste to Here'!E96))),"Empty Cell")</f>
        <v>Premium PVD plated surgical steel labret, 16g (1.2mm) with a 3mm ball &amp; Length: 10mm  &amp;  Color: Gold</v>
      </c>
      <c r="B92" s="57" t="str">
        <f>'Copy paste to Here'!C96</f>
        <v>LBTB3</v>
      </c>
      <c r="C92" s="57" t="s">
        <v>763</v>
      </c>
      <c r="D92" s="58">
        <f>Invoice!B97</f>
        <v>20</v>
      </c>
      <c r="E92" s="59">
        <f>'Shipping Invoice'!J97*$N$1</f>
        <v>0.56999999999999995</v>
      </c>
      <c r="F92" s="59">
        <f t="shared" si="3"/>
        <v>11.399999999999999</v>
      </c>
      <c r="G92" s="60">
        <f t="shared" si="4"/>
        <v>21.443399999999997</v>
      </c>
      <c r="H92" s="63">
        <f t="shared" si="5"/>
        <v>428.86799999999994</v>
      </c>
    </row>
    <row r="93" spans="1:8" s="62" customFormat="1" ht="24">
      <c r="A93" s="56" t="str">
        <f>IF((LEN('Copy paste to Here'!G97))&gt;5,((CONCATENATE('Copy paste to Here'!G97," &amp; ",'Copy paste to Here'!D97,"  &amp;  ",'Copy paste to Here'!E97))),"Empty Cell")</f>
        <v xml:space="preserve">High polished annealed 316L steel seamless hoop ring, 16g (1.2mm) &amp; Length: 6mm  &amp;  </v>
      </c>
      <c r="B93" s="57" t="str">
        <f>'Copy paste to Here'!C97</f>
        <v>SEL16</v>
      </c>
      <c r="C93" s="57" t="s">
        <v>765</v>
      </c>
      <c r="D93" s="58">
        <f>Invoice!B98</f>
        <v>30</v>
      </c>
      <c r="E93" s="59">
        <f>'Shipping Invoice'!J98*$N$1</f>
        <v>0.23</v>
      </c>
      <c r="F93" s="59">
        <f t="shared" si="3"/>
        <v>6.9</v>
      </c>
      <c r="G93" s="60">
        <f t="shared" si="4"/>
        <v>8.6525999999999996</v>
      </c>
      <c r="H93" s="63">
        <f t="shared" si="5"/>
        <v>259.57799999999997</v>
      </c>
    </row>
    <row r="94" spans="1:8" s="62" customFormat="1" ht="24">
      <c r="A94" s="56" t="str">
        <f>IF((LEN('Copy paste to Here'!G98))&gt;5,((CONCATENATE('Copy paste to Here'!G98," &amp; ",'Copy paste to Here'!D98,"  &amp;  ",'Copy paste to Here'!E98))),"Empty Cell")</f>
        <v xml:space="preserve">High polished annealed 316L steel seamless hoop ring, 16g (1.2mm) &amp; Length: 10mm  &amp;  </v>
      </c>
      <c r="B94" s="57" t="str">
        <f>'Copy paste to Here'!C98</f>
        <v>SEL16</v>
      </c>
      <c r="C94" s="57" t="s">
        <v>765</v>
      </c>
      <c r="D94" s="58">
        <f>Invoice!B99</f>
        <v>30</v>
      </c>
      <c r="E94" s="59">
        <f>'Shipping Invoice'!J99*$N$1</f>
        <v>0.23</v>
      </c>
      <c r="F94" s="59">
        <f t="shared" si="3"/>
        <v>6.9</v>
      </c>
      <c r="G94" s="60">
        <f t="shared" si="4"/>
        <v>8.6525999999999996</v>
      </c>
      <c r="H94" s="63">
        <f t="shared" si="5"/>
        <v>259.57799999999997</v>
      </c>
    </row>
    <row r="95" spans="1:8" s="62" customFormat="1" ht="24">
      <c r="A95" s="56" t="str">
        <f>IF((LEN('Copy paste to Here'!G99))&gt;5,((CONCATENATE('Copy paste to Here'!G99," &amp; ",'Copy paste to Here'!D99,"  &amp;  ",'Copy paste to Here'!E99))),"Empty Cell")</f>
        <v xml:space="preserve">High polished annealed 316L steel seamless hoop ring, 20g (0.8mm) &amp; Length: 7mm  &amp;  </v>
      </c>
      <c r="B95" s="57" t="str">
        <f>'Copy paste to Here'!C99</f>
        <v>SEL20</v>
      </c>
      <c r="C95" s="57" t="s">
        <v>767</v>
      </c>
      <c r="D95" s="58">
        <f>Invoice!B100</f>
        <v>30</v>
      </c>
      <c r="E95" s="59">
        <f>'Shipping Invoice'!J100*$N$1</f>
        <v>0.23</v>
      </c>
      <c r="F95" s="59">
        <f t="shared" si="3"/>
        <v>6.9</v>
      </c>
      <c r="G95" s="60">
        <f t="shared" si="4"/>
        <v>8.6525999999999996</v>
      </c>
      <c r="H95" s="63">
        <f t="shared" si="5"/>
        <v>259.57799999999997</v>
      </c>
    </row>
    <row r="96" spans="1:8" s="62" customFormat="1" ht="24">
      <c r="A96" s="56" t="str">
        <f>IF((LEN('Copy paste to Here'!G100))&gt;5,((CONCATENATE('Copy paste to Here'!G100," &amp; ",'Copy paste to Here'!D100,"  &amp;  ",'Copy paste to Here'!E100))),"Empty Cell")</f>
        <v xml:space="preserve">High polished annealed 316L steel seamless hoop ring, 20g (0.8mm) &amp; Length: 8mm  &amp;  </v>
      </c>
      <c r="B96" s="57" t="str">
        <f>'Copy paste to Here'!C100</f>
        <v>SEL20</v>
      </c>
      <c r="C96" s="57" t="s">
        <v>767</v>
      </c>
      <c r="D96" s="58">
        <f>Invoice!B101</f>
        <v>30</v>
      </c>
      <c r="E96" s="59">
        <f>'Shipping Invoice'!J101*$N$1</f>
        <v>0.23</v>
      </c>
      <c r="F96" s="59">
        <f t="shared" si="3"/>
        <v>6.9</v>
      </c>
      <c r="G96" s="60">
        <f t="shared" si="4"/>
        <v>8.6525999999999996</v>
      </c>
      <c r="H96" s="63">
        <f t="shared" si="5"/>
        <v>259.57799999999997</v>
      </c>
    </row>
    <row r="97" spans="1:8" s="62" customFormat="1" ht="24">
      <c r="A97" s="56" t="str">
        <f>IF((LEN('Copy paste to Here'!G101))&gt;5,((CONCATENATE('Copy paste to Here'!G101," &amp; ",'Copy paste to Here'!D101,"  &amp;  ",'Copy paste to Here'!E101))),"Empty Cell")</f>
        <v xml:space="preserve">High polished annealed 316L steel seamless hoop ring, 20g (0.8mm) &amp; Length: 9mm  &amp;  </v>
      </c>
      <c r="B97" s="57" t="str">
        <f>'Copy paste to Here'!C101</f>
        <v>SEL20</v>
      </c>
      <c r="C97" s="57" t="s">
        <v>767</v>
      </c>
      <c r="D97" s="58">
        <f>Invoice!B102</f>
        <v>30</v>
      </c>
      <c r="E97" s="59">
        <f>'Shipping Invoice'!J102*$N$1</f>
        <v>0.23</v>
      </c>
      <c r="F97" s="59">
        <f t="shared" si="3"/>
        <v>6.9</v>
      </c>
      <c r="G97" s="60">
        <f t="shared" si="4"/>
        <v>8.6525999999999996</v>
      </c>
      <c r="H97" s="63">
        <f t="shared" si="5"/>
        <v>259.57799999999997</v>
      </c>
    </row>
    <row r="98" spans="1:8" s="62" customFormat="1" ht="24">
      <c r="A98" s="56" t="str">
        <f>IF((LEN('Copy paste to Here'!G102))&gt;5,((CONCATENATE('Copy paste to Here'!G102," &amp; ",'Copy paste to Here'!D102,"  &amp;  ",'Copy paste to Here'!E102))),"Empty Cell")</f>
        <v>PVD plated annealed 316L steel seamless hoop ring, 16g (1.2mm) &amp; Length: 6mm  &amp;  Color: Gold</v>
      </c>
      <c r="B98" s="57" t="str">
        <f>'Copy paste to Here'!C102</f>
        <v>SELT16</v>
      </c>
      <c r="C98" s="57" t="s">
        <v>769</v>
      </c>
      <c r="D98" s="58">
        <f>Invoice!B103</f>
        <v>30</v>
      </c>
      <c r="E98" s="59">
        <f>'Shipping Invoice'!J103*$N$1</f>
        <v>0.56999999999999995</v>
      </c>
      <c r="F98" s="59">
        <f t="shared" si="3"/>
        <v>17.099999999999998</v>
      </c>
      <c r="G98" s="60">
        <f t="shared" si="4"/>
        <v>21.443399999999997</v>
      </c>
      <c r="H98" s="63">
        <f t="shared" si="5"/>
        <v>643.30199999999991</v>
      </c>
    </row>
    <row r="99" spans="1:8" s="62" customFormat="1" ht="24">
      <c r="A99" s="56" t="str">
        <f>IF((LEN('Copy paste to Here'!G103))&gt;5,((CONCATENATE('Copy paste to Here'!G103," &amp; ",'Copy paste to Here'!D103,"  &amp;  ",'Copy paste to Here'!E103))),"Empty Cell")</f>
        <v>PVD plated annealed 316L steel seamless hoop ring, 16g (1.2mm) &amp; Length: 8mm  &amp;  Color: Gold</v>
      </c>
      <c r="B99" s="57" t="str">
        <f>'Copy paste to Here'!C103</f>
        <v>SELT16</v>
      </c>
      <c r="C99" s="57" t="s">
        <v>769</v>
      </c>
      <c r="D99" s="58">
        <f>Invoice!B104</f>
        <v>30</v>
      </c>
      <c r="E99" s="59">
        <f>'Shipping Invoice'!J104*$N$1</f>
        <v>0.56999999999999995</v>
      </c>
      <c r="F99" s="59">
        <f t="shared" si="3"/>
        <v>17.099999999999998</v>
      </c>
      <c r="G99" s="60">
        <f t="shared" si="4"/>
        <v>21.443399999999997</v>
      </c>
      <c r="H99" s="63">
        <f t="shared" si="5"/>
        <v>643.30199999999991</v>
      </c>
    </row>
    <row r="100" spans="1:8" s="62" customFormat="1" ht="24">
      <c r="A100" s="56" t="str">
        <f>IF((LEN('Copy paste to Here'!G104))&gt;5,((CONCATENATE('Copy paste to Here'!G104," &amp; ",'Copy paste to Here'!D104,"  &amp;  ",'Copy paste to Here'!E104))),"Empty Cell")</f>
        <v>PVD plated annealed 316L steel seamless hoop ring, 16g (1.2mm) &amp; Length: 10mm  &amp;  Color: Gold</v>
      </c>
      <c r="B100" s="57" t="str">
        <f>'Copy paste to Here'!C104</f>
        <v>SELT16</v>
      </c>
      <c r="C100" s="57" t="s">
        <v>769</v>
      </c>
      <c r="D100" s="58">
        <f>Invoice!B105</f>
        <v>30</v>
      </c>
      <c r="E100" s="59">
        <f>'Shipping Invoice'!J105*$N$1</f>
        <v>0.56999999999999995</v>
      </c>
      <c r="F100" s="59">
        <f t="shared" si="3"/>
        <v>17.099999999999998</v>
      </c>
      <c r="G100" s="60">
        <f t="shared" si="4"/>
        <v>21.443399999999997</v>
      </c>
      <c r="H100" s="63">
        <f t="shared" si="5"/>
        <v>643.30199999999991</v>
      </c>
    </row>
    <row r="101" spans="1:8" s="62" customFormat="1" ht="24">
      <c r="A101" s="56" t="str">
        <f>IF((LEN('Copy paste to Here'!G105))&gt;5,((CONCATENATE('Copy paste to Here'!G105," &amp; ",'Copy paste to Here'!D105,"  &amp;  ",'Copy paste to Here'!E105))),"Empty Cell")</f>
        <v>PVD plated annealed 316L steel seamless hoop ring, 20g (0.8mm) &amp; Length: 6mm  &amp;  Color: Gold</v>
      </c>
      <c r="B101" s="57" t="str">
        <f>'Copy paste to Here'!C105</f>
        <v>SELT20</v>
      </c>
      <c r="C101" s="57" t="s">
        <v>103</v>
      </c>
      <c r="D101" s="58">
        <f>Invoice!B106</f>
        <v>20</v>
      </c>
      <c r="E101" s="59">
        <f>'Shipping Invoice'!J106*$N$1</f>
        <v>0.56999999999999995</v>
      </c>
      <c r="F101" s="59">
        <f t="shared" si="3"/>
        <v>11.399999999999999</v>
      </c>
      <c r="G101" s="60">
        <f t="shared" si="4"/>
        <v>21.443399999999997</v>
      </c>
      <c r="H101" s="63">
        <f t="shared" si="5"/>
        <v>428.86799999999994</v>
      </c>
    </row>
    <row r="102" spans="1:8" s="62" customFormat="1" ht="24">
      <c r="A102" s="56" t="str">
        <f>IF((LEN('Copy paste to Here'!G106))&gt;5,((CONCATENATE('Copy paste to Here'!G106," &amp; ",'Copy paste to Here'!D106,"  &amp;  ",'Copy paste to Here'!E106))),"Empty Cell")</f>
        <v>PVD plated annealed 316L steel seamless hoop ring, 20g (0.8mm) &amp; Length: 8mm  &amp;  Color: Gold</v>
      </c>
      <c r="B102" s="57" t="str">
        <f>'Copy paste to Here'!C106</f>
        <v>SELT20</v>
      </c>
      <c r="C102" s="57" t="s">
        <v>103</v>
      </c>
      <c r="D102" s="58">
        <f>Invoice!B107</f>
        <v>20</v>
      </c>
      <c r="E102" s="59">
        <f>'Shipping Invoice'!J107*$N$1</f>
        <v>0.56999999999999995</v>
      </c>
      <c r="F102" s="59">
        <f t="shared" si="3"/>
        <v>11.399999999999999</v>
      </c>
      <c r="G102" s="60">
        <f t="shared" si="4"/>
        <v>21.443399999999997</v>
      </c>
      <c r="H102" s="63">
        <f t="shared" si="5"/>
        <v>428.86799999999994</v>
      </c>
    </row>
    <row r="103" spans="1:8" s="62" customFormat="1" ht="36">
      <c r="A103" s="56" t="str">
        <f>IF((LEN('Copy paste to Here'!G107))&gt;5,((CONCATENATE('Copy paste to Here'!G107," &amp; ",'Copy paste to Here'!D107,"  &amp;  ",'Copy paste to Here'!E107))),"Empty Cell")</f>
        <v>PVD plated 316L steel seamless nose ring hoop, 0.6mm (22g) with an inner diameter of 6mm to 12mm &amp; Color: Rainbow  &amp;  Length: 8mm</v>
      </c>
      <c r="B103" s="57" t="str">
        <f>'Copy paste to Here'!C107</f>
        <v>SELT22</v>
      </c>
      <c r="C103" s="57" t="s">
        <v>772</v>
      </c>
      <c r="D103" s="58">
        <f>Invoice!B108</f>
        <v>10</v>
      </c>
      <c r="E103" s="59">
        <f>'Shipping Invoice'!J108*$N$1</f>
        <v>0.56999999999999995</v>
      </c>
      <c r="F103" s="59">
        <f t="shared" si="3"/>
        <v>5.6999999999999993</v>
      </c>
      <c r="G103" s="60">
        <f t="shared" si="4"/>
        <v>21.443399999999997</v>
      </c>
      <c r="H103" s="63">
        <f t="shared" si="5"/>
        <v>214.43399999999997</v>
      </c>
    </row>
    <row r="104" spans="1:8" s="62" customFormat="1" ht="36">
      <c r="A104" s="56" t="str">
        <f>IF((LEN('Copy paste to Here'!G108))&gt;5,((CONCATENATE('Copy paste to Here'!G108," &amp; ",'Copy paste to Here'!D108,"  &amp;  ",'Copy paste to Here'!E108))),"Empty Cell")</f>
        <v>PVD plated 316L steel seamless nose ring hoop, 0.6mm (22g) with an inner diameter of 6mm to 12mm &amp; Color: Gold  &amp;  Length: 8mm</v>
      </c>
      <c r="B104" s="57" t="str">
        <f>'Copy paste to Here'!C108</f>
        <v>SELT22</v>
      </c>
      <c r="C104" s="57" t="s">
        <v>772</v>
      </c>
      <c r="D104" s="58">
        <f>Invoice!B109</f>
        <v>10</v>
      </c>
      <c r="E104" s="59">
        <f>'Shipping Invoice'!J109*$N$1</f>
        <v>0.56999999999999995</v>
      </c>
      <c r="F104" s="59">
        <f t="shared" si="3"/>
        <v>5.6999999999999993</v>
      </c>
      <c r="G104" s="60">
        <f t="shared" si="4"/>
        <v>21.443399999999997</v>
      </c>
      <c r="H104" s="63">
        <f t="shared" si="5"/>
        <v>214.43399999999997</v>
      </c>
    </row>
    <row r="105" spans="1:8" s="62" customFormat="1" ht="36">
      <c r="A105" s="56" t="str">
        <f>IF((LEN('Copy paste to Here'!G109))&gt;5,((CONCATENATE('Copy paste to Here'!G109," &amp; ",'Copy paste to Here'!D109,"  &amp;  ",'Copy paste to Here'!E109))),"Empty Cell")</f>
        <v>PVD plated titanium G23 internally threaded labret, 16g (1.2mm) with a 3mm flat heart shaped top &amp; Color: High Polish  &amp;  Length: 8mm</v>
      </c>
      <c r="B105" s="57" t="str">
        <f>'Copy paste to Here'!C109</f>
        <v>ULBIN3</v>
      </c>
      <c r="C105" s="57" t="s">
        <v>774</v>
      </c>
      <c r="D105" s="58">
        <f>Invoice!B110</f>
        <v>10</v>
      </c>
      <c r="E105" s="59">
        <f>'Shipping Invoice'!J110*$N$1</f>
        <v>1.83</v>
      </c>
      <c r="F105" s="59">
        <f t="shared" si="3"/>
        <v>18.3</v>
      </c>
      <c r="G105" s="60">
        <f t="shared" si="4"/>
        <v>68.8446</v>
      </c>
      <c r="H105" s="63">
        <f t="shared" si="5"/>
        <v>688.44600000000003</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1097.3999999999999</v>
      </c>
      <c r="G1000" s="60"/>
      <c r="H1000" s="61">
        <f t="shared" ref="H1000:H1007" si="49">F1000*$E$14</f>
        <v>41284.187999999995</v>
      </c>
    </row>
    <row r="1001" spans="1:8" s="62" customFormat="1">
      <c r="A1001" s="56" t="str">
        <f>'[2]Copy paste to Here'!T2</f>
        <v>SHIPPING HANDLING</v>
      </c>
      <c r="B1001" s="75"/>
      <c r="C1001" s="75"/>
      <c r="D1001" s="76"/>
      <c r="E1001" s="67"/>
      <c r="F1001" s="59">
        <f>Invoice!J113</f>
        <v>-260.66000000000003</v>
      </c>
      <c r="G1001" s="60"/>
      <c r="H1001" s="61">
        <f t="shared" si="49"/>
        <v>-9806.0292000000009</v>
      </c>
    </row>
    <row r="1002" spans="1:8" s="62" customFormat="1" outlineLevel="1">
      <c r="A1002" s="56" t="str">
        <f>'[2]Copy paste to Here'!T3</f>
        <v>DISCOUNT</v>
      </c>
      <c r="B1002" s="75"/>
      <c r="C1002" s="75"/>
      <c r="D1002" s="76"/>
      <c r="E1002" s="67"/>
      <c r="F1002" s="59">
        <f>Invoice!J114</f>
        <v>0</v>
      </c>
      <c r="G1002" s="60"/>
      <c r="H1002" s="61">
        <f t="shared" si="49"/>
        <v>0</v>
      </c>
    </row>
    <row r="1003" spans="1:8" s="62" customFormat="1">
      <c r="A1003" s="56" t="str">
        <f>'[2]Copy paste to Here'!T4</f>
        <v>Total:</v>
      </c>
      <c r="B1003" s="75"/>
      <c r="C1003" s="75"/>
      <c r="D1003" s="76"/>
      <c r="E1003" s="67"/>
      <c r="F1003" s="59">
        <f>SUM(F1000:F1002)</f>
        <v>836.73999999999978</v>
      </c>
      <c r="G1003" s="60"/>
      <c r="H1003" s="61">
        <f t="shared" si="49"/>
        <v>31478.15879999999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41284.188000000038</v>
      </c>
    </row>
    <row r="1010" spans="1:8" s="21" customFormat="1">
      <c r="A1010" s="22"/>
      <c r="E1010" s="21" t="s">
        <v>182</v>
      </c>
      <c r="H1010" s="84">
        <f>(SUMIF($A$1000:$A$1008,"Total:",$H$1000:$H$1008))</f>
        <v>31478.15879999999</v>
      </c>
    </row>
    <row r="1011" spans="1:8" s="21" customFormat="1">
      <c r="E1011" s="21" t="s">
        <v>183</v>
      </c>
      <c r="H1011" s="85">
        <f>H1013-H1012</f>
        <v>29418.84</v>
      </c>
    </row>
    <row r="1012" spans="1:8" s="21" customFormat="1">
      <c r="E1012" s="21" t="s">
        <v>184</v>
      </c>
      <c r="H1012" s="85">
        <f>ROUND((H1013*7)/107,2)</f>
        <v>2059.3200000000002</v>
      </c>
    </row>
    <row r="1013" spans="1:8" s="21" customFormat="1">
      <c r="E1013" s="22" t="s">
        <v>185</v>
      </c>
      <c r="H1013" s="86">
        <f>ROUND((SUMIF($A$1000:$A$1008,"Total:",$H$1000:$H$1008)),2)</f>
        <v>31478.16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8"/>
  <sheetViews>
    <sheetView workbookViewId="0">
      <selection activeCell="A5" sqref="A5"/>
    </sheetView>
  </sheetViews>
  <sheetFormatPr defaultRowHeight="15"/>
  <sheetData>
    <row r="1" spans="1:1">
      <c r="A1" s="2" t="s">
        <v>109</v>
      </c>
    </row>
    <row r="2" spans="1:1">
      <c r="A2" s="2" t="s">
        <v>109</v>
      </c>
    </row>
    <row r="3" spans="1:1">
      <c r="A3" s="2" t="s">
        <v>724</v>
      </c>
    </row>
    <row r="4" spans="1:1">
      <c r="A4" s="2" t="s">
        <v>724</v>
      </c>
    </row>
    <row r="5" spans="1:1">
      <c r="A5" s="2" t="s">
        <v>724</v>
      </c>
    </row>
    <row r="6" spans="1:1">
      <c r="A6" s="2" t="s">
        <v>724</v>
      </c>
    </row>
    <row r="7" spans="1:1">
      <c r="A7" s="2" t="s">
        <v>724</v>
      </c>
    </row>
    <row r="8" spans="1:1">
      <c r="A8" s="2" t="s">
        <v>724</v>
      </c>
    </row>
    <row r="9" spans="1:1">
      <c r="A9" s="2" t="s">
        <v>724</v>
      </c>
    </row>
    <row r="10" spans="1:1">
      <c r="A10" s="2" t="s">
        <v>724</v>
      </c>
    </row>
    <row r="11" spans="1:1">
      <c r="A11" s="2" t="s">
        <v>724</v>
      </c>
    </row>
    <row r="12" spans="1:1">
      <c r="A12" s="2" t="s">
        <v>724</v>
      </c>
    </row>
    <row r="13" spans="1:1">
      <c r="A13" s="2" t="s">
        <v>724</v>
      </c>
    </row>
    <row r="14" spans="1:1">
      <c r="A14" s="2" t="s">
        <v>724</v>
      </c>
    </row>
    <row r="15" spans="1:1">
      <c r="A15" s="2" t="s">
        <v>726</v>
      </c>
    </row>
    <row r="16" spans="1:1">
      <c r="A16" s="2" t="s">
        <v>726</v>
      </c>
    </row>
    <row r="17" spans="1:1">
      <c r="A17" s="2" t="s">
        <v>726</v>
      </c>
    </row>
    <row r="18" spans="1:1">
      <c r="A18" s="2" t="s">
        <v>728</v>
      </c>
    </row>
    <row r="19" spans="1:1">
      <c r="A19" s="2" t="s">
        <v>728</v>
      </c>
    </row>
    <row r="20" spans="1:1">
      <c r="A20" s="2" t="s">
        <v>728</v>
      </c>
    </row>
    <row r="21" spans="1:1">
      <c r="A21" s="2" t="s">
        <v>730</v>
      </c>
    </row>
    <row r="22" spans="1:1">
      <c r="A22" s="2" t="s">
        <v>730</v>
      </c>
    </row>
    <row r="23" spans="1:1">
      <c r="A23" s="2" t="s">
        <v>730</v>
      </c>
    </row>
    <row r="24" spans="1:1">
      <c r="A24" s="2" t="s">
        <v>730</v>
      </c>
    </row>
    <row r="25" spans="1:1">
      <c r="A25" s="2" t="s">
        <v>732</v>
      </c>
    </row>
    <row r="26" spans="1:1">
      <c r="A26" s="2" t="s">
        <v>732</v>
      </c>
    </row>
    <row r="27" spans="1:1">
      <c r="A27" s="2" t="s">
        <v>732</v>
      </c>
    </row>
    <row r="28" spans="1:1">
      <c r="A28" s="2" t="s">
        <v>734</v>
      </c>
    </row>
    <row r="29" spans="1:1">
      <c r="A29" s="2" t="s">
        <v>734</v>
      </c>
    </row>
    <row r="30" spans="1:1">
      <c r="A30" s="2" t="s">
        <v>668</v>
      </c>
    </row>
    <row r="31" spans="1:1">
      <c r="A31" s="2" t="s">
        <v>668</v>
      </c>
    </row>
    <row r="32" spans="1:1">
      <c r="A32" s="2" t="s">
        <v>737</v>
      </c>
    </row>
    <row r="33" spans="1:1">
      <c r="A33" s="2" t="s">
        <v>737</v>
      </c>
    </row>
    <row r="34" spans="1:1">
      <c r="A34" s="2" t="s">
        <v>739</v>
      </c>
    </row>
    <row r="35" spans="1:1">
      <c r="A35" s="2" t="s">
        <v>739</v>
      </c>
    </row>
    <row r="36" spans="1:1">
      <c r="A36" s="2" t="s">
        <v>739</v>
      </c>
    </row>
    <row r="37" spans="1:1">
      <c r="A37" s="2" t="s">
        <v>739</v>
      </c>
    </row>
    <row r="38" spans="1:1">
      <c r="A38" s="2" t="s">
        <v>739</v>
      </c>
    </row>
    <row r="39" spans="1:1">
      <c r="A39" s="2" t="s">
        <v>739</v>
      </c>
    </row>
    <row r="40" spans="1:1">
      <c r="A40" s="2" t="s">
        <v>739</v>
      </c>
    </row>
    <row r="41" spans="1:1">
      <c r="A41" s="2" t="s">
        <v>739</v>
      </c>
    </row>
    <row r="42" spans="1:1">
      <c r="A42" s="2" t="s">
        <v>741</v>
      </c>
    </row>
    <row r="43" spans="1:1">
      <c r="A43" s="2" t="s">
        <v>741</v>
      </c>
    </row>
    <row r="44" spans="1:1">
      <c r="A44" s="2" t="s">
        <v>743</v>
      </c>
    </row>
    <row r="45" spans="1:1">
      <c r="A45" s="2" t="s">
        <v>743</v>
      </c>
    </row>
    <row r="46" spans="1:1">
      <c r="A46" s="2" t="s">
        <v>743</v>
      </c>
    </row>
    <row r="47" spans="1:1">
      <c r="A47" s="2" t="s">
        <v>743</v>
      </c>
    </row>
    <row r="48" spans="1:1">
      <c r="A48" s="2" t="s">
        <v>743</v>
      </c>
    </row>
    <row r="49" spans="1:1">
      <c r="A49" s="2" t="s">
        <v>743</v>
      </c>
    </row>
    <row r="50" spans="1:1">
      <c r="A50" s="2" t="s">
        <v>745</v>
      </c>
    </row>
    <row r="51" spans="1:1">
      <c r="A51" s="2" t="s">
        <v>745</v>
      </c>
    </row>
    <row r="52" spans="1:1">
      <c r="A52" s="2" t="s">
        <v>745</v>
      </c>
    </row>
    <row r="53" spans="1:1">
      <c r="A53" s="2" t="s">
        <v>745</v>
      </c>
    </row>
    <row r="54" spans="1:1">
      <c r="A54" s="2" t="s">
        <v>745</v>
      </c>
    </row>
    <row r="55" spans="1:1">
      <c r="A55" s="2" t="s">
        <v>745</v>
      </c>
    </row>
    <row r="56" spans="1:1">
      <c r="A56" s="2" t="s">
        <v>777</v>
      </c>
    </row>
    <row r="57" spans="1:1">
      <c r="A57" s="2" t="s">
        <v>750</v>
      </c>
    </row>
    <row r="58" spans="1:1">
      <c r="A58" s="2" t="s">
        <v>750</v>
      </c>
    </row>
    <row r="59" spans="1:1">
      <c r="A59" s="2" t="s">
        <v>752</v>
      </c>
    </row>
    <row r="60" spans="1:1">
      <c r="A60" s="2" t="s">
        <v>752</v>
      </c>
    </row>
    <row r="61" spans="1:1">
      <c r="A61" s="2" t="s">
        <v>754</v>
      </c>
    </row>
    <row r="62" spans="1:1">
      <c r="A62" s="2" t="s">
        <v>754</v>
      </c>
    </row>
    <row r="63" spans="1:1">
      <c r="A63" s="2" t="s">
        <v>756</v>
      </c>
    </row>
    <row r="64" spans="1:1">
      <c r="A64" s="2" t="s">
        <v>756</v>
      </c>
    </row>
    <row r="65" spans="1:1">
      <c r="A65" s="2" t="s">
        <v>758</v>
      </c>
    </row>
    <row r="66" spans="1:1">
      <c r="A66" s="2" t="s">
        <v>662</v>
      </c>
    </row>
    <row r="67" spans="1:1">
      <c r="A67" s="2" t="s">
        <v>662</v>
      </c>
    </row>
    <row r="68" spans="1:1">
      <c r="A68" s="2" t="s">
        <v>778</v>
      </c>
    </row>
    <row r="69" spans="1:1">
      <c r="A69" s="2" t="s">
        <v>778</v>
      </c>
    </row>
    <row r="70" spans="1:1">
      <c r="A70" s="2" t="s">
        <v>763</v>
      </c>
    </row>
    <row r="71" spans="1:1">
      <c r="A71" s="2" t="s">
        <v>763</v>
      </c>
    </row>
    <row r="72" spans="1:1">
      <c r="A72" s="2" t="s">
        <v>763</v>
      </c>
    </row>
    <row r="73" spans="1:1">
      <c r="A73" s="2" t="s">
        <v>763</v>
      </c>
    </row>
    <row r="74" spans="1:1">
      <c r="A74" s="2" t="s">
        <v>763</v>
      </c>
    </row>
    <row r="75" spans="1:1">
      <c r="A75" s="2" t="s">
        <v>763</v>
      </c>
    </row>
    <row r="76" spans="1:1">
      <c r="A76" s="2" t="s">
        <v>765</v>
      </c>
    </row>
    <row r="77" spans="1:1">
      <c r="A77" s="2" t="s">
        <v>765</v>
      </c>
    </row>
    <row r="78" spans="1:1">
      <c r="A78" s="2" t="s">
        <v>767</v>
      </c>
    </row>
    <row r="79" spans="1:1">
      <c r="A79" s="2" t="s">
        <v>767</v>
      </c>
    </row>
    <row r="80" spans="1:1">
      <c r="A80" s="2" t="s">
        <v>767</v>
      </c>
    </row>
    <row r="81" spans="1:1">
      <c r="A81" s="2" t="s">
        <v>769</v>
      </c>
    </row>
    <row r="82" spans="1:1">
      <c r="A82" s="2" t="s">
        <v>769</v>
      </c>
    </row>
    <row r="83" spans="1:1">
      <c r="A83" s="2" t="s">
        <v>769</v>
      </c>
    </row>
    <row r="84" spans="1:1">
      <c r="A84" s="2" t="s">
        <v>103</v>
      </c>
    </row>
    <row r="85" spans="1:1">
      <c r="A85" s="2" t="s">
        <v>103</v>
      </c>
    </row>
    <row r="86" spans="1:1">
      <c r="A86" s="2" t="s">
        <v>772</v>
      </c>
    </row>
    <row r="87" spans="1:1">
      <c r="A87" s="2" t="s">
        <v>772</v>
      </c>
    </row>
    <row r="88" spans="1:1">
      <c r="A88" s="2" t="s">
        <v>774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Put on Box</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2023-09-05T08:09:34Z</cp:lastPrinted>
  <dcterms:created xsi:type="dcterms:W3CDTF">2009-06-02T18:56:54Z</dcterms:created>
  <dcterms:modified xsi:type="dcterms:W3CDTF">2023-09-05T08:09:35Z</dcterms:modified>
</cp:coreProperties>
</file>