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911A6EB-E890-45FF-B075-C07D5D489845}"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s>
  <externalReferences>
    <externalReference r:id="rId6"/>
  </externalReferences>
  <definedNames>
    <definedName name="_xlnm.Print_Area" localSheetId="0">Invoice!$A$1:$L$39</definedName>
    <definedName name="_xlnm.Print_Area" localSheetId="2">'Shipping Invoice'!$A$1:$M$32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K29" i="2"/>
  <c r="L6" i="7" l="1"/>
  <c r="L30" i="7"/>
  <c r="E23" i="6"/>
  <c r="E22" i="6"/>
  <c r="E21" i="6"/>
  <c r="E20" i="6"/>
  <c r="E19" i="6"/>
  <c r="E18" i="6"/>
  <c r="L10" i="7"/>
  <c r="L17" i="7"/>
  <c r="J27" i="7"/>
  <c r="B25" i="7"/>
  <c r="B24" i="7"/>
  <c r="J26" i="7"/>
  <c r="N1" i="6"/>
  <c r="F1002" i="6"/>
  <c r="F1001" i="6"/>
  <c r="D23" i="6"/>
  <c r="B27" i="7" s="1"/>
  <c r="D22" i="6"/>
  <c r="B26" i="7" s="1"/>
  <c r="D21" i="6"/>
  <c r="D20" i="6"/>
  <c r="D19" i="6"/>
  <c r="B23" i="7" s="1"/>
  <c r="D18" i="6"/>
  <c r="B22" i="7" s="1"/>
  <c r="G3" i="6"/>
  <c r="I27" i="5"/>
  <c r="I26" i="5"/>
  <c r="I25" i="5"/>
  <c r="I24" i="5"/>
  <c r="I23" i="5"/>
  <c r="I22" i="5"/>
  <c r="K27" i="2"/>
  <c r="K26" i="2"/>
  <c r="K25" i="2"/>
  <c r="K24" i="2"/>
  <c r="K23" i="2"/>
  <c r="K22" i="2"/>
  <c r="K28" i="2" s="1"/>
  <c r="J23" i="7" l="1"/>
  <c r="J24" i="7"/>
  <c r="L24" i="7" s="1"/>
  <c r="J22" i="7"/>
  <c r="L22" i="7" s="1"/>
  <c r="L23" i="7"/>
  <c r="J25" i="7"/>
  <c r="L25" i="7" s="1"/>
  <c r="L27" i="7"/>
  <c r="L26" i="7"/>
  <c r="K31" i="2"/>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28" i="7" l="1"/>
  <c r="L31" i="7" s="1"/>
  <c r="M11" i="6"/>
  <c r="J3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34" i="2" s="1"/>
  <c r="J39" i="2" l="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J37" i="2" l="1"/>
  <c r="J38" i="2"/>
  <c r="J36" i="2" s="1"/>
  <c r="G975" i="6"/>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<sst xmlns="http://schemas.openxmlformats.org/spreadsheetml/2006/main" count="294" uniqueCount="116">
  <si>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</si>
  <si>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</si>
  <si>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</si>
  <si>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</si>
  <si>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</si>
  <si>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</si>
  <si>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</si>
  <si>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</si>
  <si>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</si>
  <si>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</si>
  <si>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</si>
  <si>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</si>
  <si>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</si>
  <si>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</si>
  <si>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</si>
  <si>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</si>
  <si>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</si>
  <si>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</si>
  <si>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</si>
  <si>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</si>
  <si>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</si>
  <si>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</si>
  <si>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</si>
  <si>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</si>
  <si>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</si>
  <si>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</si>
  <si>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</si>
  <si>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</si>
  <si>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</si>
  <si>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</si>
  <si>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</si>
  <si>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</si>
  <si>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</si>
  <si>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</si>
  <si>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</si>
  <si>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</si>
  <si>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</si>
  <si>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</si>
  <si>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</si>
  <si>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</si>
  <si>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</si>
  <si>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</si>
  <si>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</si>
  <si>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</si>
  <si>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</si>
  <si>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</si>
  <si>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</si>
  <si>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</si>
  <si>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</si>
  <si>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</si>
  <si>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</si>
  <si>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</si>
  <si>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</si>
  <si>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</si>
  <si>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</si>
  <si>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</si>
  <si>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</si>
  <si>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</si>
  <si>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</si>
  <si>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</si>
  <si>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</si>
  <si>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</si>
  <si>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</si>
  <si>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</si>
  <si>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</si>
  <si>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</si>
  <si>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</si>
  <si>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</si>
  <si>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</si>
  <si>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</si>
  <si>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</si>
  <si>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</si>
  <si>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</si>
  <si>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</si>
  <si>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</si>
  <si>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</si>
  <si>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</si>
  <si>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</si>
  <si>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Mina</t>
  </si>
  <si>
    <t>2548009 ONTARIO LTD.</t>
  </si>
  <si>
    <t>Karim Sakaan</t>
  </si>
  <si>
    <t>1032 Thunderbay Ave</t>
  </si>
  <si>
    <t>N8P0C1 Windsor</t>
  </si>
  <si>
    <t>Canada</t>
  </si>
  <si>
    <t>Tel: 2263500529</t>
  </si>
  <si>
    <t>Email: newsteeldevonshire@hotmail.com</t>
  </si>
  <si>
    <t>18BP14XC</t>
  </si>
  <si>
    <t>18BP14XC-G44000</t>
  </si>
  <si>
    <t>Packing Option: Standard Package</t>
  </si>
  <si>
    <t>Display box with 52 pcs. of 925 silver nose bones, 22g (0.6mm) with 18k gold plating and 2mm prong set round clear crystals (in standard packing or in vacuum sealed packing to prevent tarnishing)</t>
  </si>
  <si>
    <t>18BZ25XC</t>
  </si>
  <si>
    <t>18BZ25XC-G44000</t>
  </si>
  <si>
    <t>Display box with 52 pcs. of 925 sterling silver nose bones, 22g (0.6mm) with 18k gold plating and big 2.5mm clear prong set Cubic Zirconia (CZ) stones (in standard packing or in vacuum sealed packing to prevent tarnishing)</t>
  </si>
  <si>
    <t>18NBZBC</t>
  </si>
  <si>
    <t>18NBZBC-G44000</t>
  </si>
  <si>
    <t>Display with 52 pcs. of 925 sterling silver nose bones, 22g (0.6mm) with real 18k gold plating + E-coating to protect scratching and 1.5mm round prong set clear CZ stone (in standard packing or in vacuum sealed packing to prevent tarnishing)</t>
  </si>
  <si>
    <t>18NYPXC</t>
  </si>
  <si>
    <t>18NYPXC-G44000</t>
  </si>
  <si>
    <t>18YP14XC</t>
  </si>
  <si>
    <t>18YP14XC-G44000</t>
  </si>
  <si>
    <t>18YZ25XC</t>
  </si>
  <si>
    <t>18YZ25XC-G44000</t>
  </si>
  <si>
    <t>Display box with 52 pcs. of 925 sterling silver ''Bend it yourself'' nose studs, 0.6mm (22g) with 1.5mm round clear prong set crystal with real 18k gold plated (in standard packing or in vacuum sealed packing to prevent tarnishing)</t>
  </si>
  <si>
    <t>Display box with 52 pcs. of 925 sterling silver ''Bend if yourself'' nose studs, 0.6mm (22g) with real 18k gold plated and 2mm round prong set crystal tops (in standard packing or in vacuum sealed packing to prevent tarnishing)</t>
  </si>
  <si>
    <t>Display box of 52 pcs. of 925 sterling silver ''Bend if yourself'' nose studs with 18k gold plated and big 2.5mm clear prong set Cubic Zirconia (CZ) stones (in standard packing or in vacuum sealed packing to prevent tarnishing)</t>
  </si>
  <si>
    <t>Exchange Rate CAD-THB</t>
  </si>
  <si>
    <t>Total Order USD</t>
  </si>
  <si>
    <t>Total Invoice USD</t>
  </si>
  <si>
    <t>N8P0C1 Windsor, Ontario</t>
  </si>
  <si>
    <t xml:space="preserve">UPS Account: 3V3Y77 </t>
  </si>
  <si>
    <t>56424</t>
  </si>
  <si>
    <t>Free Shipping to Canada via UPS due to order over 350 USD:</t>
  </si>
  <si>
    <t>Discount (3% for Orders over 800 USD):</t>
  </si>
  <si>
    <t>One Thousand One Hundred Sixty and 25/100 CAD</t>
  </si>
  <si>
    <t>Two Hundred Ninety-Nine and 16/100 CAD</t>
  </si>
  <si>
    <t>Free Shipping to Canada via UPS due to order over 200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</si>
</sst>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69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5"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5" fontId="2" fillId="0" borderId="0" applyFont="0" applyFill="0" applyBorder="0" applyAlignment="0" applyProtection="0"/>
    <xf numFmtId="165" fontId="2" fillId="0" borderId="0" applyFont="0" applyFill="0" applyBorder="0" applyAlignment="0" applyProtection="0"/>
    <xf numFmtId="0" fontId="5" fillId="0" borderId="0" applyNumberFormat="0" applyFill="0" applyBorder="0" applyAlignment="0" applyProtection="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165" fontId="2" fillId="0" borderId="0" applyFont="0" applyFill="0" applyBorder="0" applyAlignment="0" applyProtection="0"/>
    <xf numFmtId="165"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5" fillId="0" borderId="0"/>
    <xf numFmtId="0" fontId="3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cellStyleXfs>
  <cellXfs count="15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0" fontId="11" fillId="0" borderId="0" xfId="4" applyAlignment="1" applyProtection="1">
      <alignment vertical="center"/>
    </xf>
    <xf numFmtId="16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4" fontId="1" fillId="2" borderId="17" xfId="0" applyNumberFormat="1" applyFont="1" applyFill="1" applyBorder="1"/>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xf>
    <xf numFmtId="1" fontId="18" fillId="2" borderId="20" xfId="0" applyNumberFormat="1" applyFont="1" applyFill="1" applyBorder="1" applyAlignment="1">
      <alignment horizontal="center" vertical="top"/>
    </xf>
    <xf numFmtId="0" fontId="1" fillId="2" borderId="19" xfId="0" applyFont="1" applyFill="1" applyBorder="1" applyAlignment="1">
      <alignment horizontal="right" vertical="top" wrapText="1"/>
    </xf>
    <xf numFmtId="0" fontId="1" fillId="2" borderId="20" xfId="0" applyFont="1" applyFill="1" applyBorder="1" applyAlignment="1">
      <alignment horizontal="right" vertical="top" wrapText="1"/>
    </xf>
    <xf numFmtId="4" fontId="18" fillId="2" borderId="19" xfId="0" applyNumberFormat="1" applyFont="1" applyFill="1" applyBorder="1" applyAlignment="1">
      <alignment horizontal="right" vertical="top"/>
    </xf>
    <xf numFmtId="4" fontId="18" fillId="2" borderId="20" xfId="0" applyNumberFormat="1" applyFont="1" applyFill="1" applyBorder="1" applyAlignment="1">
      <alignment horizontal="right" vertical="top"/>
    </xf>
    <xf numFmtId="0" fontId="3" fillId="2" borderId="9"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20" xfId="0" applyFont="1" applyFill="1" applyBorder="1" applyAlignment="1">
      <alignment horizontal="left" vertical="top" wrapText="1"/>
    </xf>
    <xf numFmtId="0" fontId="1" fillId="2" borderId="19" xfId="0" applyFont="1" applyFill="1" applyBorder="1" applyAlignment="1">
      <alignment horizontal="left" vertical="top"/>
    </xf>
    <xf numFmtId="0" fontId="1" fillId="2" borderId="20" xfId="0" applyFont="1" applyFill="1" applyBorder="1" applyAlignment="1">
      <alignment horizontal="left" vertical="top"/>
    </xf>
    <xf numFmtId="0" fontId="1" fillId="2" borderId="9" xfId="0" applyFont="1" applyFill="1" applyBorder="1" applyAlignment="1">
      <alignment horizontal="left" vertical="top"/>
    </xf>
    <xf numFmtId="0" fontId="1" fillId="2" borderId="13" xfId="0" applyFont="1" applyFill="1" applyBorder="1" applyAlignment="1">
      <alignment horizontal="left" vertical="top"/>
    </xf>
    <xf numFmtId="166" fontId="5" fillId="2" borderId="29" xfId="3" applyNumberFormat="1" applyFill="1" applyBorder="1" applyAlignment="1">
      <alignment horizontal="center" vertical="center" wrapText="1"/>
    </xf>
    <xf numFmtId="166" fontId="5" fillId="0" borderId="0" xfId="3" applyNumberFormat="1" applyAlignment="1">
      <alignment vertical="center"/>
    </xf>
    <xf numFmtId="167" fontId="5" fillId="0" borderId="15" xfId="3" applyNumberFormat="1" applyBorder="1" applyAlignment="1">
      <alignment vertical="top" wrapText="1"/>
    </xf>
    <xf numFmtId="4" fontId="5" fillId="0" borderId="20" xfId="3" applyNumberFormat="1" applyBorder="1" applyAlignment="1">
      <alignment vertical="center"/>
    </xf>
    <xf numFmtId="4" fontId="5" fillId="0" borderId="15" xfId="3" applyNumberFormat="1" applyBorder="1" applyAlignment="1">
      <alignment horizontal="right" vertical="center"/>
    </xf>
    <xf numFmtId="4" fontId="5" fillId="0" borderId="15" xfId="3" applyNumberFormat="1" applyBorder="1" applyAlignment="1">
      <alignment vertical="center"/>
    </xf>
    <xf numFmtId="4" fontId="7" fillId="0" borderId="15" xfId="3" applyNumberFormat="1" applyFont="1" applyBorder="1" applyAlignment="1">
      <alignment vertical="center"/>
    </xf>
    <xf numFmtId="4" fontId="18" fillId="3" borderId="15" xfId="0" applyNumberFormat="1" applyFont="1" applyFill="1" applyBorder="1" applyAlignment="1">
      <alignment horizontal="center"/>
    </xf>
    <xf numFmtId="4" fontId="18" fillId="3" borderId="19" xfId="0" applyNumberFormat="1" applyFont="1" applyFill="1" applyBorder="1" applyAlignment="1">
      <alignment horizontal="center"/>
    </xf>
    <xf numFmtId="4" fontId="1" fillId="2" borderId="19" xfId="0" applyNumberFormat="1" applyFont="1" applyFill="1" applyBorder="1" applyAlignment="1">
      <alignment horizontal="right" vertical="top" wrapText="1"/>
    </xf>
    <xf numFmtId="4" fontId="1" fillId="2" borderId="20" xfId="0" applyNumberFormat="1" applyFont="1" applyFill="1" applyBorder="1" applyAlignment="1">
      <alignment horizontal="righ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4" fontId="18" fillId="2" borderId="0" xfId="0" applyNumberFormat="1" applyFont="1" applyFill="1" applyAlignment="1">
      <alignment horizontal="right" vertical="top"/>
    </xf>
    <xf numFmtId="0" fontId="1" fillId="2" borderId="0" xfId="0" applyFont="1" applyFill="1" applyAlignment="1">
      <alignment horizontal="right"/>
    </xf>
    <xf numFmtId="0" fontId="1" fillId="2" borderId="0" xfId="0" applyFont="1" applyFill="1" applyAlignment="1">
      <alignment horizontal="right" vertical="top"/>
    </xf>
    <xf numFmtId="0" fontId="1" fillId="2" borderId="0" xfId="0" applyFont="1" applyFill="1" applyAlignment="1">
      <alignment horizontal="right" vertical="top" wrapText="1"/>
    </xf>
    <xf numFmtId="0" fontId="19" fillId="2" borderId="0" xfId="0" applyFont="1" applyFill="1"/>
    <xf numFmtId="0" fontId="19" fillId="2" borderId="0" xfId="0" applyFont="1" applyFill="1" applyAlignment="1">
      <alignment horizontal="right"/>
    </xf>
    <xf numFmtId="0" fontId="1" fillId="2" borderId="0" xfId="0" applyFont="1" applyFill="1" applyAlignment="1">
      <alignment horizontal="left"/>
    </xf>
    <xf numFmtId="1" fontId="1" fillId="2" borderId="0" xfId="0" applyNumberFormat="1" applyFont="1" applyFill="1" applyAlignment="1">
      <alignment horizontal="center"/>
    </xf>
    <xf numFmtId="0" fontId="10" fillId="0" borderId="8" xfId="3" applyFont="1" applyBorder="1" applyAlignment="1">
      <alignment horizontal="center" vertical="center"/>
    </xf>
    <xf numFmtId="4" fontId="1" fillId="2" borderId="0" xfId="0" applyNumberFormat="1" applyFont="1" applyFill="1" applyAlignment="1">
      <alignment horizontal="right" vertical="top" wrapText="1"/>
    </xf>
    <xf numFmtId="0" fontId="18" fillId="2" borderId="13" xfId="0" applyFont="1" applyFill="1" applyBorder="1"/>
    <xf numFmtId="0" fontId="18" fillId="2" borderId="20" xfId="0" applyFont="1" applyFill="1" applyBorder="1"/>
    <xf numFmtId="0" fontId="1" fillId="2" borderId="21" xfId="0" applyFont="1" applyFill="1" applyBorder="1"/>
    <xf numFmtId="0" fontId="1" fillId="0" borderId="46" xfId="0" applyFont="1" applyBorder="1" applyAlignment="1">
      <alignment horizontal="right" vertical="center"/>
    </xf>
    <xf numFmtId="166" fontId="1" fillId="2" borderId="21" xfId="0" applyNumberFormat="1" applyFont="1" applyFill="1" applyBorder="1" applyAlignment="1">
      <alignment horizontal="center" vertical="center"/>
    </xf>
    <xf numFmtId="166" fontId="1" fillId="2" borderId="20" xfId="0" applyNumberFormat="1" applyFont="1" applyFill="1" applyBorder="1" applyAlignment="1">
      <alignment horizontal="center" vertical="center"/>
    </xf>
    <xf numFmtId="168" fontId="1" fillId="2" borderId="20"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3" fillId="2" borderId="9"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1" fillId="2" borderId="14" xfId="0" applyFont="1" applyFill="1" applyBorder="1" applyAlignment="1">
      <alignment horizontal="center" vertical="center"/>
    </xf>
    <xf numFmtId="0" fontId="0" fillId="0" borderId="20" xfId="0" applyBorder="1" applyAlignment="1">
      <alignment horizontal="center" vertical="center"/>
    </xf>
    <xf numFmtId="0" fontId="1" fillId="2" borderId="21" xfId="0" applyFont="1" applyFill="1" applyBorder="1" applyAlignment="1">
      <alignment horizontal="center" vertical="center"/>
    </xf>
  </cellXfs>
  <cellStyles count="5696">
    <cellStyle name="Comma 2" xfId="7" xr:uid="{07EBDB42-8F92-4BFB-B91E-1F84BA0118C6}"/>
    <cellStyle name="Comma 2 2" xfId="4409" xr:uid="{150297A4-B598-44A0-B5E6-18EB6CA99D00}"/>
    <cellStyle name="Comma 2 2 2" xfId="4928" xr:uid="{7CE11CDD-8847-454E-9B8D-EDF3288C51C1}"/>
    <cellStyle name="Comma 2 2 2 2" xfId="5498" xr:uid="{1A0D06BE-7967-40E0-A65C-58ACC99E99A8}"/>
    <cellStyle name="Comma 2 2 3" xfId="4814" xr:uid="{5C3FF558-8BFB-48CC-9BB0-9D02511429EA}"/>
    <cellStyle name="Comma 2 2 4" xfId="5518" xr:uid="{4B7F8838-5B2B-4933-AB75-DF234CFEB0DE}"/>
    <cellStyle name="Comma 2 2 5" xfId="5534" xr:uid="{05A34D6F-8194-46FF-BD60-12E79E4D6AEE}"/>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9" xr:uid="{C7359F2E-54E7-49F0-8AB6-19B914D21792}"/>
    <cellStyle name="Comma 3 2 2 2" xfId="5499" xr:uid="{67B0F121-D0AE-4C51-9938-1E5AFE46BE91}"/>
    <cellStyle name="Comma 3 2 3" xfId="5497" xr:uid="{D4178920-F103-4737-9E7E-74629B1EEF60}"/>
    <cellStyle name="Comma 3 2 4" xfId="5519" xr:uid="{0C59E733-27E7-4E71-ACBE-8816510B0182}"/>
    <cellStyle name="Comma 3 2 5" xfId="5535" xr:uid="{FC59ADB2-C481-4408-B9D8-1E004856FF4F}"/>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72" xr:uid="{A58728FA-2335-4B3D-9E9F-769F014D2F16}"/>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708" xr:uid="{F8E5CBB4-B8B5-48F3-BA07-43781052219D}"/>
    <cellStyle name="Currency 11 5 3" xfId="4893" xr:uid="{694932B6-02EB-4A03-B574-B82A0DD53EEE}"/>
    <cellStyle name="Currency 11 5 3 2" xfId="5488" xr:uid="{F205B1E9-A053-480E-A6FC-EFBFA0A5AEAF}"/>
    <cellStyle name="Currency 11 5 3 3" xfId="4930" xr:uid="{A3F2F0B5-206D-4674-BA5B-D0DB5C0C2670}"/>
    <cellStyle name="Currency 11 5 4" xfId="4870" xr:uid="{3B762E74-3AE3-4061-ADB8-901E7D3F7723}"/>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32" xr:uid="{CE16F7E5-C399-4268-B531-1B1CA0C92959}"/>
    <cellStyle name="Currency 13 4" xfId="4295" xr:uid="{BA07601C-D51B-4BC1-8732-754F15EBA5CA}"/>
    <cellStyle name="Currency 13 4 2" xfId="4578" xr:uid="{8EEB68E9-B27C-4202-B3AF-AF92F10EC3A6}"/>
    <cellStyle name="Currency 13 5" xfId="4931" xr:uid="{18C38551-7C9E-4AC0-97C9-B97B52C0453D}"/>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6 2" xfId="5565" xr:uid="{4FBD1A36-3E6A-42AC-A3AE-CDDA20AB52A0}"/>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33" xr:uid="{A1EE183B-5D3C-4176-B21B-1ECA2AEFC9F9}"/>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C681C15E-F178-497B-B793-25FB8D9C9FBF}"/>
    <cellStyle name="Currency 2 6" xfId="4685" xr:uid="{96BD07C7-8823-46B0-8926-5BE7ED0DCE4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9" xr:uid="{665233CD-FA52-441E-9C85-4D1C5123EACD}"/>
    <cellStyle name="Currency 4 5 3" xfId="4894" xr:uid="{2B686C69-0596-4608-B937-1010D44CA587}"/>
    <cellStyle name="Currency 4 5 3 2" xfId="5489" xr:uid="{5A5C42B1-F492-4BE1-8C57-95C7A7DBD774}"/>
    <cellStyle name="Currency 4 5 3 3" xfId="4934" xr:uid="{2AC79752-3787-44FC-908A-0475CDDDB258}"/>
    <cellStyle name="Currency 4 5 4" xfId="4871" xr:uid="{DC15C2C2-6403-4594-B5BD-051DF8152C7D}"/>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10" xr:uid="{ABD63A41-A7EF-4DC5-B63D-F1FEB705CD39}"/>
    <cellStyle name="Currency 5 3 2 2" xfId="5479" xr:uid="{07A18943-AB3D-416E-809C-A3657245F961}"/>
    <cellStyle name="Currency 5 3 2 3" xfId="4936" xr:uid="{F9A39E40-61FD-4B1E-8FD7-52C739070758}"/>
    <cellStyle name="Currency 5 4" xfId="4935" xr:uid="{F6663AF6-F4EE-442D-B3B3-4D436DFDAAFB}"/>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11" xr:uid="{0DACA06A-F7A9-44D5-9F0C-295ED41CA8DE}"/>
    <cellStyle name="Currency 6 3 3" xfId="4895" xr:uid="{C4C4F964-EC57-4181-A1A0-C8AE1A9CFD7E}"/>
    <cellStyle name="Currency 6 3 3 2" xfId="5490" xr:uid="{CD5706FF-6B6D-4D60-BC40-8DF70F720617}"/>
    <cellStyle name="Currency 6 3 3 3" xfId="4937" xr:uid="{8BAC9D79-07DD-4E6A-8E7B-2F02419685A5}"/>
    <cellStyle name="Currency 6 3 4" xfId="4872" xr:uid="{24FFF06E-B645-4FDC-BCA9-6539644019FA}"/>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73" xr:uid="{FE9DB451-3120-42CA-94EE-441C8ED6609A}"/>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74" xr:uid="{A86C8A77-1991-483D-9783-78D0E9D91429}"/>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12" xr:uid="{03289B8A-DBAF-4CA5-87E7-CB62F1C49C3E}"/>
    <cellStyle name="Currency 9 5 3" xfId="4896" xr:uid="{32F5B55D-B6AA-4D97-8C11-F9228CB42858}"/>
    <cellStyle name="Currency 9 5 4" xfId="4873" xr:uid="{50FD1834-212A-4F18-9BDC-F7B46F1AE101}"/>
    <cellStyle name="Currency 9 6" xfId="4439" xr:uid="{8342876A-405C-4CEC-8691-EE7DFE839E1E}"/>
    <cellStyle name="Hyperlink 2" xfId="6" xr:uid="{6CFFD761-E1C4-4FFC-9C82-FDD569F38491}"/>
    <cellStyle name="Hyperlink 2 2" xfId="5531" xr:uid="{673B56EF-65C5-44BF-8678-BCA746213096}"/>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6" xr:uid="{DB51CC71-D896-4D5A-8F64-742F0967FE89}"/>
    <cellStyle name="Hyperlink 4 2 2" xfId="5548" xr:uid="{E9CF5FA4-8188-414F-ACF2-186EA5FDA2F9}"/>
    <cellStyle name="Hyperlink 4 2 3" xfId="5547" xr:uid="{F172C431-FF7E-4DD5-BC35-190DB8CF6E8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2 2 2" xfId="5567" xr:uid="{2AE73D3E-410B-4A9A-87E2-9FA6AEB3C9B7}"/>
    <cellStyle name="Normal 10 10 2 3" xfId="4848" xr:uid="{E01613D6-686D-44A2-A78F-F38DD8CBE1B4}"/>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87" xr:uid="{3A98E6C3-5955-471D-8BCB-A35028179166}"/>
    <cellStyle name="Normal 10 2 2 6 4 3" xfId="4849" xr:uid="{21B5C128-3EC0-4192-9212-4C18FE7DE9B9}"/>
    <cellStyle name="Normal 10 2 2 6 4 4" xfId="4822" xr:uid="{3ADE8B46-2D71-4260-9A59-1B0CC6EFB6A1}"/>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88" xr:uid="{99FFE20E-50F9-4EA0-AD6A-F1BB512236EB}"/>
    <cellStyle name="Normal 10 2 3 5 4 3" xfId="4850" xr:uid="{E93D7162-DF20-4170-819A-59D7B2257D29}"/>
    <cellStyle name="Normal 10 2 3 5 4 4" xfId="4823" xr:uid="{9E4FDE2F-9B72-4552-AFCE-06EF31D69AD0}"/>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2 2" xfId="5566" xr:uid="{76779340-61AA-41E1-8F32-D8C47E583FD0}"/>
    <cellStyle name="Normal 10 2 4 4 3" xfId="223" xr:uid="{E60322BE-3A04-44C8-BB2D-99FCE1852A7C}"/>
    <cellStyle name="Normal 10 2 4 4 4" xfId="224" xr:uid="{ACD1B547-3695-481C-B0AB-7FD072BE07C9}"/>
    <cellStyle name="Normal 10 2 4 5" xfId="225" xr:uid="{53C0D398-5996-48A3-87EA-0915E1DCBCC0}"/>
    <cellStyle name="Normal 10 2 4 5 2" xfId="5568" xr:uid="{EA53E9DC-543B-4C9E-8911-3694A8DCD8F8}"/>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86" xr:uid="{C00B4721-0A3A-436A-B0AA-08352A7F336F}"/>
    <cellStyle name="Normal 10 2 7 4 3" xfId="4851" xr:uid="{5F5CD05E-95ED-4B9E-889F-BF68F8DD079C}"/>
    <cellStyle name="Normal 10 2 7 4 4" xfId="4821" xr:uid="{64A000D9-2062-4F0E-8A0A-08C4A03EE643}"/>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2 2" xfId="5570" xr:uid="{2BF8B852-96D7-4970-8643-86E0816B393A}"/>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3" xr:uid="{24C8D7DC-A806-4470-94C6-032C74D06746}"/>
    <cellStyle name="Normal 10 3 3 2 2 2 3" xfId="4714" xr:uid="{2E910F3D-6710-4168-BFDB-E07F743002F0}"/>
    <cellStyle name="Normal 10 3 3 2 2 3" xfId="328" xr:uid="{03EA47A2-FCA6-493E-8BCB-8143C776488D}"/>
    <cellStyle name="Normal 10 3 3 2 2 3 2" xfId="4715" xr:uid="{894A37CD-20DC-469C-B73E-7A3A8E3068D8}"/>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16" xr:uid="{BEE0E322-1C13-4B90-BE57-FD98C6891081}"/>
    <cellStyle name="Normal 10 3 3 2 3 3" xfId="332" xr:uid="{D00F50AA-2D22-479F-841A-732B2602B7B6}"/>
    <cellStyle name="Normal 10 3 3 2 3 4" xfId="333" xr:uid="{DDAC8524-9DF5-45EF-B58D-F5F1A11AFA11}"/>
    <cellStyle name="Normal 10 3 3 2 4" xfId="334" xr:uid="{C44FBFFC-B70A-4609-B44F-1CFC8D4B5B07}"/>
    <cellStyle name="Normal 10 3 3 2 4 2" xfId="4717" xr:uid="{4B527B8D-7056-4835-9900-1C48612422BD}"/>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18" xr:uid="{795FB4C0-F433-4071-9081-12FC2AE8131D}"/>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9" xr:uid="{06B89B21-4ECF-4DC8-976D-2476C24868C2}"/>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0" xr:uid="{CDB37E40-257A-4171-A579-91ACD7E84887}"/>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2 2" xfId="5574" xr:uid="{C22E4C84-03FF-494F-861A-653F9EDED8A3}"/>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2 2" xfId="5575" xr:uid="{A57CAA96-C5A0-40EE-8AE9-2DB1A2B41B8F}"/>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2 2" xfId="5564" xr:uid="{EAFBE9CF-878B-496A-AA75-F98CDF3B0376}"/>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2 2" xfId="5576" xr:uid="{170C9292-5FD1-41BF-84C8-8FEBAA86F95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2 2" xfId="5579" xr:uid="{8EBA400B-CCBB-4C09-87C0-FB41FA552F13}"/>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2 2" xfId="5580" xr:uid="{B7398916-E4FE-451C-9DC4-C8E89FD710D5}"/>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2 2" xfId="5581" xr:uid="{D152D73F-4527-452F-B01F-9018EB57C95D}"/>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2 2" xfId="5582" xr:uid="{13C5A183-8F0D-4D26-9951-05CAFE5C783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2 2" xfId="5583" xr:uid="{0CD6AB86-0CFD-4F71-90B9-37B5D72F3FC5}"/>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2 2" xfId="5584" xr:uid="{D361E56F-0444-45E4-85A7-9C3EA10223B4}"/>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2 2" xfId="5585" xr:uid="{A6CD16DB-6BEC-41F9-BA87-91DC714F37DF}"/>
    <cellStyle name="Normal 10 7 2 2 3" xfId="653" xr:uid="{EF349C79-D8F4-4E76-953A-1759E4CCA7DD}"/>
    <cellStyle name="Normal 10 7 2 2 4" xfId="654" xr:uid="{654B35DB-1EC2-48E5-8409-F7959F8B3769}"/>
    <cellStyle name="Normal 10 7 2 3" xfId="655" xr:uid="{768967AF-AE7E-432F-871A-B37296B2AEE5}"/>
    <cellStyle name="Normal 10 7 2 3 2" xfId="5586" xr:uid="{8E57F1B8-6427-4B27-8154-E64A3F74A6FF}"/>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2 2" xfId="5587" xr:uid="{838EC5FA-50CF-4CFE-97D5-037D67F1D8D2}"/>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2 2" xfId="5588" xr:uid="{C644DC82-A13F-4144-A8A8-316E52C9EDAC}"/>
    <cellStyle name="Normal 10 7 4 3" xfId="664" xr:uid="{7E35DBEE-688C-4806-AF84-96872BB310A0}"/>
    <cellStyle name="Normal 10 7 4 4" xfId="665" xr:uid="{D24C3654-1165-40F5-A221-B42F4A8F9E4F}"/>
    <cellStyle name="Normal 10 7 5" xfId="666" xr:uid="{5407A5A2-B7BB-4E31-9868-F9F3FBD07718}"/>
    <cellStyle name="Normal 10 7 5 2" xfId="5589" xr:uid="{4E043848-7B6A-4DC4-A8D5-896D81D4F7CD}"/>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2 2" xfId="5590" xr:uid="{727EEBD0-C3AD-4BE3-A7A9-6F5CFCB38D86}"/>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52" xr:uid="{8BB615DE-59DC-4E3F-94DE-FC08B6F0A4C4}"/>
    <cellStyle name="Normal 10 9 2 3" xfId="684" xr:uid="{F00A981C-2F89-43D5-B0AC-124D53E9F409}"/>
    <cellStyle name="Normal 10 9 2 4" xfId="685" xr:uid="{323219B9-0348-4CD9-B5B7-1CA64671F737}"/>
    <cellStyle name="Normal 10 9 3" xfId="686" xr:uid="{C8CE44CE-5630-4281-A2AF-ED7F1811D4D5}"/>
    <cellStyle name="Normal 10 9 3 2" xfId="5512" xr:uid="{1E04BAED-2777-40C7-9706-4F8A8E8980F0}"/>
    <cellStyle name="Normal 10 9 4" xfId="687" xr:uid="{B2FEB87C-CA84-46E0-B15C-D3D05C2A3E26}"/>
    <cellStyle name="Normal 10 9 4 2" xfId="4785" xr:uid="{1E1901A3-09FE-41D1-AF76-CD2C1ED47639}"/>
    <cellStyle name="Normal 10 9 4 3" xfId="4853" xr:uid="{536F6E18-95B8-47A8-A080-39A8A70AE671}"/>
    <cellStyle name="Normal 10 9 4 4" xfId="4820" xr:uid="{1DB24AC4-5BCB-4ABF-9A19-14012F23C35E}"/>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75" xr:uid="{97815574-4B99-4F17-A690-DBF3A95F1640}"/>
    <cellStyle name="Normal 11 3 3" xfId="4897" xr:uid="{682949DF-BCA8-4E7D-85C5-68EA827976CA}"/>
    <cellStyle name="Normal 11 3 4" xfId="4874" xr:uid="{68749A62-4CD2-4700-9E0B-72C5AD838AF4}"/>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76" xr:uid="{8A09E575-C667-4F9E-BB9C-7FF64CDCB410}"/>
    <cellStyle name="Normal 13 2 3 3" xfId="4898" xr:uid="{2DC9275B-7EF1-4E9D-8BB8-371B7F91E94D}"/>
    <cellStyle name="Normal 13 2 3 4" xfId="4875" xr:uid="{9E1A9280-4BF8-4874-850E-BA8C510E43A4}"/>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9" xr:uid="{4BE9526D-44E2-4A76-87EC-8AC547632D5C}"/>
    <cellStyle name="Normal 13 3 5" xfId="4899" xr:uid="{391142A2-7919-4C2B-A820-A50F230695D5}"/>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77" xr:uid="{E17CD201-C0BE-4BFB-8AB5-C90920180B84}"/>
    <cellStyle name="Normal 14 4 3" xfId="4900" xr:uid="{5EC27CE7-0B19-4F55-ABF8-2A6343C05ACC}"/>
    <cellStyle name="Normal 14 4 4" xfId="4876" xr:uid="{824480B7-A08A-4EC1-9F66-9D11B78BD026}"/>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90" xr:uid="{9241942E-F4E9-409B-B05A-DC48D8C21D9A}"/>
    <cellStyle name="Normal 15 3 5" xfId="4902" xr:uid="{E04CDF03-3EBA-481B-AA8D-BA5E273B0E4B}"/>
    <cellStyle name="Normal 15 4" xfId="4317" xr:uid="{8D39809D-26D4-4C6B-9648-4D8B4EE914CC}"/>
    <cellStyle name="Normal 15 4 2" xfId="4589" xr:uid="{64FD5A7D-8B84-4992-9D1F-34D88340CC06}"/>
    <cellStyle name="Normal 15 4 2 2" xfId="4778" xr:uid="{9CAC0DB5-F630-44C7-85C1-C7594E52EBC9}"/>
    <cellStyle name="Normal 15 4 3" xfId="4901" xr:uid="{FB513BDD-201F-4693-9109-B8C0F5144552}"/>
    <cellStyle name="Normal 15 4 4" xfId="4877" xr:uid="{AE9A1BD0-0A71-427D-93A6-B95454F4E942}"/>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91" xr:uid="{B25AA41B-10E3-45D3-BC6C-88E5D90C74EC}"/>
    <cellStyle name="Normal 16 2 5" xfId="4903" xr:uid="{90A6FBBD-9E53-4B1E-80DC-72F4EA5347BE}"/>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92" xr:uid="{66B52588-8CB2-48F0-B10C-6B2728594300}"/>
    <cellStyle name="Normal 17 2 5" xfId="4904" xr:uid="{432DD3C1-B3A4-43A6-A22F-EFF3F0AAB5EE}"/>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9" xr:uid="{36E2118D-BA3D-4BD7-90A3-96F466F06A12}"/>
    <cellStyle name="Normal 18 3 3" xfId="4905" xr:uid="{A72BA864-F59C-4502-AB5E-436BA6B2FC7E}"/>
    <cellStyle name="Normal 18 3 4" xfId="4878" xr:uid="{D5934C35-604D-4C3B-8092-B6AB257437D2}"/>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808" xr:uid="{97F62565-1B0E-4D35-B6F9-E2EA5C1685C1}"/>
    <cellStyle name="Normal 2 2 3 2 2 2" xfId="4838" xr:uid="{2E3597DB-0FD6-48EC-A647-889F9D6306A0}"/>
    <cellStyle name="Normal 2 2 3 2 2 3" xfId="5520" xr:uid="{60D145D7-6CEF-4BF4-812D-28CEC057E243}"/>
    <cellStyle name="Normal 2 2 3 2 2 4" xfId="5536" xr:uid="{CFE57999-1908-455E-9D4E-AE5022A8F6AD}"/>
    <cellStyle name="Normal 2 2 3 2 3" xfId="4923" xr:uid="{12185A6D-9776-48C2-8E02-C167751CBDAF}"/>
    <cellStyle name="Normal 2 2 3 2 4" xfId="5478" xr:uid="{523F727E-6160-4E5F-9D94-77FB5E5E5FB8}"/>
    <cellStyle name="Normal 2 2 3 3" xfId="4706" xr:uid="{CA0E7395-D322-45B8-B532-CD69F8CBF1F5}"/>
    <cellStyle name="Normal 2 2 3 4" xfId="4879" xr:uid="{925B26DE-A655-4B18-B45B-46C672B0B06B}"/>
    <cellStyle name="Normal 2 2 3 5" xfId="4868" xr:uid="{2EAEA5A1-54A5-4EA9-A62A-B716D007BA12}"/>
    <cellStyle name="Normal 2 2 4" xfId="4324" xr:uid="{8879226F-2111-4565-AF46-876A7BE55D44}"/>
    <cellStyle name="Normal 2 2 4 2" xfId="4595" xr:uid="{2D91A38E-CD3B-44CD-BF6E-21C05E055A25}"/>
    <cellStyle name="Normal 2 2 4 2 2" xfId="4780" xr:uid="{29298892-47F3-4218-AD69-684553D81DFB}"/>
    <cellStyle name="Normal 2 2 4 3" xfId="4906" xr:uid="{BA28E8AB-65A5-4FD0-95AD-A93322EA7653}"/>
    <cellStyle name="Normal 2 2 4 4" xfId="4880" xr:uid="{2A1D55A3-811E-495C-BC88-494F2996243B}"/>
    <cellStyle name="Normal 2 2 5" xfId="4454" xr:uid="{598C08F5-11D4-4448-A08A-BF99F7CDF576}"/>
    <cellStyle name="Normal 2 2 5 2" xfId="4837" xr:uid="{709BD39C-AB60-4A3C-85D0-EA39F5D81789}"/>
    <cellStyle name="Normal 2 2 6" xfId="4926" xr:uid="{DA2C0922-488F-4F56-9173-45C53E9B562F}"/>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82" xr:uid="{33305CA2-77F3-4DA8-BFFE-B49D5F2A90C3}"/>
    <cellStyle name="Normal 2 3 2 3 3" xfId="4908" xr:uid="{24C1A131-397A-4FF4-A820-923AAFA47E92}"/>
    <cellStyle name="Normal 2 3 2 3 4" xfId="4881" xr:uid="{A8EF4E62-8898-4B9C-A179-67F4614122FF}"/>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81" xr:uid="{A7BEB301-526B-4315-B1EB-56456A2D8D98}"/>
    <cellStyle name="Normal 2 3 6 3" xfId="4907" xr:uid="{CDED7F5B-C034-485D-A144-BD877E05FF76}"/>
    <cellStyle name="Normal 2 3 6 4" xfId="4882" xr:uid="{86269EAC-9034-4F92-B805-80CA808CCFAF}"/>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6" xr:uid="{41C1BD40-D78F-4CDF-9351-78BDB2FA3F7F}"/>
    <cellStyle name="Normal 2 4 4" xfId="4458" xr:uid="{68194DA7-C351-4737-A6E2-1FA81ADAED31}"/>
    <cellStyle name="Normal 2 4 5" xfId="4927" xr:uid="{2B722AC2-4EFB-4526-ABC3-B975C9C95994}"/>
    <cellStyle name="Normal 2 4 6" xfId="4925" xr:uid="{24C49FC9-0A01-488D-B742-A0B7406878E1}"/>
    <cellStyle name="Normal 2 5" xfId="3720" xr:uid="{84802378-391E-4E7D-A58C-96F5ABC97C04}"/>
    <cellStyle name="Normal 2 5 2" xfId="3735" xr:uid="{D890AF2F-23FF-4B9C-886C-14F6EE8EB2B4}"/>
    <cellStyle name="Normal 2 5 2 2" xfId="4558" xr:uid="{24D9E3FF-4EA8-4475-A455-6C0E503504F6}"/>
    <cellStyle name="Normal 2 5 2 2 2" xfId="4691" xr:uid="{D51C7A7E-05AC-46E7-9935-B20198523FA9}"/>
    <cellStyle name="Normal 2 5 3" xfId="4543" xr:uid="{4AF2022B-5ED7-4D45-893D-83AF6474317F}"/>
    <cellStyle name="Normal 2 5 3 2" xfId="4809" xr:uid="{0640984A-48E0-4375-952B-4CF6E9F71D97}"/>
    <cellStyle name="Normal 2 5 3 3" xfId="4919" xr:uid="{9CBC082C-9EC0-4067-BB50-AE2E8CB5A56E}"/>
    <cellStyle name="Normal 2 5 3 4" xfId="5475" xr:uid="{951C2285-DBDD-40A5-A39A-1B7A7A3657E3}"/>
    <cellStyle name="Normal 2 5 3 4 2" xfId="5524" xr:uid="{19CF68BC-6A87-4B8D-82F4-90D80ED521B9}"/>
    <cellStyle name="Normal 2 5 4" xfId="4839" xr:uid="{76DB2D30-9C72-4C02-B887-9A3899F7E84A}"/>
    <cellStyle name="Normal 2 5 5" xfId="4835" xr:uid="{C7F887AD-121D-4C41-93F1-8C88ECCDAACA}"/>
    <cellStyle name="Normal 2 5 6" xfId="4834" xr:uid="{45EC5A60-B5CA-45F8-8C86-9D4957719677}"/>
    <cellStyle name="Normal 2 5 7" xfId="4922" xr:uid="{3C230FB6-0244-4C30-A0A6-E14464A5B13E}"/>
    <cellStyle name="Normal 2 5 8" xfId="4892" xr:uid="{902A6F14-26FA-4F66-A456-EBBA9EFDEFD0}"/>
    <cellStyle name="Normal 2 6" xfId="3736" xr:uid="{062F5EAA-23BD-48A8-8B68-75D1E89C1A45}"/>
    <cellStyle name="Normal 2 6 2" xfId="4559" xr:uid="{E258376E-FD3C-449C-AEEB-382F70BAADD5}"/>
    <cellStyle name="Normal 2 6 2 2" xfId="4687" xr:uid="{33ECE788-6F5A-48FB-9CD9-68DDDBC21B60}"/>
    <cellStyle name="Normal 2 6 3" xfId="4690" xr:uid="{02FB4EB1-8650-43FA-AB77-28702F060EC3}"/>
    <cellStyle name="Normal 2 6 3 2" xfId="5507" xr:uid="{BB81E062-18D4-4CBE-9655-F45B5BE167EB}"/>
    <cellStyle name="Normal 2 6 4" xfId="4686" xr:uid="{423DB43C-75AF-49D7-BDFE-751ECD87E4C4}"/>
    <cellStyle name="Normal 2 6 5" xfId="4832" xr:uid="{091B85AF-E676-4A08-A511-238078058B22}"/>
    <cellStyle name="Normal 2 6 5 2" xfId="4883" xr:uid="{F1C3C3FC-8453-4D46-8A55-EE09685CD4A6}"/>
    <cellStyle name="Normal 2 6 6" xfId="4819" xr:uid="{2161C367-F909-4467-8B7D-DBEBC2F8EEC5}"/>
    <cellStyle name="Normal 2 6 7" xfId="5494" xr:uid="{981A98FF-E39E-44A1-9C0A-E052F327E283}"/>
    <cellStyle name="Normal 2 6 8" xfId="5503" xr:uid="{17E8C8FA-654F-4DBB-A3A0-FE96C725AC67}"/>
    <cellStyle name="Normal 2 6 9" xfId="4701" xr:uid="{C4EA8AC1-E078-4F79-862E-0135D45A508F}"/>
    <cellStyle name="Normal 2 7" xfId="4406" xr:uid="{8D366A65-FEDC-4227-BE49-6A36FE242731}"/>
    <cellStyle name="Normal 2 7 2" xfId="4688" xr:uid="{186E9C9A-91B6-4387-8591-EC2F639B6A69}"/>
    <cellStyle name="Normal 2 7 2 2" xfId="4721" xr:uid="{62A15C47-B1EF-4F0B-9B56-4842CC6DB81C}"/>
    <cellStyle name="Normal 2 7 3" xfId="4840" xr:uid="{88302149-F8B9-49C5-A9EF-C00A89ACA6ED}"/>
    <cellStyle name="Normal 2 7 4" xfId="5476" xr:uid="{B3F8F0FF-B627-4F8D-A78E-DB6CD6D084D7}"/>
    <cellStyle name="Normal 2 7 5" xfId="4702" xr:uid="{161E6F4D-7909-400C-8520-350DF5EE80F6}"/>
    <cellStyle name="Normal 2 8" xfId="4770" xr:uid="{246C304C-FB37-4C0A-9A5D-1FE449F44C38}"/>
    <cellStyle name="Normal 2 9" xfId="4836" xr:uid="{BCBDE81E-A24B-4835-9B35-850CCB023C89}"/>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805" xr:uid="{D4A7E20F-37EB-421F-A630-37ED03DCF384}"/>
    <cellStyle name="Normal 20 2 2 5" xfId="4917" xr:uid="{2D65C70F-19F8-4A78-BA7D-ECE2AEC6D04C}"/>
    <cellStyle name="Normal 20 2 3" xfId="4395" xr:uid="{189E0452-68CF-421D-BC5F-11D3096407C1}"/>
    <cellStyle name="Normal 20 2 3 2" xfId="4656" xr:uid="{BCFCDCE6-5624-4B4E-9CF8-FD91B7D903BB}"/>
    <cellStyle name="Normal 20 2 3 2 2" xfId="5549" xr:uid="{4317DFE1-62F8-4E3C-8E9F-2FAEDBFE1288}"/>
    <cellStyle name="Normal 20 2 4" xfId="4391" xr:uid="{2E36A8F8-8866-4207-A665-11F44636F882}"/>
    <cellStyle name="Normal 20 2 4 2" xfId="4652" xr:uid="{4B36A54D-0836-4D84-853A-12639D616102}"/>
    <cellStyle name="Normal 20 2 5" xfId="4544" xr:uid="{517B1F33-AAF5-459A-93B5-81057746445C}"/>
    <cellStyle name="Normal 20 2 5 2" xfId="4804" xr:uid="{D3A7B35C-70FF-43D8-917C-B097BBA73166}"/>
    <cellStyle name="Normal 20 2 6" xfId="4916" xr:uid="{18CEAB92-B949-4BCE-BB0C-DD2007100674}"/>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83" xr:uid="{EA9B3A93-A154-4D06-B931-F7B9DB4913AF}"/>
    <cellStyle name="Normal 20 4 3" xfId="4909" xr:uid="{3151010D-5A94-4CB0-88E3-B535BE14FD0D}"/>
    <cellStyle name="Normal 20 4 4" xfId="4884" xr:uid="{D4011D44-4F16-495A-A14E-5630D054E3DC}"/>
    <cellStyle name="Normal 20 5" xfId="4468" xr:uid="{8FB8BD1E-8933-4262-8885-0601B296D845}"/>
    <cellStyle name="Normal 20 5 2" xfId="5500" xr:uid="{A1C71C52-6317-4737-894B-A9EBB8FA874F}"/>
    <cellStyle name="Normal 20 6" xfId="4810" xr:uid="{1582DEB9-1369-47BE-89B7-DBC2051461B1}"/>
    <cellStyle name="Normal 20 7" xfId="4869" xr:uid="{BA51E4E2-A9F7-4C3F-BD09-10EE73230B10}"/>
    <cellStyle name="Normal 20 8" xfId="4890" xr:uid="{9948394B-E939-44BE-95EE-F8B6B59B3669}"/>
    <cellStyle name="Normal 20 9" xfId="4889" xr:uid="{A1AC34B8-0114-4EC7-9C35-A3D4570B4EBB}"/>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3" xr:uid="{8A800D5E-C2BC-4203-BC83-19A175E596E4}"/>
    <cellStyle name="Normal 21 3 2 2" xfId="5528" xr:uid="{7D02EC04-D22A-4F72-A7ED-D2314782763A}"/>
    <cellStyle name="Normal 21 3 3" xfId="4722" xr:uid="{CC0B8929-49DE-498C-B92D-A33FD1EED085}"/>
    <cellStyle name="Normal 21 4" xfId="4469" xr:uid="{BBBF06E8-86E3-4B41-B53F-687957D82874}"/>
    <cellStyle name="Normal 21 4 2" xfId="5529" xr:uid="{D61389F5-2757-4A0A-8BFE-3C8EB0531B39}"/>
    <cellStyle name="Normal 21 4 2 2" xfId="5562" xr:uid="{D19780DA-D7B4-44BF-99BA-BBD5D398EA08}"/>
    <cellStyle name="Normal 21 4 3" xfId="4793" xr:uid="{C2A2A185-D91A-435F-860E-9D0D71C3D4E6}"/>
    <cellStyle name="Normal 21 5" xfId="4910" xr:uid="{01409AE5-F28B-4B12-993C-7F7CF09FE4ED}"/>
    <cellStyle name="Normal 21 6" xfId="5571" xr:uid="{A0BDAC6F-D0F2-4FA4-A658-D1C2BEA2E14B}"/>
    <cellStyle name="Normal 21 7" xfId="5572" xr:uid="{1D8A44A5-753C-4288-834D-81F2FE522802}"/>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24" xr:uid="{5DA6A5F7-13CA-4943-BC84-A0BE5AFFBDD6}"/>
    <cellStyle name="Normal 22 3 3" xfId="4487" xr:uid="{A8140693-B090-44C0-A1DB-C305F5FCCC2C}"/>
    <cellStyle name="Normal 22 3 4" xfId="4864" xr:uid="{E9296A95-5C6B-4DE1-85A1-0F77DEBA010E}"/>
    <cellStyle name="Normal 22 4" xfId="3668" xr:uid="{1FC7FC2B-4DAF-48EB-BD08-6EBC158583EB}"/>
    <cellStyle name="Normal 22 4 10" xfId="5527" xr:uid="{8F22590D-F13E-4B61-93F7-F30A74708936}"/>
    <cellStyle name="Normal 22 4 2" xfId="4405" xr:uid="{29278525-6367-4F7C-9D44-4BDEEBD4F5C4}"/>
    <cellStyle name="Normal 22 4 2 2" xfId="4666" xr:uid="{844159EB-C46A-435A-898F-110D41F3E0D1}"/>
    <cellStyle name="Normal 22 4 3" xfId="4491" xr:uid="{69C8DFED-4374-4A7D-8053-6DCB12ED3AE9}"/>
    <cellStyle name="Normal 22 4 3 2" xfId="4813" xr:uid="{1D2534A6-43DF-494A-A960-B7B05F675EBE}"/>
    <cellStyle name="Normal 22 4 3 2 2" xfId="5540" xr:uid="{41A5AD82-6BC6-4171-81D0-CDCA253FAFD6}"/>
    <cellStyle name="Normal 22 4 3 3" xfId="4921" xr:uid="{47CDD6D5-6862-475E-892E-40793213D454}"/>
    <cellStyle name="Normal 22 4 3 4" xfId="5510" xr:uid="{2AA4B720-C774-4294-BEF9-1CC77C55C67A}"/>
    <cellStyle name="Normal 22 4 3 5" xfId="5506" xr:uid="{955C3D51-4004-43D4-8D1A-5C2C5879F16E}"/>
    <cellStyle name="Normal 22 4 3 6" xfId="4794" xr:uid="{628D5897-F7BB-45A5-A9E2-C517461B4A18}"/>
    <cellStyle name="Normal 22 4 4" xfId="4865" xr:uid="{905260E8-9515-40A0-A9F2-11FC0C6494DF}"/>
    <cellStyle name="Normal 22 4 5" xfId="4824" xr:uid="{E7DBB312-82CE-4E6A-A30F-DA488F6BEDF6}"/>
    <cellStyle name="Normal 22 4 5 2" xfId="5539" xr:uid="{9179BEB9-8B63-4682-83EA-414B5AD049D9}"/>
    <cellStyle name="Normal 22 4 5 2 2" xfId="5560" xr:uid="{AEA61862-30A2-4C33-A652-87D0BB63D0F6}"/>
    <cellStyle name="Normal 22 4 5 3" xfId="5559" xr:uid="{E58F1EF2-F605-491B-BD0A-CFDB0481E325}"/>
    <cellStyle name="Normal 22 4 6" xfId="4818" xr:uid="{5304BAB9-1D56-4C2B-BFE8-542E21A4CF20}"/>
    <cellStyle name="Normal 22 4 7" xfId="4817" xr:uid="{03CB0870-18EE-4A63-8674-9606608B84A4}"/>
    <cellStyle name="Normal 22 4 8" xfId="4816" xr:uid="{DFADABA5-D9B2-40D5-9F75-14BEC089A6AB}"/>
    <cellStyle name="Normal 22 4 9" xfId="4815" xr:uid="{EC58FE30-282F-456C-B5F6-51278484CE50}"/>
    <cellStyle name="Normal 22 5" xfId="4472" xr:uid="{97F37249-F920-4DF6-BF87-0C9CCDCCDF2D}"/>
    <cellStyle name="Normal 22 5 2" xfId="4911" xr:uid="{5E56D8BA-90A2-4D03-8A62-9301A9EE98E3}"/>
    <cellStyle name="Normal 22 6" xfId="5578" xr:uid="{593589AE-4711-4489-8701-DD75F46E615C}"/>
    <cellStyle name="Normal 22 7" xfId="5573" xr:uid="{C47E0DE3-A02A-4EE7-B098-FC1AC7F0FE4A}"/>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24" xr:uid="{3C098627-953C-44F8-A551-D8A476008ABE}"/>
    <cellStyle name="Normal 23 2 2 3" xfId="4866" xr:uid="{0188D0F5-5641-40AD-A3A6-A9CC3832EA4E}"/>
    <cellStyle name="Normal 23 2 2 4" xfId="4841" xr:uid="{460D5C87-89FC-4CF1-BDF4-A9FB03ECF853}"/>
    <cellStyle name="Normal 23 2 3" xfId="4572" xr:uid="{EA02A35C-556D-4352-B529-8B4731D40F41}"/>
    <cellStyle name="Normal 23 2 3 2" xfId="4825" xr:uid="{A0E4F5EE-1A78-4379-BF5D-46EE648FCF40}"/>
    <cellStyle name="Normal 23 2 4" xfId="4885" xr:uid="{E6C6D803-5B5D-423E-8974-F19E31D8EB84}"/>
    <cellStyle name="Normal 23 2 5" xfId="5569" xr:uid="{0A923458-061C-458D-B7EA-01461E61BA2B}"/>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95" xr:uid="{E7A9EB36-94AE-4CDA-A66C-5E3DE317CED8}"/>
    <cellStyle name="Normal 23 6" xfId="4912" xr:uid="{56FCB1CF-36F4-4825-A825-46FA4513D396}"/>
    <cellStyle name="Normal 23 7" xfId="5577" xr:uid="{881EC638-41DE-4041-B6B5-A084A5E755F5}"/>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97" xr:uid="{F7F2FB79-E91F-4E41-934E-7C22149A546B}"/>
    <cellStyle name="Normal 24 2 5" xfId="4914" xr:uid="{507E4B1F-EFA8-45D6-B1BA-C01E7F69572F}"/>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96" xr:uid="{6DF8EE01-A75E-4370-88D7-2E4092DC7197}"/>
    <cellStyle name="Normal 24 6" xfId="4913" xr:uid="{09427269-8766-4ED5-91F7-C3E2DC99758C}"/>
    <cellStyle name="Normal 25" xfId="3734" xr:uid="{4DC32136-E3DE-4333-9D9F-93F2B41423E8}"/>
    <cellStyle name="Normal 25 2" xfId="4335" xr:uid="{2D6DD8E9-B890-4627-86F8-63BBD25D9822}"/>
    <cellStyle name="Normal 25 2 2" xfId="4603" xr:uid="{177230DA-3154-42C8-B86E-BA064F0FBAA9}"/>
    <cellStyle name="Normal 25 2 2 2" xfId="5509" xr:uid="{2B27E6A1-74A0-421E-81DC-BA187E67B2ED}"/>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798" xr:uid="{237A4C62-AA9C-430B-829F-5E81C2E5BDA8}"/>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707" xr:uid="{A3DF9F0C-BFBD-4C93-B543-F0E0116F397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693" xr:uid="{306A489E-91C3-49AF-BA40-826F7E5B53F8}"/>
    <cellStyle name="Normal 27 5" xfId="5492" xr:uid="{840BB263-4F3B-4E40-8A17-E513C35C97DA}"/>
    <cellStyle name="Normal 27 5 2" xfId="5543" xr:uid="{AC87180F-6C19-4F55-8F6C-13EC7E226856}"/>
    <cellStyle name="Normal 27 6" xfId="4812" xr:uid="{44838CB3-626D-4F08-873A-2BC2581337E2}"/>
    <cellStyle name="Normal 27 7" xfId="5504" xr:uid="{9E1E962B-160D-42CC-82AD-8BF88EFFCCA9}"/>
    <cellStyle name="Normal 27 8" xfId="4704" xr:uid="{122719B2-F37E-416F-A7D9-0940825B1B7A}"/>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692" xr:uid="{0F6A7A0E-B317-4D07-BB0C-61AAA2241A96}"/>
    <cellStyle name="Normal 3 2 5 2 2" xfId="4771" xr:uid="{C3DDB8AE-3F95-4778-8DC2-C06DF6A18C76}"/>
    <cellStyle name="Normal 3 2 5 3" xfId="5477" xr:uid="{51B6A9CC-FC4A-4FAC-B7F4-A56A8A952C31}"/>
    <cellStyle name="Normal 3 2 5 4" xfId="4703" xr:uid="{7270FE41-3ACC-43C4-BDAA-41D75276908B}"/>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43" xr:uid="{4BD8BA0B-5B11-40BC-81A2-B4948C7D8330}"/>
    <cellStyle name="Normal 3 4 2 2 2" xfId="5558" xr:uid="{BCF6FB76-C0D0-4BF4-AAFC-C380B45900BA}"/>
    <cellStyle name="Normal 3 4 2 2 3" xfId="5556" xr:uid="{4C143EAF-8D4B-4803-BA72-F1B3C2C4CCFB}"/>
    <cellStyle name="Normal 3 4 2 3" xfId="5557" xr:uid="{C9A57AF6-4CA6-4B4A-B46A-4BE01C72A579}"/>
    <cellStyle name="Normal 3 4 2 3 2" xfId="5694" xr:uid="{D478290E-ADBF-46E3-AA5A-2CED3F31C5C7}"/>
    <cellStyle name="Normal 3 4 2 4" xfId="5561" xr:uid="{A0BC2ADA-52B9-4EAB-870A-F03294197175}"/>
    <cellStyle name="Normal 3 4 2 4 2" xfId="5591" xr:uid="{51C5DEAD-C9F4-48DB-BB91-F47CE0663973}"/>
    <cellStyle name="Normal 3 4 2 5" xfId="5554" xr:uid="{41ACFDEF-601D-444F-9066-289F52153BB9}"/>
    <cellStyle name="Normal 3 4 3" xfId="4560" xr:uid="{6FE9DBBC-F0C4-4131-937D-B504FC092390}"/>
    <cellStyle name="Normal 3 4 3 2" xfId="5592" xr:uid="{96BE3CCD-444E-4BEF-B86C-15567A4DE40B}"/>
    <cellStyle name="Normal 3 4 3 2 2" xfId="5695" xr:uid="{52DD3A2F-9E13-4DFF-907C-F88A82657AB2}"/>
    <cellStyle name="Normal 3 5" xfId="4287" xr:uid="{046AE01D-A4D4-47BC-A4B9-2FC83F7E5298}"/>
    <cellStyle name="Normal 3 5 2" xfId="4573" xr:uid="{2C41BE8F-B6A0-4666-A092-ED91F048346C}"/>
    <cellStyle name="Normal 3 5 2 2" xfId="4844" xr:uid="{C2A41027-4A77-4DBD-876F-534D1B3F2801}"/>
    <cellStyle name="Normal 3 5 3" xfId="4918" xr:uid="{6FA973FC-6E17-4EF9-BC3A-59A4D86E590C}"/>
    <cellStyle name="Normal 3 5 4" xfId="4886" xr:uid="{95B3E22D-1DDC-41BA-B8D4-BCB771F64B32}"/>
    <cellStyle name="Normal 3 6" xfId="83" xr:uid="{EC173372-2831-41ED-88C4-207DAEED39E8}"/>
    <cellStyle name="Normal 3 6 2" xfId="5508" xr:uid="{FBF22789-A101-4665-851D-597A0BEF9DF0}"/>
    <cellStyle name="Normal 3 6 2 2" xfId="5505" xr:uid="{2E38DF6F-149B-4C9B-B86E-1502EC74DB0A}"/>
    <cellStyle name="Normal 3 6 3" xfId="4842" xr:uid="{DC4DBCB9-DB48-4DE2-8CCD-7953F27DB6D4}"/>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2 2 2" xfId="5555" xr:uid="{9305A6D7-A63C-4A88-B29F-FA939FF3C1E2}"/>
    <cellStyle name="Normal 4 2 2 2 2 3" xfId="5553" xr:uid="{096AB888-E2AE-421B-BF64-23EC966FE61C}"/>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25" xr:uid="{FE99CF4E-7F7D-46A5-A66B-F05A2168D313}"/>
    <cellStyle name="Normal 4 2 3 2 3" xfId="5521" xr:uid="{E03A3AB6-C324-43EB-B5A5-1F77C6C6F624}"/>
    <cellStyle name="Normal 4 2 3 3" xfId="4566" xr:uid="{BE4FC7CD-F34D-4F1B-96B8-4C951C03170E}"/>
    <cellStyle name="Normal 4 2 3 3 2" xfId="4726" xr:uid="{8E4F74AB-1C03-478E-A18C-B5C26E6EC7CD}"/>
    <cellStyle name="Normal 4 2 3 4" xfId="4727" xr:uid="{BED09A83-7340-40B9-A14C-B1ABE55FCCD8}"/>
    <cellStyle name="Normal 4 2 3 5" xfId="4728" xr:uid="{318F3C22-DF62-48F8-B794-2206D4835C80}"/>
    <cellStyle name="Normal 4 2 4" xfId="4280" xr:uid="{933D2E8B-F35F-4CEC-8BF3-B267CDC6D1AD}"/>
    <cellStyle name="Normal 4 2 4 2" xfId="4367" xr:uid="{8D2D2F8C-A8F0-4EFC-9AF4-AB8A005BE5EB}"/>
    <cellStyle name="Normal 4 2 4 2 2" xfId="4633" xr:uid="{EB62EAC3-9A55-4060-94A3-A5C1D56AD26D}"/>
    <cellStyle name="Normal 4 2 4 2 2 2" xfId="4729" xr:uid="{83F100AE-AF9E-430F-A073-57764B6139F3}"/>
    <cellStyle name="Normal 4 2 4 2 3" xfId="4867" xr:uid="{5BA3019C-ED72-4FD0-9ADC-FB9D4BC8FB7A}"/>
    <cellStyle name="Normal 4 2 4 2 3 2" xfId="5593" xr:uid="{04901DB0-15CA-43F5-A48F-FEBBF5074CD7}"/>
    <cellStyle name="Normal 4 2 4 2 4" xfId="4833" xr:uid="{F155DB4F-596C-4E4C-A03F-FF58C702D969}"/>
    <cellStyle name="Normal 4 2 4 3" xfId="4567" xr:uid="{12E74042-91BB-4385-858A-F89982E395B7}"/>
    <cellStyle name="Normal 4 2 4 3 2" xfId="4799" xr:uid="{205B7737-23F6-45D1-B48B-9319CD850BED}"/>
    <cellStyle name="Normal 4 2 4 4" xfId="4887" xr:uid="{8B5B1C24-952B-4CF6-AE99-2408E63637A8}"/>
    <cellStyle name="Normal 4 2 5" xfId="3832" xr:uid="{70BC920B-D91C-400D-B6FA-644A94BE5DBD}"/>
    <cellStyle name="Normal 4 2 5 2" xfId="4564" xr:uid="{B037D5CF-1653-4807-8447-A25357AA0F7D}"/>
    <cellStyle name="Normal 4 2 6" xfId="4462" xr:uid="{5C296A04-7651-4B0E-ADBC-C7A7463CC579}"/>
    <cellStyle name="Normal 4 2 7" xfId="5517" xr:uid="{E2BB4BFC-BC8A-4CDB-903D-5435ECA3103C}"/>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705" xr:uid="{DD3E4EB2-AEC6-4666-99CC-49F6B3B3F385}"/>
    <cellStyle name="Normal 4 3 4" xfId="699" xr:uid="{76085EC5-0529-4D74-A1F6-0D35DFA8D307}"/>
    <cellStyle name="Normal 4 3 4 2" xfId="4482" xr:uid="{CA580C14-4467-4359-83FA-4F1DD5AAABF4}"/>
    <cellStyle name="Normal 4 3 4 2 2" xfId="5532" xr:uid="{5EE2AAAA-5548-49DF-B42F-1C3CAD3D937C}"/>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25" xr:uid="{57EA8D5D-9BBF-4192-8B68-9F70E074EFCA}"/>
    <cellStyle name="Normal 4 4" xfId="3738" xr:uid="{FD6CD9AE-9EA2-45AF-84AA-DCD5B84564E0}"/>
    <cellStyle name="Normal 4 4 2" xfId="4281" xr:uid="{519939FC-48BF-4502-9F01-34B063D97408}"/>
    <cellStyle name="Normal 4 4 2 2" xfId="5511" xr:uid="{F22C8BCE-F074-467F-961F-618A1E48900F}"/>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33" xr:uid="{6A39F619-1E0E-426E-B5BA-6BDACB008F51}"/>
    <cellStyle name="Normal 4 4 4 2 2" xfId="5563" xr:uid="{412A12CF-822B-47D3-A92D-F88FA41319F8}"/>
    <cellStyle name="Normal 4 4 4 3" xfId="4920" xr:uid="{73731808-B7F9-4810-8A41-1AAEF34E3396}"/>
    <cellStyle name="Normal 4 4 5" xfId="5522" xr:uid="{74C442AC-49A2-4A02-89AC-E3DE551274D7}"/>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6" xr:uid="{A653C0A5-5CA9-4E9C-A32B-03E49F3614B5}"/>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696" xr:uid="{722FDE81-5646-4AC0-85A9-92500838167C}"/>
    <cellStyle name="Normal 45 2" xfId="5496" xr:uid="{61A0EA7D-9345-431D-98E8-40496B4DEB26}"/>
    <cellStyle name="Normal 45 3" xfId="5495" xr:uid="{C17551B9-C6C6-444E-A29A-AF299ED24B6A}"/>
    <cellStyle name="Normal 45 4" xfId="4847" xr:uid="{DC5B22E4-7517-4759-A272-CF9824A310D4}"/>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2 2" xfId="5594" xr:uid="{FB0B1D23-C68C-4E76-BA4B-BB3CB9E9E507}"/>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54" xr:uid="{76F642CA-ECAB-4E05-81E2-FC54E42731E3}"/>
    <cellStyle name="Normal 5 11 2 3" xfId="719" xr:uid="{93DBB0A2-9071-4521-96E9-91216CDBCE00}"/>
    <cellStyle name="Normal 5 11 2 4" xfId="720" xr:uid="{5D471D7D-93B5-452F-8171-58181BA685F1}"/>
    <cellStyle name="Normal 5 11 3" xfId="721" xr:uid="{902F766F-FD29-47B4-80F0-DBFDE7101F20}"/>
    <cellStyle name="Normal 5 11 3 2" xfId="5513" xr:uid="{EB6D3653-72D6-491E-A775-B388288F5CF9}"/>
    <cellStyle name="Normal 5 11 4" xfId="722" xr:uid="{808FA53A-B689-4E59-8801-716276933DAC}"/>
    <cellStyle name="Normal 5 11 4 2" xfId="4800" xr:uid="{3F6FC04B-44C0-4F51-88B4-BB5E7595483B}"/>
    <cellStyle name="Normal 5 11 4 3" xfId="4855" xr:uid="{0C5F8530-15C2-42AE-B2D4-43657885FAEC}"/>
    <cellStyle name="Normal 5 11 4 4" xfId="4826" xr:uid="{3C5B4835-58A7-4CB2-8A76-0FF75C2744AD}"/>
    <cellStyle name="Normal 5 11 5" xfId="723" xr:uid="{4AC352EA-E269-47CF-B230-196FCA5FA6FB}"/>
    <cellStyle name="Normal 5 12" xfId="724" xr:uid="{C2C618C0-3DBE-4979-9F21-2BFD1CD3F64B}"/>
    <cellStyle name="Normal 5 12 2" xfId="725" xr:uid="{D8E6861D-F05E-4736-A999-4235DB78DFFD}"/>
    <cellStyle name="Normal 5 12 2 2" xfId="5595" xr:uid="{874B4F0D-88D6-4058-94CE-EE5E9A76432C}"/>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30" xr:uid="{CFBA7672-6459-4903-AFDB-985E9B830CA7}"/>
    <cellStyle name="Normal 5 2" xfId="71" xr:uid="{5FD15914-3F03-4756-83EA-A0A5DDC3F081}"/>
    <cellStyle name="Normal 5 2 2" xfId="3731" xr:uid="{84FC1069-AC15-48C7-8402-933A81DDC88B}"/>
    <cellStyle name="Normal 5 2 2 10" xfId="4697" xr:uid="{5A05162D-4D76-46AB-AA4C-DD9E06198728}"/>
    <cellStyle name="Normal 5 2 2 2" xfId="4554" xr:uid="{0D7F9483-26FB-4016-8F36-C10FFEDAF706}"/>
    <cellStyle name="Normal 5 2 2 2 2" xfId="4671" xr:uid="{80EA3F7A-4873-4BBA-AFD4-1417E18C5E09}"/>
    <cellStyle name="Normal 5 2 2 2 2 2" xfId="4672" xr:uid="{358DD9DF-D561-40BC-AB50-0BBAAA05BED9}"/>
    <cellStyle name="Normal 5 2 2 2 3" xfId="4673" xr:uid="{E04E7FE7-774F-4460-8B52-97FF72FC1D63}"/>
    <cellStyle name="Normal 5 2 2 2 4" xfId="4670" xr:uid="{0CC0132F-50C1-4632-8700-E09BA2F38503}"/>
    <cellStyle name="Normal 5 2 2 2 4 2" xfId="4845" xr:uid="{9C8ABC31-7D72-48CB-842E-67727D12CA4D}"/>
    <cellStyle name="Normal 5 2 2 2 5" xfId="5473" xr:uid="{7E606C20-11DA-4091-9173-987F1C4BF9D4}"/>
    <cellStyle name="Normal 5 2 2 2 6" xfId="4698" xr:uid="{49A2DB99-B778-4520-A70E-1770F054641B}"/>
    <cellStyle name="Normal 5 2 2 3" xfId="4674" xr:uid="{954BBA20-756C-4CA6-AF1A-576E04BF9F02}"/>
    <cellStyle name="Normal 5 2 2 3 2" xfId="4675" xr:uid="{BB496884-5D6B-4BCA-8A62-2FB269AEF80E}"/>
    <cellStyle name="Normal 5 2 2 4" xfId="4676" xr:uid="{C492BED5-46A4-4950-AB0C-4546D69FB7E0}"/>
    <cellStyle name="Normal 5 2 2 5" xfId="4689" xr:uid="{F46E824A-BA7E-4FB8-AD5C-03B82BFBF728}"/>
    <cellStyle name="Normal 5 2 2 6" xfId="4669" xr:uid="{E3D19BF5-984A-4121-9905-EBD76747A9C8}"/>
    <cellStyle name="Normal 5 2 2 7" xfId="5501" xr:uid="{69C15AA3-C606-441E-A723-7304B5CB48FE}"/>
    <cellStyle name="Normal 5 2 2 8" xfId="5541" xr:uid="{C6E9F4CA-1885-4F7F-8504-61DA00C78E6C}"/>
    <cellStyle name="Normal 5 2 2 9" xfId="5537" xr:uid="{95A22B99-970E-4293-B0C2-530CB0599E06}"/>
    <cellStyle name="Normal 5 2 3" xfId="4379" xr:uid="{3D93D95F-1BD9-416C-9A99-DD561FAA9933}"/>
    <cellStyle name="Normal 5 2 3 10" xfId="4699" xr:uid="{26DF3BC2-94D9-4AB6-9D93-DCFC23FB4471}"/>
    <cellStyle name="Normal 5 2 3 2" xfId="4645" xr:uid="{76A8864A-5186-4FC7-A979-D53475351AAC}"/>
    <cellStyle name="Normal 5 2 3 2 2" xfId="4679" xr:uid="{02B9BA72-4774-4C5A-83A9-F9522C16BE45}"/>
    <cellStyle name="Normal 5 2 3 2 3" xfId="4678" xr:uid="{B53041F6-BF8A-4893-BCA8-1486D3743D32}"/>
    <cellStyle name="Normal 5 2 3 2 3 2" xfId="5545" xr:uid="{E841F2AD-0A9E-4596-9C49-75D2A92E51B1}"/>
    <cellStyle name="Normal 5 2 3 2 3 3" xfId="4784" xr:uid="{82068EA5-0BB7-49C4-85BB-376D866EA5A9}"/>
    <cellStyle name="Normal 5 2 3 2 4" xfId="5474" xr:uid="{BF66FF0A-64D1-43CE-9892-24484B0E7C7F}"/>
    <cellStyle name="Normal 5 2 3 2 4 2" xfId="5544" xr:uid="{A0407130-CB05-4888-91D1-325CE4E8167C}"/>
    <cellStyle name="Normal 5 2 3 2 5" xfId="4700" xr:uid="{D4AD4980-5D67-4314-8244-5B0419A551F8}"/>
    <cellStyle name="Normal 5 2 3 3" xfId="4680" xr:uid="{830CD712-D3FB-4CC9-B3D9-FBA5CD180CD1}"/>
    <cellStyle name="Normal 5 2 3 3 2" xfId="4915" xr:uid="{E95D04B1-CD7B-47C2-93BE-083DD1D23B45}"/>
    <cellStyle name="Normal 5 2 3 4" xfId="4695" xr:uid="{5680DFCB-D6B2-405A-BEE8-DA86CBEA5EF2}"/>
    <cellStyle name="Normal 5 2 3 4 2" xfId="4888" xr:uid="{EE81A798-E0A3-443C-8EFB-7C558907F290}"/>
    <cellStyle name="Normal 5 2 3 5" xfId="4677" xr:uid="{5EE9E920-35C7-4D62-BF4D-8A37A1A65C59}"/>
    <cellStyle name="Normal 5 2 3 6" xfId="5493" xr:uid="{D5D238E7-5EE0-4A15-9A63-3E0581A3B838}"/>
    <cellStyle name="Normal 5 2 3 7" xfId="5502" xr:uid="{C8965165-085A-4A6C-8F1F-B3B0D6079146}"/>
    <cellStyle name="Normal 5 2 3 8" xfId="5542" xr:uid="{95297172-365E-48FF-A22E-222F23267CA3}"/>
    <cellStyle name="Normal 5 2 3 9" xfId="5538" xr:uid="{72DD7C84-0B84-47AC-AA1F-AF92E450CAF4}"/>
    <cellStyle name="Normal 5 2 4" xfId="4463" xr:uid="{3BDC48C5-D13C-4EC2-B528-694BF8E816E1}"/>
    <cellStyle name="Normal 5 2 4 2" xfId="4682" xr:uid="{709D7B85-2919-4861-8BDF-306314C58523}"/>
    <cellStyle name="Normal 5 2 4 3" xfId="4681" xr:uid="{FD49D0E0-C77D-4D27-A623-F273F879FB3A}"/>
    <cellStyle name="Normal 5 2 5" xfId="4683" xr:uid="{560A4A03-6979-4451-BB58-6F543D0941B8}"/>
    <cellStyle name="Normal 5 2 6" xfId="4668" xr:uid="{EF529345-8789-42CA-AF4D-067558FF14A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6 3" xfId="5550" xr:uid="{DEFF135D-75A4-4A46-8D7B-B42D8251645F}"/>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807" xr:uid="{D0241C7E-ABE7-4DA1-AE3F-D2D89AA87821}"/>
    <cellStyle name="Normal 5 4 2 6 4 3" xfId="4856" xr:uid="{612CF23A-3C77-4684-8D3B-EBF1099E22A8}"/>
    <cellStyle name="Normal 5 4 2 6 4 4" xfId="4831" xr:uid="{8B1FD093-0DC1-42F6-9566-5C66D5078B4A}"/>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4 3" xfId="5552" xr:uid="{FD30267E-FDBB-4F6D-893E-A4F35420AE68}"/>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2 2" xfId="5596" xr:uid="{27B4EA7F-15DE-4CD4-917A-008A3C56DCE0}"/>
    <cellStyle name="Normal 5 4 4 4 3" xfId="850" xr:uid="{2A3BDC76-02AD-46D7-BDFA-73D54EE30ABB}"/>
    <cellStyle name="Normal 5 4 4 4 4" xfId="851" xr:uid="{36E31E65-9939-4FC0-BBD7-D204B86FD075}"/>
    <cellStyle name="Normal 5 4 4 4 5" xfId="5551" xr:uid="{2692B575-3EBB-46F3-8646-051387AE6EAA}"/>
    <cellStyle name="Normal 5 4 4 5" xfId="852" xr:uid="{489E6B3D-E185-4A11-8C73-3FFC40F8A126}"/>
    <cellStyle name="Normal 5 4 4 5 2" xfId="5597" xr:uid="{C62B2ECF-4082-40D6-9770-4597CBE79650}"/>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806" xr:uid="{7F73CEE4-1219-4415-9840-B7539FA19DCC}"/>
    <cellStyle name="Normal 5 4 7 4 3" xfId="4857" xr:uid="{97411195-03EB-4024-A757-940E64D316CF}"/>
    <cellStyle name="Normal 5 4 7 4 4" xfId="4830" xr:uid="{E88BEB94-C5FA-44B9-83A5-0BAA4BCA336A}"/>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2 2" xfId="5598" xr:uid="{C49E2DC5-F70B-48E1-B589-DBB5C52CC637}"/>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0" xr:uid="{FA6678B5-1BCA-4D99-B298-A898D1EC37F9}"/>
    <cellStyle name="Normal 5 5 3 2 2 2 3" xfId="4731" xr:uid="{FD2F40CB-147D-4421-86FA-6E39B7897C47}"/>
    <cellStyle name="Normal 5 5 3 2 2 3" xfId="955" xr:uid="{0B9A5734-1A3C-4682-8F6A-A2961F3F3809}"/>
    <cellStyle name="Normal 5 5 3 2 2 3 2" xfId="4732" xr:uid="{51722694-764E-41B7-ABF1-153689AEAE97}"/>
    <cellStyle name="Normal 5 5 3 2 2 4" xfId="956" xr:uid="{B30D3E9E-9047-46BD-99CA-8271E6531F01}"/>
    <cellStyle name="Normal 5 5 3 2 3" xfId="957" xr:uid="{6F74A04F-63E9-43E5-AC56-5D932E22B109}"/>
    <cellStyle name="Normal 5 5 3 2 3 2" xfId="958" xr:uid="{7EEF5D27-6187-40DA-8256-2CAA0E93F66C}"/>
    <cellStyle name="Normal 5 5 3 2 3 2 2" xfId="4733" xr:uid="{8B682D5C-BB4C-4C82-A54D-D7709A071B45}"/>
    <cellStyle name="Normal 5 5 3 2 3 3" xfId="959" xr:uid="{7D218F9D-4337-48F6-A556-CF0A3333AF3E}"/>
    <cellStyle name="Normal 5 5 3 2 3 4" xfId="960" xr:uid="{0E09CE34-1D7F-4AF8-9CF1-186606B4CFBC}"/>
    <cellStyle name="Normal 5 5 3 2 4" xfId="961" xr:uid="{67EC9E7D-3746-46A5-B5B8-D8C5C1F11152}"/>
    <cellStyle name="Normal 5 5 3 2 4 2" xfId="4734" xr:uid="{7A4747CF-555D-4AF3-8C8F-9DA9EEB8BD61}"/>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35" xr:uid="{311FC86C-CDD7-4661-83E5-195405314C96}"/>
    <cellStyle name="Normal 5 5 3 3 2 3" xfId="967" xr:uid="{2048BFAE-DEE6-40C6-A232-3FFD9F90799D}"/>
    <cellStyle name="Normal 5 5 3 3 2 4" xfId="968" xr:uid="{55F67E24-FE44-4BE9-A918-523F26E1B8B1}"/>
    <cellStyle name="Normal 5 5 3 3 3" xfId="969" xr:uid="{907F0F77-A54E-4C6F-8171-4E9A993AF02B}"/>
    <cellStyle name="Normal 5 5 3 3 3 2" xfId="4736" xr:uid="{61179FEF-0F92-4D44-85F3-60EFA125CAEC}"/>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37" xr:uid="{5F382852-1F5F-4359-AA7D-C1ADB5ABC922}"/>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2 2" xfId="5599" xr:uid="{CB41DD2F-4432-42BC-8E16-534623696554}"/>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2 2" xfId="5600" xr:uid="{AAD02D5C-EB91-4130-8645-ABAAADADD76D}"/>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2 2" xfId="5601" xr:uid="{2BEC0418-4E2F-49A4-8049-34162F4CD83C}"/>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2 2" xfId="5602" xr:uid="{E9B38CF9-6219-4C37-AD78-19DAC7A86CAE}"/>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2 2" xfId="5603" xr:uid="{0AA1AD8C-3AC4-4DB2-ADF1-538BF1C84A83}"/>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2 2" xfId="5604" xr:uid="{DD1F9938-AC60-4990-B7B9-09F45521C4C9}"/>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2 2" xfId="5605" xr:uid="{603F6660-B2F2-43A3-8360-B96A8D65623D}"/>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2 2" xfId="5606" xr:uid="{56BE24FE-4C3D-46E2-98ED-FDF3B2596949}"/>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2 2" xfId="5607" xr:uid="{17F72F0B-F02A-4D09-8585-AE2BDC393208}"/>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2 2" xfId="5608" xr:uid="{FD5CA68D-D1D0-4DA8-8C11-7E2FBAECEA88}"/>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2 2" xfId="5609" xr:uid="{E28162F9-9AE3-4507-9057-A008580D3426}"/>
    <cellStyle name="Normal 5 9 2 2 3" xfId="1280" xr:uid="{151149FF-8A40-4437-8DCC-A2C9E24848A0}"/>
    <cellStyle name="Normal 5 9 2 2 4" xfId="1281" xr:uid="{B2FBD1C5-9483-4BBB-BA42-655FA0DFF48A}"/>
    <cellStyle name="Normal 5 9 2 3" xfId="1282" xr:uid="{09B065CD-AEBD-4875-81A1-E7AC450D98F8}"/>
    <cellStyle name="Normal 5 9 2 3 2" xfId="5610" xr:uid="{BC8474D7-BE61-4063-A57E-7BA71BF4DC84}"/>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2 2" xfId="5611" xr:uid="{B7636E64-609C-4113-98F6-5CDECFA07D97}"/>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2 2" xfId="5612" xr:uid="{62841C4B-2E62-4675-95CA-D8FBE8B7BCA6}"/>
    <cellStyle name="Normal 5 9 4 3" xfId="1291" xr:uid="{D06AC579-2B64-49D3-9EC2-01EF6B6970FF}"/>
    <cellStyle name="Normal 5 9 4 4" xfId="1292" xr:uid="{962D36D4-9368-40C2-B418-68E77CC82532}"/>
    <cellStyle name="Normal 5 9 5" xfId="1293" xr:uid="{3318D946-7B40-48B0-9951-4925F8868A24}"/>
    <cellStyle name="Normal 5 9 5 2" xfId="5613" xr:uid="{2139CCC3-918D-4EED-B35F-DF038E40249C}"/>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1" xr:uid="{071D170B-F272-45D4-B002-183F59BFAAC0}"/>
    <cellStyle name="Normal 6 10 2 3" xfId="1299" xr:uid="{78ED2972-A832-4B12-A26A-7E53F0E44244}"/>
    <cellStyle name="Normal 6 10 2 4" xfId="1300" xr:uid="{70F04B64-70C0-4A7D-9AFB-9BD63129E3AD}"/>
    <cellStyle name="Normal 6 10 2 5" xfId="5523" xr:uid="{4631AF35-4888-46EC-B08C-7E37502D23C3}"/>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2 2" xfId="5614" xr:uid="{0EA7455C-4B1E-4DCF-833F-23BCA6FB4519}"/>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0DC63FFA-C90A-4E17-8114-CF9CE2D40142}"/>
    <cellStyle name="Normal 6 13 5" xfId="5491" xr:uid="{DF5DD0E8-C184-46C4-A6C8-2196CBD20FAA}"/>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2 2" xfId="5615" xr:uid="{73104F62-6338-4953-8154-B6F750E34193}"/>
    <cellStyle name="Normal 6 3 4 4 3" xfId="1430" xr:uid="{3BFA1296-8537-4655-A5F5-FDCD15B3C2E6}"/>
    <cellStyle name="Normal 6 3 4 4 4" xfId="1431" xr:uid="{D1197482-C43B-4A52-83E0-AFB81B1A41C7}"/>
    <cellStyle name="Normal 6 3 4 5" xfId="1432" xr:uid="{773FA4B9-53C0-4997-A412-D53160D8CF9E}"/>
    <cellStyle name="Normal 6 3 4 5 2" xfId="5616" xr:uid="{F1DDEB57-2989-4A3A-9EB9-5998A96E5FC2}"/>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7 5" xfId="5546" xr:uid="{2C81BBA1-6FF0-467B-9E95-7F69EBDA0AC9}"/>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91" xr:uid="{CA1082DE-5121-476B-9A80-CA68889482F9}"/>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2 2" xfId="5617" xr:uid="{28FF644B-160B-42B3-9647-A936E1FEDFCA}"/>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38" xr:uid="{0166CA38-8CA0-43A5-8C42-06F01F39F1ED}"/>
    <cellStyle name="Normal 6 4 3 2 2 2 3" xfId="4739" xr:uid="{EDAEBD29-BD5E-45D2-A114-10A5AA1C6AB2}"/>
    <cellStyle name="Normal 6 4 3 2 2 3" xfId="1535" xr:uid="{54EDD147-8464-49D6-9FD8-FBE229AE6C84}"/>
    <cellStyle name="Normal 6 4 3 2 2 3 2" xfId="4740" xr:uid="{B5A1AA86-9331-4865-8624-E97DAD2E95A6}"/>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1" xr:uid="{494BFF76-19C9-4B79-A44A-AE10EDA28AA9}"/>
    <cellStyle name="Normal 6 4 3 2 3 3" xfId="1539" xr:uid="{41F59589-B0BF-4397-B3AA-1A1BB591ED69}"/>
    <cellStyle name="Normal 6 4 3 2 3 4" xfId="1540" xr:uid="{DD66B099-A9E7-4699-88C0-310CAA975BA5}"/>
    <cellStyle name="Normal 6 4 3 2 4" xfId="1541" xr:uid="{2FCEB7BF-C062-4976-833B-AC89C16DF7E1}"/>
    <cellStyle name="Normal 6 4 3 2 4 2" xfId="4742" xr:uid="{F49722B9-16AF-45C4-9137-74BB1F24D703}"/>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3" xr:uid="{8E3AB5F1-F9CE-4B2E-BF3A-669F36907357}"/>
    <cellStyle name="Normal 6 4 3 3 2 3" xfId="1547" xr:uid="{FCE980FA-1892-43EA-9433-4B6B841101D9}"/>
    <cellStyle name="Normal 6 4 3 3 2 4" xfId="1548" xr:uid="{BE56AB12-9D71-4BE9-82F1-CB330FF251B1}"/>
    <cellStyle name="Normal 6 4 3 3 3" xfId="1549" xr:uid="{22A5F240-7413-448C-BE5E-2DF699324E6B}"/>
    <cellStyle name="Normal 6 4 3 3 3 2" xfId="4744" xr:uid="{6FBC7BD3-E0BB-4785-BF46-1CA631525F9A}"/>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45" xr:uid="{9F1CD27C-273D-4272-AA19-5A076D25DB28}"/>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8" xr:uid="{82D15A04-0040-4B60-9329-8B166A1777D8}"/>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2 2" xfId="5618" xr:uid="{62189A08-CF36-488C-AA9A-A3C57B0251CA}"/>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2 2" xfId="5619" xr:uid="{DBAC0FC9-EAE8-46CC-97A6-EE50A243FAFB}"/>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2 2" xfId="5620" xr:uid="{6356805B-12C8-4386-9F19-81C64E82786A}"/>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2 2" xfId="5621" xr:uid="{8C267FEB-52BC-463E-A7F7-3F225141E3A1}"/>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2 2" xfId="5622" xr:uid="{C356B3F7-1914-4051-BEDE-13AF6B90C7AE}"/>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2 2" xfId="5623" xr:uid="{368ECFE4-1FBA-41D3-9848-FAB4E6287A72}"/>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2 2" xfId="5624" xr:uid="{CA9B9288-036A-464B-958E-FB896EE2FBC7}"/>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2 2" xfId="5625" xr:uid="{FB5877CC-604D-421B-AF76-B18B5B6BADF3}"/>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2 2" xfId="5626" xr:uid="{8BC5A0D6-489B-4153-8032-B1F91DCD2362}"/>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2 2" xfId="5627" xr:uid="{DC801356-F511-464B-97A7-AAEF5B3E3ED4}"/>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2 2" xfId="5628" xr:uid="{B95B826F-02AC-47B9-9D81-EDAEF138ADE9}"/>
    <cellStyle name="Normal 6 8 2 2 3" xfId="1860" xr:uid="{BE89406B-08DE-44FB-8338-2584D163DC5B}"/>
    <cellStyle name="Normal 6 8 2 2 4" xfId="1861" xr:uid="{E604C3BA-A391-4230-A81F-8DDDB0731F76}"/>
    <cellStyle name="Normal 6 8 2 3" xfId="1862" xr:uid="{DF7715B3-622A-4431-9BEF-3A3E74C74D6A}"/>
    <cellStyle name="Normal 6 8 2 3 2" xfId="5629" xr:uid="{6C8CC389-36A3-4271-89CE-16BA68784CE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2 2" xfId="5630" xr:uid="{5291B47D-D389-413C-A699-6C783AA41DFA}"/>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2 2" xfId="5631" xr:uid="{71C6BC1F-8D53-43A2-ACB4-7B67EE4181B2}"/>
    <cellStyle name="Normal 6 8 4 3" xfId="1871" xr:uid="{6F19EF11-5076-4297-A814-3611ADF423A7}"/>
    <cellStyle name="Normal 6 8 4 4" xfId="1872" xr:uid="{DDFAAA91-1885-479B-8FAA-CBA77C66D0FF}"/>
    <cellStyle name="Normal 6 8 5" xfId="1873" xr:uid="{522BB6C9-24E6-47C6-A620-D8E9AE94C2A3}"/>
    <cellStyle name="Normal 6 8 5 2" xfId="5632" xr:uid="{8206D394-E8C4-4572-AE49-736E52536227}"/>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2 2" xfId="5633" xr:uid="{AB72174E-4E35-4916-AA3A-3CF3D7DB889C}"/>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2 2" xfId="5634" xr:uid="{E3247ABA-F165-4070-BEC9-C2E6D8C16C41}"/>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2 2" xfId="5635" xr:uid="{C218FDEF-ED97-4BA6-BC0C-9EBC297CB970}"/>
    <cellStyle name="Normal 7 2 4 4 3" xfId="2014" xr:uid="{DFF78234-E15F-4E1B-88EF-93078F60E5B1}"/>
    <cellStyle name="Normal 7 2 4 4 4" xfId="2015" xr:uid="{2E105602-C9E6-4634-8406-90A12A528EF9}"/>
    <cellStyle name="Normal 7 2 4 5" xfId="2016" xr:uid="{934E06EF-EE8A-4A23-AAC2-9C051104001B}"/>
    <cellStyle name="Normal 7 2 4 5 2" xfId="5636" xr:uid="{AC7115AD-2D6C-4879-8D87-AA0BFC59FF87}"/>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802" xr:uid="{389EE8CD-D70B-4DCF-97B8-78DF9C203592}"/>
    <cellStyle name="Normal 7 2 7 4 3" xfId="4859" xr:uid="{8CE925EA-FF39-44C1-89C6-D34ABC56C2AB}"/>
    <cellStyle name="Normal 7 2 7 4 4" xfId="4828" xr:uid="{78C4275A-AD39-4813-B955-53801E24C92E}"/>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2 2" xfId="5637" xr:uid="{782B3A0C-B30C-458D-8CA8-4C0655723407}"/>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46" xr:uid="{EC2D1D6A-19B9-48EC-A606-A1362E841AF5}"/>
    <cellStyle name="Normal 7 3 3 2 2 2 3" xfId="4747" xr:uid="{D003BAEC-2747-4846-871C-ED1BEF12CEFB}"/>
    <cellStyle name="Normal 7 3 3 2 2 3" xfId="2119" xr:uid="{59EE3DA1-DB0B-4770-AA07-504ACC639355}"/>
    <cellStyle name="Normal 7 3 3 2 2 3 2" xfId="4748" xr:uid="{4E227F0A-C8EA-4C3C-811A-ECF17292F8B3}"/>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9" xr:uid="{92C308D0-EA61-4BA9-A8C7-1091FA665E36}"/>
    <cellStyle name="Normal 7 3 3 2 3 3" xfId="2123" xr:uid="{8BA5261E-569D-49BE-89DD-562D6FBA77FA}"/>
    <cellStyle name="Normal 7 3 3 2 3 4" xfId="2124" xr:uid="{6BD07A24-FC51-4606-8F5E-A0DE4A254F35}"/>
    <cellStyle name="Normal 7 3 3 2 4" xfId="2125" xr:uid="{BA0F5F31-4A61-4B98-B603-DE9AC5B89C49}"/>
    <cellStyle name="Normal 7 3 3 2 4 2" xfId="4750" xr:uid="{680F0AE5-C654-4FC3-9EA7-CB952DD6068B}"/>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1" xr:uid="{6A977605-03A3-4B14-809F-73D711B8F313}"/>
    <cellStyle name="Normal 7 3 3 3 2 3" xfId="2131" xr:uid="{CEFF65FE-1D46-48DD-B7EC-07A68A665CF4}"/>
    <cellStyle name="Normal 7 3 3 3 2 4" xfId="2132" xr:uid="{0A9F0429-60CB-49E9-8011-EC3D5B851C09}"/>
    <cellStyle name="Normal 7 3 3 3 3" xfId="2133" xr:uid="{BA14379C-3141-49B5-8B94-0F50BB76AF4B}"/>
    <cellStyle name="Normal 7 3 3 3 3 2" xfId="4752" xr:uid="{1C28EB91-B89D-4EAB-B3B8-8895E605A5FF}"/>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3" xr:uid="{995B256D-4D42-4F72-A496-82E7B37FB595}"/>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2 2" xfId="5638" xr:uid="{4D650FE6-22DD-4963-B534-6C1A4FFFFDDC}"/>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2 2" xfId="5639" xr:uid="{90CCF141-2237-4491-8B23-415BBF7EE0E3}"/>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2 2" xfId="5640" xr:uid="{94627CDC-99EB-40C0-A527-E497F3EEDD33}"/>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2 2" xfId="5641" xr:uid="{2C9BB83A-6F6B-44CF-9375-D7E83F3DE4B1}"/>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2 2" xfId="5642" xr:uid="{0B794A15-C333-43E1-B8C1-070762C6E3B0}"/>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2 2" xfId="5643" xr:uid="{78D53E29-0CCD-4A78-8955-AD7A058C464F}"/>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2 2" xfId="5644" xr:uid="{2E5EE16F-A6C9-48A8-A44C-C41365E0828B}"/>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2 2" xfId="5645" xr:uid="{09B56D0F-486A-461C-92D1-742A0C403B84}"/>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2 2" xfId="5646" xr:uid="{90B2A6B3-9352-47E6-BEB4-07337936E127}"/>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2 2" xfId="5647" xr:uid="{9F7A1ECD-D11A-4CFB-A5C8-34E1A1B72A8B}"/>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2 2" xfId="5648" xr:uid="{0016E7EB-11C4-49CE-9A59-A07E784E68D2}"/>
    <cellStyle name="Normal 7 7 2 2 3" xfId="2444" xr:uid="{757B0A1B-ECA8-494B-9F87-69AB6C304C79}"/>
    <cellStyle name="Normal 7 7 2 2 4" xfId="2445" xr:uid="{61240C65-DDD7-4ABB-BCCF-81416E1A7B95}"/>
    <cellStyle name="Normal 7 7 2 3" xfId="2446" xr:uid="{3B65151F-EF2D-4444-A3F8-8EBC5F9FB643}"/>
    <cellStyle name="Normal 7 7 2 3 2" xfId="5649" xr:uid="{166E5269-D4A8-40C2-A9F0-F510A276D0B1}"/>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2 2" xfId="5650" xr:uid="{08068DF7-91C2-4A9B-B6E1-0D249A27A5F8}"/>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2 2" xfId="5651" xr:uid="{2E585AEA-BE1F-4E22-A8E6-305289CAF4AB}"/>
    <cellStyle name="Normal 7 7 4 3" xfId="2455" xr:uid="{16B84DF5-3D32-407C-BE7E-09F3BD055D68}"/>
    <cellStyle name="Normal 7 7 4 4" xfId="2456" xr:uid="{199F976C-ADC1-4ABD-884C-E1FEED35FA5B}"/>
    <cellStyle name="Normal 7 7 5" xfId="2457" xr:uid="{69DF8A77-FF12-4A7A-9D0C-355B76259705}"/>
    <cellStyle name="Normal 7 7 5 2" xfId="5652" xr:uid="{3A0F805A-8FB3-4585-BD40-E29315FC74C2}"/>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2 2" xfId="5653" xr:uid="{E28DAA8D-707D-45CA-AC5E-2B0CDABBC3E8}"/>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60" xr:uid="{8FC09B92-F90F-4B0C-B5BA-C8AEE0490B0E}"/>
    <cellStyle name="Normal 7 9 2 3" xfId="2475" xr:uid="{44AC2D5D-15E7-4B2A-9537-59F2C344EE1B}"/>
    <cellStyle name="Normal 7 9 2 4" xfId="2476" xr:uid="{B3894D3C-1D8E-46B7-B156-48246220C3E8}"/>
    <cellStyle name="Normal 7 9 3" xfId="2477" xr:uid="{C2173BBD-3813-4F4E-A72B-9C9D64F6AACF}"/>
    <cellStyle name="Normal 7 9 3 2" xfId="5514" xr:uid="{74F74EA1-23A3-4756-BA9B-3405D5FFCA0F}"/>
    <cellStyle name="Normal 7 9 4" xfId="2478" xr:uid="{E54CEC28-D8CE-4A63-B422-E849457E4CFD}"/>
    <cellStyle name="Normal 7 9 4 2" xfId="4801" xr:uid="{9976C48A-B095-473A-9BD2-FED4929A36E0}"/>
    <cellStyle name="Normal 7 9 4 3" xfId="4861" xr:uid="{098BD02D-AB5B-4D3D-9791-407CAE091005}"/>
    <cellStyle name="Normal 7 9 4 4" xfId="4827" xr:uid="{B366E9F9-8FB4-4864-9A3F-8BA2FF56ED9F}"/>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2 2" xfId="5654" xr:uid="{D14B4F04-B821-4E38-ABFA-66063CD248FC}"/>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2 2" xfId="5655" xr:uid="{F5BA106E-ED77-4312-ACE6-2B3C6666AECF}"/>
    <cellStyle name="Normal 8 2 4 4 3" xfId="2606" xr:uid="{25CDBEA7-C807-4CCC-B245-A03F89FB2420}"/>
    <cellStyle name="Normal 8 2 4 4 4" xfId="2607" xr:uid="{BFFC709F-7591-4B85-B3F9-B8313CFD97FB}"/>
    <cellStyle name="Normal 8 2 4 5" xfId="2608" xr:uid="{D345A426-5898-4EC8-A883-ECCD63E7E422}"/>
    <cellStyle name="Normal 8 2 4 5 2" xfId="5656" xr:uid="{14C53435-E02D-46F1-B97A-88FE9222BF8D}"/>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2 2" xfId="5657" xr:uid="{35103AB7-0D57-4EA0-937F-FCAFF1D7F4F8}"/>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54" xr:uid="{EF1ADF10-4A8A-48B6-8DDA-78E8FE580233}"/>
    <cellStyle name="Normal 8 3 3 2 2 2 3" xfId="4755" xr:uid="{30C8BCAD-6600-4845-AA33-A5D135CC9FEE}"/>
    <cellStyle name="Normal 8 3 3 2 2 3" xfId="2711" xr:uid="{61611B3B-040E-4461-B4C8-0DDB13582815}"/>
    <cellStyle name="Normal 8 3 3 2 2 3 2" xfId="4756" xr:uid="{73411467-DFC5-4D80-9F27-AF5C5448CE01}"/>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57" xr:uid="{5E813D49-104B-45C4-AAB2-F9ACA1D1FA56}"/>
    <cellStyle name="Normal 8 3 3 2 3 3" xfId="2715" xr:uid="{C6860858-1FB1-47EC-8CF3-B25CEB3AE2AA}"/>
    <cellStyle name="Normal 8 3 3 2 3 4" xfId="2716" xr:uid="{BF968B0D-D46F-43B0-8D98-90DB7DFC0307}"/>
    <cellStyle name="Normal 8 3 3 2 4" xfId="2717" xr:uid="{88CB77D2-5156-4171-BBFE-624C8F588E85}"/>
    <cellStyle name="Normal 8 3 3 2 4 2" xfId="4758" xr:uid="{32EF19C8-83CD-4D04-9645-49F0A16F9850}"/>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9" xr:uid="{BDABCEC7-40CC-4D2D-BC61-334E47A917CC}"/>
    <cellStyle name="Normal 8 3 3 3 2 3" xfId="2723" xr:uid="{788DBDF4-A2D3-4EBE-9E18-E51F26E1841A}"/>
    <cellStyle name="Normal 8 3 3 3 2 4" xfId="2724" xr:uid="{A00126DC-A212-4951-B404-37A314DEAA4E}"/>
    <cellStyle name="Normal 8 3 3 3 3" xfId="2725" xr:uid="{55541F13-F630-4658-B36B-766D447C41D9}"/>
    <cellStyle name="Normal 8 3 3 3 3 2" xfId="4760" xr:uid="{9E7BB26A-6D19-4AFA-BE8E-7C8E262CC623}"/>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1" xr:uid="{F2E544B5-83AC-49A3-8844-EAB6DDACE99E}"/>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2 2" xfId="5658" xr:uid="{1E013B00-D909-4EF9-8329-D69F0EB6DEAB}"/>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2 2" xfId="5659" xr:uid="{D70CEC5C-D8AE-4B59-A3FC-D7A7A791B894}"/>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2 2" xfId="5660" xr:uid="{C9945ACF-FAFE-4EAA-A7C3-80F482BA7DD7}"/>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2 2" xfId="5661" xr:uid="{78E2831E-87E5-4ADC-BAEC-FC0929DF87C6}"/>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2 2" xfId="5662" xr:uid="{4DD51F03-48BD-406D-8441-E09D0BD58DF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2 2" xfId="5663" xr:uid="{31FE5720-F668-417E-9F29-63D1D6934BB2}"/>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2 2" xfId="5664" xr:uid="{542B3261-EC51-474E-B49F-A5F798A15B3E}"/>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2 2" xfId="5665" xr:uid="{94C12229-4560-4645-B887-F55C1D5A4881}"/>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2 2" xfId="5666" xr:uid="{B273CAEF-BF29-4EE6-BCB7-272C3F0D8036}"/>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2 2" xfId="5667" xr:uid="{38CCEE18-77FE-4FAA-935F-BAE5B99B3A73}"/>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2 2" xfId="5668" xr:uid="{1FFCEA66-32EF-4036-A3FD-B89DD161BC45}"/>
    <cellStyle name="Normal 8 7 2 2 3" xfId="3036" xr:uid="{2C264EE1-D3A7-4C6B-B126-130D5BA570A4}"/>
    <cellStyle name="Normal 8 7 2 2 4" xfId="3037" xr:uid="{C1736B1B-6300-4C1C-96E8-C6950E72FFC1}"/>
    <cellStyle name="Normal 8 7 2 3" xfId="3038" xr:uid="{A2F9A79C-151B-40F6-A807-62533F9C39FE}"/>
    <cellStyle name="Normal 8 7 2 3 2" xfId="5669" xr:uid="{72DF55DD-45E1-443F-9281-1EE88187790B}"/>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2 2" xfId="5670" xr:uid="{AEE8B3D8-0C6F-445F-9B14-27AEA03642B0}"/>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2 2" xfId="5671" xr:uid="{4C801B1A-5ABF-49F8-9362-BED83FB5B610}"/>
    <cellStyle name="Normal 8 7 4 3" xfId="3047" xr:uid="{C42FF6B6-2776-42E3-809F-016AC42DDA04}"/>
    <cellStyle name="Normal 8 7 4 4" xfId="3048" xr:uid="{B359401C-55EC-45EF-939B-7EA23DC14268}"/>
    <cellStyle name="Normal 8 7 5" xfId="3049" xr:uid="{C35811BE-9981-46DB-B9D6-D964385CF9DC}"/>
    <cellStyle name="Normal 8 7 5 2" xfId="5672" xr:uid="{1EF24AE0-71B5-47A8-B597-6C1F820A007F}"/>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2 2" xfId="5673" xr:uid="{D64C4D41-5059-462C-94BF-3CAF8B1C634B}"/>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62" xr:uid="{72E9856B-D9AD-41A2-BB0F-F8A4DC21E191}"/>
    <cellStyle name="Normal 8 9 2 3" xfId="3067" xr:uid="{BC8914A7-3B34-4068-843B-EC6377966C11}"/>
    <cellStyle name="Normal 8 9 2 4" xfId="3068" xr:uid="{41ECE659-93DA-4486-B74B-E987284CAE34}"/>
    <cellStyle name="Normal 8 9 3" xfId="3069" xr:uid="{EC5B6741-D430-41DE-B933-B1D0C5234098}"/>
    <cellStyle name="Normal 8 9 3 2" xfId="5515" xr:uid="{87D547DA-02E0-4984-9B62-C95121CFEADA}"/>
    <cellStyle name="Normal 8 9 4" xfId="3070" xr:uid="{536FF2B0-038F-4AE5-9FE7-52C6BA46A005}"/>
    <cellStyle name="Normal 8 9 4 2" xfId="4803" xr:uid="{39C8C59E-B0FA-4894-AA65-A4965CDB6898}"/>
    <cellStyle name="Normal 8 9 4 3" xfId="4863" xr:uid="{F68545DF-87D0-4646-8D2B-C40052210DEC}"/>
    <cellStyle name="Normal 8 9 4 4" xfId="4829" xr:uid="{133D5C46-F146-44A3-8B48-1C8C7BF41D3A}"/>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2 2" xfId="5674" xr:uid="{D29EBF0F-43CF-42D5-8AEF-761A4AB7E7CB}"/>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8" xr:uid="{5FCD9A68-359C-47D1-A78E-A1B37088E183}"/>
    <cellStyle name="Normal 9 3 3 3 2 2 3" xfId="4238" xr:uid="{5EC2DB2A-3429-4C68-9A9E-182529ED8F67}"/>
    <cellStyle name="Normal 9 3 3 3 2 2 3 2" xfId="4939" xr:uid="{48C30074-5168-4749-810F-D9D32A18803A}"/>
    <cellStyle name="Normal 9 3 3 3 2 3" xfId="3175" xr:uid="{85E4EB72-0899-4CDE-B2A3-D779D0CB8684}"/>
    <cellStyle name="Normal 9 3 3 3 2 3 2" xfId="4239" xr:uid="{0D35D169-A9E1-4217-A710-3312CC798062}"/>
    <cellStyle name="Normal 9 3 3 3 2 3 2 2" xfId="4941" xr:uid="{DBF03F4D-2462-4B9D-9402-A2691F6F105C}"/>
    <cellStyle name="Normal 9 3 3 3 2 3 3" xfId="4940" xr:uid="{D8717F9A-CA9F-4E21-BEBD-2922D9F33DFF}"/>
    <cellStyle name="Normal 9 3 3 3 2 4" xfId="3176" xr:uid="{FF234467-C34C-4526-9E6D-A8AAC1711BAD}"/>
    <cellStyle name="Normal 9 3 3 3 2 4 2" xfId="4942" xr:uid="{EC3A86AE-AE5F-47C4-BB63-41A9366E6C5B}"/>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5" xr:uid="{B144714E-4344-43A3-916C-E8A06A630222}"/>
    <cellStyle name="Normal 9 3 3 3 3 2 3" xfId="4944" xr:uid="{8E78F6FF-C372-490A-8A2B-B48964979E7F}"/>
    <cellStyle name="Normal 9 3 3 3 3 3" xfId="4242" xr:uid="{75AF3F6B-4569-446D-9042-B4223F0A5F58}"/>
    <cellStyle name="Normal 9 3 3 3 3 3 2" xfId="4946" xr:uid="{465DFDB7-5239-4D9C-9FB8-04515D756774}"/>
    <cellStyle name="Normal 9 3 3 3 3 4" xfId="4943" xr:uid="{82767A03-C253-4429-9430-E60F6149394A}"/>
    <cellStyle name="Normal 9 3 3 3 4" xfId="3178" xr:uid="{FAA61678-B95A-4658-BF1B-C0F2FEF8E4A4}"/>
    <cellStyle name="Normal 9 3 3 3 4 2" xfId="4243" xr:uid="{327ADF0C-6426-4F53-9C38-1819753EFB63}"/>
    <cellStyle name="Normal 9 3 3 3 4 2 2" xfId="4948" xr:uid="{14BA14DA-D400-4688-A093-4879379621F0}"/>
    <cellStyle name="Normal 9 3 3 3 4 3" xfId="4947" xr:uid="{60623DA2-8252-4416-AB0D-04C09361C092}"/>
    <cellStyle name="Normal 9 3 3 3 5" xfId="3179" xr:uid="{09A1ACBC-C0CB-4C1A-8729-8B9CDF8C6C5B}"/>
    <cellStyle name="Normal 9 3 3 3 5 2" xfId="4949" xr:uid="{DD26738C-1F4C-4833-9E42-EDE93EF85148}"/>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53" xr:uid="{79FA482A-E4B6-4EAB-88EA-AC9D2FA5FA9E}"/>
    <cellStyle name="Normal 9 3 3 4 2 2 3" xfId="4952" xr:uid="{9FECDC36-39DE-4D40-9EB6-31D64681F06D}"/>
    <cellStyle name="Normal 9 3 3 4 2 3" xfId="4246" xr:uid="{6C0DE8CA-5730-4C8F-A9EC-F72076C6D58A}"/>
    <cellStyle name="Normal 9 3 3 4 2 3 2" xfId="4954" xr:uid="{0E7898F8-6E7A-427E-AB6E-3ED6FCD65C85}"/>
    <cellStyle name="Normal 9 3 3 4 2 4" xfId="4951" xr:uid="{4D924594-CE02-4DBE-BC2B-AADC3567EB0C}"/>
    <cellStyle name="Normal 9 3 3 4 3" xfId="3182" xr:uid="{635E208F-86A3-4AB7-9738-B6A06CB3C906}"/>
    <cellStyle name="Normal 9 3 3 4 3 2" xfId="4247" xr:uid="{A8D1A167-6002-4C17-84E2-4A455CFC55EE}"/>
    <cellStyle name="Normal 9 3 3 4 3 2 2" xfId="4956" xr:uid="{7F52F4DC-9567-4B44-933A-0807059C68C8}"/>
    <cellStyle name="Normal 9 3 3 4 3 3" xfId="4955" xr:uid="{40937131-34F3-4D4D-BC02-49430759BB99}"/>
    <cellStyle name="Normal 9 3 3 4 4" xfId="3183" xr:uid="{E098A52F-FD89-44CF-9487-669FF6468F75}"/>
    <cellStyle name="Normal 9 3 3 4 4 2" xfId="4957" xr:uid="{0979C42E-884B-45A4-8434-1F77246F9AB4}"/>
    <cellStyle name="Normal 9 3 3 4 5" xfId="4950" xr:uid="{EDE49DF9-89F9-41F8-8D32-A5D0B9F48CD1}"/>
    <cellStyle name="Normal 9 3 3 5" xfId="3184" xr:uid="{B04B62B2-B308-43B2-9B06-AF7EFFA84986}"/>
    <cellStyle name="Normal 9 3 3 5 2" xfId="3185" xr:uid="{2E8804D0-F21B-4B85-8FAB-48D59A41B819}"/>
    <cellStyle name="Normal 9 3 3 5 2 2" xfId="4248" xr:uid="{0D2AC355-DFB2-4C18-A97F-FCC6AA72449B}"/>
    <cellStyle name="Normal 9 3 3 5 2 2 2" xfId="4960" xr:uid="{3CF84A7B-41E4-428A-A378-20839D83CC73}"/>
    <cellStyle name="Normal 9 3 3 5 2 3" xfId="4959" xr:uid="{BE77B58C-EC92-4CFA-806D-0D30B9C9CD61}"/>
    <cellStyle name="Normal 9 3 3 5 3" xfId="3186" xr:uid="{F5A394A9-821F-408B-884A-6587DD2A7753}"/>
    <cellStyle name="Normal 9 3 3 5 3 2" xfId="4961" xr:uid="{5B456DFD-3F59-4E6C-BE23-AC616B143AB7}"/>
    <cellStyle name="Normal 9 3 3 5 4" xfId="3187" xr:uid="{673F3A29-4FF4-449F-A591-44EDFB635A51}"/>
    <cellStyle name="Normal 9 3 3 5 4 2" xfId="4962" xr:uid="{C75247D8-7D2C-49A5-93A0-EF3F9AD81191}"/>
    <cellStyle name="Normal 9 3 3 5 5" xfId="4958" xr:uid="{DE191CDC-FFF4-45D0-ADA9-112A74AA6135}"/>
    <cellStyle name="Normal 9 3 3 6" xfId="3188" xr:uid="{C450359E-1F3A-45B5-A2FF-BCCF081E102A}"/>
    <cellStyle name="Normal 9 3 3 6 2" xfId="4249" xr:uid="{E3FDC8C8-FEA9-4756-B2B8-70E5900D1294}"/>
    <cellStyle name="Normal 9 3 3 6 2 2" xfId="4964" xr:uid="{08314AE0-29BC-4E9F-A79A-F91E102CCBE5}"/>
    <cellStyle name="Normal 9 3 3 6 3" xfId="4963" xr:uid="{E5E26761-D7FE-4E9C-B2E0-94D6465195F5}"/>
    <cellStyle name="Normal 9 3 3 7" xfId="3189" xr:uid="{B65396C8-6144-4577-B70A-7A0F4766CBEF}"/>
    <cellStyle name="Normal 9 3 3 7 2" xfId="4965" xr:uid="{645A522E-63CA-48AB-ABC1-0A5CF35D375C}"/>
    <cellStyle name="Normal 9 3 3 8" xfId="3190" xr:uid="{49F58DF3-23CF-40F1-B1C5-BF29FD744974}"/>
    <cellStyle name="Normal 9 3 3 8 2" xfId="4966" xr:uid="{B10E3858-2EAC-4E84-9B62-CDC65FC19767}"/>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71" xr:uid="{E04C589C-D1EF-4A02-810D-98FA2D99D270}"/>
    <cellStyle name="Normal 9 3 4 2 2 2 3" xfId="4970" xr:uid="{BD8BB459-8F09-4DC9-BBAE-85FF9074F660}"/>
    <cellStyle name="Normal 9 3 4 2 2 3" xfId="3195" xr:uid="{402E439A-DB24-4ED0-9CC6-488A5F999901}"/>
    <cellStyle name="Normal 9 3 4 2 2 3 2" xfId="4972" xr:uid="{618F7ADF-024A-4D31-A74E-AE3DC5527CF9}"/>
    <cellStyle name="Normal 9 3 4 2 2 4" xfId="3196" xr:uid="{56B6DAED-1368-4989-BC5D-03577D2F313D}"/>
    <cellStyle name="Normal 9 3 4 2 2 4 2" xfId="4973" xr:uid="{0EEDE54F-B115-4CF0-8677-D945D66467C2}"/>
    <cellStyle name="Normal 9 3 4 2 2 5" xfId="4969" xr:uid="{4DAC865C-ECF4-4034-A3B9-A83CEAFE5D3E}"/>
    <cellStyle name="Normal 9 3 4 2 3" xfId="3197" xr:uid="{AE0C72F5-C65C-40F8-997A-BE82FE4AAEF2}"/>
    <cellStyle name="Normal 9 3 4 2 3 2" xfId="4251" xr:uid="{74522319-1DFD-4241-AD02-C95B2C2F3055}"/>
    <cellStyle name="Normal 9 3 4 2 3 2 2" xfId="4975" xr:uid="{D8437670-5CBB-4C03-9C77-F4A0D39B27D6}"/>
    <cellStyle name="Normal 9 3 4 2 3 3" xfId="4974" xr:uid="{C2BCC72D-5AED-4872-BAD1-6D94430DDBA0}"/>
    <cellStyle name="Normal 9 3 4 2 4" xfId="3198" xr:uid="{1964B088-DD81-4689-8774-DC35D99AC0A7}"/>
    <cellStyle name="Normal 9 3 4 2 4 2" xfId="4976" xr:uid="{A9E00335-7193-4FCA-8558-9BCE1BA5917C}"/>
    <cellStyle name="Normal 9 3 4 2 5" xfId="3199" xr:uid="{85AA862A-566A-4298-95CA-001900BFF469}"/>
    <cellStyle name="Normal 9 3 4 2 5 2" xfId="4977" xr:uid="{23829F55-19D0-4625-A536-4289288FCEB6}"/>
    <cellStyle name="Normal 9 3 4 2 6" xfId="4968" xr:uid="{B61E1650-3709-43F1-BDFA-EF33B05419D9}"/>
    <cellStyle name="Normal 9 3 4 3" xfId="3200" xr:uid="{10A35C6F-E4CA-4772-B590-5C3DCBB53593}"/>
    <cellStyle name="Normal 9 3 4 3 2" xfId="3201" xr:uid="{FE0BB91E-651D-4AB5-B3B1-91E96F20E917}"/>
    <cellStyle name="Normal 9 3 4 3 2 2" xfId="4252" xr:uid="{4B8BD681-BCF3-4BC5-8F27-DA01E7CA8108}"/>
    <cellStyle name="Normal 9 3 4 3 2 2 2" xfId="4980" xr:uid="{2FAA169C-4561-4E29-A94F-EAF20787EC01}"/>
    <cellStyle name="Normal 9 3 4 3 2 3" xfId="4979" xr:uid="{C7FB08D8-36C8-4CD0-84F9-7C0AB34F0683}"/>
    <cellStyle name="Normal 9 3 4 3 3" xfId="3202" xr:uid="{859E553D-2322-4DB5-9E80-3DCC002E1CE7}"/>
    <cellStyle name="Normal 9 3 4 3 3 2" xfId="4981" xr:uid="{AFB06BA3-EE72-43AE-AFA7-ED91B768A238}"/>
    <cellStyle name="Normal 9 3 4 3 4" xfId="3203" xr:uid="{C9E2BC69-2D11-4B5E-8793-867FEC47FD74}"/>
    <cellStyle name="Normal 9 3 4 3 4 2" xfId="4982" xr:uid="{120E3571-BAFE-45A6-BF56-D077FBFF1088}"/>
    <cellStyle name="Normal 9 3 4 3 5" xfId="4978" xr:uid="{12F9C1FC-CB7D-4499-B880-1F2C8C34437F}"/>
    <cellStyle name="Normal 9 3 4 4" xfId="3204" xr:uid="{B7E52E64-CF8F-4FA1-BD38-E40D2DE1CA8F}"/>
    <cellStyle name="Normal 9 3 4 4 2" xfId="3205" xr:uid="{6A5A9A9D-6477-4EC3-91D0-8634064021F4}"/>
    <cellStyle name="Normal 9 3 4 4 2 2" xfId="4984" xr:uid="{47E96009-8D06-4D92-9F0D-CF18B7010D7A}"/>
    <cellStyle name="Normal 9 3 4 4 2 2 2" xfId="5675" xr:uid="{88F99F21-B954-4526-8A6F-F7C1C687A52E}"/>
    <cellStyle name="Normal 9 3 4 4 3" xfId="3206" xr:uid="{BE61994C-C61D-45B9-A15A-8CA2F75F275C}"/>
    <cellStyle name="Normal 9 3 4 4 3 2" xfId="4985" xr:uid="{CE09FC62-26B9-48A1-AF19-D6DB4BA8606A}"/>
    <cellStyle name="Normal 9 3 4 4 4" xfId="3207" xr:uid="{38B0C644-8565-442D-8A70-0CDFD71267BE}"/>
    <cellStyle name="Normal 9 3 4 4 4 2" xfId="4986" xr:uid="{EAF9E0E4-BB63-4012-A562-5941D005AD8A}"/>
    <cellStyle name="Normal 9 3 4 4 5" xfId="4983" xr:uid="{8876C3A7-F8E2-49F7-9BF1-80DCA4C9E21B}"/>
    <cellStyle name="Normal 9 3 4 5" xfId="3208" xr:uid="{F3E6D4C4-EA5D-43E6-AA16-6FCFED5CAC01}"/>
    <cellStyle name="Normal 9 3 4 5 2" xfId="4987" xr:uid="{12A9CCBA-48A3-440C-B749-8C7E74F822C3}"/>
    <cellStyle name="Normal 9 3 4 5 2 2" xfId="5676" xr:uid="{2F65F6F1-6D62-4C08-B788-FFB82AE3F929}"/>
    <cellStyle name="Normal 9 3 4 6" xfId="3209" xr:uid="{803A3E4C-71C6-4C73-BF27-0215576BC0DE}"/>
    <cellStyle name="Normal 9 3 4 6 2" xfId="4988" xr:uid="{A5D24E8E-D382-4538-AB55-66A1FD652B4C}"/>
    <cellStyle name="Normal 9 3 4 7" xfId="3210" xr:uid="{2D7083F8-557C-4B17-B563-D93C0384D675}"/>
    <cellStyle name="Normal 9 3 4 7 2" xfId="4989" xr:uid="{8631AF5C-AA44-4FBB-BA7D-A2486051902F}"/>
    <cellStyle name="Normal 9 3 4 8" xfId="4967" xr:uid="{6F84EC73-AEB5-454E-BEE3-05ED72F18A35}"/>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94" xr:uid="{DDFF8CCF-D7A7-4265-88D9-2C42AB140B70}"/>
    <cellStyle name="Normal 9 3 5 2 2 2 3" xfId="4993" xr:uid="{6236E6A0-2EF3-4A01-90D2-AA08D4658932}"/>
    <cellStyle name="Normal 9 3 5 2 2 3" xfId="4255" xr:uid="{CDCA4BF1-82E3-45DD-8C87-BEDE17AF3A01}"/>
    <cellStyle name="Normal 9 3 5 2 2 3 2" xfId="4995" xr:uid="{CC7E86D2-CB3F-4E45-B0DB-71D3377A0FD5}"/>
    <cellStyle name="Normal 9 3 5 2 2 4" xfId="4992" xr:uid="{02D955F2-4CA7-4FAE-9C14-431F17FFE366}"/>
    <cellStyle name="Normal 9 3 5 2 3" xfId="3214" xr:uid="{E9D1AAEF-09A2-445F-BED7-13D463E938FC}"/>
    <cellStyle name="Normal 9 3 5 2 3 2" xfId="4256" xr:uid="{2E65939E-F180-4EF8-9329-2AEA0F8150D2}"/>
    <cellStyle name="Normal 9 3 5 2 3 2 2" xfId="4997" xr:uid="{3677A0E6-B798-4DCB-BAE6-7C4DC992252D}"/>
    <cellStyle name="Normal 9 3 5 2 3 3" xfId="4996" xr:uid="{385485B0-86A0-4740-B45C-5879E6FF6CB0}"/>
    <cellStyle name="Normal 9 3 5 2 4" xfId="3215" xr:uid="{B907F800-23B2-472F-AB26-899EAA492952}"/>
    <cellStyle name="Normal 9 3 5 2 4 2" xfId="4998" xr:uid="{862D49E1-3C8A-4CF6-B8BF-50CAA2153266}"/>
    <cellStyle name="Normal 9 3 5 2 5" xfId="4991" xr:uid="{64B7DE48-34D3-4431-9262-EF4C3E2AC4EF}"/>
    <cellStyle name="Normal 9 3 5 3" xfId="3216" xr:uid="{16A70F76-4B27-4444-93C6-42712ADB1F26}"/>
    <cellStyle name="Normal 9 3 5 3 2" xfId="3217" xr:uid="{C810D409-62B5-4996-9EC0-612976656BA6}"/>
    <cellStyle name="Normal 9 3 5 3 2 2" xfId="4257" xr:uid="{3D4A9205-A1B3-4634-8594-5498FB4B0336}"/>
    <cellStyle name="Normal 9 3 5 3 2 2 2" xfId="5001" xr:uid="{74F5275F-7DC8-469E-9715-C61EE2552FF9}"/>
    <cellStyle name="Normal 9 3 5 3 2 3" xfId="5000" xr:uid="{DD7EDD1B-7DA2-43B6-A5C7-260008AE5BDC}"/>
    <cellStyle name="Normal 9 3 5 3 3" xfId="3218" xr:uid="{D376B54B-4288-4988-92BA-FE9EEEB32519}"/>
    <cellStyle name="Normal 9 3 5 3 3 2" xfId="5002" xr:uid="{97E2235C-A953-419D-8B53-22BB9E80D639}"/>
    <cellStyle name="Normal 9 3 5 3 4" xfId="3219" xr:uid="{7B79ED67-678A-4700-95E9-FD42624D2D91}"/>
    <cellStyle name="Normal 9 3 5 3 4 2" xfId="5003" xr:uid="{261C3A65-C788-4BE7-B97F-4A0ED980A924}"/>
    <cellStyle name="Normal 9 3 5 3 5" xfId="4999" xr:uid="{3A5D968D-84E0-403D-A6EE-D2E690C6D184}"/>
    <cellStyle name="Normal 9 3 5 4" xfId="3220" xr:uid="{E37FD5A4-8D85-4AF9-8746-2A27AD14D583}"/>
    <cellStyle name="Normal 9 3 5 4 2" xfId="4258" xr:uid="{D6C9FA30-B072-4839-ACB0-40FDE19D79FB}"/>
    <cellStyle name="Normal 9 3 5 4 2 2" xfId="5005" xr:uid="{93AA37BE-2AC3-4D37-A8C2-894485F36C60}"/>
    <cellStyle name="Normal 9 3 5 4 3" xfId="5004" xr:uid="{EF39E17B-575A-4A92-A7E2-2E31A06EE9A9}"/>
    <cellStyle name="Normal 9 3 5 5" xfId="3221" xr:uid="{81B55BE6-F6F2-41F3-B85B-B0837804FE64}"/>
    <cellStyle name="Normal 9 3 5 5 2" xfId="5006" xr:uid="{568C4232-2C83-4322-8CD5-E0EFA5110084}"/>
    <cellStyle name="Normal 9 3 5 6" xfId="3222" xr:uid="{3A11D87E-9994-4FC6-809F-B4E217F15DB3}"/>
    <cellStyle name="Normal 9 3 5 6 2" xfId="5007" xr:uid="{E47E3F4D-7906-4A6C-AA56-A666233DBA4B}"/>
    <cellStyle name="Normal 9 3 5 7" xfId="4990" xr:uid="{DB6031FD-B45B-4FB2-A2B4-C695F67C541C}"/>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11" xr:uid="{5EB30F6D-EE79-4834-ABD9-7B2958AF8639}"/>
    <cellStyle name="Normal 9 3 6 2 2 3" xfId="5010" xr:uid="{4792103A-3E0C-49E2-AF94-4FC2FCDBD248}"/>
    <cellStyle name="Normal 9 3 6 2 3" xfId="3226" xr:uid="{BFB16D22-425E-4A4C-9E8B-76A55139CE48}"/>
    <cellStyle name="Normal 9 3 6 2 3 2" xfId="5012" xr:uid="{FB7E5C36-7D7A-4DA8-AF9F-9874320C055B}"/>
    <cellStyle name="Normal 9 3 6 2 4" xfId="3227" xr:uid="{DEE05BC0-CAED-4A4E-AA58-32B1C758C8FE}"/>
    <cellStyle name="Normal 9 3 6 2 4 2" xfId="5013" xr:uid="{8586414E-0BBC-43FC-BF88-8BA96E0314E9}"/>
    <cellStyle name="Normal 9 3 6 2 5" xfId="5009" xr:uid="{32EF4942-EBF0-483B-A691-4376CBCC4D39}"/>
    <cellStyle name="Normal 9 3 6 3" xfId="3228" xr:uid="{9B268206-27D9-4036-B757-17A679EBF9F6}"/>
    <cellStyle name="Normal 9 3 6 3 2" xfId="4260" xr:uid="{F4A59E7F-A319-4A3D-BDFE-4A802922E196}"/>
    <cellStyle name="Normal 9 3 6 3 2 2" xfId="5015" xr:uid="{30D10FE1-0478-4608-93A3-2165EBBC6D91}"/>
    <cellStyle name="Normal 9 3 6 3 3" xfId="5014" xr:uid="{42A47E29-495B-4C8D-A4D3-158CF42C7BA2}"/>
    <cellStyle name="Normal 9 3 6 4" xfId="3229" xr:uid="{2A25F579-A2F9-4E80-98F9-BE1CA3AA2300}"/>
    <cellStyle name="Normal 9 3 6 4 2" xfId="5016" xr:uid="{268AA835-0E5E-4960-980F-0FB2A900133D}"/>
    <cellStyle name="Normal 9 3 6 5" xfId="3230" xr:uid="{A38065C7-B910-4346-8B42-57F6B4E3B824}"/>
    <cellStyle name="Normal 9 3 6 5 2" xfId="5017" xr:uid="{29757846-F898-4E85-B5FC-C6F23BEA18E9}"/>
    <cellStyle name="Normal 9 3 6 6" xfId="5008" xr:uid="{05B595F1-F94F-4BA7-B9B4-F8876977D032}"/>
    <cellStyle name="Normal 9 3 7" xfId="3231" xr:uid="{7E50169F-8622-4F0D-B681-B6A0BC0B00D7}"/>
    <cellStyle name="Normal 9 3 7 2" xfId="3232" xr:uid="{44E92FF2-AEE7-4633-90A2-617C7C2F6267}"/>
    <cellStyle name="Normal 9 3 7 2 2" xfId="4261" xr:uid="{61C0B84D-3C5F-43E2-B449-0A2787BAB20F}"/>
    <cellStyle name="Normal 9 3 7 2 2 2" xfId="5020" xr:uid="{AD6F680E-A734-45A8-BA09-F7FFCD6EAF20}"/>
    <cellStyle name="Normal 9 3 7 2 3" xfId="5019" xr:uid="{5B2EB6BB-0155-4BF3-B0E6-928B733C0928}"/>
    <cellStyle name="Normal 9 3 7 3" xfId="3233" xr:uid="{38775F42-C864-4A35-9A6E-6EB8D771FAB3}"/>
    <cellStyle name="Normal 9 3 7 3 2" xfId="5021" xr:uid="{51597DFD-6101-495F-B76D-E705BE60D0B1}"/>
    <cellStyle name="Normal 9 3 7 4" xfId="3234" xr:uid="{7F377F1D-7586-4C1C-AC60-FA8942F86B23}"/>
    <cellStyle name="Normal 9 3 7 4 2" xfId="5022" xr:uid="{F43545F7-CC01-4E24-B446-C5EA71BAEC25}"/>
    <cellStyle name="Normal 9 3 7 5" xfId="5018" xr:uid="{FD465856-A534-4C02-8A78-6BAE5A8458AC}"/>
    <cellStyle name="Normal 9 3 8" xfId="3235" xr:uid="{3EE253FF-82BE-49E8-B59F-DC9BEF7DAF32}"/>
    <cellStyle name="Normal 9 3 8 2" xfId="3236" xr:uid="{41429C95-83AF-4EE0-A816-07E56C62A355}"/>
    <cellStyle name="Normal 9 3 8 2 2" xfId="5024" xr:uid="{41796727-7D67-4BC3-9DD8-048401544A3F}"/>
    <cellStyle name="Normal 9 3 8 3" xfId="3237" xr:uid="{F8F46510-84F2-451B-872B-5E61B548F04B}"/>
    <cellStyle name="Normal 9 3 8 3 2" xfId="5025" xr:uid="{EA69B6A2-7327-4F89-9609-8F93892E0B28}"/>
    <cellStyle name="Normal 9 3 8 4" xfId="3238" xr:uid="{5B25F764-DE19-4C03-9C12-57F7E42DB5E6}"/>
    <cellStyle name="Normal 9 3 8 4 2" xfId="5026" xr:uid="{B5B868D4-67CB-41CB-BD8B-E3C69A88C932}"/>
    <cellStyle name="Normal 9 3 8 5" xfId="5023" xr:uid="{0B8E8E74-B07B-400A-9151-5F495670D242}"/>
    <cellStyle name="Normal 9 3 9" xfId="3239" xr:uid="{4F151668-A318-42FE-9B66-03C6CECE435F}"/>
    <cellStyle name="Normal 9 3 9 2" xfId="5027" xr:uid="{C430E2BA-8527-4975-B405-04513F03E161}"/>
    <cellStyle name="Normal 9 4" xfId="3240" xr:uid="{B36AF820-063D-4106-AA68-C19939629719}"/>
    <cellStyle name="Normal 9 4 10" xfId="3241" xr:uid="{05587996-56E9-472F-9AEA-D541525D9EDB}"/>
    <cellStyle name="Normal 9 4 10 2" xfId="5029" xr:uid="{273AE5A4-01A6-4E9D-A243-7B958FDBF4DA}"/>
    <cellStyle name="Normal 9 4 11" xfId="3242" xr:uid="{D10EDA6B-A4CA-4A9B-A25A-EB03B9568D01}"/>
    <cellStyle name="Normal 9 4 11 2" xfId="5030" xr:uid="{1873A5CB-972D-4460-9DA5-0953630ACA71}"/>
    <cellStyle name="Normal 9 4 12" xfId="5028" xr:uid="{D1B448E0-47AA-42F4-AE2D-6EE3747DB958}"/>
    <cellStyle name="Normal 9 4 2" xfId="3243" xr:uid="{8AC80D2C-D820-4EC4-8604-A26386C0B4D5}"/>
    <cellStyle name="Normal 9 4 2 10" xfId="5031" xr:uid="{A5C066D5-D39A-4390-9DFD-16196253B582}"/>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6" xr:uid="{B8258D3E-FDF7-40BD-8C8E-04A365193255}"/>
    <cellStyle name="Normal 9 4 2 2 2 2 2 3" xfId="5035" xr:uid="{17794D91-0376-4FD2-9659-5521BE26567F}"/>
    <cellStyle name="Normal 9 4 2 2 2 2 3" xfId="3248" xr:uid="{4EC5BD16-BFA6-4F0A-8F5C-336B40266A81}"/>
    <cellStyle name="Normal 9 4 2 2 2 2 3 2" xfId="5037" xr:uid="{EDE37CD0-2030-40B8-B2E7-DCB1B046BE97}"/>
    <cellStyle name="Normal 9 4 2 2 2 2 4" xfId="3249" xr:uid="{61228715-DA0D-4526-8B76-26E7220A911F}"/>
    <cellStyle name="Normal 9 4 2 2 2 2 4 2" xfId="5038" xr:uid="{8DD286BE-7CFD-4DAB-83D1-39F1292887D8}"/>
    <cellStyle name="Normal 9 4 2 2 2 2 5" xfId="5034" xr:uid="{6311C734-633C-40C2-A441-2B97D249BD8F}"/>
    <cellStyle name="Normal 9 4 2 2 2 3" xfId="3250" xr:uid="{044B7EE5-169B-45B6-BB06-F969673A29EC}"/>
    <cellStyle name="Normal 9 4 2 2 2 3 2" xfId="3251" xr:uid="{9934C75E-97DC-4A5F-92D9-9BB9518D6B7A}"/>
    <cellStyle name="Normal 9 4 2 2 2 3 2 2" xfId="5040" xr:uid="{952FF77E-AD5E-4FA1-97BD-B105260D9757}"/>
    <cellStyle name="Normal 9 4 2 2 2 3 3" xfId="3252" xr:uid="{CC6D834B-C4D9-4194-84D9-E271FA2738D2}"/>
    <cellStyle name="Normal 9 4 2 2 2 3 3 2" xfId="5041" xr:uid="{2F35FA6D-C8FB-4DBD-8DD8-9C8A68E8E97C}"/>
    <cellStyle name="Normal 9 4 2 2 2 3 4" xfId="3253" xr:uid="{C0DFF6F1-8303-4F5C-BA12-2A0C67856970}"/>
    <cellStyle name="Normal 9 4 2 2 2 3 4 2" xfId="5042" xr:uid="{16B21A9E-AC90-4800-B6DA-F9E506A1DEF9}"/>
    <cellStyle name="Normal 9 4 2 2 2 3 5" xfId="5039" xr:uid="{BE799545-1DB9-499E-B57C-CDC1EDFEFA7D}"/>
    <cellStyle name="Normal 9 4 2 2 2 4" xfId="3254" xr:uid="{8E6B803C-95FC-4CC7-BD71-A248E7196F0B}"/>
    <cellStyle name="Normal 9 4 2 2 2 4 2" xfId="5043" xr:uid="{0E84E445-52C2-4C27-A5AD-1232A9C8872E}"/>
    <cellStyle name="Normal 9 4 2 2 2 5" xfId="3255" xr:uid="{1586594D-1969-4E74-AE57-6F0C25308D6E}"/>
    <cellStyle name="Normal 9 4 2 2 2 5 2" xfId="5044" xr:uid="{795C8912-F744-4490-BC73-3B7C97499F44}"/>
    <cellStyle name="Normal 9 4 2 2 2 6" xfId="3256" xr:uid="{8EF72C3A-1B20-4919-A3FF-7A4971B0B7F8}"/>
    <cellStyle name="Normal 9 4 2 2 2 6 2" xfId="5045" xr:uid="{FE8C2A5E-D0E2-45C6-895D-115FFF1DE31C}"/>
    <cellStyle name="Normal 9 4 2 2 2 7" xfId="5033" xr:uid="{D0D37169-7517-4944-876E-83A1386842DC}"/>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8" xr:uid="{1ACDF10F-3C45-46DA-9A16-C7541AD45ADB}"/>
    <cellStyle name="Normal 9 4 2 2 3 2 3" xfId="3260" xr:uid="{6F8DDBC6-3E3A-40CD-A4F4-C1180DC5667B}"/>
    <cellStyle name="Normal 9 4 2 2 3 2 3 2" xfId="5049" xr:uid="{B1326E75-569C-4186-94A6-7988CFE93B92}"/>
    <cellStyle name="Normal 9 4 2 2 3 2 4" xfId="3261" xr:uid="{219981AE-239B-4A9A-8E59-0EE983D2BF3D}"/>
    <cellStyle name="Normal 9 4 2 2 3 2 4 2" xfId="5050" xr:uid="{B35C17BC-06C9-4FA6-9DE4-96FDA4F4D4ED}"/>
    <cellStyle name="Normal 9 4 2 2 3 2 5" xfId="5047" xr:uid="{2AA2C0FE-7257-4E02-892C-AB7216145424}"/>
    <cellStyle name="Normal 9 4 2 2 3 3" xfId="3262" xr:uid="{23E1501E-7B04-40CD-A487-2F219F247E65}"/>
    <cellStyle name="Normal 9 4 2 2 3 3 2" xfId="5051" xr:uid="{30B871C1-059F-4F54-9578-3A47ADFA072A}"/>
    <cellStyle name="Normal 9 4 2 2 3 4" xfId="3263" xr:uid="{E1B79620-2A9C-4A0F-B2AD-3E033A2CE8F8}"/>
    <cellStyle name="Normal 9 4 2 2 3 4 2" xfId="5052" xr:uid="{64EB41C5-85C9-4C69-81FC-45290B6B7046}"/>
    <cellStyle name="Normal 9 4 2 2 3 5" xfId="3264" xr:uid="{110D809D-0BC3-46CD-B72B-711780E9050F}"/>
    <cellStyle name="Normal 9 4 2 2 3 5 2" xfId="5053" xr:uid="{078AA69F-3B13-4F1F-9BE3-D326150670E4}"/>
    <cellStyle name="Normal 9 4 2 2 3 6" xfId="5046" xr:uid="{F1E41695-A18D-4825-A58E-D7F595F25BAB}"/>
    <cellStyle name="Normal 9 4 2 2 4" xfId="3265" xr:uid="{B8C2EED8-CB66-47A1-ADA3-DD4BA98651F3}"/>
    <cellStyle name="Normal 9 4 2 2 4 2" xfId="3266" xr:uid="{0BC5AF3E-CC97-466E-ACF1-9AA392D62128}"/>
    <cellStyle name="Normal 9 4 2 2 4 2 2" xfId="5055" xr:uid="{A6187655-F755-46A9-9C16-5EF2C0EB1454}"/>
    <cellStyle name="Normal 9 4 2 2 4 2 2 2" xfId="5677" xr:uid="{262450C1-EEFE-4489-B945-CC70586C270C}"/>
    <cellStyle name="Normal 9 4 2 2 4 3" xfId="3267" xr:uid="{17E09A5C-8A59-4EB1-8865-BE6EC04B6B60}"/>
    <cellStyle name="Normal 9 4 2 2 4 3 2" xfId="5056" xr:uid="{428B8350-D699-4CA4-8EBA-F510B66BE98B}"/>
    <cellStyle name="Normal 9 4 2 2 4 4" xfId="3268" xr:uid="{71E5044D-E050-4A67-87BB-3B7AEAEEA0E1}"/>
    <cellStyle name="Normal 9 4 2 2 4 4 2" xfId="5057" xr:uid="{42F4EBF2-524C-4D06-BE26-4762C5D7D594}"/>
    <cellStyle name="Normal 9 4 2 2 4 5" xfId="5054" xr:uid="{54A14EA0-8C61-46E9-A9CE-000119B84CD2}"/>
    <cellStyle name="Normal 9 4 2 2 5" xfId="3269" xr:uid="{A1A31F0E-5E48-40A1-A790-F81542757042}"/>
    <cellStyle name="Normal 9 4 2 2 5 2" xfId="3270" xr:uid="{B07BD559-0B0D-479E-8705-6D1395CB3079}"/>
    <cellStyle name="Normal 9 4 2 2 5 2 2" xfId="5059" xr:uid="{5BA0DA5B-4749-4F05-BC9D-82AB2FAE13EC}"/>
    <cellStyle name="Normal 9 4 2 2 5 3" xfId="3271" xr:uid="{D696B72D-DA5D-432D-B7FC-060A1F34C1ED}"/>
    <cellStyle name="Normal 9 4 2 2 5 3 2" xfId="5060" xr:uid="{3D7130F7-7D02-4A10-95E4-66916988FF42}"/>
    <cellStyle name="Normal 9 4 2 2 5 4" xfId="3272" xr:uid="{13EBF954-1F08-4D3B-B5FA-D19F1D84E502}"/>
    <cellStyle name="Normal 9 4 2 2 5 4 2" xfId="5061" xr:uid="{177AA305-1C90-47AF-893C-AD4CDEE2586A}"/>
    <cellStyle name="Normal 9 4 2 2 5 5" xfId="5058" xr:uid="{24D8546E-A8EC-4C2C-8116-A300D18AA032}"/>
    <cellStyle name="Normal 9 4 2 2 6" xfId="3273" xr:uid="{FAF572B2-5516-4FEC-B5D0-D8BB079B286A}"/>
    <cellStyle name="Normal 9 4 2 2 6 2" xfId="5062" xr:uid="{AAF388A5-98A5-4D72-B796-C9196CE365AA}"/>
    <cellStyle name="Normal 9 4 2 2 7" xfId="3274" xr:uid="{8B112F79-1278-4631-81D6-9972DA2AC6D9}"/>
    <cellStyle name="Normal 9 4 2 2 7 2" xfId="5063" xr:uid="{49DCC1B4-23D1-4E35-B008-2A775ABEFB6A}"/>
    <cellStyle name="Normal 9 4 2 2 8" xfId="3275" xr:uid="{6CF4D569-8D5B-414E-922F-009464BABB7D}"/>
    <cellStyle name="Normal 9 4 2 2 8 2" xfId="5064" xr:uid="{0BC6745D-2D8F-4016-9D36-0F25A5706265}"/>
    <cellStyle name="Normal 9 4 2 2 9" xfId="5032" xr:uid="{E2374299-68A7-4836-B534-1CD8B149789C}"/>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9" xr:uid="{DFA42283-9419-4200-8FF5-99DEBC278BDF}"/>
    <cellStyle name="Normal 9 4 2 3 2 2 2 3" xfId="5068" xr:uid="{B80F7D4D-72E4-4EBB-9BFD-7CE96F1B7842}"/>
    <cellStyle name="Normal 9 4 2 3 2 2 3" xfId="4265" xr:uid="{2ECDEDAD-A212-4492-8F74-A6CEEF34DDEA}"/>
    <cellStyle name="Normal 9 4 2 3 2 2 3 2" xfId="5070" xr:uid="{0F174BA2-AB6A-43EB-9DFF-40F75F2E6562}"/>
    <cellStyle name="Normal 9 4 2 3 2 2 4" xfId="5067" xr:uid="{D26D69A4-2D6C-4676-BCF0-EB17773CB851}"/>
    <cellStyle name="Normal 9 4 2 3 2 3" xfId="3279" xr:uid="{8CDEB715-07C0-4FE4-A61E-49CC1FB8EB0C}"/>
    <cellStyle name="Normal 9 4 2 3 2 3 2" xfId="4266" xr:uid="{49793AFE-CA67-4B52-AE66-F411EC6ECE11}"/>
    <cellStyle name="Normal 9 4 2 3 2 3 2 2" xfId="5072" xr:uid="{0AAD2E79-2B14-4A30-8B6D-2B6B7698712F}"/>
    <cellStyle name="Normal 9 4 2 3 2 3 3" xfId="5071" xr:uid="{C82CD22A-0E89-472B-BFB9-FEF8FA155773}"/>
    <cellStyle name="Normal 9 4 2 3 2 4" xfId="3280" xr:uid="{6813B584-FABB-43CA-AEE4-24CDD72D4F7D}"/>
    <cellStyle name="Normal 9 4 2 3 2 4 2" xfId="5073" xr:uid="{88C4236C-905B-44C2-8A91-F0035049CFC6}"/>
    <cellStyle name="Normal 9 4 2 3 2 5" xfId="5066" xr:uid="{76F545A3-B52A-4174-9094-870948312A1E}"/>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6" xr:uid="{0F6E7F1A-5F43-44A4-8903-D3A8CC1B9CB1}"/>
    <cellStyle name="Normal 9 4 2 3 3 2 3" xfId="5075" xr:uid="{8A2F7520-28B7-408B-B1E2-2B4050193C49}"/>
    <cellStyle name="Normal 9 4 2 3 3 3" xfId="3283" xr:uid="{ABFF89AF-85E3-46C9-B362-41EEC11E2AEE}"/>
    <cellStyle name="Normal 9 4 2 3 3 3 2" xfId="5077" xr:uid="{C3B253B2-3E31-4904-9810-18B67A69191E}"/>
    <cellStyle name="Normal 9 4 2 3 3 4" xfId="3284" xr:uid="{549A0934-7F38-4FBF-B25D-0C11B396FC8C}"/>
    <cellStyle name="Normal 9 4 2 3 3 4 2" xfId="5078" xr:uid="{9D6F58D5-9EA5-44BE-9CDA-5AC904204719}"/>
    <cellStyle name="Normal 9 4 2 3 3 5" xfId="5074" xr:uid="{382E4E9E-AD97-4DDA-AFFB-1A25DEE90AA3}"/>
    <cellStyle name="Normal 9 4 2 3 4" xfId="3285" xr:uid="{EE1C93E9-6800-4BBD-A6DA-7EAAA8FB2FD6}"/>
    <cellStyle name="Normal 9 4 2 3 4 2" xfId="4268" xr:uid="{D58037FC-2370-4193-A0C1-F8E06A91FC04}"/>
    <cellStyle name="Normal 9 4 2 3 4 2 2" xfId="5080" xr:uid="{BF0B4A6A-97F4-445A-BBCD-103673D1768D}"/>
    <cellStyle name="Normal 9 4 2 3 4 3" xfId="5079" xr:uid="{0FB8B636-BAC1-401B-B3DE-F38A7CA932BC}"/>
    <cellStyle name="Normal 9 4 2 3 5" xfId="3286" xr:uid="{E8C37C29-FD4B-49BC-8E22-AC2EBE7DF593}"/>
    <cellStyle name="Normal 9 4 2 3 5 2" xfId="5081" xr:uid="{6376FBAD-C435-45F0-B625-07A279835C50}"/>
    <cellStyle name="Normal 9 4 2 3 6" xfId="3287" xr:uid="{906AEEC2-8CF4-473F-99C6-F43E29750A31}"/>
    <cellStyle name="Normal 9 4 2 3 6 2" xfId="5082" xr:uid="{A3F65C01-C50A-42A3-ABD0-872895A5AB62}"/>
    <cellStyle name="Normal 9 4 2 3 7" xfId="5065" xr:uid="{3D1FD69B-7AB6-4273-8A0F-9D45F1C45753}"/>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6" xr:uid="{F395C907-4102-4EF2-8695-C8A4B19C2502}"/>
    <cellStyle name="Normal 9 4 2 4 2 2 3" xfId="5085" xr:uid="{4BBEAFA7-17C5-474C-83CD-71AFEE5A320B}"/>
    <cellStyle name="Normal 9 4 2 4 2 3" xfId="3291" xr:uid="{B5DF5C07-B2AB-4224-A98B-82ABF32D17FE}"/>
    <cellStyle name="Normal 9 4 2 4 2 3 2" xfId="5087" xr:uid="{B906430F-743E-4EF4-8C29-2DDB8F51F8BE}"/>
    <cellStyle name="Normal 9 4 2 4 2 4" xfId="3292" xr:uid="{E3649021-61EE-422C-820F-959F7B2F146A}"/>
    <cellStyle name="Normal 9 4 2 4 2 4 2" xfId="5088" xr:uid="{C7D3B649-3DFB-4D9A-9EA4-60E4F3CD484B}"/>
    <cellStyle name="Normal 9 4 2 4 2 5" xfId="5084" xr:uid="{FED78893-C5DD-4BF9-80E9-3D3E2569415E}"/>
    <cellStyle name="Normal 9 4 2 4 3" xfId="3293" xr:uid="{A9E734C7-CD7B-445D-A574-47F4C6690C6E}"/>
    <cellStyle name="Normal 9 4 2 4 3 2" xfId="4270" xr:uid="{4F7E71AF-2EBC-4F6C-BBB1-729B073D06F1}"/>
    <cellStyle name="Normal 9 4 2 4 3 2 2" xfId="5090" xr:uid="{52E1E045-93EF-4215-957E-9E843B56AE47}"/>
    <cellStyle name="Normal 9 4 2 4 3 3" xfId="5089" xr:uid="{1DEE322D-09C5-44AD-9E24-8C7181A09E03}"/>
    <cellStyle name="Normal 9 4 2 4 4" xfId="3294" xr:uid="{DC7FEBBA-CC56-40D6-96FC-5EF4CE97DDAF}"/>
    <cellStyle name="Normal 9 4 2 4 4 2" xfId="5091" xr:uid="{61DB1714-4F5C-4C7A-9691-1E84E5817509}"/>
    <cellStyle name="Normal 9 4 2 4 5" xfId="3295" xr:uid="{8DE7B1EA-9A22-4B40-B828-D5462898E796}"/>
    <cellStyle name="Normal 9 4 2 4 5 2" xfId="5092" xr:uid="{0E14A64E-FFC1-4129-87D4-B2A91A9B8C60}"/>
    <cellStyle name="Normal 9 4 2 4 6" xfId="5083" xr:uid="{AB70B955-828F-4F5A-BA92-FF33407B6030}"/>
    <cellStyle name="Normal 9 4 2 5" xfId="3296" xr:uid="{46C58394-305B-43B5-B6B5-75A19C0B0C0D}"/>
    <cellStyle name="Normal 9 4 2 5 2" xfId="3297" xr:uid="{2B1AE712-B50B-4530-98B0-5ADE9C646D69}"/>
    <cellStyle name="Normal 9 4 2 5 2 2" xfId="4271" xr:uid="{20E34ACC-64AA-444F-8F32-330A17920C9F}"/>
    <cellStyle name="Normal 9 4 2 5 2 2 2" xfId="5095" xr:uid="{7300A122-81AB-4F04-9D6B-FB56852F8459}"/>
    <cellStyle name="Normal 9 4 2 5 2 3" xfId="5094" xr:uid="{C7DC96E7-2D54-467C-B619-0704F8432AF2}"/>
    <cellStyle name="Normal 9 4 2 5 3" xfId="3298" xr:uid="{515F52F5-1FF6-4780-AB0D-57AC1901353A}"/>
    <cellStyle name="Normal 9 4 2 5 3 2" xfId="5096" xr:uid="{D81BEF6E-8CBC-4261-B431-8A8F0970B401}"/>
    <cellStyle name="Normal 9 4 2 5 4" xfId="3299" xr:uid="{E7E48E44-7E34-4478-905F-783CE06C0F36}"/>
    <cellStyle name="Normal 9 4 2 5 4 2" xfId="5097" xr:uid="{C012B424-FB02-4F97-B2AC-329ED38D8EA3}"/>
    <cellStyle name="Normal 9 4 2 5 5" xfId="5093" xr:uid="{0E61AFE9-2263-4D8A-B7FE-65B2A1E651B2}"/>
    <cellStyle name="Normal 9 4 2 6" xfId="3300" xr:uid="{5C803D0A-6AEB-4A8F-8E80-8D3622118DA2}"/>
    <cellStyle name="Normal 9 4 2 6 2" xfId="3301" xr:uid="{EBA2872D-81A5-4177-BD14-9D3F5247FA3D}"/>
    <cellStyle name="Normal 9 4 2 6 2 2" xfId="5099" xr:uid="{15EF22BF-AB01-4C07-B558-C6FE7A0F0FF2}"/>
    <cellStyle name="Normal 9 4 2 6 3" xfId="3302" xr:uid="{30B89C50-1B50-431D-AE16-A9B691624786}"/>
    <cellStyle name="Normal 9 4 2 6 3 2" xfId="5100" xr:uid="{ED2C0057-87CA-47EA-AC1B-B9840699E5BA}"/>
    <cellStyle name="Normal 9 4 2 6 4" xfId="3303" xr:uid="{E02EA51D-AE4E-4A27-B385-1D45F1D7B0F0}"/>
    <cellStyle name="Normal 9 4 2 6 4 2" xfId="5101" xr:uid="{E39296EF-8C4B-465A-BB9F-892E9CF68696}"/>
    <cellStyle name="Normal 9 4 2 6 5" xfId="5098" xr:uid="{A7CBF6CA-FF47-4DC2-B012-83860505B79B}"/>
    <cellStyle name="Normal 9 4 2 7" xfId="3304" xr:uid="{717EC764-6200-4781-9DBE-7AE01DC492DD}"/>
    <cellStyle name="Normal 9 4 2 7 2" xfId="5102" xr:uid="{DCE17813-F0C1-4034-95C2-955E553F7791}"/>
    <cellStyle name="Normal 9 4 2 8" xfId="3305" xr:uid="{D54AE50E-6751-456D-B814-0BC1D4404099}"/>
    <cellStyle name="Normal 9 4 2 8 2" xfId="5103" xr:uid="{C49D985E-84F4-4FFA-B8DD-E9C483A1E3B9}"/>
    <cellStyle name="Normal 9 4 2 9" xfId="3306" xr:uid="{B26C6B3A-C714-4834-A076-37A046B30935}"/>
    <cellStyle name="Normal 9 4 2 9 2" xfId="5104" xr:uid="{41306296-1E0B-47F4-A4BF-AE772396510F}"/>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2" xr:uid="{2D93FEB6-86B4-46B8-AF21-7D1D78E57ABF}"/>
    <cellStyle name="Normal 9 4 3 2 2 2 2 2 2" xfId="5480" xr:uid="{5A543F08-215B-4182-9395-4B7BF522018C}"/>
    <cellStyle name="Normal 9 4 3 2 2 2 2 2 3" xfId="5109" xr:uid="{658E111F-BB3D-4F5E-948F-BDC98CECB279}"/>
    <cellStyle name="Normal 9 4 3 2 2 2 3" xfId="4763" xr:uid="{141D488E-C810-4E2F-B800-790F08B79FCC}"/>
    <cellStyle name="Normal 9 4 3 2 2 2 3 2" xfId="5481" xr:uid="{0C8AD409-3FC8-4077-97DC-8294F5783E65}"/>
    <cellStyle name="Normal 9 4 3 2 2 2 3 3" xfId="5108" xr:uid="{142376F1-5C7C-4063-9943-6939A5934D43}"/>
    <cellStyle name="Normal 9 4 3 2 2 3" xfId="3311" xr:uid="{11006371-3CA0-4985-B591-71D72B539045}"/>
    <cellStyle name="Normal 9 4 3 2 2 3 2" xfId="4764" xr:uid="{BE84A021-9F12-46D7-BF00-67FA9A2D86F1}"/>
    <cellStyle name="Normal 9 4 3 2 2 3 2 2" xfId="5482" xr:uid="{6D743781-472B-4850-BD5F-2BF912BFFAC3}"/>
    <cellStyle name="Normal 9 4 3 2 2 3 2 3" xfId="5110" xr:uid="{51583DFF-F21E-41B5-8C48-E57287EFAD76}"/>
    <cellStyle name="Normal 9 4 3 2 2 4" xfId="3312" xr:uid="{E62A273D-F6D5-433E-B6BD-74AE87A1D16D}"/>
    <cellStyle name="Normal 9 4 3 2 2 4 2" xfId="5111" xr:uid="{44B02B42-15BE-4C67-9825-093C3D9C7CFE}"/>
    <cellStyle name="Normal 9 4 3 2 2 5" xfId="5107" xr:uid="{0B6D09F2-9A44-4CDD-9159-BA3AB987CBD3}"/>
    <cellStyle name="Normal 9 4 3 2 3" xfId="3313" xr:uid="{CDF820E3-1F8D-4790-8EBB-F35BAB48E074}"/>
    <cellStyle name="Normal 9 4 3 2 3 2" xfId="3314" xr:uid="{C6D6D191-4345-4124-95DB-DA72114A04AD}"/>
    <cellStyle name="Normal 9 4 3 2 3 2 2" xfId="4765" xr:uid="{6A1A017D-91B1-412A-AB82-363962D53368}"/>
    <cellStyle name="Normal 9 4 3 2 3 2 2 2" xfId="5483" xr:uid="{822F86FE-A3C7-453B-8A20-91993D0EB52A}"/>
    <cellStyle name="Normal 9 4 3 2 3 2 2 3" xfId="5113" xr:uid="{30B3E035-AD81-40CF-B554-D8B6ADD3BC6C}"/>
    <cellStyle name="Normal 9 4 3 2 3 3" xfId="3315" xr:uid="{F82A6596-11F2-4F37-AE15-33682F6E3CCA}"/>
    <cellStyle name="Normal 9 4 3 2 3 3 2" xfId="5114" xr:uid="{FE43D559-B1E7-4A6D-A19F-C49CB8F5BC2D}"/>
    <cellStyle name="Normal 9 4 3 2 3 4" xfId="3316" xr:uid="{93A4C50D-082E-4EAA-80B5-ABA592ACE146}"/>
    <cellStyle name="Normal 9 4 3 2 3 4 2" xfId="5115" xr:uid="{85AF42B8-1CEA-4B72-A364-288CC2480469}"/>
    <cellStyle name="Normal 9 4 3 2 3 5" xfId="5112" xr:uid="{AA9DBB3E-D786-412E-9114-3442F0CF2633}"/>
    <cellStyle name="Normal 9 4 3 2 4" xfId="3317" xr:uid="{0989A098-235A-42A9-8FF4-60D3A72B6897}"/>
    <cellStyle name="Normal 9 4 3 2 4 2" xfId="4766" xr:uid="{DE178B13-AC18-42A4-9895-F7DCF5B84218}"/>
    <cellStyle name="Normal 9 4 3 2 4 2 2" xfId="5484" xr:uid="{844BFAB0-BD85-4C4C-AAB4-97928DA0C0CB}"/>
    <cellStyle name="Normal 9 4 3 2 4 2 3" xfId="5116" xr:uid="{1693E2F9-CC47-4A71-8517-A41DAEE4EF9A}"/>
    <cellStyle name="Normal 9 4 3 2 5" xfId="3318" xr:uid="{74781C37-F52E-4614-9623-0B5315CC4C21}"/>
    <cellStyle name="Normal 9 4 3 2 5 2" xfId="5117" xr:uid="{2D6FDE7A-A877-4AFA-9AF5-6A8835B8DD14}"/>
    <cellStyle name="Normal 9 4 3 2 6" xfId="3319" xr:uid="{47557503-8191-4F66-A55C-0066518F1329}"/>
    <cellStyle name="Normal 9 4 3 2 6 2" xfId="5118" xr:uid="{1FD671F3-7DC7-40A7-903A-657B6918AD45}"/>
    <cellStyle name="Normal 9 4 3 2 7" xfId="5106" xr:uid="{D0E78762-1589-487C-9129-7A501FF6F50C}"/>
    <cellStyle name="Normal 9 4 3 3" xfId="3320" xr:uid="{BAA40817-B073-4674-AEF7-22AD278E476E}"/>
    <cellStyle name="Normal 9 4 3 3 2" xfId="3321" xr:uid="{05A662CE-C1F3-43F9-9E49-C796CA329A93}"/>
    <cellStyle name="Normal 9 4 3 3 2 2" xfId="3322" xr:uid="{5184B9FF-A7F6-4CAA-AF4B-D75829A6D623}"/>
    <cellStyle name="Normal 9 4 3 3 2 2 2" xfId="4767" xr:uid="{84A3688A-74C1-4E7A-B708-90AFB57339BF}"/>
    <cellStyle name="Normal 9 4 3 3 2 2 2 2" xfId="5485" xr:uid="{5290A194-D7EA-44F7-BA0E-74785FB7A159}"/>
    <cellStyle name="Normal 9 4 3 3 2 2 2 3" xfId="5121" xr:uid="{D59EAF49-D3D6-4503-9CA8-688CDFC6E0BE}"/>
    <cellStyle name="Normal 9 4 3 3 2 3" xfId="3323" xr:uid="{7540B3B3-BE63-4382-8788-035841DB8000}"/>
    <cellStyle name="Normal 9 4 3 3 2 3 2" xfId="5122" xr:uid="{FED5E89C-4FD1-4CA3-BF72-04E1BC872136}"/>
    <cellStyle name="Normal 9 4 3 3 2 4" xfId="3324" xr:uid="{4D05D9EA-2B64-4F3B-97E4-EE0965D522EA}"/>
    <cellStyle name="Normal 9 4 3 3 2 4 2" xfId="5123" xr:uid="{3E84C2CA-9D0A-4650-990C-CC3023CBF8CE}"/>
    <cellStyle name="Normal 9 4 3 3 2 5" xfId="5120" xr:uid="{E7B59FE1-5794-4B07-BE72-2AA3F6860CB0}"/>
    <cellStyle name="Normal 9 4 3 3 3" xfId="3325" xr:uid="{1695321A-5755-4761-9344-30D1F8022A20}"/>
    <cellStyle name="Normal 9 4 3 3 3 2" xfId="4768" xr:uid="{81121DE7-4E3D-4929-8900-CDDC629E4B21}"/>
    <cellStyle name="Normal 9 4 3 3 3 2 2" xfId="5486" xr:uid="{462B71EB-4DE4-4F5C-A195-3C4435285367}"/>
    <cellStyle name="Normal 9 4 3 3 3 2 3" xfId="5124" xr:uid="{D467FB77-E13A-45E8-A7BE-6DA403F65C83}"/>
    <cellStyle name="Normal 9 4 3 3 4" xfId="3326" xr:uid="{E5D4892A-4307-46D8-9909-A239FFC90172}"/>
    <cellStyle name="Normal 9 4 3 3 4 2" xfId="5125" xr:uid="{72C75288-89CA-4B53-9FE1-167CBBF4E05C}"/>
    <cellStyle name="Normal 9 4 3 3 5" xfId="3327" xr:uid="{4FF37372-DFBC-4372-9252-087A62240A77}"/>
    <cellStyle name="Normal 9 4 3 3 5 2" xfId="5126" xr:uid="{6BC12E74-E4C2-49D6-BF4B-88619B8E0310}"/>
    <cellStyle name="Normal 9 4 3 3 6" xfId="5119" xr:uid="{2FF69262-2B21-4CA6-8039-0A1EE4775866}"/>
    <cellStyle name="Normal 9 4 3 4" xfId="3328" xr:uid="{B65728D1-7259-48BA-B3D2-BD4C2CBF7246}"/>
    <cellStyle name="Normal 9 4 3 4 2" xfId="3329" xr:uid="{BE4EE3B0-ECF7-4EF0-ADD3-F7F9BC0D8FBD}"/>
    <cellStyle name="Normal 9 4 3 4 2 2" xfId="4769" xr:uid="{0802BE88-E1DF-45EE-930B-6D048561376A}"/>
    <cellStyle name="Normal 9 4 3 4 2 2 2" xfId="5487" xr:uid="{BB22A855-D5B9-4A37-80A9-CC4804CEC326}"/>
    <cellStyle name="Normal 9 4 3 4 2 2 3" xfId="5128" xr:uid="{C07A8A3E-864A-4876-8AA8-850A6CC851A7}"/>
    <cellStyle name="Normal 9 4 3 4 3" xfId="3330" xr:uid="{B566C851-B38D-41FF-BF26-4880290593F5}"/>
    <cellStyle name="Normal 9 4 3 4 3 2" xfId="5129" xr:uid="{0DF6A6D3-FA3D-44FB-B617-9593A1D7FD08}"/>
    <cellStyle name="Normal 9 4 3 4 4" xfId="3331" xr:uid="{C4DF18AD-95DD-4803-8718-861871550545}"/>
    <cellStyle name="Normal 9 4 3 4 4 2" xfId="5130" xr:uid="{F21F67B0-575D-4F5E-AC16-A926A8417A9C}"/>
    <cellStyle name="Normal 9 4 3 4 5" xfId="5127" xr:uid="{8E2457CF-6ECB-4B6A-BA90-BA2446458C9D}"/>
    <cellStyle name="Normal 9 4 3 5" xfId="3332" xr:uid="{6BE34A0C-5247-4E0E-8C18-CBEF482FD451}"/>
    <cellStyle name="Normal 9 4 3 5 2" xfId="3333" xr:uid="{69C0B82B-E59E-451D-8DA8-F3B070829995}"/>
    <cellStyle name="Normal 9 4 3 5 2 2" xfId="5132" xr:uid="{14B1290F-E1BA-4D2B-9920-6E42875DDC2C}"/>
    <cellStyle name="Normal 9 4 3 5 3" xfId="3334" xr:uid="{C658907C-AF6D-45D3-88AB-E4B8019AE96D}"/>
    <cellStyle name="Normal 9 4 3 5 3 2" xfId="5133" xr:uid="{BECC1B17-B0A6-41EF-80A1-3B0091576A2D}"/>
    <cellStyle name="Normal 9 4 3 5 4" xfId="3335" xr:uid="{8BAF2CE6-A7BF-40F0-8222-1362BA7F2706}"/>
    <cellStyle name="Normal 9 4 3 5 4 2" xfId="5134" xr:uid="{C3C5AE1F-8D59-4128-8618-1ADE4C23738E}"/>
    <cellStyle name="Normal 9 4 3 5 5" xfId="5131" xr:uid="{AD8A851D-76FE-46DC-AA1F-4F94D0F02946}"/>
    <cellStyle name="Normal 9 4 3 6" xfId="3336" xr:uid="{663F01B0-33FA-4D39-B6E1-F587E2B0AF15}"/>
    <cellStyle name="Normal 9 4 3 6 2" xfId="5135" xr:uid="{87AE4827-607C-4225-A891-EC43BC2D4A4C}"/>
    <cellStyle name="Normal 9 4 3 7" xfId="3337" xr:uid="{ED672016-18E9-4ABB-90F2-C09EC1FDC260}"/>
    <cellStyle name="Normal 9 4 3 7 2" xfId="5136" xr:uid="{3D0D399F-8810-40E9-93B7-6FAABBD913FE}"/>
    <cellStyle name="Normal 9 4 3 8" xfId="3338" xr:uid="{818A346A-71F6-4324-9525-50E86AB2A0BA}"/>
    <cellStyle name="Normal 9 4 3 8 2" xfId="5137" xr:uid="{3165DF25-E7C2-4BE2-878A-9B95CE04C816}"/>
    <cellStyle name="Normal 9 4 3 9" xfId="5105" xr:uid="{BBB75A24-B6C2-47EB-A68E-5352C2059455}"/>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42" xr:uid="{3A56C246-11BB-4A22-A6A3-CCB2BC3C0B83}"/>
    <cellStyle name="Normal 9 4 4 2 2 2 3" xfId="5141" xr:uid="{D4BEA317-A424-4114-8B10-A314F0C55D88}"/>
    <cellStyle name="Normal 9 4 4 2 2 3" xfId="3343" xr:uid="{1B8C1CF7-E5C9-4880-B588-E7606850BBF2}"/>
    <cellStyle name="Normal 9 4 4 2 2 3 2" xfId="5143" xr:uid="{5365BE76-8521-47D1-B068-479342680963}"/>
    <cellStyle name="Normal 9 4 4 2 2 4" xfId="3344" xr:uid="{A6BBA61C-2B58-4B6A-8522-D19F9275B174}"/>
    <cellStyle name="Normal 9 4 4 2 2 4 2" xfId="5144" xr:uid="{FA9FFAC9-724E-4BE4-8044-408BA3BC1BDA}"/>
    <cellStyle name="Normal 9 4 4 2 2 5" xfId="5140" xr:uid="{A52C4F6D-1BA8-4BC5-A9A0-9ED64669DD05}"/>
    <cellStyle name="Normal 9 4 4 2 3" xfId="3345" xr:uid="{58AD18EB-8B28-4CCF-A2F5-A6C00EBA9C96}"/>
    <cellStyle name="Normal 9 4 4 2 3 2" xfId="4274" xr:uid="{7633241B-2A2F-4012-9F3C-417098F53043}"/>
    <cellStyle name="Normal 9 4 4 2 3 2 2" xfId="5146" xr:uid="{AFC36369-7F46-4799-8515-C7A1DAB0F9DC}"/>
    <cellStyle name="Normal 9 4 4 2 3 3" xfId="5145" xr:uid="{ABF92F68-FB94-494C-9623-F8E7D46D8CE4}"/>
    <cellStyle name="Normal 9 4 4 2 4" xfId="3346" xr:uid="{3F26112B-9D0F-4391-92B1-84B930FB740C}"/>
    <cellStyle name="Normal 9 4 4 2 4 2" xfId="5147" xr:uid="{7D3B843C-3452-4024-8625-E6C455456CD6}"/>
    <cellStyle name="Normal 9 4 4 2 5" xfId="3347" xr:uid="{97EBE7D5-F65F-460B-9708-FD331A512542}"/>
    <cellStyle name="Normal 9 4 4 2 5 2" xfId="5148" xr:uid="{52AC4358-F1D2-4745-A0F4-6CAA6DAFAAE7}"/>
    <cellStyle name="Normal 9 4 4 2 6" xfId="5139" xr:uid="{070A56CE-99A8-445D-BFAB-8F0AD74487E3}"/>
    <cellStyle name="Normal 9 4 4 3" xfId="3348" xr:uid="{55525E89-2FFA-47CC-85E1-98CDCF276278}"/>
    <cellStyle name="Normal 9 4 4 3 2" xfId="3349" xr:uid="{FE232F09-FE6F-4576-81A3-1F7C57EBDB82}"/>
    <cellStyle name="Normal 9 4 4 3 2 2" xfId="4275" xr:uid="{BD98718C-FEA2-4914-8C85-9AD1374A4CF1}"/>
    <cellStyle name="Normal 9 4 4 3 2 2 2" xfId="5151" xr:uid="{AC8B0012-4EC8-4354-9302-5C97EEF9915F}"/>
    <cellStyle name="Normal 9 4 4 3 2 3" xfId="5150" xr:uid="{21F32F9D-E286-4D88-B608-789C15898500}"/>
    <cellStyle name="Normal 9 4 4 3 3" xfId="3350" xr:uid="{677283A2-FBAA-4A7D-BF93-5C581F8828B9}"/>
    <cellStyle name="Normal 9 4 4 3 3 2" xfId="5152" xr:uid="{598B7134-86DD-4D00-BF8E-9A3D70EFD951}"/>
    <cellStyle name="Normal 9 4 4 3 4" xfId="3351" xr:uid="{086C0F03-BD4C-4343-9F4F-C5C72CC9C108}"/>
    <cellStyle name="Normal 9 4 4 3 4 2" xfId="5153" xr:uid="{175D3BA9-294D-4645-8399-98DCD8D58D46}"/>
    <cellStyle name="Normal 9 4 4 3 5" xfId="5149" xr:uid="{12470F3E-36CE-49F0-908B-AE32A3C73361}"/>
    <cellStyle name="Normal 9 4 4 4" xfId="3352" xr:uid="{373083DB-45F7-467D-8220-0D1AFD273947}"/>
    <cellStyle name="Normal 9 4 4 4 2" xfId="3353" xr:uid="{321DF2AC-9CAD-420A-9817-3F63C8157AEA}"/>
    <cellStyle name="Normal 9 4 4 4 2 2" xfId="5155" xr:uid="{B6B0BCE2-B52C-430F-996A-26253305F838}"/>
    <cellStyle name="Normal 9 4 4 4 3" xfId="3354" xr:uid="{B396A407-E763-4E74-9620-D29DAC74A0C9}"/>
    <cellStyle name="Normal 9 4 4 4 3 2" xfId="5156" xr:uid="{C5628F84-1272-4B58-B781-0E4806DF0CFC}"/>
    <cellStyle name="Normal 9 4 4 4 4" xfId="3355" xr:uid="{49057117-C5D1-4F54-9358-182822105648}"/>
    <cellStyle name="Normal 9 4 4 4 4 2" xfId="5157" xr:uid="{0D9B3209-C641-49A3-A66B-12290AE04F6F}"/>
    <cellStyle name="Normal 9 4 4 4 5" xfId="5154" xr:uid="{11F0903D-3AA4-45EE-8681-51678561EF87}"/>
    <cellStyle name="Normal 9 4 4 5" xfId="3356" xr:uid="{C64D3DB9-8FB5-481D-8C0E-356859EB31C3}"/>
    <cellStyle name="Normal 9 4 4 5 2" xfId="5158" xr:uid="{2659C49D-DB0E-431C-A15D-52C243C1C216}"/>
    <cellStyle name="Normal 9 4 4 6" xfId="3357" xr:uid="{CE611F52-669B-4434-9538-3DE5D1953BF8}"/>
    <cellStyle name="Normal 9 4 4 6 2" xfId="5159" xr:uid="{108BAFCA-215C-4079-814E-3BE8B031B296}"/>
    <cellStyle name="Normal 9 4 4 7" xfId="3358" xr:uid="{E42AA119-7F29-4E69-B4D7-3893569B3A67}"/>
    <cellStyle name="Normal 9 4 4 7 2" xfId="5160" xr:uid="{BAA702EF-EC88-45B7-988A-F8E0ACFCABDC}"/>
    <cellStyle name="Normal 9 4 4 8" xfId="5138" xr:uid="{3E5DAF58-E531-44CE-BE17-8183BA1B44E4}"/>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64" xr:uid="{7BBDEF74-E83F-468C-A917-51C27966A22A}"/>
    <cellStyle name="Normal 9 4 5 2 2 3" xfId="5163" xr:uid="{515CADCA-4D84-4BC0-8791-193D3193C5A9}"/>
    <cellStyle name="Normal 9 4 5 2 3" xfId="3362" xr:uid="{DC9331B7-1C1E-4DEF-8ACA-BBB92E1435CA}"/>
    <cellStyle name="Normal 9 4 5 2 3 2" xfId="5165" xr:uid="{A4DB22CA-1C04-4E79-A214-82A5B9641E92}"/>
    <cellStyle name="Normal 9 4 5 2 4" xfId="3363" xr:uid="{A08CA7CB-1D88-4572-B0F9-EF195DDDD5C2}"/>
    <cellStyle name="Normal 9 4 5 2 4 2" xfId="5166" xr:uid="{FFD5DF02-EB0B-408B-AE58-219B39FCF28D}"/>
    <cellStyle name="Normal 9 4 5 2 5" xfId="5162" xr:uid="{B466A8C6-1AC9-4699-BEA4-6A2B86585E10}"/>
    <cellStyle name="Normal 9 4 5 3" xfId="3364" xr:uid="{A1E9C33C-C94E-4FFB-BAAF-493B0788A2C1}"/>
    <cellStyle name="Normal 9 4 5 3 2" xfId="3365" xr:uid="{3876BB89-BE58-496A-92CB-3F4DBDAC9F60}"/>
    <cellStyle name="Normal 9 4 5 3 2 2" xfId="5168" xr:uid="{D56A942C-C782-4C17-8358-5F97B64BE61E}"/>
    <cellStyle name="Normal 9 4 5 3 3" xfId="3366" xr:uid="{F73D1800-06A9-4D99-8554-9DB4BC2DCF62}"/>
    <cellStyle name="Normal 9 4 5 3 3 2" xfId="5169" xr:uid="{086F043C-F464-40A0-B9DD-60F22557A9D2}"/>
    <cellStyle name="Normal 9 4 5 3 4" xfId="3367" xr:uid="{41C66C3B-088B-4235-9A2A-04856B8649BA}"/>
    <cellStyle name="Normal 9 4 5 3 4 2" xfId="5170" xr:uid="{07B2EE75-C89F-4802-A5B9-3D149F124D42}"/>
    <cellStyle name="Normal 9 4 5 3 5" xfId="5167" xr:uid="{AD35933A-EC12-4C0B-8082-654116DDCDC3}"/>
    <cellStyle name="Normal 9 4 5 4" xfId="3368" xr:uid="{E2116F0C-A7ED-4018-B37E-6460DD191EFB}"/>
    <cellStyle name="Normal 9 4 5 4 2" xfId="5171" xr:uid="{52225217-DF64-4FE2-8950-13C1C2C3B09A}"/>
    <cellStyle name="Normal 9 4 5 5" xfId="3369" xr:uid="{10597110-38DF-4F4E-BF64-F79F5D4481D5}"/>
    <cellStyle name="Normal 9 4 5 5 2" xfId="5172" xr:uid="{8656682D-2486-46FA-8170-D1A638657BA4}"/>
    <cellStyle name="Normal 9 4 5 6" xfId="3370" xr:uid="{6193CB2F-0D4F-4003-B651-78D0486386BF}"/>
    <cellStyle name="Normal 9 4 5 6 2" xfId="5173" xr:uid="{7753517F-7C52-4CF0-B31B-D25827E33C58}"/>
    <cellStyle name="Normal 9 4 5 7" xfId="5161" xr:uid="{D3EC678C-EE7C-4DD3-BF4F-F6C7194ABD95}"/>
    <cellStyle name="Normal 9 4 6" xfId="3371" xr:uid="{8078F062-B9B8-4CCB-9F88-21C5E19F2EBB}"/>
    <cellStyle name="Normal 9 4 6 2" xfId="3372" xr:uid="{34372A72-CDFF-4CE5-8729-015A15E498AE}"/>
    <cellStyle name="Normal 9 4 6 2 2" xfId="3373" xr:uid="{1E7FBD13-1DC3-4ABD-947E-22754D9CBE81}"/>
    <cellStyle name="Normal 9 4 6 2 2 2" xfId="5176" xr:uid="{3526D94F-F35E-4E37-B8C8-4E4A7AEA13ED}"/>
    <cellStyle name="Normal 9 4 6 2 3" xfId="3374" xr:uid="{936E98DF-DA76-41C5-997F-EDEF1086A88A}"/>
    <cellStyle name="Normal 9 4 6 2 3 2" xfId="5177" xr:uid="{C4AE8E6E-2729-4CD8-89AC-A4870B28D0A2}"/>
    <cellStyle name="Normal 9 4 6 2 4" xfId="3375" xr:uid="{D86FE3C7-4910-4F6A-AFE5-FB872984644E}"/>
    <cellStyle name="Normal 9 4 6 2 4 2" xfId="5178" xr:uid="{0D2F67A4-8B37-48C2-B089-4A47D8E00F96}"/>
    <cellStyle name="Normal 9 4 6 2 5" xfId="5175" xr:uid="{9468B002-909F-4687-B826-227BD1DE0345}"/>
    <cellStyle name="Normal 9 4 6 3" xfId="3376" xr:uid="{7D42B768-6197-45F7-A266-F5094882D122}"/>
    <cellStyle name="Normal 9 4 6 3 2" xfId="5179" xr:uid="{A24CC267-7477-44E1-84B7-3FD5D91C7160}"/>
    <cellStyle name="Normal 9 4 6 4" xfId="3377" xr:uid="{7DB71026-A14B-43C5-8F56-41602DDF0746}"/>
    <cellStyle name="Normal 9 4 6 4 2" xfId="5180" xr:uid="{80E5A650-8C75-4C36-A6EE-31D000A4A219}"/>
    <cellStyle name="Normal 9 4 6 5" xfId="3378" xr:uid="{331CA8AB-5B2B-4241-B49C-65027FE1626C}"/>
    <cellStyle name="Normal 9 4 6 5 2" xfId="5181" xr:uid="{2734C43D-9A0D-41F0-B2A4-AEBD83734C0C}"/>
    <cellStyle name="Normal 9 4 6 6" xfId="5174" xr:uid="{34030298-9832-4359-9C4B-FAA4EAB3AD0B}"/>
    <cellStyle name="Normal 9 4 7" xfId="3379" xr:uid="{23E879BA-5EDE-4527-B83F-BD3E7C5CD9E1}"/>
    <cellStyle name="Normal 9 4 7 2" xfId="3380" xr:uid="{FE6BB645-9DCD-439A-AA54-1D20CA64AABA}"/>
    <cellStyle name="Normal 9 4 7 2 2" xfId="5183" xr:uid="{29E7B808-3861-47C2-9C8D-E92E3CC4A703}"/>
    <cellStyle name="Normal 9 4 7 3" xfId="3381" xr:uid="{63EACFD9-C165-4BCD-83BB-E9C03CCCBB36}"/>
    <cellStyle name="Normal 9 4 7 3 2" xfId="5184" xr:uid="{DF5C79E0-85BF-4B59-8C74-BE1033351A8C}"/>
    <cellStyle name="Normal 9 4 7 4" xfId="3382" xr:uid="{A237818C-2634-4E2F-A320-E14CE2E43306}"/>
    <cellStyle name="Normal 9 4 7 4 2" xfId="5185" xr:uid="{58BCE987-26C1-416C-94D3-1AD12853CE09}"/>
    <cellStyle name="Normal 9 4 7 5" xfId="5182" xr:uid="{85CD6384-F7F2-47E0-8804-D8686CE5C420}"/>
    <cellStyle name="Normal 9 4 8" xfId="3383" xr:uid="{4B3F0F96-7698-4C1B-9352-DFB8A143B4C0}"/>
    <cellStyle name="Normal 9 4 8 2" xfId="3384" xr:uid="{1652C9F7-EF06-4CE0-89E5-AD33D943B7C8}"/>
    <cellStyle name="Normal 9 4 8 2 2" xfId="5187" xr:uid="{A1C7F67A-096E-4519-AD73-54EF06DB1D7C}"/>
    <cellStyle name="Normal 9 4 8 3" xfId="3385" xr:uid="{42C48E4C-0A45-4969-A540-285C636278BC}"/>
    <cellStyle name="Normal 9 4 8 3 2" xfId="5188" xr:uid="{E8DE4331-30FB-4CCD-B4E7-ABA97318A4F9}"/>
    <cellStyle name="Normal 9 4 8 4" xfId="3386" xr:uid="{6ED60723-E769-4128-AB65-7053B9A54F85}"/>
    <cellStyle name="Normal 9 4 8 4 2" xfId="5189" xr:uid="{DFFA09ED-1DBD-408E-BE69-4C1C3149AE54}"/>
    <cellStyle name="Normal 9 4 8 5" xfId="5186" xr:uid="{8DBD5354-015E-4009-97D6-FF77B6AC2C76}"/>
    <cellStyle name="Normal 9 4 9" xfId="3387" xr:uid="{0A0D880C-0BFC-41C8-B227-974676FB3A25}"/>
    <cellStyle name="Normal 9 4 9 2" xfId="5190" xr:uid="{63EF8648-7AF3-45A1-933D-908C95D756C4}"/>
    <cellStyle name="Normal 9 5" xfId="3388" xr:uid="{F86CC073-51FB-4947-B60F-A224C8F5AAAD}"/>
    <cellStyle name="Normal 9 5 10" xfId="3389" xr:uid="{A9761081-2313-4CCE-946F-97186494E246}"/>
    <cellStyle name="Normal 9 5 10 2" xfId="5192" xr:uid="{57E3AE17-849A-4EE0-826F-85025F5C60F0}"/>
    <cellStyle name="Normal 9 5 11" xfId="3390" xr:uid="{D20600A0-E03E-4CBD-8164-D0D21344248F}"/>
    <cellStyle name="Normal 9 5 11 2" xfId="5193" xr:uid="{DA9FDC5F-82C2-409E-8925-8402D4E2A77C}"/>
    <cellStyle name="Normal 9 5 12" xfId="5191" xr:uid="{74FCA017-9F7A-486E-BF3F-6757A8F8DCA1}"/>
    <cellStyle name="Normal 9 5 2" xfId="3391" xr:uid="{A630278B-53B1-4F67-ABBD-AD5D7E85E57A}"/>
    <cellStyle name="Normal 9 5 2 10" xfId="5194" xr:uid="{E697FF09-F746-40B8-9AAE-91F058C96199}"/>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8" xr:uid="{1CBF8685-44C9-4929-A194-B014938ECC84}"/>
    <cellStyle name="Normal 9 5 2 2 2 2 2 2 2" xfId="5678" xr:uid="{697C34FC-4A62-49DF-B310-60AB7FA46B4F}"/>
    <cellStyle name="Normal 9 5 2 2 2 2 3" xfId="3396" xr:uid="{3E2CCF73-B1F9-4F05-80C1-CDC65940B91F}"/>
    <cellStyle name="Normal 9 5 2 2 2 2 3 2" xfId="5199" xr:uid="{963582FD-5B4F-4E8E-977F-6EAD6557F788}"/>
    <cellStyle name="Normal 9 5 2 2 2 2 4" xfId="3397" xr:uid="{BF6CCD5E-E621-4573-AA38-665E2F75835D}"/>
    <cellStyle name="Normal 9 5 2 2 2 2 4 2" xfId="5200" xr:uid="{1161DF6E-7B2C-46D6-826F-553DEB5249D1}"/>
    <cellStyle name="Normal 9 5 2 2 2 2 5" xfId="5197" xr:uid="{B592BBFE-95F4-400E-BC9D-193C9D1C6024}"/>
    <cellStyle name="Normal 9 5 2 2 2 3" xfId="3398" xr:uid="{52C60F68-7D3D-4FAB-9822-F8D800416909}"/>
    <cellStyle name="Normal 9 5 2 2 2 3 2" xfId="3399" xr:uid="{A7D84D49-75C3-492F-8483-A4BA44E1ED1E}"/>
    <cellStyle name="Normal 9 5 2 2 2 3 2 2" xfId="5202" xr:uid="{9E1FBB31-98D5-4341-A7C4-F9B92CD7D43A}"/>
    <cellStyle name="Normal 9 5 2 2 2 3 3" xfId="3400" xr:uid="{DEB0BFC0-6AC8-47D9-B90F-FD577C17CA56}"/>
    <cellStyle name="Normal 9 5 2 2 2 3 3 2" xfId="5203" xr:uid="{9EADC670-9938-4851-BCDC-BBCDC1E017EA}"/>
    <cellStyle name="Normal 9 5 2 2 2 3 4" xfId="3401" xr:uid="{03CA0861-E115-40D7-AD98-93C13EA8709B}"/>
    <cellStyle name="Normal 9 5 2 2 2 3 4 2" xfId="5204" xr:uid="{018CE98B-DE4F-4B31-BEA6-E00AD1C7C3C0}"/>
    <cellStyle name="Normal 9 5 2 2 2 3 5" xfId="5201" xr:uid="{0A08CD39-A9DB-446A-A780-9FA81DDCE156}"/>
    <cellStyle name="Normal 9 5 2 2 2 4" xfId="3402" xr:uid="{5D86A963-245A-49A6-A2B1-B654F7A5EFF0}"/>
    <cellStyle name="Normal 9 5 2 2 2 4 2" xfId="5205" xr:uid="{54E84A91-200F-4188-A128-A0D71EA1428E}"/>
    <cellStyle name="Normal 9 5 2 2 2 5" xfId="3403" xr:uid="{0D7CCE81-E84A-4D9A-80E7-BF2B58D2C1DD}"/>
    <cellStyle name="Normal 9 5 2 2 2 5 2" xfId="5206" xr:uid="{E031C111-F4A4-4E49-8F49-881633398862}"/>
    <cellStyle name="Normal 9 5 2 2 2 6" xfId="3404" xr:uid="{FE0A2B1A-1FB6-4859-A93A-8CAF03C86E3D}"/>
    <cellStyle name="Normal 9 5 2 2 2 6 2" xfId="5207" xr:uid="{41B2C436-06AC-4FE9-B7F7-CBF10B51C665}"/>
    <cellStyle name="Normal 9 5 2 2 2 7" xfId="5196" xr:uid="{BD0BEC98-FFA2-438B-AC46-AE2F64830A53}"/>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10" xr:uid="{20FA191D-3FB6-460A-A33F-8F6BB964F533}"/>
    <cellStyle name="Normal 9 5 2 2 3 2 3" xfId="3408" xr:uid="{460C8630-68AB-426D-9D9D-763D724AF965}"/>
    <cellStyle name="Normal 9 5 2 2 3 2 3 2" xfId="5211" xr:uid="{A9424FF1-553A-4CC2-A7F5-B176B33A8500}"/>
    <cellStyle name="Normal 9 5 2 2 3 2 4" xfId="3409" xr:uid="{D555BAE4-2377-4ABA-9575-DA6DB052A73A}"/>
    <cellStyle name="Normal 9 5 2 2 3 2 4 2" xfId="5212" xr:uid="{99D1C7FB-D7C0-4C70-B158-0AB057934975}"/>
    <cellStyle name="Normal 9 5 2 2 3 2 5" xfId="5209" xr:uid="{472303F7-B9CA-4A03-A502-1CBFC241410E}"/>
    <cellStyle name="Normal 9 5 2 2 3 3" xfId="3410" xr:uid="{C505AA95-563E-408B-A1CC-731CD37B53A9}"/>
    <cellStyle name="Normal 9 5 2 2 3 3 2" xfId="5213" xr:uid="{F34B6505-67BF-410D-8F4E-F314B4FA63E3}"/>
    <cellStyle name="Normal 9 5 2 2 3 4" xfId="3411" xr:uid="{D68FF109-AC44-43B9-9469-DF21F3BAECA0}"/>
    <cellStyle name="Normal 9 5 2 2 3 4 2" xfId="5214" xr:uid="{D81D12FA-7BD9-4035-AE99-B1F39FA281A0}"/>
    <cellStyle name="Normal 9 5 2 2 3 5" xfId="3412" xr:uid="{48D2BC56-2EE9-4334-A763-D2EDC87911F4}"/>
    <cellStyle name="Normal 9 5 2 2 3 5 2" xfId="5215" xr:uid="{8778DB86-036F-4344-829F-869A5FD4B8E5}"/>
    <cellStyle name="Normal 9 5 2 2 3 6" xfId="5208" xr:uid="{9AEB6492-4917-44F7-A885-93C48A05D89C}"/>
    <cellStyle name="Normal 9 5 2 2 4" xfId="3413" xr:uid="{19746D52-1266-4886-850F-DE49B8F1E5D1}"/>
    <cellStyle name="Normal 9 5 2 2 4 2" xfId="3414" xr:uid="{8F02253D-2DA7-4DF7-AB36-0A15BE33DDCE}"/>
    <cellStyle name="Normal 9 5 2 2 4 2 2" xfId="5217" xr:uid="{0F017BC8-DED0-43BB-ABDF-24FA4E487C12}"/>
    <cellStyle name="Normal 9 5 2 2 4 2 2 2" xfId="5679" xr:uid="{060B5078-0207-4035-9313-5EA292333C61}"/>
    <cellStyle name="Normal 9 5 2 2 4 3" xfId="3415" xr:uid="{A1462127-7D09-4D1D-AA9D-AF764FEC13B9}"/>
    <cellStyle name="Normal 9 5 2 2 4 3 2" xfId="5218" xr:uid="{C604C26E-413A-4011-A731-5284506937ED}"/>
    <cellStyle name="Normal 9 5 2 2 4 4" xfId="3416" xr:uid="{E5FC1265-8147-4DBD-94DB-054BA3D935D8}"/>
    <cellStyle name="Normal 9 5 2 2 4 4 2" xfId="5219" xr:uid="{FA5968A8-9978-4B45-AAD2-7E7F38F288E0}"/>
    <cellStyle name="Normal 9 5 2 2 4 5" xfId="5216" xr:uid="{18D72A3D-3D59-4CE8-AD0F-4812122A2BF9}"/>
    <cellStyle name="Normal 9 5 2 2 5" xfId="3417" xr:uid="{D1030FEA-03C9-49A7-8E62-BABCB3AB477F}"/>
    <cellStyle name="Normal 9 5 2 2 5 2" xfId="3418" xr:uid="{9EF967B1-DD50-422B-9C1C-8D416AF67331}"/>
    <cellStyle name="Normal 9 5 2 2 5 2 2" xfId="5221" xr:uid="{F576BC04-5CD6-466F-86DB-94DC623C1627}"/>
    <cellStyle name="Normal 9 5 2 2 5 3" xfId="3419" xr:uid="{3ADD6D94-AD84-40E9-A436-ABE7AEFFDEE9}"/>
    <cellStyle name="Normal 9 5 2 2 5 3 2" xfId="5222" xr:uid="{35A1936F-D435-4D34-B469-AC4B0AD3008D}"/>
    <cellStyle name="Normal 9 5 2 2 5 4" xfId="3420" xr:uid="{EBC5E9A4-78A2-4167-A8DF-A6150A067C14}"/>
    <cellStyle name="Normal 9 5 2 2 5 4 2" xfId="5223" xr:uid="{A3B53527-049E-4F7E-AD0D-CD79B7574E13}"/>
    <cellStyle name="Normal 9 5 2 2 5 5" xfId="5220" xr:uid="{71A77110-AA1B-4529-9D41-DCD883190D7E}"/>
    <cellStyle name="Normal 9 5 2 2 6" xfId="3421" xr:uid="{5E5DB2A2-9827-4596-869F-B8830BBB12B8}"/>
    <cellStyle name="Normal 9 5 2 2 6 2" xfId="5224" xr:uid="{1833DD3F-14DC-4C9A-AEB6-040DE7D07746}"/>
    <cellStyle name="Normal 9 5 2 2 7" xfId="3422" xr:uid="{88D7E271-7BDB-49C9-AD74-416A73ED543D}"/>
    <cellStyle name="Normal 9 5 2 2 7 2" xfId="5225" xr:uid="{9BD29F98-8742-40B7-B788-031BA50FB690}"/>
    <cellStyle name="Normal 9 5 2 2 8" xfId="3423" xr:uid="{08E1DCC5-DF73-4598-A21C-A13B18CBF928}"/>
    <cellStyle name="Normal 9 5 2 2 8 2" xfId="5226" xr:uid="{7E13D990-1F21-4C65-AD12-921636D07126}"/>
    <cellStyle name="Normal 9 5 2 2 9" xfId="5195" xr:uid="{EC112208-8F55-468E-B9D8-70E9D8485F58}"/>
    <cellStyle name="Normal 9 5 2 3" xfId="3424" xr:uid="{7953C4C4-CA41-4FC6-9942-AEF24133F3E1}"/>
    <cellStyle name="Normal 9 5 2 3 2" xfId="3425" xr:uid="{EC9B5EC5-DC9F-4B76-A110-211FA8DC46AF}"/>
    <cellStyle name="Normal 9 5 2 3 2 2" xfId="3426" xr:uid="{D6D4CDB3-4F20-4D33-8415-E3B7421B5811}"/>
    <cellStyle name="Normal 9 5 2 3 2 2 2" xfId="5229" xr:uid="{D220A824-101D-400A-BD02-E8C4BF1A336B}"/>
    <cellStyle name="Normal 9 5 2 3 2 2 2 2" xfId="5680" xr:uid="{D5FEB8A9-B618-4F8F-B2D8-D317C5AF3E93}"/>
    <cellStyle name="Normal 9 5 2 3 2 3" xfId="3427" xr:uid="{6CAF1EA0-5483-45FF-99E2-B6981CAE9767}"/>
    <cellStyle name="Normal 9 5 2 3 2 3 2" xfId="5230" xr:uid="{DBA38800-185D-496D-9197-22D49D37A993}"/>
    <cellStyle name="Normal 9 5 2 3 2 4" xfId="3428" xr:uid="{B47E8974-458C-4AF9-84CC-34D421E180D2}"/>
    <cellStyle name="Normal 9 5 2 3 2 4 2" xfId="5231" xr:uid="{A3BBB189-B4F2-4BE4-AB6D-40893DA52406}"/>
    <cellStyle name="Normal 9 5 2 3 2 5" xfId="5228" xr:uid="{F171F672-2100-4643-8D07-E71EC45568E0}"/>
    <cellStyle name="Normal 9 5 2 3 3" xfId="3429" xr:uid="{DF70A764-65AE-4A06-B0C3-C0EA68E39D1E}"/>
    <cellStyle name="Normal 9 5 2 3 3 2" xfId="3430" xr:uid="{33B9A006-230F-4430-AD81-0A1828F7FF73}"/>
    <cellStyle name="Normal 9 5 2 3 3 2 2" xfId="5233" xr:uid="{FE0241E2-AF76-4EFE-B659-3904F62659DB}"/>
    <cellStyle name="Normal 9 5 2 3 3 3" xfId="3431" xr:uid="{4C6CE248-1EA7-4D82-AF72-DBF364689ED2}"/>
    <cellStyle name="Normal 9 5 2 3 3 3 2" xfId="5234" xr:uid="{41134CE1-8F3D-45BC-9A12-C7E26BB45B0B}"/>
    <cellStyle name="Normal 9 5 2 3 3 4" xfId="3432" xr:uid="{95A18C9F-E989-4B20-93A6-3A5BC6326BF0}"/>
    <cellStyle name="Normal 9 5 2 3 3 4 2" xfId="5235" xr:uid="{D891D10A-7A04-4F39-9DF1-037453D0F4F5}"/>
    <cellStyle name="Normal 9 5 2 3 3 5" xfId="5232" xr:uid="{043B7C1A-0E86-459A-B087-944F1B6341A4}"/>
    <cellStyle name="Normal 9 5 2 3 4" xfId="3433" xr:uid="{63CBE5E3-3D73-45AA-8C1D-E37B4B46874E}"/>
    <cellStyle name="Normal 9 5 2 3 4 2" xfId="5236" xr:uid="{9607BE2A-85B6-4252-85CC-F9DF859DBDE3}"/>
    <cellStyle name="Normal 9 5 2 3 5" xfId="3434" xr:uid="{50BFB28E-AADF-4B76-ABA7-97EA3ECBB478}"/>
    <cellStyle name="Normal 9 5 2 3 5 2" xfId="5237" xr:uid="{9A194531-8B70-426F-89D3-FF0270DA267B}"/>
    <cellStyle name="Normal 9 5 2 3 6" xfId="3435" xr:uid="{9AFBB40A-5FA7-4E06-8CB0-CD5FD46CC394}"/>
    <cellStyle name="Normal 9 5 2 3 6 2" xfId="5238" xr:uid="{C6608E60-38C3-4DAF-B3C4-D6C8246C9769}"/>
    <cellStyle name="Normal 9 5 2 3 7" xfId="5227" xr:uid="{D91E3CA0-5956-4EC2-BA93-8505B6932854}"/>
    <cellStyle name="Normal 9 5 2 4" xfId="3436" xr:uid="{34687A04-8F43-4DD0-93DD-B3CB6EA30D0B}"/>
    <cellStyle name="Normal 9 5 2 4 2" xfId="3437" xr:uid="{8093ECCF-5CD7-429E-ACFC-04AE9DB36176}"/>
    <cellStyle name="Normal 9 5 2 4 2 2" xfId="3438" xr:uid="{F40623F2-65D0-4D20-81C2-C6069A9D99BF}"/>
    <cellStyle name="Normal 9 5 2 4 2 2 2" xfId="5241" xr:uid="{E52CD390-346A-49BC-B5E7-DDB01AB3F8E6}"/>
    <cellStyle name="Normal 9 5 2 4 2 3" xfId="3439" xr:uid="{99513CF1-4434-4648-9370-365F77384D49}"/>
    <cellStyle name="Normal 9 5 2 4 2 3 2" xfId="5242" xr:uid="{D2365BB5-9A8A-4889-825F-464D2D83D5C0}"/>
    <cellStyle name="Normal 9 5 2 4 2 4" xfId="3440" xr:uid="{0BFD76FB-8B12-4A52-80B3-C930DD07FDA4}"/>
    <cellStyle name="Normal 9 5 2 4 2 4 2" xfId="5243" xr:uid="{3882A10C-14E7-4511-96BE-AB238C5A6420}"/>
    <cellStyle name="Normal 9 5 2 4 2 5" xfId="5240" xr:uid="{0014BC46-B0A9-4EB1-8D1B-03CF9BB74EE7}"/>
    <cellStyle name="Normal 9 5 2 4 3" xfId="3441" xr:uid="{558C0A5C-B690-4755-A11B-3995B5942152}"/>
    <cellStyle name="Normal 9 5 2 4 3 2" xfId="5244" xr:uid="{AEE4BBF7-537A-47C0-9EA9-2CD84E35C312}"/>
    <cellStyle name="Normal 9 5 2 4 4" xfId="3442" xr:uid="{731FAB44-C035-4434-BBC2-78D19177F876}"/>
    <cellStyle name="Normal 9 5 2 4 4 2" xfId="5245" xr:uid="{8B4AC556-0A5F-4194-877A-8B001F74AAA5}"/>
    <cellStyle name="Normal 9 5 2 4 5" xfId="3443" xr:uid="{5287E35C-CA63-49C4-85CA-9AC4CE3047F9}"/>
    <cellStyle name="Normal 9 5 2 4 5 2" xfId="5246" xr:uid="{DD6ACB43-2280-4ECA-9D8C-79E9EE56DFC4}"/>
    <cellStyle name="Normal 9 5 2 4 6" xfId="5239" xr:uid="{8CF4418C-BEC5-4EEF-B625-154D4FB305F8}"/>
    <cellStyle name="Normal 9 5 2 5" xfId="3444" xr:uid="{E41A2246-1F45-4D76-B522-E10C396DE870}"/>
    <cellStyle name="Normal 9 5 2 5 2" xfId="3445" xr:uid="{9C71CA7C-6CFE-4080-AE49-38B843637FEB}"/>
    <cellStyle name="Normal 9 5 2 5 2 2" xfId="5248" xr:uid="{8D608EE1-CC47-4F19-9C3B-D8D13F5FEBFE}"/>
    <cellStyle name="Normal 9 5 2 5 2 2 2" xfId="5681" xr:uid="{A3D33A09-5826-4EFE-8C30-6706E0764B54}"/>
    <cellStyle name="Normal 9 5 2 5 3" xfId="3446" xr:uid="{0CF0622F-4418-4EC2-ACF3-0B81D498B5AD}"/>
    <cellStyle name="Normal 9 5 2 5 3 2" xfId="5249" xr:uid="{45B393D0-01FF-4D4B-B18B-8915CC68DC4A}"/>
    <cellStyle name="Normal 9 5 2 5 4" xfId="3447" xr:uid="{A6E4643C-6A1B-4B6B-A850-222E09D6CCA6}"/>
    <cellStyle name="Normal 9 5 2 5 4 2" xfId="5250" xr:uid="{65DA57D1-FB1C-4D8A-8740-D4F1155D8E17}"/>
    <cellStyle name="Normal 9 5 2 5 5" xfId="5247" xr:uid="{3530E4BA-26F5-4892-97BF-36EFBDACDCF5}"/>
    <cellStyle name="Normal 9 5 2 6" xfId="3448" xr:uid="{8C110C3A-907B-435A-A8AA-D24C4B1366CE}"/>
    <cellStyle name="Normal 9 5 2 6 2" xfId="3449" xr:uid="{8568CA61-10C1-4A67-BF81-74C3A75566F2}"/>
    <cellStyle name="Normal 9 5 2 6 2 2" xfId="5252" xr:uid="{F5139C6C-7CEC-4024-8B71-B45B6908C35C}"/>
    <cellStyle name="Normal 9 5 2 6 3" xfId="3450" xr:uid="{29A4313F-8949-45E4-B984-92A0944FDCE2}"/>
    <cellStyle name="Normal 9 5 2 6 3 2" xfId="5253" xr:uid="{02956A74-CD82-4477-97B6-55C40B52477A}"/>
    <cellStyle name="Normal 9 5 2 6 4" xfId="3451" xr:uid="{0325FD9A-847A-43EE-B727-CD6655DBABC1}"/>
    <cellStyle name="Normal 9 5 2 6 4 2" xfId="5254" xr:uid="{13ED3EB6-966D-4960-8D45-F836D9D34102}"/>
    <cellStyle name="Normal 9 5 2 6 5" xfId="5251" xr:uid="{260DC074-8BC2-4DEE-93B9-8F21CFE15759}"/>
    <cellStyle name="Normal 9 5 2 7" xfId="3452" xr:uid="{E9633376-09FD-480B-B8E6-E2BBB4C54C9C}"/>
    <cellStyle name="Normal 9 5 2 7 2" xfId="5255" xr:uid="{63D0937A-A3D0-49EF-B5E6-F9095E4D7D28}"/>
    <cellStyle name="Normal 9 5 2 8" xfId="3453" xr:uid="{24667192-8A7F-4C78-B8E0-8EA511051635}"/>
    <cellStyle name="Normal 9 5 2 8 2" xfId="5256" xr:uid="{D2CB44EA-E886-4BBF-B808-B9020AAD6319}"/>
    <cellStyle name="Normal 9 5 2 9" xfId="3454" xr:uid="{A3859758-B49F-42CD-A0B5-055EE9E68BF6}"/>
    <cellStyle name="Normal 9 5 2 9 2" xfId="5257" xr:uid="{4BD1D884-A851-46BA-A682-AD68255CE753}"/>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62" xr:uid="{74B626A7-5D2B-4328-BE21-F4637D68DB78}"/>
    <cellStyle name="Normal 9 5 3 2 2 2 3" xfId="5261" xr:uid="{BF33ECB9-C0D0-47BE-B899-C26DFC5D5EB1}"/>
    <cellStyle name="Normal 9 5 3 2 2 3" xfId="3459" xr:uid="{81EDA8D9-CE06-4943-BBD1-3133299612F3}"/>
    <cellStyle name="Normal 9 5 3 2 2 3 2" xfId="5263" xr:uid="{C7E86354-84E5-40B8-9434-7DEA70F65BCD}"/>
    <cellStyle name="Normal 9 5 3 2 2 4" xfId="3460" xr:uid="{9B9702E4-91CA-4288-83C4-823B366BBDE5}"/>
    <cellStyle name="Normal 9 5 3 2 2 4 2" xfId="5264" xr:uid="{E88F1A78-5FB2-4412-91C0-6455AE4B7380}"/>
    <cellStyle name="Normal 9 5 3 2 2 5" xfId="5260" xr:uid="{FAF4EE4F-4BDE-41AF-B8F4-596A80D8B3C2}"/>
    <cellStyle name="Normal 9 5 3 2 3" xfId="3461" xr:uid="{215002A9-D445-4D5A-AE79-C3D1F42472E5}"/>
    <cellStyle name="Normal 9 5 3 2 3 2" xfId="3462" xr:uid="{3B61D4E9-2E45-4B2B-8CF2-01515EE8EC5B}"/>
    <cellStyle name="Normal 9 5 3 2 3 2 2" xfId="5266" xr:uid="{0A1B5B52-1D08-47DC-B6B3-25DE56BCC4DE}"/>
    <cellStyle name="Normal 9 5 3 2 3 3" xfId="3463" xr:uid="{1F61B04B-9527-40FF-BE3D-CA384975FB41}"/>
    <cellStyle name="Normal 9 5 3 2 3 3 2" xfId="5267" xr:uid="{96B5759B-6C7C-4EF3-B07D-AB4466A27BA4}"/>
    <cellStyle name="Normal 9 5 3 2 3 4" xfId="3464" xr:uid="{8882092E-0D1E-4D0E-907F-194906559D1A}"/>
    <cellStyle name="Normal 9 5 3 2 3 4 2" xfId="5268" xr:uid="{E5D3CA4C-39EA-4C79-9C07-B592DD889012}"/>
    <cellStyle name="Normal 9 5 3 2 3 5" xfId="5265" xr:uid="{54A0273B-2517-4E60-BB02-DED4F4F0B0DC}"/>
    <cellStyle name="Normal 9 5 3 2 4" xfId="3465" xr:uid="{411F4421-ABEA-461A-9058-E8CD9798B9E8}"/>
    <cellStyle name="Normal 9 5 3 2 4 2" xfId="5269" xr:uid="{805AB0B4-D141-42DC-9342-293EB06D65E2}"/>
    <cellStyle name="Normal 9 5 3 2 5" xfId="3466" xr:uid="{0B02444B-F6A2-462A-9062-3C95251D624E}"/>
    <cellStyle name="Normal 9 5 3 2 5 2" xfId="5270" xr:uid="{BA277778-7CED-4237-A4A0-CCA0D36CA66F}"/>
    <cellStyle name="Normal 9 5 3 2 6" xfId="3467" xr:uid="{65C3478D-E36D-4799-9007-A7B5C1DE94A4}"/>
    <cellStyle name="Normal 9 5 3 2 6 2" xfId="5271" xr:uid="{25C01FE2-58D1-46E5-8499-B137F6EBFCB4}"/>
    <cellStyle name="Normal 9 5 3 2 7" xfId="5259" xr:uid="{AE38B05C-36F6-4B25-95E3-F292CF0B618B}"/>
    <cellStyle name="Normal 9 5 3 3" xfId="3468" xr:uid="{7CDAD7A2-A507-443F-A1F1-EB4044F35383}"/>
    <cellStyle name="Normal 9 5 3 3 2" xfId="3469" xr:uid="{A32C0E1E-F7EE-49AD-94A0-9D4EF0F1865B}"/>
    <cellStyle name="Normal 9 5 3 3 2 2" xfId="3470" xr:uid="{49BE1C5D-8D81-4888-97A5-23925FB4C1B2}"/>
    <cellStyle name="Normal 9 5 3 3 2 2 2" xfId="5274" xr:uid="{7907BBBC-93A6-4AA7-8378-AB9EA8144943}"/>
    <cellStyle name="Normal 9 5 3 3 2 3" xfId="3471" xr:uid="{9DD214D2-D70D-43B5-B6D3-39A6668C3BA7}"/>
    <cellStyle name="Normal 9 5 3 3 2 3 2" xfId="5275" xr:uid="{B9A1F8C4-2CAF-4A16-8D84-1D24399215FD}"/>
    <cellStyle name="Normal 9 5 3 3 2 4" xfId="3472" xr:uid="{4CAC0FFB-A3DC-46A0-853A-11ACB7CC7939}"/>
    <cellStyle name="Normal 9 5 3 3 2 4 2" xfId="5276" xr:uid="{8D9D7BB6-08A1-45A6-BBF8-B0DB564EA1BC}"/>
    <cellStyle name="Normal 9 5 3 3 2 5" xfId="5273" xr:uid="{7DA592CB-706C-46D6-B7D4-A8FB18EF65AF}"/>
    <cellStyle name="Normal 9 5 3 3 3" xfId="3473" xr:uid="{E5026B54-9B89-4D83-A174-5D07F5E2155D}"/>
    <cellStyle name="Normal 9 5 3 3 3 2" xfId="5277" xr:uid="{9436E36B-B4C8-4804-836F-F6DF4F578CBD}"/>
    <cellStyle name="Normal 9 5 3 3 4" xfId="3474" xr:uid="{E062739B-F646-405F-8385-F898B790ECB5}"/>
    <cellStyle name="Normal 9 5 3 3 4 2" xfId="5278" xr:uid="{800B905E-D270-4091-B6BE-8F7D06387C19}"/>
    <cellStyle name="Normal 9 5 3 3 5" xfId="3475" xr:uid="{F5D30213-279D-4255-A0DE-3F69F4F403A7}"/>
    <cellStyle name="Normal 9 5 3 3 5 2" xfId="5279" xr:uid="{00322F24-E9D5-44D8-8958-9A4060A7B96F}"/>
    <cellStyle name="Normal 9 5 3 3 6" xfId="5272" xr:uid="{44F9C279-84D8-4127-87DD-E7831A583058}"/>
    <cellStyle name="Normal 9 5 3 4" xfId="3476" xr:uid="{2956DDAD-978D-48AC-8E58-46D23C8B510F}"/>
    <cellStyle name="Normal 9 5 3 4 2" xfId="3477" xr:uid="{D1FFA0D6-70DA-4217-8381-68FE55181D90}"/>
    <cellStyle name="Normal 9 5 3 4 2 2" xfId="5281" xr:uid="{851BA7DB-7685-4A39-B384-14FB7CECCDCA}"/>
    <cellStyle name="Normal 9 5 3 4 2 2 2" xfId="5682" xr:uid="{3191E7C1-5988-4EE8-924C-44992AE1C6E6}"/>
    <cellStyle name="Normal 9 5 3 4 3" xfId="3478" xr:uid="{900533C0-49E9-4916-B9A3-32FDDAE42CF6}"/>
    <cellStyle name="Normal 9 5 3 4 3 2" xfId="5282" xr:uid="{C94F19F6-791C-4C35-9198-24EC6330B614}"/>
    <cellStyle name="Normal 9 5 3 4 4" xfId="3479" xr:uid="{D7820F01-9A4B-4F9C-B399-F6C809DC336F}"/>
    <cellStyle name="Normal 9 5 3 4 4 2" xfId="5283" xr:uid="{FD303725-D731-42EA-AFEF-F1281BC0B0CE}"/>
    <cellStyle name="Normal 9 5 3 4 5" xfId="5280" xr:uid="{F1AEB971-4006-4FBB-A757-531B8C18B69D}"/>
    <cellStyle name="Normal 9 5 3 5" xfId="3480" xr:uid="{7CB31839-CB84-4E61-8E87-49120194112E}"/>
    <cellStyle name="Normal 9 5 3 5 2" xfId="3481" xr:uid="{78CD7958-FB10-470E-9ADC-A9F616CE1DA8}"/>
    <cellStyle name="Normal 9 5 3 5 2 2" xfId="5285" xr:uid="{E9C9B813-F379-4B2F-9C1E-F9EBB8202A6B}"/>
    <cellStyle name="Normal 9 5 3 5 3" xfId="3482" xr:uid="{7A44180B-DC9E-4628-AA2C-D511A3E1A4DB}"/>
    <cellStyle name="Normal 9 5 3 5 3 2" xfId="5286" xr:uid="{8D4145BC-37E4-424B-9F3E-ACD63388CE20}"/>
    <cellStyle name="Normal 9 5 3 5 4" xfId="3483" xr:uid="{C065D9EF-3BF9-4395-869B-985EBB592D22}"/>
    <cellStyle name="Normal 9 5 3 5 4 2" xfId="5287" xr:uid="{60E567DB-EE41-49D2-B7BC-D13481E53064}"/>
    <cellStyle name="Normal 9 5 3 5 5" xfId="5284" xr:uid="{778BC7AB-83D2-46A4-BD37-410025809E7C}"/>
    <cellStyle name="Normal 9 5 3 6" xfId="3484" xr:uid="{8069611D-FE07-40C2-A3F2-F7AADA426843}"/>
    <cellStyle name="Normal 9 5 3 6 2" xfId="5288" xr:uid="{07B7EE50-C586-40C9-855C-8E6F25656B3B}"/>
    <cellStyle name="Normal 9 5 3 7" xfId="3485" xr:uid="{E409B1D1-567A-4E09-ADFE-5127B91B5C13}"/>
    <cellStyle name="Normal 9 5 3 7 2" xfId="5289" xr:uid="{B87BE839-2B68-4F84-9F87-C6666C08495B}"/>
    <cellStyle name="Normal 9 5 3 8" xfId="3486" xr:uid="{AD8E4184-C5B5-42A8-95BB-6AF790A5515D}"/>
    <cellStyle name="Normal 9 5 3 8 2" xfId="5290" xr:uid="{80816B48-7522-4170-BD90-6C7B48ED1327}"/>
    <cellStyle name="Normal 9 5 3 9" xfId="5258" xr:uid="{DDBAA544-2BE4-4BFE-B3AE-A5B36DCE4E29}"/>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94" xr:uid="{34E79C08-525B-451A-BBA7-7FD1A136736D}"/>
    <cellStyle name="Normal 9 5 4 2 2 3" xfId="3491" xr:uid="{F4965547-5CE4-4099-98C1-719E32EC737E}"/>
    <cellStyle name="Normal 9 5 4 2 2 3 2" xfId="5295" xr:uid="{12A706F0-7246-469A-91FE-C24CE28AEEA5}"/>
    <cellStyle name="Normal 9 5 4 2 2 4" xfId="3492" xr:uid="{CAFDA8F3-4445-4C8B-9D75-ED2E1F9C4D20}"/>
    <cellStyle name="Normal 9 5 4 2 2 4 2" xfId="5296" xr:uid="{8B3455FB-C8F2-4005-AFAE-707599CD1483}"/>
    <cellStyle name="Normal 9 5 4 2 2 5" xfId="5293" xr:uid="{89899910-12D8-4E3A-9020-8FC28F88F6F3}"/>
    <cellStyle name="Normal 9 5 4 2 3" xfId="3493" xr:uid="{ABEBAA1B-2EFC-4D53-91C2-CFB8E892C35D}"/>
    <cellStyle name="Normal 9 5 4 2 3 2" xfId="5297" xr:uid="{4F6B5583-618A-4F74-BEE0-3401C5359F08}"/>
    <cellStyle name="Normal 9 5 4 2 4" xfId="3494" xr:uid="{F80B5EA7-759F-4D1A-BE47-A48DFBB52A17}"/>
    <cellStyle name="Normal 9 5 4 2 4 2" xfId="5298" xr:uid="{0C5821C6-930B-4E23-A34E-3A6CC07BE423}"/>
    <cellStyle name="Normal 9 5 4 2 5" xfId="3495" xr:uid="{8290C90D-43B6-427D-AB95-609FE562B116}"/>
    <cellStyle name="Normal 9 5 4 2 5 2" xfId="5299" xr:uid="{C689B7E5-F258-4D6B-A206-BFC64BBEB95D}"/>
    <cellStyle name="Normal 9 5 4 2 6" xfId="5292" xr:uid="{94B703C9-7900-432A-9027-A6617BEF49DC}"/>
    <cellStyle name="Normal 9 5 4 3" xfId="3496" xr:uid="{F50801D6-FC22-40E5-A00A-61F4FB8F1128}"/>
    <cellStyle name="Normal 9 5 4 3 2" xfId="3497" xr:uid="{39EF0002-E058-4ADE-9EE2-B1CCF3F38BC8}"/>
    <cellStyle name="Normal 9 5 4 3 2 2" xfId="5301" xr:uid="{B72EECF1-BEFB-42B2-8313-2629611F67FB}"/>
    <cellStyle name="Normal 9 5 4 3 3" xfId="3498" xr:uid="{34CA5CF6-F299-4624-8DA9-F03519E3BC52}"/>
    <cellStyle name="Normal 9 5 4 3 3 2" xfId="5302" xr:uid="{FA9C0B00-0493-44EC-A2C5-F41DFEF74D0F}"/>
    <cellStyle name="Normal 9 5 4 3 4" xfId="3499" xr:uid="{39A6F213-740F-4718-A632-93D5AE134FC9}"/>
    <cellStyle name="Normal 9 5 4 3 4 2" xfId="5303" xr:uid="{C971EA01-4FEA-41A0-B30B-F7F9B8C7CD25}"/>
    <cellStyle name="Normal 9 5 4 3 5" xfId="5300" xr:uid="{E76845DC-8DD9-482B-8AFA-92CB7D26A7B8}"/>
    <cellStyle name="Normal 9 5 4 4" xfId="3500" xr:uid="{2C9BBD38-6AEB-49E7-BA39-C871B7F700AA}"/>
    <cellStyle name="Normal 9 5 4 4 2" xfId="3501" xr:uid="{681755ED-F5DC-433D-B04E-19D20F0825CC}"/>
    <cellStyle name="Normal 9 5 4 4 2 2" xfId="5305" xr:uid="{293690A3-0E11-46A3-95F6-4A92556949B5}"/>
    <cellStyle name="Normal 9 5 4 4 3" xfId="3502" xr:uid="{A023CC44-368B-47B8-88A1-E0BBB93BA094}"/>
    <cellStyle name="Normal 9 5 4 4 3 2" xfId="5306" xr:uid="{E0B65311-CC94-4102-9679-4C4C3197F068}"/>
    <cellStyle name="Normal 9 5 4 4 4" xfId="3503" xr:uid="{2498BC5C-214B-434F-BC73-5368B7617698}"/>
    <cellStyle name="Normal 9 5 4 4 4 2" xfId="5307" xr:uid="{8B5110B3-324B-4CEE-A183-35B699B7203B}"/>
    <cellStyle name="Normal 9 5 4 4 5" xfId="5304" xr:uid="{E03F362A-2FC4-4C28-8E93-6E0E3DC7F7A5}"/>
    <cellStyle name="Normal 9 5 4 5" xfId="3504" xr:uid="{8446262D-E7F7-4258-9D75-FCC787D28D67}"/>
    <cellStyle name="Normal 9 5 4 5 2" xfId="5308" xr:uid="{4052A08E-0321-4740-B896-1A5CB750085C}"/>
    <cellStyle name="Normal 9 5 4 6" xfId="3505" xr:uid="{77E3D96C-E4D1-4F59-B251-4F8906AAB81D}"/>
    <cellStyle name="Normal 9 5 4 6 2" xfId="5309" xr:uid="{1D110254-C27C-4E6C-92BA-733DB4759F66}"/>
    <cellStyle name="Normal 9 5 4 7" xfId="3506" xr:uid="{32671DA6-9AD3-4086-BD12-3784DE729229}"/>
    <cellStyle name="Normal 9 5 4 7 2" xfId="5310" xr:uid="{99E99386-0BFF-4177-90EB-598632C1E990}"/>
    <cellStyle name="Normal 9 5 4 8" xfId="5291" xr:uid="{6BD1C0D2-57CF-4530-A267-5F6563693C50}"/>
    <cellStyle name="Normal 9 5 5" xfId="3507" xr:uid="{B37BD26D-E084-425F-A026-C022EABA2FB8}"/>
    <cellStyle name="Normal 9 5 5 2" xfId="3508" xr:uid="{D717E997-7328-4D36-9667-3D914EC724C7}"/>
    <cellStyle name="Normal 9 5 5 2 2" xfId="3509" xr:uid="{5E7ED701-2DB7-4916-B41F-CD0DD4636DDF}"/>
    <cellStyle name="Normal 9 5 5 2 2 2" xfId="5313" xr:uid="{72B7F327-0FDA-42A9-8033-1D18E6DD94FD}"/>
    <cellStyle name="Normal 9 5 5 2 3" xfId="3510" xr:uid="{C7D3BD57-3ACF-4D97-BA3E-A4BF37669E8D}"/>
    <cellStyle name="Normal 9 5 5 2 3 2" xfId="5314" xr:uid="{B1FD7D1B-D509-481E-9B65-B399A991CF57}"/>
    <cellStyle name="Normal 9 5 5 2 4" xfId="3511" xr:uid="{8DA4C761-7A49-4571-8A1D-72507E79E84E}"/>
    <cellStyle name="Normal 9 5 5 2 4 2" xfId="5315" xr:uid="{2873C4A4-7D71-4B36-89D4-B5BB6ABC81DF}"/>
    <cellStyle name="Normal 9 5 5 2 5" xfId="5312" xr:uid="{EB81A737-CC8C-4A1D-973F-409AA9482D2E}"/>
    <cellStyle name="Normal 9 5 5 3" xfId="3512" xr:uid="{2BE788CD-4950-456F-8B23-3AA8AD516D7B}"/>
    <cellStyle name="Normal 9 5 5 3 2" xfId="3513" xr:uid="{44C72F3C-AE61-4366-B44B-8ACA85C34C2A}"/>
    <cellStyle name="Normal 9 5 5 3 2 2" xfId="5317" xr:uid="{B156F210-D2BA-4399-9F99-8D2E8B4FC1A4}"/>
    <cellStyle name="Normal 9 5 5 3 3" xfId="3514" xr:uid="{0ED9306D-CB61-424E-8173-2CCDE6CAA260}"/>
    <cellStyle name="Normal 9 5 5 3 3 2" xfId="5318" xr:uid="{89DB7CA7-2C46-4FFF-9280-A33AEA416CEA}"/>
    <cellStyle name="Normal 9 5 5 3 4" xfId="3515" xr:uid="{E66B88EB-697F-46E7-AF5B-304EDB839CEE}"/>
    <cellStyle name="Normal 9 5 5 3 4 2" xfId="5319" xr:uid="{4A7144E5-B70A-41F6-9F5C-1748244CD485}"/>
    <cellStyle name="Normal 9 5 5 3 5" xfId="5316" xr:uid="{ED4B212F-A7F4-44F0-A738-AEE9F38BFF3F}"/>
    <cellStyle name="Normal 9 5 5 4" xfId="3516" xr:uid="{E57C5B06-B711-49E3-BBE2-CD6C41D017AC}"/>
    <cellStyle name="Normal 9 5 5 4 2" xfId="5320" xr:uid="{F901BA6E-2D85-46FD-A891-586D23B62732}"/>
    <cellStyle name="Normal 9 5 5 5" xfId="3517" xr:uid="{20BC3070-137A-4FE4-86CB-626E81A8A232}"/>
    <cellStyle name="Normal 9 5 5 5 2" xfId="5321" xr:uid="{FC06A788-07C5-4C1D-B854-8C5C60E25679}"/>
    <cellStyle name="Normal 9 5 5 6" xfId="3518" xr:uid="{5C5464CF-3BBC-4985-967F-F6E6B54E4410}"/>
    <cellStyle name="Normal 9 5 5 6 2" xfId="5322" xr:uid="{17C6BCF5-BFD3-4CD9-9B3D-D1EA24CBD91A}"/>
    <cellStyle name="Normal 9 5 5 7" xfId="5311" xr:uid="{30F87D53-0862-4334-AA2F-BA126E66E9EA}"/>
    <cellStyle name="Normal 9 5 6" xfId="3519" xr:uid="{04F9B8AC-2E1F-4835-BFE9-1D6D69FC4DF5}"/>
    <cellStyle name="Normal 9 5 6 2" xfId="3520" xr:uid="{D6539809-178F-413F-97C1-1BFE90CBC14A}"/>
    <cellStyle name="Normal 9 5 6 2 2" xfId="3521" xr:uid="{8388F37B-44E4-4C7A-AAA4-850F62234871}"/>
    <cellStyle name="Normal 9 5 6 2 2 2" xfId="5325" xr:uid="{98531F0F-63A1-4E7C-A569-AD5160EEFC57}"/>
    <cellStyle name="Normal 9 5 6 2 3" xfId="3522" xr:uid="{006A5A07-34F7-42CB-A581-0731DEA5CD09}"/>
    <cellStyle name="Normal 9 5 6 2 3 2" xfId="5326" xr:uid="{0BD964C5-D6CA-4EFD-9BA8-DB938058BBF0}"/>
    <cellStyle name="Normal 9 5 6 2 4" xfId="3523" xr:uid="{9FB6EDE4-ABB1-4D30-B3C6-2868CB304DE9}"/>
    <cellStyle name="Normal 9 5 6 2 4 2" xfId="5327" xr:uid="{FBD0CF71-544E-4F32-9D9A-E655D64EC788}"/>
    <cellStyle name="Normal 9 5 6 2 5" xfId="5324" xr:uid="{EDA25774-B6C4-445F-97F7-94EA4D899569}"/>
    <cellStyle name="Normal 9 5 6 3" xfId="3524" xr:uid="{70D31E7D-8D35-44B6-B356-31B307F95A5E}"/>
    <cellStyle name="Normal 9 5 6 3 2" xfId="5328" xr:uid="{EEFC383E-BE7E-4C9F-A200-517C12EFF346}"/>
    <cellStyle name="Normal 9 5 6 4" xfId="3525" xr:uid="{59D60B76-2E95-4932-908E-B4A988E02ED0}"/>
    <cellStyle name="Normal 9 5 6 4 2" xfId="5329" xr:uid="{44609DC3-A5D0-46A8-B6A6-476690A0B171}"/>
    <cellStyle name="Normal 9 5 6 5" xfId="3526" xr:uid="{53C37F21-B8FF-4570-A5B6-899519EC1C2C}"/>
    <cellStyle name="Normal 9 5 6 5 2" xfId="5330" xr:uid="{16DA1C11-8658-4E02-931F-47A589FA30C8}"/>
    <cellStyle name="Normal 9 5 6 6" xfId="5323" xr:uid="{D1558F6C-E7F4-4BB8-A832-87F41A3E3FC1}"/>
    <cellStyle name="Normal 9 5 7" xfId="3527" xr:uid="{8A32F5F6-6741-43EE-B908-023D31B5CDEF}"/>
    <cellStyle name="Normal 9 5 7 2" xfId="3528" xr:uid="{0BFFC645-E101-4F53-AA74-A74675214F22}"/>
    <cellStyle name="Normal 9 5 7 2 2" xfId="5332" xr:uid="{170BD6BD-28FC-45AD-9BA8-A9BF86F4737D}"/>
    <cellStyle name="Normal 9 5 7 3" xfId="3529" xr:uid="{6C2490A9-054E-46AA-BD0E-B1E151926868}"/>
    <cellStyle name="Normal 9 5 7 3 2" xfId="5333" xr:uid="{060AE6E0-E399-4456-82D5-3DC828348C77}"/>
    <cellStyle name="Normal 9 5 7 4" xfId="3530" xr:uid="{ED3CC8C0-21C6-4A1E-BC3F-94506ED26F43}"/>
    <cellStyle name="Normal 9 5 7 4 2" xfId="5334" xr:uid="{7BDA88C6-34AF-4E52-80AA-F854D5C39A70}"/>
    <cellStyle name="Normal 9 5 7 5" xfId="5331" xr:uid="{013E083D-3F15-4001-BBCF-0D07E29C11D8}"/>
    <cellStyle name="Normal 9 5 8" xfId="3531" xr:uid="{6C98A002-3128-4D4F-83EE-6C28969DC451}"/>
    <cellStyle name="Normal 9 5 8 2" xfId="3532" xr:uid="{DC28BC4D-8758-49D8-B680-B0944F67D6B4}"/>
    <cellStyle name="Normal 9 5 8 2 2" xfId="5336" xr:uid="{31423244-82A2-43BE-987B-534ABFD52B41}"/>
    <cellStyle name="Normal 9 5 8 3" xfId="3533" xr:uid="{268D54E0-77E2-4619-B8E2-87A0033AA1BC}"/>
    <cellStyle name="Normal 9 5 8 3 2" xfId="5337" xr:uid="{206C22F1-11EC-4D18-9B8B-97ECB5555117}"/>
    <cellStyle name="Normal 9 5 8 4" xfId="3534" xr:uid="{94538C98-43EE-4226-9D9A-8F6193FFF09B}"/>
    <cellStyle name="Normal 9 5 8 4 2" xfId="5338" xr:uid="{8F35B2D2-EF7A-4C7C-B33C-25C113EFAED8}"/>
    <cellStyle name="Normal 9 5 8 5" xfId="5335" xr:uid="{085E3872-3236-4568-A6DF-7620447749E3}"/>
    <cellStyle name="Normal 9 5 9" xfId="3535" xr:uid="{50615741-9D37-4C1F-A470-C55E03F6F494}"/>
    <cellStyle name="Normal 9 5 9 2" xfId="5339" xr:uid="{08997200-83E3-4110-B231-5AB912CB820B}"/>
    <cellStyle name="Normal 9 6" xfId="3536" xr:uid="{BFF50448-C313-459F-A1AE-C47CB71FEEAF}"/>
    <cellStyle name="Normal 9 6 10" xfId="5340" xr:uid="{01F89CF4-ED18-406F-882A-1285D88B1045}"/>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44" xr:uid="{841CC11E-0F62-4EC9-B0D9-07958665F27D}"/>
    <cellStyle name="Normal 9 6 2 2 2 2 2 2" xfId="5683" xr:uid="{DF998E6C-8901-442A-9F09-6549A492759D}"/>
    <cellStyle name="Normal 9 6 2 2 2 3" xfId="3541" xr:uid="{73779289-A292-487E-B418-CBD91DC2C29B}"/>
    <cellStyle name="Normal 9 6 2 2 2 3 2" xfId="5345" xr:uid="{4CC5F5FA-D717-493F-B019-413AFCE3A9F4}"/>
    <cellStyle name="Normal 9 6 2 2 2 4" xfId="3542" xr:uid="{73DBD49D-6AE8-49DC-8480-11C32F4CC6D8}"/>
    <cellStyle name="Normal 9 6 2 2 2 4 2" xfId="5346" xr:uid="{22BDD2E0-4C57-4530-A48C-E1A30E8C9D49}"/>
    <cellStyle name="Normal 9 6 2 2 2 5" xfId="5343" xr:uid="{9C7D95D1-D048-45C4-AF3B-137E0017FD20}"/>
    <cellStyle name="Normal 9 6 2 2 3" xfId="3543" xr:uid="{7BA9F422-CD62-4268-82F0-C92AB9933DCF}"/>
    <cellStyle name="Normal 9 6 2 2 3 2" xfId="3544" xr:uid="{5377CFB1-BB37-4FE4-AB9C-531370EB18D3}"/>
    <cellStyle name="Normal 9 6 2 2 3 2 2" xfId="5348" xr:uid="{E7BCB6A4-85EE-44E0-B412-A20E15795C3F}"/>
    <cellStyle name="Normal 9 6 2 2 3 3" xfId="3545" xr:uid="{6DE34F42-A5F4-48D8-B3CF-462084457B73}"/>
    <cellStyle name="Normal 9 6 2 2 3 3 2" xfId="5349" xr:uid="{23079C63-D51A-4C82-BDEB-A96A007E7B07}"/>
    <cellStyle name="Normal 9 6 2 2 3 4" xfId="3546" xr:uid="{6D549EB1-AE7E-45A6-8D6A-4E41FABAA8D3}"/>
    <cellStyle name="Normal 9 6 2 2 3 4 2" xfId="5350" xr:uid="{0184E077-7687-423D-9A34-506624C9FAB2}"/>
    <cellStyle name="Normal 9 6 2 2 3 5" xfId="5347" xr:uid="{A01D5359-3C5F-42B8-9E5F-BEB016A5BF4B}"/>
    <cellStyle name="Normal 9 6 2 2 4" xfId="3547" xr:uid="{25C44FEE-C857-454C-9628-80136D3143C4}"/>
    <cellStyle name="Normal 9 6 2 2 4 2" xfId="5351" xr:uid="{1D7E6ABC-B538-428C-BBCA-4F505842D578}"/>
    <cellStyle name="Normal 9 6 2 2 5" xfId="3548" xr:uid="{BB987446-C94E-4745-8998-FC992F40EDDE}"/>
    <cellStyle name="Normal 9 6 2 2 5 2" xfId="5352" xr:uid="{A340C4A2-9785-4113-9B8B-DDBC428BEF37}"/>
    <cellStyle name="Normal 9 6 2 2 6" xfId="3549" xr:uid="{7D423F21-B260-4FB8-84D8-F006CDBDBE2B}"/>
    <cellStyle name="Normal 9 6 2 2 6 2" xfId="5353" xr:uid="{9DB45B55-1EE4-447C-BCF9-36A4B85EB8F3}"/>
    <cellStyle name="Normal 9 6 2 2 7" xfId="5342" xr:uid="{B81A0FFE-6759-448B-A3CA-D72AC8A128FC}"/>
    <cellStyle name="Normal 9 6 2 3" xfId="3550" xr:uid="{CA52F10D-CD4F-4E4C-B4D8-8875A8ED1CB0}"/>
    <cellStyle name="Normal 9 6 2 3 2" xfId="3551" xr:uid="{AB14CEC2-E6A9-4F3B-8ED0-BB7E384CFDB2}"/>
    <cellStyle name="Normal 9 6 2 3 2 2" xfId="3552" xr:uid="{0BEC0C13-390F-4A4E-99D3-26855E467D55}"/>
    <cellStyle name="Normal 9 6 2 3 2 2 2" xfId="5356" xr:uid="{63D3A5CC-114F-4CAE-AC9E-93BE41BF49D3}"/>
    <cellStyle name="Normal 9 6 2 3 2 3" xfId="3553" xr:uid="{976C345C-BF81-4A56-AF4A-BA19F53385F9}"/>
    <cellStyle name="Normal 9 6 2 3 2 3 2" xfId="5357" xr:uid="{CD8D9A03-A620-4C21-967E-BDE5CE3C1EA6}"/>
    <cellStyle name="Normal 9 6 2 3 2 4" xfId="3554" xr:uid="{DAE3C33D-9F68-41A1-9BC4-BF63BBC05322}"/>
    <cellStyle name="Normal 9 6 2 3 2 4 2" xfId="5358" xr:uid="{FEF065DF-BD25-4F82-BB45-FC3D0C26F269}"/>
    <cellStyle name="Normal 9 6 2 3 2 5" xfId="5355" xr:uid="{7FD1E5DC-9C57-4287-9C9E-D08C2E599109}"/>
    <cellStyle name="Normal 9 6 2 3 3" xfId="3555" xr:uid="{6569709C-1DB4-4379-B9F1-707848279119}"/>
    <cellStyle name="Normal 9 6 2 3 3 2" xfId="5359" xr:uid="{D247F7C5-3C5D-413E-9FA8-074ED60BB397}"/>
    <cellStyle name="Normal 9 6 2 3 4" xfId="3556" xr:uid="{473A70A9-1D27-41DD-BEB5-C40510E5B886}"/>
    <cellStyle name="Normal 9 6 2 3 4 2" xfId="5360" xr:uid="{7E048D32-1215-4D66-95AB-45AAD004E77F}"/>
    <cellStyle name="Normal 9 6 2 3 5" xfId="3557" xr:uid="{469C6613-360F-4DC0-926E-953A820A56D9}"/>
    <cellStyle name="Normal 9 6 2 3 5 2" xfId="5361" xr:uid="{A76B136B-5DAF-411D-8485-3DDD972833F5}"/>
    <cellStyle name="Normal 9 6 2 3 6" xfId="5354" xr:uid="{433961DA-FF12-40F2-88F8-533684448F77}"/>
    <cellStyle name="Normal 9 6 2 4" xfId="3558" xr:uid="{181F9A72-7F71-4BF4-8374-2655C19FD2BE}"/>
    <cellStyle name="Normal 9 6 2 4 2" xfId="3559" xr:uid="{EDE0ADEA-01DF-4D01-8810-40EF343715F5}"/>
    <cellStyle name="Normal 9 6 2 4 2 2" xfId="5363" xr:uid="{D8769DB4-D9A3-4830-87F3-EF759EE5F3C6}"/>
    <cellStyle name="Normal 9 6 2 4 2 2 2" xfId="5684" xr:uid="{77A89B9C-FE83-48BB-B3F5-544C9C268971}"/>
    <cellStyle name="Normal 9 6 2 4 3" xfId="3560" xr:uid="{7D46754F-1AC8-42A2-8351-AC704A273C3E}"/>
    <cellStyle name="Normal 9 6 2 4 3 2" xfId="5364" xr:uid="{A22A5CE8-A41B-4647-AEFF-B1FA1E38F88F}"/>
    <cellStyle name="Normal 9 6 2 4 4" xfId="3561" xr:uid="{BBFBAE1F-7778-4D57-8216-8BAA1EB684FC}"/>
    <cellStyle name="Normal 9 6 2 4 4 2" xfId="5365" xr:uid="{FD5A6E4B-CE0E-4241-8A27-08874AE54030}"/>
    <cellStyle name="Normal 9 6 2 4 5" xfId="5362" xr:uid="{A72C4973-DA33-44C1-ACEC-1806CEF47916}"/>
    <cellStyle name="Normal 9 6 2 5" xfId="3562" xr:uid="{58A1AE35-8B69-4A2D-956A-33769B503AC6}"/>
    <cellStyle name="Normal 9 6 2 5 2" xfId="3563" xr:uid="{831D0774-7BEE-40E5-9751-35C17D08B1A5}"/>
    <cellStyle name="Normal 9 6 2 5 2 2" xfId="5367" xr:uid="{EC27CA8D-9B29-474F-A400-55AF741EBEC9}"/>
    <cellStyle name="Normal 9 6 2 5 3" xfId="3564" xr:uid="{EABD4579-EDCC-49DC-ADE2-BB733F24C981}"/>
    <cellStyle name="Normal 9 6 2 5 3 2" xfId="5368" xr:uid="{013CEB96-A378-42FB-B6A2-F9AE206FD0F9}"/>
    <cellStyle name="Normal 9 6 2 5 4" xfId="3565" xr:uid="{E9050EC4-9E3F-4864-9B10-478686ED3916}"/>
    <cellStyle name="Normal 9 6 2 5 4 2" xfId="5369" xr:uid="{76EB3E73-7116-47B2-A4D7-36C81DA0CFB2}"/>
    <cellStyle name="Normal 9 6 2 5 5" xfId="5366" xr:uid="{7491289B-D37A-47B7-A05B-BB41E1F40CCA}"/>
    <cellStyle name="Normal 9 6 2 6" xfId="3566" xr:uid="{4B33F863-1C38-4324-AA75-D196B7579E80}"/>
    <cellStyle name="Normal 9 6 2 6 2" xfId="5370" xr:uid="{13596CFE-4135-4F91-AB72-44556D6A0A81}"/>
    <cellStyle name="Normal 9 6 2 7" xfId="3567" xr:uid="{B14AE6E0-C2EF-4B6C-A994-A48E33E70A9A}"/>
    <cellStyle name="Normal 9 6 2 7 2" xfId="5371" xr:uid="{2A15E5A6-4924-4590-B859-87B230357D8B}"/>
    <cellStyle name="Normal 9 6 2 8" xfId="3568" xr:uid="{DD756611-FAB7-48F1-88C5-282241F09FE9}"/>
    <cellStyle name="Normal 9 6 2 8 2" xfId="5372" xr:uid="{E75B5F2A-B2D7-435A-B700-A920F1DEBB8A}"/>
    <cellStyle name="Normal 9 6 2 9" xfId="5341" xr:uid="{27EEB8D1-9714-451F-80B2-56CDD0B7451A}"/>
    <cellStyle name="Normal 9 6 3" xfId="3569" xr:uid="{840DDF70-8CBB-4DD5-9334-5E447D943C47}"/>
    <cellStyle name="Normal 9 6 3 2" xfId="3570" xr:uid="{4006056C-7A8B-48E7-9CDD-B5E951A43C19}"/>
    <cellStyle name="Normal 9 6 3 2 2" xfId="3571" xr:uid="{1CFC13BA-539C-4CCA-9C15-E996C0E2351B}"/>
    <cellStyle name="Normal 9 6 3 2 2 2" xfId="5375" xr:uid="{247C8A2E-6E18-4EA2-B676-D98F5EF55E8E}"/>
    <cellStyle name="Normal 9 6 3 2 2 2 2" xfId="5685" xr:uid="{D04B5A34-6EFB-480F-A309-595EF58EC503}"/>
    <cellStyle name="Normal 9 6 3 2 3" xfId="3572" xr:uid="{A3BFEEC4-8F30-4186-BD82-2A46424EE3FD}"/>
    <cellStyle name="Normal 9 6 3 2 3 2" xfId="5376" xr:uid="{01D9FAB4-AC8B-4817-A074-C766124EB30C}"/>
    <cellStyle name="Normal 9 6 3 2 4" xfId="3573" xr:uid="{8BB588AC-2F51-46D3-B387-FE3A8D84AA87}"/>
    <cellStyle name="Normal 9 6 3 2 4 2" xfId="5377" xr:uid="{C8310E5A-FBC4-4188-B67E-C621F658F575}"/>
    <cellStyle name="Normal 9 6 3 2 5" xfId="5374" xr:uid="{42BB845E-EC55-4045-9E33-DD1F38F6A91B}"/>
    <cellStyle name="Normal 9 6 3 3" xfId="3574" xr:uid="{6DB1D84B-B945-407A-836E-297729974FE9}"/>
    <cellStyle name="Normal 9 6 3 3 2" xfId="3575" xr:uid="{6B0D7E83-9998-4BBE-B9BE-62EC78B57D03}"/>
    <cellStyle name="Normal 9 6 3 3 2 2" xfId="5379" xr:uid="{320675CB-FE38-4193-B308-B3945973F2B6}"/>
    <cellStyle name="Normal 9 6 3 3 3" xfId="3576" xr:uid="{B48D4A7B-667B-4F43-9694-BDA9AF1FF268}"/>
    <cellStyle name="Normal 9 6 3 3 3 2" xfId="5380" xr:uid="{9A528D7B-500B-4D26-B729-FDF718BA8CCF}"/>
    <cellStyle name="Normal 9 6 3 3 4" xfId="3577" xr:uid="{473FF0FD-BB7F-4164-B806-DFA303720F70}"/>
    <cellStyle name="Normal 9 6 3 3 4 2" xfId="5381" xr:uid="{681EF821-2B58-44D1-9D31-01AF57AEA628}"/>
    <cellStyle name="Normal 9 6 3 3 5" xfId="5378" xr:uid="{3D4DB98B-AF2D-469E-83C0-068D6887AD90}"/>
    <cellStyle name="Normal 9 6 3 4" xfId="3578" xr:uid="{6FC633F9-6940-468A-81F1-10EF4C3C73D6}"/>
    <cellStyle name="Normal 9 6 3 4 2" xfId="5382" xr:uid="{CABC3897-1D8C-4062-B5AD-2AC2A73CFACC}"/>
    <cellStyle name="Normal 9 6 3 5" xfId="3579" xr:uid="{CEFE2E24-082C-401F-8910-15BEA397F712}"/>
    <cellStyle name="Normal 9 6 3 5 2" xfId="5383" xr:uid="{39934BE2-9371-4FE0-85AA-6456EFEE24E3}"/>
    <cellStyle name="Normal 9 6 3 6" xfId="3580" xr:uid="{CBF0593B-4FC3-4CEE-9D56-F5B4D4CD827A}"/>
    <cellStyle name="Normal 9 6 3 6 2" xfId="5384" xr:uid="{047EEB5E-F7CA-4FFD-A208-56B85BBA19E4}"/>
    <cellStyle name="Normal 9 6 3 7" xfId="5373" xr:uid="{49364355-AF73-45D8-BB3E-A51C40C70703}"/>
    <cellStyle name="Normal 9 6 4" xfId="3581" xr:uid="{9BC91CC1-6C7C-4CCE-BCFA-96E84A3F8F65}"/>
    <cellStyle name="Normal 9 6 4 2" xfId="3582" xr:uid="{D81B91E3-AEEB-40D5-8520-D00279E24735}"/>
    <cellStyle name="Normal 9 6 4 2 2" xfId="3583" xr:uid="{991FBAA8-A238-45AB-9535-1E24FFA71C83}"/>
    <cellStyle name="Normal 9 6 4 2 2 2" xfId="5387" xr:uid="{2A4EF6C4-944D-4E2A-A00E-C06D38B5F968}"/>
    <cellStyle name="Normal 9 6 4 2 3" xfId="3584" xr:uid="{DC61F81A-6DF7-4700-94A5-B9EB382707BC}"/>
    <cellStyle name="Normal 9 6 4 2 3 2" xfId="5388" xr:uid="{988EBB63-154A-44A4-A4CE-CAEB09C0C1BD}"/>
    <cellStyle name="Normal 9 6 4 2 4" xfId="3585" xr:uid="{67AA95AB-FDFD-43D6-A665-5C710A2C2282}"/>
    <cellStyle name="Normal 9 6 4 2 4 2" xfId="5389" xr:uid="{E6B169FA-78B3-4289-AF5A-14AB1E320A8E}"/>
    <cellStyle name="Normal 9 6 4 2 5" xfId="5386" xr:uid="{5F2B1DFB-7958-4247-AFC1-7C5FFD9A398B}"/>
    <cellStyle name="Normal 9 6 4 3" xfId="3586" xr:uid="{809A3D4A-684F-44B2-A252-AAC9427708E6}"/>
    <cellStyle name="Normal 9 6 4 3 2" xfId="5390" xr:uid="{F202FC14-8FD7-482B-BC83-62DEC69FD1F7}"/>
    <cellStyle name="Normal 9 6 4 4" xfId="3587" xr:uid="{10B8F45D-7267-48A3-9B6F-985E233549E9}"/>
    <cellStyle name="Normal 9 6 4 4 2" xfId="5391" xr:uid="{1914B14E-A542-411B-A3A6-896C3CC59777}"/>
    <cellStyle name="Normal 9 6 4 5" xfId="3588" xr:uid="{94E968E2-C4B9-4661-8E26-BAC486FBD715}"/>
    <cellStyle name="Normal 9 6 4 5 2" xfId="5392" xr:uid="{FC6E96AC-D606-4923-935F-F50CA876B5FB}"/>
    <cellStyle name="Normal 9 6 4 6" xfId="5385" xr:uid="{8DAB24A9-B950-481E-BDED-C2700120DF47}"/>
    <cellStyle name="Normal 9 6 5" xfId="3589" xr:uid="{D7DEA669-35E8-4386-9E39-652110E46899}"/>
    <cellStyle name="Normal 9 6 5 2" xfId="3590" xr:uid="{36EBB53C-B0AA-48BB-99D7-8DDFC815D542}"/>
    <cellStyle name="Normal 9 6 5 2 2" xfId="5394" xr:uid="{2F98877E-1BD2-46F8-98B8-46A61B4E7869}"/>
    <cellStyle name="Normal 9 6 5 2 2 2" xfId="5686" xr:uid="{4872E0B4-AE5A-4167-BA88-CF4E8F1A0C2B}"/>
    <cellStyle name="Normal 9 6 5 3" xfId="3591" xr:uid="{F07DB241-45F7-4040-A12A-34D633E5E2FB}"/>
    <cellStyle name="Normal 9 6 5 3 2" xfId="5395" xr:uid="{29DB4674-4DE1-4ACC-9B08-07100FCC88A9}"/>
    <cellStyle name="Normal 9 6 5 4" xfId="3592" xr:uid="{90897537-06F6-458A-A62D-EDC6187BEB9D}"/>
    <cellStyle name="Normal 9 6 5 4 2" xfId="5396" xr:uid="{BAEC1034-75D6-4DC8-8CBD-DB258993A3E1}"/>
    <cellStyle name="Normal 9 6 5 5" xfId="5393" xr:uid="{5E04A6C5-E0E2-44C7-84D3-8A3A978996E2}"/>
    <cellStyle name="Normal 9 6 6" xfId="3593" xr:uid="{E64DE26C-5E9A-47A0-BE60-B36039D521E8}"/>
    <cellStyle name="Normal 9 6 6 2" xfId="3594" xr:uid="{FAE45BA7-BEF7-4442-9F63-8C356B78A5CB}"/>
    <cellStyle name="Normal 9 6 6 2 2" xfId="5398" xr:uid="{B921B7AE-6755-4546-B964-FEE876505505}"/>
    <cellStyle name="Normal 9 6 6 3" xfId="3595" xr:uid="{67AAB308-2EB9-44EA-B33D-8F1A69C94B6F}"/>
    <cellStyle name="Normal 9 6 6 3 2" xfId="5399" xr:uid="{AB8FD634-5496-49D3-A126-3A46929DE073}"/>
    <cellStyle name="Normal 9 6 6 4" xfId="3596" xr:uid="{6FFD0B3E-2192-4836-B579-95842BC39CF3}"/>
    <cellStyle name="Normal 9 6 6 4 2" xfId="5400" xr:uid="{91F53973-6D4F-47D7-A51E-5C98A599B285}"/>
    <cellStyle name="Normal 9 6 6 5" xfId="5397" xr:uid="{554BC353-C954-4A8A-A03E-DF881A11C10C}"/>
    <cellStyle name="Normal 9 6 7" xfId="3597" xr:uid="{9019F92E-C065-46D0-A6FF-9D9B80A657F1}"/>
    <cellStyle name="Normal 9 6 7 2" xfId="5401" xr:uid="{D08A479C-08A5-4EF4-832E-CD541F7BA24E}"/>
    <cellStyle name="Normal 9 6 8" xfId="3598" xr:uid="{193ABBD1-F4F9-45CF-AA0D-DBB3F8B2B385}"/>
    <cellStyle name="Normal 9 6 8 2" xfId="5402" xr:uid="{1CC67310-8DFA-4B7C-BB10-919C34F468EB}"/>
    <cellStyle name="Normal 9 6 9" xfId="3599" xr:uid="{00B2B5A6-9F51-4D64-8277-75B17B08B9B8}"/>
    <cellStyle name="Normal 9 6 9 2" xfId="5403" xr:uid="{6DD76C24-DFED-4BDC-B426-89CF5BE7C35E}"/>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8" xr:uid="{376842A7-A850-42F8-8452-382AA2732BC2}"/>
    <cellStyle name="Normal 9 7 2 2 2 3" xfId="5407" xr:uid="{083922A5-A073-4141-A60E-11CBDC23CA6C}"/>
    <cellStyle name="Normal 9 7 2 2 3" xfId="3604" xr:uid="{2E626BC5-1911-4CBB-A85B-3BF05DED003B}"/>
    <cellStyle name="Normal 9 7 2 2 3 2" xfId="5409" xr:uid="{2BEA3FE2-7304-4419-BFE9-E2A670606063}"/>
    <cellStyle name="Normal 9 7 2 2 4" xfId="3605" xr:uid="{09E9B784-B6A2-4EEF-B74B-EA06208DCDD2}"/>
    <cellStyle name="Normal 9 7 2 2 4 2" xfId="5410" xr:uid="{D1E1113E-0FC4-4152-8C5D-3AD6D3057A9F}"/>
    <cellStyle name="Normal 9 7 2 2 5" xfId="5406" xr:uid="{D9616CA9-9D5A-428F-ACA6-87C72071321F}"/>
    <cellStyle name="Normal 9 7 2 3" xfId="3606" xr:uid="{2961A527-A5A0-4FD6-91A2-96A85005EF31}"/>
    <cellStyle name="Normal 9 7 2 3 2" xfId="3607" xr:uid="{C678F8B2-AE8A-4663-BB19-19B928427025}"/>
    <cellStyle name="Normal 9 7 2 3 2 2" xfId="5412" xr:uid="{ECB2CD2D-4EED-410D-81B2-D37D34912457}"/>
    <cellStyle name="Normal 9 7 2 3 3" xfId="3608" xr:uid="{1BD4EB06-3217-45DB-9510-4F91E919C856}"/>
    <cellStyle name="Normal 9 7 2 3 3 2" xfId="5413" xr:uid="{AE19A90C-C48B-4473-BA60-CA0707FEC211}"/>
    <cellStyle name="Normal 9 7 2 3 4" xfId="3609" xr:uid="{D25A23E5-F06B-4DB6-B767-ECEDD31CA078}"/>
    <cellStyle name="Normal 9 7 2 3 4 2" xfId="5414" xr:uid="{4F1213D7-5233-4E19-94B9-5070FA7A9C39}"/>
    <cellStyle name="Normal 9 7 2 3 5" xfId="5411" xr:uid="{4A0C4177-BAF6-47BA-BA78-177F9251ADB0}"/>
    <cellStyle name="Normal 9 7 2 4" xfId="3610" xr:uid="{DC9C7B3B-D56A-4400-9BA6-0A8D4B5DAF0A}"/>
    <cellStyle name="Normal 9 7 2 4 2" xfId="5415" xr:uid="{B467B708-78F0-4243-9F7D-CF6DCEF52D88}"/>
    <cellStyle name="Normal 9 7 2 5" xfId="3611" xr:uid="{74A854AA-BE3C-4C1B-9BF3-D1A85778D077}"/>
    <cellStyle name="Normal 9 7 2 5 2" xfId="5416" xr:uid="{BE5F2CC9-65FE-44D8-9734-1B308F8632A6}"/>
    <cellStyle name="Normal 9 7 2 6" xfId="3612" xr:uid="{3667CF48-1370-49B0-BD9F-7E88100CB84A}"/>
    <cellStyle name="Normal 9 7 2 6 2" xfId="5417" xr:uid="{E8237136-533F-4413-ADF8-865695EEB6FC}"/>
    <cellStyle name="Normal 9 7 2 7" xfId="5405" xr:uid="{D9438C0B-A90B-4215-A217-30780E243781}"/>
    <cellStyle name="Normal 9 7 3" xfId="3613" xr:uid="{902F0C4A-9E9F-4D2D-9D14-2D03D6A2186B}"/>
    <cellStyle name="Normal 9 7 3 2" xfId="3614" xr:uid="{6F3E2E1C-99D0-4063-A484-44F822B6192D}"/>
    <cellStyle name="Normal 9 7 3 2 2" xfId="3615" xr:uid="{DAEF4168-717F-49C5-B6CE-A53429758576}"/>
    <cellStyle name="Normal 9 7 3 2 2 2" xfId="5420" xr:uid="{E4A28949-585F-4E60-B7DE-CE120B10CFE5}"/>
    <cellStyle name="Normal 9 7 3 2 3" xfId="3616" xr:uid="{07D563BF-E801-40FD-BCB1-8E3E3262EB12}"/>
    <cellStyle name="Normal 9 7 3 2 3 2" xfId="5421" xr:uid="{51984814-8CF7-4D5E-B90C-FF3347C973A0}"/>
    <cellStyle name="Normal 9 7 3 2 4" xfId="3617" xr:uid="{06CEE252-CBBE-4CD0-B330-2852D613814B}"/>
    <cellStyle name="Normal 9 7 3 2 4 2" xfId="5422" xr:uid="{A30C7C18-6755-49B1-A19E-FC86E27E9C96}"/>
    <cellStyle name="Normal 9 7 3 2 5" xfId="5419" xr:uid="{FAA82C8E-6F4B-4955-A92C-17260FF2440A}"/>
    <cellStyle name="Normal 9 7 3 3" xfId="3618" xr:uid="{DA496EC0-5ADD-4BE0-8356-91A5D643329E}"/>
    <cellStyle name="Normal 9 7 3 3 2" xfId="5423" xr:uid="{3C06B463-51F1-4835-9D0F-057DC2345E31}"/>
    <cellStyle name="Normal 9 7 3 4" xfId="3619" xr:uid="{594CA94A-87A5-477C-91B4-BBA60C6CE123}"/>
    <cellStyle name="Normal 9 7 3 4 2" xfId="5424" xr:uid="{CA3A4C13-E605-468E-AAF3-2ABD30AD441D}"/>
    <cellStyle name="Normal 9 7 3 5" xfId="3620" xr:uid="{C427076E-FB01-4841-9F79-6F2E93744E88}"/>
    <cellStyle name="Normal 9 7 3 5 2" xfId="5425" xr:uid="{F9F3C7CB-822F-437F-8530-C70C0B0748EA}"/>
    <cellStyle name="Normal 9 7 3 6" xfId="5418" xr:uid="{19940098-619D-4181-9AA9-092A087829F9}"/>
    <cellStyle name="Normal 9 7 4" xfId="3621" xr:uid="{6C9E7BAF-4D63-4E99-9949-9CEC7B4D8A4B}"/>
    <cellStyle name="Normal 9 7 4 2" xfId="3622" xr:uid="{7DD27DF7-9311-4DC5-8455-F4C930942613}"/>
    <cellStyle name="Normal 9 7 4 2 2" xfId="5427" xr:uid="{B8BA48FE-CDF5-46B6-81C6-15A472C80F2B}"/>
    <cellStyle name="Normal 9 7 4 2 2 2" xfId="5687" xr:uid="{BA3951A0-73F0-4EA3-AD39-81214A1B90E4}"/>
    <cellStyle name="Normal 9 7 4 3" xfId="3623" xr:uid="{B1CD8D0A-5EF7-4EC4-BE0B-DAC542A55B63}"/>
    <cellStyle name="Normal 9 7 4 3 2" xfId="5428" xr:uid="{85A7E48B-FF2B-4096-A9D9-7C6CF12CD08B}"/>
    <cellStyle name="Normal 9 7 4 4" xfId="3624" xr:uid="{0E6BF897-F229-445E-BE94-B9A3678ECC6D}"/>
    <cellStyle name="Normal 9 7 4 4 2" xfId="5429" xr:uid="{B51BA6E2-B20E-4F36-92E5-16B04BD883AD}"/>
    <cellStyle name="Normal 9 7 4 5" xfId="5426" xr:uid="{4B0CC247-808A-4A37-B0C5-FFE03710F11F}"/>
    <cellStyle name="Normal 9 7 5" xfId="3625" xr:uid="{5BFF3073-2034-4E17-B505-FB1B98FEC907}"/>
    <cellStyle name="Normal 9 7 5 2" xfId="3626" xr:uid="{8BBDB8FF-BF98-44D1-9134-F685BB7E95F9}"/>
    <cellStyle name="Normal 9 7 5 2 2" xfId="5431" xr:uid="{6FB0951D-86A4-4EAD-8B83-1442E307B070}"/>
    <cellStyle name="Normal 9 7 5 3" xfId="3627" xr:uid="{32A4342F-C2A6-41F5-9DAE-027E60F571BE}"/>
    <cellStyle name="Normal 9 7 5 3 2" xfId="5432" xr:uid="{48E12276-8EEE-46F0-9769-C5B910EEAD99}"/>
    <cellStyle name="Normal 9 7 5 4" xfId="3628" xr:uid="{6003E606-2178-4B8D-A56E-9468325110C8}"/>
    <cellStyle name="Normal 9 7 5 4 2" xfId="5433" xr:uid="{0DAE944B-E869-4271-8F66-BE5308A25D58}"/>
    <cellStyle name="Normal 9 7 5 5" xfId="5430" xr:uid="{056B0F2B-D80B-4AED-94E3-28B1798D0525}"/>
    <cellStyle name="Normal 9 7 6" xfId="3629" xr:uid="{7A13BAFB-B33D-4667-BB7B-C7427265176B}"/>
    <cellStyle name="Normal 9 7 6 2" xfId="5434" xr:uid="{55F337B5-254E-4D8A-890F-735B4FA90F5A}"/>
    <cellStyle name="Normal 9 7 7" xfId="3630" xr:uid="{857833F3-4206-4BF2-9D86-9D386834CCA9}"/>
    <cellStyle name="Normal 9 7 7 2" xfId="5435" xr:uid="{B365DDDD-CB20-441B-8F26-23FFD2E7DBF7}"/>
    <cellStyle name="Normal 9 7 8" xfId="3631" xr:uid="{9A139019-200B-440C-9D85-1AB73A6A4C56}"/>
    <cellStyle name="Normal 9 7 8 2" xfId="5436" xr:uid="{EC53DBB8-C8ED-42B9-9E15-03094C353D4F}"/>
    <cellStyle name="Normal 9 7 9" xfId="5404" xr:uid="{2E421874-287D-4DB8-9BEB-FBF06D6479F1}"/>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40" xr:uid="{38FF59E7-E5E3-4D32-A4AB-7BE31C1A524B}"/>
    <cellStyle name="Normal 9 8 2 2 2 2 2" xfId="5688" xr:uid="{F7DACC97-CC1A-4106-92EF-E480697012A0}"/>
    <cellStyle name="Normal 9 8 2 2 3" xfId="3636" xr:uid="{6E272C3E-45E8-47C3-BCC0-AD2244A388E1}"/>
    <cellStyle name="Normal 9 8 2 2 3 2" xfId="5441" xr:uid="{75D8CCEF-5199-4810-84E5-E2E4A74DEAD1}"/>
    <cellStyle name="Normal 9 8 2 2 4" xfId="3637" xr:uid="{B7A78CC0-CA37-45B4-8144-865D08256F04}"/>
    <cellStyle name="Normal 9 8 2 2 4 2" xfId="5442" xr:uid="{FE2E52C2-28B2-440F-9FF9-643A50091EE6}"/>
    <cellStyle name="Normal 9 8 2 2 5" xfId="5439" xr:uid="{7FBE1A46-8836-4229-A4F2-C0086AA05F5C}"/>
    <cellStyle name="Normal 9 8 2 3" xfId="3638" xr:uid="{9E900116-C839-4B36-A322-5A7509900B5B}"/>
    <cellStyle name="Normal 9 8 2 3 2" xfId="5443" xr:uid="{56988AF3-F79D-4773-9E0C-D8B99BF119AA}"/>
    <cellStyle name="Normal 9 8 2 3 2 2" xfId="5689" xr:uid="{111796C8-D5BB-4EA4-89C0-412C579F4736}"/>
    <cellStyle name="Normal 9 8 2 4" xfId="3639" xr:uid="{5D88517C-88EB-4F3C-A06A-0E1703FA1B1D}"/>
    <cellStyle name="Normal 9 8 2 4 2" xfId="5444" xr:uid="{4B9299CE-2778-4D05-9D38-414DA8AB151F}"/>
    <cellStyle name="Normal 9 8 2 5" xfId="3640" xr:uid="{05896BB6-F57E-4BB4-8743-2CC4BBCB32F6}"/>
    <cellStyle name="Normal 9 8 2 5 2" xfId="5445" xr:uid="{DFFC2D37-BDCA-41BC-8D96-D22A9D1EC4D8}"/>
    <cellStyle name="Normal 9 8 2 6" xfId="5438" xr:uid="{7B426906-915E-40E9-B84D-001C92F3EF0F}"/>
    <cellStyle name="Normal 9 8 3" xfId="3641" xr:uid="{4649D1C1-078F-4EF0-9BFE-6F402EF00446}"/>
    <cellStyle name="Normal 9 8 3 2" xfId="3642" xr:uid="{B7AB93C7-A568-4481-BF6B-21860DBE6121}"/>
    <cellStyle name="Normal 9 8 3 2 2" xfId="5447" xr:uid="{636D78B3-D949-4453-90F3-CE323516504E}"/>
    <cellStyle name="Normal 9 8 3 2 2 2" xfId="5690" xr:uid="{8B1BCBCE-D01E-4108-ADE2-100F5538226A}"/>
    <cellStyle name="Normal 9 8 3 3" xfId="3643" xr:uid="{21304D52-FDBA-4FB2-86CB-5694683F5861}"/>
    <cellStyle name="Normal 9 8 3 3 2" xfId="5448" xr:uid="{F14B253B-C36B-4AD8-9227-F2F389BA6275}"/>
    <cellStyle name="Normal 9 8 3 4" xfId="3644" xr:uid="{CD15FEAC-5CA3-4DD2-BC2E-E23BAB659DD4}"/>
    <cellStyle name="Normal 9 8 3 4 2" xfId="5449" xr:uid="{97DC6754-3E0A-4D06-B201-155B77F530BF}"/>
    <cellStyle name="Normal 9 8 3 5" xfId="5446" xr:uid="{1BAE7014-9258-4469-8F70-8AFF95B2DD59}"/>
    <cellStyle name="Normal 9 8 4" xfId="3645" xr:uid="{3F650EE3-B876-4D70-92E8-CB73D1CF7880}"/>
    <cellStyle name="Normal 9 8 4 2" xfId="3646" xr:uid="{68B66646-06E1-43D4-8153-99BC8B0FA796}"/>
    <cellStyle name="Normal 9 8 4 2 2" xfId="5451" xr:uid="{C4779BA2-69D2-4275-8FA5-7F300A521997}"/>
    <cellStyle name="Normal 9 8 4 2 2 2" xfId="5691" xr:uid="{E0BB1088-8273-4589-99FB-42A95BA2430E}"/>
    <cellStyle name="Normal 9 8 4 3" xfId="3647" xr:uid="{641C0901-22F5-473D-ABA3-BD85B4BCD562}"/>
    <cellStyle name="Normal 9 8 4 3 2" xfId="5452" xr:uid="{8245C5B9-4B53-4A4B-844B-9886CCBC0365}"/>
    <cellStyle name="Normal 9 8 4 4" xfId="3648" xr:uid="{6802E739-3394-4E66-A9F2-00C11CC3469B}"/>
    <cellStyle name="Normal 9 8 4 4 2" xfId="5453" xr:uid="{6A52A275-B7C5-4D14-A258-2A2D193D66D8}"/>
    <cellStyle name="Normal 9 8 4 5" xfId="5450" xr:uid="{54CB01D0-62D7-435E-B613-3AF76311419E}"/>
    <cellStyle name="Normal 9 8 5" xfId="3649" xr:uid="{3C041058-318B-41A5-ADBB-64D04DE98204}"/>
    <cellStyle name="Normal 9 8 5 2" xfId="5454" xr:uid="{62DED237-9C41-452B-B8DD-4945620BDBAA}"/>
    <cellStyle name="Normal 9 8 5 2 2" xfId="5692" xr:uid="{ADD046F9-C443-45A7-89D6-D1BA045CC3C6}"/>
    <cellStyle name="Normal 9 8 6" xfId="3650" xr:uid="{3C1DC8F7-43B5-4D9B-9135-4F5AF94799F7}"/>
    <cellStyle name="Normal 9 8 6 2" xfId="5455" xr:uid="{B91B27E3-7BF7-4771-A621-9F8F35243978}"/>
    <cellStyle name="Normal 9 8 7" xfId="3651" xr:uid="{1CC99482-1D33-4992-AD22-6BDA4BC0AB3E}"/>
    <cellStyle name="Normal 9 8 7 2" xfId="5456" xr:uid="{AB45EF35-2E17-4855-A230-FB043B8D2621}"/>
    <cellStyle name="Normal 9 8 8" xfId="5437" xr:uid="{0CCAC88A-68D1-4044-A545-0E9BAAE764F7}"/>
    <cellStyle name="Normal 9 9" xfId="3652" xr:uid="{B980E38C-6D49-4500-9879-E43EBAAFA88A}"/>
    <cellStyle name="Normal 9 9 2" xfId="3653" xr:uid="{72CB6A74-C767-4C66-B8D3-955E6E68342F}"/>
    <cellStyle name="Normal 9 9 2 2" xfId="3654" xr:uid="{7E2DB5D4-3B15-420C-91DA-63D51DB0C023}"/>
    <cellStyle name="Normal 9 9 2 2 2" xfId="5459" xr:uid="{216D6B81-8C01-4C50-96EA-6B11F1191CDE}"/>
    <cellStyle name="Normal 9 9 2 2 2 2" xfId="5693" xr:uid="{B30E7CCA-3FD7-458F-88A0-C766188C0DB2}"/>
    <cellStyle name="Normal 9 9 2 3" xfId="3655" xr:uid="{62CBCAAE-7869-4256-80FB-05F1A173D00B}"/>
    <cellStyle name="Normal 9 9 2 3 2" xfId="5460" xr:uid="{C7CCC9FC-9F5F-4EB9-A1CD-60FF925FFB26}"/>
    <cellStyle name="Normal 9 9 2 4" xfId="3656" xr:uid="{66BC08DA-6A39-47E5-A59E-0956FD36FF0D}"/>
    <cellStyle name="Normal 9 9 2 4 2" xfId="5461" xr:uid="{709B221E-E1E1-4363-A642-8CFCCA9D15F8}"/>
    <cellStyle name="Normal 9 9 2 5" xfId="5458" xr:uid="{6436892B-2D5F-4DF5-9851-1738984192AB}"/>
    <cellStyle name="Normal 9 9 3" xfId="3657" xr:uid="{DBF7B777-3095-48FD-825C-02FC4A36C6D7}"/>
    <cellStyle name="Normal 9 9 3 2" xfId="3658" xr:uid="{82F64612-5806-4225-9C43-0EB75720D7EE}"/>
    <cellStyle name="Normal 9 9 3 2 2" xfId="5463" xr:uid="{42F877B9-425D-4A74-A6CE-1A771AE195E4}"/>
    <cellStyle name="Normal 9 9 3 3" xfId="3659" xr:uid="{10D810C2-F585-4B39-84DC-0F01552EC093}"/>
    <cellStyle name="Normal 9 9 3 3 2" xfId="5464" xr:uid="{0E04A5C1-3642-44D4-B46B-2D0DC5594C73}"/>
    <cellStyle name="Normal 9 9 3 4" xfId="3660" xr:uid="{A5385F0A-72D7-4655-B04D-B81B1552A410}"/>
    <cellStyle name="Normal 9 9 3 4 2" xfId="5465" xr:uid="{FC5050B8-B98D-4F61-8638-C7BB02CC942B}"/>
    <cellStyle name="Normal 9 9 3 5" xfId="5462" xr:uid="{9E71AE83-32C6-4A20-9C99-D75EDB6DDBA1}"/>
    <cellStyle name="Normal 9 9 4" xfId="3661" xr:uid="{99D6C685-704D-47F2-9F39-005F0D0475EA}"/>
    <cellStyle name="Normal 9 9 4 2" xfId="5466" xr:uid="{0A74F0DB-8276-4041-8420-EA6255D279CD}"/>
    <cellStyle name="Normal 9 9 5" xfId="3662" xr:uid="{7C324A39-4404-45C2-843C-B46208813AB4}"/>
    <cellStyle name="Normal 9 9 5 2" xfId="5467" xr:uid="{537D6D1D-78CE-4DAE-86BD-07C67F6F4CAC}"/>
    <cellStyle name="Normal 9 9 6" xfId="3663" xr:uid="{B741073B-D48B-446D-BDDB-AF93464E6262}"/>
    <cellStyle name="Normal 9 9 6 2" xfId="5468" xr:uid="{AD6302D9-EBEF-49AD-BF34-E36B6BA4DEA2}"/>
    <cellStyle name="Normal 9 9 7" xfId="5457" xr:uid="{7C8ADE55-0EB5-407C-BC38-AB79B1330AEB}"/>
    <cellStyle name="Percent 2" xfId="79" xr:uid="{750081A1-93E2-4099-B6D5-52DA3EB8C718}"/>
    <cellStyle name="Percent 2 2" xfId="5469" xr:uid="{FFBBE8FB-9B40-4219-B9F0-879C6B9B593A}"/>
    <cellStyle name="Гиперссылка 2" xfId="4" xr:uid="{49BAA0F8-B3D3-41B5-87DD-435502328B29}"/>
    <cellStyle name="Гиперссылка 2 2" xfId="5470" xr:uid="{9E44A9AB-C0EB-4A67-9BC4-8776D2261D76}"/>
    <cellStyle name="Обычный 2" xfId="1" xr:uid="{A3CD5D5E-4502-4158-8112-08CDD679ACF5}"/>
    <cellStyle name="Обычный 2 2" xfId="5" xr:uid="{D19F253E-EE9B-4476-9D91-2EE3A6D7A3DC}"/>
    <cellStyle name="Обычный 2 2 2" xfId="4408" xr:uid="{C926CF42-5C63-4B47-B9B2-AEB1D36769CC}"/>
    <cellStyle name="Обычный 2 2 2 2" xfId="5472" xr:uid="{BF161B3E-F1E0-49DC-BC4C-83ED08225BE2}"/>
    <cellStyle name="Обычный 2 3" xfId="5471" xr:uid="{23FA5875-AE8D-41DC-91A7-97565E49B985}"/>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cell r="B4695">
            <v>33.659999999999997</v>
          </cell>
          <cell r="C4695">
            <v>36.35</v>
          </cell>
          <cell r="D4695">
            <v>43.37</v>
          </cell>
          <cell r="E4695">
            <v>21.74</v>
          </cell>
          <cell r="F4695">
            <v>24</v>
          </cell>
          <cell r="G4695">
            <v>19.850000000000001</v>
          </cell>
          <cell r="H4695">
            <v>3.14</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39"/>
  <sheetViews>
    <sheetView tabSelected="1" zoomScale="90" zoomScaleNormal="90" workbookViewId="0">
      <selection activeCell="K6" sqref="K6:K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93"/>
      <c r="B2" s="132" t="s">
        <v>6</v>
      </c>
      <c r="C2" s="125"/>
      <c r="D2" s="125"/>
      <c r="E2" s="125"/>
      <c r="F2" s="125"/>
      <c r="G2" s="125"/>
      <c r="H2" s="125"/>
      <c r="I2" s="125"/>
      <c r="J2" s="125"/>
      <c r="K2" s="133" t="s">
        <v>12</v>
      </c>
      <c r="L2" s="94"/>
    </row>
    <row r="3" spans="1:12">
      <c r="A3" s="93"/>
      <c r="B3" s="126" t="s">
        <v>7</v>
      </c>
      <c r="C3" s="125"/>
      <c r="D3" s="125"/>
      <c r="E3" s="125"/>
      <c r="F3" s="125"/>
      <c r="G3" s="125"/>
      <c r="H3" s="125"/>
      <c r="I3" s="125"/>
      <c r="J3" s="125"/>
      <c r="K3" s="125"/>
      <c r="L3" s="94"/>
    </row>
    <row r="4" spans="1:12">
      <c r="A4" s="93"/>
      <c r="B4" s="126" t="s">
        <v>8</v>
      </c>
      <c r="C4" s="125"/>
      <c r="D4" s="125"/>
      <c r="E4" s="125"/>
      <c r="F4" s="125"/>
      <c r="G4" s="125"/>
      <c r="H4" s="125"/>
      <c r="I4" s="125"/>
      <c r="J4" s="125"/>
      <c r="K4" s="125"/>
      <c r="L4" s="94"/>
    </row>
    <row r="5" spans="1:12">
      <c r="A5" s="93"/>
      <c r="B5" s="126" t="s">
        <v>9</v>
      </c>
      <c r="C5" s="125"/>
      <c r="D5" s="125"/>
      <c r="E5" s="125"/>
      <c r="F5" s="125"/>
      <c r="G5" s="125"/>
      <c r="H5" s="125"/>
      <c r="I5" s="125"/>
      <c r="J5" s="125"/>
      <c r="K5" s="85" t="s">
        <v>56</v>
      </c>
      <c r="L5" s="94"/>
    </row>
    <row r="6" spans="1:12">
      <c r="A6" s="93"/>
      <c r="B6" s="126" t="s">
        <v>10</v>
      </c>
      <c r="C6" s="125"/>
      <c r="D6" s="125"/>
      <c r="E6" s="125"/>
      <c r="F6" s="125"/>
      <c r="G6" s="125"/>
      <c r="H6" s="125"/>
      <c r="I6" s="125"/>
      <c r="J6" s="125"/>
      <c r="K6" s="145" t="s">
        <v>110</v>
      </c>
      <c r="L6" s="94"/>
    </row>
    <row r="7" spans="1:12">
      <c r="A7" s="93"/>
      <c r="B7" s="126" t="s">
        <v>11</v>
      </c>
      <c r="C7" s="125"/>
      <c r="D7" s="125"/>
      <c r="E7" s="125"/>
      <c r="F7" s="125"/>
      <c r="G7" s="125"/>
      <c r="H7" s="125"/>
      <c r="I7" s="125"/>
      <c r="J7" s="125"/>
      <c r="K7" s="146"/>
      <c r="L7" s="94"/>
    </row>
    <row r="8" spans="1:12">
      <c r="A8" s="93"/>
      <c r="B8" s="125"/>
      <c r="C8" s="125"/>
      <c r="D8" s="125"/>
      <c r="E8" s="125"/>
      <c r="F8" s="125"/>
      <c r="G8" s="125"/>
      <c r="H8" s="125"/>
      <c r="I8" s="125"/>
      <c r="J8" s="125"/>
      <c r="K8" s="125"/>
      <c r="L8" s="94"/>
    </row>
    <row r="9" spans="1:12">
      <c r="A9" s="93"/>
      <c r="B9" s="87" t="s">
        <v>0</v>
      </c>
      <c r="C9" s="88"/>
      <c r="D9" s="88"/>
      <c r="E9" s="89"/>
      <c r="F9" s="88"/>
      <c r="G9" s="89"/>
      <c r="H9" s="84"/>
      <c r="I9" s="85" t="s">
        <v>2</v>
      </c>
      <c r="J9" s="125"/>
      <c r="K9" s="85" t="s">
        <v>70</v>
      </c>
      <c r="L9" s="94"/>
    </row>
    <row r="10" spans="1:12" ht="15" customHeight="1">
      <c r="A10" s="93"/>
      <c r="B10" s="93" t="s">
        <v>79</v>
      </c>
      <c r="C10" s="125"/>
      <c r="D10" s="125"/>
      <c r="E10" s="94"/>
      <c r="F10" s="125"/>
      <c r="G10" s="94"/>
      <c r="H10" s="95"/>
      <c r="I10" s="140" t="s">
        <v>79</v>
      </c>
      <c r="J10" s="125"/>
      <c r="K10" s="142">
        <v>45596</v>
      </c>
      <c r="L10" s="94"/>
    </row>
    <row r="11" spans="1:12">
      <c r="A11" s="93"/>
      <c r="B11" s="93" t="s">
        <v>80</v>
      </c>
      <c r="C11" s="125"/>
      <c r="D11" s="125"/>
      <c r="E11" s="94"/>
      <c r="F11" s="125"/>
      <c r="G11" s="94"/>
      <c r="H11" s="95"/>
      <c r="I11" s="95" t="s">
        <v>80</v>
      </c>
      <c r="J11" s="125"/>
      <c r="K11" s="143"/>
      <c r="L11" s="94"/>
    </row>
    <row r="12" spans="1:12">
      <c r="A12" s="93"/>
      <c r="B12" s="93" t="s">
        <v>81</v>
      </c>
      <c r="C12" s="125"/>
      <c r="D12" s="125"/>
      <c r="E12" s="94"/>
      <c r="F12" s="125"/>
      <c r="G12" s="94"/>
      <c r="H12" s="95"/>
      <c r="I12" s="95" t="s">
        <v>81</v>
      </c>
      <c r="J12" s="125"/>
      <c r="K12" s="125"/>
      <c r="L12" s="94"/>
    </row>
    <row r="13" spans="1:12">
      <c r="A13" s="93"/>
      <c r="B13" s="93" t="s">
        <v>108</v>
      </c>
      <c r="C13" s="125"/>
      <c r="D13" s="125"/>
      <c r="E13" s="94"/>
      <c r="F13" s="125"/>
      <c r="G13" s="94"/>
      <c r="H13" s="95"/>
      <c r="I13" s="95" t="s">
        <v>108</v>
      </c>
      <c r="J13" s="125"/>
      <c r="K13" s="85" t="s">
        <v>3</v>
      </c>
      <c r="L13" s="94"/>
    </row>
    <row r="14" spans="1:12" ht="15" customHeight="1">
      <c r="A14" s="93"/>
      <c r="B14" s="93" t="s">
        <v>83</v>
      </c>
      <c r="C14" s="125"/>
      <c r="D14" s="125"/>
      <c r="E14" s="94"/>
      <c r="F14" s="125"/>
      <c r="G14" s="94"/>
      <c r="H14" s="95"/>
      <c r="I14" s="95" t="s">
        <v>83</v>
      </c>
      <c r="J14" s="125"/>
      <c r="K14" s="142">
        <v>45595</v>
      </c>
      <c r="L14" s="94"/>
    </row>
    <row r="15" spans="1:12" ht="15" customHeight="1">
      <c r="A15" s="93"/>
      <c r="B15" s="138" t="s">
        <v>109</v>
      </c>
      <c r="C15" s="7"/>
      <c r="D15" s="7"/>
      <c r="E15" s="8"/>
      <c r="F15" s="7"/>
      <c r="G15" s="8"/>
      <c r="H15" s="95"/>
      <c r="I15" s="139" t="s">
        <v>109</v>
      </c>
      <c r="J15" s="125"/>
      <c r="K15" s="144"/>
      <c r="L15" s="94"/>
    </row>
    <row r="16" spans="1:12" ht="15" customHeight="1">
      <c r="A16" s="93"/>
      <c r="B16" s="125"/>
      <c r="C16" s="125"/>
      <c r="D16" s="125"/>
      <c r="E16" s="125"/>
      <c r="F16" s="125"/>
      <c r="G16" s="125"/>
      <c r="H16" s="125"/>
      <c r="I16" s="125"/>
      <c r="J16" s="129" t="s">
        <v>71</v>
      </c>
      <c r="K16" s="134">
        <v>44740</v>
      </c>
      <c r="L16" s="94"/>
    </row>
    <row r="17" spans="1:12">
      <c r="A17" s="93"/>
      <c r="B17" s="125" t="s">
        <v>84</v>
      </c>
      <c r="C17" s="125"/>
      <c r="D17" s="125"/>
      <c r="E17" s="125"/>
      <c r="F17" s="125"/>
      <c r="G17" s="125"/>
      <c r="H17" s="125"/>
      <c r="I17" s="125"/>
      <c r="J17" s="129" t="s">
        <v>14</v>
      </c>
      <c r="K17" s="134" t="s">
        <v>78</v>
      </c>
      <c r="L17" s="94"/>
    </row>
    <row r="18" spans="1:12" ht="18">
      <c r="A18" s="93"/>
      <c r="B18" s="125" t="s">
        <v>85</v>
      </c>
      <c r="C18" s="125"/>
      <c r="D18" s="125"/>
      <c r="E18" s="125"/>
      <c r="F18" s="125"/>
      <c r="G18" s="125"/>
      <c r="H18" s="125"/>
      <c r="I18" s="125"/>
      <c r="J18" s="127" t="s">
        <v>64</v>
      </c>
      <c r="K18" s="90" t="s">
        <v>37</v>
      </c>
      <c r="L18" s="94"/>
    </row>
    <row r="19" spans="1:12">
      <c r="A19" s="93"/>
      <c r="B19" s="125"/>
      <c r="C19" s="125"/>
      <c r="D19" s="125"/>
      <c r="E19" s="125"/>
      <c r="F19" s="125"/>
      <c r="G19" s="125"/>
      <c r="H19" s="125"/>
      <c r="I19" s="125"/>
      <c r="J19" s="125"/>
      <c r="K19" s="125"/>
      <c r="L19" s="94"/>
    </row>
    <row r="20" spans="1:12">
      <c r="A20" s="93"/>
      <c r="B20" s="86" t="s">
        <v>57</v>
      </c>
      <c r="C20" s="86" t="s">
        <v>58</v>
      </c>
      <c r="D20" s="96" t="s">
        <v>69</v>
      </c>
      <c r="E20" s="96" t="s">
        <v>73</v>
      </c>
      <c r="F20" s="96" t="s">
        <v>59</v>
      </c>
      <c r="G20" s="147" t="s">
        <v>60</v>
      </c>
      <c r="H20" s="148"/>
      <c r="I20" s="86" t="s">
        <v>40</v>
      </c>
      <c r="J20" s="121" t="s">
        <v>61</v>
      </c>
      <c r="K20" s="86" t="s">
        <v>4</v>
      </c>
      <c r="L20" s="94"/>
    </row>
    <row r="21" spans="1:12">
      <c r="A21" s="93"/>
      <c r="B21" s="98"/>
      <c r="C21" s="98"/>
      <c r="D21" s="99"/>
      <c r="E21" s="99"/>
      <c r="F21" s="99"/>
      <c r="G21" s="149"/>
      <c r="H21" s="150"/>
      <c r="I21" s="98" t="s">
        <v>13</v>
      </c>
      <c r="J21" s="122"/>
      <c r="K21" s="98"/>
      <c r="L21" s="94"/>
    </row>
    <row r="22" spans="1:12" ht="48">
      <c r="A22" s="93"/>
      <c r="B22" s="100">
        <v>5</v>
      </c>
      <c r="C22" s="110" t="s">
        <v>86</v>
      </c>
      <c r="D22" s="106" t="s">
        <v>86</v>
      </c>
      <c r="E22" s="112" t="s">
        <v>87</v>
      </c>
      <c r="F22" s="106" t="s">
        <v>88</v>
      </c>
      <c r="G22" s="151"/>
      <c r="H22" s="152"/>
      <c r="I22" s="107" t="s">
        <v>89</v>
      </c>
      <c r="J22" s="123">
        <v>43.39</v>
      </c>
      <c r="K22" s="104">
        <f t="shared" ref="K22:K27" si="0">J22*B22</f>
        <v>216.95</v>
      </c>
      <c r="L22" s="97"/>
    </row>
    <row r="23" spans="1:12" ht="48">
      <c r="A23" s="93"/>
      <c r="B23" s="100">
        <v>5</v>
      </c>
      <c r="C23" s="110" t="s">
        <v>90</v>
      </c>
      <c r="D23" s="106" t="s">
        <v>90</v>
      </c>
      <c r="E23" s="112" t="s">
        <v>91</v>
      </c>
      <c r="F23" s="106" t="s">
        <v>88</v>
      </c>
      <c r="G23" s="151"/>
      <c r="H23" s="152"/>
      <c r="I23" s="107" t="s">
        <v>92</v>
      </c>
      <c r="J23" s="123">
        <v>46.61</v>
      </c>
      <c r="K23" s="104">
        <f t="shared" si="0"/>
        <v>233.05</v>
      </c>
      <c r="L23" s="97"/>
    </row>
    <row r="24" spans="1:12" ht="60">
      <c r="A24" s="93"/>
      <c r="B24" s="100">
        <v>5</v>
      </c>
      <c r="C24" s="110" t="s">
        <v>93</v>
      </c>
      <c r="D24" s="106" t="s">
        <v>93</v>
      </c>
      <c r="E24" s="112" t="s">
        <v>94</v>
      </c>
      <c r="F24" s="106" t="s">
        <v>88</v>
      </c>
      <c r="G24" s="151"/>
      <c r="H24" s="152"/>
      <c r="I24" s="107" t="s">
        <v>95</v>
      </c>
      <c r="J24" s="123">
        <v>41.93</v>
      </c>
      <c r="K24" s="104">
        <f t="shared" si="0"/>
        <v>209.65</v>
      </c>
      <c r="L24" s="97"/>
    </row>
    <row r="25" spans="1:12" ht="48">
      <c r="A25" s="93"/>
      <c r="B25" s="100">
        <v>4</v>
      </c>
      <c r="C25" s="110" t="s">
        <v>96</v>
      </c>
      <c r="D25" s="106" t="s">
        <v>96</v>
      </c>
      <c r="E25" s="112" t="s">
        <v>97</v>
      </c>
      <c r="F25" s="106" t="s">
        <v>88</v>
      </c>
      <c r="G25" s="151"/>
      <c r="H25" s="152"/>
      <c r="I25" s="107" t="s">
        <v>102</v>
      </c>
      <c r="J25" s="123">
        <v>42.68</v>
      </c>
      <c r="K25" s="104">
        <f t="shared" si="0"/>
        <v>170.72</v>
      </c>
      <c r="L25" s="97"/>
    </row>
    <row r="26" spans="1:12" ht="48">
      <c r="A26" s="93"/>
      <c r="B26" s="100">
        <v>4</v>
      </c>
      <c r="C26" s="110" t="s">
        <v>98</v>
      </c>
      <c r="D26" s="106" t="s">
        <v>98</v>
      </c>
      <c r="E26" s="112" t="s">
        <v>99</v>
      </c>
      <c r="F26" s="106" t="s">
        <v>88</v>
      </c>
      <c r="G26" s="151"/>
      <c r="H26" s="152"/>
      <c r="I26" s="107" t="s">
        <v>103</v>
      </c>
      <c r="J26" s="123">
        <v>44.37</v>
      </c>
      <c r="K26" s="104">
        <f t="shared" si="0"/>
        <v>177.48</v>
      </c>
      <c r="L26" s="97"/>
    </row>
    <row r="27" spans="1:12" ht="48">
      <c r="A27" s="93"/>
      <c r="B27" s="101">
        <v>4</v>
      </c>
      <c r="C27" s="111" t="s">
        <v>100</v>
      </c>
      <c r="D27" s="108" t="s">
        <v>100</v>
      </c>
      <c r="E27" s="113" t="s">
        <v>101</v>
      </c>
      <c r="F27" s="108" t="s">
        <v>88</v>
      </c>
      <c r="G27" s="153"/>
      <c r="H27" s="154"/>
      <c r="I27" s="109" t="s">
        <v>104</v>
      </c>
      <c r="J27" s="124">
        <v>47.07</v>
      </c>
      <c r="K27" s="105">
        <f t="shared" si="0"/>
        <v>188.28</v>
      </c>
      <c r="L27" s="97"/>
    </row>
    <row r="28" spans="1:12">
      <c r="A28" s="93"/>
      <c r="B28" s="135"/>
      <c r="C28" s="125"/>
      <c r="D28" s="125"/>
      <c r="E28" s="125"/>
      <c r="F28" s="125"/>
      <c r="G28" s="125"/>
      <c r="H28" s="125"/>
      <c r="I28" s="125"/>
      <c r="J28" s="137" t="s">
        <v>62</v>
      </c>
      <c r="K28" s="128">
        <f>SUM(K22:K27)</f>
        <v>1196.1300000000001</v>
      </c>
      <c r="L28" s="97"/>
    </row>
    <row r="29" spans="1:12">
      <c r="A29" s="93"/>
      <c r="B29" s="125"/>
      <c r="C29" s="125"/>
      <c r="D29" s="125"/>
      <c r="E29" s="125"/>
      <c r="F29" s="125"/>
      <c r="G29" s="125"/>
      <c r="H29" s="125"/>
      <c r="I29" s="125"/>
      <c r="J29" s="130" t="s">
        <v>112</v>
      </c>
      <c r="K29" s="128">
        <f>ROUND(K28*-0.03,2)</f>
        <v>-35.880000000000003</v>
      </c>
      <c r="L29" s="97"/>
    </row>
    <row r="30" spans="1:12" outlineLevel="1">
      <c r="A30" s="93"/>
      <c r="B30" s="125"/>
      <c r="C30" s="125"/>
      <c r="D30" s="125"/>
      <c r="E30" s="125"/>
      <c r="F30" s="125"/>
      <c r="G30" s="125"/>
      <c r="H30" s="125"/>
      <c r="I30" s="125"/>
      <c r="J30" s="141" t="s">
        <v>111</v>
      </c>
      <c r="K30" s="128">
        <v>0</v>
      </c>
      <c r="L30" s="97"/>
    </row>
    <row r="31" spans="1:12">
      <c r="A31" s="93"/>
      <c r="B31" s="125"/>
      <c r="C31" s="125"/>
      <c r="D31" s="125"/>
      <c r="E31" s="125"/>
      <c r="F31" s="125"/>
      <c r="G31" s="125"/>
      <c r="H31" s="125"/>
      <c r="I31" s="125"/>
      <c r="J31" s="131" t="s">
        <v>63</v>
      </c>
      <c r="K31" s="128">
        <f>SUM(K28:K30)</f>
        <v>1160.25</v>
      </c>
      <c r="L31" s="97"/>
    </row>
    <row r="32" spans="1:12">
      <c r="A32" s="6"/>
      <c r="B32" s="155" t="s">
        <v>113</v>
      </c>
      <c r="C32" s="155"/>
      <c r="D32" s="155"/>
      <c r="E32" s="155"/>
      <c r="F32" s="155"/>
      <c r="G32" s="155"/>
      <c r="H32" s="155"/>
      <c r="I32" s="155"/>
      <c r="J32" s="155"/>
      <c r="K32" s="155"/>
      <c r="L32" s="8"/>
    </row>
    <row r="34" spans="9:10">
      <c r="I34" s="1" t="s">
        <v>105</v>
      </c>
      <c r="J34" s="79">
        <f>'Tax Invoice'!E14</f>
        <v>24</v>
      </c>
    </row>
    <row r="35" spans="9:10">
      <c r="I35" s="1" t="s">
        <v>74</v>
      </c>
      <c r="J35" s="79">
        <f>'Tax Invoice'!M11</f>
        <v>33.659999999999997</v>
      </c>
    </row>
    <row r="36" spans="9:10">
      <c r="I36" s="1" t="s">
        <v>106</v>
      </c>
      <c r="J36" s="79">
        <f>J38/J35</f>
        <v>827.27272727272737</v>
      </c>
    </row>
    <row r="37" spans="9:10">
      <c r="I37" s="1" t="s">
        <v>107</v>
      </c>
      <c r="J37" s="79">
        <f>J39/J35</f>
        <v>827.27272727272737</v>
      </c>
    </row>
    <row r="38" spans="9:10">
      <c r="I38" s="1" t="s">
        <v>75</v>
      </c>
      <c r="J38" s="79">
        <f>J39</f>
        <v>27846</v>
      </c>
    </row>
    <row r="39" spans="9:10">
      <c r="I39" s="1" t="s">
        <v>76</v>
      </c>
      <c r="J39" s="79">
        <f>K31*J34</f>
        <v>27846</v>
      </c>
    </row>
  </sheetData>
  <mergeCells count="12">
    <mergeCell ref="G27:H27"/>
    <mergeCell ref="B32:K32"/>
    <mergeCell ref="G22:H22"/>
    <mergeCell ref="G23:H23"/>
    <mergeCell ref="G24:H24"/>
    <mergeCell ref="G25:H25"/>
    <mergeCell ref="G26:H26"/>
    <mergeCell ref="K10:K11"/>
    <mergeCell ref="K14:K15"/>
    <mergeCell ref="K6:K7"/>
    <mergeCell ref="G20:H20"/>
    <mergeCell ref="G21:H2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v>
      </c>
      <c r="O1" t="s">
        <v>15</v>
      </c>
      <c r="T1" t="s">
        <v>62</v>
      </c>
      <c r="U1">
        <v>1196.1300000000001</v>
      </c>
    </row>
    <row r="2" spans="1:21" ht="15.75">
      <c r="A2" s="93"/>
      <c r="B2" s="132" t="s">
        <v>6</v>
      </c>
      <c r="C2" s="125"/>
      <c r="D2" s="125"/>
      <c r="E2" s="125"/>
      <c r="F2" s="125"/>
      <c r="G2" s="125"/>
      <c r="H2" s="125"/>
      <c r="I2" s="133" t="s">
        <v>12</v>
      </c>
      <c r="J2" s="94"/>
    </row>
    <row r="3" spans="1:21">
      <c r="A3" s="93"/>
      <c r="B3" s="126" t="s">
        <v>7</v>
      </c>
      <c r="C3" s="125"/>
      <c r="D3" s="125"/>
      <c r="E3" s="125"/>
      <c r="F3" s="125"/>
      <c r="G3" s="125"/>
      <c r="H3" s="125"/>
      <c r="I3" s="125"/>
      <c r="J3" s="94"/>
    </row>
    <row r="4" spans="1:21">
      <c r="A4" s="93"/>
      <c r="B4" s="126" t="s">
        <v>8</v>
      </c>
      <c r="C4" s="125"/>
      <c r="D4" s="125"/>
      <c r="E4" s="125"/>
      <c r="F4" s="125"/>
      <c r="G4" s="125"/>
      <c r="H4" s="125"/>
      <c r="I4" s="125"/>
      <c r="J4" s="94"/>
    </row>
    <row r="5" spans="1:21">
      <c r="A5" s="93"/>
      <c r="B5" s="126" t="s">
        <v>9</v>
      </c>
      <c r="C5" s="125"/>
      <c r="D5" s="125"/>
      <c r="E5" s="125"/>
      <c r="F5" s="125"/>
      <c r="G5" s="125"/>
      <c r="H5" s="125"/>
      <c r="I5" s="85" t="s">
        <v>56</v>
      </c>
      <c r="J5" s="94"/>
    </row>
    <row r="6" spans="1:21">
      <c r="A6" s="93"/>
      <c r="B6" s="126" t="s">
        <v>10</v>
      </c>
      <c r="C6" s="125"/>
      <c r="D6" s="125"/>
      <c r="E6" s="125"/>
      <c r="F6" s="125"/>
      <c r="G6" s="125"/>
      <c r="H6" s="125"/>
      <c r="I6" s="145"/>
      <c r="J6" s="94"/>
    </row>
    <row r="7" spans="1:21">
      <c r="A7" s="93"/>
      <c r="B7" s="126" t="s">
        <v>11</v>
      </c>
      <c r="C7" s="125"/>
      <c r="D7" s="125"/>
      <c r="E7" s="125"/>
      <c r="F7" s="125"/>
      <c r="G7" s="125"/>
      <c r="H7" s="125"/>
      <c r="I7" s="156"/>
      <c r="J7" s="94"/>
    </row>
    <row r="8" spans="1:21">
      <c r="A8" s="93"/>
      <c r="B8" s="125"/>
      <c r="C8" s="125"/>
      <c r="D8" s="125"/>
      <c r="E8" s="125"/>
      <c r="F8" s="125"/>
      <c r="G8" s="125"/>
      <c r="H8" s="125"/>
      <c r="I8" s="125"/>
      <c r="J8" s="94"/>
    </row>
    <row r="9" spans="1:21">
      <c r="A9" s="93"/>
      <c r="B9" s="87" t="s">
        <v>0</v>
      </c>
      <c r="C9" s="88"/>
      <c r="D9" s="88"/>
      <c r="E9" s="89"/>
      <c r="F9" s="84"/>
      <c r="G9" s="85" t="s">
        <v>2</v>
      </c>
      <c r="H9" s="125"/>
      <c r="I9" s="85" t="s">
        <v>70</v>
      </c>
      <c r="J9" s="94"/>
    </row>
    <row r="10" spans="1:21">
      <c r="A10" s="93"/>
      <c r="B10" s="93" t="s">
        <v>79</v>
      </c>
      <c r="C10" s="125"/>
      <c r="D10" s="125"/>
      <c r="E10" s="94"/>
      <c r="F10" s="95"/>
      <c r="G10" s="95" t="s">
        <v>79</v>
      </c>
      <c r="H10" s="125"/>
      <c r="I10" s="142"/>
      <c r="J10" s="94"/>
    </row>
    <row r="11" spans="1:21">
      <c r="A11" s="93"/>
      <c r="B11" s="93" t="s">
        <v>80</v>
      </c>
      <c r="C11" s="125"/>
      <c r="D11" s="125"/>
      <c r="E11" s="94"/>
      <c r="F11" s="95"/>
      <c r="G11" s="95" t="s">
        <v>80</v>
      </c>
      <c r="H11" s="125"/>
      <c r="I11" s="143"/>
      <c r="J11" s="94"/>
    </row>
    <row r="12" spans="1:21">
      <c r="A12" s="93"/>
      <c r="B12" s="93" t="s">
        <v>81</v>
      </c>
      <c r="C12" s="125"/>
      <c r="D12" s="125"/>
      <c r="E12" s="94"/>
      <c r="F12" s="95"/>
      <c r="G12" s="95" t="s">
        <v>81</v>
      </c>
      <c r="H12" s="125"/>
      <c r="I12" s="125"/>
      <c r="J12" s="94"/>
    </row>
    <row r="13" spans="1:21">
      <c r="A13" s="93"/>
      <c r="B13" s="93" t="s">
        <v>82</v>
      </c>
      <c r="C13" s="125"/>
      <c r="D13" s="125"/>
      <c r="E13" s="94"/>
      <c r="F13" s="95"/>
      <c r="G13" s="95" t="s">
        <v>82</v>
      </c>
      <c r="H13" s="125"/>
      <c r="I13" s="85" t="s">
        <v>3</v>
      </c>
      <c r="J13" s="94"/>
    </row>
    <row r="14" spans="1:21">
      <c r="A14" s="93"/>
      <c r="B14" s="93" t="s">
        <v>83</v>
      </c>
      <c r="C14" s="125"/>
      <c r="D14" s="125"/>
      <c r="E14" s="94"/>
      <c r="F14" s="95"/>
      <c r="G14" s="95" t="s">
        <v>83</v>
      </c>
      <c r="H14" s="125"/>
      <c r="I14" s="142">
        <v>45595</v>
      </c>
      <c r="J14" s="94"/>
    </row>
    <row r="15" spans="1:21">
      <c r="A15" s="93"/>
      <c r="B15" s="6" t="s">
        <v>1</v>
      </c>
      <c r="C15" s="7"/>
      <c r="D15" s="7"/>
      <c r="E15" s="8"/>
      <c r="F15" s="95"/>
      <c r="G15" s="9" t="s">
        <v>1</v>
      </c>
      <c r="H15" s="125"/>
      <c r="I15" s="144"/>
      <c r="J15" s="94"/>
    </row>
    <row r="16" spans="1:21">
      <c r="A16" s="93"/>
      <c r="B16" s="125"/>
      <c r="C16" s="125"/>
      <c r="D16" s="125"/>
      <c r="E16" s="125"/>
      <c r="F16" s="125"/>
      <c r="G16" s="125"/>
      <c r="H16" s="129" t="s">
        <v>71</v>
      </c>
      <c r="I16" s="134">
        <v>44740</v>
      </c>
      <c r="J16" s="94"/>
    </row>
    <row r="17" spans="1:10">
      <c r="A17" s="93"/>
      <c r="B17" s="125" t="s">
        <v>84</v>
      </c>
      <c r="C17" s="125"/>
      <c r="D17" s="125"/>
      <c r="E17" s="125"/>
      <c r="F17" s="125"/>
      <c r="G17" s="125"/>
      <c r="H17" s="129" t="s">
        <v>14</v>
      </c>
      <c r="I17" s="134" t="s">
        <v>78</v>
      </c>
      <c r="J17" s="94"/>
    </row>
    <row r="18" spans="1:10" ht="18">
      <c r="A18" s="93"/>
      <c r="B18" s="125" t="s">
        <v>85</v>
      </c>
      <c r="C18" s="125"/>
      <c r="D18" s="125"/>
      <c r="E18" s="125"/>
      <c r="F18" s="125"/>
      <c r="G18" s="125"/>
      <c r="H18" s="127" t="s">
        <v>64</v>
      </c>
      <c r="I18" s="90" t="s">
        <v>37</v>
      </c>
      <c r="J18" s="94"/>
    </row>
    <row r="19" spans="1:10">
      <c r="A19" s="93"/>
      <c r="B19" s="125"/>
      <c r="C19" s="125"/>
      <c r="D19" s="125"/>
      <c r="E19" s="125"/>
      <c r="F19" s="125"/>
      <c r="G19" s="125"/>
      <c r="H19" s="125"/>
      <c r="I19" s="125"/>
      <c r="J19" s="94"/>
    </row>
    <row r="20" spans="1:10">
      <c r="A20" s="93"/>
      <c r="B20" s="86" t="s">
        <v>57</v>
      </c>
      <c r="C20" s="86" t="s">
        <v>58</v>
      </c>
      <c r="D20" s="96" t="s">
        <v>59</v>
      </c>
      <c r="E20" s="147" t="s">
        <v>60</v>
      </c>
      <c r="F20" s="148"/>
      <c r="G20" s="86" t="s">
        <v>40</v>
      </c>
      <c r="H20" s="86" t="s">
        <v>61</v>
      </c>
      <c r="I20" s="86" t="s">
        <v>4</v>
      </c>
      <c r="J20" s="94"/>
    </row>
    <row r="21" spans="1:10">
      <c r="A21" s="93"/>
      <c r="B21" s="98"/>
      <c r="C21" s="98"/>
      <c r="D21" s="99"/>
      <c r="E21" s="149"/>
      <c r="F21" s="150"/>
      <c r="G21" s="98" t="s">
        <v>13</v>
      </c>
      <c r="H21" s="98"/>
      <c r="I21" s="98"/>
      <c r="J21" s="94"/>
    </row>
    <row r="22" spans="1:10" ht="300">
      <c r="A22" s="93"/>
      <c r="B22" s="100">
        <v>5</v>
      </c>
      <c r="C22" s="110" t="s">
        <v>86</v>
      </c>
      <c r="D22" s="106" t="s">
        <v>88</v>
      </c>
      <c r="E22" s="151"/>
      <c r="F22" s="152"/>
      <c r="G22" s="107" t="s">
        <v>89</v>
      </c>
      <c r="H22" s="102">
        <v>43.39</v>
      </c>
      <c r="I22" s="104">
        <f t="shared" ref="I22:I27" si="0">H22*B22</f>
        <v>216.95</v>
      </c>
      <c r="J22" s="97"/>
    </row>
    <row r="23" spans="1:10" ht="348">
      <c r="A23" s="93"/>
      <c r="B23" s="100">
        <v>5</v>
      </c>
      <c r="C23" s="110" t="s">
        <v>90</v>
      </c>
      <c r="D23" s="106" t="s">
        <v>88</v>
      </c>
      <c r="E23" s="151"/>
      <c r="F23" s="152"/>
      <c r="G23" s="107" t="s">
        <v>92</v>
      </c>
      <c r="H23" s="102">
        <v>46.61</v>
      </c>
      <c r="I23" s="104">
        <f t="shared" si="0"/>
        <v>233.05</v>
      </c>
      <c r="J23" s="97"/>
    </row>
    <row r="24" spans="1:10" ht="360">
      <c r="A24" s="93"/>
      <c r="B24" s="100">
        <v>5</v>
      </c>
      <c r="C24" s="110" t="s">
        <v>93</v>
      </c>
      <c r="D24" s="106" t="s">
        <v>88</v>
      </c>
      <c r="E24" s="151"/>
      <c r="F24" s="152"/>
      <c r="G24" s="107" t="s">
        <v>95</v>
      </c>
      <c r="H24" s="102">
        <v>41.93</v>
      </c>
      <c r="I24" s="104">
        <f t="shared" si="0"/>
        <v>209.65</v>
      </c>
      <c r="J24" s="97"/>
    </row>
    <row r="25" spans="1:10" ht="336">
      <c r="A25" s="93"/>
      <c r="B25" s="100">
        <v>4</v>
      </c>
      <c r="C25" s="110" t="s">
        <v>96</v>
      </c>
      <c r="D25" s="106" t="s">
        <v>88</v>
      </c>
      <c r="E25" s="151"/>
      <c r="F25" s="152"/>
      <c r="G25" s="107" t="s">
        <v>102</v>
      </c>
      <c r="H25" s="102">
        <v>42.68</v>
      </c>
      <c r="I25" s="104">
        <f t="shared" si="0"/>
        <v>170.72</v>
      </c>
      <c r="J25" s="97"/>
    </row>
    <row r="26" spans="1:10" ht="336">
      <c r="A26" s="93"/>
      <c r="B26" s="100">
        <v>4</v>
      </c>
      <c r="C26" s="110" t="s">
        <v>98</v>
      </c>
      <c r="D26" s="106" t="s">
        <v>88</v>
      </c>
      <c r="E26" s="151"/>
      <c r="F26" s="152"/>
      <c r="G26" s="107" t="s">
        <v>103</v>
      </c>
      <c r="H26" s="102">
        <v>44.37</v>
      </c>
      <c r="I26" s="104">
        <f t="shared" si="0"/>
        <v>177.48</v>
      </c>
      <c r="J26" s="97"/>
    </row>
    <row r="27" spans="1:10" ht="336">
      <c r="A27" s="93"/>
      <c r="B27" s="101">
        <v>4</v>
      </c>
      <c r="C27" s="111" t="s">
        <v>100</v>
      </c>
      <c r="D27" s="108" t="s">
        <v>88</v>
      </c>
      <c r="E27" s="153"/>
      <c r="F27" s="154"/>
      <c r="G27" s="109" t="s">
        <v>104</v>
      </c>
      <c r="H27" s="103">
        <v>47.07</v>
      </c>
      <c r="I27" s="105">
        <f t="shared" si="0"/>
        <v>188.28</v>
      </c>
      <c r="J27" s="97"/>
    </row>
  </sheetData>
  <mergeCells count="11">
    <mergeCell ref="E25:F25"/>
    <mergeCell ref="E26:F26"/>
    <mergeCell ref="E27:F27"/>
    <mergeCell ref="I6:I7"/>
    <mergeCell ref="E24:F24"/>
    <mergeCell ref="I10:I11"/>
    <mergeCell ref="I14:I15"/>
    <mergeCell ref="E20:F20"/>
    <mergeCell ref="E21:F21"/>
    <mergeCell ref="E22:F22"/>
    <mergeCell ref="E23:F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39"/>
  <sheetViews>
    <sheetView zoomScale="90" zoomScaleNormal="90" workbookViewId="0">
      <selection activeCell="I13" sqref="I13"/>
    </sheetView>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78">
        <v>0.25</v>
      </c>
      <c r="P1" t="s">
        <v>51</v>
      </c>
    </row>
    <row r="2" spans="1:16" ht="15.75" customHeight="1">
      <c r="A2" s="93"/>
      <c r="B2" s="132" t="s">
        <v>6</v>
      </c>
      <c r="C2" s="125"/>
      <c r="D2" s="125"/>
      <c r="E2" s="125"/>
      <c r="F2" s="125"/>
      <c r="G2" s="125"/>
      <c r="H2" s="125"/>
      <c r="I2" s="125"/>
      <c r="J2" s="125"/>
      <c r="K2" s="125"/>
      <c r="L2" s="133" t="s">
        <v>12</v>
      </c>
      <c r="M2" s="94"/>
      <c r="O2">
        <v>1196.1300000000001</v>
      </c>
      <c r="P2" t="s">
        <v>52</v>
      </c>
    </row>
    <row r="3" spans="1:16" ht="12.75" customHeight="1">
      <c r="A3" s="93"/>
      <c r="B3" s="126" t="s">
        <v>7</v>
      </c>
      <c r="C3" s="125"/>
      <c r="D3" s="125"/>
      <c r="E3" s="125"/>
      <c r="F3" s="125"/>
      <c r="G3" s="125"/>
      <c r="H3" s="125"/>
      <c r="I3" s="125"/>
      <c r="J3" s="125"/>
      <c r="K3" s="125"/>
      <c r="L3" s="125"/>
      <c r="M3" s="94"/>
      <c r="O3">
        <v>1196.1300000000001</v>
      </c>
      <c r="P3" t="s">
        <v>53</v>
      </c>
    </row>
    <row r="4" spans="1:16" ht="12.75" customHeight="1">
      <c r="A4" s="93"/>
      <c r="B4" s="126" t="s">
        <v>8</v>
      </c>
      <c r="C4" s="125"/>
      <c r="D4" s="125"/>
      <c r="E4" s="125"/>
      <c r="F4" s="125"/>
      <c r="G4" s="125"/>
      <c r="H4" s="125"/>
      <c r="I4" s="125"/>
      <c r="J4" s="125"/>
      <c r="K4" s="125"/>
      <c r="L4" s="125"/>
      <c r="M4" s="94"/>
    </row>
    <row r="5" spans="1:16" ht="12.75" customHeight="1">
      <c r="A5" s="93"/>
      <c r="B5" s="126" t="s">
        <v>9</v>
      </c>
      <c r="C5" s="125"/>
      <c r="D5" s="125"/>
      <c r="E5" s="125"/>
      <c r="F5" s="125"/>
      <c r="G5" s="125"/>
      <c r="H5" s="125"/>
      <c r="I5" s="125"/>
      <c r="J5" s="125"/>
      <c r="K5" s="125"/>
      <c r="L5" s="85" t="s">
        <v>56</v>
      </c>
      <c r="M5" s="94"/>
    </row>
    <row r="6" spans="1:16" ht="12.75" customHeight="1">
      <c r="A6" s="93"/>
      <c r="B6" s="126" t="s">
        <v>10</v>
      </c>
      <c r="C6" s="125"/>
      <c r="D6" s="125"/>
      <c r="E6" s="125"/>
      <c r="F6" s="125"/>
      <c r="G6" s="125"/>
      <c r="H6" s="125"/>
      <c r="I6" s="125"/>
      <c r="J6" s="125"/>
      <c r="K6" s="125"/>
      <c r="L6" s="157" t="str">
        <f>IF(Invoice!K6&lt;&gt;"", Invoice!K6, "")</f>
        <v>56424</v>
      </c>
      <c r="M6" s="94"/>
    </row>
    <row r="7" spans="1:16" ht="12.75" customHeight="1">
      <c r="A7" s="93"/>
      <c r="B7" s="126"/>
      <c r="C7" s="125"/>
      <c r="D7" s="125"/>
      <c r="E7" s="125"/>
      <c r="F7" s="125"/>
      <c r="G7" s="125"/>
      <c r="H7" s="125"/>
      <c r="I7" s="125"/>
      <c r="J7" s="125"/>
      <c r="K7" s="125"/>
      <c r="L7" s="156"/>
      <c r="M7" s="94"/>
    </row>
    <row r="8" spans="1:16" ht="12.75" customHeight="1">
      <c r="A8" s="93"/>
      <c r="B8" s="125"/>
      <c r="C8" s="125"/>
      <c r="D8" s="125"/>
      <c r="E8" s="125"/>
      <c r="F8" s="125"/>
      <c r="G8" s="125"/>
      <c r="H8" s="125"/>
      <c r="I8" s="125"/>
      <c r="J8" s="125"/>
      <c r="K8" s="125"/>
      <c r="L8" s="125"/>
      <c r="M8" s="94"/>
    </row>
    <row r="9" spans="1:16" ht="12.75" customHeight="1">
      <c r="A9" s="93"/>
      <c r="B9" s="87" t="s">
        <v>0</v>
      </c>
      <c r="C9" s="88"/>
      <c r="D9" s="88"/>
      <c r="E9" s="89"/>
      <c r="F9" s="88"/>
      <c r="G9" s="89"/>
      <c r="H9" s="84"/>
      <c r="I9" s="85" t="s">
        <v>2</v>
      </c>
      <c r="J9" s="125"/>
      <c r="K9" s="125"/>
      <c r="L9" s="85" t="s">
        <v>70</v>
      </c>
      <c r="M9" s="94"/>
    </row>
    <row r="10" spans="1:16" ht="15" customHeight="1">
      <c r="A10" s="93"/>
      <c r="B10" s="93" t="s">
        <v>79</v>
      </c>
      <c r="C10" s="125"/>
      <c r="D10" s="125"/>
      <c r="E10" s="94"/>
      <c r="F10" s="125"/>
      <c r="G10" s="94"/>
      <c r="H10" s="95"/>
      <c r="I10" s="140" t="s">
        <v>79</v>
      </c>
      <c r="J10" s="125"/>
      <c r="K10" s="125"/>
      <c r="L10" s="142">
        <f>IF(Invoice!K10&lt;&gt;"",Invoice!K10,"")</f>
        <v>45596</v>
      </c>
      <c r="M10" s="94"/>
    </row>
    <row r="11" spans="1:16" ht="12.75" customHeight="1">
      <c r="A11" s="93"/>
      <c r="B11" s="93" t="s">
        <v>80</v>
      </c>
      <c r="C11" s="125"/>
      <c r="D11" s="125"/>
      <c r="E11" s="94"/>
      <c r="F11" s="125"/>
      <c r="G11" s="94"/>
      <c r="H11" s="95"/>
      <c r="I11" s="95" t="s">
        <v>80</v>
      </c>
      <c r="J11" s="125"/>
      <c r="K11" s="125"/>
      <c r="L11" s="143"/>
      <c r="M11" s="94"/>
    </row>
    <row r="12" spans="1:16" ht="12.75" customHeight="1">
      <c r="A12" s="93"/>
      <c r="B12" s="93" t="s">
        <v>81</v>
      </c>
      <c r="C12" s="125"/>
      <c r="D12" s="125"/>
      <c r="E12" s="94"/>
      <c r="F12" s="125"/>
      <c r="G12" s="94"/>
      <c r="H12" s="95"/>
      <c r="I12" s="95" t="s">
        <v>81</v>
      </c>
      <c r="J12" s="125"/>
      <c r="K12" s="125"/>
      <c r="L12" s="125"/>
      <c r="M12" s="94"/>
    </row>
    <row r="13" spans="1:16" ht="12.75" customHeight="1">
      <c r="A13" s="93"/>
      <c r="B13" s="93" t="s">
        <v>108</v>
      </c>
      <c r="C13" s="125"/>
      <c r="D13" s="125"/>
      <c r="E13" s="94"/>
      <c r="F13" s="125"/>
      <c r="G13" s="94"/>
      <c r="H13" s="95"/>
      <c r="I13" s="95" t="s">
        <v>108</v>
      </c>
      <c r="J13" s="125"/>
      <c r="K13" s="125"/>
      <c r="L13" s="85" t="s">
        <v>3</v>
      </c>
      <c r="M13" s="94"/>
    </row>
    <row r="14" spans="1:16" ht="15" customHeight="1">
      <c r="A14" s="93"/>
      <c r="B14" s="93" t="s">
        <v>83</v>
      </c>
      <c r="C14" s="125"/>
      <c r="D14" s="125"/>
      <c r="E14" s="94"/>
      <c r="F14" s="125"/>
      <c r="G14" s="94"/>
      <c r="H14" s="95"/>
      <c r="I14" s="95" t="s">
        <v>83</v>
      </c>
      <c r="J14" s="125"/>
      <c r="K14" s="125"/>
      <c r="L14" s="142">
        <v>45595</v>
      </c>
      <c r="M14" s="94"/>
    </row>
    <row r="15" spans="1:16" ht="15" customHeight="1">
      <c r="A15" s="93"/>
      <c r="B15" s="138" t="s">
        <v>109</v>
      </c>
      <c r="C15" s="7"/>
      <c r="D15" s="7"/>
      <c r="E15" s="8"/>
      <c r="F15" s="7"/>
      <c r="G15" s="8"/>
      <c r="H15" s="95"/>
      <c r="I15" s="139" t="s">
        <v>109</v>
      </c>
      <c r="J15" s="125"/>
      <c r="K15" s="125"/>
      <c r="L15" s="144"/>
      <c r="M15" s="94"/>
    </row>
    <row r="16" spans="1:16" ht="15" customHeight="1">
      <c r="A16" s="93"/>
      <c r="B16" s="125"/>
      <c r="C16" s="125"/>
      <c r="D16" s="125"/>
      <c r="E16" s="125"/>
      <c r="F16" s="125"/>
      <c r="G16" s="125"/>
      <c r="H16" s="125"/>
      <c r="I16" s="125"/>
      <c r="J16" s="129" t="s">
        <v>71</v>
      </c>
      <c r="K16" s="129" t="s">
        <v>71</v>
      </c>
      <c r="L16" s="134">
        <v>44740</v>
      </c>
      <c r="M16" s="94"/>
    </row>
    <row r="17" spans="1:13" ht="12.75" customHeight="1">
      <c r="A17" s="93"/>
      <c r="B17" s="125" t="s">
        <v>84</v>
      </c>
      <c r="C17" s="125"/>
      <c r="D17" s="125"/>
      <c r="E17" s="125"/>
      <c r="F17" s="125"/>
      <c r="G17" s="125"/>
      <c r="H17" s="125"/>
      <c r="I17" s="125"/>
      <c r="J17" s="129" t="s">
        <v>14</v>
      </c>
      <c r="K17" s="129" t="s">
        <v>14</v>
      </c>
      <c r="L17" s="134" t="str">
        <f>IF(Invoice!K17&lt;&gt;"",Invoice!K17,"")</f>
        <v>Mina</v>
      </c>
      <c r="M17" s="94"/>
    </row>
    <row r="18" spans="1:13" ht="18" customHeight="1">
      <c r="A18" s="93"/>
      <c r="B18" s="125" t="s">
        <v>85</v>
      </c>
      <c r="C18" s="125"/>
      <c r="D18" s="125"/>
      <c r="E18" s="125"/>
      <c r="F18" s="125"/>
      <c r="G18" s="125"/>
      <c r="H18" s="125"/>
      <c r="I18" s="125"/>
      <c r="J18" s="127" t="s">
        <v>64</v>
      </c>
      <c r="K18" s="127" t="s">
        <v>64</v>
      </c>
      <c r="L18" s="90" t="s">
        <v>37</v>
      </c>
      <c r="M18" s="94"/>
    </row>
    <row r="19" spans="1:13" ht="12.75" customHeight="1">
      <c r="A19" s="93"/>
      <c r="B19" s="125"/>
      <c r="C19" s="125"/>
      <c r="D19" s="125"/>
      <c r="E19" s="125"/>
      <c r="F19" s="125"/>
      <c r="G19" s="125"/>
      <c r="H19" s="125"/>
      <c r="I19" s="125"/>
      <c r="J19" s="125"/>
      <c r="K19" s="125"/>
      <c r="L19" s="125"/>
      <c r="M19" s="94"/>
    </row>
    <row r="20" spans="1:13" ht="12.75" customHeight="1">
      <c r="A20" s="93"/>
      <c r="B20" s="86" t="s">
        <v>57</v>
      </c>
      <c r="C20" s="86" t="s">
        <v>58</v>
      </c>
      <c r="D20" s="96" t="s">
        <v>69</v>
      </c>
      <c r="E20" s="96" t="s">
        <v>73</v>
      </c>
      <c r="F20" s="96" t="s">
        <v>59</v>
      </c>
      <c r="G20" s="147" t="s">
        <v>60</v>
      </c>
      <c r="H20" s="148"/>
      <c r="I20" s="86" t="s">
        <v>40</v>
      </c>
      <c r="J20" s="121" t="s">
        <v>61</v>
      </c>
      <c r="K20" s="86" t="s">
        <v>61</v>
      </c>
      <c r="L20" s="86" t="s">
        <v>4</v>
      </c>
      <c r="M20" s="94"/>
    </row>
    <row r="21" spans="1:13" ht="12.75" customHeight="1">
      <c r="A21" s="93"/>
      <c r="B21" s="98"/>
      <c r="C21" s="98"/>
      <c r="D21" s="99"/>
      <c r="E21" s="99"/>
      <c r="F21" s="99"/>
      <c r="G21" s="149"/>
      <c r="H21" s="150"/>
      <c r="I21" s="98" t="s">
        <v>13</v>
      </c>
      <c r="J21" s="122"/>
      <c r="K21" s="98"/>
      <c r="L21" s="98"/>
      <c r="M21" s="94"/>
    </row>
    <row r="22" spans="1:13" ht="48" customHeight="1">
      <c r="A22" s="93"/>
      <c r="B22" s="100">
        <f>'Tax Invoice'!D18</f>
        <v>5</v>
      </c>
      <c r="C22" s="110" t="s">
        <v>86</v>
      </c>
      <c r="D22" s="106" t="s">
        <v>86</v>
      </c>
      <c r="E22" s="112" t="s">
        <v>87</v>
      </c>
      <c r="F22" s="106" t="s">
        <v>88</v>
      </c>
      <c r="G22" s="151"/>
      <c r="H22" s="152"/>
      <c r="I22" s="107" t="s">
        <v>89</v>
      </c>
      <c r="J22" s="123">
        <f t="shared" ref="J22:J27" si="0">ROUNDUP(K22*$O$1,2)</f>
        <v>10.85</v>
      </c>
      <c r="K22" s="102">
        <v>43.39</v>
      </c>
      <c r="L22" s="104">
        <f t="shared" ref="L22:L27" si="1">J22*B22</f>
        <v>54.25</v>
      </c>
      <c r="M22" s="97"/>
    </row>
    <row r="23" spans="1:13" ht="48" customHeight="1">
      <c r="A23" s="93"/>
      <c r="B23" s="100">
        <f>'Tax Invoice'!D19</f>
        <v>5</v>
      </c>
      <c r="C23" s="110" t="s">
        <v>90</v>
      </c>
      <c r="D23" s="106" t="s">
        <v>90</v>
      </c>
      <c r="E23" s="112" t="s">
        <v>91</v>
      </c>
      <c r="F23" s="106" t="s">
        <v>88</v>
      </c>
      <c r="G23" s="151"/>
      <c r="H23" s="152"/>
      <c r="I23" s="107" t="s">
        <v>92</v>
      </c>
      <c r="J23" s="123">
        <f t="shared" si="0"/>
        <v>11.66</v>
      </c>
      <c r="K23" s="102">
        <v>46.61</v>
      </c>
      <c r="L23" s="104">
        <f t="shared" si="1"/>
        <v>58.3</v>
      </c>
      <c r="M23" s="97"/>
    </row>
    <row r="24" spans="1:13" ht="60" customHeight="1">
      <c r="A24" s="93"/>
      <c r="B24" s="100">
        <f>'Tax Invoice'!D20</f>
        <v>5</v>
      </c>
      <c r="C24" s="110" t="s">
        <v>93</v>
      </c>
      <c r="D24" s="106" t="s">
        <v>93</v>
      </c>
      <c r="E24" s="112" t="s">
        <v>94</v>
      </c>
      <c r="F24" s="106" t="s">
        <v>88</v>
      </c>
      <c r="G24" s="151"/>
      <c r="H24" s="152"/>
      <c r="I24" s="107" t="s">
        <v>95</v>
      </c>
      <c r="J24" s="123">
        <f t="shared" si="0"/>
        <v>10.49</v>
      </c>
      <c r="K24" s="102">
        <v>41.93</v>
      </c>
      <c r="L24" s="104">
        <f t="shared" si="1"/>
        <v>52.45</v>
      </c>
      <c r="M24" s="97"/>
    </row>
    <row r="25" spans="1:13" ht="48" customHeight="1">
      <c r="A25" s="93"/>
      <c r="B25" s="100">
        <f>'Tax Invoice'!D21</f>
        <v>4</v>
      </c>
      <c r="C25" s="110" t="s">
        <v>96</v>
      </c>
      <c r="D25" s="106" t="s">
        <v>96</v>
      </c>
      <c r="E25" s="112" t="s">
        <v>97</v>
      </c>
      <c r="F25" s="106" t="s">
        <v>88</v>
      </c>
      <c r="G25" s="151"/>
      <c r="H25" s="152"/>
      <c r="I25" s="107" t="s">
        <v>102</v>
      </c>
      <c r="J25" s="123">
        <f t="shared" si="0"/>
        <v>10.67</v>
      </c>
      <c r="K25" s="102">
        <v>42.68</v>
      </c>
      <c r="L25" s="104">
        <f t="shared" si="1"/>
        <v>42.68</v>
      </c>
      <c r="M25" s="97"/>
    </row>
    <row r="26" spans="1:13" ht="48" customHeight="1">
      <c r="A26" s="93"/>
      <c r="B26" s="100">
        <f>'Tax Invoice'!D22</f>
        <v>4</v>
      </c>
      <c r="C26" s="110" t="s">
        <v>98</v>
      </c>
      <c r="D26" s="106" t="s">
        <v>98</v>
      </c>
      <c r="E26" s="112" t="s">
        <v>99</v>
      </c>
      <c r="F26" s="106" t="s">
        <v>88</v>
      </c>
      <c r="G26" s="151"/>
      <c r="H26" s="152"/>
      <c r="I26" s="107" t="s">
        <v>103</v>
      </c>
      <c r="J26" s="123">
        <f t="shared" si="0"/>
        <v>11.1</v>
      </c>
      <c r="K26" s="102">
        <v>44.37</v>
      </c>
      <c r="L26" s="104">
        <f t="shared" si="1"/>
        <v>44.4</v>
      </c>
      <c r="M26" s="97"/>
    </row>
    <row r="27" spans="1:13" ht="48" customHeight="1">
      <c r="A27" s="93"/>
      <c r="B27" s="101">
        <f>'Tax Invoice'!D23</f>
        <v>4</v>
      </c>
      <c r="C27" s="111" t="s">
        <v>100</v>
      </c>
      <c r="D27" s="108" t="s">
        <v>100</v>
      </c>
      <c r="E27" s="113" t="s">
        <v>101</v>
      </c>
      <c r="F27" s="108" t="s">
        <v>88</v>
      </c>
      <c r="G27" s="153"/>
      <c r="H27" s="154"/>
      <c r="I27" s="109" t="s">
        <v>104</v>
      </c>
      <c r="J27" s="124">
        <f t="shared" si="0"/>
        <v>11.77</v>
      </c>
      <c r="K27" s="103">
        <v>47.07</v>
      </c>
      <c r="L27" s="105">
        <f t="shared" si="1"/>
        <v>47.08</v>
      </c>
      <c r="M27" s="97"/>
    </row>
    <row r="28" spans="1:13" ht="12.75" customHeight="1">
      <c r="A28" s="93"/>
      <c r="B28" s="135"/>
      <c r="C28" s="125"/>
      <c r="D28" s="125"/>
      <c r="E28" s="125"/>
      <c r="F28" s="125"/>
      <c r="G28" s="125"/>
      <c r="H28" s="125"/>
      <c r="I28" s="125"/>
      <c r="J28" s="137" t="s">
        <v>62</v>
      </c>
      <c r="K28" s="131" t="s">
        <v>62</v>
      </c>
      <c r="L28" s="128">
        <f>SUM(L22:L27)</f>
        <v>299.16000000000003</v>
      </c>
      <c r="M28" s="97"/>
    </row>
    <row r="29" spans="1:13" ht="12.75" customHeight="1">
      <c r="A29" s="93"/>
      <c r="B29" s="125"/>
      <c r="C29" s="125"/>
      <c r="D29" s="125"/>
      <c r="E29" s="125"/>
      <c r="F29" s="125"/>
      <c r="G29" s="125"/>
      <c r="H29" s="125"/>
      <c r="I29" s="125"/>
      <c r="J29" s="141" t="s">
        <v>115</v>
      </c>
      <c r="K29" s="130" t="s">
        <v>54</v>
      </c>
      <c r="L29" s="128">
        <v>0</v>
      </c>
      <c r="M29" s="97"/>
    </row>
    <row r="30" spans="1:13" ht="12.75" hidden="1" customHeight="1" outlineLevel="1">
      <c r="A30" s="93"/>
      <c r="B30" s="125"/>
      <c r="C30" s="125"/>
      <c r="D30" s="125"/>
      <c r="E30" s="125"/>
      <c r="F30" s="125"/>
      <c r="G30" s="125"/>
      <c r="H30" s="125"/>
      <c r="I30" s="125"/>
      <c r="J30" s="131" t="s">
        <v>55</v>
      </c>
      <c r="K30" s="131" t="s">
        <v>55</v>
      </c>
      <c r="L30" s="128">
        <f>Invoice!K30</f>
        <v>0</v>
      </c>
      <c r="M30" s="97"/>
    </row>
    <row r="31" spans="1:13" ht="12.75" customHeight="1" collapsed="1">
      <c r="A31" s="93"/>
      <c r="B31" s="125"/>
      <c r="C31" s="125"/>
      <c r="D31" s="125"/>
      <c r="E31" s="125"/>
      <c r="F31" s="125"/>
      <c r="G31" s="125"/>
      <c r="H31" s="125"/>
      <c r="I31" s="125"/>
      <c r="J31" s="131" t="s">
        <v>63</v>
      </c>
      <c r="K31" s="131" t="s">
        <v>63</v>
      </c>
      <c r="L31" s="128">
        <f>SUM(L28:L30)</f>
        <v>299.16000000000003</v>
      </c>
      <c r="M31" s="97"/>
    </row>
    <row r="32" spans="1:13" ht="12.75" customHeight="1">
      <c r="A32" s="6"/>
      <c r="B32" s="155" t="s">
        <v>114</v>
      </c>
      <c r="C32" s="155"/>
      <c r="D32" s="155"/>
      <c r="E32" s="155"/>
      <c r="F32" s="155"/>
      <c r="G32" s="155"/>
      <c r="H32" s="155"/>
      <c r="I32" s="155"/>
      <c r="J32" s="155"/>
      <c r="K32" s="155"/>
      <c r="L32" s="155"/>
      <c r="M32" s="8"/>
    </row>
    <row r="33" ht="12.75" customHeight="1"/>
    <row r="34" ht="12.75" customHeight="1"/>
    <row r="35" ht="12.75" customHeight="1"/>
    <row r="36" ht="12.75" customHeight="1"/>
    <row r="37" ht="12.75" customHeight="1"/>
    <row r="38" ht="12.75" customHeight="1"/>
    <row r="39" ht="12.75" customHeight="1"/>
  </sheetData>
  <mergeCells count="12">
    <mergeCell ref="G27:H27"/>
    <mergeCell ref="B32:L32"/>
    <mergeCell ref="G22:H22"/>
    <mergeCell ref="G23:H23"/>
    <mergeCell ref="G24:H24"/>
    <mergeCell ref="G25:H25"/>
    <mergeCell ref="G26:H26"/>
    <mergeCell ref="L6:L7"/>
    <mergeCell ref="L10:L11"/>
    <mergeCell ref="L14:L15"/>
    <mergeCell ref="G20:H20"/>
    <mergeCell ref="G21:H21"/>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6" zoomScaleNormal="100" workbookViewId="0">
      <selection activeCell="D1018" sqref="D1018"/>
    </sheetView>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16</v>
      </c>
      <c r="B1" s="11" t="s">
        <v>17</v>
      </c>
      <c r="C1" s="12"/>
      <c r="D1" s="12"/>
      <c r="E1" s="12"/>
      <c r="F1" s="12"/>
      <c r="G1" s="12"/>
      <c r="H1" s="13"/>
      <c r="I1" s="14"/>
      <c r="N1" s="80">
        <f>N2/N3</f>
        <v>1</v>
      </c>
      <c r="O1" s="15" t="s">
        <v>51</v>
      </c>
    </row>
    <row r="2" spans="1:15" s="15" customFormat="1" ht="13.5" thickBot="1">
      <c r="A2" s="16" t="s">
        <v>18</v>
      </c>
      <c r="B2" s="17" t="s">
        <v>19</v>
      </c>
      <c r="C2" s="18"/>
      <c r="D2" s="18"/>
      <c r="E2" s="19"/>
      <c r="G2" s="20" t="s">
        <v>20</v>
      </c>
      <c r="H2" s="21" t="s">
        <v>21</v>
      </c>
      <c r="N2" s="15">
        <v>1196.1300000000001</v>
      </c>
      <c r="O2" s="15" t="s">
        <v>65</v>
      </c>
    </row>
    <row r="3" spans="1:15" s="15" customFormat="1" ht="13.5" thickBot="1">
      <c r="A3" s="16" t="s">
        <v>22</v>
      </c>
      <c r="F3" s="115"/>
      <c r="G3" s="114">
        <f>Invoice!K10</f>
        <v>45596</v>
      </c>
      <c r="H3" s="136"/>
      <c r="N3" s="15">
        <v>1196.1300000000001</v>
      </c>
      <c r="O3" s="15" t="s">
        <v>66</v>
      </c>
    </row>
    <row r="4" spans="1:15" s="15" customFormat="1">
      <c r="A4" s="16" t="s">
        <v>23</v>
      </c>
    </row>
    <row r="5" spans="1:15" s="15" customFormat="1">
      <c r="A5" s="16" t="s">
        <v>24</v>
      </c>
      <c r="K5" s="16"/>
    </row>
    <row r="6" spans="1:15" s="15" customFormat="1">
      <c r="A6" s="16" t="s">
        <v>25</v>
      </c>
    </row>
    <row r="7" spans="1:15" s="15" customFormat="1" ht="15">
      <c r="A7"/>
      <c r="F7" s="23"/>
    </row>
    <row r="8" spans="1:15" s="15" customFormat="1" ht="13.5" thickBot="1">
      <c r="A8" s="22"/>
      <c r="F8" s="23"/>
      <c r="J8" s="15" t="s">
        <v>26</v>
      </c>
    </row>
    <row r="9" spans="1:15" s="15" customFormat="1" ht="13.5" thickBot="1">
      <c r="A9" s="24" t="s">
        <v>27</v>
      </c>
      <c r="F9" s="25" t="s">
        <v>28</v>
      </c>
      <c r="G9" s="26"/>
      <c r="H9" s="27"/>
      <c r="J9" s="15" t="str">
        <f>'Copy paste to Here'!I18</f>
        <v>CAD</v>
      </c>
    </row>
    <row r="10" spans="1:15" s="15" customFormat="1" ht="13.5" thickBot="1">
      <c r="A10" s="28" t="str">
        <f>'Copy paste to Here'!G10</f>
        <v>2548009 ONTARIO LTD.</v>
      </c>
      <c r="B10" s="29"/>
      <c r="C10" s="29"/>
      <c r="D10" s="29"/>
      <c r="F10" s="30" t="str">
        <f>'Copy paste to Here'!B10</f>
        <v>2548009 ONTARIO LTD.</v>
      </c>
      <c r="G10" s="31"/>
      <c r="H10" s="32"/>
      <c r="K10" s="83" t="s">
        <v>68</v>
      </c>
      <c r="L10" s="27" t="s">
        <v>68</v>
      </c>
      <c r="M10" s="15">
        <v>1</v>
      </c>
    </row>
    <row r="11" spans="1:15" s="15" customFormat="1" ht="15.75" thickBot="1">
      <c r="A11" s="33" t="str">
        <f>'Copy paste to Here'!G11</f>
        <v>Karim Sakaan</v>
      </c>
      <c r="B11" s="34"/>
      <c r="C11" s="34"/>
      <c r="D11" s="34"/>
      <c r="F11" s="35" t="str">
        <f>'Copy paste to Here'!B11</f>
        <v>Karim Sakaan</v>
      </c>
      <c r="G11" s="36"/>
      <c r="H11" s="37"/>
      <c r="K11" s="81" t="s">
        <v>29</v>
      </c>
      <c r="L11" s="38" t="s">
        <v>30</v>
      </c>
      <c r="M11" s="15">
        <f>VLOOKUP(G3,[1]Sheet1!$A$9:$I$7290,2,FALSE)</f>
        <v>33.659999999999997</v>
      </c>
    </row>
    <row r="12" spans="1:15" s="15" customFormat="1" ht="15.75" thickBot="1">
      <c r="A12" s="33" t="str">
        <f>'Copy paste to Here'!G12</f>
        <v>1032 Thunderbay Ave</v>
      </c>
      <c r="B12" s="34"/>
      <c r="C12" s="34"/>
      <c r="D12" s="34"/>
      <c r="E12" s="77"/>
      <c r="F12" s="35" t="str">
        <f>'Copy paste to Here'!B12</f>
        <v>1032 Thunderbay Ave</v>
      </c>
      <c r="G12" s="36"/>
      <c r="H12" s="37"/>
      <c r="K12" s="81" t="s">
        <v>31</v>
      </c>
      <c r="L12" s="38" t="s">
        <v>5</v>
      </c>
      <c r="M12" s="15">
        <f>VLOOKUP(G3,[1]Sheet1!$A$9:$I$7290,3,FALSE)</f>
        <v>36.35</v>
      </c>
    </row>
    <row r="13" spans="1:15" s="15" customFormat="1" ht="15.75" thickBot="1">
      <c r="A13" s="33" t="str">
        <f>'Copy paste to Here'!G13</f>
        <v>N8P0C1 Windsor</v>
      </c>
      <c r="B13" s="34"/>
      <c r="C13" s="34"/>
      <c r="D13" s="34"/>
      <c r="E13" s="91" t="s">
        <v>37</v>
      </c>
      <c r="F13" s="35" t="str">
        <f>'Copy paste to Here'!B13</f>
        <v>N8P0C1 Windsor</v>
      </c>
      <c r="G13" s="36"/>
      <c r="H13" s="37"/>
      <c r="K13" s="81" t="s">
        <v>32</v>
      </c>
      <c r="L13" s="38" t="s">
        <v>33</v>
      </c>
      <c r="M13" s="92">
        <f>VLOOKUP(G3,[1]Sheet1!$A$9:$I$7290,4,FALSE)</f>
        <v>43.37</v>
      </c>
    </row>
    <row r="14" spans="1:15" s="15" customFormat="1" ht="15.75" thickBot="1">
      <c r="A14" s="33" t="str">
        <f>'Copy paste to Here'!G14</f>
        <v>Canada</v>
      </c>
      <c r="B14" s="34"/>
      <c r="C14" s="34"/>
      <c r="D14" s="34"/>
      <c r="E14" s="91">
        <f>VLOOKUP(J9,$L$10:$M$17,2,FALSE)</f>
        <v>24</v>
      </c>
      <c r="F14" s="35" t="str">
        <f>'Copy paste to Here'!B14</f>
        <v>Canada</v>
      </c>
      <c r="G14" s="36"/>
      <c r="H14" s="37"/>
      <c r="K14" s="81" t="s">
        <v>34</v>
      </c>
      <c r="L14" s="38" t="s">
        <v>35</v>
      </c>
      <c r="M14" s="15">
        <f>VLOOKUP(G3,[1]Sheet1!$A$9:$I$7290,5,FALSE)</f>
        <v>21.74</v>
      </c>
    </row>
    <row r="15" spans="1:15" s="15" customFormat="1" ht="15.75" thickBot="1">
      <c r="A15" s="39" t="str">
        <f>'Copy paste to Here'!G15</f>
        <v xml:space="preserve"> </v>
      </c>
      <c r="F15" s="40" t="str">
        <f>'Copy paste to Here'!B15</f>
        <v xml:space="preserve"> </v>
      </c>
      <c r="G15" s="41"/>
      <c r="H15" s="42"/>
      <c r="K15" s="82" t="s">
        <v>36</v>
      </c>
      <c r="L15" s="43" t="s">
        <v>37</v>
      </c>
      <c r="M15" s="15">
        <f>VLOOKUP(G3,[1]Sheet1!$A$9:$I$7290,6,FALSE)</f>
        <v>24</v>
      </c>
    </row>
    <row r="16" spans="1:15" s="15" customFormat="1" ht="15.75" thickBot="1">
      <c r="A16" s="44"/>
      <c r="K16" s="82" t="s">
        <v>38</v>
      </c>
      <c r="L16" s="43" t="s">
        <v>39</v>
      </c>
      <c r="M16" s="15">
        <f>VLOOKUP(G3,[1]Sheet1!$A$9:$I$7290,7,FALSE)</f>
        <v>19.850000000000001</v>
      </c>
    </row>
    <row r="17" spans="1:13" s="15" customFormat="1" ht="13.5" thickBot="1">
      <c r="A17" s="45" t="s">
        <v>40</v>
      </c>
      <c r="B17" s="46" t="s">
        <v>41</v>
      </c>
      <c r="C17" s="47" t="s">
        <v>69</v>
      </c>
      <c r="D17" s="47" t="s">
        <v>57</v>
      </c>
      <c r="E17" s="47" t="s">
        <v>67</v>
      </c>
      <c r="F17" s="47" t="str">
        <f>CONCATENATE("Amount ",,J9)</f>
        <v>Amount CAD</v>
      </c>
      <c r="G17" s="46" t="s">
        <v>42</v>
      </c>
      <c r="H17" s="46" t="s">
        <v>43</v>
      </c>
      <c r="J17" s="15" t="s">
        <v>44</v>
      </c>
      <c r="K17" s="15" t="s">
        <v>1</v>
      </c>
      <c r="L17" s="15" t="s">
        <v>77</v>
      </c>
      <c r="M17" s="15">
        <v>0.24</v>
      </c>
    </row>
    <row r="18" spans="1:13" s="54" customFormat="1" ht="48">
      <c r="A18" s="48" t="str">
        <f>IF(LEN('Copy paste to Here'!G22) &gt; 5, CONCATENATE('Copy paste to Here'!G22, 'Copy paste to Here'!D22, 'Copy paste to Here'!E22), "Empty Cell")</f>
        <v>Display box with 52 pcs. of 925 silver nose bones, 22g (0.6mm) with 18k gold plating and 2mm prong set round clear crystals (in standard packing or in vacuum sealed packing to prevent tarnishing)Packing Option: Standard Package</v>
      </c>
      <c r="B18" s="49" t="str">
        <f>'Copy paste to Here'!C22</f>
        <v>18BP14XC</v>
      </c>
      <c r="C18" s="50" t="s">
        <v>86</v>
      </c>
      <c r="D18" s="50">
        <f>Invoice!B22</f>
        <v>5</v>
      </c>
      <c r="E18" s="51">
        <f>'Shipping Invoice'!K22*$N$1</f>
        <v>43.39</v>
      </c>
      <c r="F18" s="51">
        <f>D18*E18</f>
        <v>216.95</v>
      </c>
      <c r="G18" s="52">
        <f>E18*$E$14</f>
        <v>1041.3600000000001</v>
      </c>
      <c r="H18" s="53">
        <f>D18*G18</f>
        <v>5206.8000000000011</v>
      </c>
    </row>
    <row r="19" spans="1:13" s="54" customFormat="1" ht="60">
      <c r="A19" s="48" t="str">
        <f>IF(LEN('Copy paste to Here'!G23) &gt; 5, CONCATENATE('Copy paste to Here'!G23, 'Copy paste to Here'!D23, 'Copy paste to Here'!E23), "Empty Cell")</f>
        <v>Display box with 52 pcs. of 925 sterling silver nose bones, 22g (0.6mm) with 18k gold plating and big 2.5mm clear prong set Cubic Zirconia (CZ) stones (in standard packing or in vacuum sealed packing to prevent tarnishing)Packing Option: Standard Package</v>
      </c>
      <c r="B19" s="49" t="str">
        <f>'Copy paste to Here'!C23</f>
        <v>18BZ25XC</v>
      </c>
      <c r="C19" s="50" t="s">
        <v>90</v>
      </c>
      <c r="D19" s="50">
        <f>Invoice!B23</f>
        <v>5</v>
      </c>
      <c r="E19" s="51">
        <f>'Shipping Invoice'!K23*$N$1</f>
        <v>46.61</v>
      </c>
      <c r="F19" s="51">
        <f t="shared" ref="F19:F82" si="0">D19*E19</f>
        <v>233.05</v>
      </c>
      <c r="G19" s="52">
        <f t="shared" ref="G19:G82" si="1">E19*$E$14</f>
        <v>1118.6399999999999</v>
      </c>
      <c r="H19" s="55">
        <f t="shared" ref="H19:H82" si="2">D19*G19</f>
        <v>5593.1999999999989</v>
      </c>
    </row>
    <row r="20" spans="1:13" s="54" customFormat="1" ht="60">
      <c r="A20" s="48" t="str">
        <f>IF(LEN('Copy paste to Here'!G24) &gt; 5, CONCATENATE('Copy paste to Here'!G24, 'Copy paste to Here'!D24, 'Copy paste to Here'!E24), "Empty Cell")</f>
        <v>Display with 52 pcs. of 925 sterling silver nose bones, 22g (0.6mm) with real 18k gold plating + E-coating to protect scratching and 1.5mm round prong set clear CZ stone (in standard packing or in vacuum sealed packing to prevent tarnishing)Packing Option: Standard Package</v>
      </c>
      <c r="B20" s="49" t="str">
        <f>'Copy paste to Here'!C24</f>
        <v>18NBZBC</v>
      </c>
      <c r="C20" s="50" t="s">
        <v>93</v>
      </c>
      <c r="D20" s="50">
        <f>Invoice!B24</f>
        <v>5</v>
      </c>
      <c r="E20" s="51">
        <f>'Shipping Invoice'!K24*$N$1</f>
        <v>41.93</v>
      </c>
      <c r="F20" s="51">
        <f t="shared" si="0"/>
        <v>209.65</v>
      </c>
      <c r="G20" s="52">
        <f t="shared" si="1"/>
        <v>1006.3199999999999</v>
      </c>
      <c r="H20" s="55">
        <f t="shared" si="2"/>
        <v>5031.5999999999995</v>
      </c>
    </row>
    <row r="21" spans="1:13" s="54" customFormat="1" ht="60">
      <c r="A21" s="48" t="str">
        <f>IF(LEN('Copy paste to Here'!G25) &gt; 5, CONCATENATE('Copy paste to Here'!G25, 'Copy paste to Here'!D25, 'Copy paste to Here'!E25), "Empty Cell")</f>
        <v>Display box with 52 pcs. of 925 sterling silver ''Bend it yourself'' nose studs, 0.6mm (22g) with 1.5mm round clear prong set crystal with real 18k gold plated (in standard packing or in vacuum sealed packing to prevent tarnishing)Packing Option: Standard Package</v>
      </c>
      <c r="B21" s="49" t="str">
        <f>'Copy paste to Here'!C25</f>
        <v>18NYPXC</v>
      </c>
      <c r="C21" s="50" t="s">
        <v>96</v>
      </c>
      <c r="D21" s="50">
        <f>Invoice!B25</f>
        <v>4</v>
      </c>
      <c r="E21" s="51">
        <f>'Shipping Invoice'!K25*$N$1</f>
        <v>42.68</v>
      </c>
      <c r="F21" s="51">
        <f t="shared" si="0"/>
        <v>170.72</v>
      </c>
      <c r="G21" s="52">
        <f t="shared" si="1"/>
        <v>1024.32</v>
      </c>
      <c r="H21" s="55">
        <f t="shared" si="2"/>
        <v>4097.28</v>
      </c>
      <c r="L21" s="15"/>
    </row>
    <row r="22" spans="1:13" s="54" customFormat="1" ht="60">
      <c r="A22" s="48" t="str">
        <f>IF(LEN('Copy paste to Here'!G26) &gt; 5, CONCATENATE('Copy paste to Here'!G26, 'Copy paste to Here'!D26, 'Copy paste to Here'!E26), "Empty Cell")</f>
        <v>Display box with 52 pcs. of 925 sterling silver ''Bend if yourself'' nose studs, 0.6mm (22g) with real 18k gold plated and 2mm round prong set crystal tops (in standard packing or in vacuum sealed packing to prevent tarnishing)Packing Option: Standard Package</v>
      </c>
      <c r="B22" s="49" t="str">
        <f>'Copy paste to Here'!C26</f>
        <v>18YP14XC</v>
      </c>
      <c r="C22" s="50" t="s">
        <v>98</v>
      </c>
      <c r="D22" s="50">
        <f>Invoice!B26</f>
        <v>4</v>
      </c>
      <c r="E22" s="51">
        <f>'Shipping Invoice'!K26*$N$1</f>
        <v>44.37</v>
      </c>
      <c r="F22" s="51">
        <f t="shared" si="0"/>
        <v>177.48</v>
      </c>
      <c r="G22" s="52">
        <f t="shared" si="1"/>
        <v>1064.8799999999999</v>
      </c>
      <c r="H22" s="55">
        <f t="shared" si="2"/>
        <v>4259.5199999999995</v>
      </c>
    </row>
    <row r="23" spans="1:13" s="54" customFormat="1" ht="48">
      <c r="A23" s="48" t="str">
        <f>IF(LEN('Copy paste to Here'!G27) &gt; 5, CONCATENATE('Copy paste to Here'!G27, 'Copy paste to Here'!D27, 'Copy paste to Here'!E27), "Empty Cell")</f>
        <v>Display box of 52 pcs. of 925 sterling silver ''Bend if yourself'' nose studs with 18k gold plated and big 2.5mm clear prong set Cubic Zirconia (CZ) stones (in standard packing or in vacuum sealed packing to prevent tarnishing)Packing Option: Standard Package</v>
      </c>
      <c r="B23" s="49" t="str">
        <f>'Copy paste to Here'!C27</f>
        <v>18YZ25XC</v>
      </c>
      <c r="C23" s="50" t="s">
        <v>100</v>
      </c>
      <c r="D23" s="50">
        <f>Invoice!B27</f>
        <v>4</v>
      </c>
      <c r="E23" s="51">
        <f>'Shipping Invoice'!K27*$N$1</f>
        <v>47.07</v>
      </c>
      <c r="F23" s="51">
        <f t="shared" si="0"/>
        <v>188.28</v>
      </c>
      <c r="G23" s="52">
        <f t="shared" si="1"/>
        <v>1129.68</v>
      </c>
      <c r="H23" s="55">
        <f t="shared" si="2"/>
        <v>4518.72</v>
      </c>
    </row>
    <row r="24" spans="1:13" s="54" customFormat="1" hidden="1">
      <c r="A24" s="48" t="str">
        <f>IF(LEN('Copy paste to Here'!G28) &gt; 5, CONCATENATE('Copy paste to Here'!G28, 'Copy paste to Here'!D28, 'Copy paste to Here'!E28), "Empty Cell")</f>
        <v>Empty Cell</v>
      </c>
      <c r="B24" s="49">
        <f>'Copy paste to Here'!C28</f>
        <v>0</v>
      </c>
      <c r="C24" s="50"/>
      <c r="D24" s="50"/>
      <c r="E24" s="51"/>
      <c r="F24" s="51">
        <f t="shared" si="0"/>
        <v>0</v>
      </c>
      <c r="G24" s="52">
        <f t="shared" si="1"/>
        <v>0</v>
      </c>
      <c r="H24" s="55">
        <f t="shared" si="2"/>
        <v>0</v>
      </c>
    </row>
    <row r="25" spans="1:13" s="54" customFormat="1" hidden="1">
      <c r="A25" s="48" t="str">
        <f>IF(LEN('Copy paste to Here'!G29) &gt; 5, CONCATENATE('Copy paste to Here'!G29, 'Copy paste to Here'!D29, 'Copy paste to Here'!E29), "Empty Cell")</f>
        <v>Empty Cell</v>
      </c>
      <c r="B25" s="49">
        <f>'Copy paste to Here'!C29</f>
        <v>0</v>
      </c>
      <c r="C25" s="50"/>
      <c r="D25" s="50"/>
      <c r="E25" s="51"/>
      <c r="F25" s="51">
        <f t="shared" si="0"/>
        <v>0</v>
      </c>
      <c r="G25" s="52">
        <f t="shared" si="1"/>
        <v>0</v>
      </c>
      <c r="H25" s="55">
        <f t="shared" si="2"/>
        <v>0</v>
      </c>
    </row>
    <row r="26" spans="1:13" s="54" customFormat="1" hidden="1">
      <c r="A26" s="48" t="str">
        <f>IF(LEN('Copy paste to Here'!G30) &gt; 5, CONCATENATE('Copy paste to Here'!G30, 'Copy paste to Here'!D30, 'Copy paste to Here'!E30), "Empty Cell")</f>
        <v>Empty Cell</v>
      </c>
      <c r="B26" s="49">
        <f>'Copy paste to Here'!C30</f>
        <v>0</v>
      </c>
      <c r="C26" s="50"/>
      <c r="D26" s="50"/>
      <c r="E26" s="51"/>
      <c r="F26" s="51">
        <f t="shared" si="0"/>
        <v>0</v>
      </c>
      <c r="G26" s="52">
        <f t="shared" si="1"/>
        <v>0</v>
      </c>
      <c r="H26" s="55">
        <f t="shared" si="2"/>
        <v>0</v>
      </c>
    </row>
    <row r="27" spans="1:13" s="54" customFormat="1" hidden="1">
      <c r="A27" s="48" t="str">
        <f>IF(LEN('Copy paste to Here'!G31) &gt; 5, CONCATENATE('Copy paste to Here'!G31, 'Copy paste to Here'!D31, 'Copy paste to Here'!E31), "Empty Cell")</f>
        <v>Empty Cell</v>
      </c>
      <c r="B27" s="49">
        <f>'Copy paste to Here'!C31</f>
        <v>0</v>
      </c>
      <c r="C27" s="50"/>
      <c r="D27" s="50"/>
      <c r="E27" s="51"/>
      <c r="F27" s="51">
        <f t="shared" si="0"/>
        <v>0</v>
      </c>
      <c r="G27" s="52">
        <f t="shared" si="1"/>
        <v>0</v>
      </c>
      <c r="H27" s="55">
        <f t="shared" si="2"/>
        <v>0</v>
      </c>
    </row>
    <row r="28" spans="1:13" s="54" customFormat="1" hidden="1">
      <c r="A28" s="48" t="str">
        <f>IF(LEN('Copy paste to Here'!G32) &gt; 5, CONCATENATE('Copy paste to Here'!G32, 'Copy paste to Here'!D32, 'Copy paste to Here'!E32), "Empty Cell")</f>
        <v>Empty Cell</v>
      </c>
      <c r="B28" s="49">
        <f>'Copy paste to Here'!C32</f>
        <v>0</v>
      </c>
      <c r="C28" s="50"/>
      <c r="D28" s="50"/>
      <c r="E28" s="51"/>
      <c r="F28" s="51">
        <f t="shared" si="0"/>
        <v>0</v>
      </c>
      <c r="G28" s="52">
        <f t="shared" si="1"/>
        <v>0</v>
      </c>
      <c r="H28" s="55">
        <f t="shared" si="2"/>
        <v>0</v>
      </c>
    </row>
    <row r="29" spans="1:13" s="54" customFormat="1" hidden="1">
      <c r="A29" s="48" t="str">
        <f>IF(LEN('Copy paste to Here'!G33) &gt; 5, CONCATENATE('Copy paste to Here'!G33, 'Copy paste to Here'!D33, 'Copy paste to Here'!E33), "Empty Cell")</f>
        <v>Empty Cell</v>
      </c>
      <c r="B29" s="49">
        <f>'Copy paste to Here'!C33</f>
        <v>0</v>
      </c>
      <c r="C29" s="50"/>
      <c r="D29" s="50"/>
      <c r="E29" s="51"/>
      <c r="F29" s="51">
        <f t="shared" si="0"/>
        <v>0</v>
      </c>
      <c r="G29" s="52">
        <f t="shared" si="1"/>
        <v>0</v>
      </c>
      <c r="H29" s="55">
        <f t="shared" si="2"/>
        <v>0</v>
      </c>
    </row>
    <row r="30" spans="1:13" s="54" customFormat="1" hidden="1">
      <c r="A30" s="48" t="str">
        <f>IF(LEN('Copy paste to Here'!G34) &gt; 5, CONCATENATE('Copy paste to Here'!G34, 'Copy paste to Here'!D34, 'Copy paste to Here'!E34), "Empty Cell")</f>
        <v>Empty Cell</v>
      </c>
      <c r="B30" s="49">
        <f>'Copy paste to Here'!C34</f>
        <v>0</v>
      </c>
      <c r="C30" s="50"/>
      <c r="D30" s="50"/>
      <c r="E30" s="51"/>
      <c r="F30" s="51">
        <f t="shared" si="0"/>
        <v>0</v>
      </c>
      <c r="G30" s="52">
        <f t="shared" si="1"/>
        <v>0</v>
      </c>
      <c r="H30" s="55">
        <f t="shared" si="2"/>
        <v>0</v>
      </c>
    </row>
    <row r="31" spans="1:13" s="54" customFormat="1" hidden="1">
      <c r="A31" s="48" t="str">
        <f>IF(LEN('Copy paste to Here'!G35) &gt; 5, CONCATENATE('Copy paste to Here'!G35, 'Copy paste to Here'!D35, 'Copy paste to Here'!E35), "Empty Cell")</f>
        <v>Empty Cell</v>
      </c>
      <c r="B31" s="49">
        <f>'Copy paste to Here'!C35</f>
        <v>0</v>
      </c>
      <c r="C31" s="50"/>
      <c r="D31" s="50"/>
      <c r="E31" s="51"/>
      <c r="F31" s="51">
        <f t="shared" si="0"/>
        <v>0</v>
      </c>
      <c r="G31" s="52">
        <f t="shared" si="1"/>
        <v>0</v>
      </c>
      <c r="H31" s="55">
        <f t="shared" si="2"/>
        <v>0</v>
      </c>
    </row>
    <row r="32" spans="1:13" s="54" customFormat="1" hidden="1">
      <c r="A32" s="48" t="str">
        <f>IF(LEN('Copy paste to Here'!G36) &gt; 5, CONCATENATE('Copy paste to Here'!G36, 'Copy paste to Here'!D36, 'Copy paste to Here'!E36), "Empty Cell")</f>
        <v>Empty Cell</v>
      </c>
      <c r="B32" s="49">
        <f>'Copy paste to Here'!C36</f>
        <v>0</v>
      </c>
      <c r="C32" s="50"/>
      <c r="D32" s="50"/>
      <c r="E32" s="51"/>
      <c r="F32" s="51">
        <f t="shared" si="0"/>
        <v>0</v>
      </c>
      <c r="G32" s="52">
        <f t="shared" si="1"/>
        <v>0</v>
      </c>
      <c r="H32" s="55">
        <f t="shared" si="2"/>
        <v>0</v>
      </c>
    </row>
    <row r="33" spans="1:8" s="54" customFormat="1" hidden="1">
      <c r="A33" s="48" t="str">
        <f>IF(LEN('Copy paste to Here'!G37) &gt; 5, CONCATENATE('Copy paste to Here'!G37, 'Copy paste to Here'!D37, 'Copy paste to Here'!E37), "Empty Cell")</f>
        <v>Empty Cell</v>
      </c>
      <c r="B33" s="49">
        <f>'Copy paste to Here'!C37</f>
        <v>0</v>
      </c>
      <c r="C33" s="50"/>
      <c r="D33" s="50"/>
      <c r="E33" s="51"/>
      <c r="F33" s="51">
        <f t="shared" si="0"/>
        <v>0</v>
      </c>
      <c r="G33" s="52">
        <f t="shared" si="1"/>
        <v>0</v>
      </c>
      <c r="H33" s="55">
        <f t="shared" si="2"/>
        <v>0</v>
      </c>
    </row>
    <row r="34" spans="1:8" s="54" customFormat="1" hidden="1">
      <c r="A34" s="48" t="str">
        <f>IF(LEN('Copy paste to Here'!G38) &gt; 5, CONCATENATE('Copy paste to Here'!G38, 'Copy paste to Here'!D38, 'Copy paste to Here'!E38), "Empty Cell")</f>
        <v>Empty Cell</v>
      </c>
      <c r="B34" s="49">
        <f>'Copy paste to Here'!C38</f>
        <v>0</v>
      </c>
      <c r="C34" s="50"/>
      <c r="D34" s="50"/>
      <c r="E34" s="51"/>
      <c r="F34" s="51">
        <f t="shared" si="0"/>
        <v>0</v>
      </c>
      <c r="G34" s="52">
        <f t="shared" si="1"/>
        <v>0</v>
      </c>
      <c r="H34" s="55">
        <f t="shared" si="2"/>
        <v>0</v>
      </c>
    </row>
    <row r="35" spans="1:8" s="54" customFormat="1" hidden="1">
      <c r="A35" s="48" t="str">
        <f>IF(LEN('Copy paste to Here'!G39) &gt; 5, CONCATENATE('Copy paste to Here'!G39, 'Copy paste to Here'!D39, 'Copy paste to Here'!E39), "Empty Cell")</f>
        <v>Empty Cell</v>
      </c>
      <c r="B35" s="49">
        <f>'Copy paste to Here'!C39</f>
        <v>0</v>
      </c>
      <c r="C35" s="50"/>
      <c r="D35" s="50"/>
      <c r="E35" s="51"/>
      <c r="F35" s="51">
        <f t="shared" si="0"/>
        <v>0</v>
      </c>
      <c r="G35" s="52">
        <f t="shared" si="1"/>
        <v>0</v>
      </c>
      <c r="H35" s="55">
        <f t="shared" si="2"/>
        <v>0</v>
      </c>
    </row>
    <row r="36" spans="1:8" s="54" customFormat="1" hidden="1">
      <c r="A36" s="48" t="str">
        <f>IF(LEN('Copy paste to Here'!G40) &gt; 5, CONCATENATE('Copy paste to Here'!G40, 'Copy paste to Here'!D40, 'Copy paste to Here'!E40), "Empty Cell")</f>
        <v>Empty Cell</v>
      </c>
      <c r="B36" s="49">
        <f>'Copy paste to Here'!C40</f>
        <v>0</v>
      </c>
      <c r="C36" s="50"/>
      <c r="D36" s="50"/>
      <c r="E36" s="51"/>
      <c r="F36" s="51">
        <f t="shared" si="0"/>
        <v>0</v>
      </c>
      <c r="G36" s="52">
        <f t="shared" si="1"/>
        <v>0</v>
      </c>
      <c r="H36" s="55">
        <f t="shared" si="2"/>
        <v>0</v>
      </c>
    </row>
    <row r="37" spans="1:8" s="54" customFormat="1" hidden="1">
      <c r="A37" s="48" t="str">
        <f>IF(LEN('Copy paste to Here'!G41) &gt; 5, CONCATENATE('Copy paste to Here'!G41, 'Copy paste to Here'!D41, 'Copy paste to Here'!E41), "Empty Cell")</f>
        <v>Empty Cell</v>
      </c>
      <c r="B37" s="49">
        <f>'Copy paste to Here'!C41</f>
        <v>0</v>
      </c>
      <c r="C37" s="50"/>
      <c r="D37" s="50"/>
      <c r="E37" s="51"/>
      <c r="F37" s="51">
        <f t="shared" si="0"/>
        <v>0</v>
      </c>
      <c r="G37" s="52">
        <f t="shared" si="1"/>
        <v>0</v>
      </c>
      <c r="H37" s="55">
        <f t="shared" si="2"/>
        <v>0</v>
      </c>
    </row>
    <row r="38" spans="1:8" s="54" customFormat="1" hidden="1">
      <c r="A38" s="48" t="str">
        <f>IF(LEN('Copy paste to Here'!G42) &gt; 5, CONCATENATE('Copy paste to Here'!G42, 'Copy paste to Here'!D42, 'Copy paste to Here'!E42), "Empty Cell")</f>
        <v>Empty Cell</v>
      </c>
      <c r="B38" s="49">
        <f>'Copy paste to Here'!C42</f>
        <v>0</v>
      </c>
      <c r="C38" s="50"/>
      <c r="D38" s="50"/>
      <c r="E38" s="51"/>
      <c r="F38" s="51">
        <f t="shared" si="0"/>
        <v>0</v>
      </c>
      <c r="G38" s="52">
        <f t="shared" si="1"/>
        <v>0</v>
      </c>
      <c r="H38" s="55">
        <f t="shared" si="2"/>
        <v>0</v>
      </c>
    </row>
    <row r="39" spans="1:8" s="54" customFormat="1" hidden="1">
      <c r="A39" s="48" t="str">
        <f>IF(LEN('Copy paste to Here'!G43) &gt; 5, CONCATENATE('Copy paste to Here'!G43, 'Copy paste to Here'!D43, 'Copy paste to Here'!E43), "Empty Cell")</f>
        <v>Empty Cell</v>
      </c>
      <c r="B39" s="49">
        <f>'Copy paste to Here'!C43</f>
        <v>0</v>
      </c>
      <c r="C39" s="50"/>
      <c r="D39" s="50"/>
      <c r="E39" s="51"/>
      <c r="F39" s="51">
        <f t="shared" si="0"/>
        <v>0</v>
      </c>
      <c r="G39" s="52">
        <f t="shared" si="1"/>
        <v>0</v>
      </c>
      <c r="H39" s="55">
        <f t="shared" si="2"/>
        <v>0</v>
      </c>
    </row>
    <row r="40" spans="1:8" s="54" customFormat="1" hidden="1">
      <c r="A40" s="48" t="str">
        <f>IF(LEN('Copy paste to Here'!G44) &gt; 5, CONCATENATE('Copy paste to Here'!G44, 'Copy paste to Here'!D44, 'Copy paste to Here'!E44), "Empty Cell")</f>
        <v>Empty Cell</v>
      </c>
      <c r="B40" s="49">
        <f>'Copy paste to Here'!C44</f>
        <v>0</v>
      </c>
      <c r="C40" s="50"/>
      <c r="D40" s="50"/>
      <c r="E40" s="51"/>
      <c r="F40" s="51">
        <f t="shared" si="0"/>
        <v>0</v>
      </c>
      <c r="G40" s="52">
        <f t="shared" si="1"/>
        <v>0</v>
      </c>
      <c r="H40" s="55">
        <f t="shared" si="2"/>
        <v>0</v>
      </c>
    </row>
    <row r="41" spans="1:8" s="54" customFormat="1" hidden="1">
      <c r="A41" s="48" t="str">
        <f>IF(LEN('Copy paste to Here'!G45) &gt; 5, CONCATENATE('Copy paste to Here'!G45, 'Copy paste to Here'!D45, 'Copy paste to Here'!E45), "Empty Cell")</f>
        <v>Empty Cell</v>
      </c>
      <c r="B41" s="49">
        <f>'Copy paste to Here'!C45</f>
        <v>0</v>
      </c>
      <c r="C41" s="50"/>
      <c r="D41" s="50"/>
      <c r="E41" s="51"/>
      <c r="F41" s="51">
        <f t="shared" si="0"/>
        <v>0</v>
      </c>
      <c r="G41" s="52">
        <f t="shared" si="1"/>
        <v>0</v>
      </c>
      <c r="H41" s="55">
        <f t="shared" si="2"/>
        <v>0</v>
      </c>
    </row>
    <row r="42" spans="1:8" s="54" customFormat="1" hidden="1">
      <c r="A42" s="48" t="str">
        <f>IF(LEN('Copy paste to Here'!G46) &gt; 5, CONCATENATE('Copy paste to Here'!G46, 'Copy paste to Here'!D46, 'Copy paste to Here'!E46), "Empty Cell")</f>
        <v>Empty Cell</v>
      </c>
      <c r="B42" s="49">
        <f>'Copy paste to Here'!C46</f>
        <v>0</v>
      </c>
      <c r="C42" s="50"/>
      <c r="D42" s="50"/>
      <c r="E42" s="51"/>
      <c r="F42" s="51">
        <f t="shared" si="0"/>
        <v>0</v>
      </c>
      <c r="G42" s="52">
        <f t="shared" si="1"/>
        <v>0</v>
      </c>
      <c r="H42" s="55">
        <f t="shared" si="2"/>
        <v>0</v>
      </c>
    </row>
    <row r="43" spans="1:8" s="54" customFormat="1" hidden="1">
      <c r="A43" s="48" t="str">
        <f>IF(LEN('Copy paste to Here'!G47) &gt; 5, CONCATENATE('Copy paste to Here'!G47, 'Copy paste to Here'!D47, 'Copy paste to Here'!E47), "Empty Cell")</f>
        <v>Empty Cell</v>
      </c>
      <c r="B43" s="49">
        <f>'Copy paste to Here'!C47</f>
        <v>0</v>
      </c>
      <c r="C43" s="50"/>
      <c r="D43" s="50"/>
      <c r="E43" s="51"/>
      <c r="F43" s="51">
        <f t="shared" si="0"/>
        <v>0</v>
      </c>
      <c r="G43" s="52">
        <f t="shared" si="1"/>
        <v>0</v>
      </c>
      <c r="H43" s="55">
        <f t="shared" si="2"/>
        <v>0</v>
      </c>
    </row>
    <row r="44" spans="1:8" s="54" customFormat="1" hidden="1">
      <c r="A44" s="48" t="str">
        <f>IF(LEN('Copy paste to Here'!G48) &gt; 5, CONCATENATE('Copy paste to Here'!G48, 'Copy paste to Here'!D48, 'Copy paste to Here'!E48), "Empty Cell")</f>
        <v>Empty Cell</v>
      </c>
      <c r="B44" s="49">
        <f>'Copy paste to Here'!C48</f>
        <v>0</v>
      </c>
      <c r="C44" s="50"/>
      <c r="D44" s="50"/>
      <c r="E44" s="51"/>
      <c r="F44" s="51">
        <f t="shared" si="0"/>
        <v>0</v>
      </c>
      <c r="G44" s="52">
        <f t="shared" si="1"/>
        <v>0</v>
      </c>
      <c r="H44" s="55">
        <f t="shared" si="2"/>
        <v>0</v>
      </c>
    </row>
    <row r="45" spans="1:8" s="54" customFormat="1" hidden="1">
      <c r="A45" s="48" t="str">
        <f>IF(LEN('Copy paste to Here'!G49) &gt; 5, CONCATENATE('Copy paste to Here'!G49, 'Copy paste to Here'!D49, 'Copy paste to Here'!E49), "Empty Cell")</f>
        <v>Empty Cell</v>
      </c>
      <c r="B45" s="49">
        <f>'Copy paste to Here'!C49</f>
        <v>0</v>
      </c>
      <c r="C45" s="50"/>
      <c r="D45" s="50"/>
      <c r="E45" s="51"/>
      <c r="F45" s="51">
        <f t="shared" si="0"/>
        <v>0</v>
      </c>
      <c r="G45" s="52">
        <f t="shared" si="1"/>
        <v>0</v>
      </c>
      <c r="H45" s="55">
        <f t="shared" si="2"/>
        <v>0</v>
      </c>
    </row>
    <row r="46" spans="1:8" s="54" customFormat="1" hidden="1">
      <c r="A46" s="48" t="str">
        <f>IF(LEN('Copy paste to Here'!G50) &gt; 5, CONCATENATE('Copy paste to Here'!G50, 'Copy paste to Here'!D50, 'Copy paste to Here'!E50), "Empty Cell")</f>
        <v>Empty Cell</v>
      </c>
      <c r="B46" s="49">
        <f>'Copy paste to Here'!C50</f>
        <v>0</v>
      </c>
      <c r="C46" s="50"/>
      <c r="D46" s="50"/>
      <c r="E46" s="51"/>
      <c r="F46" s="51">
        <f t="shared" si="0"/>
        <v>0</v>
      </c>
      <c r="G46" s="52">
        <f t="shared" si="1"/>
        <v>0</v>
      </c>
      <c r="H46" s="55">
        <f t="shared" si="2"/>
        <v>0</v>
      </c>
    </row>
    <row r="47" spans="1:8" s="54" customFormat="1" hidden="1">
      <c r="A47" s="48" t="str">
        <f>IF(LEN('Copy paste to Here'!G51) &gt; 5, CONCATENATE('Copy paste to Here'!G51, 'Copy paste to Here'!D51, 'Copy paste to Here'!E51), "Empty Cell")</f>
        <v>Empty Cell</v>
      </c>
      <c r="B47" s="49">
        <f>'Copy paste to Here'!C51</f>
        <v>0</v>
      </c>
      <c r="C47" s="50"/>
      <c r="D47" s="50"/>
      <c r="E47" s="51"/>
      <c r="F47" s="51">
        <f t="shared" si="0"/>
        <v>0</v>
      </c>
      <c r="G47" s="52">
        <f t="shared" si="1"/>
        <v>0</v>
      </c>
      <c r="H47" s="55">
        <f t="shared" si="2"/>
        <v>0</v>
      </c>
    </row>
    <row r="48" spans="1:8" s="54" customFormat="1" hidden="1">
      <c r="A48" s="48" t="str">
        <f>IF((LEN('Copy paste to Here'!G52))&gt;5,((CONCATENATE('Copy paste to Here'!G52," &amp; ",'Copy paste to Here'!D52,"  &amp;  ",'Copy paste to Here'!E52))),"Empty Cell")</f>
        <v>Empty Cell</v>
      </c>
      <c r="B48" s="49">
        <f>'Copy paste to Here'!C52</f>
        <v>0</v>
      </c>
      <c r="C48" s="50"/>
      <c r="D48" s="50"/>
      <c r="E48" s="51"/>
      <c r="F48" s="51">
        <f t="shared" si="0"/>
        <v>0</v>
      </c>
      <c r="G48" s="52">
        <f t="shared" si="1"/>
        <v>0</v>
      </c>
      <c r="H48" s="55">
        <f t="shared" si="2"/>
        <v>0</v>
      </c>
    </row>
    <row r="49" spans="1:8" s="54" customFormat="1" hidden="1">
      <c r="A49" s="48" t="str">
        <f>IF((LEN('Copy paste to Here'!G53))&gt;5,((CONCATENATE('Copy paste to Here'!G53," &amp; ",'Copy paste to Here'!D53,"  &amp;  ",'Copy paste to Here'!E53))),"Empty Cell")</f>
        <v>Empty Cell</v>
      </c>
      <c r="B49" s="49">
        <f>'Copy paste to Here'!C53</f>
        <v>0</v>
      </c>
      <c r="C49" s="50"/>
      <c r="D49" s="50"/>
      <c r="E49" s="51"/>
      <c r="F49" s="51">
        <f t="shared" si="0"/>
        <v>0</v>
      </c>
      <c r="G49" s="52">
        <f t="shared" si="1"/>
        <v>0</v>
      </c>
      <c r="H49" s="55">
        <f t="shared" si="2"/>
        <v>0</v>
      </c>
    </row>
    <row r="50" spans="1:8" s="54" customFormat="1" hidden="1">
      <c r="A50" s="48" t="str">
        <f>IF((LEN('Copy paste to Here'!G54))&gt;5,((CONCATENATE('Copy paste to Here'!G54," &amp; ",'Copy paste to Here'!D54,"  &amp;  ",'Copy paste to Here'!E54))),"Empty Cell")</f>
        <v>Empty Cell</v>
      </c>
      <c r="B50" s="49">
        <f>'Copy paste to Here'!C54</f>
        <v>0</v>
      </c>
      <c r="C50" s="50"/>
      <c r="D50" s="50"/>
      <c r="E50" s="51"/>
      <c r="F50" s="51">
        <f t="shared" si="0"/>
        <v>0</v>
      </c>
      <c r="G50" s="52">
        <f t="shared" si="1"/>
        <v>0</v>
      </c>
      <c r="H50" s="55">
        <f t="shared" si="2"/>
        <v>0</v>
      </c>
    </row>
    <row r="51" spans="1:8" s="54" customFormat="1" hidden="1">
      <c r="A51" s="48" t="str">
        <f>IF((LEN('Copy paste to Here'!G55))&gt;5,((CONCATENATE('Copy paste to Here'!G55," &amp; ",'Copy paste to Here'!D55,"  &amp;  ",'Copy paste to Here'!E55))),"Empty Cell")</f>
        <v>Empty Cell</v>
      </c>
      <c r="B51" s="49">
        <f>'Copy paste to Here'!C55</f>
        <v>0</v>
      </c>
      <c r="C51" s="50"/>
      <c r="D51" s="50"/>
      <c r="E51" s="51"/>
      <c r="F51" s="51">
        <f t="shared" si="0"/>
        <v>0</v>
      </c>
      <c r="G51" s="52">
        <f t="shared" si="1"/>
        <v>0</v>
      </c>
      <c r="H51" s="55">
        <f t="shared" si="2"/>
        <v>0</v>
      </c>
    </row>
    <row r="52" spans="1:8" s="54" customFormat="1" hidden="1">
      <c r="A52" s="48" t="str">
        <f>IF((LEN('Copy paste to Here'!G56))&gt;5,((CONCATENATE('Copy paste to Here'!G56," &amp; ",'Copy paste to Here'!D56,"  &amp;  ",'Copy paste to Here'!E56))),"Empty Cell")</f>
        <v>Empty Cell</v>
      </c>
      <c r="B52" s="49">
        <f>'Copy paste to Here'!C56</f>
        <v>0</v>
      </c>
      <c r="C52" s="50"/>
      <c r="D52" s="50"/>
      <c r="E52" s="51"/>
      <c r="F52" s="51">
        <f t="shared" si="0"/>
        <v>0</v>
      </c>
      <c r="G52" s="52">
        <f t="shared" si="1"/>
        <v>0</v>
      </c>
      <c r="H52" s="55">
        <f t="shared" si="2"/>
        <v>0</v>
      </c>
    </row>
    <row r="53" spans="1:8" s="54" customFormat="1" hidden="1">
      <c r="A53" s="48" t="str">
        <f>IF((LEN('Copy paste to Here'!G57))&gt;5,((CONCATENATE('Copy paste to Here'!G57," &amp; ",'Copy paste to Here'!D57,"  &amp;  ",'Copy paste to Here'!E57))),"Empty Cell")</f>
        <v>Empty Cell</v>
      </c>
      <c r="B53" s="49">
        <f>'Copy paste to Here'!C57</f>
        <v>0</v>
      </c>
      <c r="C53" s="50"/>
      <c r="D53" s="50"/>
      <c r="E53" s="51"/>
      <c r="F53" s="51">
        <f t="shared" si="0"/>
        <v>0</v>
      </c>
      <c r="G53" s="52">
        <f t="shared" si="1"/>
        <v>0</v>
      </c>
      <c r="H53" s="55">
        <f t="shared" si="2"/>
        <v>0</v>
      </c>
    </row>
    <row r="54" spans="1:8" s="54" customFormat="1" hidden="1">
      <c r="A54" s="48" t="str">
        <f>IF((LEN('Copy paste to Here'!G58))&gt;5,((CONCATENATE('Copy paste to Here'!G58," &amp; ",'Copy paste to Here'!D58,"  &amp;  ",'Copy paste to Here'!E58))),"Empty Cell")</f>
        <v>Empty Cell</v>
      </c>
      <c r="B54" s="49">
        <f>'Copy paste to Here'!C58</f>
        <v>0</v>
      </c>
      <c r="C54" s="50"/>
      <c r="D54" s="50"/>
      <c r="E54" s="51"/>
      <c r="F54" s="51">
        <f t="shared" si="0"/>
        <v>0</v>
      </c>
      <c r="G54" s="52">
        <f t="shared" si="1"/>
        <v>0</v>
      </c>
      <c r="H54" s="55">
        <f t="shared" si="2"/>
        <v>0</v>
      </c>
    </row>
    <row r="55" spans="1:8" s="54" customFormat="1" hidden="1">
      <c r="A55" s="48" t="str">
        <f>IF((LEN('Copy paste to Here'!G59))&gt;5,((CONCATENATE('Copy paste to Here'!G59," &amp; ",'Copy paste to Here'!D59,"  &amp;  ",'Copy paste to Here'!E59))),"Empty Cell")</f>
        <v>Empty Cell</v>
      </c>
      <c r="B55" s="49">
        <f>'Copy paste to Here'!C59</f>
        <v>0</v>
      </c>
      <c r="C55" s="50"/>
      <c r="D55" s="50"/>
      <c r="E55" s="51"/>
      <c r="F55" s="51">
        <f t="shared" si="0"/>
        <v>0</v>
      </c>
      <c r="G55" s="52">
        <f t="shared" si="1"/>
        <v>0</v>
      </c>
      <c r="H55" s="55">
        <f t="shared" si="2"/>
        <v>0</v>
      </c>
    </row>
    <row r="56" spans="1:8" s="54" customFormat="1" hidden="1">
      <c r="A56" s="48" t="str">
        <f>IF((LEN('Copy paste to Here'!G60))&gt;5,((CONCATENATE('Copy paste to Here'!G60," &amp; ",'Copy paste to Here'!D60,"  &amp;  ",'Copy paste to Here'!E60))),"Empty Cell")</f>
        <v>Empty Cell</v>
      </c>
      <c r="B56" s="49">
        <f>'Copy paste to Here'!C60</f>
        <v>0</v>
      </c>
      <c r="C56" s="50"/>
      <c r="D56" s="50"/>
      <c r="E56" s="51"/>
      <c r="F56" s="51">
        <f t="shared" si="0"/>
        <v>0</v>
      </c>
      <c r="G56" s="52">
        <f t="shared" si="1"/>
        <v>0</v>
      </c>
      <c r="H56" s="55">
        <f t="shared" si="2"/>
        <v>0</v>
      </c>
    </row>
    <row r="57" spans="1:8" s="54" customFormat="1" hidden="1">
      <c r="A57" s="48" t="str">
        <f>IF((LEN('Copy paste to Here'!G61))&gt;5,((CONCATENATE('Copy paste to Here'!G61," &amp; ",'Copy paste to Here'!D61,"  &amp;  ",'Copy paste to Here'!E61))),"Empty Cell")</f>
        <v>Empty Cell</v>
      </c>
      <c r="B57" s="49">
        <f>'Copy paste to Here'!C61</f>
        <v>0</v>
      </c>
      <c r="C57" s="50"/>
      <c r="D57" s="50"/>
      <c r="E57" s="51"/>
      <c r="F57" s="51">
        <f t="shared" si="0"/>
        <v>0</v>
      </c>
      <c r="G57" s="52">
        <f t="shared" si="1"/>
        <v>0</v>
      </c>
      <c r="H57" s="55">
        <f t="shared" si="2"/>
        <v>0</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0"/>
        <v>0</v>
      </c>
      <c r="G58" s="52">
        <f t="shared" si="1"/>
        <v>0</v>
      </c>
      <c r="H58" s="55">
        <f t="shared" si="2"/>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0"/>
        <v>0</v>
      </c>
      <c r="G59" s="52">
        <f t="shared" si="1"/>
        <v>0</v>
      </c>
      <c r="H59" s="55">
        <f t="shared" si="2"/>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45</v>
      </c>
      <c r="B1000" s="67"/>
      <c r="C1000" s="68"/>
      <c r="D1000" s="68"/>
      <c r="E1000" s="51"/>
      <c r="F1000" s="51">
        <f>SUM(F18:F999)</f>
        <v>1196.1300000000001</v>
      </c>
      <c r="G1000" s="52"/>
      <c r="H1000" s="53">
        <f t="shared" ref="H1000:H1007" si="49">F1000*$E$14</f>
        <v>28707.120000000003</v>
      </c>
    </row>
    <row r="1001" spans="1:14" s="54" customFormat="1">
      <c r="A1001" s="48" t="str">
        <f>Invoice!J29</f>
        <v>Discount (3% for Orders over 800 USD):</v>
      </c>
      <c r="B1001" s="67"/>
      <c r="C1001" s="68"/>
      <c r="D1001" s="68"/>
      <c r="E1001" s="116"/>
      <c r="F1001" s="51">
        <f>Invoice!K29</f>
        <v>-35.880000000000003</v>
      </c>
      <c r="G1001" s="52"/>
      <c r="H1001" s="53">
        <f t="shared" si="49"/>
        <v>-861.12000000000012</v>
      </c>
    </row>
    <row r="1002" spans="1:14" s="54" customFormat="1" outlineLevel="1">
      <c r="A1002" s="48" t="str">
        <f>Invoice!J30</f>
        <v>Free Shipping to Canada via UPS due to order over 350 USD:</v>
      </c>
      <c r="B1002" s="67"/>
      <c r="C1002" s="68"/>
      <c r="D1002" s="68"/>
      <c r="E1002" s="116"/>
      <c r="F1002" s="51">
        <f>Invoice!K30</f>
        <v>0</v>
      </c>
      <c r="G1002" s="52"/>
      <c r="H1002" s="53">
        <f t="shared" si="49"/>
        <v>0</v>
      </c>
      <c r="N1002" s="54" t="s">
        <v>72</v>
      </c>
    </row>
    <row r="1003" spans="1:14" s="54" customFormat="1">
      <c r="A1003" s="48" t="s">
        <v>63</v>
      </c>
      <c r="B1003" s="67"/>
      <c r="C1003" s="68"/>
      <c r="D1003" s="68"/>
      <c r="E1003" s="59"/>
      <c r="F1003" s="51">
        <f>SUM(F1000:F1002)</f>
        <v>1160.25</v>
      </c>
      <c r="G1003" s="52"/>
      <c r="H1003" s="53">
        <f t="shared" si="49"/>
        <v>27846</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46</v>
      </c>
      <c r="H1009" s="117">
        <f>(SUM(H18:H999))</f>
        <v>28707.119999999999</v>
      </c>
    </row>
    <row r="1010" spans="1:8" s="15" customFormat="1">
      <c r="A1010" s="16"/>
      <c r="E1010" s="15" t="s">
        <v>47</v>
      </c>
      <c r="H1010" s="118">
        <f>(SUMIF($A$1000:$A$1008,"Total:",$H$1000:$H$1008))</f>
        <v>27846</v>
      </c>
    </row>
    <row r="1011" spans="1:8" s="15" customFormat="1">
      <c r="E1011" s="15" t="s">
        <v>48</v>
      </c>
      <c r="H1011" s="119">
        <f>H1013-H1012</f>
        <v>26024.3</v>
      </c>
    </row>
    <row r="1012" spans="1:8" s="15" customFormat="1">
      <c r="E1012" s="15" t="s">
        <v>49</v>
      </c>
      <c r="H1012" s="119">
        <f>ROUND((H1013*7)/107,2)</f>
        <v>1821.7</v>
      </c>
    </row>
    <row r="1013" spans="1:8" s="15" customFormat="1">
      <c r="E1013" s="16" t="s">
        <v>50</v>
      </c>
      <c r="H1013" s="120">
        <f>ROUND((SUMIF($A$1000:$A$1008,"Total:",$H$1000:$H$1008)),2)</f>
        <v>27846</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29" stopIfTrue="1" operator="containsText" text="Empty Cell">
      <formula>NOT(ISERROR(SEARCH("Empty Cell",A18)))</formula>
    </cfRule>
  </conditionalFormatting>
  <conditionalFormatting sqref="C18:D77 B27 C79:D999">
    <cfRule type="cellIs" dxfId="3" priority="131"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28" stopIfTrue="1" operator="equal">
      <formula>0</formula>
    </cfRule>
  </conditionalFormatting>
  <conditionalFormatting sqref="F10:F15 B18:H77 D79:H1001 B79:C1007 D1002 F1002:H1002 D1003:H1007">
    <cfRule type="cellIs" dxfId="0" priority="1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6"/>
  <sheetViews>
    <sheetView workbookViewId="0">
      <selection activeCell="F16" sqref="F16"/>
    </sheetView>
  </sheetViews>
  <sheetFormatPr defaultRowHeight="15"/>
  <cols>
    <col min="1" max="1" width="15.140625" bestFit="1" customWidth="1"/>
    <col min="2" max="2" width="17.5703125" bestFit="1" customWidth="1"/>
  </cols>
  <sheetData>
    <row r="1" spans="1:2">
      <c r="A1" s="2" t="s">
        <v>86</v>
      </c>
      <c r="B1" s="2" t="s">
        <v>87</v>
      </c>
    </row>
    <row r="2" spans="1:2">
      <c r="A2" s="2" t="s">
        <v>90</v>
      </c>
      <c r="B2" s="2" t="s">
        <v>91</v>
      </c>
    </row>
    <row r="3" spans="1:2">
      <c r="A3" s="2" t="s">
        <v>93</v>
      </c>
      <c r="B3" s="2" t="s">
        <v>94</v>
      </c>
    </row>
    <row r="4" spans="1:2">
      <c r="A4" s="2" t="s">
        <v>96</v>
      </c>
      <c r="B4" s="2" t="s">
        <v>97</v>
      </c>
    </row>
    <row r="5" spans="1:2">
      <c r="A5" s="2" t="s">
        <v>98</v>
      </c>
      <c r="B5" s="2" t="s">
        <v>99</v>
      </c>
    </row>
    <row r="6" spans="1:2">
      <c r="A6" s="2" t="s">
        <v>100</v>
      </c>
      <c r="B6" s="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Invoice</vt:lpstr>
      <vt:lpstr>Copy paste to Here</vt:lpstr>
      <vt:lpstr>Shipping Invoice</vt:lpstr>
      <vt:lpstr>Tax Invoice</vt:lpstr>
      <vt:lpstr>Old Code</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2024-10-31T05:23:07Z</cp:lastPrinted>
  <dcterms:created xsi:type="dcterms:W3CDTF">2009-06-02T18:56:54Z</dcterms:created>
  <dcterms:modified xsi:type="dcterms:W3CDTF">2024-10-31T05:24:06Z</dcterms:modified>
</cp:coreProperties>
</file>