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4DF0A5C6-7C94-4133-AF16-EB81F2ED2CA1}" xr6:coauthVersionLast="47" xr6:coauthVersionMax="47" xr10:uidLastSave="{00000000-0000-0000-0000-000000000000}"/>
  <bookViews>
    <workbookView xWindow="28680" yWindow="-120" windowWidth="29040" windowHeight="15840" firstSheet="1" activeTab="1" xr2:uid="{00000000-000D-0000-FFFF-FFFF00000000}"/>
  </bookViews>
  <sheets>
    <sheet name="Control" sheetId="1" state="hidden" r:id="rId1"/>
    <sheet name="Invoice" sheetId="2" r:id="rId2"/>
    <sheet name="Copy paste to Here" sheetId="5" state="hidden" r:id="rId3"/>
    <sheet name="Shipping Invoice" sheetId="7" r:id="rId4"/>
    <sheet name="Tax Invoice" sheetId="6" state="hidden" r:id="rId5"/>
    <sheet name="Old Code" sheetId="11" state="hidden" r:id="rId6"/>
    <sheet name="Just data" sheetId="8" state="hidden" r:id="rId7"/>
    <sheet name="Just data 2" sheetId="9" state="hidden" r:id="rId8"/>
    <sheet name="Just Data 3" sheetId="10" state="hidden" r:id="rId9"/>
  </sheets>
  <externalReferences>
    <externalReference r:id="rId10"/>
    <externalReference r:id="rId11"/>
  </externalReferences>
  <definedNames>
    <definedName name="_xlnm.Print_Area" localSheetId="0">Control!$A$1:$J$4</definedName>
    <definedName name="_xlnm.Print_Area" localSheetId="1">Invoice!$A$1:$K$179</definedName>
    <definedName name="_xlnm.Print_Area" localSheetId="3">'Shipping Invoice'!$A$1:$L$169</definedName>
    <definedName name="_xlnm.Print_Area" localSheetId="4">'Tax Invoice'!$A$1:$H$1013</definedName>
    <definedName name="_xlnm.Print_Titles" localSheetId="1">Invoice!$2:$22</definedName>
    <definedName name="_xlnm.Print_Titles" localSheetId="3">'Shipping Invoice'!$1:$22</definedName>
    <definedName name="_xlnm.Print_Titles" localSheetId="4">'Tax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78" i="2" l="1"/>
  <c r="I172" i="2"/>
  <c r="K167" i="7" l="1"/>
  <c r="E159" i="6"/>
  <c r="E153" i="6"/>
  <c r="E147" i="6"/>
  <c r="E141" i="6"/>
  <c r="E135" i="6"/>
  <c r="E129" i="6"/>
  <c r="E123" i="6"/>
  <c r="E117" i="6"/>
  <c r="E111" i="6"/>
  <c r="E105" i="6"/>
  <c r="E99" i="6"/>
  <c r="E93" i="6"/>
  <c r="E87" i="6"/>
  <c r="E81" i="6"/>
  <c r="E75" i="6"/>
  <c r="E69" i="6"/>
  <c r="E63" i="6"/>
  <c r="E57" i="6"/>
  <c r="E51" i="6"/>
  <c r="E45" i="6"/>
  <c r="E39" i="6"/>
  <c r="E33" i="6"/>
  <c r="E27" i="6"/>
  <c r="E21" i="6"/>
  <c r="K15" i="7"/>
  <c r="K10" i="7"/>
  <c r="N1" i="7"/>
  <c r="I160" i="7" s="1"/>
  <c r="N1" i="6"/>
  <c r="E158" i="6" s="1"/>
  <c r="F1002" i="6"/>
  <c r="D159" i="6"/>
  <c r="B164" i="7" s="1"/>
  <c r="D158" i="6"/>
  <c r="B163" i="7" s="1"/>
  <c r="D157" i="6"/>
  <c r="B162" i="7" s="1"/>
  <c r="D156" i="6"/>
  <c r="B161" i="7" s="1"/>
  <c r="D155" i="6"/>
  <c r="B160" i="7" s="1"/>
  <c r="D154" i="6"/>
  <c r="B159" i="7" s="1"/>
  <c r="D153" i="6"/>
  <c r="B158" i="7" s="1"/>
  <c r="D152" i="6"/>
  <c r="B157" i="7" s="1"/>
  <c r="D151" i="6"/>
  <c r="B156" i="7" s="1"/>
  <c r="D150" i="6"/>
  <c r="B155" i="7" s="1"/>
  <c r="D149" i="6"/>
  <c r="B154" i="7" s="1"/>
  <c r="D148" i="6"/>
  <c r="B153" i="7" s="1"/>
  <c r="D147" i="6"/>
  <c r="B152" i="7" s="1"/>
  <c r="D146" i="6"/>
  <c r="B151" i="7" s="1"/>
  <c r="D145" i="6"/>
  <c r="B150" i="7" s="1"/>
  <c r="D144" i="6"/>
  <c r="B149" i="7" s="1"/>
  <c r="D143" i="6"/>
  <c r="B148" i="7" s="1"/>
  <c r="D142" i="6"/>
  <c r="B147" i="7" s="1"/>
  <c r="D141" i="6"/>
  <c r="B146" i="7" s="1"/>
  <c r="D140" i="6"/>
  <c r="B145" i="7" s="1"/>
  <c r="D139" i="6"/>
  <c r="B144" i="7" s="1"/>
  <c r="D138" i="6"/>
  <c r="B143" i="7" s="1"/>
  <c r="D137" i="6"/>
  <c r="B142" i="7" s="1"/>
  <c r="D136" i="6"/>
  <c r="B141" i="7" s="1"/>
  <c r="D135" i="6"/>
  <c r="B140" i="7" s="1"/>
  <c r="D134" i="6"/>
  <c r="B139" i="7" s="1"/>
  <c r="D133" i="6"/>
  <c r="B138" i="7" s="1"/>
  <c r="D132" i="6"/>
  <c r="B137" i="7" s="1"/>
  <c r="D131" i="6"/>
  <c r="B136" i="7" s="1"/>
  <c r="D130" i="6"/>
  <c r="B135" i="7" s="1"/>
  <c r="D129" i="6"/>
  <c r="B134" i="7" s="1"/>
  <c r="D128" i="6"/>
  <c r="B133" i="7" s="1"/>
  <c r="D127" i="6"/>
  <c r="B132" i="7" s="1"/>
  <c r="D126" i="6"/>
  <c r="B131" i="7" s="1"/>
  <c r="D125" i="6"/>
  <c r="B130" i="7" s="1"/>
  <c r="D124" i="6"/>
  <c r="B129" i="7" s="1"/>
  <c r="D123" i="6"/>
  <c r="B128" i="7" s="1"/>
  <c r="D122" i="6"/>
  <c r="B127" i="7" s="1"/>
  <c r="D121" i="6"/>
  <c r="B126" i="7" s="1"/>
  <c r="D120" i="6"/>
  <c r="B125" i="7" s="1"/>
  <c r="D119" i="6"/>
  <c r="B124" i="7" s="1"/>
  <c r="D118" i="6"/>
  <c r="B123" i="7" s="1"/>
  <c r="D117" i="6"/>
  <c r="B122" i="7" s="1"/>
  <c r="D116" i="6"/>
  <c r="B121" i="7" s="1"/>
  <c r="D115" i="6"/>
  <c r="B120" i="7" s="1"/>
  <c r="D114" i="6"/>
  <c r="B119" i="7" s="1"/>
  <c r="D113" i="6"/>
  <c r="B118" i="7" s="1"/>
  <c r="D112" i="6"/>
  <c r="B117" i="7" s="1"/>
  <c r="D111" i="6"/>
  <c r="B116" i="7" s="1"/>
  <c r="D110" i="6"/>
  <c r="B115" i="7" s="1"/>
  <c r="D109" i="6"/>
  <c r="B114" i="7" s="1"/>
  <c r="D108" i="6"/>
  <c r="B113" i="7" s="1"/>
  <c r="D107" i="6"/>
  <c r="B112" i="7" s="1"/>
  <c r="D106" i="6"/>
  <c r="B111" i="7" s="1"/>
  <c r="D105" i="6"/>
  <c r="B110" i="7" s="1"/>
  <c r="D104" i="6"/>
  <c r="B109" i="7" s="1"/>
  <c r="D103" i="6"/>
  <c r="B108" i="7" s="1"/>
  <c r="D102" i="6"/>
  <c r="B107" i="7" s="1"/>
  <c r="D101" i="6"/>
  <c r="B106" i="7" s="1"/>
  <c r="D100" i="6"/>
  <c r="B105" i="7" s="1"/>
  <c r="D99" i="6"/>
  <c r="B104" i="7" s="1"/>
  <c r="D98" i="6"/>
  <c r="B103" i="7" s="1"/>
  <c r="D97" i="6"/>
  <c r="B102" i="7" s="1"/>
  <c r="D96" i="6"/>
  <c r="B101" i="7" s="1"/>
  <c r="D95" i="6"/>
  <c r="B100" i="7" s="1"/>
  <c r="D94" i="6"/>
  <c r="B99" i="7" s="1"/>
  <c r="D93" i="6"/>
  <c r="B98" i="7" s="1"/>
  <c r="D92" i="6"/>
  <c r="B97" i="7" s="1"/>
  <c r="D91" i="6"/>
  <c r="B96" i="7" s="1"/>
  <c r="D90" i="6"/>
  <c r="B95" i="7" s="1"/>
  <c r="D89" i="6"/>
  <c r="B94" i="7" s="1"/>
  <c r="D88" i="6"/>
  <c r="B93" i="7" s="1"/>
  <c r="D87" i="6"/>
  <c r="B92" i="7" s="1"/>
  <c r="D86" i="6"/>
  <c r="B91" i="7" s="1"/>
  <c r="D85" i="6"/>
  <c r="B90" i="7" s="1"/>
  <c r="D84" i="6"/>
  <c r="B89" i="7" s="1"/>
  <c r="D83" i="6"/>
  <c r="B88" i="7" s="1"/>
  <c r="D82" i="6"/>
  <c r="B87" i="7" s="1"/>
  <c r="D81" i="6"/>
  <c r="B86" i="7" s="1"/>
  <c r="D80" i="6"/>
  <c r="B85" i="7" s="1"/>
  <c r="D79" i="6"/>
  <c r="B84" i="7" s="1"/>
  <c r="D78" i="6"/>
  <c r="B83" i="7" s="1"/>
  <c r="D77" i="6"/>
  <c r="B82" i="7" s="1"/>
  <c r="D76" i="6"/>
  <c r="B81" i="7" s="1"/>
  <c r="D75" i="6"/>
  <c r="B80" i="7" s="1"/>
  <c r="D74" i="6"/>
  <c r="B79" i="7" s="1"/>
  <c r="D73" i="6"/>
  <c r="B78" i="7" s="1"/>
  <c r="D72" i="6"/>
  <c r="B77" i="7" s="1"/>
  <c r="D71" i="6"/>
  <c r="B76" i="7" s="1"/>
  <c r="D70" i="6"/>
  <c r="B75" i="7" s="1"/>
  <c r="D69" i="6"/>
  <c r="B74" i="7" s="1"/>
  <c r="D68" i="6"/>
  <c r="B73" i="7" s="1"/>
  <c r="D67" i="6"/>
  <c r="B72" i="7" s="1"/>
  <c r="D66" i="6"/>
  <c r="B71" i="7" s="1"/>
  <c r="D65" i="6"/>
  <c r="B70" i="7" s="1"/>
  <c r="D64" i="6"/>
  <c r="B69" i="7" s="1"/>
  <c r="D63" i="6"/>
  <c r="B68" i="7" s="1"/>
  <c r="D62" i="6"/>
  <c r="B67" i="7" s="1"/>
  <c r="D61" i="6"/>
  <c r="B66" i="7" s="1"/>
  <c r="D60" i="6"/>
  <c r="B65" i="7" s="1"/>
  <c r="D59" i="6"/>
  <c r="B64" i="7" s="1"/>
  <c r="D58" i="6"/>
  <c r="B63" i="7" s="1"/>
  <c r="D57" i="6"/>
  <c r="B62" i="7" s="1"/>
  <c r="D56" i="6"/>
  <c r="B61" i="7" s="1"/>
  <c r="D55" i="6"/>
  <c r="B60" i="7" s="1"/>
  <c r="D54" i="6"/>
  <c r="B59" i="7" s="1"/>
  <c r="D53" i="6"/>
  <c r="B58" i="7" s="1"/>
  <c r="D52" i="6"/>
  <c r="B57" i="7" s="1"/>
  <c r="D51" i="6"/>
  <c r="B56" i="7" s="1"/>
  <c r="D50" i="6"/>
  <c r="B55" i="7" s="1"/>
  <c r="D49" i="6"/>
  <c r="B54" i="7" s="1"/>
  <c r="D48" i="6"/>
  <c r="B53" i="7" s="1"/>
  <c r="D47" i="6"/>
  <c r="B52" i="7" s="1"/>
  <c r="D46" i="6"/>
  <c r="B51" i="7" s="1"/>
  <c r="D45" i="6"/>
  <c r="B50" i="7" s="1"/>
  <c r="D44" i="6"/>
  <c r="B49" i="7" s="1"/>
  <c r="D43" i="6"/>
  <c r="B48" i="7" s="1"/>
  <c r="D42" i="6"/>
  <c r="B47" i="7" s="1"/>
  <c r="D41" i="6"/>
  <c r="B46" i="7" s="1"/>
  <c r="D40" i="6"/>
  <c r="B45" i="7" s="1"/>
  <c r="D39" i="6"/>
  <c r="B44" i="7" s="1"/>
  <c r="D38" i="6"/>
  <c r="B43" i="7" s="1"/>
  <c r="D37" i="6"/>
  <c r="B42" i="7" s="1"/>
  <c r="D36" i="6"/>
  <c r="B41" i="7" s="1"/>
  <c r="D35" i="6"/>
  <c r="B40" i="7" s="1"/>
  <c r="D34" i="6"/>
  <c r="B39" i="7" s="1"/>
  <c r="D33" i="6"/>
  <c r="B38" i="7" s="1"/>
  <c r="D32" i="6"/>
  <c r="B37" i="7" s="1"/>
  <c r="D31" i="6"/>
  <c r="B36" i="7" s="1"/>
  <c r="D30" i="6"/>
  <c r="B35" i="7" s="1"/>
  <c r="D29" i="6"/>
  <c r="B34" i="7" s="1"/>
  <c r="D28" i="6"/>
  <c r="B33" i="7" s="1"/>
  <c r="D27" i="6"/>
  <c r="B32" i="7" s="1"/>
  <c r="D26" i="6"/>
  <c r="B31" i="7" s="1"/>
  <c r="D25" i="6"/>
  <c r="B30" i="7" s="1"/>
  <c r="D24" i="6"/>
  <c r="B29" i="7" s="1"/>
  <c r="D23" i="6"/>
  <c r="B28" i="7" s="1"/>
  <c r="D22" i="6"/>
  <c r="B27" i="7" s="1"/>
  <c r="D21" i="6"/>
  <c r="B26" i="7" s="1"/>
  <c r="D20" i="6"/>
  <c r="B25" i="7" s="1"/>
  <c r="D19" i="6"/>
  <c r="B24" i="7" s="1"/>
  <c r="D18" i="6"/>
  <c r="B23" i="7" s="1"/>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165" i="2" l="1"/>
  <c r="I43" i="7"/>
  <c r="K43" i="7" s="1"/>
  <c r="I82" i="7"/>
  <c r="K82" i="7" s="1"/>
  <c r="K104" i="7"/>
  <c r="I51" i="7"/>
  <c r="K51" i="7" s="1"/>
  <c r="I57" i="7"/>
  <c r="I74" i="7"/>
  <c r="K74" i="7" s="1"/>
  <c r="I79" i="7"/>
  <c r="I100" i="7"/>
  <c r="K100" i="7" s="1"/>
  <c r="I106" i="7"/>
  <c r="K106" i="7" s="1"/>
  <c r="I154" i="7"/>
  <c r="K154" i="7" s="1"/>
  <c r="I31" i="7"/>
  <c r="I41" i="7"/>
  <c r="K41" i="7" s="1"/>
  <c r="I76" i="7"/>
  <c r="K76" i="7" s="1"/>
  <c r="I27" i="7"/>
  <c r="K27" i="7" s="1"/>
  <c r="I32" i="7"/>
  <c r="K32" i="7" s="1"/>
  <c r="I37" i="7"/>
  <c r="K37" i="7" s="1"/>
  <c r="I42" i="7"/>
  <c r="K42" i="7" s="1"/>
  <c r="I48" i="7"/>
  <c r="K48" i="7" s="1"/>
  <c r="I54" i="7"/>
  <c r="I60" i="7"/>
  <c r="K60" i="7" s="1"/>
  <c r="I66" i="7"/>
  <c r="K66" i="7" s="1"/>
  <c r="I71" i="7"/>
  <c r="K71" i="7" s="1"/>
  <c r="I81" i="7"/>
  <c r="K81" i="7" s="1"/>
  <c r="I87" i="7"/>
  <c r="K87" i="7" s="1"/>
  <c r="I92" i="7"/>
  <c r="K92" i="7" s="1"/>
  <c r="I98" i="7"/>
  <c r="K98" i="7" s="1"/>
  <c r="I103" i="7"/>
  <c r="K103" i="7" s="1"/>
  <c r="I108" i="7"/>
  <c r="K108" i="7" s="1"/>
  <c r="I114" i="7"/>
  <c r="I119" i="7"/>
  <c r="K119" i="7" s="1"/>
  <c r="I129" i="7"/>
  <c r="K129" i="7" s="1"/>
  <c r="I134" i="7"/>
  <c r="K134" i="7" s="1"/>
  <c r="I138" i="7"/>
  <c r="K138" i="7" s="1"/>
  <c r="I143" i="7"/>
  <c r="K143" i="7" s="1"/>
  <c r="I147" i="7"/>
  <c r="I152" i="7"/>
  <c r="K152" i="7" s="1"/>
  <c r="I156" i="7"/>
  <c r="K156" i="7" s="1"/>
  <c r="I161" i="7"/>
  <c r="K161" i="7" s="1"/>
  <c r="K144" i="7"/>
  <c r="I28" i="7"/>
  <c r="K28" i="7" s="1"/>
  <c r="I49" i="7"/>
  <c r="I61" i="7"/>
  <c r="K61" i="7" s="1"/>
  <c r="I77" i="7"/>
  <c r="K77" i="7" s="1"/>
  <c r="I93" i="7"/>
  <c r="K93" i="7" s="1"/>
  <c r="I109" i="7"/>
  <c r="K109" i="7" s="1"/>
  <c r="I120" i="7"/>
  <c r="K120" i="7" s="1"/>
  <c r="I125" i="7"/>
  <c r="K125" i="7" s="1"/>
  <c r="I157" i="7"/>
  <c r="K157" i="7" s="1"/>
  <c r="K79" i="7"/>
  <c r="K97" i="7"/>
  <c r="I23" i="7"/>
  <c r="K23" i="7" s="1"/>
  <c r="I29" i="7"/>
  <c r="K29" i="7" s="1"/>
  <c r="I44" i="7"/>
  <c r="K44" i="7" s="1"/>
  <c r="I50" i="7"/>
  <c r="K50" i="7" s="1"/>
  <c r="I56" i="7"/>
  <c r="K56" i="7" s="1"/>
  <c r="I62" i="7"/>
  <c r="K62" i="7" s="1"/>
  <c r="I68" i="7"/>
  <c r="K68" i="7" s="1"/>
  <c r="I73" i="7"/>
  <c r="K73" i="7" s="1"/>
  <c r="I78" i="7"/>
  <c r="K78" i="7" s="1"/>
  <c r="I83" i="7"/>
  <c r="K83" i="7" s="1"/>
  <c r="I94" i="7"/>
  <c r="K94" i="7" s="1"/>
  <c r="I99" i="7"/>
  <c r="K99" i="7" s="1"/>
  <c r="I105" i="7"/>
  <c r="K105" i="7" s="1"/>
  <c r="I110" i="7"/>
  <c r="K110" i="7" s="1"/>
  <c r="I116" i="7"/>
  <c r="I121" i="7"/>
  <c r="K121" i="7" s="1"/>
  <c r="I126" i="7"/>
  <c r="K126" i="7" s="1"/>
  <c r="I131" i="7"/>
  <c r="K131" i="7" s="1"/>
  <c r="I135" i="7"/>
  <c r="K135" i="7" s="1"/>
  <c r="I140" i="7"/>
  <c r="K140" i="7" s="1"/>
  <c r="I144" i="7"/>
  <c r="I149" i="7"/>
  <c r="K149" i="7" s="1"/>
  <c r="I153" i="7"/>
  <c r="K153" i="7" s="1"/>
  <c r="I158" i="7"/>
  <c r="K158" i="7" s="1"/>
  <c r="I162" i="7"/>
  <c r="K162" i="7" s="1"/>
  <c r="I38" i="7"/>
  <c r="K38" i="7" s="1"/>
  <c r="I55" i="7"/>
  <c r="K55" i="7" s="1"/>
  <c r="I72" i="7"/>
  <c r="K72" i="7" s="1"/>
  <c r="I88" i="7"/>
  <c r="K88" i="7" s="1"/>
  <c r="I104" i="7"/>
  <c r="I115" i="7"/>
  <c r="K115" i="7" s="1"/>
  <c r="I130" i="7"/>
  <c r="I148" i="7"/>
  <c r="K148" i="7" s="1"/>
  <c r="I24" i="7"/>
  <c r="K24" i="7" s="1"/>
  <c r="I45" i="7"/>
  <c r="K45" i="7" s="1"/>
  <c r="I63" i="7"/>
  <c r="K63" i="7" s="1"/>
  <c r="I89" i="7"/>
  <c r="K89" i="7" s="1"/>
  <c r="I111" i="7"/>
  <c r="K111" i="7" s="1"/>
  <c r="I122" i="7"/>
  <c r="K122" i="7" s="1"/>
  <c r="I127" i="7"/>
  <c r="K127" i="7" s="1"/>
  <c r="I136" i="7"/>
  <c r="K136" i="7" s="1"/>
  <c r="I145" i="7"/>
  <c r="K145" i="7" s="1"/>
  <c r="I163" i="7"/>
  <c r="K163" i="7" s="1"/>
  <c r="K114" i="7"/>
  <c r="K31" i="7"/>
  <c r="K116" i="7"/>
  <c r="I39" i="7"/>
  <c r="K39" i="7" s="1"/>
  <c r="I84" i="7"/>
  <c r="I117" i="7"/>
  <c r="K117" i="7" s="1"/>
  <c r="K57" i="7"/>
  <c r="K147" i="7"/>
  <c r="I25" i="7"/>
  <c r="K25" i="7" s="1"/>
  <c r="I30" i="7"/>
  <c r="K30" i="7" s="1"/>
  <c r="I35" i="7"/>
  <c r="K35" i="7" s="1"/>
  <c r="I40" i="7"/>
  <c r="K40" i="7" s="1"/>
  <c r="I46" i="7"/>
  <c r="K46" i="7" s="1"/>
  <c r="I52" i="7"/>
  <c r="K52" i="7" s="1"/>
  <c r="I58" i="7"/>
  <c r="K58" i="7" s="1"/>
  <c r="I64" i="7"/>
  <c r="I69" i="7"/>
  <c r="I75" i="7"/>
  <c r="K75" i="7" s="1"/>
  <c r="I80" i="7"/>
  <c r="K80" i="7" s="1"/>
  <c r="I85" i="7"/>
  <c r="K85" i="7" s="1"/>
  <c r="I90" i="7"/>
  <c r="K90" i="7" s="1"/>
  <c r="I96" i="7"/>
  <c r="K96" i="7" s="1"/>
  <c r="I101" i="7"/>
  <c r="K101" i="7" s="1"/>
  <c r="I112" i="7"/>
  <c r="K112" i="7" s="1"/>
  <c r="I118" i="7"/>
  <c r="K118" i="7" s="1"/>
  <c r="I123" i="7"/>
  <c r="K123" i="7" s="1"/>
  <c r="I128" i="7"/>
  <c r="K128" i="7" s="1"/>
  <c r="I132" i="7"/>
  <c r="K132" i="7" s="1"/>
  <c r="I137" i="7"/>
  <c r="K137" i="7" s="1"/>
  <c r="I141" i="7"/>
  <c r="K141" i="7" s="1"/>
  <c r="I146" i="7"/>
  <c r="K146" i="7" s="1"/>
  <c r="I150" i="7"/>
  <c r="I155" i="7"/>
  <c r="K155" i="7" s="1"/>
  <c r="I159" i="7"/>
  <c r="K159" i="7" s="1"/>
  <c r="I164" i="7"/>
  <c r="K164" i="7" s="1"/>
  <c r="K54" i="7"/>
  <c r="K84" i="7"/>
  <c r="K150" i="7"/>
  <c r="I33" i="7"/>
  <c r="K33" i="7" s="1"/>
  <c r="I67" i="7"/>
  <c r="K67" i="7" s="1"/>
  <c r="I139" i="7"/>
  <c r="K139" i="7" s="1"/>
  <c r="K49" i="7"/>
  <c r="I34" i="7"/>
  <c r="K34" i="7" s="1"/>
  <c r="I95" i="7"/>
  <c r="K95" i="7" s="1"/>
  <c r="K69" i="7"/>
  <c r="K64" i="7"/>
  <c r="K130" i="7"/>
  <c r="K160" i="7"/>
  <c r="I26" i="7"/>
  <c r="K26" i="7" s="1"/>
  <c r="I36" i="7"/>
  <c r="K36" i="7" s="1"/>
  <c r="I47" i="7"/>
  <c r="K47" i="7" s="1"/>
  <c r="I53" i="7"/>
  <c r="K53" i="7" s="1"/>
  <c r="I59" i="7"/>
  <c r="K59" i="7" s="1"/>
  <c r="I65" i="7"/>
  <c r="K65" i="7" s="1"/>
  <c r="I70" i="7"/>
  <c r="K70" i="7" s="1"/>
  <c r="I86" i="7"/>
  <c r="K86" i="7" s="1"/>
  <c r="I91" i="7"/>
  <c r="K91" i="7" s="1"/>
  <c r="I97" i="7"/>
  <c r="I102" i="7"/>
  <c r="K102" i="7" s="1"/>
  <c r="I107" i="7"/>
  <c r="K107" i="7" s="1"/>
  <c r="I113" i="7"/>
  <c r="K113" i="7" s="1"/>
  <c r="I124" i="7"/>
  <c r="K124" i="7" s="1"/>
  <c r="I133" i="7"/>
  <c r="K133" i="7" s="1"/>
  <c r="I142" i="7"/>
  <c r="K142" i="7" s="1"/>
  <c r="I151" i="7"/>
  <c r="K151" i="7" s="1"/>
  <c r="E22" i="6"/>
  <c r="E28" i="6"/>
  <c r="E34" i="6"/>
  <c r="E40" i="6"/>
  <c r="E46" i="6"/>
  <c r="E52" i="6"/>
  <c r="E58" i="6"/>
  <c r="E64" i="6"/>
  <c r="E70" i="6"/>
  <c r="E76" i="6"/>
  <c r="E82" i="6"/>
  <c r="E88" i="6"/>
  <c r="E94" i="6"/>
  <c r="E100" i="6"/>
  <c r="E106" i="6"/>
  <c r="E112" i="6"/>
  <c r="E118" i="6"/>
  <c r="E124" i="6"/>
  <c r="E130" i="6"/>
  <c r="E136" i="6"/>
  <c r="E142" i="6"/>
  <c r="E148" i="6"/>
  <c r="E154" i="6"/>
  <c r="E23" i="6"/>
  <c r="E29" i="6"/>
  <c r="E35" i="6"/>
  <c r="E41" i="6"/>
  <c r="E47" i="6"/>
  <c r="E53" i="6"/>
  <c r="E59" i="6"/>
  <c r="E65" i="6"/>
  <c r="E71" i="6"/>
  <c r="E77" i="6"/>
  <c r="E83" i="6"/>
  <c r="E89" i="6"/>
  <c r="E95" i="6"/>
  <c r="E101" i="6"/>
  <c r="E107" i="6"/>
  <c r="E113" i="6"/>
  <c r="E119" i="6"/>
  <c r="E125" i="6"/>
  <c r="E131" i="6"/>
  <c r="E137" i="6"/>
  <c r="E143" i="6"/>
  <c r="E149" i="6"/>
  <c r="E155" i="6"/>
  <c r="E18" i="6"/>
  <c r="E24" i="6"/>
  <c r="E30" i="6"/>
  <c r="E36" i="6"/>
  <c r="E42" i="6"/>
  <c r="E48" i="6"/>
  <c r="E54" i="6"/>
  <c r="E60" i="6"/>
  <c r="E66" i="6"/>
  <c r="E72" i="6"/>
  <c r="E78" i="6"/>
  <c r="E84" i="6"/>
  <c r="E90" i="6"/>
  <c r="E96" i="6"/>
  <c r="E102" i="6"/>
  <c r="E108" i="6"/>
  <c r="E114" i="6"/>
  <c r="E120" i="6"/>
  <c r="E126" i="6"/>
  <c r="E132" i="6"/>
  <c r="E138" i="6"/>
  <c r="E144" i="6"/>
  <c r="E150" i="6"/>
  <c r="E156" i="6"/>
  <c r="E19" i="6"/>
  <c r="E25" i="6"/>
  <c r="E31" i="6"/>
  <c r="E37" i="6"/>
  <c r="E43" i="6"/>
  <c r="E49" i="6"/>
  <c r="E55" i="6"/>
  <c r="E61" i="6"/>
  <c r="E67" i="6"/>
  <c r="E73" i="6"/>
  <c r="E79" i="6"/>
  <c r="E85" i="6"/>
  <c r="E91" i="6"/>
  <c r="E97" i="6"/>
  <c r="E103" i="6"/>
  <c r="E109" i="6"/>
  <c r="E115" i="6"/>
  <c r="E121" i="6"/>
  <c r="E127" i="6"/>
  <c r="E133" i="6"/>
  <c r="E139" i="6"/>
  <c r="E145" i="6"/>
  <c r="E151" i="6"/>
  <c r="E157" i="6"/>
  <c r="E20" i="6"/>
  <c r="E26" i="6"/>
  <c r="E32" i="6"/>
  <c r="E38" i="6"/>
  <c r="E44" i="6"/>
  <c r="E50" i="6"/>
  <c r="E56" i="6"/>
  <c r="E62" i="6"/>
  <c r="E68" i="6"/>
  <c r="E74" i="6"/>
  <c r="E80" i="6"/>
  <c r="E86" i="6"/>
  <c r="E92" i="6"/>
  <c r="E98" i="6"/>
  <c r="E104" i="6"/>
  <c r="E110" i="6"/>
  <c r="E116" i="6"/>
  <c r="E122" i="6"/>
  <c r="E128" i="6"/>
  <c r="E134" i="6"/>
  <c r="E140" i="6"/>
  <c r="E146" i="6"/>
  <c r="E152" i="6"/>
  <c r="B165" i="7"/>
  <c r="A1007" i="6"/>
  <c r="A1006" i="6"/>
  <c r="A1005" i="6"/>
  <c r="F1004" i="6"/>
  <c r="A1004" i="6"/>
  <c r="A1003" i="6"/>
  <c r="A1002" i="6"/>
  <c r="A1001" i="6"/>
  <c r="J166" i="2" l="1"/>
  <c r="K165" i="7"/>
  <c r="M11" i="6"/>
  <c r="I175" i="2" s="1"/>
  <c r="K166" i="7" l="1"/>
  <c r="K168" i="7" s="1"/>
  <c r="F1001" i="6"/>
  <c r="J168" i="2"/>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I174" i="2" s="1"/>
  <c r="I176" i="2" l="1"/>
  <c r="I179" i="2"/>
  <c r="I177"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<sst xmlns="http://schemas.openxmlformats.org/spreadsheetml/2006/main" count="3842" uniqueCount="790">
  <si>
    <t xml:space="preserve">1 - </t>
  </si>
  <si>
    <t xml:space="preserve">2 - </t>
  </si>
  <si>
    <t xml:space="preserve">3 - </t>
  </si>
  <si>
    <r>
      <t xml:space="preserve">Open the invoice in </t>
    </r>
    <r>
      <rPr>
        <b/>
        <sz val="10"/>
        <color theme="1"/>
        <rFont val="Segoe UI"/>
        <family val="2"/>
      </rPr>
      <t>Firefox</t>
    </r>
    <r>
      <rPr>
        <sz val="10"/>
        <color theme="1"/>
        <rFont val="Segoe UI"/>
        <family val="2"/>
      </rPr>
      <t xml:space="preserve"> </t>
    </r>
    <r>
      <rPr>
        <b/>
        <sz val="10"/>
        <color rgb="FFFF0000"/>
        <rFont val="Segoe UI"/>
        <family val="2"/>
      </rPr>
      <t>13</t>
    </r>
  </si>
  <si>
    <r>
      <rPr>
        <b/>
        <sz val="10"/>
        <color theme="1"/>
        <rFont val="Segoe UI"/>
        <family val="2"/>
      </rPr>
      <t>Select all</t>
    </r>
    <r>
      <rPr>
        <sz val="10"/>
        <color theme="1"/>
        <rFont val="Segoe UI"/>
        <family val="2"/>
      </rPr>
      <t xml:space="preserve"> (Ctrl+A), then </t>
    </r>
    <r>
      <rPr>
        <b/>
        <sz val="10"/>
        <color theme="1"/>
        <rFont val="Segoe UI"/>
        <family val="2"/>
      </rPr>
      <t>copy</t>
    </r>
    <r>
      <rPr>
        <sz val="10"/>
        <color theme="1"/>
        <rFont val="Segoe UI"/>
        <family val="2"/>
      </rPr>
      <t xml:space="preserve"> (Ctrl+C)</t>
    </r>
  </si>
  <si>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</si>
  <si>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</si>
  <si>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</si>
  <si>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</si>
  <si>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</si>
  <si>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</si>
  <si>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</si>
  <si>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</si>
  <si>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</si>
  <si>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</si>
  <si>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</si>
  <si>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</si>
  <si>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</si>
  <si>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</si>
  <si>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</si>
  <si>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</si>
  <si>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</si>
  <si>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</si>
  <si>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</si>
  <si>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</si>
  <si>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</si>
  <si>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</si>
  <si>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</si>
  <si>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</si>
  <si>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</si>
  <si>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</si>
  <si>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</si>
  <si>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</si>
  <si>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</si>
  <si>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</si>
  <si>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</si>
  <si>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</si>
  <si>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</si>
  <si>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</si>
  <si>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</si>
  <si>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</si>
  <si>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</si>
  <si>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</si>
  <si>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</si>
  <si>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</si>
  <si>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</si>
  <si>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</si>
  <si>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</si>
  <si>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</si>
  <si>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</si>
  <si>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</si>
  <si>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</si>
  <si>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</si>
  <si>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</si>
  <si>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</si>
  <si>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</si>
  <si>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</si>
  <si>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</si>
  <si>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</si>
  <si>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</si>
  <si>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</si>
  <si>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</si>
  <si>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</si>
  <si>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</si>
  <si>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</si>
  <si>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</si>
  <si>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</si>
  <si>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</si>
  <si>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</si>
  <si>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</si>
  <si>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</si>
  <si>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</si>
  <si>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</si>
  <si>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</si>
  <si>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</si>
  <si>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</si>
  <si>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</si>
  <si>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</si>
  <si>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</si>
  <si>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</si>
  <si>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</si>
  <si>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</si>
  <si>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</si>
  <si>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</si>
  <si>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</si>
  <si>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</si>
  <si>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</si>
  <si>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</si>
  <si>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</si>
  <si>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</si>
  <si>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</si>
  <si>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</si>
  <si>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</si>
  <si>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</si>
  <si>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</si>
  <si>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</si>
  <si>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</si>
  <si>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</si>
  <si>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</si>
  <si>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</si>
  <si>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</si>
  <si>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</si>
  <si>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</si>
  <si>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</si>
  <si>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</si>
  <si>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</si>
  <si>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</si>
  <si>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</si>
  <si>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</si>
  <si>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</si>
  <si>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</si>
  <si>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</si>
  <si>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</si>
  <si>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</si>
  <si>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</si>
  <si>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</si>
  <si>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</si>
  <si>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</si>
  <si>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</si>
  <si>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</si>
  <si>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</si>
  <si>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</si>
  <si>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</si>
  <si>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</si>
  <si>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</si>
  <si>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</si>
  <si>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</si>
  <si>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</si>
  <si>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</si>
  <si>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</si>
  <si>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</si>
  <si>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</si>
  <si>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</si>
  <si>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</si>
  <si>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</si>
  <si>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</si>
  <si>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</si>
  <si>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</si>
  <si>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</si>
  <si>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</si>
  <si>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</si>
  <si>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</si>
  <si>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</si>
  <si>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</si>
  <si>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</si>
  <si>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</si>
  <si>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</si>
  <si>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</si>
  <si>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</si>
  <si>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</si>
  <si>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</si>
  <si>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</si>
  <si>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</si>
  <si>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</si>
  <si>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</si>
  <si>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</si>
  <si>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</si>
  <si>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</si>
  <si>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</si>
  <si>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</si>
  <si>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</si>
  <si>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</si>
  <si>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</si>
  <si>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</si>
  <si>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</si>
  <si>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</si>
  <si>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</si>
  <si>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</si>
  <si>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</si>
  <si>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</si>
  <si>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</si>
  <si>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</si>
  <si>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</si>
  <si>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</si>
  <si>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</si>
  <si>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</si>
  <si>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</si>
  <si>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</si>
  <si>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</si>
  <si>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</si>
  <si>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</si>
  <si>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</si>
  <si>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</si>
  <si>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</si>
  <si>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</si>
  <si>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</si>
  <si>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4 -</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</si>
  <si>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</si>
  <si>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</si>
  <si>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</si>
  <si>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</si>
  <si>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</si>
  <si>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</si>
  <si>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</si>
  <si>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</si>
  <si>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</si>
  <si>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</si>
  <si>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</si>
  <si>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</si>
  <si>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</si>
  <si>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</si>
  <si>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</si>
  <si>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</si>
  <si>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</si>
  <si>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</si>
  <si>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</si>
  <si>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</si>
  <si>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</si>
  <si>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</si>
  <si>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</si>
  <si>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</si>
  <si>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</si>
  <si>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</si>
  <si>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</si>
  <si>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</si>
  <si>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</si>
  <si>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</si>
  <si>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</si>
  <si>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</si>
  <si>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</si>
  <si>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</si>
  <si>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</si>
  <si>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</si>
  <si>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</si>
  <si>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</si>
  <si>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</si>
  <si>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</si>
  <si>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</si>
  <si>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</si>
  <si>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</si>
  <si>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</si>
  <si>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</si>
  <si>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</si>
  <si>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</si>
  <si>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</si>
  <si>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</si>
  <si>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</si>
  <si>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</si>
  <si>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</si>
  <si>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</si>
  <si>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</si>
  <si>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</si>
  <si>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</si>
  <si>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</si>
  <si>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</si>
  <si>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</si>
  <si>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</si>
  <si>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</si>
  <si>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</si>
  <si>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</si>
  <si>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</si>
  <si>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</si>
  <si>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</si>
  <si>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</si>
  <si>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</si>
  <si>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</si>
  <si>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</si>
  <si>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</si>
  <si>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</si>
  <si>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</si>
  <si>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</si>
  <si>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</si>
  <si>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</si>
  <si>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</si>
  <si>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</si>
  <si>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</si>
  <si>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</si>
  <si>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</si>
  <si>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</si>
  <si>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</si>
  <si>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</si>
  <si>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</si>
  <si>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</si>
  <si>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</si>
  <si>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</si>
  <si>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</si>
  <si>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</si>
  <si>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</si>
  <si>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</si>
  <si>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</si>
  <si>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</si>
  <si>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</si>
  <si>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</si>
  <si>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</si>
  <si>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</si>
  <si>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</si>
  <si>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</si>
  <si>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</si>
  <si>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</si>
  <si>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</si>
  <si>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</si>
  <si>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</si>
  <si>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</si>
  <si>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</si>
  <si>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</si>
  <si>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</si>
  <si>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</si>
  <si>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</si>
  <si>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</si>
  <si>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</si>
  <si>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</si>
  <si>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</si>
  <si>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</si>
  <si>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</si>
  <si>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</si>
  <si>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</si>
  <si>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</si>
  <si>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</si>
  <si>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</si>
  <si>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</si>
  <si>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</si>
  <si>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</si>
  <si>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</si>
  <si>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</si>
  <si>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</si>
  <si>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</si>
  <si>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</si>
  <si>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</si>
  <si>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</si>
  <si>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</si>
  <si>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</si>
  <si>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</si>
  <si>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</si>
  <si>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</si>
  <si>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</si>
  <si>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</si>
  <si>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</si>
  <si>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</si>
  <si>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</si>
  <si>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</si>
  <si>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</si>
  <si>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</si>
  <si>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</si>
  <si>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</si>
  <si>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</si>
  <si>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</si>
  <si>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</si>
  <si>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</si>
  <si>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</si>
  <si>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</si>
  <si>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</si>
  <si>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</si>
  <si>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</si>
  <si>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</si>
  <si>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</si>
  <si>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</si>
  <si>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</si>
  <si>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</si>
  <si>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</si>
  <si>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</si>
  <si>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</si>
  <si>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</si>
  <si>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</si>
  <si>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</si>
  <si>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</si>
  <si>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</si>
  <si>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</si>
  <si>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</si>
  <si>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</si>
  <si>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</si>
  <si>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</si>
  <si>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</si>
  <si>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</si>
  <si>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</si>
  <si>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</si>
  <si>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</si>
  <si>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</si>
  <si>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</si>
  <si>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</si>
  <si>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</si>
  <si>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</si>
  <si>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</si>
  <si>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</si>
  <si>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</si>
  <si>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</si>
  <si>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</si>
  <si>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</si>
  <si>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</si>
  <si>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</si>
  <si>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</si>
  <si>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</si>
  <si>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</si>
  <si>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</si>
  <si>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</si>
  <si>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</si>
  <si>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</si>
  <si>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</si>
  <si>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</si>
  <si>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</si>
  <si>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</si>
  <si>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</si>
  <si>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</si>
  <si>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</si>
  <si>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</si>
  <si>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</si>
  <si>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</si>
  <si>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</si>
  <si>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</si>
  <si>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</si>
  <si>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</si>
  <si>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</si>
  <si>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</si>
  <si>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</si>
  <si>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</si>
  <si>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</si>
  <si>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</si>
  <si>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</si>
  <si>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</si>
  <si>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</si>
  <si>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</si>
  <si>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</si>
  <si>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</si>
  <si>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</si>
  <si>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</si>
  <si>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</si>
  <si>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</si>
  <si>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</si>
  <si>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</si>
  <si>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</si>
  <si>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</si>
  <si>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</si>
  <si>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</si>
  <si>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</si>
  <si>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</si>
  <si>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</si>
  <si>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</si>
  <si>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</si>
  <si>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</si>
  <si>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</si>
  <si>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</si>
  <si>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</si>
  <si>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</si>
  <si>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</si>
  <si>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</si>
  <si>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</si>
  <si>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</si>
  <si>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</si>
  <si>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</si>
  <si>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</si>
  <si>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</si>
  <si>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</si>
  <si>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</si>
  <si>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</si>
  <si>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</si>
  <si>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</si>
  <si>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</si>
  <si>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</si>
  <si>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</si>
  <si>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</si>
  <si>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</si>
  <si>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</si>
  <si>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</si>
  <si>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</si>
  <si>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</si>
  <si>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</si>
  <si>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</si>
  <si>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</si>
  <si>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</si>
  <si>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</si>
  <si>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</si>
  <si>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</si>
  <si>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</si>
  <si>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</si>
  <si>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</si>
  <si>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</si>
  <si>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</si>
  <si>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</si>
  <si>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</si>
  <si>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</si>
  <si>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</si>
  <si>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</si>
  <si>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</si>
  <si>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</si>
  <si>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</si>
  <si>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</si>
  <si>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</si>
  <si>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</si>
  <si>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</si>
  <si>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</si>
  <si>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</si>
  <si>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</si>
  <si>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</si>
  <si>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</si>
  <si>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</si>
  <si>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</si>
  <si>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</si>
  <si>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</si>
  <si>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</si>
  <si>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</si>
  <si>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</si>
  <si>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</si>
  <si>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</si>
  <si>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</si>
  <si>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</si>
  <si>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</si>
  <si>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</si>
  <si>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</si>
  <si>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</si>
  <si>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</si>
  <si>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</si>
  <si>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</si>
  <si>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</si>
  <si>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</si>
  <si>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</si>
  <si>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</si>
  <si>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</si>
  <si>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</si>
  <si>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</si>
  <si>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</si>
  <si>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</si>
  <si>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</si>
  <si>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</si>
  <si>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</si>
  <si>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</si>
  <si>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</si>
  <si>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</si>
  <si>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</si>
  <si>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</si>
  <si>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</si>
  <si>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</si>
  <si>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</si>
  <si>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</si>
  <si>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</si>
  <si>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</si>
  <si>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</si>
  <si>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</si>
  <si>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</si>
  <si>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</si>
  <si>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</si>
  <si>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</si>
  <si>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</si>
  <si>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</si>
  <si>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</si>
  <si>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</si>
  <si>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</si>
  <si>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</si>
  <si>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</si>
  <si>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</si>
  <si>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</si>
  <si>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</si>
  <si>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</si>
  <si>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</si>
  <si>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</si>
  <si>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</si>
  <si>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</si>
  <si>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</si>
  <si>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</si>
  <si>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</si>
  <si>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</si>
  <si>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</si>
  <si>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</si>
  <si>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</si>
  <si>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</si>
  <si>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</si>
  <si>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</si>
  <si>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</si>
  <si>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</si>
  <si>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</si>
  <si>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</si>
  <si>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</si>
  <si>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</si>
  <si>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</si>
  <si>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</si>
  <si>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</si>
  <si>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</si>
  <si>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</si>
  <si>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</si>
  <si>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</si>
  <si>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</si>
  <si>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</si>
  <si>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</si>
  <si>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</si>
  <si>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</si>
  <si>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</si>
  <si>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</si>
  <si>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</si>
  <si>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</si>
  <si>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</si>
  <si>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</si>
  <si>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</si>
  <si>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</si>
  <si>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</si>
  <si>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</si>
  <si>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</si>
  <si>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</si>
  <si>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</si>
  <si>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</si>
  <si>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</si>
  <si>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</si>
  <si>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</si>
  <si>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</si>
  <si>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</si>
  <si>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</si>
  <si>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</si>
  <si>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</si>
  <si>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</si>
  <si>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</si>
  <si>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</si>
  <si>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</si>
  <si>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</si>
  <si>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</si>
  <si>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</si>
  <si>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</si>
  <si>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</si>
  <si>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</si>
  <si>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</si>
  <si>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</si>
  <si>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</si>
  <si>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</si>
  <si>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</si>
  <si>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</si>
  <si>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</si>
  <si>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</si>
  <si>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</si>
  <si>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</si>
  <si>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</si>
  <si>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</si>
  <si>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</si>
  <si>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</si>
  <si>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</si>
  <si>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</si>
  <si>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</si>
  <si>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</si>
  <si>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</si>
  <si>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</si>
  <si>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</si>
  <si>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</si>
  <si>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</si>
  <si>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</si>
  <si>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</si>
  <si>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</si>
  <si>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</si>
  <si>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</si>
  <si>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</si>
  <si>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</si>
  <si>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</si>
  <si>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</si>
  <si>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</si>
  <si>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</si>
  <si>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</si>
  <si>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</si>
  <si>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</si>
  <si>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</si>
  <si>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</si>
  <si>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</si>
  <si>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</si>
  <si>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</si>
  <si>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</si>
  <si>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</si>
  <si>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</si>
  <si>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</si>
  <si>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</si>
  <si>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</si>
  <si>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</si>
  <si>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</si>
  <si>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</si>
  <si>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</si>
  <si>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</si>
  <si>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</si>
  <si>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</si>
  <si>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</si>
  <si>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</si>
  <si>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</si>
  <si>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</si>
  <si>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</si>
  <si>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</si>
  <si>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</si>
  <si>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</si>
  <si>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</si>
  <si>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</si>
  <si>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</si>
  <si>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</si>
  <si>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</si>
  <si>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</si>
  <si>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</si>
  <si>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</si>
  <si>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</si>
  <si>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</si>
  <si>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</si>
  <si>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</si>
  <si>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</si>
  <si>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</si>
  <si>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</si>
  <si>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</si>
  <si>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</si>
  <si>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</si>
  <si>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</si>
  <si>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</si>
  <si>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</si>
  <si>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</si>
  <si>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</si>
  <si>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</si>
  <si>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</si>
  <si>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</si>
  <si>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</si>
  <si>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</si>
  <si>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</si>
  <si>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</si>
  <si>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</si>
  <si>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</si>
  <si>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</si>
  <si>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</si>
  <si>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</si>
  <si>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</si>
  <si>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</si>
  <si>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</si>
  <si>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</si>
  <si>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</si>
  <si>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</si>
  <si>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</si>
  <si>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</si>
  <si>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</si>
  <si>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</si>
  <si>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</si>
  <si>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Exchange Rate EUR-THB</t>
  </si>
  <si>
    <t>Total Order USD</t>
  </si>
  <si>
    <t>Total Invoice USD</t>
  </si>
  <si>
    <t>BN2FR105</t>
  </si>
  <si>
    <t>Surgical steel belly banana, 14g (1.6mm) with 5mm and a 10mm multi-crystal ferido glued lower ball with resin cover</t>
  </si>
  <si>
    <t>Size: 5mm</t>
  </si>
  <si>
    <t>Size: 4mm</t>
  </si>
  <si>
    <t>La Pallina Di Bronzati Marzia</t>
  </si>
  <si>
    <t>Marzia Bronzati</t>
  </si>
  <si>
    <t>Via San Vincenzo 157/R</t>
  </si>
  <si>
    <t>16151 Genova</t>
  </si>
  <si>
    <t>Italy</t>
  </si>
  <si>
    <t>Tel: +39 0108994055 // +39 0104072581</t>
  </si>
  <si>
    <t>Email: marziarossi82@yahoo.it</t>
  </si>
  <si>
    <t>316L steel belly banana, 14g (1.6m) with a 8mm and a 5mm bezel set jewel ball using original Czech Preciosa crystals.</t>
  </si>
  <si>
    <t>BN2FRG</t>
  </si>
  <si>
    <t>Surgical steel belly banana, 14g (1.6mm) with a 5 &amp; 8mm multi-crystal ferido glued balls with resin cover</t>
  </si>
  <si>
    <t>IAG</t>
  </si>
  <si>
    <t>Flat dome shaped surgical steel dermal anchor top part for internally threaded, 16g (1.2mm) dermal anchor base plate with a height of 2mm - 2.5mm</t>
  </si>
  <si>
    <t>IJF3</t>
  </si>
  <si>
    <t>316L steel 3mm dermal anchor top part with bezel set flat crystal for 1.6mm (14g) posts with 1.2mm internal threading</t>
  </si>
  <si>
    <t>IJF4</t>
  </si>
  <si>
    <t>316L steel 4mm dermal anchor top part with bezel set flat crystal for 1.6mm (14g) posts with 1.2mm internal threading</t>
  </si>
  <si>
    <t>316L steel 5mm dermal anchor top part with bezel set flat crystal for 1.6mm (14g) posts with 1.2mm internal threading</t>
  </si>
  <si>
    <t>MCD426</t>
  </si>
  <si>
    <t>Surgical steel belly banana, 14g (1.6mm) with a heart shaped lower part with ferido glued crystals with resin cover</t>
  </si>
  <si>
    <t>MFR3</t>
  </si>
  <si>
    <t>3mm multi-crystal ferido glued ball with resin cover and 16g (1.2mm) threading (sold per pcs)</t>
  </si>
  <si>
    <t>MFR4</t>
  </si>
  <si>
    <t>4mm multi-crystal ferido glued balls with resin cover and 14g (1.6mm) threading (sold per pcs)</t>
  </si>
  <si>
    <t>4mm multi-crystal ferido glued balls with resin cover and 16g (1.2mm) threading (sold per pcs)</t>
  </si>
  <si>
    <t>MFR5</t>
  </si>
  <si>
    <t>5mm multi-crystal ferido glued balls with resin cover and 14g (1.6mm) threading (sold per pcs)</t>
  </si>
  <si>
    <t>MFR5S</t>
  </si>
  <si>
    <t>1 piece: 5mm ball with ferido-glued multi crystals, 1.2mm threading (16g), with resin cover</t>
  </si>
  <si>
    <t>MFR6</t>
  </si>
  <si>
    <t>6mm multi-crystal ferido glued balls with resin cover and 14g (1.6mm) threading (sold per pcs)</t>
  </si>
  <si>
    <t>NYP14MX</t>
  </si>
  <si>
    <t>NYP19MX</t>
  </si>
  <si>
    <t>NYPBC</t>
  </si>
  <si>
    <t>NYPBM</t>
  </si>
  <si>
    <t>NYZBC12</t>
  </si>
  <si>
    <t>NYZBC25</t>
  </si>
  <si>
    <t>IAG4</t>
  </si>
  <si>
    <t>IAG5</t>
  </si>
  <si>
    <t>Seven Hundred Thirty Nine and 40 cents EUR</t>
  </si>
  <si>
    <t>Display box with 52 pcs. of 925 silver ''bend it yourself'' nose studs, 22g (0.6mm) with 2mm prong set round crystal tops in assorted color (in standard packing or in vacuum sealed packing to prevent tarnishing)</t>
  </si>
  <si>
    <t>Display box with 52 pcs. of 925 sterling silver ''Bend it yourself '' nose studs, 22g (0.6mm) with big 2.5mm prong set crystal tops in assorted colors (in standard packing or in vacuum sealed packing to prevent tarnishing)</t>
  </si>
  <si>
    <t>Display box with 52 pcs. of 925 sterling silver ''Bend it yourself'' nose studs, 22g (0.6mm) with 1.5mm round clear prong set crystals (in standard packing or in vacuum sealed packing to prevent tarnishing)</t>
  </si>
  <si>
    <t>Display box with 52 pcs. of 925 sterling silver ''Bend it yourself'' nose studs, 22g (0.6mm) with 1.5mm round prong set crystals in assorted colors (in standard packing or in vacuum sealed packing to prevent tarnishing)</t>
  </si>
  <si>
    <t>Display box with 52 pcs. of 925 silver '' Bend it yourself '' nose studs, 22g (0.6mm) with tiny 1.25mm prong set clear Cubic Zirconia (CZ) stones (in standard packing or in vacuum sealed packing to prevent tarnishing)</t>
  </si>
  <si>
    <t>Display box with 52 pcs. of 925 sterling silver ''Bend it yourself '' nose studs, 22g (0.6mm) with big 2.5mm clear prong set Cubic Zirconia (CZ) stones (in standard packing or in vacuum sealed packing to prevent tarnishing)</t>
  </si>
  <si>
    <t>P.IVA: 02202410995</t>
  </si>
  <si>
    <t>COD. FISC: BRNMRZ82C55D969V</t>
  </si>
  <si>
    <t>Leo</t>
  </si>
  <si>
    <r>
      <t xml:space="preserve">Discount 20% as per </t>
    </r>
    <r>
      <rPr>
        <b/>
        <sz val="10"/>
        <color indexed="8"/>
        <rFont val="Arial"/>
        <family val="2"/>
      </rPr>
      <t>Silver Membership</t>
    </r>
    <r>
      <rPr>
        <sz val="10"/>
        <color indexed="8"/>
        <rFont val="Arial"/>
        <family val="2"/>
      </rPr>
      <t>:</t>
    </r>
  </si>
  <si>
    <t>Free Shipping to Italy via DHL due to order over 350USD:</t>
  </si>
  <si>
    <t>Five Hundred Ninety One and 52 cents EUR</t>
  </si>
  <si>
    <t>Customer Prepaid</t>
  </si>
  <si>
    <t>Refund Amount</t>
  </si>
  <si>
    <t>Free Shipping to Italy via DHL due to order over 348EUR:</t>
  </si>
  <si>
    <t>Display box with 52 pcs. of ''bend it yourself'' nose studs, 22g (0.6mm) with 2mm prong set round crystal tops in assorted color (in standard packing or in vacuum sealed packing to prevent tarnishing)</t>
  </si>
  <si>
    <t>Display box with 52 pcs. of ''bend it yourself '' nose studs, 22g (0.6mm) with big 2.5mm prong set crystal tops in assorted colors (in standard packing or in vacuum sealed packing to prevent tarnishing)</t>
  </si>
  <si>
    <t>Display box with 52 pcs. of ''bend it yourself'' nose studs, 22g (0.6mm) with 1.5mm round clear prong set crystals (in standard packing or in vacuum sealed packing to prevent tarnishing)</t>
  </si>
  <si>
    <t>Display box with 52 pcs. of ''bend it yourself'' nose studs, 22g (0.6mm) with 1.5mm round prong set crystals in assorted colors (in standard packing or in vacuum sealed packing to prevent tarnishing)</t>
  </si>
  <si>
    <t>Display box with 52 pcs. of '' bend it yourself '' nose studs, 22g (0.6mm) with tiny 1.25mm prong set clear cubic zirconia (cz) (in standard packing or in vacuum sealed packing to prevent tarnishing)</t>
  </si>
  <si>
    <t>Display box with 52 pcs. of ''bend it yourself '' nose studs, 22g (0.6mm) with big 2.5mm clear prong set cubic zirconia (cz) (in standard packing or in vacuum sealed packing to prevent tarnishing)</t>
  </si>
  <si>
    <t>Steel belly banana, 14g (1.6mm) with 5mm and a 10mm multi-crystal ferido glued lower ball with resin cover</t>
  </si>
  <si>
    <t>Steel belly banana, 14g (1.6mm) with a 5 &amp; 8mm multi-crystal ferido glued balls with resin cover</t>
  </si>
  <si>
    <t>Steel belly banana, 14g (1.6mm) with a heart shaped lower part with ferido glued crystals with resin cover</t>
  </si>
  <si>
    <t>Flat dome shaped steel body jewelry top part for internally threaded, 16g (1.2mm) body jewelry base plate with a height of 2mm - 2.5mm</t>
  </si>
  <si>
    <t>316L steel 3mm body jewelry top part with bezel set flat crystal for 1.6mm (14g) posts with 1.2mm internal threading</t>
  </si>
  <si>
    <t>316L steel 4mm body jewelry top part with bezel set flat crystal for 1.6mm (14g) posts with 1.2mm internal threading</t>
  </si>
  <si>
    <t>316L steel 5mm body jewelry top part with bezel set flat crystal for 1.6mm (14g) posts with 1.2mm internal threading</t>
  </si>
  <si>
    <t>316L steel belly banana, 14g (1.6m) with a 8mm and a 5mm bezel set jewel ball using crystals.</t>
  </si>
  <si>
    <t>Imitation jewelry:
Steel Belly Bananas, Set of Multi-Crystal Balls, Nose Studs and other items as invoice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</si>
</sst>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409]d\-mmm\-yy;@"/>
    <numFmt numFmtId="166" formatCode="mm/dd/yyyy"/>
    <numFmt numFmtId="167" formatCode="_-* #,##0.00_-;\-* #,##0.00_-;_-* &quot;-&quot;??_-;_-@_-"/>
    <numFmt numFmtId="168" formatCode="dd\-mmm\-yyyy"/>
  </numFmts>
  <fonts count="40">
    <font>
      <sz val="11"/>
      <color theme="1"/>
      <name val="Calibri"/>
      <family val="2"/>
      <scheme val="minor"/>
    </font>
    <font>
      <sz val="10"/>
      <color theme="1"/>
      <name val="Segoe UI"/>
      <family val="2"/>
    </font>
    <font>
      <b/>
      <sz val="10"/>
      <color theme="1"/>
      <name val="Segoe UI"/>
      <family val="2"/>
    </font>
    <font>
      <b/>
      <sz val="10"/>
      <color rgb="FFFF0000"/>
      <name val="Segoe UI"/>
      <family val="2"/>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9"/>
      <color rgb="FF000000"/>
      <name val="Segoe UI"/>
      <family val="2"/>
    </font>
    <font>
      <sz val="9"/>
      <color rgb="FF000000"/>
      <name val="Tahoma"/>
      <family val="2"/>
    </font>
    <font>
      <sz val="10"/>
      <color rgb="FF000000"/>
      <name val="Segoe UI"/>
      <family val="2"/>
    </font>
    <font>
      <b/>
      <sz val="10"/>
      <color rgb="FF000000"/>
      <name val="Segoe UI"/>
      <family val="2"/>
    </font>
    <font>
      <sz val="11"/>
      <color rgb="FF000000"/>
      <name val="Calibri"/>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b/>
      <sz val="10"/>
      <color rgb="FFFF0000"/>
      <name val="Arial"/>
      <family val="2"/>
    </font>
  </fonts>
  <fills count="6">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rgb="FFE9EFF7"/>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51">
    <xf numFmtId="0" fontId="0" fillId="0" borderId="0"/>
    <xf numFmtId="0" fontId="7" fillId="0" borderId="0"/>
    <xf numFmtId="0" fontId="5" fillId="0" borderId="0"/>
    <xf numFmtId="0" fontId="8" fillId="0" borderId="0"/>
    <xf numFmtId="0" fontId="14" fillId="0" borderId="0" applyNumberFormat="0" applyFill="0" applyBorder="0" applyAlignment="0" applyProtection="0">
      <alignment vertical="top"/>
      <protection locked="0"/>
    </xf>
    <xf numFmtId="0" fontId="8" fillId="0" borderId="0"/>
    <xf numFmtId="0" fontId="14" fillId="0" borderId="0" applyNumberFormat="0" applyFill="0" applyBorder="0" applyAlignment="0" applyProtection="0">
      <alignment vertical="top"/>
      <protection locked="0"/>
    </xf>
    <xf numFmtId="43"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30" fillId="0" borderId="0">
      <alignment vertical="center"/>
    </xf>
    <xf numFmtId="0" fontId="5" fillId="0" borderId="0"/>
    <xf numFmtId="0" fontId="8" fillId="0" borderId="0"/>
    <xf numFmtId="0" fontId="30" fillId="0" borderId="0">
      <alignment vertical="center"/>
    </xf>
    <xf numFmtId="0" fontId="8" fillId="0" borderId="0"/>
    <xf numFmtId="0" fontId="8" fillId="0" borderId="0" applyNumberFormat="0" applyFill="0" applyBorder="0" applyAlignment="0" applyProtection="0"/>
    <xf numFmtId="0" fontId="5" fillId="0" borderId="0"/>
    <xf numFmtId="0" fontId="8" fillId="0" borderId="0"/>
    <xf numFmtId="0" fontId="8" fillId="0" borderId="0"/>
    <xf numFmtId="0" fontId="5" fillId="0" borderId="0"/>
    <xf numFmtId="0" fontId="8" fillId="0" borderId="0"/>
    <xf numFmtId="0" fontId="8" fillId="0" borderId="0"/>
    <xf numFmtId="0" fontId="29" fillId="0" borderId="0" applyNumberFormat="0" applyFont="0" applyFill="0" applyBorder="0" applyAlignment="0" applyProtection="0"/>
    <xf numFmtId="0" fontId="8" fillId="0" borderId="0"/>
    <xf numFmtId="0" fontId="30" fillId="0" borderId="0">
      <alignment vertical="center"/>
    </xf>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9" fontId="5" fillId="0" borderId="0" applyFont="0" applyFill="0" applyBorder="0" applyAlignment="0" applyProtection="0"/>
    <xf numFmtId="0" fontId="8" fillId="0" borderId="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14" fillId="0" borderId="0" applyNumberFormat="0" applyFill="0" applyBorder="0" applyAlignment="0" applyProtection="0">
      <alignment vertical="top"/>
      <protection locked="0"/>
    </xf>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applyNumberFormat="0" applyFill="0" applyBorder="0" applyAlignment="0" applyProtection="0"/>
    <xf numFmtId="0" fontId="5"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43" fontId="5"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xf numFmtId="0" fontId="8" fillId="0" borderId="0" applyNumberFormat="0" applyFill="0" applyBorder="0" applyAlignment="0" applyProtection="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2"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30" fillId="0" borderId="0">
      <alignment vertical="center"/>
    </xf>
    <xf numFmtId="0" fontId="35" fillId="0" borderId="0"/>
    <xf numFmtId="0" fontId="8" fillId="0" borderId="0" applyNumberFormat="0" applyFill="0" applyBorder="0" applyAlignment="0" applyProtection="0"/>
    <xf numFmtId="0" fontId="8" fillId="0" borderId="0"/>
    <xf numFmtId="0" fontId="5" fillId="0" borderId="0"/>
    <xf numFmtId="0" fontId="34" fillId="0" borderId="0">
      <alignment vertical="center"/>
    </xf>
    <xf numFmtId="0" fontId="8" fillId="0" borderId="0" applyNumberFormat="0" applyFill="0" applyBorder="0" applyAlignment="0" applyProtection="0"/>
    <xf numFmtId="0" fontId="8" fillId="0" borderId="0" applyNumberFormat="0" applyFill="0" applyBorder="0" applyAlignment="0" applyProtection="0"/>
    <xf numFmtId="44" fontId="8" fillId="0" borderId="0" applyFont="0" applyFill="0" applyBorder="0" applyAlignment="0" applyProtection="0"/>
    <xf numFmtId="0" fontId="14" fillId="0" borderId="0" applyNumberFormat="0" applyFill="0" applyBorder="0" applyAlignment="0" applyProtection="0">
      <alignment vertical="top"/>
      <protection locked="0"/>
    </xf>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7" fontId="5" fillId="0" borderId="0" applyFont="0" applyFill="0" applyBorder="0" applyAlignment="0" applyProtection="0"/>
    <xf numFmtId="0" fontId="8" fillId="0" borderId="0"/>
    <xf numFmtId="167" fontId="5" fillId="0" borderId="0" applyFon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43" fontId="29" fillId="0" borderId="0" applyFont="0" applyFill="0" applyBorder="0" applyAlignment="0" applyProtection="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5" fillId="0" borderId="0"/>
    <xf numFmtId="0" fontId="32"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43" fontId="29" fillId="0" borderId="0" applyFont="0" applyFill="0" applyBorder="0" applyAlignment="0" applyProtection="0"/>
    <xf numFmtId="43"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43" fontId="29"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5" fillId="0" borderId="0"/>
    <xf numFmtId="0" fontId="3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5" fillId="0" borderId="0"/>
    <xf numFmtId="0" fontId="5" fillId="0" borderId="0"/>
    <xf numFmtId="0" fontId="8" fillId="0" borderId="0"/>
    <xf numFmtId="167" fontId="5" fillId="0" borderId="0" applyFont="0" applyFill="0" applyBorder="0" applyAlignment="0" applyProtection="0"/>
    <xf numFmtId="167" fontId="5" fillId="0" borderId="0" applyFont="0" applyFill="0" applyBorder="0" applyAlignment="0" applyProtection="0"/>
    <xf numFmtId="0" fontId="8" fillId="0" borderId="0" applyNumberFormat="0" applyFill="0" applyBorder="0" applyAlignment="0" applyProtection="0"/>
    <xf numFmtId="0" fontId="8" fillId="0" borderId="0"/>
    <xf numFmtId="0" fontId="14" fillId="0" borderId="0" applyNumberFormat="0" applyFill="0" applyBorder="0" applyAlignment="0" applyProtection="0">
      <alignment vertical="top"/>
      <protection locked="0"/>
    </xf>
  </cellStyleXfs>
  <cellXfs count="162">
    <xf numFmtId="0" fontId="0" fillId="0" borderId="0" xfId="0"/>
    <xf numFmtId="0" fontId="4" fillId="0" borderId="0" xfId="0" applyFont="1" applyAlignment="1">
      <alignment horizontal="right"/>
    </xf>
    <xf numFmtId="0" fontId="4" fillId="0" borderId="0" xfId="0" applyFont="1"/>
    <xf numFmtId="0" fontId="4" fillId="2" borderId="10" xfId="0" applyFont="1" applyFill="1" applyBorder="1"/>
    <xf numFmtId="0" fontId="4" fillId="2" borderId="11" xfId="0" applyFont="1" applyFill="1" applyBorder="1"/>
    <xf numFmtId="0" fontId="4" fillId="2" borderId="16" xfId="0" applyFont="1" applyFill="1" applyBorder="1"/>
    <xf numFmtId="0" fontId="4" fillId="2" borderId="13" xfId="0" applyFont="1" applyFill="1" applyBorder="1"/>
    <xf numFmtId="0" fontId="4" fillId="2" borderId="14" xfId="0" applyFont="1" applyFill="1" applyBorder="1"/>
    <xf numFmtId="0" fontId="4" fillId="2" borderId="18" xfId="0" applyFont="1" applyFill="1" applyBorder="1"/>
    <xf numFmtId="0" fontId="4" fillId="2" borderId="20" xfId="0" applyFont="1" applyFill="1" applyBorder="1"/>
    <xf numFmtId="1" fontId="4" fillId="2" borderId="19" xfId="0" applyNumberFormat="1" applyFont="1" applyFill="1" applyBorder="1" applyAlignment="1">
      <alignment vertical="top" wrapText="1"/>
    </xf>
    <xf numFmtId="1" fontId="6" fillId="2" borderId="19" xfId="0" applyNumberFormat="1" applyFont="1" applyFill="1" applyBorder="1" applyAlignment="1">
      <alignment vertical="top" wrapText="1"/>
    </xf>
    <xf numFmtId="1" fontId="4" fillId="2" borderId="20" xfId="0" applyNumberFormat="1" applyFont="1" applyFill="1" applyBorder="1" applyAlignment="1">
      <alignment vertical="top" wrapText="1"/>
    </xf>
    <xf numFmtId="1" fontId="6" fillId="2" borderId="20" xfId="0" applyNumberFormat="1" applyFont="1" applyFill="1" applyBorder="1" applyAlignment="1">
      <alignment vertical="top" wrapText="1"/>
    </xf>
    <xf numFmtId="2" fontId="4" fillId="2" borderId="19" xfId="0" applyNumberFormat="1" applyFont="1" applyFill="1" applyBorder="1" applyAlignment="1">
      <alignment horizontal="right" vertical="top" wrapText="1"/>
    </xf>
    <xf numFmtId="2" fontId="4" fillId="2" borderId="20" xfId="0" applyNumberFormat="1" applyFont="1" applyFill="1" applyBorder="1" applyAlignment="1">
      <alignment horizontal="right" vertical="top" wrapText="1"/>
    </xf>
    <xf numFmtId="0" fontId="9" fillId="0" borderId="0" xfId="3" applyFont="1" applyAlignment="1">
      <alignment horizontal="left" vertical="center"/>
    </xf>
    <xf numFmtId="0" fontId="10" fillId="0" borderId="24" xfId="3" applyFont="1" applyBorder="1" applyAlignment="1">
      <alignment horizontal="left" vertical="center"/>
    </xf>
    <xf numFmtId="0" fontId="10" fillId="0" borderId="25" xfId="3" applyFont="1" applyBorder="1" applyAlignment="1">
      <alignment horizontal="left" vertical="center"/>
    </xf>
    <xf numFmtId="0" fontId="11" fillId="0" borderId="26" xfId="3" applyFont="1" applyBorder="1" applyAlignment="1">
      <alignment horizontal="left" vertical="center"/>
    </xf>
    <xf numFmtId="0" fontId="11" fillId="0" borderId="0" xfId="3" applyFont="1" applyAlignment="1">
      <alignment vertical="center"/>
    </xf>
    <xf numFmtId="0" fontId="8" fillId="0" borderId="0" xfId="3" applyAlignment="1">
      <alignment vertical="center"/>
    </xf>
    <xf numFmtId="0" fontId="10" fillId="0" borderId="0" xfId="3" applyFont="1" applyAlignment="1">
      <alignment vertical="center"/>
    </xf>
    <xf numFmtId="0" fontId="10" fillId="0" borderId="24" xfId="3" applyFont="1" applyBorder="1" applyAlignment="1">
      <alignment vertical="center"/>
    </xf>
    <xf numFmtId="0" fontId="8" fillId="0" borderId="25" xfId="3" applyBorder="1" applyAlignment="1">
      <alignment vertical="center"/>
    </xf>
    <xf numFmtId="0" fontId="8" fillId="0" borderId="26" xfId="3" applyBorder="1" applyAlignment="1">
      <alignment vertical="center"/>
    </xf>
    <xf numFmtId="49" fontId="12" fillId="0" borderId="27" xfId="3" applyNumberFormat="1" applyFont="1" applyBorder="1" applyAlignment="1">
      <alignment horizontal="center" vertical="center"/>
    </xf>
    <xf numFmtId="49" fontId="12" fillId="0" borderId="28" xfId="3" applyNumberFormat="1" applyFont="1" applyBorder="1" applyAlignment="1">
      <alignment horizontal="center" vertical="center"/>
    </xf>
    <xf numFmtId="165" fontId="8" fillId="2" borderId="29" xfId="3" applyNumberFormat="1" applyFill="1" applyBorder="1" applyAlignment="1">
      <alignment horizontal="center" vertical="center" wrapText="1"/>
    </xf>
    <xf numFmtId="0" fontId="13" fillId="0" borderId="8" xfId="3" applyFont="1" applyBorder="1" applyAlignment="1">
      <alignment horizontal="center" vertical="center"/>
    </xf>
    <xf numFmtId="0" fontId="14" fillId="0" borderId="0" xfId="4" applyAlignment="1" applyProtection="1">
      <alignment vertical="center"/>
    </xf>
    <xf numFmtId="166" fontId="15" fillId="0" borderId="0" xfId="3" applyNumberFormat="1" applyFont="1" applyAlignment="1">
      <alignment horizontal="center" vertical="center"/>
    </xf>
    <xf numFmtId="0" fontId="13" fillId="0" borderId="30" xfId="3" applyFont="1" applyBorder="1" applyAlignment="1">
      <alignment vertical="center"/>
    </xf>
    <xf numFmtId="49" fontId="12" fillId="0" borderId="31" xfId="3" applyNumberFormat="1" applyFont="1" applyBorder="1" applyAlignment="1">
      <alignment vertical="center"/>
    </xf>
    <xf numFmtId="0" fontId="8" fillId="0" borderId="32" xfId="3" applyBorder="1" applyAlignment="1">
      <alignment vertical="center"/>
    </xf>
    <xf numFmtId="0" fontId="8" fillId="0" borderId="3" xfId="3" applyBorder="1" applyAlignment="1">
      <alignment vertical="center"/>
    </xf>
    <xf numFmtId="0" fontId="10" fillId="0" borderId="30" xfId="3" applyFont="1" applyBorder="1"/>
    <xf numFmtId="49" fontId="12" fillId="0" borderId="0" xfId="3" applyNumberFormat="1" applyFont="1"/>
    <xf numFmtId="0" fontId="10" fillId="0" borderId="1" xfId="3" applyFont="1" applyBorder="1"/>
    <xf numFmtId="0" fontId="10" fillId="0" borderId="2" xfId="3" applyFont="1" applyBorder="1"/>
    <xf numFmtId="0" fontId="10" fillId="0" borderId="3" xfId="3" applyFont="1" applyBorder="1"/>
    <xf numFmtId="0" fontId="10" fillId="0" borderId="33" xfId="4" applyNumberFormat="1" applyFont="1" applyFill="1" applyBorder="1" applyAlignment="1" applyProtection="1">
      <alignment vertical="center"/>
    </xf>
    <xf numFmtId="49" fontId="12" fillId="0" borderId="0" xfId="3" applyNumberFormat="1" applyFont="1" applyAlignment="1">
      <alignment vertical="center"/>
    </xf>
    <xf numFmtId="0" fontId="10" fillId="0" borderId="4" xfId="4" applyNumberFormat="1" applyFont="1" applyFill="1" applyBorder="1" applyAlignment="1" applyProtection="1">
      <alignment vertical="center"/>
    </xf>
    <xf numFmtId="0" fontId="10" fillId="0" borderId="0" xfId="4" applyNumberFormat="1" applyFont="1" applyFill="1" applyBorder="1" applyAlignment="1" applyProtection="1">
      <alignment vertical="center"/>
    </xf>
    <xf numFmtId="0" fontId="10" fillId="0" borderId="5" xfId="4" applyNumberFormat="1" applyFont="1" applyFill="1" applyBorder="1" applyAlignment="1" applyProtection="1">
      <alignment vertical="center"/>
    </xf>
    <xf numFmtId="0" fontId="16" fillId="0" borderId="26" xfId="1" applyFont="1" applyBorder="1" applyAlignment="1">
      <alignment horizontal="center"/>
    </xf>
    <xf numFmtId="0" fontId="10" fillId="0" borderId="34" xfId="4" applyNumberFormat="1" applyFont="1" applyBorder="1" applyAlignment="1" applyProtection="1">
      <alignment vertical="center"/>
    </xf>
    <xf numFmtId="0" fontId="10" fillId="0" borderId="6" xfId="4" applyNumberFormat="1" applyFont="1" applyBorder="1" applyAlignment="1" applyProtection="1">
      <alignment vertical="center"/>
    </xf>
    <xf numFmtId="0" fontId="10" fillId="0" borderId="7" xfId="4" applyNumberFormat="1" applyFont="1" applyBorder="1" applyAlignment="1" applyProtection="1">
      <alignment vertical="center"/>
    </xf>
    <xf numFmtId="0" fontId="10" fillId="0" borderId="8" xfId="4" applyNumberFormat="1" applyFont="1" applyBorder="1" applyAlignment="1" applyProtection="1">
      <alignment vertical="center"/>
    </xf>
    <xf numFmtId="0" fontId="16" fillId="0" borderId="26" xfId="1" applyFont="1" applyBorder="1" applyAlignment="1">
      <alignment horizontal="center" wrapText="1"/>
    </xf>
    <xf numFmtId="49" fontId="14" fillId="0" borderId="0" xfId="4" applyNumberFormat="1" applyBorder="1" applyAlignment="1" applyProtection="1">
      <alignment vertical="center"/>
    </xf>
    <xf numFmtId="49" fontId="17" fillId="0" borderId="35" xfId="3" applyNumberFormat="1" applyFont="1" applyBorder="1" applyAlignment="1">
      <alignment horizontal="center" vertical="center"/>
    </xf>
    <xf numFmtId="49" fontId="12" fillId="0" borderId="35" xfId="3" applyNumberFormat="1" applyFont="1" applyBorder="1" applyAlignment="1">
      <alignment horizontal="center" vertical="center"/>
    </xf>
    <xf numFmtId="0" fontId="12" fillId="0" borderId="35" xfId="3" applyFont="1" applyBorder="1" applyAlignment="1">
      <alignment horizontal="center" vertical="center"/>
    </xf>
    <xf numFmtId="4" fontId="18" fillId="0" borderId="27" xfId="3" applyNumberFormat="1" applyFont="1" applyBorder="1" applyAlignment="1">
      <alignment vertical="center" wrapText="1"/>
    </xf>
    <xf numFmtId="2" fontId="8" fillId="2" borderId="20" xfId="3" applyNumberFormat="1" applyFill="1" applyBorder="1" applyAlignment="1">
      <alignment horizontal="left" vertical="center" wrapText="1"/>
    </xf>
    <xf numFmtId="1" fontId="19" fillId="0" borderId="20" xfId="3" applyNumberFormat="1" applyFont="1" applyBorder="1" applyAlignment="1">
      <alignment horizontal="center" vertical="center" wrapText="1"/>
    </xf>
    <xf numFmtId="39" fontId="15" fillId="0" borderId="20" xfId="3" applyNumberFormat="1" applyFont="1" applyBorder="1" applyAlignment="1">
      <alignment vertical="center" wrapText="1"/>
    </xf>
    <xf numFmtId="4" fontId="18" fillId="0" borderId="20" xfId="3" applyNumberFormat="1" applyFont="1" applyBorder="1" applyAlignment="1">
      <alignment horizontal="right" vertical="center" wrapText="1"/>
    </xf>
    <xf numFmtId="4" fontId="20" fillId="0" borderId="36" xfId="3" applyNumberFormat="1" applyFont="1" applyBorder="1" applyAlignment="1">
      <alignment vertical="center" wrapText="1"/>
    </xf>
    <xf numFmtId="0" fontId="8" fillId="0" borderId="0" xfId="3" applyAlignment="1">
      <alignment vertical="top" wrapText="1"/>
    </xf>
    <xf numFmtId="4" fontId="20" fillId="0" borderId="37" xfId="3" applyNumberFormat="1" applyFont="1" applyBorder="1" applyAlignment="1">
      <alignment vertical="center" wrapText="1"/>
    </xf>
    <xf numFmtId="4" fontId="18" fillId="0" borderId="38" xfId="3" applyNumberFormat="1" applyFont="1" applyBorder="1" applyAlignment="1">
      <alignment vertical="center" wrapText="1"/>
    </xf>
    <xf numFmtId="2" fontId="8" fillId="2" borderId="15" xfId="3" applyNumberFormat="1" applyFill="1" applyBorder="1" applyAlignment="1">
      <alignment horizontal="left" vertical="center" wrapText="1"/>
    </xf>
    <xf numFmtId="1" fontId="19" fillId="0" borderId="15" xfId="3" applyNumberFormat="1" applyFont="1" applyBorder="1" applyAlignment="1">
      <alignment horizontal="center" vertical="center" wrapText="1"/>
    </xf>
    <xf numFmtId="39" fontId="15" fillId="0" borderId="15" xfId="3" applyNumberFormat="1" applyFont="1" applyBorder="1" applyAlignment="1">
      <alignment vertical="center" wrapText="1"/>
    </xf>
    <xf numFmtId="4" fontId="18" fillId="0" borderId="15" xfId="3" applyNumberFormat="1" applyFont="1" applyBorder="1" applyAlignment="1">
      <alignment horizontal="right" vertical="center" wrapText="1"/>
    </xf>
    <xf numFmtId="4" fontId="18" fillId="0" borderId="39" xfId="3" applyNumberFormat="1" applyFont="1" applyBorder="1" applyAlignment="1">
      <alignment vertical="center" wrapText="1"/>
    </xf>
    <xf numFmtId="0" fontId="8" fillId="2" borderId="40" xfId="3" applyFill="1" applyBorder="1" applyAlignment="1">
      <alignment horizontal="left" vertical="center" wrapText="1"/>
    </xf>
    <xf numFmtId="0" fontId="19" fillId="0" borderId="40" xfId="3" applyFont="1" applyBorder="1" applyAlignment="1">
      <alignment horizontal="center" vertical="center" wrapText="1"/>
    </xf>
    <xf numFmtId="39" fontId="15" fillId="0" borderId="40" xfId="3" applyNumberFormat="1" applyFont="1" applyBorder="1" applyAlignment="1">
      <alignment vertical="center" wrapText="1"/>
    </xf>
    <xf numFmtId="4" fontId="18" fillId="0" borderId="40" xfId="3" applyNumberFormat="1" applyFont="1" applyBorder="1" applyAlignment="1">
      <alignment horizontal="right" vertical="center" wrapText="1"/>
    </xf>
    <xf numFmtId="4" fontId="20" fillId="0" borderId="41" xfId="3" applyNumberFormat="1" applyFont="1" applyBorder="1" applyAlignment="1">
      <alignment vertical="center" wrapText="1"/>
    </xf>
    <xf numFmtId="0" fontId="8" fillId="2" borderId="20" xfId="3" applyFill="1" applyBorder="1" applyAlignment="1">
      <alignment horizontal="left" vertical="center" wrapText="1"/>
    </xf>
    <xf numFmtId="0" fontId="19" fillId="0" borderId="20" xfId="3" applyFont="1" applyBorder="1" applyAlignment="1">
      <alignment horizontal="center" vertical="center" wrapText="1"/>
    </xf>
    <xf numFmtId="0" fontId="18" fillId="0" borderId="42" xfId="3" applyFont="1" applyBorder="1" applyAlignment="1">
      <alignment vertical="top" wrapText="1"/>
    </xf>
    <xf numFmtId="0" fontId="18" fillId="0" borderId="43" xfId="3" applyFont="1" applyBorder="1" applyAlignment="1">
      <alignment vertical="center"/>
    </xf>
    <xf numFmtId="0" fontId="19" fillId="0" borderId="44" xfId="3" applyFont="1" applyBorder="1" applyAlignment="1">
      <alignment horizontal="center" vertical="center" wrapText="1"/>
    </xf>
    <xf numFmtId="39" fontId="15" fillId="0" borderId="44" xfId="3" applyNumberFormat="1" applyFont="1" applyBorder="1" applyAlignment="1">
      <alignment vertical="top" wrapText="1"/>
    </xf>
    <xf numFmtId="4" fontId="18" fillId="0" borderId="44" xfId="3" applyNumberFormat="1" applyFont="1" applyBorder="1" applyAlignment="1">
      <alignment horizontal="right" vertical="center"/>
    </xf>
    <xf numFmtId="4" fontId="20" fillId="0" borderId="45" xfId="3" applyNumberFormat="1" applyFont="1" applyBorder="1" applyAlignment="1">
      <alignment vertical="top" wrapText="1"/>
    </xf>
    <xf numFmtId="2" fontId="8" fillId="0" borderId="20" xfId="3" applyNumberFormat="1" applyBorder="1" applyAlignment="1">
      <alignment vertical="center"/>
    </xf>
    <xf numFmtId="2" fontId="8" fillId="0" borderId="15" xfId="3" applyNumberFormat="1" applyBorder="1" applyAlignment="1">
      <alignment horizontal="right" vertical="center"/>
    </xf>
    <xf numFmtId="2" fontId="8" fillId="0" borderId="15" xfId="3" applyNumberFormat="1" applyBorder="1" applyAlignment="1">
      <alignment vertical="center"/>
    </xf>
    <xf numFmtId="2" fontId="10" fillId="0" borderId="15" xfId="3" applyNumberFormat="1" applyFont="1" applyBorder="1" applyAlignment="1">
      <alignment vertical="center"/>
    </xf>
    <xf numFmtId="0" fontId="8" fillId="0" borderId="0" xfId="3"/>
    <xf numFmtId="0" fontId="8" fillId="2" borderId="0" xfId="3" applyFill="1" applyAlignment="1">
      <alignment vertical="center"/>
    </xf>
    <xf numFmtId="0" fontId="1" fillId="5" borderId="1" xfId="0" applyFont="1" applyFill="1" applyBorder="1" applyAlignment="1">
      <alignment horizontal="right"/>
    </xf>
    <xf numFmtId="0" fontId="1" fillId="5" borderId="2" xfId="0" applyFont="1" applyFill="1" applyBorder="1"/>
    <xf numFmtId="0" fontId="1" fillId="5" borderId="3" xfId="0" applyFont="1" applyFill="1" applyBorder="1"/>
    <xf numFmtId="0" fontId="1" fillId="5" borderId="4" xfId="0" applyFont="1" applyFill="1" applyBorder="1" applyAlignment="1">
      <alignment horizontal="right"/>
    </xf>
    <xf numFmtId="0" fontId="1" fillId="5" borderId="0" xfId="0" applyFont="1" applyFill="1"/>
    <xf numFmtId="0" fontId="1" fillId="5" borderId="5" xfId="0" applyFont="1" applyFill="1" applyBorder="1"/>
    <xf numFmtId="0" fontId="4" fillId="5" borderId="4" xfId="0" applyFont="1" applyFill="1" applyBorder="1" applyAlignment="1">
      <alignment horizontal="right"/>
    </xf>
    <xf numFmtId="0" fontId="4" fillId="5" borderId="0" xfId="0" applyFont="1" applyFill="1"/>
    <xf numFmtId="0" fontId="4" fillId="5" borderId="5" xfId="0" applyFont="1" applyFill="1" applyBorder="1"/>
    <xf numFmtId="0" fontId="4" fillId="5" borderId="6" xfId="0" applyFont="1" applyFill="1" applyBorder="1" applyAlignment="1">
      <alignment horizontal="right"/>
    </xf>
    <xf numFmtId="0" fontId="4" fillId="5" borderId="7" xfId="0" applyFont="1" applyFill="1" applyBorder="1"/>
    <xf numFmtId="0" fontId="4" fillId="5" borderId="8" xfId="0" applyFont="1" applyFill="1" applyBorder="1"/>
    <xf numFmtId="10" fontId="0" fillId="4" borderId="0" xfId="0" applyNumberFormat="1" applyFill="1"/>
    <xf numFmtId="4" fontId="4" fillId="0" borderId="0" xfId="0" applyNumberFormat="1" applyFont="1"/>
    <xf numFmtId="10" fontId="8" fillId="4" borderId="0" xfId="3" applyNumberFormat="1" applyFill="1" applyAlignment="1">
      <alignment vertical="center"/>
    </xf>
    <xf numFmtId="0" fontId="16" fillId="0" borderId="35" xfId="1" applyFont="1" applyBorder="1" applyAlignment="1">
      <alignment horizontal="center"/>
    </xf>
    <xf numFmtId="0" fontId="16" fillId="0" borderId="35" xfId="1" applyFont="1" applyBorder="1" applyAlignment="1">
      <alignment horizontal="center" wrapText="1"/>
    </xf>
    <xf numFmtId="0" fontId="8" fillId="0" borderId="35" xfId="3" applyBorder="1" applyAlignment="1">
      <alignment vertical="center"/>
    </xf>
    <xf numFmtId="14" fontId="4" fillId="0" borderId="0" xfId="0" applyNumberFormat="1" applyFont="1"/>
    <xf numFmtId="3" fontId="4" fillId="0" borderId="0" xfId="0" applyNumberFormat="1" applyFont="1"/>
    <xf numFmtId="0" fontId="21" fillId="2" borderId="19" xfId="0" applyFont="1" applyFill="1" applyBorder="1"/>
    <xf numFmtId="0" fontId="21" fillId="3" borderId="15" xfId="0" applyFont="1" applyFill="1" applyBorder="1"/>
    <xf numFmtId="0" fontId="21" fillId="3" borderId="15" xfId="0" applyFont="1" applyFill="1" applyBorder="1" applyAlignment="1">
      <alignment horizontal="center"/>
    </xf>
    <xf numFmtId="0" fontId="21" fillId="3" borderId="12" xfId="0" applyFont="1" applyFill="1" applyBorder="1"/>
    <xf numFmtId="0" fontId="21" fillId="3" borderId="23" xfId="0" applyFont="1" applyFill="1" applyBorder="1"/>
    <xf numFmtId="0" fontId="21" fillId="3" borderId="22" xfId="0" applyFont="1" applyFill="1" applyBorder="1"/>
    <xf numFmtId="0" fontId="23" fillId="2" borderId="15" xfId="0" applyFont="1" applyFill="1" applyBorder="1" applyAlignment="1">
      <alignment horizontal="left"/>
    </xf>
    <xf numFmtId="0" fontId="21" fillId="3" borderId="19" xfId="0" applyFont="1" applyFill="1" applyBorder="1" applyAlignment="1">
      <alignment horizontal="center"/>
    </xf>
    <xf numFmtId="0" fontId="21" fillId="3" borderId="9" xfId="0" applyFont="1" applyFill="1" applyBorder="1" applyAlignment="1">
      <alignment horizontal="center"/>
    </xf>
    <xf numFmtId="1" fontId="21" fillId="2" borderId="19" xfId="0" applyNumberFormat="1" applyFont="1" applyFill="1" applyBorder="1" applyAlignment="1">
      <alignment horizontal="center" vertical="top" wrapText="1"/>
    </xf>
    <xf numFmtId="1" fontId="21" fillId="2" borderId="20" xfId="0" applyNumberFormat="1" applyFont="1" applyFill="1" applyBorder="1" applyAlignment="1">
      <alignment horizontal="center" vertical="top" wrapText="1"/>
    </xf>
    <xf numFmtId="2" fontId="21" fillId="2" borderId="19" xfId="0" applyNumberFormat="1" applyFont="1" applyFill="1" applyBorder="1" applyAlignment="1">
      <alignment horizontal="right" vertical="top" wrapText="1"/>
    </xf>
    <xf numFmtId="2" fontId="21" fillId="2" borderId="20" xfId="0" applyNumberFormat="1" applyFont="1" applyFill="1" applyBorder="1" applyAlignment="1">
      <alignment horizontal="right" vertical="top" wrapText="1"/>
    </xf>
    <xf numFmtId="0" fontId="10" fillId="2" borderId="0" xfId="3" applyFont="1" applyFill="1" applyAlignment="1">
      <alignment horizontal="center" vertical="center"/>
    </xf>
    <xf numFmtId="4" fontId="18" fillId="2" borderId="27" xfId="3" applyNumberFormat="1" applyFont="1" applyFill="1" applyBorder="1" applyAlignment="1">
      <alignment vertical="center" wrapText="1"/>
    </xf>
    <xf numFmtId="2" fontId="8" fillId="0" borderId="0" xfId="3" applyNumberFormat="1" applyAlignment="1">
      <alignment vertical="center"/>
    </xf>
    <xf numFmtId="0" fontId="4" fillId="2" borderId="9" xfId="0" applyFont="1" applyFill="1" applyBorder="1"/>
    <xf numFmtId="0" fontId="4" fillId="2" borderId="17" xfId="0" applyFont="1" applyFill="1" applyBorder="1"/>
    <xf numFmtId="0" fontId="4" fillId="2" borderId="19" xfId="0" applyFont="1" applyFill="1" applyBorder="1"/>
    <xf numFmtId="0" fontId="21" fillId="3" borderId="12" xfId="0" applyFont="1" applyFill="1" applyBorder="1" applyAlignment="1">
      <alignment horizontal="center"/>
    </xf>
    <xf numFmtId="1" fontId="6" fillId="2" borderId="9" xfId="0" applyNumberFormat="1" applyFont="1" applyFill="1" applyBorder="1" applyAlignment="1">
      <alignment vertical="top" wrapText="1"/>
    </xf>
    <xf numFmtId="1" fontId="6" fillId="2" borderId="13" xfId="0" applyNumberFormat="1" applyFont="1" applyFill="1" applyBorder="1" applyAlignment="1">
      <alignment vertical="top" wrapText="1"/>
    </xf>
    <xf numFmtId="0" fontId="4" fillId="2" borderId="0" xfId="0" applyFont="1" applyFill="1"/>
    <xf numFmtId="0" fontId="21" fillId="2" borderId="0" xfId="0" applyFont="1" applyFill="1"/>
    <xf numFmtId="0" fontId="21" fillId="2" borderId="0" xfId="0" applyFont="1" applyFill="1" applyAlignment="1">
      <alignment horizontal="right"/>
    </xf>
    <xf numFmtId="0" fontId="4" fillId="2" borderId="0" xfId="0" applyFont="1" applyFill="1" applyAlignment="1">
      <alignment horizontal="right"/>
    </xf>
    <xf numFmtId="0" fontId="22" fillId="2" borderId="0" xfId="0" applyFont="1" applyFill="1"/>
    <xf numFmtId="0" fontId="22" fillId="2" borderId="0" xfId="0" applyFont="1" applyFill="1" applyAlignment="1">
      <alignment horizontal="right"/>
    </xf>
    <xf numFmtId="1" fontId="4" fillId="2" borderId="0" xfId="0" applyNumberFormat="1" applyFont="1" applyFill="1"/>
    <xf numFmtId="2" fontId="4" fillId="2" borderId="0" xfId="0" applyNumberFormat="1" applyFont="1" applyFill="1" applyAlignment="1">
      <alignment horizontal="right"/>
    </xf>
    <xf numFmtId="2" fontId="21" fillId="2" borderId="0" xfId="0" applyNumberFormat="1" applyFont="1" applyFill="1" applyAlignment="1">
      <alignment horizontal="right"/>
    </xf>
    <xf numFmtId="0" fontId="4" fillId="2" borderId="0" xfId="0" applyFont="1" applyFill="1" applyAlignment="1">
      <alignment horizontal="left"/>
    </xf>
    <xf numFmtId="0" fontId="21" fillId="0" borderId="0" xfId="0" applyFont="1" applyAlignment="1">
      <alignment horizontal="right"/>
    </xf>
    <xf numFmtId="2" fontId="21" fillId="0" borderId="0" xfId="0" applyNumberFormat="1" applyFont="1"/>
    <xf numFmtId="0" fontId="21" fillId="2" borderId="9" xfId="0" applyFont="1" applyFill="1" applyBorder="1"/>
    <xf numFmtId="0" fontId="21" fillId="2" borderId="13" xfId="0" applyFont="1" applyFill="1" applyBorder="1"/>
    <xf numFmtId="0" fontId="21" fillId="2" borderId="20" xfId="0" applyFont="1" applyFill="1" applyBorder="1"/>
    <xf numFmtId="2" fontId="39" fillId="0" borderId="0" xfId="0" applyNumberFormat="1" applyFont="1"/>
    <xf numFmtId="0" fontId="39" fillId="0" borderId="0" xfId="0" applyFont="1" applyAlignment="1">
      <alignment horizontal="right"/>
    </xf>
    <xf numFmtId="0" fontId="21" fillId="3" borderId="19" xfId="0" applyFont="1" applyFill="1" applyBorder="1" applyAlignment="1">
      <alignment horizontal="center" vertical="center" wrapText="1"/>
    </xf>
    <xf numFmtId="0" fontId="1" fillId="5" borderId="4" xfId="0" applyFont="1" applyFill="1" applyBorder="1" applyAlignment="1">
      <alignment horizontal="right" vertical="center"/>
    </xf>
    <xf numFmtId="1" fontId="6" fillId="2" borderId="9" xfId="0" applyNumberFormat="1" applyFont="1" applyFill="1" applyBorder="1" applyAlignment="1">
      <alignment vertical="top" wrapText="1"/>
    </xf>
    <xf numFmtId="1" fontId="6" fillId="2" borderId="17" xfId="0" applyNumberFormat="1" applyFont="1" applyFill="1" applyBorder="1" applyAlignment="1">
      <alignment vertical="top" wrapText="1"/>
    </xf>
    <xf numFmtId="0" fontId="4" fillId="2" borderId="21" xfId="0" applyFont="1" applyFill="1" applyBorder="1" applyAlignment="1">
      <alignment horizontal="center" vertical="center"/>
    </xf>
    <xf numFmtId="0" fontId="4" fillId="2" borderId="20" xfId="0" applyFont="1" applyFill="1" applyBorder="1" applyAlignment="1">
      <alignment horizontal="center" vertical="center"/>
    </xf>
    <xf numFmtId="168" fontId="4" fillId="2" borderId="21" xfId="0" applyNumberFormat="1" applyFont="1" applyFill="1" applyBorder="1" applyAlignment="1">
      <alignment horizontal="center" vertical="center"/>
    </xf>
    <xf numFmtId="164" fontId="4" fillId="2" borderId="20" xfId="0" applyNumberFormat="1" applyFont="1" applyFill="1" applyBorder="1" applyAlignment="1">
      <alignment horizontal="center" vertical="center"/>
    </xf>
    <xf numFmtId="0" fontId="21" fillId="3" borderId="12" xfId="0" applyFont="1" applyFill="1" applyBorder="1" applyAlignment="1">
      <alignment horizontal="center"/>
    </xf>
    <xf numFmtId="0" fontId="21" fillId="3" borderId="22" xfId="0" applyFont="1" applyFill="1" applyBorder="1" applyAlignment="1">
      <alignment horizontal="center"/>
    </xf>
    <xf numFmtId="0" fontId="21" fillId="3" borderId="10" xfId="0" applyFont="1" applyFill="1" applyBorder="1" applyAlignment="1">
      <alignment horizontal="center"/>
    </xf>
    <xf numFmtId="0" fontId="21" fillId="3" borderId="16" xfId="0" applyFont="1" applyFill="1" applyBorder="1" applyAlignment="1">
      <alignment horizontal="center"/>
    </xf>
    <xf numFmtId="1" fontId="6" fillId="2" borderId="13" xfId="0" applyNumberFormat="1" applyFont="1" applyFill="1" applyBorder="1" applyAlignment="1">
      <alignment vertical="top" wrapText="1"/>
    </xf>
    <xf numFmtId="1" fontId="6" fillId="2" borderId="18" xfId="0" applyNumberFormat="1" applyFont="1" applyFill="1" applyBorder="1" applyAlignment="1">
      <alignment vertical="top" wrapText="1"/>
    </xf>
  </cellXfs>
  <cellStyles count="5351">
    <cellStyle name="Comma 2" xfId="7" xr:uid="{CA293FF1-C45B-4D20-836E-C1035E1138CB}"/>
    <cellStyle name="Comma 2 2" xfId="4430" xr:uid="{139DCBF9-2B47-40AF-8DD9-12609068CCD6}"/>
    <cellStyle name="Comma 2 2 2" xfId="4755" xr:uid="{955C28EC-A3D0-464C-A054-DDE007A9C5AC}"/>
    <cellStyle name="Comma 2 2 2 2" xfId="5326" xr:uid="{F891E82D-670F-4DF1-AB62-900C75524CA3}"/>
    <cellStyle name="Comma 2 2 3" xfId="4591" xr:uid="{78DFAEF0-F443-4083-BCB3-106802D2F0FB}"/>
    <cellStyle name="Comma 2 2 4" xfId="5346" xr:uid="{086DEDC9-18FD-41D6-B003-6054174E3ED5}"/>
    <cellStyle name="Comma 3" xfId="4318" xr:uid="{25C2EDA7-EEDE-4689-B433-8E7BA18F0CF5}"/>
    <cellStyle name="Comma 3 2" xfId="4432" xr:uid="{5B902AF3-BE01-4E08-B7B4-EAA96B46EC89}"/>
    <cellStyle name="Comma 3 2 2" xfId="4756" xr:uid="{4B92B6C8-1441-400F-9243-FAEC760CBCDF}"/>
    <cellStyle name="Comma 3 2 2 2" xfId="5327" xr:uid="{425F2BE3-9B51-46E5-A289-91E1E369BBCF}"/>
    <cellStyle name="Comma 3 2 3" xfId="5325" xr:uid="{C288B293-815C-49C8-8FC7-66D7F53A921B}"/>
    <cellStyle name="Comma 3 2 4" xfId="5347" xr:uid="{EC3305FA-A371-4867-B7D8-48E0987A7873}"/>
    <cellStyle name="Currency 10" xfId="8" xr:uid="{F3930848-3691-4C72-B655-1CCCBA8B256F}"/>
    <cellStyle name="Currency 10 2" xfId="9" xr:uid="{69EED5C0-9517-4CA1-A546-0A612FED6771}"/>
    <cellStyle name="Currency 10 2 2" xfId="203" xr:uid="{32276F96-B379-408C-B843-700F5C5EC966}"/>
    <cellStyle name="Currency 10 2 2 2" xfId="4616" xr:uid="{C7A2ABEA-3365-48BF-AFF0-0C8231BEA553}"/>
    <cellStyle name="Currency 10 2 3" xfId="4511" xr:uid="{4E36F569-DCEF-4D4A-9289-2D2349965ED1}"/>
    <cellStyle name="Currency 10 3" xfId="10" xr:uid="{B0D57743-3710-4AB0-B45A-B010F6625660}"/>
    <cellStyle name="Currency 10 3 2" xfId="204" xr:uid="{9A55ACAB-DCF7-47C8-B043-CCDF1506BC72}"/>
    <cellStyle name="Currency 10 3 2 2" xfId="4617" xr:uid="{4238BDCB-C14A-4E9F-BAE6-DCE9B51DAD78}"/>
    <cellStyle name="Currency 10 3 3" xfId="4512" xr:uid="{36A08D5F-4540-41CE-B9E7-4C8431CFEBDD}"/>
    <cellStyle name="Currency 10 4" xfId="205" xr:uid="{7E3FA509-202D-4E91-A454-3F4CAF59E926}"/>
    <cellStyle name="Currency 10 4 2" xfId="4618" xr:uid="{248E443C-40E1-463C-AE2F-B8BCB5494142}"/>
    <cellStyle name="Currency 10 5" xfId="4437" xr:uid="{39806BED-2141-4660-B269-3C3E0BB57E65}"/>
    <cellStyle name="Currency 10 6" xfId="4510" xr:uid="{71963F03-9B04-4CD6-BCB5-DC945BAD6112}"/>
    <cellStyle name="Currency 11" xfId="11" xr:uid="{F29393FC-2C8C-49B4-A78F-A1949281DB90}"/>
    <cellStyle name="Currency 11 2" xfId="12" xr:uid="{B24ADD21-3D89-4695-9185-DCF92DC55A99}"/>
    <cellStyle name="Currency 11 2 2" xfId="206" xr:uid="{A74A5A67-7E21-4B5A-9877-D53BD33BFBCD}"/>
    <cellStyle name="Currency 11 2 2 2" xfId="4619" xr:uid="{21FC413D-666F-4E37-B148-D4DC565F9DB2}"/>
    <cellStyle name="Currency 11 2 3" xfId="4514" xr:uid="{A34782F4-1EBA-41DD-B3B8-FB63D5C68728}"/>
    <cellStyle name="Currency 11 3" xfId="13" xr:uid="{AD614C0D-A973-4BD5-A85E-8F40BC6DB6A2}"/>
    <cellStyle name="Currency 11 3 2" xfId="207" xr:uid="{3273F099-058A-41CD-8096-0CC6C319313C}"/>
    <cellStyle name="Currency 11 3 2 2" xfId="4620" xr:uid="{4CB36E7C-B8C4-4931-A2EA-04916C1795B7}"/>
    <cellStyle name="Currency 11 3 3" xfId="4515" xr:uid="{D5C7E9C2-F88F-4F10-8F30-6BBA95677D33}"/>
    <cellStyle name="Currency 11 4" xfId="208" xr:uid="{8FC74E2D-38A8-4679-BB2C-62CE65B53EF7}"/>
    <cellStyle name="Currency 11 4 2" xfId="4621" xr:uid="{BDDE64B0-806D-44BF-9A92-0F9B1B4D5045}"/>
    <cellStyle name="Currency 11 5" xfId="4319" xr:uid="{11F17F1A-F366-4405-BC15-5BBAEBC22C0F}"/>
    <cellStyle name="Currency 11 5 2" xfId="4438" xr:uid="{DBA7596B-2326-484D-9125-877B56F328B3}"/>
    <cellStyle name="Currency 11 5 3" xfId="4720" xr:uid="{CBE88B3D-6EC1-43DB-B67E-AFEDC61AC9EC}"/>
    <cellStyle name="Currency 11 5 3 2" xfId="5315" xr:uid="{8D64191D-4CF8-4953-97D4-B7231D5655F6}"/>
    <cellStyle name="Currency 11 5 3 3" xfId="4757" xr:uid="{29A50BC4-BEDD-4E6F-944E-29F591F4E917}"/>
    <cellStyle name="Currency 11 5 4" xfId="4697" xr:uid="{EEBA2411-A995-4226-800E-C17AF54FF786}"/>
    <cellStyle name="Currency 11 6" xfId="4513" xr:uid="{9827FCAE-EF58-4ED0-897F-58FAE7E85B88}"/>
    <cellStyle name="Currency 12" xfId="14" xr:uid="{8F064257-283D-4F34-A47A-38E61C10A2DA}"/>
    <cellStyle name="Currency 12 2" xfId="15" xr:uid="{1DDFEBA3-D4DB-4BC4-B2BC-40329D1ED569}"/>
    <cellStyle name="Currency 12 2 2" xfId="209" xr:uid="{817A46DA-BF23-4B4A-BAEB-3E774DF1F176}"/>
    <cellStyle name="Currency 12 2 2 2" xfId="4622" xr:uid="{8BEC7525-786A-4524-8FBC-EF607FD8F2A2}"/>
    <cellStyle name="Currency 12 2 3" xfId="4517" xr:uid="{17F8B3DD-22E0-408C-A610-8A1524F73340}"/>
    <cellStyle name="Currency 12 3" xfId="210" xr:uid="{2F9FCBC3-548B-4289-B5BC-3C67BB5089A5}"/>
    <cellStyle name="Currency 12 3 2" xfId="4623" xr:uid="{5CBFB2B3-229D-40A8-8515-7311DC00E304}"/>
    <cellStyle name="Currency 12 4" xfId="4516" xr:uid="{E9AEA86A-37ED-4EC8-874F-C5FB9DED95F8}"/>
    <cellStyle name="Currency 13" xfId="16" xr:uid="{E850F04A-9924-446D-8494-7C84B1D5006D}"/>
    <cellStyle name="Currency 13 2" xfId="4321" xr:uid="{CBB06837-8436-4744-BF34-38AC1D3B1227}"/>
    <cellStyle name="Currency 13 3" xfId="4322" xr:uid="{E28D5E63-787B-402C-9708-0A84F7E25FF1}"/>
    <cellStyle name="Currency 13 3 2" xfId="4759" xr:uid="{128C2D14-5FF3-4BC2-ADA8-C16A945DA17E}"/>
    <cellStyle name="Currency 13 4" xfId="4320" xr:uid="{5A4C8847-4257-436A-8748-93A834A57C46}"/>
    <cellStyle name="Currency 13 5" xfId="4758" xr:uid="{0ADD39EE-C8EF-4BD0-9212-62FA2B69E0CB}"/>
    <cellStyle name="Currency 14" xfId="17" xr:uid="{B926D75E-9F26-43DF-909D-1C506CB65B0A}"/>
    <cellStyle name="Currency 14 2" xfId="211" xr:uid="{2DF2CBB3-7ABA-448C-9A7B-5756954C0514}"/>
    <cellStyle name="Currency 14 2 2" xfId="4624" xr:uid="{BFB12525-90AD-4F73-B562-78A68D243A63}"/>
    <cellStyle name="Currency 14 3" xfId="4518" xr:uid="{21B33B50-EB98-4A5B-AE1D-85D6C2499871}"/>
    <cellStyle name="Currency 15" xfId="4414" xr:uid="{EC53A295-4AE8-40E6-98B6-41A8F05BF90E}"/>
    <cellStyle name="Currency 17" xfId="4323" xr:uid="{B549D06B-9F80-4E60-883D-5F70F7DB6561}"/>
    <cellStyle name="Currency 2" xfId="18" xr:uid="{3E2DF7FE-94F5-4E5A-AB70-60850B77FC2B}"/>
    <cellStyle name="Currency 2 2" xfId="19" xr:uid="{D01E41DA-006F-4A23-82E7-5ED5B5C200BA}"/>
    <cellStyle name="Currency 2 2 2" xfId="20" xr:uid="{73D54A92-2D75-49CA-87BC-4EFAFBEB17A3}"/>
    <cellStyle name="Currency 2 2 2 2" xfId="21" xr:uid="{EDDCF77C-661B-407F-96AE-7CC1A7E6B004}"/>
    <cellStyle name="Currency 2 2 2 2 2" xfId="4760" xr:uid="{659F229A-F84D-4C17-AF7A-F7FB83422EB3}"/>
    <cellStyle name="Currency 2 2 2 3" xfId="22" xr:uid="{43C2A6B3-2974-49C6-99F3-B8DFF6ACD463}"/>
    <cellStyle name="Currency 2 2 2 3 2" xfId="212" xr:uid="{BCAF49F8-EE7D-4CD6-A95B-0313686E2BC1}"/>
    <cellStyle name="Currency 2 2 2 3 2 2" xfId="4625" xr:uid="{40FABE1E-31C5-4C06-9BE9-291E70C6DFED}"/>
    <cellStyle name="Currency 2 2 2 3 3" xfId="4521" xr:uid="{BF3DDE7B-3115-4C83-A84E-A2932570399F}"/>
    <cellStyle name="Currency 2 2 2 4" xfId="213" xr:uid="{AB7DB3B8-2BB3-4DF7-8D24-01244DB06DB7}"/>
    <cellStyle name="Currency 2 2 2 4 2" xfId="4626" xr:uid="{CC9BEBBC-BEB3-4B6B-BF46-D7872D76F491}"/>
    <cellStyle name="Currency 2 2 2 5" xfId="4520" xr:uid="{E3541EE8-1F9C-46BA-A473-8003233E2EE6}"/>
    <cellStyle name="Currency 2 2 3" xfId="214" xr:uid="{2392F15A-1C87-4317-A804-759D96A26597}"/>
    <cellStyle name="Currency 2 2 3 2" xfId="4627" xr:uid="{DEFE4B78-FC59-42F5-8B54-6F2B917B4D20}"/>
    <cellStyle name="Currency 2 2 4" xfId="4519" xr:uid="{BB92F0BE-54F8-4328-A1A2-AD675596B7A8}"/>
    <cellStyle name="Currency 2 3" xfId="23" xr:uid="{65E1C326-2DB1-478D-A6C6-217FC916B195}"/>
    <cellStyle name="Currency 2 3 2" xfId="215" xr:uid="{8F9AA111-B092-4CE7-A423-E00DAA9C2FD8}"/>
    <cellStyle name="Currency 2 3 2 2" xfId="4628" xr:uid="{194D5D56-4C13-494D-9B61-DC04214B0C11}"/>
    <cellStyle name="Currency 2 3 3" xfId="4522" xr:uid="{8F6ECAAF-FFBA-464E-8BC6-816366396176}"/>
    <cellStyle name="Currency 2 4" xfId="216" xr:uid="{02233FAE-10A7-4C95-BB0F-E1E3C9A2E2C7}"/>
    <cellStyle name="Currency 2 4 2" xfId="217" xr:uid="{B940A6C9-4F34-4073-B7FF-928E99379321}"/>
    <cellStyle name="Currency 2 5" xfId="218" xr:uid="{81560595-240A-49E2-B717-45753D979BD6}"/>
    <cellStyle name="Currency 2 5 2" xfId="219" xr:uid="{D8DC32DE-4ABE-40B3-B927-865523914861}"/>
    <cellStyle name="Currency 2 6" xfId="220" xr:uid="{B56942DC-2184-4A4F-A324-AE6C26F0DEDB}"/>
    <cellStyle name="Currency 3" xfId="24" xr:uid="{AC60E859-55D4-4F2F-B883-D12E8E3A3D21}"/>
    <cellStyle name="Currency 3 2" xfId="25" xr:uid="{3039F006-BD09-4748-ADFE-C3282B43DAE8}"/>
    <cellStyle name="Currency 3 2 2" xfId="221" xr:uid="{20F5C6CA-A488-49B3-8E40-EC77C716DA93}"/>
    <cellStyle name="Currency 3 2 2 2" xfId="4629" xr:uid="{E30D0568-6780-4B8A-9BC0-45EC626871E9}"/>
    <cellStyle name="Currency 3 2 3" xfId="4524" xr:uid="{CECFF737-02F4-4281-ABD8-A9F4378B1C85}"/>
    <cellStyle name="Currency 3 3" xfId="26" xr:uid="{5A24AD1A-4CE2-411E-84CE-6F9786318DBE}"/>
    <cellStyle name="Currency 3 3 2" xfId="222" xr:uid="{AC34E5FA-3F20-46F2-AEE2-DE87F6516F5B}"/>
    <cellStyle name="Currency 3 3 2 2" xfId="4630" xr:uid="{28DDD321-E79E-4845-9039-666FCCD69EB1}"/>
    <cellStyle name="Currency 3 3 3" xfId="4525" xr:uid="{67770F51-BCB9-4C40-AA52-3F79209AC47B}"/>
    <cellStyle name="Currency 3 4" xfId="27" xr:uid="{7ED44AF5-ACAE-41EC-8AFB-C6B8914FAE2B}"/>
    <cellStyle name="Currency 3 4 2" xfId="223" xr:uid="{85496E6E-8B07-4B76-8673-D0936F8D6BD5}"/>
    <cellStyle name="Currency 3 4 2 2" xfId="4631" xr:uid="{35034251-5BFF-423C-886D-E441B1D834BC}"/>
    <cellStyle name="Currency 3 4 3" xfId="4526" xr:uid="{20522E8E-D0FA-40CC-A2A9-71C5C3C6CED3}"/>
    <cellStyle name="Currency 3 5" xfId="224" xr:uid="{B9FBAE8F-C4CA-4AB6-986B-B25E7D77737D}"/>
    <cellStyle name="Currency 3 5 2" xfId="4632" xr:uid="{9157FCDA-DD42-42AA-A64D-2B9F1CF9003E}"/>
    <cellStyle name="Currency 3 6" xfId="4523" xr:uid="{E1970EB3-4BD8-4F65-BC9B-15F936B2CF4D}"/>
    <cellStyle name="Currency 4" xfId="28" xr:uid="{DF77DF23-4C03-4F68-9F38-5847CEC90E9B}"/>
    <cellStyle name="Currency 4 2" xfId="29" xr:uid="{35152F1A-C380-4163-9A9E-F7146586E772}"/>
    <cellStyle name="Currency 4 2 2" xfId="225" xr:uid="{5F204B0E-22EB-43CB-9569-87C7E79C3BA7}"/>
    <cellStyle name="Currency 4 2 2 2" xfId="4633" xr:uid="{ACC49D95-D949-437E-A9AE-C1A79C25F5E1}"/>
    <cellStyle name="Currency 4 2 3" xfId="4528" xr:uid="{8400F205-9484-44CE-9A1B-1048ECDCCD76}"/>
    <cellStyle name="Currency 4 3" xfId="30" xr:uid="{D1F6D76D-3297-4910-A30F-FEF5346CD727}"/>
    <cellStyle name="Currency 4 3 2" xfId="226" xr:uid="{3ED9E9F1-E361-4CA8-B6B6-6A8A6AB5F9AD}"/>
    <cellStyle name="Currency 4 3 2 2" xfId="4634" xr:uid="{E8E67BC8-8B4E-4415-9B55-C1EA5368E9A5}"/>
    <cellStyle name="Currency 4 3 3" xfId="4529" xr:uid="{63CA8759-B1A1-46DF-B850-B6F600F14602}"/>
    <cellStyle name="Currency 4 4" xfId="227" xr:uid="{EFFA6D11-85AA-497D-9492-C41F42479721}"/>
    <cellStyle name="Currency 4 4 2" xfId="4635" xr:uid="{DB2F5202-337D-4234-9B51-8A7FC9D8D464}"/>
    <cellStyle name="Currency 4 5" xfId="4324" xr:uid="{F42CC16E-211C-45E5-BA07-91F10E6C61E8}"/>
    <cellStyle name="Currency 4 5 2" xfId="4439" xr:uid="{09857702-2B76-4179-8619-E7903E511BB6}"/>
    <cellStyle name="Currency 4 5 3" xfId="4721" xr:uid="{47B98DCD-FC08-41FC-B131-64109B686C9F}"/>
    <cellStyle name="Currency 4 5 3 2" xfId="5316" xr:uid="{273611C9-E66E-4AED-9665-45F6E9346199}"/>
    <cellStyle name="Currency 4 5 3 3" xfId="4761" xr:uid="{8BCAD560-97B0-45D8-B595-5331C9E44692}"/>
    <cellStyle name="Currency 4 5 4" xfId="4698" xr:uid="{88C07907-0D12-422A-9A05-7F1A86654F3D}"/>
    <cellStyle name="Currency 4 6" xfId="4527" xr:uid="{4AB6006D-D69D-4C65-911A-837AF8C0BDE6}"/>
    <cellStyle name="Currency 5" xfId="31" xr:uid="{7744A46B-84C4-493D-936E-B4698548B965}"/>
    <cellStyle name="Currency 5 2" xfId="32" xr:uid="{FDC827DB-15A9-4179-A4FA-EAA2C0D3F80A}"/>
    <cellStyle name="Currency 5 2 2" xfId="228" xr:uid="{2D5E4617-02F5-42E7-9B3D-4CED952B358A}"/>
    <cellStyle name="Currency 5 2 2 2" xfId="4636" xr:uid="{167DD4A0-E921-46E5-9079-330E338E5613}"/>
    <cellStyle name="Currency 5 2 3" xfId="4530" xr:uid="{87E915BC-E959-46F5-A123-7C26E8708A1D}"/>
    <cellStyle name="Currency 5 3" xfId="4325" xr:uid="{2BC8CA9A-389C-4413-BFF7-E078A585E000}"/>
    <cellStyle name="Currency 5 3 2" xfId="4440" xr:uid="{8A1F0241-010C-4E62-BD7F-92893C1BDBC1}"/>
    <cellStyle name="Currency 5 3 2 2" xfId="5306" xr:uid="{C898237D-D703-4E50-8CE7-CA879E2E60CE}"/>
    <cellStyle name="Currency 5 3 2 3" xfId="4763" xr:uid="{D3AD7FAC-0677-4CB8-A725-7803C58A98B9}"/>
    <cellStyle name="Currency 5 4" xfId="4762" xr:uid="{AB071AF8-D066-4F28-A9D0-1F52D0DED920}"/>
    <cellStyle name="Currency 6" xfId="33" xr:uid="{DCA0FF08-A4A6-4F89-8028-04FA4DB6EB0E}"/>
    <cellStyle name="Currency 6 2" xfId="229" xr:uid="{D41DC498-7367-4DEC-ACA7-089518FA068B}"/>
    <cellStyle name="Currency 6 2 2" xfId="4637" xr:uid="{E9623EC4-5A21-4BB0-820D-95544673F90F}"/>
    <cellStyle name="Currency 6 3" xfId="4326" xr:uid="{76021D88-D408-4B0B-A36F-BE97289E4A5E}"/>
    <cellStyle name="Currency 6 3 2" xfId="4441" xr:uid="{1683B754-0087-4BA4-BA4B-F55AC07D48BF}"/>
    <cellStyle name="Currency 6 3 3" xfId="4722" xr:uid="{0FB9EC54-11AC-48B6-BDF2-1CFB5C41FC51}"/>
    <cellStyle name="Currency 6 3 3 2" xfId="5317" xr:uid="{80F32D24-C09C-4E4D-AEE8-AF2FDBD84B65}"/>
    <cellStyle name="Currency 6 3 3 3" xfId="4764" xr:uid="{35681D02-3D2D-4FAE-98D7-D78DAC60A74E}"/>
    <cellStyle name="Currency 6 3 4" xfId="4699" xr:uid="{DE16A63A-7E05-4F75-ACE4-3B358BF4522E}"/>
    <cellStyle name="Currency 6 4" xfId="4531" xr:uid="{1038F83F-CD5F-47B5-84E6-5D0CDBB9346D}"/>
    <cellStyle name="Currency 7" xfId="34" xr:uid="{F24FBEC6-2474-42FD-BEF3-2B30E6B99F95}"/>
    <cellStyle name="Currency 7 2" xfId="35" xr:uid="{1C0957D7-E0FE-487A-AC41-BD89CB308B3B}"/>
    <cellStyle name="Currency 7 2 2" xfId="250" xr:uid="{CAD94A7B-3EA9-44FF-B48E-947BDD6B410D}"/>
    <cellStyle name="Currency 7 2 2 2" xfId="4638" xr:uid="{81BD420C-56B7-4598-B4D7-00F36B1E253A}"/>
    <cellStyle name="Currency 7 2 3" xfId="4533" xr:uid="{A15F4B13-7E8D-40C2-BA40-ED3BA5DF35A2}"/>
    <cellStyle name="Currency 7 3" xfId="230" xr:uid="{88F44B6F-89FB-4E1F-B516-F37A56AC3424}"/>
    <cellStyle name="Currency 7 3 2" xfId="4639" xr:uid="{F212A7B8-8783-4E0F-9222-56C53217D68B}"/>
    <cellStyle name="Currency 7 4" xfId="4442" xr:uid="{7ED55546-E993-4ADD-A615-B5D138F45BB2}"/>
    <cellStyle name="Currency 7 5" xfId="4532" xr:uid="{140341F6-3980-4153-AB87-60BA888B2A90}"/>
    <cellStyle name="Currency 8" xfId="36" xr:uid="{1BB98020-C62A-4BF2-A328-77EC2D26F796}"/>
    <cellStyle name="Currency 8 2" xfId="37" xr:uid="{CF946049-423B-4F17-8C99-D117F4E7E259}"/>
    <cellStyle name="Currency 8 2 2" xfId="231" xr:uid="{53A7D930-89FB-4930-AC83-CDACDC9B1120}"/>
    <cellStyle name="Currency 8 2 2 2" xfId="4640" xr:uid="{93F587B3-16F4-47A1-B056-CC51988AFCDB}"/>
    <cellStyle name="Currency 8 2 3" xfId="4535" xr:uid="{0ADC36A1-1E3B-498E-9D7A-8CFB1EE03E08}"/>
    <cellStyle name="Currency 8 3" xfId="38" xr:uid="{C75B7BCD-D149-45A8-8B53-FE312E839EF7}"/>
    <cellStyle name="Currency 8 3 2" xfId="232" xr:uid="{A40B4FB0-34BD-4BB4-9520-A22500DCE17E}"/>
    <cellStyle name="Currency 8 3 2 2" xfId="4641" xr:uid="{1EBAC548-72F9-4098-BA0F-C21C393122E7}"/>
    <cellStyle name="Currency 8 3 3" xfId="4536" xr:uid="{9569A6D0-5CBF-47B4-AD2F-FE7001654B42}"/>
    <cellStyle name="Currency 8 4" xfId="39" xr:uid="{5FB2020A-FA38-4BAE-AFC8-CD0684B9DF95}"/>
    <cellStyle name="Currency 8 4 2" xfId="233" xr:uid="{7A35E1A8-7FAB-47DE-9EA6-53591817DE69}"/>
    <cellStyle name="Currency 8 4 2 2" xfId="4642" xr:uid="{CFB5B50E-0152-43D2-8CB5-6851056BA9A3}"/>
    <cellStyle name="Currency 8 4 3" xfId="4537" xr:uid="{C4E95A03-4D0D-4543-B751-CF89920A7966}"/>
    <cellStyle name="Currency 8 5" xfId="234" xr:uid="{E1253A83-5AE8-43ED-A6AA-6F580BDB1B68}"/>
    <cellStyle name="Currency 8 5 2" xfId="4643" xr:uid="{A1AC3DF9-37C0-4CA3-B741-3E3C97E2C671}"/>
    <cellStyle name="Currency 8 6" xfId="4443" xr:uid="{00DF9F51-15AB-4880-8A3F-BFDD6DADD0E7}"/>
    <cellStyle name="Currency 8 7" xfId="4534" xr:uid="{D0BE3674-07EA-4ACE-844B-AC0D405C686E}"/>
    <cellStyle name="Currency 9" xfId="40" xr:uid="{4D1047E5-1925-4D74-A6AC-907DCD44CBC3}"/>
    <cellStyle name="Currency 9 2" xfId="41" xr:uid="{2EF6BFB3-982F-4CBE-A68D-45AA2767E462}"/>
    <cellStyle name="Currency 9 2 2" xfId="235" xr:uid="{2C07E2CD-827F-4D18-8263-9050172A35B2}"/>
    <cellStyle name="Currency 9 2 2 2" xfId="4644" xr:uid="{B4D36A41-4ABF-48DB-A76D-E463DB54EB40}"/>
    <cellStyle name="Currency 9 2 3" xfId="4539" xr:uid="{4EF25E8C-B939-497A-A092-CA9D6674C83A}"/>
    <cellStyle name="Currency 9 3" xfId="42" xr:uid="{78C7BA07-6647-43B8-B21E-772BF8DCE734}"/>
    <cellStyle name="Currency 9 3 2" xfId="236" xr:uid="{30AB039E-142B-466F-A7E9-3F02AE58871B}"/>
    <cellStyle name="Currency 9 3 2 2" xfId="4645" xr:uid="{7E6FF008-1FAC-48BA-A08F-1D654BBF99B3}"/>
    <cellStyle name="Currency 9 3 3" xfId="4540" xr:uid="{C8DB97E1-5BE8-46BE-B1B6-A45C23AEFBCE}"/>
    <cellStyle name="Currency 9 4" xfId="237" xr:uid="{B67E131B-94D2-49E1-ABCE-5308D87F6C83}"/>
    <cellStyle name="Currency 9 4 2" xfId="4646" xr:uid="{2679B84E-765C-4EDB-A701-82802A2B0B97}"/>
    <cellStyle name="Currency 9 5" xfId="4327" xr:uid="{676477D2-24E5-46A6-B1CD-56B73B8E2241}"/>
    <cellStyle name="Currency 9 5 2" xfId="4444" xr:uid="{85F26064-CB3B-44C0-B513-4B4D822E62E7}"/>
    <cellStyle name="Currency 9 5 3" xfId="4723" xr:uid="{0AE2064C-D695-4EDA-BCC8-F209A14C1EE0}"/>
    <cellStyle name="Currency 9 5 4" xfId="4700" xr:uid="{CD1D2F0A-8F14-41B9-9C1C-C014286543CA}"/>
    <cellStyle name="Currency 9 6" xfId="4538" xr:uid="{87677DB6-F6C6-4C70-9832-6843FA907A76}"/>
    <cellStyle name="Hyperlink 2" xfId="6" xr:uid="{6CFFD761-E1C4-4FFC-9C82-FDD569F38491}"/>
    <cellStyle name="Hyperlink 3" xfId="202" xr:uid="{693F2DD3-E2FC-4B85-85BD-BBC40031575E}"/>
    <cellStyle name="Hyperlink 3 2" xfId="4415" xr:uid="{2BD321A0-5713-4205-BE16-99C48698EE36}"/>
    <cellStyle name="Hyperlink 3 3" xfId="4328" xr:uid="{7E536158-67D3-4AA5-98C0-80CEE93AB1E5}"/>
    <cellStyle name="Hyperlink 4" xfId="4329" xr:uid="{FF7D59FC-C9B0-458F-9CC2-112952E8A8E3}"/>
    <cellStyle name="Hyperlink 4 2" xfId="5350" xr:uid="{F6C4FC37-F5C4-463E-8F46-0EB45C1E0464}"/>
    <cellStyle name="Normal" xfId="0" builtinId="0"/>
    <cellStyle name="Normal 10" xfId="43" xr:uid="{89B29832-1293-4A3F-985D-2AE2156E6A1E}"/>
    <cellStyle name="Normal 10 10" xfId="903" xr:uid="{9D3D06BA-037E-47AF-936A-4B7550DCD2AF}"/>
    <cellStyle name="Normal 10 10 2" xfId="2508" xr:uid="{3D9BBE7B-6D94-4360-8240-9CC12500E42F}"/>
    <cellStyle name="Normal 10 10 2 2" xfId="4331" xr:uid="{C7C8A1DD-E551-4CE4-ADD8-DADF8A626EDC}"/>
    <cellStyle name="Normal 10 10 2 3" xfId="4675" xr:uid="{4A0ECD6C-BC71-46C4-BF65-5859C69B9479}"/>
    <cellStyle name="Normal 10 10 3" xfId="2509" xr:uid="{B62248B0-6D55-41B9-94FE-E3CF80E4D1EB}"/>
    <cellStyle name="Normal 10 10 4" xfId="2510" xr:uid="{6585EF85-D6F3-48F7-A311-C7373A69F460}"/>
    <cellStyle name="Normal 10 11" xfId="2511" xr:uid="{44DE3EF9-47B2-4822-AFE8-F63480022F40}"/>
    <cellStyle name="Normal 10 11 2" xfId="2512" xr:uid="{0EF9F6BD-FF75-45DD-B2A0-224EC98CC7DE}"/>
    <cellStyle name="Normal 10 11 3" xfId="2513" xr:uid="{60069FBF-EF6A-4EA5-99BE-4C5746667CFA}"/>
    <cellStyle name="Normal 10 11 4" xfId="2514" xr:uid="{2AA79FAB-61CF-4010-A72B-F8B46662E01D}"/>
    <cellStyle name="Normal 10 12" xfId="2515" xr:uid="{917C6751-2E13-49C7-8E15-5458963198B1}"/>
    <cellStyle name="Normal 10 12 2" xfId="2516" xr:uid="{5F25724A-69ED-4BFE-9E38-265FCA7766B8}"/>
    <cellStyle name="Normal 10 13" xfId="2517" xr:uid="{BBCC2005-EE06-447F-B9D9-F139BDE1911A}"/>
    <cellStyle name="Normal 10 14" xfId="2518" xr:uid="{27330D14-042C-4224-8CFA-55AFB9A200FE}"/>
    <cellStyle name="Normal 10 15" xfId="2519" xr:uid="{FD34EA28-803F-4BC5-AE2F-94427F8FC557}"/>
    <cellStyle name="Normal 10 2" xfId="44" xr:uid="{B3AD6B86-6136-4951-9939-297BD6DE623E}"/>
    <cellStyle name="Normal 10 2 10" xfId="2520" xr:uid="{BAA48D11-9936-4707-AA28-A85AE823575E}"/>
    <cellStyle name="Normal 10 2 11" xfId="2521" xr:uid="{374BD043-FC21-4F9D-88FD-B3CE66005C33}"/>
    <cellStyle name="Normal 10 2 2" xfId="45" xr:uid="{ED7638BC-B088-4D34-BC06-3DA182844369}"/>
    <cellStyle name="Normal 10 2 2 2" xfId="46" xr:uid="{3396AEC3-9209-48F5-BD6F-380E9ED851EA}"/>
    <cellStyle name="Normal 10 2 2 2 2" xfId="238" xr:uid="{356E047D-DAFF-47FA-89EF-698E8600D125}"/>
    <cellStyle name="Normal 10 2 2 2 2 2" xfId="454" xr:uid="{127E02DE-9D0C-4113-A19A-E5C032AFCC07}"/>
    <cellStyle name="Normal 10 2 2 2 2 2 2" xfId="455" xr:uid="{D50701F9-0A87-4F2C-854D-C6A27269578A}"/>
    <cellStyle name="Normal 10 2 2 2 2 2 2 2" xfId="904" xr:uid="{AC9C482B-ED33-4C3A-8F38-528AC09FDD47}"/>
    <cellStyle name="Normal 10 2 2 2 2 2 2 2 2" xfId="905" xr:uid="{FAB2822D-C467-4E7E-86A1-10B963A44DD3}"/>
    <cellStyle name="Normal 10 2 2 2 2 2 2 3" xfId="906" xr:uid="{FC634636-B4A8-4DBD-8280-3723816F2E13}"/>
    <cellStyle name="Normal 10 2 2 2 2 2 3" xfId="907" xr:uid="{6010D9D0-3864-4045-BFA0-165715F07906}"/>
    <cellStyle name="Normal 10 2 2 2 2 2 3 2" xfId="908" xr:uid="{9D8FE788-8302-41BB-9010-EC1C9EF98041}"/>
    <cellStyle name="Normal 10 2 2 2 2 2 4" xfId="909" xr:uid="{8C02FDD7-FFF8-48BF-9817-F644D4E52C2A}"/>
    <cellStyle name="Normal 10 2 2 2 2 3" xfId="456" xr:uid="{E61E65BC-8D49-4C04-93CE-26BB9A5FB0CF}"/>
    <cellStyle name="Normal 10 2 2 2 2 3 2" xfId="910" xr:uid="{1741ED47-CBC0-4359-ACF3-6B28C07FA5B0}"/>
    <cellStyle name="Normal 10 2 2 2 2 3 2 2" xfId="911" xr:uid="{331086A0-3D54-46DF-9C13-5C4B071A2175}"/>
    <cellStyle name="Normal 10 2 2 2 2 3 3" xfId="912" xr:uid="{98AB7456-97E6-4310-85CD-35DE0118ABC8}"/>
    <cellStyle name="Normal 10 2 2 2 2 3 4" xfId="2522" xr:uid="{76AED9FF-E571-4043-AA65-F4756EE57603}"/>
    <cellStyle name="Normal 10 2 2 2 2 4" xfId="913" xr:uid="{1F7A7989-275F-4BCB-8990-518E698E47B5}"/>
    <cellStyle name="Normal 10 2 2 2 2 4 2" xfId="914" xr:uid="{7BCDBB0C-3B3A-4AB4-9BFD-DB0A7681F7FE}"/>
    <cellStyle name="Normal 10 2 2 2 2 5" xfId="915" xr:uid="{20A36BF8-DF37-45AC-B9FF-2E0616F6645A}"/>
    <cellStyle name="Normal 10 2 2 2 2 6" xfId="2523" xr:uid="{0DE6F0A8-7CB7-4273-8DBD-759908525889}"/>
    <cellStyle name="Normal 10 2 2 2 3" xfId="239" xr:uid="{6A3F0343-4137-4B76-8C73-8566F55040AD}"/>
    <cellStyle name="Normal 10 2 2 2 3 2" xfId="457" xr:uid="{FE82A4ED-9F5F-47A2-AC7E-FDE155F19115}"/>
    <cellStyle name="Normal 10 2 2 2 3 2 2" xfId="458" xr:uid="{8DBDAE0A-DF12-4074-8CFB-DD3D7CC170A7}"/>
    <cellStyle name="Normal 10 2 2 2 3 2 2 2" xfId="916" xr:uid="{46638036-826E-4F4A-846B-CE105BB93D83}"/>
    <cellStyle name="Normal 10 2 2 2 3 2 2 2 2" xfId="917" xr:uid="{2FD10199-FB42-4020-98AF-FF722317D714}"/>
    <cellStyle name="Normal 10 2 2 2 3 2 2 3" xfId="918" xr:uid="{30EB73BD-6EE1-4133-A361-28356E801FBB}"/>
    <cellStyle name="Normal 10 2 2 2 3 2 3" xfId="919" xr:uid="{F497217E-8A27-4E4C-A8F3-12DC8FC9D9EE}"/>
    <cellStyle name="Normal 10 2 2 2 3 2 3 2" xfId="920" xr:uid="{231894D1-C15E-4BF0-9A37-87FFA7F43FEB}"/>
    <cellStyle name="Normal 10 2 2 2 3 2 4" xfId="921" xr:uid="{AC4C30C3-1C3F-46FD-880F-D3CC3D408E26}"/>
    <cellStyle name="Normal 10 2 2 2 3 3" xfId="459" xr:uid="{9A74F6F1-579B-45E8-8BBF-BCC5AAC75586}"/>
    <cellStyle name="Normal 10 2 2 2 3 3 2" xfId="922" xr:uid="{4281719F-01CC-4FBB-81DB-C914F08BAA01}"/>
    <cellStyle name="Normal 10 2 2 2 3 3 2 2" xfId="923" xr:uid="{8F9B5F9A-BDB7-458F-99DB-81697126DB2A}"/>
    <cellStyle name="Normal 10 2 2 2 3 3 3" xfId="924" xr:uid="{DC2222A2-28CF-4C59-A305-FB9ADE60504C}"/>
    <cellStyle name="Normal 10 2 2 2 3 4" xfId="925" xr:uid="{3CE69E5B-5F02-46F9-B60F-1E5560D457F3}"/>
    <cellStyle name="Normal 10 2 2 2 3 4 2" xfId="926" xr:uid="{E0D03C07-41FC-4641-AA2F-2CC4BD586BAF}"/>
    <cellStyle name="Normal 10 2 2 2 3 5" xfId="927" xr:uid="{C80E3918-8177-4F01-B201-18D4EBC1A106}"/>
    <cellStyle name="Normal 10 2 2 2 4" xfId="460" xr:uid="{E5B095B8-3F9B-4FBD-95BF-BFF0C082E94F}"/>
    <cellStyle name="Normal 10 2 2 2 4 2" xfId="461" xr:uid="{4088E626-FE1D-4029-AC69-18258CCBD2A3}"/>
    <cellStyle name="Normal 10 2 2 2 4 2 2" xfId="928" xr:uid="{0D40CB4C-2111-49BD-AD84-101F3547C60B}"/>
    <cellStyle name="Normal 10 2 2 2 4 2 2 2" xfId="929" xr:uid="{26263F9D-326E-47A5-BC3F-B386FE452249}"/>
    <cellStyle name="Normal 10 2 2 2 4 2 3" xfId="930" xr:uid="{E50B5CE6-9775-44C4-841D-956C7E3F1E7C}"/>
    <cellStyle name="Normal 10 2 2 2 4 3" xfId="931" xr:uid="{3783E12B-9545-4F7F-BE7D-249369221607}"/>
    <cellStyle name="Normal 10 2 2 2 4 3 2" xfId="932" xr:uid="{3E227240-DC7C-422B-97A6-3E95CB674EF9}"/>
    <cellStyle name="Normal 10 2 2 2 4 4" xfId="933" xr:uid="{34BB0945-EE05-49AE-B8FA-D9223DCA4E86}"/>
    <cellStyle name="Normal 10 2 2 2 5" xfId="462" xr:uid="{EC278B3E-0E0D-4E0F-A235-82F9C9C567C0}"/>
    <cellStyle name="Normal 10 2 2 2 5 2" xfId="934" xr:uid="{83E6BB54-30E3-4AA3-A6D8-FB75E1994C34}"/>
    <cellStyle name="Normal 10 2 2 2 5 2 2" xfId="935" xr:uid="{F32B3638-A12E-4CBF-8ECF-B3B63F4F7A2A}"/>
    <cellStyle name="Normal 10 2 2 2 5 3" xfId="936" xr:uid="{7E402F6A-6C65-4B5E-BCF3-7266E5672A7D}"/>
    <cellStyle name="Normal 10 2 2 2 5 4" xfId="2524" xr:uid="{A6083A13-999D-4A4C-967C-0854054D6203}"/>
    <cellStyle name="Normal 10 2 2 2 6" xfId="937" xr:uid="{DB431B2F-BDD0-422F-8198-EC0C8E4B9736}"/>
    <cellStyle name="Normal 10 2 2 2 6 2" xfId="938" xr:uid="{A83F48BF-851C-4D59-9D1A-9D8992FAB815}"/>
    <cellStyle name="Normal 10 2 2 2 7" xfId="939" xr:uid="{5AF1CB08-25B8-4C16-AB6D-C66FF1D03420}"/>
    <cellStyle name="Normal 10 2 2 2 8" xfId="2525" xr:uid="{F7745A3B-F269-42EF-838D-F1CC83FB533E}"/>
    <cellStyle name="Normal 10 2 2 3" xfId="240" xr:uid="{7D047790-899E-4C6A-8494-295C41C4BDCC}"/>
    <cellStyle name="Normal 10 2 2 3 2" xfId="463" xr:uid="{38669DBC-7364-4EDC-A410-287ADFDA3CE3}"/>
    <cellStyle name="Normal 10 2 2 3 2 2" xfId="464" xr:uid="{B2D4CBED-DD0A-46AB-847B-5C510F889693}"/>
    <cellStyle name="Normal 10 2 2 3 2 2 2" xfId="940" xr:uid="{8DC5918B-9996-4007-B1F6-A93E03012D08}"/>
    <cellStyle name="Normal 10 2 2 3 2 2 2 2" xfId="941" xr:uid="{5A4BA17E-25FA-46ED-B734-0FAD8E8FFE10}"/>
    <cellStyle name="Normal 10 2 2 3 2 2 3" xfId="942" xr:uid="{94E47E5B-A009-46F8-802A-EA37008F7799}"/>
    <cellStyle name="Normal 10 2 2 3 2 3" xfId="943" xr:uid="{43EE1931-5665-43CA-9463-9D86A868DED1}"/>
    <cellStyle name="Normal 10 2 2 3 2 3 2" xfId="944" xr:uid="{08A54D71-BDB2-4F4F-8C22-FB728CF409D4}"/>
    <cellStyle name="Normal 10 2 2 3 2 4" xfId="945" xr:uid="{BBB2E388-9179-4A51-852D-F71FC110D98E}"/>
    <cellStyle name="Normal 10 2 2 3 3" xfId="465" xr:uid="{73B29E20-FB88-4B4C-9D3F-032A9AB96940}"/>
    <cellStyle name="Normal 10 2 2 3 3 2" xfId="946" xr:uid="{50B4AA98-B800-420B-89E9-16B5CA09C56A}"/>
    <cellStyle name="Normal 10 2 2 3 3 2 2" xfId="947" xr:uid="{8AF4DB93-C757-4E4E-84E2-55FEA8680797}"/>
    <cellStyle name="Normal 10 2 2 3 3 3" xfId="948" xr:uid="{490140E6-867D-47F2-84D2-D98C89FC2742}"/>
    <cellStyle name="Normal 10 2 2 3 3 4" xfId="2526" xr:uid="{91FEBC92-D853-473A-80A0-869CAD06732A}"/>
    <cellStyle name="Normal 10 2 2 3 4" xfId="949" xr:uid="{454E2373-0682-42B7-B30D-85F3645835ED}"/>
    <cellStyle name="Normal 10 2 2 3 4 2" xfId="950" xr:uid="{F26F806B-475A-488E-A020-47E15D3160C7}"/>
    <cellStyle name="Normal 10 2 2 3 5" xfId="951" xr:uid="{F85CC73E-4A6B-479C-9D19-938CD030A5C3}"/>
    <cellStyle name="Normal 10 2 2 3 6" xfId="2527" xr:uid="{A115E5BD-F619-41A6-A052-FF058ABCABEB}"/>
    <cellStyle name="Normal 10 2 2 4" xfId="241" xr:uid="{5400B1E7-FFAA-4B73-9849-AD7759491BAF}"/>
    <cellStyle name="Normal 10 2 2 4 2" xfId="466" xr:uid="{0723F6CC-641B-447C-91D4-16D7F359052A}"/>
    <cellStyle name="Normal 10 2 2 4 2 2" xfId="467" xr:uid="{64E08BD5-B3EC-4576-9954-817180970BB9}"/>
    <cellStyle name="Normal 10 2 2 4 2 2 2" xfId="952" xr:uid="{13B81354-6BBB-498D-AF5C-CC909A0D8BE5}"/>
    <cellStyle name="Normal 10 2 2 4 2 2 2 2" xfId="953" xr:uid="{2F8D8445-2A27-49DD-99EF-DEB0C28467E2}"/>
    <cellStyle name="Normal 10 2 2 4 2 2 3" xfId="954" xr:uid="{AE762172-9015-4663-9A24-9A6FD36C3A20}"/>
    <cellStyle name="Normal 10 2 2 4 2 3" xfId="955" xr:uid="{0E315552-EA2F-48A7-BA0B-5E8B9F139376}"/>
    <cellStyle name="Normal 10 2 2 4 2 3 2" xfId="956" xr:uid="{FA119200-052F-4353-86A3-950741AF8C2D}"/>
    <cellStyle name="Normal 10 2 2 4 2 4" xfId="957" xr:uid="{FFA4303A-9073-4739-9656-98AE13D93D2E}"/>
    <cellStyle name="Normal 10 2 2 4 3" xfId="468" xr:uid="{3B239370-10A4-43EB-9693-1F8B296C56BD}"/>
    <cellStyle name="Normal 10 2 2 4 3 2" xfId="958" xr:uid="{42D71AE1-7405-4F80-AED3-FBE80DB499F4}"/>
    <cellStyle name="Normal 10 2 2 4 3 2 2" xfId="959" xr:uid="{711E6727-8F4F-4B68-B29E-7EE5B1AACF6F}"/>
    <cellStyle name="Normal 10 2 2 4 3 3" xfId="960" xr:uid="{B004FECB-178B-4672-BD7E-90DAA747137F}"/>
    <cellStyle name="Normal 10 2 2 4 4" xfId="961" xr:uid="{ECE02AD3-8937-4706-9983-B2B29CC29C1A}"/>
    <cellStyle name="Normal 10 2 2 4 4 2" xfId="962" xr:uid="{ECDEC566-226F-4B4A-A3F8-4347A33E5B98}"/>
    <cellStyle name="Normal 10 2 2 4 5" xfId="963" xr:uid="{BE5EDFB3-D337-440D-BC76-931B57EA5542}"/>
    <cellStyle name="Normal 10 2 2 5" xfId="242" xr:uid="{3FA49A02-6E1F-44DB-A7CB-5D2DC84707B5}"/>
    <cellStyle name="Normal 10 2 2 5 2" xfId="469" xr:uid="{15A69CAD-058A-44C4-B063-B8304C5CD5BA}"/>
    <cellStyle name="Normal 10 2 2 5 2 2" xfId="964" xr:uid="{83D3F7B3-EAB3-4B3F-A902-D8B12CE684BE}"/>
    <cellStyle name="Normal 10 2 2 5 2 2 2" xfId="965" xr:uid="{46941438-E29A-4FD3-BE36-5077B6727BB7}"/>
    <cellStyle name="Normal 10 2 2 5 2 3" xfId="966" xr:uid="{0BDE89D9-77B6-4B35-8778-A1E5517856B7}"/>
    <cellStyle name="Normal 10 2 2 5 3" xfId="967" xr:uid="{6CF655F3-BC7E-44A3-A17D-CF4F6256098A}"/>
    <cellStyle name="Normal 10 2 2 5 3 2" xfId="968" xr:uid="{EFD2563D-4390-4890-B90B-8428FF990F35}"/>
    <cellStyle name="Normal 10 2 2 5 4" xfId="969" xr:uid="{09717763-40A4-4BA6-99C3-D31E5A184FB0}"/>
    <cellStyle name="Normal 10 2 2 6" xfId="470" xr:uid="{EEAE5B78-8F3A-4BAE-A754-FAC67ADBD52C}"/>
    <cellStyle name="Normal 10 2 2 6 2" xfId="970" xr:uid="{EC1B7755-8A32-47D1-BFD3-E7C70E61719F}"/>
    <cellStyle name="Normal 10 2 2 6 2 2" xfId="971" xr:uid="{57835337-E790-4014-90D4-A2B9E9C8589C}"/>
    <cellStyle name="Normal 10 2 2 6 2 3" xfId="4333" xr:uid="{619B32E6-1BEC-4DD3-B2C2-C04344958A47}"/>
    <cellStyle name="Normal 10 2 2 6 3" xfId="972" xr:uid="{BFA7289B-C5A7-4980-ACED-A0FF69491BDC}"/>
    <cellStyle name="Normal 10 2 2 6 4" xfId="2528" xr:uid="{58D94FFE-3354-4982-9EF3-6A17F31DC507}"/>
    <cellStyle name="Normal 10 2 2 6 4 2" xfId="4564" xr:uid="{7C627120-00A7-4431-BE37-54CBDEC9B0A1}"/>
    <cellStyle name="Normal 10 2 2 6 4 3" xfId="4676" xr:uid="{FC30BF36-FD5D-46AC-A9C5-E700FBBBBC06}"/>
    <cellStyle name="Normal 10 2 2 6 4 4" xfId="4602" xr:uid="{D2325D21-D995-49A3-9BC4-87D46D987EF7}"/>
    <cellStyle name="Normal 10 2 2 7" xfId="973" xr:uid="{24AE6A36-725B-48AF-A7E7-2C724DA39C1D}"/>
    <cellStyle name="Normal 10 2 2 7 2" xfId="974" xr:uid="{25E506F8-0606-4FCA-BC39-C4E9528F49B1}"/>
    <cellStyle name="Normal 10 2 2 8" xfId="975" xr:uid="{631097E9-CD55-416F-BA11-F6D8D5054210}"/>
    <cellStyle name="Normal 10 2 2 9" xfId="2529" xr:uid="{56CF71E9-2428-4E3A-A053-B7B079F1DC29}"/>
    <cellStyle name="Normal 10 2 3" xfId="47" xr:uid="{483BA73E-91AD-4F40-B442-A9632D95401C}"/>
    <cellStyle name="Normal 10 2 3 2" xfId="48" xr:uid="{CBD7955E-F0D5-47CA-B893-3AF63404639B}"/>
    <cellStyle name="Normal 10 2 3 2 2" xfId="471" xr:uid="{818606FA-B0B2-4B4F-A247-249C81326E17}"/>
    <cellStyle name="Normal 10 2 3 2 2 2" xfId="472" xr:uid="{6DD7C898-0C16-4D91-AC60-1F9688973100}"/>
    <cellStyle name="Normal 10 2 3 2 2 2 2" xfId="976" xr:uid="{9CA701F8-3588-4148-B8C8-7E03BCBEA637}"/>
    <cellStyle name="Normal 10 2 3 2 2 2 2 2" xfId="977" xr:uid="{3465AB0C-9C26-4D6F-BEAD-20F5F8090F91}"/>
    <cellStyle name="Normal 10 2 3 2 2 2 3" xfId="978" xr:uid="{CADE21D5-5C43-482D-AE68-7197FB0A2C52}"/>
    <cellStyle name="Normal 10 2 3 2 2 3" xfId="979" xr:uid="{05A63DDD-F5FB-41F6-99D7-C59D840668B1}"/>
    <cellStyle name="Normal 10 2 3 2 2 3 2" xfId="980" xr:uid="{D4F9FC53-02DB-4187-A27A-7D8374433F12}"/>
    <cellStyle name="Normal 10 2 3 2 2 4" xfId="981" xr:uid="{C49B05B1-9553-4A96-B208-1B1D8C4F0636}"/>
    <cellStyle name="Normal 10 2 3 2 3" xfId="473" xr:uid="{BA7535FB-F761-4A16-B227-9304CD00009D}"/>
    <cellStyle name="Normal 10 2 3 2 3 2" xfId="982" xr:uid="{F634D82C-7E07-485E-9FD4-B262E2C521D7}"/>
    <cellStyle name="Normal 10 2 3 2 3 2 2" xfId="983" xr:uid="{4F221509-443A-4052-9C91-22055DB15353}"/>
    <cellStyle name="Normal 10 2 3 2 3 3" xfId="984" xr:uid="{13883F8B-1D6F-44B2-BBA8-1464E02CA1A2}"/>
    <cellStyle name="Normal 10 2 3 2 3 4" xfId="2530" xr:uid="{7EE9BF05-A617-477B-B12C-73577E8E2661}"/>
    <cellStyle name="Normal 10 2 3 2 4" xfId="985" xr:uid="{6D689186-77DA-42A8-957F-2208259B39BD}"/>
    <cellStyle name="Normal 10 2 3 2 4 2" xfId="986" xr:uid="{3952795C-FA01-42E2-A4D3-A4DC015E348F}"/>
    <cellStyle name="Normal 10 2 3 2 5" xfId="987" xr:uid="{DAE8E328-DCA7-4F57-96F4-9C840592141A}"/>
    <cellStyle name="Normal 10 2 3 2 6" xfId="2531" xr:uid="{3FEB0B7F-C09F-48A7-9A91-D64BFEFC7499}"/>
    <cellStyle name="Normal 10 2 3 3" xfId="243" xr:uid="{91111177-6AE8-4651-9CF3-F64C6A9A1037}"/>
    <cellStyle name="Normal 10 2 3 3 2" xfId="474" xr:uid="{D8BA8FA4-C136-4624-B772-D8767C91981E}"/>
    <cellStyle name="Normal 10 2 3 3 2 2" xfId="475" xr:uid="{756A6240-D160-4BF3-9882-39E3A033B42E}"/>
    <cellStyle name="Normal 10 2 3 3 2 2 2" xfId="988" xr:uid="{4F29E417-851D-4ACA-90F7-7F05E2B0FC14}"/>
    <cellStyle name="Normal 10 2 3 3 2 2 2 2" xfId="989" xr:uid="{7807FD15-38FB-40B8-BF80-6F5B013ADB48}"/>
    <cellStyle name="Normal 10 2 3 3 2 2 3" xfId="990" xr:uid="{96B6F30D-2563-4DCA-87E9-680B46C670FE}"/>
    <cellStyle name="Normal 10 2 3 3 2 3" xfId="991" xr:uid="{3B41ACFF-B805-459B-9D05-4786FBEA5942}"/>
    <cellStyle name="Normal 10 2 3 3 2 3 2" xfId="992" xr:uid="{73203073-0572-4441-AEAB-E7003A577A1B}"/>
    <cellStyle name="Normal 10 2 3 3 2 4" xfId="993" xr:uid="{0FC8A2EB-4EF8-45B9-92BB-FA26A11E310B}"/>
    <cellStyle name="Normal 10 2 3 3 3" xfId="476" xr:uid="{0F05EEDC-A026-4C91-A6BF-896DAECBEC20}"/>
    <cellStyle name="Normal 10 2 3 3 3 2" xfId="994" xr:uid="{3469B6B5-0321-4DD2-A5C3-D260AEC36CF9}"/>
    <cellStyle name="Normal 10 2 3 3 3 2 2" xfId="995" xr:uid="{A2DA0815-D219-43D7-A049-3FEEB229C00D}"/>
    <cellStyle name="Normal 10 2 3 3 3 3" xfId="996" xr:uid="{D6B1B6C3-39E5-44D6-B587-A07CF19B4EB8}"/>
    <cellStyle name="Normal 10 2 3 3 4" xfId="997" xr:uid="{48C6F7DE-3156-4E37-B344-05C4F89D3EB5}"/>
    <cellStyle name="Normal 10 2 3 3 4 2" xfId="998" xr:uid="{6720238C-1F0E-40EC-905C-D9197530D0F2}"/>
    <cellStyle name="Normal 10 2 3 3 5" xfId="999" xr:uid="{D17A40E4-D773-4D65-A268-2FB408E4F741}"/>
    <cellStyle name="Normal 10 2 3 4" xfId="244" xr:uid="{2773C34D-8EC7-4694-A912-8C706987E67D}"/>
    <cellStyle name="Normal 10 2 3 4 2" xfId="477" xr:uid="{EBDF6090-7FFE-47A1-BCBD-F2F105F3C76D}"/>
    <cellStyle name="Normal 10 2 3 4 2 2" xfId="1000" xr:uid="{83252FEA-E8F3-4DF1-8D29-8A805E391063}"/>
    <cellStyle name="Normal 10 2 3 4 2 2 2" xfId="1001" xr:uid="{1C37B6F9-FCF1-4BFF-85A4-1807AEBC1F93}"/>
    <cellStyle name="Normal 10 2 3 4 2 3" xfId="1002" xr:uid="{17A713C1-9257-4E7C-9A0B-5B9C1AFFBBC2}"/>
    <cellStyle name="Normal 10 2 3 4 3" xfId="1003" xr:uid="{7EBEFAD6-6E61-46E5-BAD6-D6D867C3FEA7}"/>
    <cellStyle name="Normal 10 2 3 4 3 2" xfId="1004" xr:uid="{18A2DCF7-EF15-4619-8667-DC1E17A31FC9}"/>
    <cellStyle name="Normal 10 2 3 4 4" xfId="1005" xr:uid="{056B7766-8392-4813-8FBC-8B62864C1356}"/>
    <cellStyle name="Normal 10 2 3 5" xfId="478" xr:uid="{F851C32D-2DAF-4B68-9C68-21417692454F}"/>
    <cellStyle name="Normal 10 2 3 5 2" xfId="1006" xr:uid="{A4F2ADC4-5D98-4894-A9C7-1068FCD29BF7}"/>
    <cellStyle name="Normal 10 2 3 5 2 2" xfId="1007" xr:uid="{387D2E35-629A-4645-A218-7D51575C5EDD}"/>
    <cellStyle name="Normal 10 2 3 5 2 3" xfId="4334" xr:uid="{C62145C1-EC6F-4DDD-A771-7560E3D55A4A}"/>
    <cellStyle name="Normal 10 2 3 5 3" xfId="1008" xr:uid="{2400DFF3-62D5-4D08-8387-30984580461C}"/>
    <cellStyle name="Normal 10 2 3 5 4" xfId="2532" xr:uid="{F6AD6557-893E-4C9C-9371-319DE87753F7}"/>
    <cellStyle name="Normal 10 2 3 5 4 2" xfId="4565" xr:uid="{292C7E70-85F3-4A09-A621-899C2F50FA50}"/>
    <cellStyle name="Normal 10 2 3 5 4 3" xfId="4677" xr:uid="{194AE628-6D18-4D77-9DC9-AEC61A46212C}"/>
    <cellStyle name="Normal 10 2 3 5 4 4" xfId="4603" xr:uid="{620E59A3-E71E-4F09-85F2-456C17F4F20E}"/>
    <cellStyle name="Normal 10 2 3 6" xfId="1009" xr:uid="{D933FFBE-BA09-4255-81BA-9DB5524617ED}"/>
    <cellStyle name="Normal 10 2 3 6 2" xfId="1010" xr:uid="{1FDB1A40-B8DE-4F07-8C44-41D4C192C654}"/>
    <cellStyle name="Normal 10 2 3 7" xfId="1011" xr:uid="{E3933A56-088C-41C7-9BA1-F4056345F297}"/>
    <cellStyle name="Normal 10 2 3 8" xfId="2533" xr:uid="{919F0BDB-C343-4D80-ACC4-2873407729DB}"/>
    <cellStyle name="Normal 10 2 4" xfId="49" xr:uid="{B09773D0-8517-403D-A9A4-8505D5E4119D}"/>
    <cellStyle name="Normal 10 2 4 2" xfId="429" xr:uid="{B5B62F94-C0F6-4C8B-B136-9F1F00CBAF9D}"/>
    <cellStyle name="Normal 10 2 4 2 2" xfId="479" xr:uid="{CE46BBEE-BA66-4D64-9C9F-FFDA28591D02}"/>
    <cellStyle name="Normal 10 2 4 2 2 2" xfId="1012" xr:uid="{661D1ACD-C58A-4A69-B0F7-F7B513FD3702}"/>
    <cellStyle name="Normal 10 2 4 2 2 2 2" xfId="1013" xr:uid="{820AC0AD-2B6E-4F38-8D8D-552C254D6B62}"/>
    <cellStyle name="Normal 10 2 4 2 2 3" xfId="1014" xr:uid="{0D224FE2-EC15-4DDB-A97F-E4CCA941CD4B}"/>
    <cellStyle name="Normal 10 2 4 2 2 4" xfId="2534" xr:uid="{D5DD3844-9652-4A66-81CB-3CB178BF44AB}"/>
    <cellStyle name="Normal 10 2 4 2 3" xfId="1015" xr:uid="{207D4F65-B341-4A12-BCA9-2C3B2FDF5549}"/>
    <cellStyle name="Normal 10 2 4 2 3 2" xfId="1016" xr:uid="{1DDCBA5B-25BB-4B19-B713-B0A5981D6D0B}"/>
    <cellStyle name="Normal 10 2 4 2 4" xfId="1017" xr:uid="{B621EC52-77FF-4DD2-B39A-1AD700886D65}"/>
    <cellStyle name="Normal 10 2 4 2 5" xfId="2535" xr:uid="{283D126F-B781-4C4C-84C6-BDD3EB6FBC53}"/>
    <cellStyle name="Normal 10 2 4 3" xfId="480" xr:uid="{435FDC03-89F1-440F-BE8B-83F898168116}"/>
    <cellStyle name="Normal 10 2 4 3 2" xfId="1018" xr:uid="{4F760453-21B5-4011-A06D-876348457656}"/>
    <cellStyle name="Normal 10 2 4 3 2 2" xfId="1019" xr:uid="{8319884B-7F3C-4BCB-99D3-7AC48AE76134}"/>
    <cellStyle name="Normal 10 2 4 3 3" xfId="1020" xr:uid="{10C3B4D0-01A7-4004-8C4D-FD5EB61EA61E}"/>
    <cellStyle name="Normal 10 2 4 3 4" xfId="2536" xr:uid="{1567388C-FC5E-40A9-9899-B6867975A3CC}"/>
    <cellStyle name="Normal 10 2 4 4" xfId="1021" xr:uid="{000E5720-C2F6-4023-AAA8-5D7214D8F5A9}"/>
    <cellStyle name="Normal 10 2 4 4 2" xfId="1022" xr:uid="{315BCF20-24D2-49A7-B2EF-6C3B02A8DD86}"/>
    <cellStyle name="Normal 10 2 4 4 3" xfId="2537" xr:uid="{46FA7444-4F55-4C79-8824-826DE529C5D6}"/>
    <cellStyle name="Normal 10 2 4 4 4" xfId="2538" xr:uid="{6DF41145-79ED-47AE-AACB-CAB8F11174B7}"/>
    <cellStyle name="Normal 10 2 4 5" xfId="1023" xr:uid="{1FE96620-5EE4-4563-9226-7684E6E009BF}"/>
    <cellStyle name="Normal 10 2 4 6" xfId="2539" xr:uid="{DC16BA59-F26D-44C6-847A-FF56C18DB8C8}"/>
    <cellStyle name="Normal 10 2 4 7" xfId="2540" xr:uid="{6CB236F3-52C3-418C-8A70-F6497BA6CB81}"/>
    <cellStyle name="Normal 10 2 5" xfId="245" xr:uid="{D09C51F4-7742-4813-A63C-0C04A39D018C}"/>
    <cellStyle name="Normal 10 2 5 2" xfId="481" xr:uid="{966276E7-CCD5-4B9B-9658-230E8263B7B8}"/>
    <cellStyle name="Normal 10 2 5 2 2" xfId="482" xr:uid="{63806C59-84D6-4F75-AFE5-B78A244D8C70}"/>
    <cellStyle name="Normal 10 2 5 2 2 2" xfId="1024" xr:uid="{55493F4D-3682-4A57-BA43-FCC7086769BB}"/>
    <cellStyle name="Normal 10 2 5 2 2 2 2" xfId="1025" xr:uid="{44371345-562D-4FF1-B521-6DC96504DE48}"/>
    <cellStyle name="Normal 10 2 5 2 2 3" xfId="1026" xr:uid="{BEF7ADAD-BF1A-4BE1-97A6-0B3F2336B07F}"/>
    <cellStyle name="Normal 10 2 5 2 3" xfId="1027" xr:uid="{ABE52954-7E2C-4746-8E62-0D8145CB52D4}"/>
    <cellStyle name="Normal 10 2 5 2 3 2" xfId="1028" xr:uid="{A8445088-8187-45AA-997E-44784B60275C}"/>
    <cellStyle name="Normal 10 2 5 2 4" xfId="1029" xr:uid="{B2E65BC3-3DB4-4728-B0E6-AF2E456B612B}"/>
    <cellStyle name="Normal 10 2 5 3" xfId="483" xr:uid="{3CE2EE8F-5A0A-4CB9-B59E-DD9985CFD770}"/>
    <cellStyle name="Normal 10 2 5 3 2" xfId="1030" xr:uid="{1731FD30-BF66-4EFC-8B24-5B541BC4070E}"/>
    <cellStyle name="Normal 10 2 5 3 2 2" xfId="1031" xr:uid="{DC23F06F-DDC3-46E8-A33B-8175C3E81C1D}"/>
    <cellStyle name="Normal 10 2 5 3 3" xfId="1032" xr:uid="{3A29F3FE-BD05-4740-97CE-8593B1B1309E}"/>
    <cellStyle name="Normal 10 2 5 3 4" xfId="2541" xr:uid="{CF6A88E7-B5DC-45E1-BE10-1185114538CD}"/>
    <cellStyle name="Normal 10 2 5 4" xfId="1033" xr:uid="{71F4D768-052D-4440-9036-52FC2B00B3AE}"/>
    <cellStyle name="Normal 10 2 5 4 2" xfId="1034" xr:uid="{9632FD90-6591-45A6-8DC2-6BC60E68A560}"/>
    <cellStyle name="Normal 10 2 5 5" xfId="1035" xr:uid="{015F5F99-39DC-4A16-BE4E-B49F0B7BF5C7}"/>
    <cellStyle name="Normal 10 2 5 6" xfId="2542" xr:uid="{B3F8FCCE-BFCB-4EBB-BC8F-3B80AD9B2185}"/>
    <cellStyle name="Normal 10 2 6" xfId="246" xr:uid="{7F49F81B-B9A1-43C8-8FBA-93D6693EA23A}"/>
    <cellStyle name="Normal 10 2 6 2" xfId="484" xr:uid="{90E171BB-4A24-4EB8-9068-FE613D796E45}"/>
    <cellStyle name="Normal 10 2 6 2 2" xfId="1036" xr:uid="{27E61275-616A-46FD-BEFC-2860A43A2D92}"/>
    <cellStyle name="Normal 10 2 6 2 2 2" xfId="1037" xr:uid="{08D80E99-E370-44F5-AE81-4873B6A16BCF}"/>
    <cellStyle name="Normal 10 2 6 2 3" xfId="1038" xr:uid="{B8F644EC-E2C2-486C-B24F-09576D9C7C69}"/>
    <cellStyle name="Normal 10 2 6 2 4" xfId="2543" xr:uid="{4B7EBF6E-6377-4B3C-8DC2-6B134F573B2D}"/>
    <cellStyle name="Normal 10 2 6 3" xfId="1039" xr:uid="{7C44EDA2-6C05-4491-B5DB-CD32C6C1C949}"/>
    <cellStyle name="Normal 10 2 6 3 2" xfId="1040" xr:uid="{43019581-0C49-43C6-AF71-B21B53303929}"/>
    <cellStyle name="Normal 10 2 6 4" xfId="1041" xr:uid="{466AB9E0-9ABB-4116-906D-56991606F5C0}"/>
    <cellStyle name="Normal 10 2 6 5" xfId="2544" xr:uid="{B8AAB426-DE87-4D4F-9469-E790FB39309D}"/>
    <cellStyle name="Normal 10 2 7" xfId="485" xr:uid="{56E0C3A0-5B5F-4B84-B613-D17248EC13C3}"/>
    <cellStyle name="Normal 10 2 7 2" xfId="1042" xr:uid="{33611F8C-C75B-4094-B213-06B13DDD448B}"/>
    <cellStyle name="Normal 10 2 7 2 2" xfId="1043" xr:uid="{E6D9CACA-A8CA-4190-B7A1-CABF9409D467}"/>
    <cellStyle name="Normal 10 2 7 2 3" xfId="4332" xr:uid="{3C5AE00D-2677-49B6-9F69-6B3112517DDE}"/>
    <cellStyle name="Normal 10 2 7 3" xfId="1044" xr:uid="{B20EA3A1-B9D8-4380-AE6E-7376AD8FC70E}"/>
    <cellStyle name="Normal 10 2 7 4" xfId="2545" xr:uid="{A3E82756-6C1E-4D4B-AA9B-223020763346}"/>
    <cellStyle name="Normal 10 2 7 4 2" xfId="4563" xr:uid="{9DF9A617-917D-49C5-95B4-5EC7D57C943B}"/>
    <cellStyle name="Normal 10 2 7 4 3" xfId="4678" xr:uid="{AF54C0F6-5847-468B-AB18-3D8852D75B84}"/>
    <cellStyle name="Normal 10 2 7 4 4" xfId="4601" xr:uid="{205AE517-6B78-48DA-BAC9-A30F5C4D5C8A}"/>
    <cellStyle name="Normal 10 2 8" xfId="1045" xr:uid="{BD90FC08-E3C0-472F-8945-4E70A2C9B6CA}"/>
    <cellStyle name="Normal 10 2 8 2" xfId="1046" xr:uid="{E5602D76-AE41-4853-AEEE-918BEAC25343}"/>
    <cellStyle name="Normal 10 2 8 3" xfId="2546" xr:uid="{7C62150F-D32C-418F-B5D7-224A9D7ADC34}"/>
    <cellStyle name="Normal 10 2 8 4" xfId="2547" xr:uid="{D7C9B6B5-D1B0-4747-8A17-F3641C9F4FE7}"/>
    <cellStyle name="Normal 10 2 9" xfId="1047" xr:uid="{256438DC-EF49-451F-B9E3-246D2665E3B0}"/>
    <cellStyle name="Normal 10 3" xfId="50" xr:uid="{79ED466F-3FE6-4387-B369-C723038C9F33}"/>
    <cellStyle name="Normal 10 3 10" xfId="2548" xr:uid="{B08E49AF-8CD7-4CE5-8D7A-CC03887C22EB}"/>
    <cellStyle name="Normal 10 3 11" xfId="2549" xr:uid="{9D81F0CC-629E-4E1D-BCA6-9F993E71CD64}"/>
    <cellStyle name="Normal 10 3 2" xfId="51" xr:uid="{27DBD7EB-5ED4-49D9-929E-C6A44AD617AE}"/>
    <cellStyle name="Normal 10 3 2 2" xfId="52" xr:uid="{575F040B-0BE7-4443-9E90-05B948484776}"/>
    <cellStyle name="Normal 10 3 2 2 2" xfId="247" xr:uid="{0D236828-763E-49CC-B70F-0E0DA0C46871}"/>
    <cellStyle name="Normal 10 3 2 2 2 2" xfId="486" xr:uid="{C6494560-223C-4A8A-AD78-9F471752B59A}"/>
    <cellStyle name="Normal 10 3 2 2 2 2 2" xfId="1048" xr:uid="{83760F6C-7FD4-4BFF-9A0E-58A5961F9F7B}"/>
    <cellStyle name="Normal 10 3 2 2 2 2 2 2" xfId="1049" xr:uid="{9DDB7582-FE2A-4233-81F9-1053CB473CAA}"/>
    <cellStyle name="Normal 10 3 2 2 2 2 3" xfId="1050" xr:uid="{54A01B7C-809F-476A-88C1-D7A0EFACE00A}"/>
    <cellStyle name="Normal 10 3 2 2 2 2 4" xfId="2550" xr:uid="{B0A4C946-5D1E-4219-80F8-444484DCBE3E}"/>
    <cellStyle name="Normal 10 3 2 2 2 3" xfId="1051" xr:uid="{7096E646-DB82-4E38-8EC9-2F3E70EEE6C6}"/>
    <cellStyle name="Normal 10 3 2 2 2 3 2" xfId="1052" xr:uid="{26E1C486-2635-48AB-B6A4-2A4394527BF6}"/>
    <cellStyle name="Normal 10 3 2 2 2 3 3" xfId="2551" xr:uid="{E62C16F6-0E49-477D-AA2F-653C2FCCE7F4}"/>
    <cellStyle name="Normal 10 3 2 2 2 3 4" xfId="2552" xr:uid="{31FEEA15-906D-494F-B49A-753B507BC7A3}"/>
    <cellStyle name="Normal 10 3 2 2 2 4" xfId="1053" xr:uid="{4F83EB6E-4037-4247-8446-56380A786711}"/>
    <cellStyle name="Normal 10 3 2 2 2 5" xfId="2553" xr:uid="{97CA1DBA-5B5A-4C7D-B5C6-A3D3798F4971}"/>
    <cellStyle name="Normal 10 3 2 2 2 6" xfId="2554" xr:uid="{4EC79F32-F3FE-4392-8408-2AA0EC9A23FC}"/>
    <cellStyle name="Normal 10 3 2 2 3" xfId="487" xr:uid="{F259B4DC-BCAB-4E6A-992D-FABB125E934A}"/>
    <cellStyle name="Normal 10 3 2 2 3 2" xfId="1054" xr:uid="{3138E14E-2129-4B0D-8BBB-F92643399FB8}"/>
    <cellStyle name="Normal 10 3 2 2 3 2 2" xfId="1055" xr:uid="{3E29AEFB-966E-4515-A70D-977FA1BE1E46}"/>
    <cellStyle name="Normal 10 3 2 2 3 2 3" xfId="2555" xr:uid="{DA61C78A-5201-40D1-BF4F-9F8F7460ED14}"/>
    <cellStyle name="Normal 10 3 2 2 3 2 4" xfId="2556" xr:uid="{AC9E1180-AF4C-4EFD-B935-D105D9D4BB95}"/>
    <cellStyle name="Normal 10 3 2 2 3 3" xfId="1056" xr:uid="{6811C668-B71C-47B0-AA9D-D2C22DA7E0F6}"/>
    <cellStyle name="Normal 10 3 2 2 3 4" xfId="2557" xr:uid="{402FA0B4-CFFA-4624-86C7-740D8FD4821E}"/>
    <cellStyle name="Normal 10 3 2 2 3 5" xfId="2558" xr:uid="{14EE00FC-E2D7-4660-9AE0-1B600A87B5A2}"/>
    <cellStyle name="Normal 10 3 2 2 4" xfId="1057" xr:uid="{05FB4D49-976E-471E-B12B-F1F83819BCB7}"/>
    <cellStyle name="Normal 10 3 2 2 4 2" xfId="1058" xr:uid="{AA448E25-826D-48B2-A535-D8A5A0D17F5A}"/>
    <cellStyle name="Normal 10 3 2 2 4 3" xfId="2559" xr:uid="{782A41A6-8894-475F-A187-842E12ED27A7}"/>
    <cellStyle name="Normal 10 3 2 2 4 4" xfId="2560" xr:uid="{BFB940FF-D05A-46E9-9AB2-CD27A86F4506}"/>
    <cellStyle name="Normal 10 3 2 2 5" xfId="1059" xr:uid="{1A5FC79C-A538-4C7B-8B1A-BCD42FFECA37}"/>
    <cellStyle name="Normal 10 3 2 2 5 2" xfId="2561" xr:uid="{9496A430-231D-4E3D-9289-FFCC32BAB341}"/>
    <cellStyle name="Normal 10 3 2 2 5 3" xfId="2562" xr:uid="{76CC11BF-95EF-42F9-B075-C9286189CBE9}"/>
    <cellStyle name="Normal 10 3 2 2 5 4" xfId="2563" xr:uid="{D7C6DDE5-4A3E-411B-975F-FB5AE675A35A}"/>
    <cellStyle name="Normal 10 3 2 2 6" xfId="2564" xr:uid="{BB212217-5D51-42A8-BAEA-894C9845D130}"/>
    <cellStyle name="Normal 10 3 2 2 7" xfId="2565" xr:uid="{747EF704-4B00-46FD-9BD4-8CCB2D8D4FB1}"/>
    <cellStyle name="Normal 10 3 2 2 8" xfId="2566" xr:uid="{530A0DA0-1887-4DEA-8A25-CF16EFD99211}"/>
    <cellStyle name="Normal 10 3 2 3" xfId="248" xr:uid="{30AF86E6-8A40-45DC-AAD6-6F510E766E1C}"/>
    <cellStyle name="Normal 10 3 2 3 2" xfId="488" xr:uid="{C761A252-55BA-49B4-9A4A-3080263CFC2C}"/>
    <cellStyle name="Normal 10 3 2 3 2 2" xfId="489" xr:uid="{A0040AC3-C26A-4792-A0CB-D6853B7E710C}"/>
    <cellStyle name="Normal 10 3 2 3 2 2 2" xfId="1060" xr:uid="{1FD576DD-9783-403E-96D7-EF7CD9BE37F2}"/>
    <cellStyle name="Normal 10 3 2 3 2 2 2 2" xfId="1061" xr:uid="{932278C4-D2BB-409D-B317-B5CB7B8392AC}"/>
    <cellStyle name="Normal 10 3 2 3 2 2 3" xfId="1062" xr:uid="{094B34F7-925C-45A3-9E5B-5A005036F0B5}"/>
    <cellStyle name="Normal 10 3 2 3 2 3" xfId="1063" xr:uid="{8DCFB7BD-FD64-4768-9A7D-65865AB4C35C}"/>
    <cellStyle name="Normal 10 3 2 3 2 3 2" xfId="1064" xr:uid="{CAC33DD1-0563-44FE-A626-287601066DBF}"/>
    <cellStyle name="Normal 10 3 2 3 2 4" xfId="1065" xr:uid="{D16FDCC0-7540-423D-84D9-3CABC96C2BC7}"/>
    <cellStyle name="Normal 10 3 2 3 3" xfId="490" xr:uid="{4D060896-4605-4906-B49E-3345996CC645}"/>
    <cellStyle name="Normal 10 3 2 3 3 2" xfId="1066" xr:uid="{41DCABA4-E7DE-4F9B-B272-701AE0180ABC}"/>
    <cellStyle name="Normal 10 3 2 3 3 2 2" xfId="1067" xr:uid="{14410866-07B2-4336-807B-10FCE3792F5B}"/>
    <cellStyle name="Normal 10 3 2 3 3 3" xfId="1068" xr:uid="{24467E51-9E15-416E-B113-FB9D686285A6}"/>
    <cellStyle name="Normal 10 3 2 3 3 4" xfId="2567" xr:uid="{12A2BC89-88F4-416B-8AD6-962C94EA49DA}"/>
    <cellStyle name="Normal 10 3 2 3 4" xfId="1069" xr:uid="{FA48B483-03E7-42A4-B991-63255810B048}"/>
    <cellStyle name="Normal 10 3 2 3 4 2" xfId="1070" xr:uid="{1E59126B-76C3-43B0-B29D-F5861C92F7B1}"/>
    <cellStyle name="Normal 10 3 2 3 5" xfId="1071" xr:uid="{66C034BE-EC04-4A6A-A507-22CE57866BA6}"/>
    <cellStyle name="Normal 10 3 2 3 6" xfId="2568" xr:uid="{37B0F6AB-001E-4C39-81CB-B7C0434365AA}"/>
    <cellStyle name="Normal 10 3 2 4" xfId="249" xr:uid="{95CB5496-391E-4A90-A362-793828FCFB3C}"/>
    <cellStyle name="Normal 10 3 2 4 2" xfId="491" xr:uid="{947716C3-7033-4148-BD44-3ED20827FB42}"/>
    <cellStyle name="Normal 10 3 2 4 2 2" xfId="1072" xr:uid="{DB6C8179-2D0E-4564-B444-3705DFC99AB5}"/>
    <cellStyle name="Normal 10 3 2 4 2 2 2" xfId="1073" xr:uid="{FC24630D-6746-4819-BEFD-B70CA65B39E7}"/>
    <cellStyle name="Normal 10 3 2 4 2 3" xfId="1074" xr:uid="{7163F86B-7BEF-443E-925D-CE1B95FF857B}"/>
    <cellStyle name="Normal 10 3 2 4 2 4" xfId="2569" xr:uid="{661D387B-E815-41F2-904F-6E927E271D12}"/>
    <cellStyle name="Normal 10 3 2 4 3" xfId="1075" xr:uid="{A52CCDC1-2323-42BF-A2F9-BEB7EBF0BCBE}"/>
    <cellStyle name="Normal 10 3 2 4 3 2" xfId="1076" xr:uid="{67568C7B-60FA-4B42-BC4D-CBDD85D62656}"/>
    <cellStyle name="Normal 10 3 2 4 4" xfId="1077" xr:uid="{66E1001C-ADD6-4D7D-91CB-BEE10AC7C5CF}"/>
    <cellStyle name="Normal 10 3 2 4 5" xfId="2570" xr:uid="{668F94AD-C25A-476D-8077-653AF1645869}"/>
    <cellStyle name="Normal 10 3 2 5" xfId="251" xr:uid="{EF0CF6A0-B14E-454F-91AA-7FEFE582DD88}"/>
    <cellStyle name="Normal 10 3 2 5 2" xfId="1078" xr:uid="{27148935-36E1-4734-A710-3DD1EC8CAB59}"/>
    <cellStyle name="Normal 10 3 2 5 2 2" xfId="1079" xr:uid="{3DD8C88A-4D57-48B9-8602-12915B59CD25}"/>
    <cellStyle name="Normal 10 3 2 5 3" xfId="1080" xr:uid="{D7A47B73-F526-487C-A117-6C07316F48F4}"/>
    <cellStyle name="Normal 10 3 2 5 4" xfId="2571" xr:uid="{1D202E67-C291-431D-B4E3-E914B1E13631}"/>
    <cellStyle name="Normal 10 3 2 6" xfId="1081" xr:uid="{5B66C595-D6C6-4DCD-9015-37C1D3E0BD2A}"/>
    <cellStyle name="Normal 10 3 2 6 2" xfId="1082" xr:uid="{1EC580DB-E75D-47DE-901D-059E6F1F3981}"/>
    <cellStyle name="Normal 10 3 2 6 3" xfId="2572" xr:uid="{FFE54E46-4980-443A-90AC-EF8F81A9E724}"/>
    <cellStyle name="Normal 10 3 2 6 4" xfId="2573" xr:uid="{8AF710FF-5646-4B58-9ECF-C6B9E10F82E0}"/>
    <cellStyle name="Normal 10 3 2 7" xfId="1083" xr:uid="{D80CFE09-D138-46F0-BDD0-F5001AA2C438}"/>
    <cellStyle name="Normal 10 3 2 8" xfId="2574" xr:uid="{A1AB5C22-C6C6-42B1-890E-2C288329D914}"/>
    <cellStyle name="Normal 10 3 2 9" xfId="2575" xr:uid="{1095D6C7-1BF2-433C-8289-CF8299053C2C}"/>
    <cellStyle name="Normal 10 3 3" xfId="53" xr:uid="{5EFD47BE-3521-4C63-9929-EB67E4303C07}"/>
    <cellStyle name="Normal 10 3 3 2" xfId="54" xr:uid="{BF104FC0-5C39-4258-B257-D5F70E1296F1}"/>
    <cellStyle name="Normal 10 3 3 2 2" xfId="492" xr:uid="{F3789FC9-B3AB-49EC-9067-ED1055CFAE4C}"/>
    <cellStyle name="Normal 10 3 3 2 2 2" xfId="1084" xr:uid="{D07E565F-8FE3-43C0-817B-BE1826CFF7D2}"/>
    <cellStyle name="Normal 10 3 3 2 2 2 2" xfId="1085" xr:uid="{3A4BB0BE-E460-4AA9-BF79-B42520DA6DC0}"/>
    <cellStyle name="Normal 10 3 3 2 2 2 2 2" xfId="4445" xr:uid="{1EA46E26-719F-4F42-8D03-C31C6F395BCB}"/>
    <cellStyle name="Normal 10 3 3 2 2 2 3" xfId="4446" xr:uid="{5B94B037-5493-44E5-A37A-ACE315FF83F4}"/>
    <cellStyle name="Normal 10 3 3 2 2 3" xfId="1086" xr:uid="{1DFA1520-A215-4C9F-9C5B-0A2C28F5805A}"/>
    <cellStyle name="Normal 10 3 3 2 2 3 2" xfId="4447" xr:uid="{7CA41D33-6FBF-4E37-8E5E-170BBDBB6C17}"/>
    <cellStyle name="Normal 10 3 3 2 2 4" xfId="2576" xr:uid="{503D0D58-3B40-4992-A839-C17E4E4195C5}"/>
    <cellStyle name="Normal 10 3 3 2 3" xfId="1087" xr:uid="{361B40B8-9CA9-4CE0-B005-D8230BDF8C5A}"/>
    <cellStyle name="Normal 10 3 3 2 3 2" xfId="1088" xr:uid="{850AB6BF-4F63-428A-983F-ED6215E3B5E8}"/>
    <cellStyle name="Normal 10 3 3 2 3 2 2" xfId="4448" xr:uid="{D931AEC6-A7F8-4203-9248-17BED98400CF}"/>
    <cellStyle name="Normal 10 3 3 2 3 3" xfId="2577" xr:uid="{B91D37AD-016F-489E-9EDB-21DFCD479F3B}"/>
    <cellStyle name="Normal 10 3 3 2 3 4" xfId="2578" xr:uid="{55D78C76-2600-45FA-83C9-9E5010A46E16}"/>
    <cellStyle name="Normal 10 3 3 2 4" xfId="1089" xr:uid="{92237D1C-E2FE-4E0D-BFFF-4D843EF9E856}"/>
    <cellStyle name="Normal 10 3 3 2 4 2" xfId="4449" xr:uid="{CC059D74-40C6-4C21-82AE-2F79BB129012}"/>
    <cellStyle name="Normal 10 3 3 2 5" xfId="2579" xr:uid="{9AD535DD-5443-4B48-83DB-2A75186D0437}"/>
    <cellStyle name="Normal 10 3 3 2 6" xfId="2580" xr:uid="{6FD2BB71-5809-4BC9-8957-E0952EBD2ACA}"/>
    <cellStyle name="Normal 10 3 3 3" xfId="252" xr:uid="{2B36293C-B4A8-42EC-AF15-3C3A8FFF578C}"/>
    <cellStyle name="Normal 10 3 3 3 2" xfId="1090" xr:uid="{EE62D719-B90D-4839-89DE-DC57B3895925}"/>
    <cellStyle name="Normal 10 3 3 3 2 2" xfId="1091" xr:uid="{52611B5B-A269-40DF-BFE3-07CC23D6105B}"/>
    <cellStyle name="Normal 10 3 3 3 2 2 2" xfId="4450" xr:uid="{FA37BF7B-AF16-4D17-998F-6111EB5EBEC4}"/>
    <cellStyle name="Normal 10 3 3 3 2 3" xfId="2581" xr:uid="{9E027557-5FB7-4856-98C4-57BE6157B862}"/>
    <cellStyle name="Normal 10 3 3 3 2 4" xfId="2582" xr:uid="{89C4DC09-945C-467B-93B3-BD25C42ED25D}"/>
    <cellStyle name="Normal 10 3 3 3 3" xfId="1092" xr:uid="{CC5743C8-18AD-4161-8DC3-16891D889E55}"/>
    <cellStyle name="Normal 10 3 3 3 3 2" xfId="4451" xr:uid="{7B3391AD-256E-49A5-9E6D-1C17B43A4F59}"/>
    <cellStyle name="Normal 10 3 3 3 4" xfId="2583" xr:uid="{602F7C10-447B-4924-A032-DF687029A311}"/>
    <cellStyle name="Normal 10 3 3 3 5" xfId="2584" xr:uid="{77185071-D23C-4847-90C5-E10B5210EE20}"/>
    <cellStyle name="Normal 10 3 3 4" xfId="1093" xr:uid="{7AED173E-E28C-4C92-8BA5-3E64B321314A}"/>
    <cellStyle name="Normal 10 3 3 4 2" xfId="1094" xr:uid="{28B5907E-C835-491B-8440-81BD97BBFF9B}"/>
    <cellStyle name="Normal 10 3 3 4 2 2" xfId="4452" xr:uid="{C6B96A25-6554-4EE1-A88A-DE4B430E8ECD}"/>
    <cellStyle name="Normal 10 3 3 4 3" xfId="2585" xr:uid="{850435A0-0436-473D-90F4-FEA555BDD89E}"/>
    <cellStyle name="Normal 10 3 3 4 4" xfId="2586" xr:uid="{57D98C6A-DDCD-4978-8B3B-CF72106C97EB}"/>
    <cellStyle name="Normal 10 3 3 5" xfId="1095" xr:uid="{23E0C5A6-FC0F-43E2-97A5-7B9450CF76C2}"/>
    <cellStyle name="Normal 10 3 3 5 2" xfId="2587" xr:uid="{E890CE89-4CDD-470B-AE19-B587A61BA28B}"/>
    <cellStyle name="Normal 10 3 3 5 3" xfId="2588" xr:uid="{1E5FF6AE-B8B2-4500-B6F8-DAD22C6965D5}"/>
    <cellStyle name="Normal 10 3 3 5 4" xfId="2589" xr:uid="{D2E1D1C9-CBF7-4722-A9A8-1D8556197191}"/>
    <cellStyle name="Normal 10 3 3 6" xfId="2590" xr:uid="{E1728424-0F07-4D63-99A4-647B2DF2D0E6}"/>
    <cellStyle name="Normal 10 3 3 7" xfId="2591" xr:uid="{2DB7F647-6C22-489C-8066-538D2894DEF7}"/>
    <cellStyle name="Normal 10 3 3 8" xfId="2592" xr:uid="{E3F59B6D-1B73-40C4-8C72-B121850947FB}"/>
    <cellStyle name="Normal 10 3 4" xfId="55" xr:uid="{4FD99297-C5CE-4922-A0E0-0C3DED9BECDC}"/>
    <cellStyle name="Normal 10 3 4 2" xfId="493" xr:uid="{16690E5A-AA96-4EF0-9E41-6AB217982CE3}"/>
    <cellStyle name="Normal 10 3 4 2 2" xfId="494" xr:uid="{57440645-7900-4136-9B9D-339BBA99E8FB}"/>
    <cellStyle name="Normal 10 3 4 2 2 2" xfId="1096" xr:uid="{ABBA9E75-9B2C-4D7E-9B30-CAED9C97BFE6}"/>
    <cellStyle name="Normal 10 3 4 2 2 2 2" xfId="1097" xr:uid="{358B8340-53EE-480D-BD28-6139385435D1}"/>
    <cellStyle name="Normal 10 3 4 2 2 3" xfId="1098" xr:uid="{80D37E2C-6C35-4825-907D-C53D3EB2B65F}"/>
    <cellStyle name="Normal 10 3 4 2 2 4" xfId="2593" xr:uid="{7C2A005F-FBE4-48EB-B830-B71A89E297C6}"/>
    <cellStyle name="Normal 10 3 4 2 3" xfId="1099" xr:uid="{6FE21522-E1B7-4779-BB0E-F5483D34C2CC}"/>
    <cellStyle name="Normal 10 3 4 2 3 2" xfId="1100" xr:uid="{85E07188-B2D9-4A53-A559-C44C95CD16DE}"/>
    <cellStyle name="Normal 10 3 4 2 4" xfId="1101" xr:uid="{0D21CC54-12C8-4680-9FD6-A6FD7178649A}"/>
    <cellStyle name="Normal 10 3 4 2 5" xfId="2594" xr:uid="{2082BCC8-4A64-4B1A-8E02-35622406A33E}"/>
    <cellStyle name="Normal 10 3 4 3" xfId="495" xr:uid="{F2AF25F0-BAE7-412D-AE07-BC353F4CEE48}"/>
    <cellStyle name="Normal 10 3 4 3 2" xfId="1102" xr:uid="{13F95F82-8EC2-43C1-B99D-AF1FF0EC87A9}"/>
    <cellStyle name="Normal 10 3 4 3 2 2" xfId="1103" xr:uid="{88856A61-73A6-471B-B621-5F5E5F15CAF4}"/>
    <cellStyle name="Normal 10 3 4 3 3" xfId="1104" xr:uid="{E35FE3F3-D0D7-4BAB-8D99-F63D3E51B69F}"/>
    <cellStyle name="Normal 10 3 4 3 4" xfId="2595" xr:uid="{B841C5D0-9DCF-4EEC-890C-F6471C0BA0A0}"/>
    <cellStyle name="Normal 10 3 4 4" xfId="1105" xr:uid="{7BD094DA-EEFE-4F91-99CC-AB1ECBED1CE0}"/>
    <cellStyle name="Normal 10 3 4 4 2" xfId="1106" xr:uid="{8D7F71CB-63BC-48D6-A9BE-FE8E087C066C}"/>
    <cellStyle name="Normal 10 3 4 4 3" xfId="2596" xr:uid="{C8D938B7-E2DE-461D-868A-FB14C52C1F4B}"/>
    <cellStyle name="Normal 10 3 4 4 4" xfId="2597" xr:uid="{14BCEC30-96E1-4445-9027-1B9483D18854}"/>
    <cellStyle name="Normal 10 3 4 5" xfId="1107" xr:uid="{E139ADBA-EB79-4A74-A8C7-95BD7E8A4662}"/>
    <cellStyle name="Normal 10 3 4 6" xfId="2598" xr:uid="{592C4218-BCC3-42DB-8623-54D0EEC05BB9}"/>
    <cellStyle name="Normal 10 3 4 7" xfId="2599" xr:uid="{EF4602E0-D6D1-4528-A603-9669BDB01E01}"/>
    <cellStyle name="Normal 10 3 5" xfId="253" xr:uid="{3DDBEB56-357B-45DD-93BA-2ABB55AF2590}"/>
    <cellStyle name="Normal 10 3 5 2" xfId="496" xr:uid="{687C5EE1-7624-488D-BD85-5E64E1C66C58}"/>
    <cellStyle name="Normal 10 3 5 2 2" xfId="1108" xr:uid="{7FDE818A-513E-456F-BB5F-CC5A47768882}"/>
    <cellStyle name="Normal 10 3 5 2 2 2" xfId="1109" xr:uid="{09D1FD42-24B4-43EF-B20C-FB32615C6F53}"/>
    <cellStyle name="Normal 10 3 5 2 3" xfId="1110" xr:uid="{E41C9047-3DFF-4BE8-8790-447EFE127CF7}"/>
    <cellStyle name="Normal 10 3 5 2 4" xfId="2600" xr:uid="{91D1B8D4-4285-4B4C-A28C-335AF8498DA4}"/>
    <cellStyle name="Normal 10 3 5 3" xfId="1111" xr:uid="{051B4456-1CB7-41D6-9903-0519E69168ED}"/>
    <cellStyle name="Normal 10 3 5 3 2" xfId="1112" xr:uid="{20FD5EEB-3261-4E45-8E88-65629FA94231}"/>
    <cellStyle name="Normal 10 3 5 3 3" xfId="2601" xr:uid="{8D2B4308-8A83-46DF-BB3E-6AB900819E82}"/>
    <cellStyle name="Normal 10 3 5 3 4" xfId="2602" xr:uid="{FB3E9600-8FF1-4A9B-A92F-A2CBB543647D}"/>
    <cellStyle name="Normal 10 3 5 4" xfId="1113" xr:uid="{6A23BF39-511B-4A06-B6EA-856156439E47}"/>
    <cellStyle name="Normal 10 3 5 5" xfId="2603" xr:uid="{28AB70DD-9036-4EED-8509-0CBF204A8A20}"/>
    <cellStyle name="Normal 10 3 5 6" xfId="2604" xr:uid="{5B06D8A9-471D-4D67-A6BF-33ED563A4182}"/>
    <cellStyle name="Normal 10 3 6" xfId="254" xr:uid="{47FA4629-2312-4088-A9FD-FE8DBDC9D7AF}"/>
    <cellStyle name="Normal 10 3 6 2" xfId="1114" xr:uid="{087A1E49-98CF-4A8E-A809-E9F519C2E116}"/>
    <cellStyle name="Normal 10 3 6 2 2" xfId="1115" xr:uid="{5C8675AB-9D0D-4AE5-A2F0-8D9112FBFCE7}"/>
    <cellStyle name="Normal 10 3 6 2 3" xfId="2605" xr:uid="{32885A11-4111-49D8-9ECA-67A0EF049782}"/>
    <cellStyle name="Normal 10 3 6 2 4" xfId="2606" xr:uid="{CFBC4485-9A3F-4F5A-9A18-017FE7A7119D}"/>
    <cellStyle name="Normal 10 3 6 3" xfId="1116" xr:uid="{BDFCAA4E-0D8B-49F4-A698-58AC518C95B0}"/>
    <cellStyle name="Normal 10 3 6 4" xfId="2607" xr:uid="{DA3845BA-9198-41D2-9E84-CCA4627A6C7A}"/>
    <cellStyle name="Normal 10 3 6 5" xfId="2608" xr:uid="{92060849-1201-43AF-AC52-B727239B2C6B}"/>
    <cellStyle name="Normal 10 3 7" xfId="1117" xr:uid="{CEEA28D9-B416-4B0F-A6FD-BDBAD5274F9A}"/>
    <cellStyle name="Normal 10 3 7 2" xfId="1118" xr:uid="{B27A80A5-1C5B-4EE3-BAC5-CB60636EF1A9}"/>
    <cellStyle name="Normal 10 3 7 3" xfId="2609" xr:uid="{5E76C3F9-D6E4-46CC-AC1F-3BACA3615B75}"/>
    <cellStyle name="Normal 10 3 7 4" xfId="2610" xr:uid="{40D41CF0-1FD9-466D-83E1-217898EBDA64}"/>
    <cellStyle name="Normal 10 3 8" xfId="1119" xr:uid="{C87F9BA9-8284-4F6B-A4C4-CF6D927C71D3}"/>
    <cellStyle name="Normal 10 3 8 2" xfId="2611" xr:uid="{F3A316AD-545B-42E0-9C8F-1CFD08E1C8D9}"/>
    <cellStyle name="Normal 10 3 8 3" xfId="2612" xr:uid="{13FDCAC0-C0BC-489D-AC47-FD305CC6C724}"/>
    <cellStyle name="Normal 10 3 8 4" xfId="2613" xr:uid="{F7180216-24E1-44AD-87D3-CFD0A489E536}"/>
    <cellStyle name="Normal 10 3 9" xfId="2614" xr:uid="{82031524-A7E7-45B3-B250-304406851A58}"/>
    <cellStyle name="Normal 10 4" xfId="56" xr:uid="{8084C46C-C5E9-4088-B46B-521FBEF23C29}"/>
    <cellStyle name="Normal 10 4 10" xfId="2615" xr:uid="{DEA9D1BD-6AF5-4DD2-B2B8-E5A4D657AA1F}"/>
    <cellStyle name="Normal 10 4 11" xfId="2616" xr:uid="{AA2C6973-71C9-4A80-BE1D-908FF9CFFC4A}"/>
    <cellStyle name="Normal 10 4 2" xfId="57" xr:uid="{30A438F4-4315-4B34-B71B-E5C6DA53F085}"/>
    <cellStyle name="Normal 10 4 2 2" xfId="255" xr:uid="{1CE7260D-147E-4677-9761-8DEC1BB0A408}"/>
    <cellStyle name="Normal 10 4 2 2 2" xfId="497" xr:uid="{BDD5C585-6970-42A1-B015-E046DAFFE09A}"/>
    <cellStyle name="Normal 10 4 2 2 2 2" xfId="498" xr:uid="{9355738D-4097-4376-B65C-53DB969845E2}"/>
    <cellStyle name="Normal 10 4 2 2 2 2 2" xfId="1120" xr:uid="{407E9F98-BD8B-4F3D-8957-C5C1071159D5}"/>
    <cellStyle name="Normal 10 4 2 2 2 2 3" xfId="2617" xr:uid="{2721A6EF-650E-4D5B-B422-9361A41C44B5}"/>
    <cellStyle name="Normal 10 4 2 2 2 2 4" xfId="2618" xr:uid="{06122727-5769-4EA3-A968-F598446A1F67}"/>
    <cellStyle name="Normal 10 4 2 2 2 3" xfId="1121" xr:uid="{C8B9B7BC-3C4A-45CC-BD67-77F4759C72EA}"/>
    <cellStyle name="Normal 10 4 2 2 2 3 2" xfId="2619" xr:uid="{E2278574-855A-4AA8-B565-62EB887CE261}"/>
    <cellStyle name="Normal 10 4 2 2 2 3 3" xfId="2620" xr:uid="{279A91C8-30ED-4BA4-A888-29D1A0EAF8FB}"/>
    <cellStyle name="Normal 10 4 2 2 2 3 4" xfId="2621" xr:uid="{C622C0C1-6422-46AE-A373-4E35F859732E}"/>
    <cellStyle name="Normal 10 4 2 2 2 4" xfId="2622" xr:uid="{F397B914-CF99-4C12-BAF7-AC1837EFCDA3}"/>
    <cellStyle name="Normal 10 4 2 2 2 5" xfId="2623" xr:uid="{06166B79-8FC7-432C-8403-088788868A67}"/>
    <cellStyle name="Normal 10 4 2 2 2 6" xfId="2624" xr:uid="{CF737F2E-B91B-44AD-BEB2-C5082878D0E0}"/>
    <cellStyle name="Normal 10 4 2 2 3" xfId="499" xr:uid="{77AE62EA-DD9C-49FD-AA9D-02F9EDD80950}"/>
    <cellStyle name="Normal 10 4 2 2 3 2" xfId="1122" xr:uid="{1D92AD96-FD48-4085-B30D-2981332BCF03}"/>
    <cellStyle name="Normal 10 4 2 2 3 2 2" xfId="2625" xr:uid="{81DADC33-AC84-4330-8AED-A24483B920E6}"/>
    <cellStyle name="Normal 10 4 2 2 3 2 3" xfId="2626" xr:uid="{95012D62-CFDC-4882-B236-6C213556A81F}"/>
    <cellStyle name="Normal 10 4 2 2 3 2 4" xfId="2627" xr:uid="{0A73E761-92BF-43BB-9D14-164968D75F95}"/>
    <cellStyle name="Normal 10 4 2 2 3 3" xfId="2628" xr:uid="{399E6FF3-F5C2-4BAC-B37A-A4295C31F074}"/>
    <cellStyle name="Normal 10 4 2 2 3 4" xfId="2629" xr:uid="{AA1A530C-79AF-4D40-B051-C885B7510EFF}"/>
    <cellStyle name="Normal 10 4 2 2 3 5" xfId="2630" xr:uid="{CD829B5E-1078-4ED2-B746-FD25D5E4E662}"/>
    <cellStyle name="Normal 10 4 2 2 4" xfId="1123" xr:uid="{4A20BCEA-E5A7-4A67-A3B1-D639AA55BA21}"/>
    <cellStyle name="Normal 10 4 2 2 4 2" xfId="2631" xr:uid="{00B3E644-9033-46BF-A3C1-256579CC0DDC}"/>
    <cellStyle name="Normal 10 4 2 2 4 3" xfId="2632" xr:uid="{046178E8-37AA-49B5-803B-6D6CBCD431C2}"/>
    <cellStyle name="Normal 10 4 2 2 4 4" xfId="2633" xr:uid="{734859C5-B81A-4F48-A34E-3D717AB12157}"/>
    <cellStyle name="Normal 10 4 2 2 5" xfId="2634" xr:uid="{F5EE425D-83C1-4951-961B-6A2413149319}"/>
    <cellStyle name="Normal 10 4 2 2 5 2" xfId="2635" xr:uid="{C0110840-4F2E-4F17-9CD6-AE5A922455E4}"/>
    <cellStyle name="Normal 10 4 2 2 5 3" xfId="2636" xr:uid="{DACA1A72-1F91-400E-871C-AA28F170D90C}"/>
    <cellStyle name="Normal 10 4 2 2 5 4" xfId="2637" xr:uid="{8C893735-2AC2-4C06-BA1F-E2EAFF475A72}"/>
    <cellStyle name="Normal 10 4 2 2 6" xfId="2638" xr:uid="{D5BEB74C-A214-479F-ADE9-93D73F2924E8}"/>
    <cellStyle name="Normal 10 4 2 2 7" xfId="2639" xr:uid="{B73E3EB7-8BB8-4C72-8AF2-469AC6C99A10}"/>
    <cellStyle name="Normal 10 4 2 2 8" xfId="2640" xr:uid="{CF1F31B3-8D1F-48F2-A2B5-6E3B576D86BE}"/>
    <cellStyle name="Normal 10 4 2 3" xfId="500" xr:uid="{50A822EB-344E-4BFA-8A6E-C56698D12C18}"/>
    <cellStyle name="Normal 10 4 2 3 2" xfId="501" xr:uid="{94C24CF8-CAD3-45E5-B478-F42D86EA812A}"/>
    <cellStyle name="Normal 10 4 2 3 2 2" xfId="502" xr:uid="{9DA891AD-00C5-4910-96BF-C79DBAF6EB8B}"/>
    <cellStyle name="Normal 10 4 2 3 2 3" xfId="2641" xr:uid="{000BA63F-D4FB-49D4-BDDA-B783072878F5}"/>
    <cellStyle name="Normal 10 4 2 3 2 4" xfId="2642" xr:uid="{9384A104-8854-4068-BA58-041AC390CB4B}"/>
    <cellStyle name="Normal 10 4 2 3 3" xfId="503" xr:uid="{926AF76F-73DD-4C07-B516-8B851E991A63}"/>
    <cellStyle name="Normal 10 4 2 3 3 2" xfId="2643" xr:uid="{A2A4F15F-87B6-4479-90D3-47434F601125}"/>
    <cellStyle name="Normal 10 4 2 3 3 3" xfId="2644" xr:uid="{D67F54AA-937A-4E69-B165-1D6FA00CDCC5}"/>
    <cellStyle name="Normal 10 4 2 3 3 4" xfId="2645" xr:uid="{C25BA5C4-D3C3-477A-B0C7-546BF9EFD888}"/>
    <cellStyle name="Normal 10 4 2 3 4" xfId="2646" xr:uid="{14AF440D-160E-4036-A555-31348BD77B0E}"/>
    <cellStyle name="Normal 10 4 2 3 5" xfId="2647" xr:uid="{B12CF80C-3298-444E-A0A0-3DD5E0AD6B29}"/>
    <cellStyle name="Normal 10 4 2 3 6" xfId="2648" xr:uid="{E6003E74-EF51-46CF-BB80-FE2EF04A5E3B}"/>
    <cellStyle name="Normal 10 4 2 4" xfId="504" xr:uid="{7BA2E09F-F385-4FC0-851C-F9BD13057F14}"/>
    <cellStyle name="Normal 10 4 2 4 2" xfId="505" xr:uid="{449FEE33-85EE-4DE2-9185-0CD60363A2D1}"/>
    <cellStyle name="Normal 10 4 2 4 2 2" xfId="2649" xr:uid="{C4782364-B85C-437A-81B7-1E2CE6279681}"/>
    <cellStyle name="Normal 10 4 2 4 2 3" xfId="2650" xr:uid="{64630044-4D1D-492C-A96D-B852B0B628C1}"/>
    <cellStyle name="Normal 10 4 2 4 2 4" xfId="2651" xr:uid="{C46C748B-C4C3-4C43-BF0D-B667360DE110}"/>
    <cellStyle name="Normal 10 4 2 4 3" xfId="2652" xr:uid="{CDE4D6C9-0E3E-4BF2-AB43-3666E7E2F6AF}"/>
    <cellStyle name="Normal 10 4 2 4 4" xfId="2653" xr:uid="{906A1746-A10D-4AFE-9EF8-E59DBFE4228E}"/>
    <cellStyle name="Normal 10 4 2 4 5" xfId="2654" xr:uid="{2782D6B3-A9E0-4EC1-9B5D-F19381BEA024}"/>
    <cellStyle name="Normal 10 4 2 5" xfId="506" xr:uid="{4CC83DDF-B69F-46D8-8BD3-DBD824911A36}"/>
    <cellStyle name="Normal 10 4 2 5 2" xfId="2655" xr:uid="{BF379D43-9323-415F-BB86-F3BB15C401A3}"/>
    <cellStyle name="Normal 10 4 2 5 3" xfId="2656" xr:uid="{AF18FA7E-845B-4645-A82D-C2B7981242F2}"/>
    <cellStyle name="Normal 10 4 2 5 4" xfId="2657" xr:uid="{30E703CC-1BE3-412D-AD19-6716E4254F95}"/>
    <cellStyle name="Normal 10 4 2 6" xfId="2658" xr:uid="{F00CDE50-12B7-42A3-B2AD-2A751515929C}"/>
    <cellStyle name="Normal 10 4 2 6 2" xfId="2659" xr:uid="{A5CF80B3-3B64-4898-82B2-F22E55DCBC26}"/>
    <cellStyle name="Normal 10 4 2 6 3" xfId="2660" xr:uid="{6109FBDE-6F1A-4C3D-ADC3-BAFFBFE2B08A}"/>
    <cellStyle name="Normal 10 4 2 6 4" xfId="2661" xr:uid="{32A34460-3C71-4BBD-BA62-BFB942E538F0}"/>
    <cellStyle name="Normal 10 4 2 7" xfId="2662" xr:uid="{F50DA0A0-566F-49C4-9124-08A7E19BDD60}"/>
    <cellStyle name="Normal 10 4 2 8" xfId="2663" xr:uid="{BEF35D65-5B9C-4E7F-B5BC-1844BF4B7411}"/>
    <cellStyle name="Normal 10 4 2 9" xfId="2664" xr:uid="{5C31BC68-8B16-4D47-8F5B-E8CAF9484065}"/>
    <cellStyle name="Normal 10 4 3" xfId="256" xr:uid="{E025BF9F-8B0C-4CA0-82D2-4396596A7C97}"/>
    <cellStyle name="Normal 10 4 3 2" xfId="507" xr:uid="{38BAA3DE-B7EB-4787-92AB-8737ADA77C4D}"/>
    <cellStyle name="Normal 10 4 3 2 2" xfId="508" xr:uid="{44105FB3-9C77-4CDD-A501-0230126CECC7}"/>
    <cellStyle name="Normal 10 4 3 2 2 2" xfId="1124" xr:uid="{AC40A362-F60B-43B3-9DE3-4D300F110CAC}"/>
    <cellStyle name="Normal 10 4 3 2 2 2 2" xfId="1125" xr:uid="{EF412976-B3AA-4DC9-B0FD-2709496EE5CE}"/>
    <cellStyle name="Normal 10 4 3 2 2 3" xfId="1126" xr:uid="{CC418AB6-BE23-493B-A77B-341B5CB80C12}"/>
    <cellStyle name="Normal 10 4 3 2 2 4" xfId="2665" xr:uid="{3024541F-7BBB-41A0-B248-37B4AE7A8DBA}"/>
    <cellStyle name="Normal 10 4 3 2 3" xfId="1127" xr:uid="{6BAC926D-D890-4D7C-8CC0-F2FF87870BD7}"/>
    <cellStyle name="Normal 10 4 3 2 3 2" xfId="1128" xr:uid="{730EBAF1-8950-4C69-BA95-4DA667A7A048}"/>
    <cellStyle name="Normal 10 4 3 2 3 3" xfId="2666" xr:uid="{4E96F189-1A7A-4D32-9F53-2820098FAFB9}"/>
    <cellStyle name="Normal 10 4 3 2 3 4" xfId="2667" xr:uid="{748E2EB8-2CF1-4B0A-B4AC-26792F595636}"/>
    <cellStyle name="Normal 10 4 3 2 4" xfId="1129" xr:uid="{0505F192-B744-4E44-9F7D-C8F49E7D4482}"/>
    <cellStyle name="Normal 10 4 3 2 5" xfId="2668" xr:uid="{39A73D66-7A4C-4DFF-8CC4-5B70034B5530}"/>
    <cellStyle name="Normal 10 4 3 2 6" xfId="2669" xr:uid="{5D29B682-3BBD-4363-B59F-E63A0456BC1B}"/>
    <cellStyle name="Normal 10 4 3 3" xfId="509" xr:uid="{80891B70-D5DB-4D4B-92E3-A1218625BC84}"/>
    <cellStyle name="Normal 10 4 3 3 2" xfId="1130" xr:uid="{0A19816A-D807-4E39-AD4C-1730DFEBE1BF}"/>
    <cellStyle name="Normal 10 4 3 3 2 2" xfId="1131" xr:uid="{CBA29084-5476-4DDD-BF87-1C6D6B041A27}"/>
    <cellStyle name="Normal 10 4 3 3 2 3" xfId="2670" xr:uid="{E2195470-3AEB-4329-9A5B-D6C3E771F618}"/>
    <cellStyle name="Normal 10 4 3 3 2 4" xfId="2671" xr:uid="{FBF6EF9B-9516-46B2-8973-E698FDE98EB3}"/>
    <cellStyle name="Normal 10 4 3 3 3" xfId="1132" xr:uid="{0C4BF269-3C6F-4FF4-B2AC-AB04D6F60827}"/>
    <cellStyle name="Normal 10 4 3 3 4" xfId="2672" xr:uid="{82834AB3-388D-46F1-BE11-1E024E8BF15B}"/>
    <cellStyle name="Normal 10 4 3 3 5" xfId="2673" xr:uid="{BEE58C00-C525-4D2A-B2DC-C221B3285253}"/>
    <cellStyle name="Normal 10 4 3 4" xfId="1133" xr:uid="{6FC58189-D792-4AFA-9B51-46301642CE4B}"/>
    <cellStyle name="Normal 10 4 3 4 2" xfId="1134" xr:uid="{B58B0DF8-2D50-497D-84DF-CBBD2BF8788A}"/>
    <cellStyle name="Normal 10 4 3 4 3" xfId="2674" xr:uid="{44356ED5-A824-4732-81C4-20858B4CC68E}"/>
    <cellStyle name="Normal 10 4 3 4 4" xfId="2675" xr:uid="{E2214917-D12E-4C7B-9950-E727C11099D2}"/>
    <cellStyle name="Normal 10 4 3 5" xfId="1135" xr:uid="{C0B1AA2C-3C84-4A46-8B91-1814DD7BC654}"/>
    <cellStyle name="Normal 10 4 3 5 2" xfId="2676" xr:uid="{2FAD65C4-6291-48B4-A70E-7F535F267693}"/>
    <cellStyle name="Normal 10 4 3 5 3" xfId="2677" xr:uid="{3456D288-DBCE-4931-A377-3286D60270CF}"/>
    <cellStyle name="Normal 10 4 3 5 4" xfId="2678" xr:uid="{45C3D767-26D0-409B-8313-72928F8592A6}"/>
    <cellStyle name="Normal 10 4 3 6" xfId="2679" xr:uid="{73FF409D-8BDD-444C-BC2E-1C70ECD82676}"/>
    <cellStyle name="Normal 10 4 3 7" xfId="2680" xr:uid="{391F052E-C552-4609-9756-547DEBE25DFD}"/>
    <cellStyle name="Normal 10 4 3 8" xfId="2681" xr:uid="{0AD99129-D662-43F8-9C5F-12EA3E5F896A}"/>
    <cellStyle name="Normal 10 4 4" xfId="257" xr:uid="{60C4148E-2AD5-4E75-938E-74EE170D1672}"/>
    <cellStyle name="Normal 10 4 4 2" xfId="510" xr:uid="{E4A61B1B-BC86-4270-9FB3-752F57D43D08}"/>
    <cellStyle name="Normal 10 4 4 2 2" xfId="511" xr:uid="{B2BD5175-D61F-4FED-A415-967BF5AB2D94}"/>
    <cellStyle name="Normal 10 4 4 2 2 2" xfId="1136" xr:uid="{0EB712AE-0F94-4EC3-9093-E27E1D74C821}"/>
    <cellStyle name="Normal 10 4 4 2 2 3" xfId="2682" xr:uid="{62F2ACA2-CC3F-423A-9E84-0244C4CDBEB5}"/>
    <cellStyle name="Normal 10 4 4 2 2 4" xfId="2683" xr:uid="{31A3873B-3ABE-4684-8980-BFA107AC8A91}"/>
    <cellStyle name="Normal 10 4 4 2 3" xfId="1137" xr:uid="{11E30706-1032-49A7-8BBF-066359C41F9A}"/>
    <cellStyle name="Normal 10 4 4 2 4" xfId="2684" xr:uid="{FB0C7415-BA39-42CD-A4CC-DA8D4021965D}"/>
    <cellStyle name="Normal 10 4 4 2 5" xfId="2685" xr:uid="{3F9E458F-34C4-4BFD-9F25-389319203AED}"/>
    <cellStyle name="Normal 10 4 4 3" xfId="512" xr:uid="{490CCAA1-08F3-44CA-A1F6-3819B02148D3}"/>
    <cellStyle name="Normal 10 4 4 3 2" xfId="1138" xr:uid="{276A9FCA-D078-4C85-B48B-86C0F9FCB153}"/>
    <cellStyle name="Normal 10 4 4 3 3" xfId="2686" xr:uid="{F7E5340D-988A-4B80-9D8E-8951E7A72555}"/>
    <cellStyle name="Normal 10 4 4 3 4" xfId="2687" xr:uid="{13641325-AEAF-4009-B255-5AAFC4CB7CE2}"/>
    <cellStyle name="Normal 10 4 4 4" xfId="1139" xr:uid="{29879DF2-E493-4B00-8AB7-601094CDCB36}"/>
    <cellStyle name="Normal 10 4 4 4 2" xfId="2688" xr:uid="{0D32942F-367A-453C-BCCE-36E4118EC2DA}"/>
    <cellStyle name="Normal 10 4 4 4 3" xfId="2689" xr:uid="{9507CBF6-1123-4BE0-B4F8-B393F07A2C91}"/>
    <cellStyle name="Normal 10 4 4 4 4" xfId="2690" xr:uid="{7C8A4DD5-721F-46DA-A955-FD3DCAE09414}"/>
    <cellStyle name="Normal 10 4 4 5" xfId="2691" xr:uid="{4976D5AC-245C-465B-8415-C90E8FEA5FF3}"/>
    <cellStyle name="Normal 10 4 4 6" xfId="2692" xr:uid="{75A0B8A5-DBCB-47CE-8215-8028E442EC11}"/>
    <cellStyle name="Normal 10 4 4 7" xfId="2693" xr:uid="{128DF5C2-F4A5-4817-A431-16661EF3F3F3}"/>
    <cellStyle name="Normal 10 4 5" xfId="258" xr:uid="{746EE329-B94A-4D3C-88B3-5DDD86D5E451}"/>
    <cellStyle name="Normal 10 4 5 2" xfId="513" xr:uid="{FB909D95-E216-4B1C-90D2-4D928B761F7C}"/>
    <cellStyle name="Normal 10 4 5 2 2" xfId="1140" xr:uid="{E6EEC2DB-0C35-4633-88C9-3E3406C12F0F}"/>
    <cellStyle name="Normal 10 4 5 2 3" xfId="2694" xr:uid="{8600A676-51E0-411C-B67B-975AD587EE5B}"/>
    <cellStyle name="Normal 10 4 5 2 4" xfId="2695" xr:uid="{52FB5A74-0FB5-40FB-A07E-4979275D9542}"/>
    <cellStyle name="Normal 10 4 5 3" xfId="1141" xr:uid="{0DA6D49B-04EC-4DCE-B3C5-A5E0C3E0B5A5}"/>
    <cellStyle name="Normal 10 4 5 3 2" xfId="2696" xr:uid="{7434B588-73F1-4161-9C8D-ECCCA724FE42}"/>
    <cellStyle name="Normal 10 4 5 3 3" xfId="2697" xr:uid="{7469EC32-0279-419A-B137-12022D63D82E}"/>
    <cellStyle name="Normal 10 4 5 3 4" xfId="2698" xr:uid="{F28BC9C5-FC36-4743-B7BB-A32C679BCF81}"/>
    <cellStyle name="Normal 10 4 5 4" xfId="2699" xr:uid="{B023466A-A7C6-41A3-B543-B32F4BD83F87}"/>
    <cellStyle name="Normal 10 4 5 5" xfId="2700" xr:uid="{711B20AB-130D-43E9-88B9-33800538EF47}"/>
    <cellStyle name="Normal 10 4 5 6" xfId="2701" xr:uid="{A4280657-98CB-4EB5-AE2A-9079D624BC00}"/>
    <cellStyle name="Normal 10 4 6" xfId="514" xr:uid="{C34D69F3-333F-46B4-BE53-49C41F2F0ED1}"/>
    <cellStyle name="Normal 10 4 6 2" xfId="1142" xr:uid="{12D4C6A3-0D26-4D75-8C70-338A217539E5}"/>
    <cellStyle name="Normal 10 4 6 2 2" xfId="2702" xr:uid="{9478B238-7B49-4BC2-B1F9-9745EFDAD4FB}"/>
    <cellStyle name="Normal 10 4 6 2 3" xfId="2703" xr:uid="{EB0B9586-73CC-4B48-97A2-076517115E60}"/>
    <cellStyle name="Normal 10 4 6 2 4" xfId="2704" xr:uid="{0AB485B1-3845-4A9F-89CA-3E60977A2472}"/>
    <cellStyle name="Normal 10 4 6 3" xfId="2705" xr:uid="{D45582DE-D8C4-4936-8ACE-8A63EC0F4BCD}"/>
    <cellStyle name="Normal 10 4 6 4" xfId="2706" xr:uid="{05840C5C-A0E0-4A83-8F16-078549385CF4}"/>
    <cellStyle name="Normal 10 4 6 5" xfId="2707" xr:uid="{25F168F3-F035-46F1-BF59-06DD3C187754}"/>
    <cellStyle name="Normal 10 4 7" xfId="1143" xr:uid="{75A0845C-75AA-4AF3-969B-FF0C7EB37187}"/>
    <cellStyle name="Normal 10 4 7 2" xfId="2708" xr:uid="{FE89CA05-1F5A-4DE2-9CAD-6B997F7E5142}"/>
    <cellStyle name="Normal 10 4 7 3" xfId="2709" xr:uid="{D8CD6733-8ACE-48DF-B244-C4036AE2CF60}"/>
    <cellStyle name="Normal 10 4 7 4" xfId="2710" xr:uid="{F6BC47A3-E089-4018-B47F-57272BD6F375}"/>
    <cellStyle name="Normal 10 4 8" xfId="2711" xr:uid="{9BB5CE8D-9A57-4C91-8A6D-A69DAC0CCC1B}"/>
    <cellStyle name="Normal 10 4 8 2" xfId="2712" xr:uid="{D0336B12-DEF2-4E69-8097-5C17F78881B5}"/>
    <cellStyle name="Normal 10 4 8 3" xfId="2713" xr:uid="{60AAEE9B-AF60-4E8C-9875-1E9F4CF1CBF1}"/>
    <cellStyle name="Normal 10 4 8 4" xfId="2714" xr:uid="{B8B52726-6D47-4299-8A55-957A8D0FB7F1}"/>
    <cellStyle name="Normal 10 4 9" xfId="2715" xr:uid="{54D63196-CAEE-4FF6-B222-0B700AD5A6FE}"/>
    <cellStyle name="Normal 10 5" xfId="58" xr:uid="{56EF52C7-0EB8-4203-8005-F9FE61FA510E}"/>
    <cellStyle name="Normal 10 5 2" xfId="59" xr:uid="{F783F1BA-7033-483B-A332-4530ED0F5C9E}"/>
    <cellStyle name="Normal 10 5 2 2" xfId="259" xr:uid="{910C408C-556B-4E5B-B083-E16C47F5FAFA}"/>
    <cellStyle name="Normal 10 5 2 2 2" xfId="515" xr:uid="{208D0A21-5910-412E-AB23-1025CE06EB7D}"/>
    <cellStyle name="Normal 10 5 2 2 2 2" xfId="1144" xr:uid="{04DA3907-07D2-4324-9B39-2D0683C84B92}"/>
    <cellStyle name="Normal 10 5 2 2 2 3" xfId="2716" xr:uid="{929CFBD4-5EBB-4771-8E33-454CF0D5DCE4}"/>
    <cellStyle name="Normal 10 5 2 2 2 4" xfId="2717" xr:uid="{A13D3D3D-BA7B-4422-A17C-C1DF3B4FE2D3}"/>
    <cellStyle name="Normal 10 5 2 2 3" xfId="1145" xr:uid="{0911DC0D-2201-4A4B-B8DD-061BA3AE858F}"/>
    <cellStyle name="Normal 10 5 2 2 3 2" xfId="2718" xr:uid="{437A1CCB-17EF-4E49-89ED-C0FA36828143}"/>
    <cellStyle name="Normal 10 5 2 2 3 3" xfId="2719" xr:uid="{A51EA181-95AE-40DA-A41D-E9D029D312D4}"/>
    <cellStyle name="Normal 10 5 2 2 3 4" xfId="2720" xr:uid="{BD3C0FDE-4E73-4B31-98AB-69F6A598FFD1}"/>
    <cellStyle name="Normal 10 5 2 2 4" xfId="2721" xr:uid="{97960451-3EEE-44F9-A605-F52BED9ADC05}"/>
    <cellStyle name="Normal 10 5 2 2 5" xfId="2722" xr:uid="{503B1C82-2526-4A03-BBAA-E9FE8BAF825C}"/>
    <cellStyle name="Normal 10 5 2 2 6" xfId="2723" xr:uid="{5A0CF363-2146-47AB-BA5A-B1B35614BC15}"/>
    <cellStyle name="Normal 10 5 2 3" xfId="516" xr:uid="{7520E50C-C571-407E-9E16-D99FA2BE2656}"/>
    <cellStyle name="Normal 10 5 2 3 2" xfId="1146" xr:uid="{702F1EA7-3981-4C59-9CF0-81118A413E2C}"/>
    <cellStyle name="Normal 10 5 2 3 2 2" xfId="2724" xr:uid="{1898F58A-6C23-45DA-A1BB-9CECAE6197E1}"/>
    <cellStyle name="Normal 10 5 2 3 2 3" xfId="2725" xr:uid="{C0CB9073-C3BF-4507-9545-99CE98164416}"/>
    <cellStyle name="Normal 10 5 2 3 2 4" xfId="2726" xr:uid="{6F410F10-763A-4549-B151-C86FAFB1D33A}"/>
    <cellStyle name="Normal 10 5 2 3 3" xfId="2727" xr:uid="{83E35690-562E-438D-9120-81C2F209D597}"/>
    <cellStyle name="Normal 10 5 2 3 4" xfId="2728" xr:uid="{AFD312D8-24ED-4774-BD12-03961518FA7E}"/>
    <cellStyle name="Normal 10 5 2 3 5" xfId="2729" xr:uid="{A691716E-B88F-498D-8D7D-7A3F4B7C45BB}"/>
    <cellStyle name="Normal 10 5 2 4" xfId="1147" xr:uid="{1CEC039C-B0C1-4DB4-BCA6-7FD32937A3C4}"/>
    <cellStyle name="Normal 10 5 2 4 2" xfId="2730" xr:uid="{4FCADF27-746C-4C6D-B89F-411B3C663DBE}"/>
    <cellStyle name="Normal 10 5 2 4 3" xfId="2731" xr:uid="{49B0B755-B122-4E1F-83F9-0A357F685D88}"/>
    <cellStyle name="Normal 10 5 2 4 4" xfId="2732" xr:uid="{D1D5420B-AD4E-411E-BBCD-4AAAE691DD69}"/>
    <cellStyle name="Normal 10 5 2 5" xfId="2733" xr:uid="{4A02713B-37D5-4E44-9965-55B82C4AE9F3}"/>
    <cellStyle name="Normal 10 5 2 5 2" xfId="2734" xr:uid="{BC2842D9-6F2F-46F9-82F5-BE719EE06679}"/>
    <cellStyle name="Normal 10 5 2 5 3" xfId="2735" xr:uid="{D8A72E45-C7F0-466B-9A39-4D0BB0D7E2D1}"/>
    <cellStyle name="Normal 10 5 2 5 4" xfId="2736" xr:uid="{1D9AD587-B26B-4CDD-AAF4-438A2B984C75}"/>
    <cellStyle name="Normal 10 5 2 6" xfId="2737" xr:uid="{52410B7F-B23B-4642-B531-F63C25D18465}"/>
    <cellStyle name="Normal 10 5 2 7" xfId="2738" xr:uid="{1E0491D9-8E88-442E-BFF8-5C61E7BDCD16}"/>
    <cellStyle name="Normal 10 5 2 8" xfId="2739" xr:uid="{C5702F3E-AED7-4F05-9B79-C1493E69489C}"/>
    <cellStyle name="Normal 10 5 3" xfId="260" xr:uid="{6C899336-EA60-42FA-BEA6-4FD61697EA93}"/>
    <cellStyle name="Normal 10 5 3 2" xfId="517" xr:uid="{55847DA6-017F-456A-8B0F-6AB8AB1E353F}"/>
    <cellStyle name="Normal 10 5 3 2 2" xfId="518" xr:uid="{76C642F8-8093-4133-BDD7-0AAFD27B2C4B}"/>
    <cellStyle name="Normal 10 5 3 2 3" xfId="2740" xr:uid="{68320950-6185-4DF9-894B-869CF8825E4A}"/>
    <cellStyle name="Normal 10 5 3 2 4" xfId="2741" xr:uid="{A83CB8B7-2C46-4E87-BE99-4424EB154718}"/>
    <cellStyle name="Normal 10 5 3 3" xfId="519" xr:uid="{8F8E5368-5CAE-4B0D-9751-20669BC5A4CB}"/>
    <cellStyle name="Normal 10 5 3 3 2" xfId="2742" xr:uid="{9216894C-FA09-4FBD-A020-870B13EB1264}"/>
    <cellStyle name="Normal 10 5 3 3 3" xfId="2743" xr:uid="{3C1A2667-A345-4CA2-B64A-BBD3E3F437E9}"/>
    <cellStyle name="Normal 10 5 3 3 4" xfId="2744" xr:uid="{106E50EA-24D4-4E06-A6CF-61943609C6B8}"/>
    <cellStyle name="Normal 10 5 3 4" xfId="2745" xr:uid="{6C88EFE8-436C-48BC-ADDE-72B61DCCEECE}"/>
    <cellStyle name="Normal 10 5 3 5" xfId="2746" xr:uid="{7D44378B-AB28-478D-A93F-7BD8F8F187C3}"/>
    <cellStyle name="Normal 10 5 3 6" xfId="2747" xr:uid="{A8C8824F-54C1-4746-ADD6-6200FDA6C7DF}"/>
    <cellStyle name="Normal 10 5 4" xfId="261" xr:uid="{46402506-7B65-413E-B805-146D81655606}"/>
    <cellStyle name="Normal 10 5 4 2" xfId="520" xr:uid="{F55C740E-83AF-4DA1-80FC-33A913E25E5B}"/>
    <cellStyle name="Normal 10 5 4 2 2" xfId="2748" xr:uid="{0647C1BC-DFD7-41CE-8818-EF5B3FDAFD81}"/>
    <cellStyle name="Normal 10 5 4 2 3" xfId="2749" xr:uid="{B30C2DC9-8F58-4C5C-89CF-59AC4559FCDD}"/>
    <cellStyle name="Normal 10 5 4 2 4" xfId="2750" xr:uid="{543343F9-7AEB-44CD-A89E-C25DF6344DCD}"/>
    <cellStyle name="Normal 10 5 4 3" xfId="2751" xr:uid="{58D94DA9-8330-4529-9E36-07B8C343B729}"/>
    <cellStyle name="Normal 10 5 4 4" xfId="2752" xr:uid="{5753F825-B4C1-4B72-A548-D7604951896C}"/>
    <cellStyle name="Normal 10 5 4 5" xfId="2753" xr:uid="{84339AC7-CA1F-4E09-9161-B05B94F4E5D1}"/>
    <cellStyle name="Normal 10 5 5" xfId="521" xr:uid="{DC03956B-60F3-4B68-9424-480D04141A5B}"/>
    <cellStyle name="Normal 10 5 5 2" xfId="2754" xr:uid="{FCB0C262-8F1C-4E59-8256-89E1F266E08A}"/>
    <cellStyle name="Normal 10 5 5 3" xfId="2755" xr:uid="{FA8A56D0-4396-4956-B348-A8999F928568}"/>
    <cellStyle name="Normal 10 5 5 4" xfId="2756" xr:uid="{5B2DEA84-B46F-43F1-98CE-2E4DB2130B90}"/>
    <cellStyle name="Normal 10 5 6" xfId="2757" xr:uid="{15F55ACD-AEFC-4BE3-ABD6-02DB3FF8A456}"/>
    <cellStyle name="Normal 10 5 6 2" xfId="2758" xr:uid="{F087FBEA-29DF-4CA4-8255-071614877186}"/>
    <cellStyle name="Normal 10 5 6 3" xfId="2759" xr:uid="{C043B842-E6FB-43FB-A226-45D8D8C26261}"/>
    <cellStyle name="Normal 10 5 6 4" xfId="2760" xr:uid="{958247E6-AE25-4895-AC34-DA8BFA44D85A}"/>
    <cellStyle name="Normal 10 5 7" xfId="2761" xr:uid="{217A4E26-9467-401B-84E8-FDA3EFAC2686}"/>
    <cellStyle name="Normal 10 5 8" xfId="2762" xr:uid="{A24680B4-E1FA-4A65-9634-E5E336D6B268}"/>
    <cellStyle name="Normal 10 5 9" xfId="2763" xr:uid="{CF3842FF-3464-4B76-943E-5C3D8B574013}"/>
    <cellStyle name="Normal 10 6" xfId="60" xr:uid="{CFF9660A-2782-4956-AF87-6DA39F7B7FD2}"/>
    <cellStyle name="Normal 10 6 2" xfId="262" xr:uid="{283CD189-13C2-4542-999C-918FEC41D8A2}"/>
    <cellStyle name="Normal 10 6 2 2" xfId="522" xr:uid="{3DDFFFB5-3E05-42B5-AF09-D8ACFD8B92F9}"/>
    <cellStyle name="Normal 10 6 2 2 2" xfId="1148" xr:uid="{5410EEC9-4F64-45FF-9E7F-52FD86854419}"/>
    <cellStyle name="Normal 10 6 2 2 2 2" xfId="1149" xr:uid="{692E39F6-87C0-4852-8B14-3C6B7FD6308C}"/>
    <cellStyle name="Normal 10 6 2 2 3" xfId="1150" xr:uid="{1972934F-DC72-4ECC-8D7F-695BFC3C13E4}"/>
    <cellStyle name="Normal 10 6 2 2 4" xfId="2764" xr:uid="{A30559D9-AB01-4D59-8671-36EBF415DD27}"/>
    <cellStyle name="Normal 10 6 2 3" xfId="1151" xr:uid="{DE18FACF-D951-4C46-9A6F-D8AAF2AC55BA}"/>
    <cellStyle name="Normal 10 6 2 3 2" xfId="1152" xr:uid="{7B3C7E99-E1E6-46E2-B53C-B4BE9255E3F4}"/>
    <cellStyle name="Normal 10 6 2 3 3" xfId="2765" xr:uid="{82E92489-711F-4D58-AEB9-CDECD95DDD29}"/>
    <cellStyle name="Normal 10 6 2 3 4" xfId="2766" xr:uid="{55C56CE1-7B3C-4482-9437-D7A03565EE89}"/>
    <cellStyle name="Normal 10 6 2 4" xfId="1153" xr:uid="{E581ECA4-7AF5-442A-A246-DBAB0F567544}"/>
    <cellStyle name="Normal 10 6 2 5" xfId="2767" xr:uid="{11C91872-DBF5-4282-BB32-A3C4A05D87F0}"/>
    <cellStyle name="Normal 10 6 2 6" xfId="2768" xr:uid="{B6A8DAC0-0696-4C3F-909C-F1F33C3D2BC8}"/>
    <cellStyle name="Normal 10 6 3" xfId="523" xr:uid="{A27A99B2-22C2-4383-8628-F0108A76B224}"/>
    <cellStyle name="Normal 10 6 3 2" xfId="1154" xr:uid="{33F76557-CD88-427E-AE54-0E1D389234E2}"/>
    <cellStyle name="Normal 10 6 3 2 2" xfId="1155" xr:uid="{00003C19-7BF8-45B5-B69E-F7A32AB90E04}"/>
    <cellStyle name="Normal 10 6 3 2 3" xfId="2769" xr:uid="{EA98F9C3-2E0C-4B2C-B22E-15329BB7533D}"/>
    <cellStyle name="Normal 10 6 3 2 4" xfId="2770" xr:uid="{459846D8-2C66-46DD-A3F5-C20E736C723A}"/>
    <cellStyle name="Normal 10 6 3 3" xfId="1156" xr:uid="{63253FAC-F85A-45C5-8F54-6E694149AFF4}"/>
    <cellStyle name="Normal 10 6 3 4" xfId="2771" xr:uid="{FEEB98F9-02C9-4239-8D70-8D711F0D103C}"/>
    <cellStyle name="Normal 10 6 3 5" xfId="2772" xr:uid="{8D19D82A-A3DF-4F8B-B607-AD8F0821D521}"/>
    <cellStyle name="Normal 10 6 4" xfId="1157" xr:uid="{810E168C-B67D-4AF9-B1B9-4D0887DF3C53}"/>
    <cellStyle name="Normal 10 6 4 2" xfId="1158" xr:uid="{8B61B7C3-06D3-4CA4-88DB-9E239BB44239}"/>
    <cellStyle name="Normal 10 6 4 3" xfId="2773" xr:uid="{4EFBA1B0-BD9D-4E5B-A330-953F0BE06EBF}"/>
    <cellStyle name="Normal 10 6 4 4" xfId="2774" xr:uid="{F85CAA45-0B09-48A2-ACE7-D2534539D57B}"/>
    <cellStyle name="Normal 10 6 5" xfId="1159" xr:uid="{3525F657-2A1F-426B-8E94-518B35816151}"/>
    <cellStyle name="Normal 10 6 5 2" xfId="2775" xr:uid="{352BE4F1-F863-4FF3-9FEC-937046F1BC69}"/>
    <cellStyle name="Normal 10 6 5 3" xfId="2776" xr:uid="{964B9942-4B95-4290-9474-C34449BDBA98}"/>
    <cellStyle name="Normal 10 6 5 4" xfId="2777" xr:uid="{140BD25D-9DCB-45C8-BD72-4F695E4E0698}"/>
    <cellStyle name="Normal 10 6 6" xfId="2778" xr:uid="{B038F335-825F-48FE-9666-48AF98993AC7}"/>
    <cellStyle name="Normal 10 6 7" xfId="2779" xr:uid="{6D4286D8-AF05-49FF-8DDB-F2F3DD77FA55}"/>
    <cellStyle name="Normal 10 6 8" xfId="2780" xr:uid="{9DF95F64-2812-45B7-9B17-91699E66C8B9}"/>
    <cellStyle name="Normal 10 7" xfId="263" xr:uid="{F8A4D0BB-CF1A-4781-AED4-DB60C2DCD6FB}"/>
    <cellStyle name="Normal 10 7 2" xfId="524" xr:uid="{FB1EB613-AC77-4A60-97FE-BF29FFB3811D}"/>
    <cellStyle name="Normal 10 7 2 2" xfId="525" xr:uid="{0FCAE5A0-40C7-451A-8870-7069EFE016FD}"/>
    <cellStyle name="Normal 10 7 2 2 2" xfId="1160" xr:uid="{99D516FE-A973-4F6E-9D0D-E4689B72415C}"/>
    <cellStyle name="Normal 10 7 2 2 3" xfId="2781" xr:uid="{A0FEF2CB-5DC0-42E9-A7FB-2B542D026295}"/>
    <cellStyle name="Normal 10 7 2 2 4" xfId="2782" xr:uid="{8E37232F-A178-4F29-ABEA-49C3B7A77B51}"/>
    <cellStyle name="Normal 10 7 2 3" xfId="1161" xr:uid="{9AE3E321-6299-4FE2-83C1-512B1C1DC17B}"/>
    <cellStyle name="Normal 10 7 2 4" xfId="2783" xr:uid="{5BE36B6C-67E0-49F3-BF80-1E3974297EE5}"/>
    <cellStyle name="Normal 10 7 2 5" xfId="2784" xr:uid="{A1E0B190-CA37-4B8F-AEFE-A7E6877B4E3D}"/>
    <cellStyle name="Normal 10 7 3" xfId="526" xr:uid="{DBCFA2EC-4103-4EE9-BD2C-5D6962D5C77E}"/>
    <cellStyle name="Normal 10 7 3 2" xfId="1162" xr:uid="{9D7CDE44-76B0-4E24-A5A8-A304C3F15366}"/>
    <cellStyle name="Normal 10 7 3 3" xfId="2785" xr:uid="{90C3A9AF-320B-4443-94E9-482CAEE8C293}"/>
    <cellStyle name="Normal 10 7 3 4" xfId="2786" xr:uid="{A051E987-EB73-415A-872A-46874179F05F}"/>
    <cellStyle name="Normal 10 7 4" xfId="1163" xr:uid="{73818A55-360E-4057-A497-8713580C80EE}"/>
    <cellStyle name="Normal 10 7 4 2" xfId="2787" xr:uid="{2C6C899D-0666-4A56-BDA4-536AF24CB5FF}"/>
    <cellStyle name="Normal 10 7 4 3" xfId="2788" xr:uid="{18CA0343-C76E-41FE-B561-59C2C3BF9DE2}"/>
    <cellStyle name="Normal 10 7 4 4" xfId="2789" xr:uid="{32D8302B-1169-4ECD-B0F3-936FCC208CA7}"/>
    <cellStyle name="Normal 10 7 5" xfId="2790" xr:uid="{90300F3A-E1BC-4A01-8BB0-B0D483D8ECC2}"/>
    <cellStyle name="Normal 10 7 6" xfId="2791" xr:uid="{39CE5B24-2F04-439A-B7A6-308BF6ABA4CB}"/>
    <cellStyle name="Normal 10 7 7" xfId="2792" xr:uid="{07AB21DC-0750-400D-A70D-9DC9AA79172C}"/>
    <cellStyle name="Normal 10 8" xfId="264" xr:uid="{48F9B86A-BB47-49B0-9C09-354FE5EE88B8}"/>
    <cellStyle name="Normal 10 8 2" xfId="527" xr:uid="{A1BF82A4-F2FF-4BA7-99D0-7B6321390F39}"/>
    <cellStyle name="Normal 10 8 2 2" xfId="1164" xr:uid="{52E80937-9D0B-48CE-964C-7CFFD681AA17}"/>
    <cellStyle name="Normal 10 8 2 3" xfId="2793" xr:uid="{0AF0A6CE-6D0E-460F-8D04-1795023F1E60}"/>
    <cellStyle name="Normal 10 8 2 4" xfId="2794" xr:uid="{7933993E-534F-4CE7-849B-82AAD1769B3E}"/>
    <cellStyle name="Normal 10 8 3" xfId="1165" xr:uid="{65C3E6FE-AAEA-42C1-9442-697C946F8D94}"/>
    <cellStyle name="Normal 10 8 3 2" xfId="2795" xr:uid="{5CA2F9A5-E16B-41B9-9628-C7D002888D2F}"/>
    <cellStyle name="Normal 10 8 3 3" xfId="2796" xr:uid="{0351D95D-72DC-42A3-BEA1-AEC4CCC471CF}"/>
    <cellStyle name="Normal 10 8 3 4" xfId="2797" xr:uid="{3FA31EB7-E8F7-491B-A60A-CCB0CB72975C}"/>
    <cellStyle name="Normal 10 8 4" xfId="2798" xr:uid="{1860252B-61C2-495E-90BF-165AF73CF4F6}"/>
    <cellStyle name="Normal 10 8 5" xfId="2799" xr:uid="{39B86312-F8D9-47AE-AC3F-0C42250DCA53}"/>
    <cellStyle name="Normal 10 8 6" xfId="2800" xr:uid="{D111A06E-59C6-4505-BB01-A25EF24B896B}"/>
    <cellStyle name="Normal 10 9" xfId="265" xr:uid="{A09ED4C1-BACF-4253-B3A0-F4E76EB65EF7}"/>
    <cellStyle name="Normal 10 9 2" xfId="1166" xr:uid="{2AE74EE7-04ED-4D8E-8726-2BBCCF14EA8D}"/>
    <cellStyle name="Normal 10 9 2 2" xfId="2801" xr:uid="{5E663177-B1BC-4911-893B-CBF585BC034F}"/>
    <cellStyle name="Normal 10 9 2 2 2" xfId="4330" xr:uid="{EFA58759-569A-4147-8378-FB7519A2163E}"/>
    <cellStyle name="Normal 10 9 2 2 3" xfId="4679" xr:uid="{1281E597-FA6B-4158-8932-8DD726B5B448}"/>
    <cellStyle name="Normal 10 9 2 3" xfId="2802" xr:uid="{455AF009-F216-48DF-A251-E7AB004D0DC6}"/>
    <cellStyle name="Normal 10 9 2 4" xfId="2803" xr:uid="{9F745626-13D4-4F83-8CAA-C41185EB5A39}"/>
    <cellStyle name="Normal 10 9 3" xfId="2804" xr:uid="{F21C965D-F670-4E1C-99D3-8C882EA5AF59}"/>
    <cellStyle name="Normal 10 9 3 2" xfId="5339" xr:uid="{48FCC6C1-2317-43DF-AD38-A4D1C10314F8}"/>
    <cellStyle name="Normal 10 9 4" xfId="2805" xr:uid="{A56201EC-CAD9-45CE-9AD4-0C5FC828231F}"/>
    <cellStyle name="Normal 10 9 4 2" xfId="4562" xr:uid="{B10D021A-BB18-48FE-B1A4-2E63413FFD60}"/>
    <cellStyle name="Normal 10 9 4 3" xfId="4680" xr:uid="{9A4ADAAC-5C8A-4612-9FFF-E9C646F2E7B2}"/>
    <cellStyle name="Normal 10 9 4 4" xfId="4600" xr:uid="{9BD1D315-D4C5-4C72-9993-562B5E4F1565}"/>
    <cellStyle name="Normal 10 9 5" xfId="2806" xr:uid="{7044458B-5889-47A2-AB51-881442B3E747}"/>
    <cellStyle name="Normal 11" xfId="61" xr:uid="{1C2DCD96-8B26-48A8-B572-05346AF83F6E}"/>
    <cellStyle name="Normal 11 2" xfId="266" xr:uid="{7894C9F2-9F6B-4C09-AD9F-B8C692B78FFE}"/>
    <cellStyle name="Normal 11 2 2" xfId="4647" xr:uid="{542EC5F7-167C-4AF7-B339-D603517547F6}"/>
    <cellStyle name="Normal 11 3" xfId="4335" xr:uid="{87D07558-1FFD-4CC2-B9EB-DD4177873CAA}"/>
    <cellStyle name="Normal 11 3 2" xfId="4541" xr:uid="{D800BEFA-8A5F-458B-A80C-FA017E9C6CB8}"/>
    <cellStyle name="Normal 11 3 3" xfId="4724" xr:uid="{9160F56D-3CC1-4539-9E7B-9E29FEBD4FB6}"/>
    <cellStyle name="Normal 11 3 4" xfId="4701" xr:uid="{73E1521F-56F1-4786-8810-90E763BBFE91}"/>
    <cellStyle name="Normal 12" xfId="62" xr:uid="{8AF1003F-E742-4534-83E6-B395DEA372FD}"/>
    <cellStyle name="Normal 12 2" xfId="267" xr:uid="{2DE771D3-D3DE-476B-9CEA-3E2E57B3ACC3}"/>
    <cellStyle name="Normal 12 2 2" xfId="4648" xr:uid="{1B9B5160-A5E3-4F56-A71C-4C0CF092BBD3}"/>
    <cellStyle name="Normal 12 3" xfId="4542" xr:uid="{E28607FC-1B71-44E3-8DB3-37C7A3B5E326}"/>
    <cellStyle name="Normal 13" xfId="63" xr:uid="{9A3538F7-95D6-4D2E-BFB1-D33099C10107}"/>
    <cellStyle name="Normal 13 2" xfId="64" xr:uid="{FE8B098A-DDE2-40B2-9AB4-74B4477583AB}"/>
    <cellStyle name="Normal 13 2 2" xfId="268" xr:uid="{4DC62A73-E248-4AC3-862B-3AADC3EC51CC}"/>
    <cellStyle name="Normal 13 2 2 2" xfId="4649" xr:uid="{20106842-4F40-4F9D-91DB-677036198841}"/>
    <cellStyle name="Normal 13 2 3" xfId="4337" xr:uid="{1EEBBB0D-72FB-4D14-BAD5-5E6F0BCCF2D7}"/>
    <cellStyle name="Normal 13 2 3 2" xfId="4543" xr:uid="{2481F6E7-D31C-4BFD-948D-63425BB08993}"/>
    <cellStyle name="Normal 13 2 3 3" xfId="4725" xr:uid="{23794689-B7D6-4CFA-8A34-A2BA0E3225C1}"/>
    <cellStyle name="Normal 13 2 3 4" xfId="4702" xr:uid="{B1D88101-7025-4EEC-AFBB-D3FB547C63AF}"/>
    <cellStyle name="Normal 13 3" xfId="269" xr:uid="{27746F9D-2538-4B87-BCB0-1B879BD1BB57}"/>
    <cellStyle name="Normal 13 3 2" xfId="4421" xr:uid="{73A76772-B096-43B3-BA39-F9CF372A12DF}"/>
    <cellStyle name="Normal 13 3 3" xfId="4338" xr:uid="{7871ADC9-33E1-48F6-8E38-0DA423477F6D}"/>
    <cellStyle name="Normal 13 3 4" xfId="4566" xr:uid="{E3B279CC-2580-49A8-95C8-6DE17EB5FFB0}"/>
    <cellStyle name="Normal 13 3 5" xfId="4726" xr:uid="{E326E71F-57E3-4CFB-BB2A-9D8CBEBE089D}"/>
    <cellStyle name="Normal 13 4" xfId="4339" xr:uid="{B9D9AE40-29C8-4DC4-972F-F6F0BA223A95}"/>
    <cellStyle name="Normal 13 5" xfId="4336" xr:uid="{900EC084-CE40-4A42-938D-D34EDF0C8924}"/>
    <cellStyle name="Normal 14" xfId="65" xr:uid="{F7853211-0EB8-4983-9C9F-7C40AFDF003C}"/>
    <cellStyle name="Normal 14 18" xfId="4341" xr:uid="{CC2F12D6-200F-44B6-AC0C-F3ADBCEF0C95}"/>
    <cellStyle name="Normal 14 2" xfId="270" xr:uid="{5F1069A1-5402-443F-A412-60967C4E870E}"/>
    <cellStyle name="Normal 14 2 2" xfId="430" xr:uid="{AB3C9B25-5C00-40F5-9F63-1D55C8921AD9}"/>
    <cellStyle name="Normal 14 2 2 2" xfId="431" xr:uid="{FC419732-F207-4BD2-A734-FBFFFB7D9C72}"/>
    <cellStyle name="Normal 14 2 3" xfId="432" xr:uid="{777D9AE2-7795-40BC-87C9-33AE250CDB81}"/>
    <cellStyle name="Normal 14 3" xfId="433" xr:uid="{FC216DD4-DA20-4DCD-9291-7327BBBCD7E4}"/>
    <cellStyle name="Normal 14 3 2" xfId="4650" xr:uid="{AAAF93E0-690C-4AE8-8BCA-E267B762A28B}"/>
    <cellStyle name="Normal 14 4" xfId="4340" xr:uid="{7BA3EB52-2C91-4984-B5A0-9141C7BD0AD6}"/>
    <cellStyle name="Normal 14 4 2" xfId="4544" xr:uid="{B58BF59D-BD79-457C-A63E-BA3F7D9966AE}"/>
    <cellStyle name="Normal 14 4 3" xfId="4727" xr:uid="{AFB9B823-4AE9-4CE5-9083-D7BF39C23626}"/>
    <cellStyle name="Normal 14 4 4" xfId="4703" xr:uid="{B644E99D-6834-4D60-91AC-52F6EDA851C1}"/>
    <cellStyle name="Normal 15" xfId="66" xr:uid="{1C6B2719-6D90-4433-9285-0A78E1D5D391}"/>
    <cellStyle name="Normal 15 2" xfId="67" xr:uid="{373C0730-1B80-4D3A-AA75-188355D5FB6D}"/>
    <cellStyle name="Normal 15 2 2" xfId="271" xr:uid="{886A7744-A67B-4123-AEC8-EDFFD456B82B}"/>
    <cellStyle name="Normal 15 2 2 2" xfId="4453" xr:uid="{CCEE10FB-5892-4944-BE8B-5E6A91389E7F}"/>
    <cellStyle name="Normal 15 2 3" xfId="4546" xr:uid="{FE113543-581B-4E94-B6A9-D0103291F4BD}"/>
    <cellStyle name="Normal 15 3" xfId="272" xr:uid="{74E42924-BE75-4031-9808-19C8B48F9EE5}"/>
    <cellStyle name="Normal 15 3 2" xfId="4422" xr:uid="{1A236411-3C71-4C61-8CC4-4A320D7CE508}"/>
    <cellStyle name="Normal 15 3 3" xfId="4343" xr:uid="{BFE0B77A-BB54-4246-BE4E-45B56AE427C2}"/>
    <cellStyle name="Normal 15 3 4" xfId="4567" xr:uid="{270C6E82-0789-417F-9EE0-FF002980C629}"/>
    <cellStyle name="Normal 15 3 5" xfId="4729" xr:uid="{4CF4FAD7-75F1-4283-A43B-C14B3F7BBC0C}"/>
    <cellStyle name="Normal 15 4" xfId="4342" xr:uid="{9B82EA8C-E37E-4314-9383-DB1991EA1C9D}"/>
    <cellStyle name="Normal 15 4 2" xfId="4545" xr:uid="{52BAED2D-7CD0-4E42-A2A2-E52FE24CD974}"/>
    <cellStyle name="Normal 15 4 3" xfId="4728" xr:uid="{389979C5-C910-45D0-9BA5-E3D0C7018C21}"/>
    <cellStyle name="Normal 15 4 4" xfId="4704" xr:uid="{416BDE6D-F5CF-4606-8B4D-7CD0219DCC9E}"/>
    <cellStyle name="Normal 16" xfId="68" xr:uid="{1EADE11A-4C16-401E-AB57-9BCC7A394A27}"/>
    <cellStyle name="Normal 16 2" xfId="273" xr:uid="{FFE48652-F798-404D-9E4E-97182766FD90}"/>
    <cellStyle name="Normal 16 2 2" xfId="4423" xr:uid="{08AC48D1-44F6-436F-86CE-57CFC49F7F81}"/>
    <cellStyle name="Normal 16 2 3" xfId="4344" xr:uid="{FA4DFA90-3D12-41E3-8767-4651B4A9B786}"/>
    <cellStyle name="Normal 16 2 4" xfId="4568" xr:uid="{A79FFED4-9ADC-40AB-B221-E51FB8A09C70}"/>
    <cellStyle name="Normal 16 2 5" xfId="4730" xr:uid="{A4B462EC-957B-4AA2-8424-129323A4FF10}"/>
    <cellStyle name="Normal 16 3" xfId="274" xr:uid="{0389CBBE-20A3-429B-8EB9-DFF027F5A311}"/>
    <cellStyle name="Normal 17" xfId="69" xr:uid="{C2503A5D-BA1F-4A9F-BAC3-7727537FB2BE}"/>
    <cellStyle name="Normal 17 2" xfId="275" xr:uid="{2628B7C9-7A6B-485C-81A3-4A8175FC1A32}"/>
    <cellStyle name="Normal 17 2 2" xfId="4424" xr:uid="{6E31B5EB-4DEC-493F-A2C3-FA75EA4DBA92}"/>
    <cellStyle name="Normal 17 2 3" xfId="4346" xr:uid="{100614C8-6F10-4791-ABF7-9747F38BB0DA}"/>
    <cellStyle name="Normal 17 2 4" xfId="4569" xr:uid="{E4BBC1E1-F619-440B-BBB0-5C7D3E2FB771}"/>
    <cellStyle name="Normal 17 2 5" xfId="4731" xr:uid="{D2F0446F-CD93-4E8C-ADC4-ADDDE0996256}"/>
    <cellStyle name="Normal 17 3" xfId="4347" xr:uid="{D3952F2E-035B-4369-A83D-4413751349CE}"/>
    <cellStyle name="Normal 17 4" xfId="4345" xr:uid="{18144D54-BCB8-4CE4-B33E-CF1D672DA25F}"/>
    <cellStyle name="Normal 18" xfId="70" xr:uid="{9FFD6ADD-D330-437C-85DF-2DAB2ADD655D}"/>
    <cellStyle name="Normal 18 2" xfId="276" xr:uid="{88853311-E92F-4181-B9A8-E1951C0B43F8}"/>
    <cellStyle name="Normal 18 2 2" xfId="4454" xr:uid="{8E7A034A-64B8-4498-ACE0-77EA1E1C7834}"/>
    <cellStyle name="Normal 18 3" xfId="4348" xr:uid="{04A39D92-AB9B-4924-AAF8-A1C1A9B0D5D6}"/>
    <cellStyle name="Normal 18 3 2" xfId="4547" xr:uid="{F9274EAD-4F44-4E02-838B-1BAD89438BAC}"/>
    <cellStyle name="Normal 18 3 3" xfId="4732" xr:uid="{86508657-65D1-4839-BE25-8A490D414E2C}"/>
    <cellStyle name="Normal 18 3 4" xfId="4705" xr:uid="{6FE6A6DC-FABA-47C5-8073-B57E4B95D2AB}"/>
    <cellStyle name="Normal 19" xfId="71" xr:uid="{F45C65A3-82C2-477A-9BCE-3B2527A7C1B0}"/>
    <cellStyle name="Normal 19 2" xfId="72" xr:uid="{77269D15-82C6-494A-976E-FCAC47E8AF38}"/>
    <cellStyle name="Normal 19 2 2" xfId="277" xr:uid="{977AAB15-B090-414F-812C-69A49090A873}"/>
    <cellStyle name="Normal 19 2 2 2" xfId="4651" xr:uid="{F228E858-2A8D-45A9-A9B0-B417F3B47558}"/>
    <cellStyle name="Normal 19 2 3" xfId="4549" xr:uid="{A859889A-2930-4550-BE9B-D7CE4C604A6D}"/>
    <cellStyle name="Normal 19 3" xfId="278" xr:uid="{F1576330-E4AA-4AC2-A306-05FD99310CDC}"/>
    <cellStyle name="Normal 19 3 2" xfId="4652" xr:uid="{163223A3-704C-4B51-95F8-60FD6953E781}"/>
    <cellStyle name="Normal 19 4" xfId="4548" xr:uid="{447C50DB-09F1-496A-9A44-30366DDB1BDD}"/>
    <cellStyle name="Normal 2" xfId="3" xr:uid="{0035700C-F3A5-4A6F-B63A-5CE25669DEE2}"/>
    <cellStyle name="Normal 2 2" xfId="73" xr:uid="{218F5B07-8A49-43C3-99B1-C36EE69994D8}"/>
    <cellStyle name="Normal 2 2 2" xfId="74" xr:uid="{CBB5A700-4ADA-4BCE-B65C-709F2BF0E175}"/>
    <cellStyle name="Normal 2 2 2 2" xfId="279" xr:uid="{31A5A90C-60BB-4964-A19F-2399AD6E5C68}"/>
    <cellStyle name="Normal 2 2 2 2 2" xfId="4655" xr:uid="{3F1F4E98-54B2-456F-AE63-177322A0DBBC}"/>
    <cellStyle name="Normal 2 2 2 3" xfId="4551" xr:uid="{0F78F3DA-6348-484C-8F0A-24ECB17416B6}"/>
    <cellStyle name="Normal 2 2 3" xfId="280" xr:uid="{86AE7296-5ECB-4308-88D7-3DD1A3187C83}"/>
    <cellStyle name="Normal 2 2 3 2" xfId="4455" xr:uid="{EA831FA5-843D-4D4E-9143-95A5C6856DE8}"/>
    <cellStyle name="Normal 2 2 3 2 2" xfId="4585" xr:uid="{EA4B5499-7277-4A23-AC8A-E292F687E272}"/>
    <cellStyle name="Normal 2 2 3 2 2 2" xfId="4656" xr:uid="{7A6AA0D2-99CC-44C2-9099-1037D4F86620}"/>
    <cellStyle name="Normal 2 2 3 2 2 3" xfId="5348" xr:uid="{7C707BDC-091F-4CD1-8FFD-8EB6572D9E66}"/>
    <cellStyle name="Normal 2 2 3 2 3" xfId="4750" xr:uid="{72A59E77-CD7B-4C39-80B2-95FB70B7DFA2}"/>
    <cellStyle name="Normal 2 2 3 2 4" xfId="5305" xr:uid="{7D197599-3767-4F69-A2B4-E51CE8D8B23D}"/>
    <cellStyle name="Normal 2 2 3 3" xfId="4435" xr:uid="{907DB7CC-A3BF-4AA2-85BE-6FBB2910444D}"/>
    <cellStyle name="Normal 2 2 3 4" xfId="4706" xr:uid="{A7DF3211-311B-4F49-8057-5DD24A778CCB}"/>
    <cellStyle name="Normal 2 2 3 5" xfId="4695" xr:uid="{D810AC77-16DF-452C-881C-63B8BF37E953}"/>
    <cellStyle name="Normal 2 2 4" xfId="4349" xr:uid="{76380B3A-7F5A-465D-A3DD-4C4CBF602223}"/>
    <cellStyle name="Normal 2 2 4 2" xfId="4550" xr:uid="{068106AC-450F-42CC-B27E-5CD99883B18A}"/>
    <cellStyle name="Normal 2 2 4 3" xfId="4733" xr:uid="{76549952-541F-4AB7-AAE3-A1293F855C23}"/>
    <cellStyle name="Normal 2 2 4 4" xfId="4707" xr:uid="{D190E07D-1138-48DE-8F20-993AC1F25E86}"/>
    <cellStyle name="Normal 2 2 5" xfId="4654" xr:uid="{53AA13DD-05E4-4C70-B570-67E8A3F78CF1}"/>
    <cellStyle name="Normal 2 2 6" xfId="4753" xr:uid="{E4779693-832F-41D3-B03C-01B6022D5CA3}"/>
    <cellStyle name="Normal 2 3" xfId="75" xr:uid="{53415DEF-04B2-4F58-9307-0B73D0A44E94}"/>
    <cellStyle name="Normal 2 3 2" xfId="76" xr:uid="{B1A94EE2-9026-4F60-A289-8E0B05F699F6}"/>
    <cellStyle name="Normal 2 3 2 2" xfId="281" xr:uid="{79BE7B28-CE6A-4E5D-9728-DDA415692C3A}"/>
    <cellStyle name="Normal 2 3 2 2 2" xfId="4657" xr:uid="{1FCFAEA1-FD0B-49A8-B91C-401773919A24}"/>
    <cellStyle name="Normal 2 3 2 3" xfId="4351" xr:uid="{176432E3-3EDE-4E5E-87FF-7EA0888BD973}"/>
    <cellStyle name="Normal 2 3 2 3 2" xfId="4553" xr:uid="{CD5E1689-66A4-413F-BBF0-9F8349E58303}"/>
    <cellStyle name="Normal 2 3 2 3 3" xfId="4735" xr:uid="{4C0BD04F-DD85-435D-87FA-7B99D0579E69}"/>
    <cellStyle name="Normal 2 3 2 3 4" xfId="4708" xr:uid="{1FBBFF04-1800-42C4-98A2-8D03EE3D82D3}"/>
    <cellStyle name="Normal 2 3 3" xfId="77" xr:uid="{C4FBFFFD-D6CF-4ED2-AF83-85DAEC46ED99}"/>
    <cellStyle name="Normal 2 3 4" xfId="78" xr:uid="{B72B3B34-C3D6-474E-BF52-A18B4A2CE837}"/>
    <cellStyle name="Normal 2 3 5" xfId="185" xr:uid="{0F21D6C4-8B8C-4EF5-AB56-F4C162F7816F}"/>
    <cellStyle name="Normal 2 3 5 2" xfId="4658" xr:uid="{8540927A-91EA-4F7B-A214-CEBDD5DBCD90}"/>
    <cellStyle name="Normal 2 3 6" xfId="4350" xr:uid="{E511EE53-56EC-40D9-BBD2-8E3977D4D3B0}"/>
    <cellStyle name="Normal 2 3 6 2" xfId="4552" xr:uid="{C2011122-1A77-456A-A2A7-57D140C7991F}"/>
    <cellStyle name="Normal 2 3 6 3" xfId="4734" xr:uid="{B1CB7C7F-9900-4FE3-8069-1C1CE05A8AF4}"/>
    <cellStyle name="Normal 2 3 6 4" xfId="4709" xr:uid="{0CF9DA15-E030-4C77-9959-E4CE1584724C}"/>
    <cellStyle name="Normal 2 3 7" xfId="5318" xr:uid="{DC56C061-612D-4B18-AF68-94728D4B235D}"/>
    <cellStyle name="Normal 2 4" xfId="79" xr:uid="{EBA32C72-27B0-4D3A-90C8-3E92D27C3977}"/>
    <cellStyle name="Normal 2 4 2" xfId="80" xr:uid="{9314C4EF-56FB-4450-94A8-6475E7443F26}"/>
    <cellStyle name="Normal 2 4 3" xfId="282" xr:uid="{0F657297-A1CB-479C-A36A-AAA7C33B59AD}"/>
    <cellStyle name="Normal 2 4 3 2" xfId="4659" xr:uid="{8154B711-1C40-4112-9996-1B40EC55A9B6}"/>
    <cellStyle name="Normal 2 4 3 3" xfId="4673" xr:uid="{C6D0DE9B-CA24-4FA8-A4E7-5C3A9AFBB017}"/>
    <cellStyle name="Normal 2 4 4" xfId="4554" xr:uid="{972DF63A-0C90-4640-BA17-06F9D672421A}"/>
    <cellStyle name="Normal 2 4 5" xfId="4754" xr:uid="{2E117BDF-B64A-43B4-ACAC-83F750222045}"/>
    <cellStyle name="Normal 2 4 6" xfId="4752" xr:uid="{B258FCF5-5843-4A22-9FAB-00E0FD4C25E0}"/>
    <cellStyle name="Normal 2 5" xfId="184" xr:uid="{9247850C-5E3B-44DF-AD1C-651E3707F620}"/>
    <cellStyle name="Normal 2 5 2" xfId="284" xr:uid="{ECCBA556-7E48-418C-9A1D-851ED7F10DA1}"/>
    <cellStyle name="Normal 2 5 2 2" xfId="2505" xr:uid="{2D753D64-ACAB-4871-A9A5-C60548F42954}"/>
    <cellStyle name="Normal 2 5 3" xfId="283" xr:uid="{92AF54B3-953E-4242-B2EF-E9872BD3B739}"/>
    <cellStyle name="Normal 2 5 3 2" xfId="4586" xr:uid="{2A667448-27B2-4D5A-833A-CCCBB89C354C}"/>
    <cellStyle name="Normal 2 5 3 3" xfId="4746" xr:uid="{BD9AF033-9FEE-47BF-BD27-B455F9A63012}"/>
    <cellStyle name="Normal 2 5 3 4" xfId="5302" xr:uid="{C6968A9B-0FC0-49C9-9A16-46CF97B84D8B}"/>
    <cellStyle name="Normal 2 5 4" xfId="4660" xr:uid="{F5A229E3-95CD-4DE7-B62B-C638AF36B4E9}"/>
    <cellStyle name="Normal 2 5 5" xfId="4615" xr:uid="{9332BEEE-DA00-4D1D-9EC4-FEBD9EF032E6}"/>
    <cellStyle name="Normal 2 5 6" xfId="4614" xr:uid="{7A63EB35-5EDE-4F8E-BBE6-E4FB9374D9BD}"/>
    <cellStyle name="Normal 2 5 7" xfId="4749" xr:uid="{88F89130-CCED-4C6F-8D34-A1E10DB48DEA}"/>
    <cellStyle name="Normal 2 5 8" xfId="4719" xr:uid="{105AC8D4-4C77-4774-B0E5-8E481E0D9DED}"/>
    <cellStyle name="Normal 2 6" xfId="285" xr:uid="{6A951EDC-3A8B-4C25-B9B2-A2D6A2554C87}"/>
    <cellStyle name="Normal 2 6 2" xfId="286" xr:uid="{4DA3F67B-DEAE-4196-B461-661FE944B4B5}"/>
    <cellStyle name="Normal 2 6 3" xfId="452" xr:uid="{555ECCFB-F0D3-45E5-9ACC-E6FF833E43B0}"/>
    <cellStyle name="Normal 2 6 3 2" xfId="5335" xr:uid="{87C7D4A1-DB3A-4B75-B479-BA0895D9FE8C}"/>
    <cellStyle name="Normal 2 6 4" xfId="4661" xr:uid="{D00F2AB0-A42A-4DCE-BBD1-1C059F9ACEAA}"/>
    <cellStyle name="Normal 2 6 5" xfId="4612" xr:uid="{3FD4991D-45FF-489E-B34C-A9F2CD0F2CF0}"/>
    <cellStyle name="Normal 2 6 5 2" xfId="4710" xr:uid="{0026E338-BEC7-4DE1-AC01-A0B0AF045BAB}"/>
    <cellStyle name="Normal 2 6 6" xfId="4598" xr:uid="{AADA5734-C1FF-4317-9616-5E0A51B66F6B}"/>
    <cellStyle name="Normal 2 6 7" xfId="5322" xr:uid="{2BE687EE-94A8-425C-AAA6-A6FB93050D75}"/>
    <cellStyle name="Normal 2 6 8" xfId="5331" xr:uid="{C2BBA67C-76DC-4FC8-A53B-211BCD8558DA}"/>
    <cellStyle name="Normal 2 7" xfId="287" xr:uid="{B821CEA8-E6E4-47DE-A6A0-55EDC68D083A}"/>
    <cellStyle name="Normal 2 7 2" xfId="4456" xr:uid="{90BE6AB1-63D7-43A7-B932-E87B1F52718F}"/>
    <cellStyle name="Normal 2 7 3" xfId="4662" xr:uid="{5CFE7A6A-298C-46C4-9D08-1608E4A7FC6C}"/>
    <cellStyle name="Normal 2 7 4" xfId="5303" xr:uid="{08BDF74C-7FB2-4053-BECF-5E54EE82BC8C}"/>
    <cellStyle name="Normal 2 8" xfId="4508" xr:uid="{192FD570-0AD6-4745-B383-11A69A53CF70}"/>
    <cellStyle name="Normal 2 9" xfId="4653" xr:uid="{68A8369B-B07E-4954-A651-98AB9E3485A6}"/>
    <cellStyle name="Normal 20" xfId="434" xr:uid="{5AF50CA2-BBAF-4BF2-8D2F-B0F7DEDA11CB}"/>
    <cellStyle name="Normal 20 2" xfId="435" xr:uid="{F8C16C1A-5F7E-4A96-9127-6DA7325C6FE7}"/>
    <cellStyle name="Normal 20 2 2" xfId="436" xr:uid="{7FB085D2-5E82-44F3-BF11-AEE252364EEA}"/>
    <cellStyle name="Normal 20 2 2 2" xfId="4425" xr:uid="{6DB56601-71F7-4B46-9585-EAB143419E1B}"/>
    <cellStyle name="Normal 20 2 2 3" xfId="4417" xr:uid="{BC63D02C-A0AD-4299-9658-FAAF5500B457}"/>
    <cellStyle name="Normal 20 2 2 4" xfId="4582" xr:uid="{051BA29A-9878-4832-BD5D-1384A954407D}"/>
    <cellStyle name="Normal 20 2 2 5" xfId="4744" xr:uid="{53A526D2-E22F-41A7-82FD-5071D5976F75}"/>
    <cellStyle name="Normal 20 2 3" xfId="4420" xr:uid="{16967488-F8C1-4486-AADB-17DD6033DB03}"/>
    <cellStyle name="Normal 20 2 4" xfId="4416" xr:uid="{FD99002C-2BF6-4BFF-94B3-D5E0816A7519}"/>
    <cellStyle name="Normal 20 2 5" xfId="4581" xr:uid="{164870DE-F084-4B7E-8748-6DC3CA8C4F9C}"/>
    <cellStyle name="Normal 20 2 6" xfId="4743" xr:uid="{BC7BBCB3-33C2-4047-BCE7-8ADB2B0F6F41}"/>
    <cellStyle name="Normal 20 3" xfId="1167" xr:uid="{6A268E74-6388-4446-82CC-ED6AF97BFF71}"/>
    <cellStyle name="Normal 20 3 2" xfId="4457" xr:uid="{33D0935D-EE52-4A11-BCB3-53E2CDB43B94}"/>
    <cellStyle name="Normal 20 4" xfId="4352" xr:uid="{95744E63-FB8A-4B0F-98C6-7B0CEB057497}"/>
    <cellStyle name="Normal 20 4 2" xfId="4555" xr:uid="{DD5D9C83-FB66-4D65-B81E-05650BAADD9F}"/>
    <cellStyle name="Normal 20 4 3" xfId="4736" xr:uid="{8B753EAF-9499-4298-9C70-C6E792856570}"/>
    <cellStyle name="Normal 20 4 4" xfId="4711" xr:uid="{1585B730-BA84-455E-9994-245D58923591}"/>
    <cellStyle name="Normal 20 5" xfId="4433" xr:uid="{A0E18427-6DB1-43B2-BFE0-609C52F34A58}"/>
    <cellStyle name="Normal 20 5 2" xfId="5328" xr:uid="{20CD1CB3-5695-4716-B19B-D50730D765F0}"/>
    <cellStyle name="Normal 20 6" xfId="4587" xr:uid="{2C489718-3105-489C-863E-105E579C6C8B}"/>
    <cellStyle name="Normal 20 7" xfId="4696" xr:uid="{B680D102-419E-41F3-9883-C3A32173B2B3}"/>
    <cellStyle name="Normal 20 8" xfId="4717" xr:uid="{B1DEF378-BDC4-410D-96BB-4E818E2D6101}"/>
    <cellStyle name="Normal 20 9" xfId="4716" xr:uid="{D014D13A-E8AF-4735-835A-D260473B2AD3}"/>
    <cellStyle name="Normal 21" xfId="437" xr:uid="{D38A4AE9-6B49-48C4-8FBF-1BA7F6E1AEE3}"/>
    <cellStyle name="Normal 21 2" xfId="438" xr:uid="{0C7B1210-041B-4D81-A633-112238267D7E}"/>
    <cellStyle name="Normal 21 2 2" xfId="439" xr:uid="{735941F9-3B18-4A89-99C8-EF7CA80743FB}"/>
    <cellStyle name="Normal 21 3" xfId="4353" xr:uid="{512823B8-AC3F-4860-9DFE-FE335F22D51F}"/>
    <cellStyle name="Normal 21 3 2" xfId="4459" xr:uid="{3BE2AAD0-EF8D-4566-9634-F2BFA2B6E5DB}"/>
    <cellStyle name="Normal 21 3 3" xfId="4458" xr:uid="{EC438606-D755-495B-A961-5BAB4955D7D4}"/>
    <cellStyle name="Normal 21 4" xfId="4570" xr:uid="{E377B202-E4C9-4DDF-A95F-133F3BDB9BD8}"/>
    <cellStyle name="Normal 21 5" xfId="4737" xr:uid="{E7497040-E5A8-426F-B09F-63F89F32A800}"/>
    <cellStyle name="Normal 22" xfId="440" xr:uid="{8591FE1D-1E59-4BC8-944B-80E5079246AF}"/>
    <cellStyle name="Normal 22 2" xfId="441" xr:uid="{6232B232-531C-4241-A2D2-3B6D54F355E7}"/>
    <cellStyle name="Normal 22 3" xfId="4310" xr:uid="{65E5C26A-2C4B-427F-ADDF-B596AAF8B158}"/>
    <cellStyle name="Normal 22 3 2" xfId="4354" xr:uid="{63340A15-AD3B-4FD7-9CEA-3FF498BE6262}"/>
    <cellStyle name="Normal 22 3 2 2" xfId="4461" xr:uid="{057E1916-DE0B-4BB9-9CA5-C1C7118BF1BC}"/>
    <cellStyle name="Normal 22 3 3" xfId="4460" xr:uid="{674BE48C-431B-40F0-8F62-EF2EAA825AD0}"/>
    <cellStyle name="Normal 22 3 4" xfId="4691" xr:uid="{8B7C76CD-3E56-4E6D-B3C4-1A32FEBB5BC2}"/>
    <cellStyle name="Normal 22 4" xfId="4313" xr:uid="{D40E9C87-18ED-4B87-B1D0-976D37856820}"/>
    <cellStyle name="Normal 22 4 2" xfId="4431" xr:uid="{BC09FA81-0BFA-4FA5-A316-8D5B9B88250B}"/>
    <cellStyle name="Normal 22 4 3" xfId="4571" xr:uid="{1A36703B-5ABF-4028-BBAD-861FC8E766DB}"/>
    <cellStyle name="Normal 22 4 3 2" xfId="4590" xr:uid="{3261B703-6FAE-413D-989C-8ABE291E289E}"/>
    <cellStyle name="Normal 22 4 3 3" xfId="4748" xr:uid="{9DF103AA-F1A8-4B95-B30B-48042FE8AB46}"/>
    <cellStyle name="Normal 22 4 3 4" xfId="5338" xr:uid="{02216DBB-7612-4F5C-A222-5B0F1D58F4FA}"/>
    <cellStyle name="Normal 22 4 3 5" xfId="5334" xr:uid="{075CDC53-3500-4D54-8C5C-78CD952ED89F}"/>
    <cellStyle name="Normal 22 4 4" xfId="4692" xr:uid="{CF3A5608-5C52-470E-AF43-959D7A85B2A6}"/>
    <cellStyle name="Normal 22 4 5" xfId="4604" xr:uid="{894436E1-C1B4-4F9F-9C4A-0057B8BDC15C}"/>
    <cellStyle name="Normal 22 4 6" xfId="4595" xr:uid="{6430E636-9F58-4FB5-B048-EBBBCBDDD94D}"/>
    <cellStyle name="Normal 22 4 7" xfId="4594" xr:uid="{3142E292-15A2-4FAF-85C8-87AFDAF36219}"/>
    <cellStyle name="Normal 22 4 8" xfId="4593" xr:uid="{49D144FD-68AF-4AFD-B920-5A93C73844B6}"/>
    <cellStyle name="Normal 22 4 9" xfId="4592" xr:uid="{76B80AC5-FD4D-46BF-A005-1C2B9EDB7910}"/>
    <cellStyle name="Normal 22 5" xfId="4738" xr:uid="{706C731A-E36B-4475-B743-EABC6711C1D8}"/>
    <cellStyle name="Normal 23" xfId="442" xr:uid="{7E4F174C-41DB-4C27-8BB5-FFFEE017BE06}"/>
    <cellStyle name="Normal 23 2" xfId="2500" xr:uid="{EA5C17F0-E1F2-445F-8195-B59FD2DB150F}"/>
    <cellStyle name="Normal 23 2 2" xfId="4356" xr:uid="{28810A55-90AE-4C23-B3E6-089AFE647E02}"/>
    <cellStyle name="Normal 23 2 2 2" xfId="4751" xr:uid="{F9853E43-4E72-40F2-9AC6-C9025BE32861}"/>
    <cellStyle name="Normal 23 2 2 3" xfId="4693" xr:uid="{2C09CED1-B852-4024-B402-FD18920B83CD}"/>
    <cellStyle name="Normal 23 2 2 4" xfId="4663" xr:uid="{976E6ADF-7A4C-4FF2-87B2-C905F6D4695F}"/>
    <cellStyle name="Normal 23 2 3" xfId="4605" xr:uid="{B1DB7BAE-4C81-4DBC-B4BF-2BF6A45E37F3}"/>
    <cellStyle name="Normal 23 2 4" xfId="4712" xr:uid="{EC391F3A-4AD9-4A53-8552-073CA224CFDA}"/>
    <cellStyle name="Normal 23 3" xfId="4426" xr:uid="{1BCB36D6-399E-4F46-B11A-1462BC215D55}"/>
    <cellStyle name="Normal 23 4" xfId="4355" xr:uid="{22259FF3-A6FC-4985-938C-68CD088A4FEE}"/>
    <cellStyle name="Normal 23 5" xfId="4572" xr:uid="{5A3943CD-0FFC-4A5F-A680-9C04970BE4E2}"/>
    <cellStyle name="Normal 23 6" xfId="4739" xr:uid="{1EEB27D4-77BE-4925-A359-55FA5F992AEE}"/>
    <cellStyle name="Normal 24" xfId="443" xr:uid="{B25F61A0-E7AA-4972-9D6C-AEB9263F3B9F}"/>
    <cellStyle name="Normal 24 2" xfId="444" xr:uid="{FDD3E683-9D92-4EA2-B5DE-2F4B9977A434}"/>
    <cellStyle name="Normal 24 2 2" xfId="4428" xr:uid="{7C44D51A-8B9D-4919-954A-9D2AA1E20065}"/>
    <cellStyle name="Normal 24 2 3" xfId="4358" xr:uid="{D3823E46-8F0E-4851-BC57-A6F1885359B9}"/>
    <cellStyle name="Normal 24 2 4" xfId="4574" xr:uid="{18B3DC81-65F9-470C-90C3-84A53BEFA5EA}"/>
    <cellStyle name="Normal 24 2 5" xfId="4741" xr:uid="{0679C275-2353-4643-9D90-C58EAA017C91}"/>
    <cellStyle name="Normal 24 3" xfId="4427" xr:uid="{4C255599-FF3C-4E72-AB95-88E4E8AA5082}"/>
    <cellStyle name="Normal 24 4" xfId="4357" xr:uid="{14493957-2F64-47DF-A5EC-34711AA7F221}"/>
    <cellStyle name="Normal 24 5" xfId="4573" xr:uid="{757C7F04-0F0A-48E0-931F-BCA5022AFE6F}"/>
    <cellStyle name="Normal 24 6" xfId="4740" xr:uid="{E3872E47-AF3A-43A7-AA59-E4286F8A77A2}"/>
    <cellStyle name="Normal 25" xfId="451" xr:uid="{292E5353-A765-476D-AFD4-B89087139B04}"/>
    <cellStyle name="Normal 25 2" xfId="4360" xr:uid="{E995F76D-88A2-4204-8168-9659DD876903}"/>
    <cellStyle name="Normal 25 2 2" xfId="5337" xr:uid="{47B293A9-2619-4B42-990C-373D6AA2D3A9}"/>
    <cellStyle name="Normal 25 3" xfId="4429" xr:uid="{FA4DDFEB-A779-4B98-94DE-BEECC31A4AB3}"/>
    <cellStyle name="Normal 25 4" xfId="4359" xr:uid="{0881C2A3-5304-49B0-918F-781B99008AEE}"/>
    <cellStyle name="Normal 25 5" xfId="4575" xr:uid="{F04E3266-313E-4BCD-A31A-D23378E162EC}"/>
    <cellStyle name="Normal 26" xfId="2498" xr:uid="{329FDF04-1E3D-455C-9039-D119F9979096}"/>
    <cellStyle name="Normal 26 2" xfId="2499" xr:uid="{B112C2F1-F6E0-469C-BD48-40ADA8F25D18}"/>
    <cellStyle name="Normal 26 2 2" xfId="4362" xr:uid="{9AD1E13A-960C-49F6-BA91-2B3CB41BBDB6}"/>
    <cellStyle name="Normal 26 3" xfId="4361" xr:uid="{61FDC036-C01A-4BAE-90FF-91ACB3BF5BF8}"/>
    <cellStyle name="Normal 26 3 2" xfId="4436" xr:uid="{E127792E-D0CB-4937-942E-F3E189E1364D}"/>
    <cellStyle name="Normal 27" xfId="2507" xr:uid="{3662C16E-B310-48E6-AF37-6B71715E261D}"/>
    <cellStyle name="Normal 27 2" xfId="4364" xr:uid="{26C08316-FFF2-44EB-BF97-093C551AB644}"/>
    <cellStyle name="Normal 27 3" xfId="4363" xr:uid="{D8ED73CC-DF28-4130-A09A-D45EBBCD1FB6}"/>
    <cellStyle name="Normal 27 4" xfId="4599" xr:uid="{B06AB087-5079-49AA-9BF0-1C5A90783AB1}"/>
    <cellStyle name="Normal 27 5" xfId="5320" xr:uid="{5BF76D9E-CFB3-4461-B093-3B53C7958D71}"/>
    <cellStyle name="Normal 27 6" xfId="4589" xr:uid="{C15A8503-65EC-47BE-8537-DC22D9957340}"/>
    <cellStyle name="Normal 27 7" xfId="5332" xr:uid="{5773219C-04D5-4E50-9705-0CD8FE6281EC}"/>
    <cellStyle name="Normal 28" xfId="4365" xr:uid="{017B87F4-3E8B-409F-8BEB-CC1F7A46F211}"/>
    <cellStyle name="Normal 28 2" xfId="4366" xr:uid="{B0FCEE2F-3F5D-4D40-989D-B26E7091D547}"/>
    <cellStyle name="Normal 28 3" xfId="4367" xr:uid="{5EF75816-9BB6-4641-822D-03B8813A746E}"/>
    <cellStyle name="Normal 29" xfId="4368" xr:uid="{82777ED4-B916-46DA-9D6F-EC3FDAF2F2DD}"/>
    <cellStyle name="Normal 29 2" xfId="4369" xr:uid="{2D96134E-FADB-4148-9E52-B04325B3A410}"/>
    <cellStyle name="Normal 3" xfId="2" xr:uid="{665067A7-73F8-4B7E-BFD2-7BB3B9468366}"/>
    <cellStyle name="Normal 3 2" xfId="81" xr:uid="{E7B16D1D-A905-4473-B815-B9E06A44A101}"/>
    <cellStyle name="Normal 3 2 2" xfId="82" xr:uid="{26D83CD8-ADB4-4417-83D8-196EA4FF115E}"/>
    <cellStyle name="Normal 3 2 2 2" xfId="288" xr:uid="{037BB272-56E9-4504-8465-9946B381614B}"/>
    <cellStyle name="Normal 3 2 2 2 2" xfId="4665" xr:uid="{4123C5DC-AB71-421D-B2EA-2A1AD2582B56}"/>
    <cellStyle name="Normal 3 2 2 3" xfId="4556" xr:uid="{64E83E9F-C983-434F-B7DF-16BC77E6C6AA}"/>
    <cellStyle name="Normal 3 2 3" xfId="83" xr:uid="{B1A563F7-A0F4-4DFE-80BB-A096160D767A}"/>
    <cellStyle name="Normal 3 2 4" xfId="289" xr:uid="{162B1AD4-849C-4CFE-A865-5424DFB2D168}"/>
    <cellStyle name="Normal 3 2 4 2" xfId="4666" xr:uid="{70B648F9-56A4-4CE1-8F99-C4A117EA833D}"/>
    <cellStyle name="Normal 3 2 5" xfId="2506" xr:uid="{34B8A362-C588-46AB-85FA-0692BF0E3562}"/>
    <cellStyle name="Normal 3 2 5 2" xfId="4509" xr:uid="{28406A15-CB7C-4B64-8F3E-80800085F4B8}"/>
    <cellStyle name="Normal 3 2 5 3" xfId="5304" xr:uid="{E7F5A307-A888-48A9-8090-D40105E7FEE2}"/>
    <cellStyle name="Normal 3 3" xfId="84" xr:uid="{1AD6D27B-7FB6-49A3-A42E-1F457B6C1238}"/>
    <cellStyle name="Normal 3 3 2" xfId="290" xr:uid="{D0A6041C-78F3-4537-8B68-44A910BB264E}"/>
    <cellStyle name="Normal 3 3 2 2" xfId="4667" xr:uid="{D6624447-7A13-43CB-8670-D01B83D85EAE}"/>
    <cellStyle name="Normal 3 3 3" xfId="4557" xr:uid="{E6EE2862-2A74-41E2-B663-F354D4D92DD0}"/>
    <cellStyle name="Normal 3 4" xfId="85" xr:uid="{739578AD-E54B-4032-A8C6-FBACF2610E0C}"/>
    <cellStyle name="Normal 3 4 2" xfId="2502" xr:uid="{0128DFD7-B6C9-46F1-837A-0B36CEF4D3A7}"/>
    <cellStyle name="Normal 3 4 2 2" xfId="4668" xr:uid="{86A0BBD2-1D96-4AAC-ABD8-248EBB1EEC4D}"/>
    <cellStyle name="Normal 3 4 3" xfId="5341" xr:uid="{95FBF7C1-A274-417C-A5D5-1CA9A3F436A7}"/>
    <cellStyle name="Normal 3 5" xfId="2501" xr:uid="{F1758847-4D2D-47D8-A686-2D8AC2D4485F}"/>
    <cellStyle name="Normal 3 5 2" xfId="4669" xr:uid="{8AE75C47-0BCF-4A1C-9DF6-211E91028A32}"/>
    <cellStyle name="Normal 3 5 3" xfId="4745" xr:uid="{0988C9A7-300C-456F-BDC6-399D52F1C4C2}"/>
    <cellStyle name="Normal 3 5 4" xfId="4713" xr:uid="{45AB54E4-C210-473A-BBEE-F4DD1665CE66}"/>
    <cellStyle name="Normal 3 6" xfId="4664" xr:uid="{DF4FE0DB-819E-4E67-A0F5-F30B4859B873}"/>
    <cellStyle name="Normal 3 6 2" xfId="5336" xr:uid="{404F3F7F-B525-4337-87B1-7F1B49D4383B}"/>
    <cellStyle name="Normal 3 6 2 2" xfId="5333" xr:uid="{2F17DA85-DC4E-4A69-BCB0-06A816CB4109}"/>
    <cellStyle name="Normal 30" xfId="4370" xr:uid="{AFC87A00-D973-4691-9CC7-54868A225B84}"/>
    <cellStyle name="Normal 30 2" xfId="4371" xr:uid="{142FC16B-98ED-41F4-998E-D65789A71EE0}"/>
    <cellStyle name="Normal 31" xfId="4372" xr:uid="{FB196236-768E-460D-A125-920E18408CE6}"/>
    <cellStyle name="Normal 31 2" xfId="4373" xr:uid="{C37EEEAC-BE81-4E7A-888C-BA7E4F9EB3EA}"/>
    <cellStyle name="Normal 32" xfId="4374" xr:uid="{8E8F27D3-0054-4D86-8DFD-0AADE3A86B7F}"/>
    <cellStyle name="Normal 33" xfId="4375" xr:uid="{AF6F9AAB-2974-45D8-9BE6-9B834DD69EF2}"/>
    <cellStyle name="Normal 33 2" xfId="4376" xr:uid="{F4342251-502C-497F-9AAC-EE59C701D9D8}"/>
    <cellStyle name="Normal 34" xfId="4377" xr:uid="{004066FD-7F03-474A-B7C4-FE48C9997C1D}"/>
    <cellStyle name="Normal 34 2" xfId="4378" xr:uid="{D6A0FBCC-C578-484B-9394-09431336CBD1}"/>
    <cellStyle name="Normal 35" xfId="4379" xr:uid="{585F9D79-9DFB-44B1-91C1-A681A1142B30}"/>
    <cellStyle name="Normal 35 2" xfId="4380" xr:uid="{1BA0D0F7-0B48-467A-B66E-43C71B5C88E0}"/>
    <cellStyle name="Normal 36" xfId="4381" xr:uid="{1AC51345-3346-478F-9C8D-7C4A1D93EB1E}"/>
    <cellStyle name="Normal 36 2" xfId="4382" xr:uid="{0B2F95C3-0693-48FF-84F0-5FF1812F62D2}"/>
    <cellStyle name="Normal 37" xfId="4383" xr:uid="{08775080-0D81-4660-BBEA-6E88335F2E24}"/>
    <cellStyle name="Normal 37 2" xfId="4384" xr:uid="{DEC098C8-7BE7-4875-B242-8CBF86B2C4EE}"/>
    <cellStyle name="Normal 38" xfId="4385" xr:uid="{C439BA8C-A075-4338-B07D-96DE5CF0FAA4}"/>
    <cellStyle name="Normal 38 2" xfId="4386" xr:uid="{DFC40BD3-4024-4BBE-BC4D-6484ABC2F0A8}"/>
    <cellStyle name="Normal 39" xfId="4387" xr:uid="{0D8E8EEE-1372-4149-A3B0-A980254B0999}"/>
    <cellStyle name="Normal 39 2" xfId="4388" xr:uid="{56255976-32F6-4231-AC10-D89CE65FAB98}"/>
    <cellStyle name="Normal 39 2 2" xfId="4389" xr:uid="{B1E972BC-8AA1-452A-B6D5-9A838E2CFA4D}"/>
    <cellStyle name="Normal 39 3" xfId="4390" xr:uid="{0CD17C70-2F82-4202-B630-3825EE5F6F8B}"/>
    <cellStyle name="Normal 4" xfId="86" xr:uid="{E9AB670E-4A37-4097-B28E-0A4FD7CC068C}"/>
    <cellStyle name="Normal 4 2" xfId="87" xr:uid="{A1339761-8DD0-4246-B4AF-A232EC069EA0}"/>
    <cellStyle name="Normal 4 2 2" xfId="88" xr:uid="{5CB4FDB6-0B45-4883-8832-B44121C1640A}"/>
    <cellStyle name="Normal 4 2 2 2" xfId="445" xr:uid="{D32866CB-42A4-4AE9-974E-54C6A937F7FF}"/>
    <cellStyle name="Normal 4 2 2 3" xfId="2807" xr:uid="{AA0D7805-2E3A-4505-A1AE-C387AF91970B}"/>
    <cellStyle name="Normal 4 2 2 4" xfId="2808" xr:uid="{9655003C-01F5-4070-9E6B-04A28ACF3110}"/>
    <cellStyle name="Normal 4 2 2 4 2" xfId="2809" xr:uid="{4B80CA01-6C7A-4FBB-8852-1AB1C5018844}"/>
    <cellStyle name="Normal 4 2 2 4 3" xfId="2810" xr:uid="{3A246B12-5B5A-4379-A5B5-B2FEDF019CC2}"/>
    <cellStyle name="Normal 4 2 2 4 3 2" xfId="2811" xr:uid="{7FE3752B-3028-4938-9B4F-5D91738DD71E}"/>
    <cellStyle name="Normal 4 2 2 4 3 3" xfId="4312" xr:uid="{68A8D479-9F4F-4D61-BB16-0EC9B46FA576}"/>
    <cellStyle name="Normal 4 2 3" xfId="2493" xr:uid="{99240CBD-C241-46F1-9F56-F0A0958A3227}"/>
    <cellStyle name="Normal 4 2 3 2" xfId="2504" xr:uid="{4B7BAB05-67FB-4007-851F-4A88FB2267B1}"/>
    <cellStyle name="Normal 4 2 3 2 2" xfId="4462" xr:uid="{808D0134-40E7-4326-AF51-4311EE3CA9FD}"/>
    <cellStyle name="Normal 4 2 3 3" xfId="4463" xr:uid="{33FFDD54-6FA8-4295-A520-8C6E55295E75}"/>
    <cellStyle name="Normal 4 2 3 3 2" xfId="4464" xr:uid="{550473F4-D2E2-4910-9D26-6DBF4AF54664}"/>
    <cellStyle name="Normal 4 2 3 4" xfId="4465" xr:uid="{B590969B-E7F3-4522-9C99-D540C2E5F25E}"/>
    <cellStyle name="Normal 4 2 3 5" xfId="4466" xr:uid="{706ABF31-616B-4FA3-A215-0B146D351877}"/>
    <cellStyle name="Normal 4 2 4" xfId="2494" xr:uid="{069FFA95-D04A-4F5A-A249-E548033BFCE6}"/>
    <cellStyle name="Normal 4 2 4 2" xfId="4392" xr:uid="{BE1605D2-92A1-4337-8173-E334876EB29E}"/>
    <cellStyle name="Normal 4 2 4 2 2" xfId="4467" xr:uid="{5E43D2ED-AB9E-4F8B-9536-C78831F96782}"/>
    <cellStyle name="Normal 4 2 4 2 3" xfId="4694" xr:uid="{7654C8A1-51CF-4FB8-B890-02ECFD027BEB}"/>
    <cellStyle name="Normal 4 2 4 2 4" xfId="4613" xr:uid="{C39600D9-AFB3-46F6-A80B-2F7E0CC27F1D}"/>
    <cellStyle name="Normal 4 2 4 3" xfId="4576" xr:uid="{089557BD-0665-43FB-89B1-2EB4E8E7F2E8}"/>
    <cellStyle name="Normal 4 2 4 4" xfId="4714" xr:uid="{DF379FE4-4302-4C02-8C6A-1512A8ED7846}"/>
    <cellStyle name="Normal 4 2 5" xfId="1168" xr:uid="{9C093525-EDA9-4DDA-A295-3F611C42B8CD}"/>
    <cellStyle name="Normal 4 2 6" xfId="4558" xr:uid="{36C180C2-0AD0-4BA4-BF55-FF49CE283D31}"/>
    <cellStyle name="Normal 4 2 7" xfId="5345" xr:uid="{C564FCC8-1183-4C44-B652-716670E2C2EB}"/>
    <cellStyle name="Normal 4 3" xfId="528" xr:uid="{BDD6DC22-C63A-4CC4-B5BE-BDF028F357E3}"/>
    <cellStyle name="Normal 4 3 2" xfId="1170" xr:uid="{DD56E2BE-BDA3-43CF-8844-C7BD717310C5}"/>
    <cellStyle name="Normal 4 3 2 2" xfId="1171" xr:uid="{64E6F54E-B219-405D-85CB-2777CBBA2715}"/>
    <cellStyle name="Normal 4 3 2 3" xfId="1172" xr:uid="{0A1668D8-DEEF-4BCB-AA6C-6ADFB1D4A3C6}"/>
    <cellStyle name="Normal 4 3 3" xfId="1169" xr:uid="{C0F55257-27A9-4403-81D1-F9C1C37FABF4}"/>
    <cellStyle name="Normal 4 3 3 2" xfId="4434" xr:uid="{A21C0FA0-700F-4C83-87F4-2474F4B53E00}"/>
    <cellStyle name="Normal 4 3 4" xfId="2812" xr:uid="{3CEAC94A-E84E-4B6B-ABC4-44AAEF7234B1}"/>
    <cellStyle name="Normal 4 3 5" xfId="2813" xr:uid="{FD905D7A-56DD-4612-B93C-EC146CDC55F9}"/>
    <cellStyle name="Normal 4 3 5 2" xfId="2814" xr:uid="{9AB34508-1416-4CBE-AEAD-364098733511}"/>
    <cellStyle name="Normal 4 3 5 3" xfId="2815" xr:uid="{59D07DF2-0144-46E7-BBCA-A8E2EBAE9AD1}"/>
    <cellStyle name="Normal 4 3 5 3 2" xfId="2816" xr:uid="{D9B45918-2F20-44C8-9640-FCFE2AC8AA12}"/>
    <cellStyle name="Normal 4 3 5 3 3" xfId="4311" xr:uid="{C6369648-3479-42F6-B554-C85B02849EE5}"/>
    <cellStyle name="Normal 4 3 6" xfId="4314" xr:uid="{84C66205-CC39-4F43-AEA8-93229E769A78}"/>
    <cellStyle name="Normal 4 4" xfId="453" xr:uid="{4CB41126-A289-48E5-A479-DDFA4E9CB459}"/>
    <cellStyle name="Normal 4 4 2" xfId="2495" xr:uid="{12C8171A-AC22-4D29-BDAE-653BFA0D0A7B}"/>
    <cellStyle name="Normal 4 4 2 2" xfId="5349" xr:uid="{DFAA75AA-587E-4F61-B235-E7DF3EF4DFB3}"/>
    <cellStyle name="Normal 4 4 3" xfId="2503" xr:uid="{7A38ECA2-5D8D-426C-998C-8315FF8CBA29}"/>
    <cellStyle name="Normal 4 4 3 2" xfId="4317" xr:uid="{47BDDB17-BC47-4016-822C-363552F441FB}"/>
    <cellStyle name="Normal 4 4 3 3" xfId="4316" xr:uid="{16C7C2D3-B288-479E-9E5B-6B962F00CB23}"/>
    <cellStyle name="Normal 4 4 4" xfId="4747" xr:uid="{AD7E181D-433F-4E8F-99E3-33E954C89BAC}"/>
    <cellStyle name="Normal 4 5" xfId="2496" xr:uid="{54FF2A44-EDC6-492C-BA6B-977F1D1E55CF}"/>
    <cellStyle name="Normal 4 5 2" xfId="4391" xr:uid="{36734C85-221A-40DD-B367-12F7EF47B6D3}"/>
    <cellStyle name="Normal 4 6" xfId="2497" xr:uid="{264BE631-42A6-4515-84D7-1A375B47B605}"/>
    <cellStyle name="Normal 4 7" xfId="900" xr:uid="{EFD656C0-1842-43E4-9383-2617061A46BD}"/>
    <cellStyle name="Normal 4 8" xfId="5344" xr:uid="{69F5EFD1-BBC4-445D-B359-3B3DB809BE64}"/>
    <cellStyle name="Normal 40" xfId="4393" xr:uid="{C4ACB3FB-E368-4DF9-B220-5A5E26806312}"/>
    <cellStyle name="Normal 40 2" xfId="4394" xr:uid="{DCF56487-B6CD-47C0-BD86-85D2306B3BB3}"/>
    <cellStyle name="Normal 40 2 2" xfId="4395" xr:uid="{739C8A0A-8EAE-4A7E-B974-092EE2EB9418}"/>
    <cellStyle name="Normal 40 3" xfId="4396" xr:uid="{50EFDFA2-337D-4DCC-B6CA-0E1702454CC5}"/>
    <cellStyle name="Normal 41" xfId="4397" xr:uid="{8FF0EDD0-1B5E-4B48-8F0B-2D964BBF9199}"/>
    <cellStyle name="Normal 41 2" xfId="4398" xr:uid="{8DADC16C-7312-443B-9E4F-F4C4802AB39C}"/>
    <cellStyle name="Normal 42" xfId="4399" xr:uid="{482217DB-0A37-4BC9-97A6-98F62C9C13F0}"/>
    <cellStyle name="Normal 42 2" xfId="4400" xr:uid="{B387022A-A603-4E88-A1F5-E46FB0946220}"/>
    <cellStyle name="Normal 43" xfId="4401" xr:uid="{FFF4CAF8-8F4A-414A-9E77-02DB037A88E0}"/>
    <cellStyle name="Normal 43 2" xfId="4402" xr:uid="{8A1596C2-7C15-48C2-B7E5-3615CF88926D}"/>
    <cellStyle name="Normal 44" xfId="4412" xr:uid="{D3A5D6B4-D290-4D70-9666-19CA52793F61}"/>
    <cellStyle name="Normal 44 2" xfId="4413" xr:uid="{2BCC9091-39EC-460B-BD2E-AC57B7327034}"/>
    <cellStyle name="Normal 45" xfId="4674" xr:uid="{9564A11D-5D06-44FA-9E4A-7742B7BEA5BF}"/>
    <cellStyle name="Normal 45 2" xfId="5324" xr:uid="{D5C3A097-238D-48C9-A46E-C045D0144EFD}"/>
    <cellStyle name="Normal 45 3" xfId="5323" xr:uid="{9A77E1C9-20D6-4A83-A88E-D5052D5006CB}"/>
    <cellStyle name="Normal 5" xfId="89" xr:uid="{DAC992CE-356C-4295-B70D-A4ACA00FB6CD}"/>
    <cellStyle name="Normal 5 10" xfId="291" xr:uid="{39D36018-E517-4875-815F-183FFBC4BA95}"/>
    <cellStyle name="Normal 5 10 2" xfId="529" xr:uid="{836A8716-5C2F-4397-924F-B8C8E4F064DA}"/>
    <cellStyle name="Normal 5 10 2 2" xfId="1173" xr:uid="{E6ED55C2-26DD-46A4-8068-C9F352448974}"/>
    <cellStyle name="Normal 5 10 2 3" xfId="2817" xr:uid="{6D158735-2FB1-44EF-A8D2-F08CEDEE77F4}"/>
    <cellStyle name="Normal 5 10 2 4" xfId="2818" xr:uid="{EFE4F652-EBBB-480F-9D94-795F8B55AF51}"/>
    <cellStyle name="Normal 5 10 3" xfId="1174" xr:uid="{13E2220F-749C-4135-9E00-E990826B2BFB}"/>
    <cellStyle name="Normal 5 10 3 2" xfId="2819" xr:uid="{879BD435-8112-4433-AEA2-5B634E11E4B3}"/>
    <cellStyle name="Normal 5 10 3 3" xfId="2820" xr:uid="{15D635DE-8A1B-4EFF-83F0-F354B7DA10E0}"/>
    <cellStyle name="Normal 5 10 3 4" xfId="2821" xr:uid="{D2761774-72D5-4D55-9A75-D8C89808B8B2}"/>
    <cellStyle name="Normal 5 10 4" xfId="2822" xr:uid="{F08AC765-5DB4-488C-A597-33B5107EBC03}"/>
    <cellStyle name="Normal 5 10 5" xfId="2823" xr:uid="{C92B66FA-42BA-4B0B-9A99-AEF1A01128BE}"/>
    <cellStyle name="Normal 5 10 6" xfId="2824" xr:uid="{56FCEFAF-6D71-4F60-B820-8E8C27B741AC}"/>
    <cellStyle name="Normal 5 11" xfId="292" xr:uid="{993D7EF6-621C-425E-856C-8A6F4E2D2482}"/>
    <cellStyle name="Normal 5 11 2" xfId="1175" xr:uid="{3B3232A5-6703-47C0-874A-1D20F608CBDE}"/>
    <cellStyle name="Normal 5 11 2 2" xfId="2825" xr:uid="{A1B885DE-F3C7-4004-872C-D46F61724AC0}"/>
    <cellStyle name="Normal 5 11 2 2 2" xfId="4403" xr:uid="{32062881-FD3E-425A-BFB4-9EF8B794F5E6}"/>
    <cellStyle name="Normal 5 11 2 2 3" xfId="4681" xr:uid="{297A1287-D303-4438-B4D2-57942AC5F414}"/>
    <cellStyle name="Normal 5 11 2 3" xfId="2826" xr:uid="{06FAEE16-682A-429A-A045-3371E9B8BC53}"/>
    <cellStyle name="Normal 5 11 2 4" xfId="2827" xr:uid="{F5E5B0FB-9EC3-4383-B111-55739EE76922}"/>
    <cellStyle name="Normal 5 11 3" xfId="2828" xr:uid="{13DE3E8C-CA7D-4F55-BA2E-DAE2A923E81B}"/>
    <cellStyle name="Normal 5 11 3 2" xfId="5340" xr:uid="{AF1B9E35-3D27-4938-834A-2F360E93E8DB}"/>
    <cellStyle name="Normal 5 11 4" xfId="2829" xr:uid="{A0946A19-779F-4506-BCEE-A4CCAA7827C0}"/>
    <cellStyle name="Normal 5 11 4 2" xfId="4577" xr:uid="{8D2FF2AE-D22E-4BF9-AECA-900AA49B4B39}"/>
    <cellStyle name="Normal 5 11 4 3" xfId="4682" xr:uid="{33CA306A-10DC-414D-BF87-38C3DEAF80CB}"/>
    <cellStyle name="Normal 5 11 4 4" xfId="4606" xr:uid="{CD217A2E-00C4-4AF6-A53B-28763CAFF21C}"/>
    <cellStyle name="Normal 5 11 5" xfId="2830" xr:uid="{F2233BF6-0341-4972-999B-B75B83D971A1}"/>
    <cellStyle name="Normal 5 12" xfId="1176" xr:uid="{E692135A-A6BC-4DC7-9967-328501878B25}"/>
    <cellStyle name="Normal 5 12 2" xfId="2831" xr:uid="{0440563C-F13B-4720-A56A-E38E0A30A3C0}"/>
    <cellStyle name="Normal 5 12 3" xfId="2832" xr:uid="{7D3CE74C-AE5F-4555-A0AE-28CC57D97F9E}"/>
    <cellStyle name="Normal 5 12 4" xfId="2833" xr:uid="{6FCC840C-C4BE-4EA1-97F2-7E8DC0E2732B}"/>
    <cellStyle name="Normal 5 13" xfId="901" xr:uid="{1612D0AD-F6F6-41C4-B337-AEA29A70B6AF}"/>
    <cellStyle name="Normal 5 13 2" xfId="2834" xr:uid="{484E4B92-94B6-4B09-AC77-4C16EA31012D}"/>
    <cellStyle name="Normal 5 13 3" xfId="2835" xr:uid="{73B336A5-DFF6-4CB4-8F34-A351C5E933AC}"/>
    <cellStyle name="Normal 5 13 4" xfId="2836" xr:uid="{14561CBD-899F-4E3D-AD43-6EE0527D003D}"/>
    <cellStyle name="Normal 5 14" xfId="2837" xr:uid="{F8B8A060-5D6B-4816-9F24-4BD5226953F1}"/>
    <cellStyle name="Normal 5 14 2" xfId="2838" xr:uid="{2722E91D-1BA0-4936-A677-0A7A064DF951}"/>
    <cellStyle name="Normal 5 15" xfId="2839" xr:uid="{37751820-DCC5-48C3-A799-5CAB0B0E1480}"/>
    <cellStyle name="Normal 5 16" xfId="2840" xr:uid="{B458FD43-A1AA-48F7-9B3A-30E7FE622EE7}"/>
    <cellStyle name="Normal 5 17" xfId="2841" xr:uid="{8F6B6E63-5F4C-4FD5-AA52-F0D119B9C363}"/>
    <cellStyle name="Normal 5 2" xfId="90" xr:uid="{55F4020B-86EE-4271-9D44-6079DC15207C}"/>
    <cellStyle name="Normal 5 2 2" xfId="187" xr:uid="{D4576B24-1AEA-4B77-A17B-212B4176E3BC}"/>
    <cellStyle name="Normal 5 2 2 2" xfId="188" xr:uid="{41A98918-95C1-428B-86FF-CBDEC94CAE5B}"/>
    <cellStyle name="Normal 5 2 2 2 2" xfId="189" xr:uid="{1EDE0A89-C82C-4C36-8034-5BC776D84270}"/>
    <cellStyle name="Normal 5 2 2 2 2 2" xfId="190" xr:uid="{5B9BB7C8-6E73-46C8-9233-BA8FD34E199A}"/>
    <cellStyle name="Normal 5 2 2 2 3" xfId="191" xr:uid="{AC3AE8C1-88D2-4131-A265-0DE7F98553FA}"/>
    <cellStyle name="Normal 5 2 2 2 4" xfId="4670" xr:uid="{A6D2372F-6952-492D-99D9-0DB407E08D9F}"/>
    <cellStyle name="Normal 5 2 2 2 5" xfId="5300" xr:uid="{43086217-BF18-433B-B034-A99CB782282F}"/>
    <cellStyle name="Normal 5 2 2 3" xfId="192" xr:uid="{4F8AB70E-2D80-452E-80ED-DF193F82914F}"/>
    <cellStyle name="Normal 5 2 2 3 2" xfId="193" xr:uid="{71691305-8774-40E6-A5C7-462A06B5A939}"/>
    <cellStyle name="Normal 5 2 2 4" xfId="194" xr:uid="{2DBF801E-A328-41AB-89C9-BFFE52938621}"/>
    <cellStyle name="Normal 5 2 2 5" xfId="293" xr:uid="{447CDB6E-85B2-4E7E-BB0A-96B333B34EE9}"/>
    <cellStyle name="Normal 5 2 2 6" xfId="4596" xr:uid="{6796EA18-589A-4278-A75D-78DE761FE8BA}"/>
    <cellStyle name="Normal 5 2 2 7" xfId="5329" xr:uid="{44EFD397-CC14-4AF6-9E68-482FB28F23EF}"/>
    <cellStyle name="Normal 5 2 3" xfId="195" xr:uid="{21F70C60-B773-4F1A-AA81-26364B2D0B8A}"/>
    <cellStyle name="Normal 5 2 3 2" xfId="196" xr:uid="{A53A8780-D1CF-4141-8E4F-D975C4125836}"/>
    <cellStyle name="Normal 5 2 3 2 2" xfId="197" xr:uid="{62E5945F-56F2-46CC-BC26-00E9B07CD11C}"/>
    <cellStyle name="Normal 5 2 3 2 3" xfId="4559" xr:uid="{C6849A47-876B-407B-B663-B04BC88E037E}"/>
    <cellStyle name="Normal 5 2 3 2 4" xfId="5301" xr:uid="{3BBA8DC5-516A-43BC-B9BE-355CD004EA3E}"/>
    <cellStyle name="Normal 5 2 3 3" xfId="198" xr:uid="{47D3DDC6-3325-471E-B58F-7529038270D7}"/>
    <cellStyle name="Normal 5 2 3 3 2" xfId="4742" xr:uid="{8D61F8AA-AC63-405D-B21D-1D9398F4834E}"/>
    <cellStyle name="Normal 5 2 3 4" xfId="4404" xr:uid="{3C9BF94F-D6EF-48A8-B95E-D85494C49D80}"/>
    <cellStyle name="Normal 5 2 3 4 2" xfId="4715" xr:uid="{144615E5-3ED4-40CC-A002-73C3BF4A865E}"/>
    <cellStyle name="Normal 5 2 3 5" xfId="4597" xr:uid="{5F703737-E719-40EB-960F-14BC248CC3EB}"/>
    <cellStyle name="Normal 5 2 3 6" xfId="5321" xr:uid="{0496069C-BD79-48D1-AEA8-3370C601F1FC}"/>
    <cellStyle name="Normal 5 2 3 7" xfId="5330" xr:uid="{CAD2070E-6BAF-4426-BE76-43E56A13DDA0}"/>
    <cellStyle name="Normal 5 2 4" xfId="199" xr:uid="{7FCA8E05-C653-467B-9F18-2CE891FA1A28}"/>
    <cellStyle name="Normal 5 2 4 2" xfId="200" xr:uid="{42E876DC-778C-4803-8FDC-E078E4B1F350}"/>
    <cellStyle name="Normal 5 2 5" xfId="201" xr:uid="{8723B305-250B-4530-AE89-8FB6DEC6D8A0}"/>
    <cellStyle name="Normal 5 2 6" xfId="186" xr:uid="{18534091-B479-4DEE-86BA-6680CEF862CC}"/>
    <cellStyle name="Normal 5 3" xfId="91" xr:uid="{89985419-5087-4E13-AC07-AE3F4392837C}"/>
    <cellStyle name="Normal 5 3 2" xfId="4406" xr:uid="{DE3E217A-BA97-4234-8A58-D749BC16240C}"/>
    <cellStyle name="Normal 5 3 3" xfId="4405" xr:uid="{8DED7DB1-C023-4EDF-9B6C-F134B98D86BA}"/>
    <cellStyle name="Normal 5 4" xfId="92" xr:uid="{F136E168-D9BE-4C03-8571-D98E8D40C75B}"/>
    <cellStyle name="Normal 5 4 10" xfId="2842" xr:uid="{36AECD2C-1033-4A52-BE92-2350DDF1F4CF}"/>
    <cellStyle name="Normal 5 4 11" xfId="2843" xr:uid="{14BEEA1D-B03F-4366-A387-53D3BC0D3D4E}"/>
    <cellStyle name="Normal 5 4 2" xfId="93" xr:uid="{35F5F3E8-118E-423F-B3B3-A00CBE97808D}"/>
    <cellStyle name="Normal 5 4 2 2" xfId="94" xr:uid="{CF395F0B-1945-47E6-9AA1-9F2BBD39928A}"/>
    <cellStyle name="Normal 5 4 2 2 2" xfId="294" xr:uid="{257EC6D2-A5F0-4FAA-9066-DFB14CD657AC}"/>
    <cellStyle name="Normal 5 4 2 2 2 2" xfId="530" xr:uid="{D557105B-2D12-424B-8D7E-7FDA5C59A99E}"/>
    <cellStyle name="Normal 5 4 2 2 2 2 2" xfId="531" xr:uid="{AA4FED5C-F842-4A93-BE0C-17ED8FEBDF13}"/>
    <cellStyle name="Normal 5 4 2 2 2 2 2 2" xfId="1177" xr:uid="{49A4440C-F158-44B3-A52F-494C2906B780}"/>
    <cellStyle name="Normal 5 4 2 2 2 2 2 2 2" xfId="1178" xr:uid="{D710B561-052A-4452-879B-97F5E1831E96}"/>
    <cellStyle name="Normal 5 4 2 2 2 2 2 3" xfId="1179" xr:uid="{EE17668A-D31C-4F40-B7BE-2F8E554FE6AD}"/>
    <cellStyle name="Normal 5 4 2 2 2 2 3" xfId="1180" xr:uid="{EF1EEC4F-DE70-49E5-BCFE-C892DC2FD804}"/>
    <cellStyle name="Normal 5 4 2 2 2 2 3 2" xfId="1181" xr:uid="{60413AF0-EC50-4B8A-ADF6-A45F10A6EEAC}"/>
    <cellStyle name="Normal 5 4 2 2 2 2 4" xfId="1182" xr:uid="{5F2D4554-5295-4FC1-8DA6-48A808EC453E}"/>
    <cellStyle name="Normal 5 4 2 2 2 3" xfId="532" xr:uid="{E3978230-7911-4F69-8F05-55B56B07B84B}"/>
    <cellStyle name="Normal 5 4 2 2 2 3 2" xfId="1183" xr:uid="{B955D87C-C82F-4468-AD6B-2681B1B59F50}"/>
    <cellStyle name="Normal 5 4 2 2 2 3 2 2" xfId="1184" xr:uid="{8A8E49A1-22C0-4FDF-AC9D-676B8AA97B07}"/>
    <cellStyle name="Normal 5 4 2 2 2 3 3" xfId="1185" xr:uid="{E31A90F7-F538-4799-8820-DDB2CCA97AAE}"/>
    <cellStyle name="Normal 5 4 2 2 2 3 4" xfId="2844" xr:uid="{48F7B9D6-4426-4073-9501-B2F2D04E8420}"/>
    <cellStyle name="Normal 5 4 2 2 2 4" xfId="1186" xr:uid="{BF7808AF-27FF-4D1A-ABDA-DA0ADCDD13E7}"/>
    <cellStyle name="Normal 5 4 2 2 2 4 2" xfId="1187" xr:uid="{C6A8E470-D406-48D9-95FF-D570BF1BCD10}"/>
    <cellStyle name="Normal 5 4 2 2 2 5" xfId="1188" xr:uid="{B6816EAD-96D0-40BA-AC26-E218453012E4}"/>
    <cellStyle name="Normal 5 4 2 2 2 6" xfId="2845" xr:uid="{D2DECC6B-4844-4740-A1D1-8A5BB95D738B}"/>
    <cellStyle name="Normal 5 4 2 2 3" xfId="295" xr:uid="{79918378-EB1E-4CDE-BA7E-96DD516B794E}"/>
    <cellStyle name="Normal 5 4 2 2 3 2" xfId="533" xr:uid="{788DD882-175B-4A21-91C9-EDC522B0DCA3}"/>
    <cellStyle name="Normal 5 4 2 2 3 2 2" xfId="534" xr:uid="{FA6874C0-BA3C-4903-8006-F00EE83E1D9C}"/>
    <cellStyle name="Normal 5 4 2 2 3 2 2 2" xfId="1189" xr:uid="{0401B33A-26A0-4A57-8792-0B2CC72C50F5}"/>
    <cellStyle name="Normal 5 4 2 2 3 2 2 2 2" xfId="1190" xr:uid="{82C08406-EAF0-43E7-843F-9567DC51D51D}"/>
    <cellStyle name="Normal 5 4 2 2 3 2 2 3" xfId="1191" xr:uid="{3C7CC03C-11A2-4F1F-B265-5E3089A89E03}"/>
    <cellStyle name="Normal 5 4 2 2 3 2 3" xfId="1192" xr:uid="{92483EC9-4F13-4655-8C2C-DD74A942496F}"/>
    <cellStyle name="Normal 5 4 2 2 3 2 3 2" xfId="1193" xr:uid="{EC31806C-4E03-4EC9-A765-E8D996BA839D}"/>
    <cellStyle name="Normal 5 4 2 2 3 2 4" xfId="1194" xr:uid="{CAD80CCD-B640-4E83-B80F-64269F91047E}"/>
    <cellStyle name="Normal 5 4 2 2 3 3" xfId="535" xr:uid="{68CF57CE-8441-49E8-B747-B85BB57BB72A}"/>
    <cellStyle name="Normal 5 4 2 2 3 3 2" xfId="1195" xr:uid="{6F118963-942F-40E1-A737-1547B2ED65B0}"/>
    <cellStyle name="Normal 5 4 2 2 3 3 2 2" xfId="1196" xr:uid="{7F04A67B-23C6-45D1-A919-D0B273F9DA61}"/>
    <cellStyle name="Normal 5 4 2 2 3 3 3" xfId="1197" xr:uid="{4C734B72-3656-449B-846C-7BC0324CBC11}"/>
    <cellStyle name="Normal 5 4 2 2 3 4" xfId="1198" xr:uid="{D39CF724-21D6-4B66-9B97-57BD4DD533CC}"/>
    <cellStyle name="Normal 5 4 2 2 3 4 2" xfId="1199" xr:uid="{AE25251B-6B30-4955-8D1A-20BF68BE0F34}"/>
    <cellStyle name="Normal 5 4 2 2 3 5" xfId="1200" xr:uid="{34416D73-2254-4225-A98F-B091662E6F8E}"/>
    <cellStyle name="Normal 5 4 2 2 4" xfId="536" xr:uid="{727D7336-D540-4C02-9371-4C9B37B9F400}"/>
    <cellStyle name="Normal 5 4 2 2 4 2" xfId="537" xr:uid="{CC1364EE-10A4-44A5-89DF-F95438235D15}"/>
    <cellStyle name="Normal 5 4 2 2 4 2 2" xfId="1201" xr:uid="{155A6F48-F8B5-460C-8D73-06A1F3FDEE2A}"/>
    <cellStyle name="Normal 5 4 2 2 4 2 2 2" xfId="1202" xr:uid="{907C0A43-B1F5-4AB6-9215-EF500C96CDBC}"/>
    <cellStyle name="Normal 5 4 2 2 4 2 3" xfId="1203" xr:uid="{C61E4C84-4FF6-4C02-8ACA-3AD907E641B4}"/>
    <cellStyle name="Normal 5 4 2 2 4 3" xfId="1204" xr:uid="{8C66701C-958E-4E82-9E3F-7817A2AD25B1}"/>
    <cellStyle name="Normal 5 4 2 2 4 3 2" xfId="1205" xr:uid="{A002DB12-0B1E-4D7F-8433-5BC377829FDB}"/>
    <cellStyle name="Normal 5 4 2 2 4 4" xfId="1206" xr:uid="{FD513C54-6770-40D6-BD59-806018B37CD0}"/>
    <cellStyle name="Normal 5 4 2 2 5" xfId="538" xr:uid="{6FEA77D9-C7B1-413C-A00E-73E10B1A6B27}"/>
    <cellStyle name="Normal 5 4 2 2 5 2" xfId="1207" xr:uid="{261C25DA-2662-4048-B8A1-B5141CD16604}"/>
    <cellStyle name="Normal 5 4 2 2 5 2 2" xfId="1208" xr:uid="{5D4D6360-4959-46FC-9300-865A8BF8F25D}"/>
    <cellStyle name="Normal 5 4 2 2 5 3" xfId="1209" xr:uid="{77228C49-9E03-4EEF-85EE-7B73044746A8}"/>
    <cellStyle name="Normal 5 4 2 2 5 4" xfId="2846" xr:uid="{648F1EC2-977C-4151-9B5A-81E3DB7295FB}"/>
    <cellStyle name="Normal 5 4 2 2 6" xfId="1210" xr:uid="{279AEE81-472D-44C3-A8A3-6D094485619F}"/>
    <cellStyle name="Normal 5 4 2 2 6 2" xfId="1211" xr:uid="{488D6931-FD93-43C1-BD40-E9846D465BF8}"/>
    <cellStyle name="Normal 5 4 2 2 7" xfId="1212" xr:uid="{02794EB6-2F8C-4E24-B7A5-11BADAE8F8C1}"/>
    <cellStyle name="Normal 5 4 2 2 8" xfId="2847" xr:uid="{384B750C-0995-42AD-A5AB-C3869962B4FE}"/>
    <cellStyle name="Normal 5 4 2 3" xfId="296" xr:uid="{DC743D65-A62F-44BE-8C19-22C9F2CC3185}"/>
    <cellStyle name="Normal 5 4 2 3 2" xfId="539" xr:uid="{B15AECD6-2175-459D-AD03-1FA9D31D822D}"/>
    <cellStyle name="Normal 5 4 2 3 2 2" xfId="540" xr:uid="{AA884E8D-94C5-4861-A963-CCAD63499A0C}"/>
    <cellStyle name="Normal 5 4 2 3 2 2 2" xfId="1213" xr:uid="{99AC0EE5-846E-4A35-AEA1-C6470C1C6A50}"/>
    <cellStyle name="Normal 5 4 2 3 2 2 2 2" xfId="1214" xr:uid="{F7A96F74-4AFB-4942-AFDE-2EDE59493068}"/>
    <cellStyle name="Normal 5 4 2 3 2 2 3" xfId="1215" xr:uid="{185C4CCF-F8CE-45E2-A2A7-B324538A4514}"/>
    <cellStyle name="Normal 5 4 2 3 2 3" xfId="1216" xr:uid="{F4ADC29E-EAA0-41D4-BA6D-F99A3DA362F6}"/>
    <cellStyle name="Normal 5 4 2 3 2 3 2" xfId="1217" xr:uid="{C7C7C87F-DF5B-4802-82AE-677E6DB2C285}"/>
    <cellStyle name="Normal 5 4 2 3 2 4" xfId="1218" xr:uid="{54BAD7CA-871B-4D23-B35C-EF82E54A554A}"/>
    <cellStyle name="Normal 5 4 2 3 3" xfId="541" xr:uid="{0D186C4A-5881-4056-A367-19F370AAC848}"/>
    <cellStyle name="Normal 5 4 2 3 3 2" xfId="1219" xr:uid="{C693F065-6357-42B7-827A-37F7FA1E8D64}"/>
    <cellStyle name="Normal 5 4 2 3 3 2 2" xfId="1220" xr:uid="{3C78F386-E2BC-4BF0-AF9C-92C66A0ECE04}"/>
    <cellStyle name="Normal 5 4 2 3 3 3" xfId="1221" xr:uid="{32B2D32C-A2D9-44C5-83BF-BC7880B84623}"/>
    <cellStyle name="Normal 5 4 2 3 3 4" xfId="2848" xr:uid="{5F581E7D-70D3-48FB-A183-756054EDADF4}"/>
    <cellStyle name="Normal 5 4 2 3 4" xfId="1222" xr:uid="{8F183AA5-F755-476E-A78E-67EF21B13FB3}"/>
    <cellStyle name="Normal 5 4 2 3 4 2" xfId="1223" xr:uid="{00152E29-28F7-4E50-B089-C3DE67C3AE0D}"/>
    <cellStyle name="Normal 5 4 2 3 5" xfId="1224" xr:uid="{F460AE0C-0653-492C-AADE-942BF008A6C7}"/>
    <cellStyle name="Normal 5 4 2 3 6" xfId="2849" xr:uid="{3C0A8A98-95E1-4DB2-8EFD-33047C883076}"/>
    <cellStyle name="Normal 5 4 2 4" xfId="297" xr:uid="{E6D5AA8C-FA92-4930-8E59-C8575B8FEDF0}"/>
    <cellStyle name="Normal 5 4 2 4 2" xfId="542" xr:uid="{5F1B5BF3-09B0-44BC-9975-D61ECC0667AF}"/>
    <cellStyle name="Normal 5 4 2 4 2 2" xfId="543" xr:uid="{47AB15C4-4B9F-41AA-81CD-D8BF9C1ADF95}"/>
    <cellStyle name="Normal 5 4 2 4 2 2 2" xfId="1225" xr:uid="{B38B826F-B09D-442A-82F9-C558B243C749}"/>
    <cellStyle name="Normal 5 4 2 4 2 2 2 2" xfId="1226" xr:uid="{ECC6F723-61AE-4E92-A5AD-76C7ADABEF3A}"/>
    <cellStyle name="Normal 5 4 2 4 2 2 3" xfId="1227" xr:uid="{2C773A83-4CD1-44F5-AD9C-1D5F34A8E962}"/>
    <cellStyle name="Normal 5 4 2 4 2 3" xfId="1228" xr:uid="{42A060BE-5B70-4BB0-959E-75412C49CBF3}"/>
    <cellStyle name="Normal 5 4 2 4 2 3 2" xfId="1229" xr:uid="{5C7577BB-C3E2-45D4-9DA2-B948D95AB2B0}"/>
    <cellStyle name="Normal 5 4 2 4 2 4" xfId="1230" xr:uid="{1B5C0573-B6A6-4415-9FED-31D3321DF2D1}"/>
    <cellStyle name="Normal 5 4 2 4 3" xfId="544" xr:uid="{A93E5F24-308C-4B29-AA2A-EBB0C2628B7C}"/>
    <cellStyle name="Normal 5 4 2 4 3 2" xfId="1231" xr:uid="{68A3B150-6E11-43B2-9338-6FAD16EF28D5}"/>
    <cellStyle name="Normal 5 4 2 4 3 2 2" xfId="1232" xr:uid="{43CECC3F-9399-4BE5-B9A9-F2C744EAB285}"/>
    <cellStyle name="Normal 5 4 2 4 3 3" xfId="1233" xr:uid="{54AB9D38-C8AE-4C48-B752-22F86A1A252B}"/>
    <cellStyle name="Normal 5 4 2 4 4" xfId="1234" xr:uid="{8AFBDC59-E3B1-4BA4-85D1-EEF72D3147BD}"/>
    <cellStyle name="Normal 5 4 2 4 4 2" xfId="1235" xr:uid="{D9F0B97F-937F-4737-A512-271BB3A860B0}"/>
    <cellStyle name="Normal 5 4 2 4 5" xfId="1236" xr:uid="{1C18DB06-A946-4668-AFB7-9D3BA68D8800}"/>
    <cellStyle name="Normal 5 4 2 5" xfId="298" xr:uid="{02AD16C2-BE47-40E7-8C7C-5D0AED8A6748}"/>
    <cellStyle name="Normal 5 4 2 5 2" xfId="545" xr:uid="{31695767-2EAB-4091-AE92-D38D00B55583}"/>
    <cellStyle name="Normal 5 4 2 5 2 2" xfId="1237" xr:uid="{E505561F-0220-4E5B-B012-79F7761A41AC}"/>
    <cellStyle name="Normal 5 4 2 5 2 2 2" xfId="1238" xr:uid="{41CBD1B5-436A-45D2-B85D-52569AD29DE8}"/>
    <cellStyle name="Normal 5 4 2 5 2 3" xfId="1239" xr:uid="{F8DAB7C5-197F-411D-AFCA-423322497B74}"/>
    <cellStyle name="Normal 5 4 2 5 3" xfId="1240" xr:uid="{961ED614-6EE8-43B4-BFD2-DA7E474CB0D2}"/>
    <cellStyle name="Normal 5 4 2 5 3 2" xfId="1241" xr:uid="{1D591821-A408-4394-A31F-699A60700B1C}"/>
    <cellStyle name="Normal 5 4 2 5 4" xfId="1242" xr:uid="{F941A13F-29D0-49C2-AB77-63C699570A19}"/>
    <cellStyle name="Normal 5 4 2 6" xfId="546" xr:uid="{72196EB8-4502-42D6-A927-7F8C707FC6AE}"/>
    <cellStyle name="Normal 5 4 2 6 2" xfId="1243" xr:uid="{3347C826-A17A-445F-8045-5875844A5E54}"/>
    <cellStyle name="Normal 5 4 2 6 2 2" xfId="1244" xr:uid="{7371C319-8AB4-4140-A90C-9521641890FF}"/>
    <cellStyle name="Normal 5 4 2 6 2 3" xfId="4419" xr:uid="{ED578078-2A7E-4FEF-8754-DF3CE3DD1B3F}"/>
    <cellStyle name="Normal 5 4 2 6 3" xfId="1245" xr:uid="{5031D7AD-DECC-47D8-9D5A-466EAB544E40}"/>
    <cellStyle name="Normal 5 4 2 6 4" xfId="2850" xr:uid="{AE03B96B-6289-4254-9E18-0BB480037554}"/>
    <cellStyle name="Normal 5 4 2 6 4 2" xfId="4584" xr:uid="{08DCADBB-E530-4889-BAFA-E9E676FD977E}"/>
    <cellStyle name="Normal 5 4 2 6 4 3" xfId="4683" xr:uid="{43FAE7F3-A618-4335-9E9E-C34A7E73D9AE}"/>
    <cellStyle name="Normal 5 4 2 6 4 4" xfId="4611" xr:uid="{673161FE-1007-44D8-AD66-E60CB6324059}"/>
    <cellStyle name="Normal 5 4 2 7" xfId="1246" xr:uid="{D935F712-34C0-4373-B65C-C6E9C00748BB}"/>
    <cellStyle name="Normal 5 4 2 7 2" xfId="1247" xr:uid="{8C369F39-FEFC-490A-9CE0-5DCD891AD4BF}"/>
    <cellStyle name="Normal 5 4 2 8" xfId="1248" xr:uid="{BFF148BD-E8EB-48BC-9CDD-8C4DD368B98F}"/>
    <cellStyle name="Normal 5 4 2 9" xfId="2851" xr:uid="{B6317942-307A-4E50-A0FC-38A2CD285CED}"/>
    <cellStyle name="Normal 5 4 3" xfId="95" xr:uid="{BC96A423-70D8-4FE9-9EEC-9E7F462B04FA}"/>
    <cellStyle name="Normal 5 4 3 2" xfId="96" xr:uid="{164B9E7B-1C99-4616-8B69-30B8A05A5105}"/>
    <cellStyle name="Normal 5 4 3 2 2" xfId="547" xr:uid="{23C53AD9-C28F-455B-8442-E006C2B73B4E}"/>
    <cellStyle name="Normal 5 4 3 2 2 2" xfId="548" xr:uid="{0505F0E8-0819-44E3-A758-5C7C5CF7F888}"/>
    <cellStyle name="Normal 5 4 3 2 2 2 2" xfId="1249" xr:uid="{6064E2C1-C631-44F7-9DEF-BBFF4AB591ED}"/>
    <cellStyle name="Normal 5 4 3 2 2 2 2 2" xfId="1250" xr:uid="{5C857A59-36D8-4B50-8842-DAB16CE4E22F}"/>
    <cellStyle name="Normal 5 4 3 2 2 2 3" xfId="1251" xr:uid="{2A63E0D1-6F52-4EA5-90A3-5C314D28BDC2}"/>
    <cellStyle name="Normal 5 4 3 2 2 3" xfId="1252" xr:uid="{54CB5DD9-747A-4C2A-8345-E8E9954E0976}"/>
    <cellStyle name="Normal 5 4 3 2 2 3 2" xfId="1253" xr:uid="{B98E39AB-91AD-41E0-8A32-03AD4BDE2FCB}"/>
    <cellStyle name="Normal 5 4 3 2 2 4" xfId="1254" xr:uid="{51D4E172-22F0-42F3-B45A-127097809708}"/>
    <cellStyle name="Normal 5 4 3 2 3" xfId="549" xr:uid="{A44B7A76-0724-44FD-B500-2DDB24E500D4}"/>
    <cellStyle name="Normal 5 4 3 2 3 2" xfId="1255" xr:uid="{368F1886-CFF0-4954-A431-9677862C0E36}"/>
    <cellStyle name="Normal 5 4 3 2 3 2 2" xfId="1256" xr:uid="{56BE56DB-2EA3-4753-A0D6-4C5C2171A49E}"/>
    <cellStyle name="Normal 5 4 3 2 3 3" xfId="1257" xr:uid="{6CF3AECE-DE31-4B15-A85B-0710EF747C7F}"/>
    <cellStyle name="Normal 5 4 3 2 3 4" xfId="2852" xr:uid="{697B5A8B-0DE6-46B3-8DDB-7428B3760B7E}"/>
    <cellStyle name="Normal 5 4 3 2 4" xfId="1258" xr:uid="{8616987D-6D38-4E37-982D-C367D174701E}"/>
    <cellStyle name="Normal 5 4 3 2 4 2" xfId="1259" xr:uid="{49B91412-C589-45F7-BB2B-D21D5DECF49C}"/>
    <cellStyle name="Normal 5 4 3 2 5" xfId="1260" xr:uid="{C03F1D46-FB4F-48BA-B88E-751C7FDE7C54}"/>
    <cellStyle name="Normal 5 4 3 2 6" xfId="2853" xr:uid="{5A0D9132-77BA-4154-9C16-27AF9B04EB74}"/>
    <cellStyle name="Normal 5 4 3 3" xfId="299" xr:uid="{FA870807-955A-4C6B-80DA-F8514903FC5F}"/>
    <cellStyle name="Normal 5 4 3 3 2" xfId="550" xr:uid="{315632CE-31BE-46B0-BA8E-AF82DF3AE3B1}"/>
    <cellStyle name="Normal 5 4 3 3 2 2" xfId="551" xr:uid="{059A48CF-0D45-4DC6-81C6-9CBF38B6726B}"/>
    <cellStyle name="Normal 5 4 3 3 2 2 2" xfId="1261" xr:uid="{865DE438-ADD9-47D6-BCB9-C62D73E34400}"/>
    <cellStyle name="Normal 5 4 3 3 2 2 2 2" xfId="1262" xr:uid="{AF61DF55-7FB6-4E5E-AF09-6E90D8E27F63}"/>
    <cellStyle name="Normal 5 4 3 3 2 2 3" xfId="1263" xr:uid="{C3D0150E-7DA4-4B35-BEEC-3EA861F21A18}"/>
    <cellStyle name="Normal 5 4 3 3 2 3" xfId="1264" xr:uid="{B4EC7C6B-7F44-4ABD-A592-A36763EEAAC5}"/>
    <cellStyle name="Normal 5 4 3 3 2 3 2" xfId="1265" xr:uid="{2E3914E8-A13F-4803-8C5D-4F8A4F4F7BDA}"/>
    <cellStyle name="Normal 5 4 3 3 2 4" xfId="1266" xr:uid="{63840002-F3AC-44F0-8D37-2122599C1019}"/>
    <cellStyle name="Normal 5 4 3 3 3" xfId="552" xr:uid="{00B990C7-6AFB-421F-B3F3-A39BF7B2F300}"/>
    <cellStyle name="Normal 5 4 3 3 3 2" xfId="1267" xr:uid="{069D0040-D3DE-40D6-B917-D9880EB601B3}"/>
    <cellStyle name="Normal 5 4 3 3 3 2 2" xfId="1268" xr:uid="{B1BEC313-952E-4EB8-8A6C-67BA3A8D44A5}"/>
    <cellStyle name="Normal 5 4 3 3 3 3" xfId="1269" xr:uid="{BF2C894A-46F6-4A75-B6F4-35071968C011}"/>
    <cellStyle name="Normal 5 4 3 3 4" xfId="1270" xr:uid="{8E677966-8DC4-48E5-9AC2-73D08BEA52F8}"/>
    <cellStyle name="Normal 5 4 3 3 4 2" xfId="1271" xr:uid="{5BED2611-58C3-4B23-BA5F-0B5BBEF71A71}"/>
    <cellStyle name="Normal 5 4 3 3 5" xfId="1272" xr:uid="{7F4200BB-28F9-4AE3-BF5F-AE000F6F8F85}"/>
    <cellStyle name="Normal 5 4 3 4" xfId="300" xr:uid="{4B313D31-57E4-4D3A-82B6-4DC303DFA2B7}"/>
    <cellStyle name="Normal 5 4 3 4 2" xfId="553" xr:uid="{C40B6E24-9840-4096-8BF4-177AE7733184}"/>
    <cellStyle name="Normal 5 4 3 4 2 2" xfId="1273" xr:uid="{5FD6320C-7419-43ED-AD69-541C12ADFF5A}"/>
    <cellStyle name="Normal 5 4 3 4 2 2 2" xfId="1274" xr:uid="{8B443F55-38F4-480D-A4D6-6BA27B777E68}"/>
    <cellStyle name="Normal 5 4 3 4 2 3" xfId="1275" xr:uid="{0F963700-4D38-4C59-8C51-35F2C342C842}"/>
    <cellStyle name="Normal 5 4 3 4 3" xfId="1276" xr:uid="{053ABE20-5DC3-46AC-9CB7-1F9957611B2D}"/>
    <cellStyle name="Normal 5 4 3 4 3 2" xfId="1277" xr:uid="{F3340DB7-0675-4507-B752-4E0831F4D9E0}"/>
    <cellStyle name="Normal 5 4 3 4 4" xfId="1278" xr:uid="{3A24996C-F8D5-41D6-8231-48C1A36E3B13}"/>
    <cellStyle name="Normal 5 4 3 5" xfId="554" xr:uid="{EA234936-7B3D-493C-9C06-AD844790BE7F}"/>
    <cellStyle name="Normal 5 4 3 5 2" xfId="1279" xr:uid="{02497A4A-F48F-4532-9EF0-27169C7B86FD}"/>
    <cellStyle name="Normal 5 4 3 5 2 2" xfId="1280" xr:uid="{D5B89E92-747C-469E-9916-DC65FE7F2684}"/>
    <cellStyle name="Normal 5 4 3 5 3" xfId="1281" xr:uid="{1FEDD6D4-5438-4B0B-A0FE-AA5B2CC353DF}"/>
    <cellStyle name="Normal 5 4 3 5 4" xfId="2854" xr:uid="{70368ECC-ED15-457C-BF62-C250179CE417}"/>
    <cellStyle name="Normal 5 4 3 6" xfId="1282" xr:uid="{4DA5E96F-C51B-4513-A474-63A186E6132C}"/>
    <cellStyle name="Normal 5 4 3 6 2" xfId="1283" xr:uid="{09B960ED-43CF-4C3F-9A03-FED0BE1F0235}"/>
    <cellStyle name="Normal 5 4 3 7" xfId="1284" xr:uid="{4BFC0EE6-D70F-49F7-855F-FB4F526A87C9}"/>
    <cellStyle name="Normal 5 4 3 8" xfId="2855" xr:uid="{C5EF2701-7021-4681-A46E-DF7917124E33}"/>
    <cellStyle name="Normal 5 4 4" xfId="97" xr:uid="{4AA98A8A-EFC1-49F6-9676-654F4895B239}"/>
    <cellStyle name="Normal 5 4 4 2" xfId="446" xr:uid="{505B6FC7-0234-45DF-8680-E2ADE9587C73}"/>
    <cellStyle name="Normal 5 4 4 2 2" xfId="555" xr:uid="{B4A76FB6-98CF-4C9D-8822-61F0188B9BC6}"/>
    <cellStyle name="Normal 5 4 4 2 2 2" xfId="1285" xr:uid="{A2293F8E-F443-47FC-AE37-61B59B31FFE0}"/>
    <cellStyle name="Normal 5 4 4 2 2 2 2" xfId="1286" xr:uid="{8F002A8D-1CC0-4EB9-A094-426C226221B1}"/>
    <cellStyle name="Normal 5 4 4 2 2 3" xfId="1287" xr:uid="{77CAC163-EA00-4621-8E12-208D7FC771CF}"/>
    <cellStyle name="Normal 5 4 4 2 2 4" xfId="2856" xr:uid="{8D67A5C4-76CE-42BE-9134-A818C28C751C}"/>
    <cellStyle name="Normal 5 4 4 2 3" xfId="1288" xr:uid="{4CF2C2CD-8396-4BF3-BA07-FC9EB0866736}"/>
    <cellStyle name="Normal 5 4 4 2 3 2" xfId="1289" xr:uid="{4D37645F-51A7-4A21-A1F8-731CF0173D53}"/>
    <cellStyle name="Normal 5 4 4 2 4" xfId="1290" xr:uid="{A36C5C59-8C2C-4997-8DF7-510959FB6B38}"/>
    <cellStyle name="Normal 5 4 4 2 5" xfId="2857" xr:uid="{EE94AA14-62C3-4D24-A9F4-1504B7352900}"/>
    <cellStyle name="Normal 5 4 4 3" xfId="556" xr:uid="{329953CF-9C28-46C8-BF38-7234BC46B517}"/>
    <cellStyle name="Normal 5 4 4 3 2" xfId="1291" xr:uid="{05B38126-32C7-4503-AEDE-D8E4C5A57BFE}"/>
    <cellStyle name="Normal 5 4 4 3 2 2" xfId="1292" xr:uid="{18B6D6D6-48DA-4832-81DD-EB89971CB406}"/>
    <cellStyle name="Normal 5 4 4 3 3" xfId="1293" xr:uid="{E55FD85F-FCC3-4F7C-BC96-61CEDDA3C871}"/>
    <cellStyle name="Normal 5 4 4 3 4" xfId="2858" xr:uid="{3B39407A-4F18-4F01-889E-478379FCE768}"/>
    <cellStyle name="Normal 5 4 4 4" xfId="1294" xr:uid="{E2E7D521-D8AD-490A-9552-F7D36B8BF632}"/>
    <cellStyle name="Normal 5 4 4 4 2" xfId="1295" xr:uid="{F0EC15F8-BEC5-40FF-AC90-704632F107B5}"/>
    <cellStyle name="Normal 5 4 4 4 3" xfId="2859" xr:uid="{7D423CF9-2A54-40EC-964B-473698B6C8CE}"/>
    <cellStyle name="Normal 5 4 4 4 4" xfId="2860" xr:uid="{E1037271-5555-4081-848C-283561C7CFE6}"/>
    <cellStyle name="Normal 5 4 4 5" xfId="1296" xr:uid="{3C861323-90C5-47FB-A312-D15F7709094A}"/>
    <cellStyle name="Normal 5 4 4 6" xfId="2861" xr:uid="{6877F963-D734-4070-B585-D2D3367E1877}"/>
    <cellStyle name="Normal 5 4 4 7" xfId="2862" xr:uid="{6582DAD2-9803-4C9A-AD10-4E32580AE8FE}"/>
    <cellStyle name="Normal 5 4 5" xfId="301" xr:uid="{070AEA35-34F7-4B1B-8587-2782F7D3BB8C}"/>
    <cellStyle name="Normal 5 4 5 2" xfId="557" xr:uid="{C3F949E7-B3C3-407F-9E16-D17A971C9944}"/>
    <cellStyle name="Normal 5 4 5 2 2" xfId="558" xr:uid="{0E5A278F-E013-4861-A8EE-93B5284D8920}"/>
    <cellStyle name="Normal 5 4 5 2 2 2" xfId="1297" xr:uid="{E23C8C6B-ECF8-4BA1-9A4B-9BD65C49230C}"/>
    <cellStyle name="Normal 5 4 5 2 2 2 2" xfId="1298" xr:uid="{982EDFEC-6CBB-434C-9A0D-2759D60D5B35}"/>
    <cellStyle name="Normal 5 4 5 2 2 3" xfId="1299" xr:uid="{2B20AAC9-8A55-48F4-AC51-41E33CCB6321}"/>
    <cellStyle name="Normal 5 4 5 2 3" xfId="1300" xr:uid="{58510DC7-A514-4FCD-B3D5-714514331D58}"/>
    <cellStyle name="Normal 5 4 5 2 3 2" xfId="1301" xr:uid="{E8B4E182-16F9-425E-ACEC-38424306B411}"/>
    <cellStyle name="Normal 5 4 5 2 4" xfId="1302" xr:uid="{2FCAB967-13A9-46EB-915C-DA501D14F011}"/>
    <cellStyle name="Normal 5 4 5 3" xfId="559" xr:uid="{B3C61259-CA25-475F-82C9-745A3A75C3D2}"/>
    <cellStyle name="Normal 5 4 5 3 2" xfId="1303" xr:uid="{9C64566D-C55B-4179-BE63-90C22DA6EDBD}"/>
    <cellStyle name="Normal 5 4 5 3 2 2" xfId="1304" xr:uid="{0F406FE4-4ADB-4594-AF96-2956D540C468}"/>
    <cellStyle name="Normal 5 4 5 3 3" xfId="1305" xr:uid="{B9A1FC11-AE7F-48B7-8257-321AE9B2C269}"/>
    <cellStyle name="Normal 5 4 5 3 4" xfId="2863" xr:uid="{433A72D9-3991-4723-B629-218BE2205711}"/>
    <cellStyle name="Normal 5 4 5 4" xfId="1306" xr:uid="{AB00378F-2026-455B-9E60-F85D855C6CD8}"/>
    <cellStyle name="Normal 5 4 5 4 2" xfId="1307" xr:uid="{86184AAC-C8A7-47A0-B853-8BB960E31589}"/>
    <cellStyle name="Normal 5 4 5 5" xfId="1308" xr:uid="{3907917B-668B-4BFB-A9F4-15FF946C4F38}"/>
    <cellStyle name="Normal 5 4 5 6" xfId="2864" xr:uid="{36D45D7A-9ECE-409B-9BE5-E3EDFD7701BB}"/>
    <cellStyle name="Normal 5 4 6" xfId="302" xr:uid="{EB3F50FC-43F6-4919-84C5-0EA0E3A25CE2}"/>
    <cellStyle name="Normal 5 4 6 2" xfId="560" xr:uid="{5EF68534-BC21-4D9F-B3BB-15FF24C93084}"/>
    <cellStyle name="Normal 5 4 6 2 2" xfId="1309" xr:uid="{9A5765D0-8969-4CDE-A0D3-EE6C4A030012}"/>
    <cellStyle name="Normal 5 4 6 2 2 2" xfId="1310" xr:uid="{4C083967-C19E-47D8-B604-25CE1166DE88}"/>
    <cellStyle name="Normal 5 4 6 2 3" xfId="1311" xr:uid="{3A67B0BB-ACEE-4108-889C-FECB61893AC8}"/>
    <cellStyle name="Normal 5 4 6 2 4" xfId="2865" xr:uid="{D9DD88B5-AB3E-4B5B-B294-663E8B956F99}"/>
    <cellStyle name="Normal 5 4 6 3" xfId="1312" xr:uid="{2540C935-EE4A-41A3-B435-6FC5CF525A4F}"/>
    <cellStyle name="Normal 5 4 6 3 2" xfId="1313" xr:uid="{DCD53BAC-31E3-48D4-9937-E1B9F79CC875}"/>
    <cellStyle name="Normal 5 4 6 4" xfId="1314" xr:uid="{8A8B7C3D-6FD8-4A95-9D5B-B165B11956D2}"/>
    <cellStyle name="Normal 5 4 6 5" xfId="2866" xr:uid="{8C4759F1-ED64-4D2C-A51E-5E4839D7C1F1}"/>
    <cellStyle name="Normal 5 4 7" xfId="561" xr:uid="{84DFFEE9-C401-40E1-BDE0-FFA54B2478E0}"/>
    <cellStyle name="Normal 5 4 7 2" xfId="1315" xr:uid="{FE17232A-0609-4DF3-83E7-0D8C41B855AD}"/>
    <cellStyle name="Normal 5 4 7 2 2" xfId="1316" xr:uid="{85659552-B791-4E73-AF44-169EF930E8E7}"/>
    <cellStyle name="Normal 5 4 7 2 3" xfId="4418" xr:uid="{E2B19490-0B90-4091-8AA6-6BA3ACBB6984}"/>
    <cellStyle name="Normal 5 4 7 3" xfId="1317" xr:uid="{ED22A58D-5C33-4B4F-9009-F7A3714E604A}"/>
    <cellStyle name="Normal 5 4 7 4" xfId="2867" xr:uid="{085370CB-8296-42D2-B345-B2D9E0F1D8D0}"/>
    <cellStyle name="Normal 5 4 7 4 2" xfId="4583" xr:uid="{A6BC9141-F795-492D-A8F9-30CF1A85B3CC}"/>
    <cellStyle name="Normal 5 4 7 4 3" xfId="4684" xr:uid="{930792F4-CA28-423D-B938-5170A5CD3E73}"/>
    <cellStyle name="Normal 5 4 7 4 4" xfId="4610" xr:uid="{C280443C-413E-4336-B99F-B4BEA7D39690}"/>
    <cellStyle name="Normal 5 4 8" xfId="1318" xr:uid="{BD18A792-C990-4B7A-A075-C2CD019E2721}"/>
    <cellStyle name="Normal 5 4 8 2" xfId="1319" xr:uid="{9DF1980A-5DC4-4400-9970-6BBAC3729DD7}"/>
    <cellStyle name="Normal 5 4 8 3" xfId="2868" xr:uid="{50A4FAE2-CA21-4215-8EAA-B3BEC01FD1C2}"/>
    <cellStyle name="Normal 5 4 8 4" xfId="2869" xr:uid="{604134A0-A196-4F48-8A05-E20AF1424624}"/>
    <cellStyle name="Normal 5 4 9" xfId="1320" xr:uid="{896CE717-08D3-4327-9DE4-39AE1FC60863}"/>
    <cellStyle name="Normal 5 5" xfId="98" xr:uid="{A0E414EC-E47C-4D5F-95D4-1B964ACD4262}"/>
    <cellStyle name="Normal 5 5 10" xfId="2870" xr:uid="{51B48C5B-3808-4F23-8AF7-FCA2C7EC2B6A}"/>
    <cellStyle name="Normal 5 5 11" xfId="2871" xr:uid="{2694349A-7382-4782-BC9E-E1C8A1948BB8}"/>
    <cellStyle name="Normal 5 5 2" xfId="99" xr:uid="{EF36F45D-2CF9-455F-AD0B-8B72EA334BFC}"/>
    <cellStyle name="Normal 5 5 2 2" xfId="100" xr:uid="{94D21BDA-5BAF-4F34-B0D7-EFE7BB06E2C7}"/>
    <cellStyle name="Normal 5 5 2 2 2" xfId="303" xr:uid="{86E32C88-4C04-4A39-AB34-EBF8CBEDA348}"/>
    <cellStyle name="Normal 5 5 2 2 2 2" xfId="562" xr:uid="{19FB424B-9309-4B4B-ABCF-92824C658324}"/>
    <cellStyle name="Normal 5 5 2 2 2 2 2" xfId="1321" xr:uid="{045D2373-3865-4F8E-A752-692A75532670}"/>
    <cellStyle name="Normal 5 5 2 2 2 2 2 2" xfId="1322" xr:uid="{9FA1925D-1BC3-43BB-A874-99784CAEF648}"/>
    <cellStyle name="Normal 5 5 2 2 2 2 3" xfId="1323" xr:uid="{486D28F8-995E-4312-9D5A-F40BDF1EC91B}"/>
    <cellStyle name="Normal 5 5 2 2 2 2 4" xfId="2872" xr:uid="{A8E3D0AA-8FB3-4B34-99B8-174E0AE81A6F}"/>
    <cellStyle name="Normal 5 5 2 2 2 3" xfId="1324" xr:uid="{2334B981-2B0B-4381-844C-C4E782F2D6B3}"/>
    <cellStyle name="Normal 5 5 2 2 2 3 2" xfId="1325" xr:uid="{DB8FE3DC-14FF-41AA-8AB6-3A48EC1AB2AB}"/>
    <cellStyle name="Normal 5 5 2 2 2 3 3" xfId="2873" xr:uid="{2C661E7A-64EC-40D5-9112-6C1F39135F38}"/>
    <cellStyle name="Normal 5 5 2 2 2 3 4" xfId="2874" xr:uid="{40FC0538-3166-4A3E-8C6D-9A848EE10C85}"/>
    <cellStyle name="Normal 5 5 2 2 2 4" xfId="1326" xr:uid="{CB5EE450-05B2-4090-8D8A-866C74B20C31}"/>
    <cellStyle name="Normal 5 5 2 2 2 5" xfId="2875" xr:uid="{EC0905E3-9652-41DF-8FE9-E4ACD1079003}"/>
    <cellStyle name="Normal 5 5 2 2 2 6" xfId="2876" xr:uid="{189BE974-8976-4FC7-9F18-9F4358EC148A}"/>
    <cellStyle name="Normal 5 5 2 2 3" xfId="563" xr:uid="{CAFC5605-9491-43F7-B9E0-3E4CC3E159B7}"/>
    <cellStyle name="Normal 5 5 2 2 3 2" xfId="1327" xr:uid="{D20E932B-D168-4D2E-9C78-8290971688E6}"/>
    <cellStyle name="Normal 5 5 2 2 3 2 2" xfId="1328" xr:uid="{EF362900-80C6-4EFD-A433-307B5DF08A38}"/>
    <cellStyle name="Normal 5 5 2 2 3 2 3" xfId="2877" xr:uid="{8EB31A51-9B0F-4F84-A625-87EAA0D10B8C}"/>
    <cellStyle name="Normal 5 5 2 2 3 2 4" xfId="2878" xr:uid="{2332C64C-E03E-49FF-BCB3-9498BFE09ABA}"/>
    <cellStyle name="Normal 5 5 2 2 3 3" xfId="1329" xr:uid="{4E98D6C2-59B2-498D-B8FF-CFA75BAAEB3E}"/>
    <cellStyle name="Normal 5 5 2 2 3 4" xfId="2879" xr:uid="{D35563C8-1CEB-4781-804B-43DFCE041BB8}"/>
    <cellStyle name="Normal 5 5 2 2 3 5" xfId="2880" xr:uid="{9A06D88E-BA88-41CC-A491-2358EBC7F523}"/>
    <cellStyle name="Normal 5 5 2 2 4" xfId="1330" xr:uid="{C97B49B7-57B0-48E0-8C05-932651A69647}"/>
    <cellStyle name="Normal 5 5 2 2 4 2" xfId="1331" xr:uid="{CB10CFB5-29F8-47AF-8DAB-DEA0C8A64A7A}"/>
    <cellStyle name="Normal 5 5 2 2 4 3" xfId="2881" xr:uid="{3EE077A4-4CE5-4906-A6A2-73AB11C52BA4}"/>
    <cellStyle name="Normal 5 5 2 2 4 4" xfId="2882" xr:uid="{0B2BE860-B06D-4F26-9FF6-BFC06480AD1F}"/>
    <cellStyle name="Normal 5 5 2 2 5" xfId="1332" xr:uid="{157ABCBE-DBF3-48BB-82A5-B69B4605D867}"/>
    <cellStyle name="Normal 5 5 2 2 5 2" xfId="2883" xr:uid="{ED04C387-7C1A-4F2A-BAC9-7F3FCBCDEEC9}"/>
    <cellStyle name="Normal 5 5 2 2 5 3" xfId="2884" xr:uid="{76EEB4FC-C757-49E4-968B-4A4FD685EC19}"/>
    <cellStyle name="Normal 5 5 2 2 5 4" xfId="2885" xr:uid="{D99088C3-DA9E-4B7B-92D2-F99AACF20FE9}"/>
    <cellStyle name="Normal 5 5 2 2 6" xfId="2886" xr:uid="{3E66B1FB-2E97-4DE6-8026-48C1C041DF1B}"/>
    <cellStyle name="Normal 5 5 2 2 7" xfId="2887" xr:uid="{06183BE1-2538-42E9-BD38-D8CF309999BD}"/>
    <cellStyle name="Normal 5 5 2 2 8" xfId="2888" xr:uid="{4274CFC4-83B2-44F5-ABD3-66C1DAAA837E}"/>
    <cellStyle name="Normal 5 5 2 3" xfId="304" xr:uid="{7BE06DB9-02CD-40F5-AEEE-A5CBDA0D3A32}"/>
    <cellStyle name="Normal 5 5 2 3 2" xfId="564" xr:uid="{6A61836B-DB91-45D7-8883-2221D458C358}"/>
    <cellStyle name="Normal 5 5 2 3 2 2" xfId="565" xr:uid="{F73AE743-047B-4142-8B87-43A456285B87}"/>
    <cellStyle name="Normal 5 5 2 3 2 2 2" xfId="1333" xr:uid="{09710421-F01F-4D70-840D-3A5D07D79C2A}"/>
    <cellStyle name="Normal 5 5 2 3 2 2 2 2" xfId="1334" xr:uid="{02215D0E-FCF9-4C99-8EBF-9573767B5072}"/>
    <cellStyle name="Normal 5 5 2 3 2 2 3" xfId="1335" xr:uid="{9B3CF729-6131-452C-8A89-065D0061123F}"/>
    <cellStyle name="Normal 5 5 2 3 2 3" xfId="1336" xr:uid="{1D1367DE-B0E3-4429-ABA9-A5B4D3AD3E93}"/>
    <cellStyle name="Normal 5 5 2 3 2 3 2" xfId="1337" xr:uid="{ECCFE33C-CADD-464E-956C-03DBA0CA6F1E}"/>
    <cellStyle name="Normal 5 5 2 3 2 4" xfId="1338" xr:uid="{B4F79724-5A0F-43D2-8563-4CA3B2C8CABB}"/>
    <cellStyle name="Normal 5 5 2 3 3" xfId="566" xr:uid="{0A38BC35-3AB7-456B-96DA-646270F30653}"/>
    <cellStyle name="Normal 5 5 2 3 3 2" xfId="1339" xr:uid="{D40B6CD4-1AF9-4DC7-A827-11792D9E19DC}"/>
    <cellStyle name="Normal 5 5 2 3 3 2 2" xfId="1340" xr:uid="{D5D5903B-E248-48AF-BDEF-456A91F1659C}"/>
    <cellStyle name="Normal 5 5 2 3 3 3" xfId="1341" xr:uid="{E5D74DE4-E6FE-46F5-8EA3-FF0CF1C7FA3A}"/>
    <cellStyle name="Normal 5 5 2 3 3 4" xfId="2889" xr:uid="{564AA501-1E65-49A2-8ADD-9CB866B25BC6}"/>
    <cellStyle name="Normal 5 5 2 3 4" xfId="1342" xr:uid="{D6EA326E-79D1-4177-9ADF-1FF9A2A9B694}"/>
    <cellStyle name="Normal 5 5 2 3 4 2" xfId="1343" xr:uid="{FD31A161-6684-44DB-8A91-561EEAD6F038}"/>
    <cellStyle name="Normal 5 5 2 3 5" xfId="1344" xr:uid="{EE42092D-5B3B-4D44-99FF-BCAAB67D250C}"/>
    <cellStyle name="Normal 5 5 2 3 6" xfId="2890" xr:uid="{C18E9697-BFF1-4B18-B019-F9B38E5F9C14}"/>
    <cellStyle name="Normal 5 5 2 4" xfId="305" xr:uid="{32114F35-BDAB-4A24-BD17-964C66857A4F}"/>
    <cellStyle name="Normal 5 5 2 4 2" xfId="567" xr:uid="{3D93FF5E-6E0E-467C-99B2-B480F18DEE3E}"/>
    <cellStyle name="Normal 5 5 2 4 2 2" xfId="1345" xr:uid="{41837029-B4DC-4875-B89F-7CD2D524FCF8}"/>
    <cellStyle name="Normal 5 5 2 4 2 2 2" xfId="1346" xr:uid="{DB768E44-6322-4138-B0E9-ECBEBB646982}"/>
    <cellStyle name="Normal 5 5 2 4 2 3" xfId="1347" xr:uid="{03C09536-BE2B-45D9-A762-3B3BC0D5622F}"/>
    <cellStyle name="Normal 5 5 2 4 2 4" xfId="2891" xr:uid="{86FE3BC7-FD01-4458-8337-D225B64D6D30}"/>
    <cellStyle name="Normal 5 5 2 4 3" xfId="1348" xr:uid="{92B54A39-6DD3-467E-8F27-6F04300329B9}"/>
    <cellStyle name="Normal 5 5 2 4 3 2" xfId="1349" xr:uid="{EEA85AF0-B0E0-4E10-A782-8D27272E1562}"/>
    <cellStyle name="Normal 5 5 2 4 4" xfId="1350" xr:uid="{0F2212F4-42BD-4285-91B4-9EF87D60A977}"/>
    <cellStyle name="Normal 5 5 2 4 5" xfId="2892" xr:uid="{92115962-7498-47C1-868D-BDF351409861}"/>
    <cellStyle name="Normal 5 5 2 5" xfId="306" xr:uid="{300A7F92-EA27-49C2-9915-BE85F58533D2}"/>
    <cellStyle name="Normal 5 5 2 5 2" xfId="1351" xr:uid="{AD589786-5CEB-4B72-A1CB-85262803E345}"/>
    <cellStyle name="Normal 5 5 2 5 2 2" xfId="1352" xr:uid="{DE97DE00-A9A3-4C1F-8ED8-15F24D050341}"/>
    <cellStyle name="Normal 5 5 2 5 3" xfId="1353" xr:uid="{105D84B3-63DD-4755-883B-8C5567210C1C}"/>
    <cellStyle name="Normal 5 5 2 5 4" xfId="2893" xr:uid="{48ABFEA9-B055-4F8D-A2C8-D011D466E166}"/>
    <cellStyle name="Normal 5 5 2 6" xfId="1354" xr:uid="{C42A21A3-CB32-4463-8A8D-6BE7A9CB416A}"/>
    <cellStyle name="Normal 5 5 2 6 2" xfId="1355" xr:uid="{EEEED760-8537-4646-AECB-A248E8C02F30}"/>
    <cellStyle name="Normal 5 5 2 6 3" xfId="2894" xr:uid="{8A0A5EE4-54F3-424E-9009-5BA0AC7F7439}"/>
    <cellStyle name="Normal 5 5 2 6 4" xfId="2895" xr:uid="{6CB7B3B9-D191-44CC-917C-A327A45760ED}"/>
    <cellStyle name="Normal 5 5 2 7" xfId="1356" xr:uid="{A9EA4885-9D23-4B65-97D0-750F0DEE4140}"/>
    <cellStyle name="Normal 5 5 2 8" xfId="2896" xr:uid="{054DE7A3-C977-4E5C-9FC3-F6F108DE1C70}"/>
    <cellStyle name="Normal 5 5 2 9" xfId="2897" xr:uid="{F3D47A93-24A3-493B-9517-8D9870129DC7}"/>
    <cellStyle name="Normal 5 5 3" xfId="101" xr:uid="{6B8CC793-4C95-4043-BFE3-1231925F8E3B}"/>
    <cellStyle name="Normal 5 5 3 2" xfId="102" xr:uid="{529891FD-5E94-4540-B436-021734E89F68}"/>
    <cellStyle name="Normal 5 5 3 2 2" xfId="568" xr:uid="{35364283-CE50-49F1-BA9A-1D81A2D02876}"/>
    <cellStyle name="Normal 5 5 3 2 2 2" xfId="1357" xr:uid="{AA22E728-0979-4AC8-BD94-A7CBDC4800F5}"/>
    <cellStyle name="Normal 5 5 3 2 2 2 2" xfId="1358" xr:uid="{94ABBA58-B7DB-493E-A690-300106585DD9}"/>
    <cellStyle name="Normal 5 5 3 2 2 2 2 2" xfId="4468" xr:uid="{F46D49E0-12A0-41D4-8C51-67447FEF0EE3}"/>
    <cellStyle name="Normal 5 5 3 2 2 2 3" xfId="4469" xr:uid="{BCDA00B2-E45C-41C0-998F-CCC8EF0714C5}"/>
    <cellStyle name="Normal 5 5 3 2 2 3" xfId="1359" xr:uid="{F6233561-8C35-4C2F-8D30-ACC2F9AF8EB8}"/>
    <cellStyle name="Normal 5 5 3 2 2 3 2" xfId="4470" xr:uid="{7D4A9547-806D-4CC0-94DB-6145EB86CEB4}"/>
    <cellStyle name="Normal 5 5 3 2 2 4" xfId="2898" xr:uid="{3DD4C5A0-1639-49AF-8273-554C96B1D05D}"/>
    <cellStyle name="Normal 5 5 3 2 3" xfId="1360" xr:uid="{43E41385-5875-4938-8C29-3D5407DCB46D}"/>
    <cellStyle name="Normal 5 5 3 2 3 2" xfId="1361" xr:uid="{63C0271B-0F9B-4F3F-9B9B-3EA4D1D7C35A}"/>
    <cellStyle name="Normal 5 5 3 2 3 2 2" xfId="4471" xr:uid="{11BC336A-3B9E-4FD2-BF80-895F906A57E8}"/>
    <cellStyle name="Normal 5 5 3 2 3 3" xfId="2899" xr:uid="{DF94D0D3-06F0-4703-9DB2-BB64D6CEE668}"/>
    <cellStyle name="Normal 5 5 3 2 3 4" xfId="2900" xr:uid="{00C53873-7B77-4397-A992-7CC350FDA593}"/>
    <cellStyle name="Normal 5 5 3 2 4" xfId="1362" xr:uid="{DF9B7B3B-2DBA-41C4-8506-5F0ADA75DCF4}"/>
    <cellStyle name="Normal 5 5 3 2 4 2" xfId="4472" xr:uid="{A199FA4D-2E06-4FC9-831B-5DB38A55078D}"/>
    <cellStyle name="Normal 5 5 3 2 5" xfId="2901" xr:uid="{C410E72B-7476-42B6-B2E7-A3A327959A74}"/>
    <cellStyle name="Normal 5 5 3 2 6" xfId="2902" xr:uid="{9FDF9FA4-7B91-4BBE-A438-CF765F729259}"/>
    <cellStyle name="Normal 5 5 3 3" xfId="307" xr:uid="{25311966-3C2B-49C2-A175-FE5AB1802E8E}"/>
    <cellStyle name="Normal 5 5 3 3 2" xfId="1363" xr:uid="{23C68F3D-4FD7-4131-9B05-623C29341BA1}"/>
    <cellStyle name="Normal 5 5 3 3 2 2" xfId="1364" xr:uid="{999E20D7-DFEF-476D-BE03-44485471F04E}"/>
    <cellStyle name="Normal 5 5 3 3 2 2 2" xfId="4473" xr:uid="{039D4076-0664-4885-A347-44B8FA81542C}"/>
    <cellStyle name="Normal 5 5 3 3 2 3" xfId="2903" xr:uid="{F9BC702E-3741-44F1-9B79-B3FE50829982}"/>
    <cellStyle name="Normal 5 5 3 3 2 4" xfId="2904" xr:uid="{3774E876-693B-40D4-8A84-90BBE01138C8}"/>
    <cellStyle name="Normal 5 5 3 3 3" xfId="1365" xr:uid="{5BAF58E6-C9F1-4BA1-A8F9-D2EBADBE2121}"/>
    <cellStyle name="Normal 5 5 3 3 3 2" xfId="4474" xr:uid="{F284CCA2-7A3C-4BA9-BBE3-19B8218093CB}"/>
    <cellStyle name="Normal 5 5 3 3 4" xfId="2905" xr:uid="{7EB424DC-63E5-4B0A-8135-4D6BF16F9E4D}"/>
    <cellStyle name="Normal 5 5 3 3 5" xfId="2906" xr:uid="{2A68A9F0-D915-4A8A-A042-2AB6AC934B48}"/>
    <cellStyle name="Normal 5 5 3 4" xfId="1366" xr:uid="{CC6A7F90-4973-434C-8302-D4AD92D1AE79}"/>
    <cellStyle name="Normal 5 5 3 4 2" xfId="1367" xr:uid="{6194504E-3DA7-4971-A289-BCB167E64571}"/>
    <cellStyle name="Normal 5 5 3 4 2 2" xfId="4475" xr:uid="{62BC0D9A-FFD1-472F-B9E6-A5FD037522AD}"/>
    <cellStyle name="Normal 5 5 3 4 3" xfId="2907" xr:uid="{E73061FA-DB35-4524-99C0-0F729E69A92D}"/>
    <cellStyle name="Normal 5 5 3 4 4" xfId="2908" xr:uid="{C24B5FA4-D90B-45C5-B0E5-C7CC8AAD67BD}"/>
    <cellStyle name="Normal 5 5 3 5" xfId="1368" xr:uid="{33E1DF23-4E03-4064-A49E-CC74FEB34A56}"/>
    <cellStyle name="Normal 5 5 3 5 2" xfId="2909" xr:uid="{8245ADEA-3649-43EA-A6AF-A33066C42138}"/>
    <cellStyle name="Normal 5 5 3 5 3" xfId="2910" xr:uid="{45B6EF6A-4978-4C4A-9B12-9186003E9A97}"/>
    <cellStyle name="Normal 5 5 3 5 4" xfId="2911" xr:uid="{7A869BD1-0077-44CF-AF6C-94D25803957C}"/>
    <cellStyle name="Normal 5 5 3 6" xfId="2912" xr:uid="{B2716E79-CC6A-4844-BD06-02CAD52F2CD1}"/>
    <cellStyle name="Normal 5 5 3 7" xfId="2913" xr:uid="{A2FB9293-CF8E-417A-AAF8-421DBED3DCDC}"/>
    <cellStyle name="Normal 5 5 3 8" xfId="2914" xr:uid="{142C0153-9BD1-44AE-AEC3-3BFB8A0D7358}"/>
    <cellStyle name="Normal 5 5 4" xfId="103" xr:uid="{3624F585-06CC-4B19-9047-B252894894C0}"/>
    <cellStyle name="Normal 5 5 4 2" xfId="569" xr:uid="{12176BA3-2E09-4281-8DC7-E99109A74E0E}"/>
    <cellStyle name="Normal 5 5 4 2 2" xfId="570" xr:uid="{6A8D997E-6907-4CE8-92AF-B9B7A54495E3}"/>
    <cellStyle name="Normal 5 5 4 2 2 2" xfId="1369" xr:uid="{ADA92301-E23F-4AF0-BE7B-3D02B94C3B8E}"/>
    <cellStyle name="Normal 5 5 4 2 2 2 2" xfId="1370" xr:uid="{FFBF9A05-3A8A-4443-8CBE-BB68943F53FF}"/>
    <cellStyle name="Normal 5 5 4 2 2 3" xfId="1371" xr:uid="{489F9443-3D92-4490-AD2A-8A198A8F0641}"/>
    <cellStyle name="Normal 5 5 4 2 2 4" xfId="2915" xr:uid="{CDEA9624-D55E-4CAD-9493-95E9AFC6228C}"/>
    <cellStyle name="Normal 5 5 4 2 3" xfId="1372" xr:uid="{A9FBF85B-4EEB-4D6B-B1A4-68EAC01E2B6B}"/>
    <cellStyle name="Normal 5 5 4 2 3 2" xfId="1373" xr:uid="{26479F05-DD97-4054-9CD7-96BCB55A3994}"/>
    <cellStyle name="Normal 5 5 4 2 4" xfId="1374" xr:uid="{EA139A57-C278-4D40-A954-BF89B8F3ECE0}"/>
    <cellStyle name="Normal 5 5 4 2 5" xfId="2916" xr:uid="{8765108A-A29D-4D8E-A2F0-94BFE81CADF0}"/>
    <cellStyle name="Normal 5 5 4 3" xfId="571" xr:uid="{F5953DE4-D34E-4573-8F4E-D2397B37139D}"/>
    <cellStyle name="Normal 5 5 4 3 2" xfId="1375" xr:uid="{A12D94B1-57FA-47FC-A08B-BB218B99CEBE}"/>
    <cellStyle name="Normal 5 5 4 3 2 2" xfId="1376" xr:uid="{026A71CD-6D05-4CF9-9964-467E204743CC}"/>
    <cellStyle name="Normal 5 5 4 3 3" xfId="1377" xr:uid="{FA1CFF75-B6CD-4553-866C-3050C0DCD92D}"/>
    <cellStyle name="Normal 5 5 4 3 4" xfId="2917" xr:uid="{AB47857B-99F7-481E-9954-A07BC6DCE0D0}"/>
    <cellStyle name="Normal 5 5 4 4" xfId="1378" xr:uid="{BB880D30-5B47-4C1E-BFB5-17108222E363}"/>
    <cellStyle name="Normal 5 5 4 4 2" xfId="1379" xr:uid="{758A9363-A886-4287-B89D-CA9F713F327C}"/>
    <cellStyle name="Normal 5 5 4 4 3" xfId="2918" xr:uid="{C4DBE226-8E1C-4739-8159-4D8D155E87DF}"/>
    <cellStyle name="Normal 5 5 4 4 4" xfId="2919" xr:uid="{54F83C83-C66B-4AAB-A36E-C1FC71BF516A}"/>
    <cellStyle name="Normal 5 5 4 5" xfId="1380" xr:uid="{370D46D7-C3C4-4B2A-91B9-CBD4BAA90FDE}"/>
    <cellStyle name="Normal 5 5 4 6" xfId="2920" xr:uid="{CA881D7B-0802-4348-BE9C-2F268559C409}"/>
    <cellStyle name="Normal 5 5 4 7" xfId="2921" xr:uid="{6E53B5AC-1A96-402C-A085-93997949371E}"/>
    <cellStyle name="Normal 5 5 5" xfId="308" xr:uid="{391E7AE9-DD03-4C0D-9362-39E764FA8692}"/>
    <cellStyle name="Normal 5 5 5 2" xfId="572" xr:uid="{029A5020-D58C-431C-AFB0-9E3DCEEED75D}"/>
    <cellStyle name="Normal 5 5 5 2 2" xfId="1381" xr:uid="{EFC45910-D370-43D9-9822-5DDE46954FF5}"/>
    <cellStyle name="Normal 5 5 5 2 2 2" xfId="1382" xr:uid="{107C95EA-F1B2-4CFF-95B1-DB8452E499E3}"/>
    <cellStyle name="Normal 5 5 5 2 3" xfId="1383" xr:uid="{49701480-B08D-4AFC-9BA9-B04EF5DB4C46}"/>
    <cellStyle name="Normal 5 5 5 2 4" xfId="2922" xr:uid="{55533EF1-AACA-4117-A2AD-ACDDC065C9CB}"/>
    <cellStyle name="Normal 5 5 5 3" xfId="1384" xr:uid="{E306FDBF-9E58-497B-920A-E4A16CD90D1C}"/>
    <cellStyle name="Normal 5 5 5 3 2" xfId="1385" xr:uid="{ED5E2946-8B1D-43C7-8D05-5823ED7EE28E}"/>
    <cellStyle name="Normal 5 5 5 3 3" xfId="2923" xr:uid="{A9918FF1-2EC9-41F1-96DC-3C765FC3ADD4}"/>
    <cellStyle name="Normal 5 5 5 3 4" xfId="2924" xr:uid="{8E40ACD0-123C-4901-91F8-BE3FC867C567}"/>
    <cellStyle name="Normal 5 5 5 4" xfId="1386" xr:uid="{5FF5ED84-28D6-41D1-909B-49F518214F20}"/>
    <cellStyle name="Normal 5 5 5 5" xfId="2925" xr:uid="{07C0CB41-7B72-4B34-95F9-4AB3A9157B55}"/>
    <cellStyle name="Normal 5 5 5 6" xfId="2926" xr:uid="{C4A51E96-5DE4-4C47-A15D-7912566FBBF2}"/>
    <cellStyle name="Normal 5 5 6" xfId="309" xr:uid="{10348D02-C194-491F-8A87-2EF9C79051E3}"/>
    <cellStyle name="Normal 5 5 6 2" xfId="1387" xr:uid="{EDA1D387-C7CD-4A78-A331-1A0B8641D229}"/>
    <cellStyle name="Normal 5 5 6 2 2" xfId="1388" xr:uid="{9BDF3E6A-412D-4E88-B05F-AA431D510945}"/>
    <cellStyle name="Normal 5 5 6 2 3" xfId="2927" xr:uid="{9CE0426A-F350-4DA4-A5D6-BE423083F8EF}"/>
    <cellStyle name="Normal 5 5 6 2 4" xfId="2928" xr:uid="{4C17BD89-D6DF-42AB-9832-956219023E06}"/>
    <cellStyle name="Normal 5 5 6 3" xfId="1389" xr:uid="{5606955B-3937-4A83-BC2C-BA8FBBBDD0B0}"/>
    <cellStyle name="Normal 5 5 6 4" xfId="2929" xr:uid="{BAD046B3-64F3-4BCB-9805-C61F59F57492}"/>
    <cellStyle name="Normal 5 5 6 5" xfId="2930" xr:uid="{C7222D5B-FD5A-45E9-AB2F-BE0E58B1DF24}"/>
    <cellStyle name="Normal 5 5 7" xfId="1390" xr:uid="{0C184980-FF9F-4D38-9E0B-00AF183EC103}"/>
    <cellStyle name="Normal 5 5 7 2" xfId="1391" xr:uid="{E431DE35-5575-414D-9834-8510D6D8CF0A}"/>
    <cellStyle name="Normal 5 5 7 3" xfId="2931" xr:uid="{579E46AF-965A-4D79-B9AC-561B7E19FA9E}"/>
    <cellStyle name="Normal 5 5 7 4" xfId="2932" xr:uid="{EC508FEC-D041-42C2-86BD-ED9BC233C45E}"/>
    <cellStyle name="Normal 5 5 8" xfId="1392" xr:uid="{07FC67FB-9B15-4616-8E07-3FBF4531B9CA}"/>
    <cellStyle name="Normal 5 5 8 2" xfId="2933" xr:uid="{660B1789-20D5-49B4-93D8-6E62F2CBF716}"/>
    <cellStyle name="Normal 5 5 8 3" xfId="2934" xr:uid="{D9B54CBC-25BC-4330-A49C-B856B79B57F1}"/>
    <cellStyle name="Normal 5 5 8 4" xfId="2935" xr:uid="{DA4C6B50-42BB-49D6-99D8-4C03163AE8DF}"/>
    <cellStyle name="Normal 5 5 9" xfId="2936" xr:uid="{50281821-1320-4F81-8DEF-7C1AD7119B2C}"/>
    <cellStyle name="Normal 5 6" xfId="104" xr:uid="{C35B3C8A-B676-4D45-A2CA-FBE7D204BC39}"/>
    <cellStyle name="Normal 5 6 10" xfId="2937" xr:uid="{59E01E2D-A4A4-49BF-A397-121D9CB8CBC0}"/>
    <cellStyle name="Normal 5 6 11" xfId="2938" xr:uid="{BDB7EA70-4105-44C3-95CB-63527FCAA4E1}"/>
    <cellStyle name="Normal 5 6 2" xfId="105" xr:uid="{9E0A1CF0-1F29-4B77-80BD-CE1B5D484AE3}"/>
    <cellStyle name="Normal 5 6 2 2" xfId="310" xr:uid="{5E3EF23F-D778-46EA-9220-26BB0EA8BAB6}"/>
    <cellStyle name="Normal 5 6 2 2 2" xfId="573" xr:uid="{84B58244-88E9-49DA-B479-AB25ADE3CF1C}"/>
    <cellStyle name="Normal 5 6 2 2 2 2" xfId="574" xr:uid="{04A9D503-399E-4D30-A4D8-D2BBE0A22CD2}"/>
    <cellStyle name="Normal 5 6 2 2 2 2 2" xfId="1393" xr:uid="{006BBD82-0700-42D1-96CD-E3EC571D6A00}"/>
    <cellStyle name="Normal 5 6 2 2 2 2 3" xfId="2939" xr:uid="{0B9B69EB-840C-4A54-95A3-10AD8231E66A}"/>
    <cellStyle name="Normal 5 6 2 2 2 2 4" xfId="2940" xr:uid="{60AF0BCE-0F49-4E7C-BC9B-D4E3ECC009AB}"/>
    <cellStyle name="Normal 5 6 2 2 2 3" xfId="1394" xr:uid="{22BA95CC-516E-4992-A275-E054547836F9}"/>
    <cellStyle name="Normal 5 6 2 2 2 3 2" xfId="2941" xr:uid="{D3CEFEA2-6C9C-4DB2-85A3-7CD37E0B356C}"/>
    <cellStyle name="Normal 5 6 2 2 2 3 3" xfId="2942" xr:uid="{65BB4D9B-0718-4D43-9083-62AAB6053FFA}"/>
    <cellStyle name="Normal 5 6 2 2 2 3 4" xfId="2943" xr:uid="{04B8A698-71AB-40CC-A741-16EA099AAA3C}"/>
    <cellStyle name="Normal 5 6 2 2 2 4" xfId="2944" xr:uid="{B20D63D0-2F44-475D-B0D7-2210E69BC3BB}"/>
    <cellStyle name="Normal 5 6 2 2 2 5" xfId="2945" xr:uid="{C80282B2-59E7-4EC6-A061-75633D807706}"/>
    <cellStyle name="Normal 5 6 2 2 2 6" xfId="2946" xr:uid="{33328FD6-383C-4947-AAEF-CF0BAA69FE80}"/>
    <cellStyle name="Normal 5 6 2 2 3" xfId="575" xr:uid="{4B280145-401E-448F-85FD-E673D40DB122}"/>
    <cellStyle name="Normal 5 6 2 2 3 2" xfId="1395" xr:uid="{41677C78-1095-4CE8-B74C-F0D444CC43AD}"/>
    <cellStyle name="Normal 5 6 2 2 3 2 2" xfId="2947" xr:uid="{35BA6063-2085-43D3-96E5-73C58B25F9C0}"/>
    <cellStyle name="Normal 5 6 2 2 3 2 3" xfId="2948" xr:uid="{7E428223-7AEF-4447-8E67-0DED9AC0A10E}"/>
    <cellStyle name="Normal 5 6 2 2 3 2 4" xfId="2949" xr:uid="{811DD499-C7A0-48A5-91CF-3CE3FFA25C25}"/>
    <cellStyle name="Normal 5 6 2 2 3 3" xfId="2950" xr:uid="{7051C953-836C-4483-9015-7930087C4F82}"/>
    <cellStyle name="Normal 5 6 2 2 3 4" xfId="2951" xr:uid="{D6BAB55D-12C4-4AD4-BB12-ED7C7A887849}"/>
    <cellStyle name="Normal 5 6 2 2 3 5" xfId="2952" xr:uid="{A10EECB5-7E09-4D4A-889F-2E67F5F112E6}"/>
    <cellStyle name="Normal 5 6 2 2 4" xfId="1396" xr:uid="{EB11945A-108E-4D69-AB60-F626F95A6E4F}"/>
    <cellStyle name="Normal 5 6 2 2 4 2" xfId="2953" xr:uid="{7F11CB30-B0BA-4809-9E15-9211B1EEBC29}"/>
    <cellStyle name="Normal 5 6 2 2 4 3" xfId="2954" xr:uid="{945F26A2-345C-454F-8911-68560B38414A}"/>
    <cellStyle name="Normal 5 6 2 2 4 4" xfId="2955" xr:uid="{717F1D89-EE68-46F9-A1DD-02643319D95D}"/>
    <cellStyle name="Normal 5 6 2 2 5" xfId="2956" xr:uid="{7EB1F52D-74A5-4E8E-A960-F82E875F5BF2}"/>
    <cellStyle name="Normal 5 6 2 2 5 2" xfId="2957" xr:uid="{C1A37128-F41D-460A-9F13-73DD9E827D13}"/>
    <cellStyle name="Normal 5 6 2 2 5 3" xfId="2958" xr:uid="{93510B67-9F06-4987-90BA-33786494CCD4}"/>
    <cellStyle name="Normal 5 6 2 2 5 4" xfId="2959" xr:uid="{1B97CCD2-5566-4C9F-B13C-F34C62CF76AC}"/>
    <cellStyle name="Normal 5 6 2 2 6" xfId="2960" xr:uid="{7D8356C0-5B39-4F3B-B1B6-FC4753B62988}"/>
    <cellStyle name="Normal 5 6 2 2 7" xfId="2961" xr:uid="{8A2F80FC-AF72-4D6F-8E70-61D22AFE251D}"/>
    <cellStyle name="Normal 5 6 2 2 8" xfId="2962" xr:uid="{5F983C7E-7304-4344-8AED-EB47841BEB87}"/>
    <cellStyle name="Normal 5 6 2 3" xfId="576" xr:uid="{108080D3-251B-4655-BD53-8B94E9FB70C1}"/>
    <cellStyle name="Normal 5 6 2 3 2" xfId="577" xr:uid="{96E2850A-CCDE-4531-A8FF-A456375E98C2}"/>
    <cellStyle name="Normal 5 6 2 3 2 2" xfId="578" xr:uid="{6F8DD803-9E62-44FD-86C7-694343641080}"/>
    <cellStyle name="Normal 5 6 2 3 2 3" xfId="2963" xr:uid="{25E0B052-D659-4438-9678-D3636761693E}"/>
    <cellStyle name="Normal 5 6 2 3 2 4" xfId="2964" xr:uid="{452BBCC5-9931-4FF2-8B46-9D76DBAEC0A3}"/>
    <cellStyle name="Normal 5 6 2 3 3" xfId="579" xr:uid="{3D175F74-E104-4DDE-BACE-9F073D8335ED}"/>
    <cellStyle name="Normal 5 6 2 3 3 2" xfId="2965" xr:uid="{42B0FF1F-ADC1-48FA-BD96-9AC02BAC6949}"/>
    <cellStyle name="Normal 5 6 2 3 3 3" xfId="2966" xr:uid="{97F6260D-98CE-4719-B5F7-B90EB32881CA}"/>
    <cellStyle name="Normal 5 6 2 3 3 4" xfId="2967" xr:uid="{82031473-196A-48DD-A336-728792A0CEC3}"/>
    <cellStyle name="Normal 5 6 2 3 4" xfId="2968" xr:uid="{40B6877D-CADB-49F5-9558-271CBDC76805}"/>
    <cellStyle name="Normal 5 6 2 3 5" xfId="2969" xr:uid="{D42DDE00-D8C8-42A3-B38F-A83E2045CB4E}"/>
    <cellStyle name="Normal 5 6 2 3 6" xfId="2970" xr:uid="{C34BB321-2614-4B2C-9A85-AF7F73F5EC7B}"/>
    <cellStyle name="Normal 5 6 2 4" xfId="580" xr:uid="{B9CC8CA0-6A6D-4964-868C-5490644E3311}"/>
    <cellStyle name="Normal 5 6 2 4 2" xfId="581" xr:uid="{8A763643-2C4B-4292-ABD1-802B7E3C121A}"/>
    <cellStyle name="Normal 5 6 2 4 2 2" xfId="2971" xr:uid="{4F4E498D-57CC-4D53-A1E8-E776B037DCFB}"/>
    <cellStyle name="Normal 5 6 2 4 2 3" xfId="2972" xr:uid="{0A0E880C-BF88-4C0D-8970-F3C707C7D4B6}"/>
    <cellStyle name="Normal 5 6 2 4 2 4" xfId="2973" xr:uid="{FDCCC013-BDCD-4DB0-8D7F-77FEA5C6AD69}"/>
    <cellStyle name="Normal 5 6 2 4 3" xfId="2974" xr:uid="{99E2ED73-D1BB-4751-A618-4B0F8F2A8272}"/>
    <cellStyle name="Normal 5 6 2 4 4" xfId="2975" xr:uid="{7B954FB2-98B6-4C26-AF17-0DC328E06A84}"/>
    <cellStyle name="Normal 5 6 2 4 5" xfId="2976" xr:uid="{74718579-9D5D-4EAD-A49E-C4A45E9187EC}"/>
    <cellStyle name="Normal 5 6 2 5" xfId="582" xr:uid="{D949D7E4-AA52-446A-A14B-61A8F79D2F53}"/>
    <cellStyle name="Normal 5 6 2 5 2" xfId="2977" xr:uid="{C369F23C-8F64-4F89-80AE-6FAFE8B734C2}"/>
    <cellStyle name="Normal 5 6 2 5 3" xfId="2978" xr:uid="{3674C79D-87B3-4256-9F16-EFA1DC7CDF8E}"/>
    <cellStyle name="Normal 5 6 2 5 4" xfId="2979" xr:uid="{F0DC88A8-683D-45ED-8052-D9077C705319}"/>
    <cellStyle name="Normal 5 6 2 6" xfId="2980" xr:uid="{BD708AA7-DD27-459E-BC78-C58CC4BF279F}"/>
    <cellStyle name="Normal 5 6 2 6 2" xfId="2981" xr:uid="{EBA95D07-9BF5-4DDB-8A30-1E1572AE2B98}"/>
    <cellStyle name="Normal 5 6 2 6 3" xfId="2982" xr:uid="{CEB1A86B-DE03-4568-9276-B74C5965B95B}"/>
    <cellStyle name="Normal 5 6 2 6 4" xfId="2983" xr:uid="{83ACD28A-F160-4D08-AA86-2BA7ACEEE909}"/>
    <cellStyle name="Normal 5 6 2 7" xfId="2984" xr:uid="{4C3E5081-651C-4FDF-98D1-E69FC381CDC1}"/>
    <cellStyle name="Normal 5 6 2 8" xfId="2985" xr:uid="{20B04AB7-CFCA-44CA-84DA-AFCB503A9D3E}"/>
    <cellStyle name="Normal 5 6 2 9" xfId="2986" xr:uid="{C285DD65-13FE-4236-943C-2C1E4C9367E4}"/>
    <cellStyle name="Normal 5 6 3" xfId="311" xr:uid="{2576F9A5-5D1D-4E38-9EDA-70CBD427896A}"/>
    <cellStyle name="Normal 5 6 3 2" xfId="583" xr:uid="{CCAAFC57-A25E-4839-BA08-7A50943532E7}"/>
    <cellStyle name="Normal 5 6 3 2 2" xfId="584" xr:uid="{D5F8D817-8F93-4906-9C55-B4FDDEEBC82E}"/>
    <cellStyle name="Normal 5 6 3 2 2 2" xfId="1397" xr:uid="{7DE808F4-57F2-400B-AE6B-948E21858A3F}"/>
    <cellStyle name="Normal 5 6 3 2 2 2 2" xfId="1398" xr:uid="{93F6A266-F448-4396-A420-F0F16A45D4B6}"/>
    <cellStyle name="Normal 5 6 3 2 2 3" xfId="1399" xr:uid="{3F380036-EE35-4BE6-83C2-78A6CA129672}"/>
    <cellStyle name="Normal 5 6 3 2 2 4" xfId="2987" xr:uid="{A77E8A7E-525D-41B7-B415-F1E0FBBFD6D0}"/>
    <cellStyle name="Normal 5 6 3 2 3" xfId="1400" xr:uid="{2F1FFD76-E9FB-4755-90C3-96EF90786A8F}"/>
    <cellStyle name="Normal 5 6 3 2 3 2" xfId="1401" xr:uid="{9E081D33-AB3D-49E2-8237-925B8A5E0D42}"/>
    <cellStyle name="Normal 5 6 3 2 3 3" xfId="2988" xr:uid="{4BAC9438-C6DC-4909-AE64-5593EF1CFF68}"/>
    <cellStyle name="Normal 5 6 3 2 3 4" xfId="2989" xr:uid="{84D36615-74D8-4C11-BC93-E694B68FED18}"/>
    <cellStyle name="Normal 5 6 3 2 4" xfId="1402" xr:uid="{41215C1D-CCAE-4B80-BC75-C5383AA5EE7A}"/>
    <cellStyle name="Normal 5 6 3 2 5" xfId="2990" xr:uid="{60CB217C-688E-485D-A459-C76F76DB0245}"/>
    <cellStyle name="Normal 5 6 3 2 6" xfId="2991" xr:uid="{238C0417-9B63-447C-AC42-96493242506E}"/>
    <cellStyle name="Normal 5 6 3 3" xfId="585" xr:uid="{D541D472-2F21-4B39-835A-A27B409498E3}"/>
    <cellStyle name="Normal 5 6 3 3 2" xfId="1403" xr:uid="{70504450-7818-4C32-BF95-A82DA563259D}"/>
    <cellStyle name="Normal 5 6 3 3 2 2" xfId="1404" xr:uid="{E05EE3D9-1C5F-4932-9EA0-9B62A25F979A}"/>
    <cellStyle name="Normal 5 6 3 3 2 3" xfId="2992" xr:uid="{E657A7B6-B2DC-4BD9-9378-9BDB34410C0A}"/>
    <cellStyle name="Normal 5 6 3 3 2 4" xfId="2993" xr:uid="{6AB28B51-F5AB-410B-A6B0-C6CABCFBCE2A}"/>
    <cellStyle name="Normal 5 6 3 3 3" xfId="1405" xr:uid="{AC045E3D-7A89-4C69-92CA-65AD2A703BA4}"/>
    <cellStyle name="Normal 5 6 3 3 4" xfId="2994" xr:uid="{5E569569-D493-4229-BC1C-64FE06604661}"/>
    <cellStyle name="Normal 5 6 3 3 5" xfId="2995" xr:uid="{8D36EA43-6CE9-44F0-ABBC-5513926E2893}"/>
    <cellStyle name="Normal 5 6 3 4" xfId="1406" xr:uid="{5AB1E189-ED07-4A37-B808-6E5C4EB70706}"/>
    <cellStyle name="Normal 5 6 3 4 2" xfId="1407" xr:uid="{5141EEB6-2059-4600-B702-DD0621963823}"/>
    <cellStyle name="Normal 5 6 3 4 3" xfId="2996" xr:uid="{7F12D8DB-DDCB-4221-AF1A-A0437D0C24D6}"/>
    <cellStyle name="Normal 5 6 3 4 4" xfId="2997" xr:uid="{8DD09AFE-9D16-4C90-AE3F-31A98D212BD4}"/>
    <cellStyle name="Normal 5 6 3 5" xfId="1408" xr:uid="{97A179BD-9C38-40AF-A815-B5735C07FD96}"/>
    <cellStyle name="Normal 5 6 3 5 2" xfId="2998" xr:uid="{DEFA1754-0B96-4723-BCA5-6DB259881A4C}"/>
    <cellStyle name="Normal 5 6 3 5 3" xfId="2999" xr:uid="{8B9D049E-4461-4635-8691-F05F35C4A543}"/>
    <cellStyle name="Normal 5 6 3 5 4" xfId="3000" xr:uid="{BC00E720-2366-4296-85E5-B6135EF944B9}"/>
    <cellStyle name="Normal 5 6 3 6" xfId="3001" xr:uid="{2B402BE5-6BA4-437D-AAD9-9B63ED011418}"/>
    <cellStyle name="Normal 5 6 3 7" xfId="3002" xr:uid="{2E1306B5-10A4-4ED0-811C-1328073F6F85}"/>
    <cellStyle name="Normal 5 6 3 8" xfId="3003" xr:uid="{7146B78F-F2B5-401C-ACA6-DF1A0D4D74F8}"/>
    <cellStyle name="Normal 5 6 4" xfId="312" xr:uid="{16079FE1-BCBD-4EB4-AFC6-E9E981306DB8}"/>
    <cellStyle name="Normal 5 6 4 2" xfId="586" xr:uid="{2BB1849E-4B3D-480B-AC57-339DFA6C3AFD}"/>
    <cellStyle name="Normal 5 6 4 2 2" xfId="587" xr:uid="{5EAF709C-343C-46A1-B238-1ABA620382E6}"/>
    <cellStyle name="Normal 5 6 4 2 2 2" xfId="1409" xr:uid="{483CE60A-1B86-45AE-B8A0-3A108F2E3F82}"/>
    <cellStyle name="Normal 5 6 4 2 2 3" xfId="3004" xr:uid="{E3D05A8B-EDA5-449D-9AD5-B8E8E7DE9243}"/>
    <cellStyle name="Normal 5 6 4 2 2 4" xfId="3005" xr:uid="{DF8C3338-572F-4649-A3BB-7D2CC14BE74A}"/>
    <cellStyle name="Normal 5 6 4 2 3" xfId="1410" xr:uid="{90963ABE-35C5-41C5-92AB-42C70448769C}"/>
    <cellStyle name="Normal 5 6 4 2 4" xfId="3006" xr:uid="{0AAC4655-C849-4F25-9B8D-B3C9701ECC7B}"/>
    <cellStyle name="Normal 5 6 4 2 5" xfId="3007" xr:uid="{07BF44EE-FFBF-45D3-A1A0-488FBBEA5A05}"/>
    <cellStyle name="Normal 5 6 4 3" xfId="588" xr:uid="{5F954F79-4256-4FE2-A43B-9FD816A69D07}"/>
    <cellStyle name="Normal 5 6 4 3 2" xfId="1411" xr:uid="{767007AA-7572-4D81-9C66-F1B8926A5CD5}"/>
    <cellStyle name="Normal 5 6 4 3 3" xfId="3008" xr:uid="{95A7AD77-7E90-4E99-9D5F-6D7755B7E7FA}"/>
    <cellStyle name="Normal 5 6 4 3 4" xfId="3009" xr:uid="{F53B002E-8E88-4C4A-A39B-E22391DD1F39}"/>
    <cellStyle name="Normal 5 6 4 4" xfId="1412" xr:uid="{CA6A0696-1FED-40D6-9276-BA2F12BF8A15}"/>
    <cellStyle name="Normal 5 6 4 4 2" xfId="3010" xr:uid="{7845702A-C9DA-4348-B725-F06A8E423318}"/>
    <cellStyle name="Normal 5 6 4 4 3" xfId="3011" xr:uid="{5F37BCC9-37A1-459E-9845-EDB813434A59}"/>
    <cellStyle name="Normal 5 6 4 4 4" xfId="3012" xr:uid="{93FBA795-477A-49D6-AED0-5E987746E0D5}"/>
    <cellStyle name="Normal 5 6 4 5" xfId="3013" xr:uid="{D5911959-928E-4DC5-81DA-0F216531AFA3}"/>
    <cellStyle name="Normal 5 6 4 6" xfId="3014" xr:uid="{9E435ED9-C4CB-4AC9-A2D4-81BE4FA15771}"/>
    <cellStyle name="Normal 5 6 4 7" xfId="3015" xr:uid="{AA74ED16-5F5F-4081-A8FB-DDE0B9A0D4FB}"/>
    <cellStyle name="Normal 5 6 5" xfId="313" xr:uid="{F66F4EDB-A404-4C47-9BF2-7014E8F133C8}"/>
    <cellStyle name="Normal 5 6 5 2" xfId="589" xr:uid="{898D0BBF-D2F7-43D7-B50C-554DD69CB078}"/>
    <cellStyle name="Normal 5 6 5 2 2" xfId="1413" xr:uid="{95A91956-514D-4E16-A344-6E382222000A}"/>
    <cellStyle name="Normal 5 6 5 2 3" xfId="3016" xr:uid="{F3FE1B4C-1BDA-4801-BC7E-3BF0F26AC2E7}"/>
    <cellStyle name="Normal 5 6 5 2 4" xfId="3017" xr:uid="{20442083-16E8-4C44-B428-D9DA929E80FB}"/>
    <cellStyle name="Normal 5 6 5 3" xfId="1414" xr:uid="{321CAA3A-0521-48B7-9AFD-407846B253CE}"/>
    <cellStyle name="Normal 5 6 5 3 2" xfId="3018" xr:uid="{1C7FB013-26D2-4846-B9E0-3927BC8D3449}"/>
    <cellStyle name="Normal 5 6 5 3 3" xfId="3019" xr:uid="{6FD5FEFA-39D3-4D7D-AFD0-FC1A719C0660}"/>
    <cellStyle name="Normal 5 6 5 3 4" xfId="3020" xr:uid="{F473F40A-C789-4F45-89B1-7CC40214B231}"/>
    <cellStyle name="Normal 5 6 5 4" xfId="3021" xr:uid="{29AA1742-50B4-4693-BA0A-953BAA3990A5}"/>
    <cellStyle name="Normal 5 6 5 5" xfId="3022" xr:uid="{02F59D49-204E-40B1-B379-1267D74CCB4C}"/>
    <cellStyle name="Normal 5 6 5 6" xfId="3023" xr:uid="{91D87779-4DC8-4F9B-B72F-E04CC64DE668}"/>
    <cellStyle name="Normal 5 6 6" xfId="590" xr:uid="{F548AFBB-6453-4B7B-AA6D-9E0B910A422E}"/>
    <cellStyle name="Normal 5 6 6 2" xfId="1415" xr:uid="{642D43D5-73FD-4899-897C-5A138074C0A4}"/>
    <cellStyle name="Normal 5 6 6 2 2" xfId="3024" xr:uid="{CDD37FAD-0440-4798-9C8D-C5624E9579CD}"/>
    <cellStyle name="Normal 5 6 6 2 3" xfId="3025" xr:uid="{B3AC5B3B-0F74-4C85-B16D-2778027EF771}"/>
    <cellStyle name="Normal 5 6 6 2 4" xfId="3026" xr:uid="{48AC03D1-3115-4D49-BAC5-F471880DE20D}"/>
    <cellStyle name="Normal 5 6 6 3" xfId="3027" xr:uid="{452083DF-225E-4AED-A0A1-1EBA58D7D001}"/>
    <cellStyle name="Normal 5 6 6 4" xfId="3028" xr:uid="{A7897FDE-8582-4FDB-B6C5-294697742EE5}"/>
    <cellStyle name="Normal 5 6 6 5" xfId="3029" xr:uid="{9A4A31AF-3BEC-4A71-B81D-88AA15B75272}"/>
    <cellStyle name="Normal 5 6 7" xfId="1416" xr:uid="{517539A4-5A6D-4676-ACAB-5A26D0551F7E}"/>
    <cellStyle name="Normal 5 6 7 2" xfId="3030" xr:uid="{90145041-6826-4C92-B897-10974C096DEC}"/>
    <cellStyle name="Normal 5 6 7 3" xfId="3031" xr:uid="{AC1D14CC-D0DC-466F-84B6-A199A69C010A}"/>
    <cellStyle name="Normal 5 6 7 4" xfId="3032" xr:uid="{14DE7097-DD01-4045-926A-D3D4300B1943}"/>
    <cellStyle name="Normal 5 6 8" xfId="3033" xr:uid="{AD1EF97D-5B4D-4D88-B33B-813E9FD0F7F7}"/>
    <cellStyle name="Normal 5 6 8 2" xfId="3034" xr:uid="{4E4A97E9-6949-416A-8F98-3186058DAE5D}"/>
    <cellStyle name="Normal 5 6 8 3" xfId="3035" xr:uid="{31BBC16C-F632-42DF-B7ED-943398ABAB5E}"/>
    <cellStyle name="Normal 5 6 8 4" xfId="3036" xr:uid="{4EAAAC20-470E-48E4-A13F-78E1213F5AAD}"/>
    <cellStyle name="Normal 5 6 9" xfId="3037" xr:uid="{75B6D207-C5D0-4000-A90F-352C44FE03B4}"/>
    <cellStyle name="Normal 5 7" xfId="106" xr:uid="{04BBCA73-FE7C-4FB1-B324-F3DCCC70C1DB}"/>
    <cellStyle name="Normal 5 7 2" xfId="107" xr:uid="{06E97443-B678-4B46-883D-772A1F57D89D}"/>
    <cellStyle name="Normal 5 7 2 2" xfId="314" xr:uid="{BDD45442-ED41-41B4-84D9-47AF4B75C473}"/>
    <cellStyle name="Normal 5 7 2 2 2" xfId="591" xr:uid="{43888D82-78D7-4B1D-93BD-11241A2E8905}"/>
    <cellStyle name="Normal 5 7 2 2 2 2" xfId="1417" xr:uid="{5B9342DA-BBEF-4978-A9DE-56E854611F37}"/>
    <cellStyle name="Normal 5 7 2 2 2 3" xfId="3038" xr:uid="{AB186516-1535-47C7-9EAF-8C681D185347}"/>
    <cellStyle name="Normal 5 7 2 2 2 4" xfId="3039" xr:uid="{D46D31BA-0401-42F8-B884-D092FBD558C6}"/>
    <cellStyle name="Normal 5 7 2 2 3" xfId="1418" xr:uid="{9F8409A3-8494-48A2-880B-507185F1996B}"/>
    <cellStyle name="Normal 5 7 2 2 3 2" xfId="3040" xr:uid="{9D2B280E-5454-4E8F-B561-05514FD0F15B}"/>
    <cellStyle name="Normal 5 7 2 2 3 3" xfId="3041" xr:uid="{B662F4D9-AA99-431A-8B6D-AACA9C731CBF}"/>
    <cellStyle name="Normal 5 7 2 2 3 4" xfId="3042" xr:uid="{CB6D4A7F-476B-453D-9A74-25AE75BFE1B4}"/>
    <cellStyle name="Normal 5 7 2 2 4" xfId="3043" xr:uid="{2E247F45-479B-4E92-BE5E-5B654B511EA0}"/>
    <cellStyle name="Normal 5 7 2 2 5" xfId="3044" xr:uid="{849F5647-1777-43C3-99E9-1F290B2DF2B4}"/>
    <cellStyle name="Normal 5 7 2 2 6" xfId="3045" xr:uid="{4485B89F-5815-42B0-86FD-64367EE7B2BD}"/>
    <cellStyle name="Normal 5 7 2 3" xfId="592" xr:uid="{6BF3F9A3-B3D3-4ACE-9947-C4882B966CA1}"/>
    <cellStyle name="Normal 5 7 2 3 2" xfId="1419" xr:uid="{8AB6C1CA-07E2-4076-B61D-50E7935EBB68}"/>
    <cellStyle name="Normal 5 7 2 3 2 2" xfId="3046" xr:uid="{8FE17815-27A5-4B88-BF5B-392D561F27D4}"/>
    <cellStyle name="Normal 5 7 2 3 2 3" xfId="3047" xr:uid="{2C78ED3D-C100-4BB9-BAD2-D3CD0EEAB876}"/>
    <cellStyle name="Normal 5 7 2 3 2 4" xfId="3048" xr:uid="{879617B7-8822-48F1-8F79-BE854887C1EC}"/>
    <cellStyle name="Normal 5 7 2 3 3" xfId="3049" xr:uid="{9234755C-A894-47B9-A0F0-3C287997EE38}"/>
    <cellStyle name="Normal 5 7 2 3 4" xfId="3050" xr:uid="{648D44E8-7410-49AC-8F66-ED672A61ED64}"/>
    <cellStyle name="Normal 5 7 2 3 5" xfId="3051" xr:uid="{A5200115-FF96-4FBD-B8EF-E2B3B3E5D0A4}"/>
    <cellStyle name="Normal 5 7 2 4" xfId="1420" xr:uid="{97B88A78-B555-4D0A-AE45-5400E86415B4}"/>
    <cellStyle name="Normal 5 7 2 4 2" xfId="3052" xr:uid="{F5C36F8F-E4C6-4E15-8343-67D5B1321E4C}"/>
    <cellStyle name="Normal 5 7 2 4 3" xfId="3053" xr:uid="{CF88F30F-6796-4024-B582-66011CB8D906}"/>
    <cellStyle name="Normal 5 7 2 4 4" xfId="3054" xr:uid="{C9E27E23-75B1-4D1F-A698-30764CB0DE4F}"/>
    <cellStyle name="Normal 5 7 2 5" xfId="3055" xr:uid="{F06F4C86-4257-4E71-B960-9378541FB83A}"/>
    <cellStyle name="Normal 5 7 2 5 2" xfId="3056" xr:uid="{6E12BFD1-0F7F-4B00-B31E-C487A38B02CB}"/>
    <cellStyle name="Normal 5 7 2 5 3" xfId="3057" xr:uid="{337F6077-890C-472C-9CE2-1A4895E7B0E4}"/>
    <cellStyle name="Normal 5 7 2 5 4" xfId="3058" xr:uid="{E6681AE6-B4A7-43B0-9CFD-E88F1B47088D}"/>
    <cellStyle name="Normal 5 7 2 6" xfId="3059" xr:uid="{6E478DC0-34AA-48B0-9E0C-B9EB4A9055C0}"/>
    <cellStyle name="Normal 5 7 2 7" xfId="3060" xr:uid="{4DFA5A8B-11A0-49C9-9D39-EDA4CE29E1D1}"/>
    <cellStyle name="Normal 5 7 2 8" xfId="3061" xr:uid="{EA543A0B-B793-4E6C-8371-5AFEDA98268E}"/>
    <cellStyle name="Normal 5 7 3" xfId="315" xr:uid="{CBC72E79-AEE6-4A72-99D8-504174A0DB75}"/>
    <cellStyle name="Normal 5 7 3 2" xfId="593" xr:uid="{737879BF-C8BD-4A31-8D22-2C0CBDCDC95C}"/>
    <cellStyle name="Normal 5 7 3 2 2" xfId="594" xr:uid="{5A267206-4BCB-48A5-B84C-5F960AF779B8}"/>
    <cellStyle name="Normal 5 7 3 2 3" xfId="3062" xr:uid="{A772C2C7-20AB-4924-AD63-5C1EFF32ECA4}"/>
    <cellStyle name="Normal 5 7 3 2 4" xfId="3063" xr:uid="{1A25E890-7C89-4343-BFFE-96261821BD05}"/>
    <cellStyle name="Normal 5 7 3 3" xfId="595" xr:uid="{9D7E0BD7-CB9E-4E72-AB7A-A1CDB46CA7E4}"/>
    <cellStyle name="Normal 5 7 3 3 2" xfId="3064" xr:uid="{B65995E5-4E9D-4A42-A6DA-5F88F94D5F06}"/>
    <cellStyle name="Normal 5 7 3 3 3" xfId="3065" xr:uid="{480E8EED-E011-4E56-A9FE-79D1B14E4819}"/>
    <cellStyle name="Normal 5 7 3 3 4" xfId="3066" xr:uid="{D4C8EF98-93AC-461B-9FB2-1D6FA13CDB34}"/>
    <cellStyle name="Normal 5 7 3 4" xfId="3067" xr:uid="{27E4A741-E2F6-43BF-9A82-A4355F20AF45}"/>
    <cellStyle name="Normal 5 7 3 5" xfId="3068" xr:uid="{5389D37E-AE8C-4A21-B8B7-EC7045A2EF40}"/>
    <cellStyle name="Normal 5 7 3 6" xfId="3069" xr:uid="{CFC5EE65-8778-413D-BA55-A193DAA6D4A2}"/>
    <cellStyle name="Normal 5 7 4" xfId="316" xr:uid="{F3763665-F707-4333-968B-73210A1F8FF8}"/>
    <cellStyle name="Normal 5 7 4 2" xfId="596" xr:uid="{7CC45F0F-13CB-495F-857D-C735D870893B}"/>
    <cellStyle name="Normal 5 7 4 2 2" xfId="3070" xr:uid="{9E0F9A78-2C37-4D42-883A-D6B1CA2CB658}"/>
    <cellStyle name="Normal 5 7 4 2 3" xfId="3071" xr:uid="{188CB4D1-474A-4A4D-A4FD-49CF7042BE46}"/>
    <cellStyle name="Normal 5 7 4 2 4" xfId="3072" xr:uid="{568314E6-951E-4993-A67B-CB66F602BEC2}"/>
    <cellStyle name="Normal 5 7 4 3" xfId="3073" xr:uid="{E650B79A-4ACF-4C9C-A8CE-9D3995706595}"/>
    <cellStyle name="Normal 5 7 4 4" xfId="3074" xr:uid="{276DCC48-8F73-4300-9B20-E38FC2C553DE}"/>
    <cellStyle name="Normal 5 7 4 5" xfId="3075" xr:uid="{3760D2F0-3AE0-4DA4-A4AC-262BC4CE1D24}"/>
    <cellStyle name="Normal 5 7 5" xfId="597" xr:uid="{FE7161C1-487B-4C95-BDC8-E999AC4BF1F1}"/>
    <cellStyle name="Normal 5 7 5 2" xfId="3076" xr:uid="{9E7A78DE-6270-4F8A-B8D1-4A75599D5660}"/>
    <cellStyle name="Normal 5 7 5 3" xfId="3077" xr:uid="{5AF481A5-5B22-4112-BD7F-21D4CEEA2ECD}"/>
    <cellStyle name="Normal 5 7 5 4" xfId="3078" xr:uid="{DB190C22-9E27-4331-84D7-05F5A123F7FE}"/>
    <cellStyle name="Normal 5 7 6" xfId="3079" xr:uid="{6AD5D454-8B48-416B-BB0C-E03B01412278}"/>
    <cellStyle name="Normal 5 7 6 2" xfId="3080" xr:uid="{CB69BA19-232E-4716-B65B-1C627D322BBF}"/>
    <cellStyle name="Normal 5 7 6 3" xfId="3081" xr:uid="{70AC8C51-918A-4964-802D-B7003D64DCF5}"/>
    <cellStyle name="Normal 5 7 6 4" xfId="3082" xr:uid="{36C22F6E-D0A6-4159-A63B-8C38461F2977}"/>
    <cellStyle name="Normal 5 7 7" xfId="3083" xr:uid="{7508A996-0D04-49DE-B380-2DBD5EE59E6B}"/>
    <cellStyle name="Normal 5 7 8" xfId="3084" xr:uid="{A774E73F-4268-43D4-9623-A8E3694A13B0}"/>
    <cellStyle name="Normal 5 7 9" xfId="3085" xr:uid="{0C0A0063-B6F8-4019-9432-DB179A16463F}"/>
    <cellStyle name="Normal 5 8" xfId="108" xr:uid="{2EF79C2C-D94B-4C1C-9B1D-924B93A6F399}"/>
    <cellStyle name="Normal 5 8 2" xfId="317" xr:uid="{D6D99C9C-B313-4885-821D-1DA80F21DAD7}"/>
    <cellStyle name="Normal 5 8 2 2" xfId="598" xr:uid="{99F330BA-0C0B-467C-A1FE-85E93645D1CF}"/>
    <cellStyle name="Normal 5 8 2 2 2" xfId="1421" xr:uid="{8AC03BA6-90BF-41B1-A384-76805CC793AB}"/>
    <cellStyle name="Normal 5 8 2 2 2 2" xfId="1422" xr:uid="{5EB6F28F-0366-44D2-ABE8-24828E3F08E2}"/>
    <cellStyle name="Normal 5 8 2 2 3" xfId="1423" xr:uid="{DC25DAE2-C7A0-4746-B003-9214767DCC25}"/>
    <cellStyle name="Normal 5 8 2 2 4" xfId="3086" xr:uid="{161236EC-019B-49DB-82BE-C57D799E9D96}"/>
    <cellStyle name="Normal 5 8 2 3" xfId="1424" xr:uid="{87D6BCCA-6170-43A0-9767-F424EAC8B3AB}"/>
    <cellStyle name="Normal 5 8 2 3 2" xfId="1425" xr:uid="{1D4C84CD-123F-4DAF-9C9E-CE051D0B1FED}"/>
    <cellStyle name="Normal 5 8 2 3 3" xfId="3087" xr:uid="{C2629741-32F7-4B18-9483-512C24CDABCD}"/>
    <cellStyle name="Normal 5 8 2 3 4" xfId="3088" xr:uid="{79E482E4-88D7-4048-995B-49B029A6CF2D}"/>
    <cellStyle name="Normal 5 8 2 4" xfId="1426" xr:uid="{11FA2112-3D52-484C-A2F8-013D581B4345}"/>
    <cellStyle name="Normal 5 8 2 5" xfId="3089" xr:uid="{77B7B59D-E2F4-4CF4-A13C-D64C9318534C}"/>
    <cellStyle name="Normal 5 8 2 6" xfId="3090" xr:uid="{A61818F3-A147-47F9-803E-52740E9F7C6E}"/>
    <cellStyle name="Normal 5 8 3" xfId="599" xr:uid="{2CD915B9-894D-4DF7-AE15-AF2134DA73B5}"/>
    <cellStyle name="Normal 5 8 3 2" xfId="1427" xr:uid="{63F2488D-FA9B-4C7F-AC4F-6AA83BD5ABB5}"/>
    <cellStyle name="Normal 5 8 3 2 2" xfId="1428" xr:uid="{F0F15B00-C9C0-4611-9D98-B18E3A6D1522}"/>
    <cellStyle name="Normal 5 8 3 2 3" xfId="3091" xr:uid="{0FBA5DEF-C592-4B63-BD92-5F658D20DE43}"/>
    <cellStyle name="Normal 5 8 3 2 4" xfId="3092" xr:uid="{26E96773-36E6-46EA-B368-7013F8B9E897}"/>
    <cellStyle name="Normal 5 8 3 3" xfId="1429" xr:uid="{C739259E-2769-42E7-ADD9-A3B1FFE01551}"/>
    <cellStyle name="Normal 5 8 3 4" xfId="3093" xr:uid="{13E6A44F-9578-41D1-A5A3-FB2A9E914FE1}"/>
    <cellStyle name="Normal 5 8 3 5" xfId="3094" xr:uid="{5F2688E6-D4D4-4835-8570-5740D14EDC2B}"/>
    <cellStyle name="Normal 5 8 4" xfId="1430" xr:uid="{C52E879A-E539-48CE-8538-CAF468D114CD}"/>
    <cellStyle name="Normal 5 8 4 2" xfId="1431" xr:uid="{63195396-8022-468D-909C-BDDC3248D93E}"/>
    <cellStyle name="Normal 5 8 4 3" xfId="3095" xr:uid="{6B5A6DCD-231B-4246-B19A-FA70595D8E1E}"/>
    <cellStyle name="Normal 5 8 4 4" xfId="3096" xr:uid="{0D548F36-B854-42F5-9A5D-C744B85DFB9B}"/>
    <cellStyle name="Normal 5 8 5" xfId="1432" xr:uid="{3B69E8B3-8E48-4F5E-917E-0E3D1EED3835}"/>
    <cellStyle name="Normal 5 8 5 2" xfId="3097" xr:uid="{01922067-6229-4655-911C-AC31DD2121B5}"/>
    <cellStyle name="Normal 5 8 5 3" xfId="3098" xr:uid="{EC840670-B957-4649-BD36-386820865199}"/>
    <cellStyle name="Normal 5 8 5 4" xfId="3099" xr:uid="{1FAA1B8E-CB6E-493F-8327-2CA402D48201}"/>
    <cellStyle name="Normal 5 8 6" xfId="3100" xr:uid="{D94AF759-98ED-43F5-91CA-6F3FBB1B6923}"/>
    <cellStyle name="Normal 5 8 7" xfId="3101" xr:uid="{8EA0027A-3D80-46A4-B2FB-A61A2CDFAE42}"/>
    <cellStyle name="Normal 5 8 8" xfId="3102" xr:uid="{DA69FDBD-5359-4731-A408-6C180EDE3792}"/>
    <cellStyle name="Normal 5 9" xfId="318" xr:uid="{8B4E0296-18C4-417A-A9A6-504851EFF017}"/>
    <cellStyle name="Normal 5 9 2" xfId="600" xr:uid="{33DD5269-4A4B-4827-96AF-9F9E62DA0A37}"/>
    <cellStyle name="Normal 5 9 2 2" xfId="601" xr:uid="{A5E56F49-34C8-4982-A2DC-774B171202D4}"/>
    <cellStyle name="Normal 5 9 2 2 2" xfId="1433" xr:uid="{44E8A532-ECB1-433E-87EA-25ED4AEE6E6E}"/>
    <cellStyle name="Normal 5 9 2 2 3" xfId="3103" xr:uid="{32153DBB-7F2D-4E85-B897-7B4FABC3DF7E}"/>
    <cellStyle name="Normal 5 9 2 2 4" xfId="3104" xr:uid="{2DC07A72-190E-49AC-942A-BBAB44158297}"/>
    <cellStyle name="Normal 5 9 2 3" xfId="1434" xr:uid="{6B965746-C1AE-4594-AC89-5E5EEDDD3274}"/>
    <cellStyle name="Normal 5 9 2 4" xfId="3105" xr:uid="{6100F313-152A-4ABA-94B6-B23C94E324A6}"/>
    <cellStyle name="Normal 5 9 2 5" xfId="3106" xr:uid="{1E99F7C6-18E1-42C6-B53A-0F18EA1B838E}"/>
    <cellStyle name="Normal 5 9 3" xfId="602" xr:uid="{98C39C1E-DBA6-4F52-86D7-363DF2C4D1BB}"/>
    <cellStyle name="Normal 5 9 3 2" xfId="1435" xr:uid="{C60D7F0A-AD83-4B50-AD90-AEF9A5A54AE0}"/>
    <cellStyle name="Normal 5 9 3 3" xfId="3107" xr:uid="{DD5B0C3D-CD36-4BD1-88E6-1147DF64EF55}"/>
    <cellStyle name="Normal 5 9 3 4" xfId="3108" xr:uid="{8D70788B-2CAD-48BD-827D-7E430891A66E}"/>
    <cellStyle name="Normal 5 9 4" xfId="1436" xr:uid="{DCAC75CD-0C2E-4D0C-89C0-5A6FB9CD5A0C}"/>
    <cellStyle name="Normal 5 9 4 2" xfId="3109" xr:uid="{499DADD4-8A9D-47D4-9E3F-BD643082E33E}"/>
    <cellStyle name="Normal 5 9 4 3" xfId="3110" xr:uid="{F33B8132-EADC-4E91-AB8E-9C3233FB0947}"/>
    <cellStyle name="Normal 5 9 4 4" xfId="3111" xr:uid="{87896E9C-EEF7-46E4-BE96-6B572E7E7CE0}"/>
    <cellStyle name="Normal 5 9 5" xfId="3112" xr:uid="{74ADDE2D-EFF1-4197-B271-9BF8B5EDB9B2}"/>
    <cellStyle name="Normal 5 9 6" xfId="3113" xr:uid="{D2AEF722-73B3-41D6-B469-CA5EE760704C}"/>
    <cellStyle name="Normal 5 9 7" xfId="3114" xr:uid="{C346116F-AA10-4A98-BC13-AAAC5CA701B4}"/>
    <cellStyle name="Normal 6" xfId="109" xr:uid="{D869B679-7A20-4DB4-836A-E64372DC5307}"/>
    <cellStyle name="Normal 6 10" xfId="319" xr:uid="{B0D4F40D-AD14-4FD0-BEDE-4B11A5CF6FAC}"/>
    <cellStyle name="Normal 6 10 2" xfId="1437" xr:uid="{0B539987-5221-46EA-A365-C75E06854157}"/>
    <cellStyle name="Normal 6 10 2 2" xfId="3115" xr:uid="{B7F0498A-5BFA-436C-9C68-1C334139DCF4}"/>
    <cellStyle name="Normal 6 10 2 2 2" xfId="4588" xr:uid="{ACCA7A91-BED7-4106-97B9-E1A7A3D754AF}"/>
    <cellStyle name="Normal 6 10 2 3" xfId="3116" xr:uid="{84F6AE9D-2D72-4073-AA68-A1B6FE9ED58D}"/>
    <cellStyle name="Normal 6 10 2 4" xfId="3117" xr:uid="{5F6391EF-AA1D-4B17-AB4B-8B2982A93580}"/>
    <cellStyle name="Normal 6 10 3" xfId="3118" xr:uid="{7B7DF406-0C11-410A-92D6-11D267502580}"/>
    <cellStyle name="Normal 6 10 4" xfId="3119" xr:uid="{F77B8D9B-D4F2-463B-A0B2-F2CF2E79D11D}"/>
    <cellStyle name="Normal 6 10 5" xfId="3120" xr:uid="{5B91087B-A572-4FC5-A096-ADF7A386F75A}"/>
    <cellStyle name="Normal 6 11" xfId="1438" xr:uid="{2C1C5CAE-EBDA-41C7-8ADD-F35ABBC67B70}"/>
    <cellStyle name="Normal 6 11 2" xfId="3121" xr:uid="{C63CDAE9-5712-4E2A-9C61-9AC1EF4C4064}"/>
    <cellStyle name="Normal 6 11 3" xfId="3122" xr:uid="{20EDE3A6-B200-438B-BBAC-EF32817B5667}"/>
    <cellStyle name="Normal 6 11 4" xfId="3123" xr:uid="{902F8AE8-7132-4EA3-8F0A-EF95F364CC3C}"/>
    <cellStyle name="Normal 6 12" xfId="902" xr:uid="{DCC6D19C-7AEB-4730-895A-5F9C5696BF71}"/>
    <cellStyle name="Normal 6 12 2" xfId="3124" xr:uid="{28490173-05CD-4543-8FF7-3EDB32AF0D24}"/>
    <cellStyle name="Normal 6 12 3" xfId="3125" xr:uid="{E64D871A-F270-43B1-9DDF-DD8F995B200F}"/>
    <cellStyle name="Normal 6 12 4" xfId="3126" xr:uid="{8FF01834-D570-4A36-B5D3-31E7EC630888}"/>
    <cellStyle name="Normal 6 13" xfId="899" xr:uid="{1610B9AC-F4CC-4AC9-8DE1-87B461C3F134}"/>
    <cellStyle name="Normal 6 13 2" xfId="3128" xr:uid="{22FA594D-3EEF-4D49-B496-BC4E1A9F17F9}"/>
    <cellStyle name="Normal 6 13 3" xfId="4315" xr:uid="{EA7895C6-EB9D-41BC-9DF2-AC033B927929}"/>
    <cellStyle name="Normal 6 13 4" xfId="3127" xr:uid="{A840E286-1F8D-4AFB-B349-7ECA4FFB8A93}"/>
    <cellStyle name="Normal 6 13 5" xfId="5319" xr:uid="{8FF1D159-BE06-4DA0-AB3C-6D76D83884CA}"/>
    <cellStyle name="Normal 6 14" xfId="3129" xr:uid="{6B18EA97-58C1-4610-A01B-5869BBAEDDC8}"/>
    <cellStyle name="Normal 6 15" xfId="3130" xr:uid="{E9AB6142-339F-457D-9693-141815E1E8FA}"/>
    <cellStyle name="Normal 6 16" xfId="3131" xr:uid="{1EA3BA13-8C7B-4E46-9653-274EC540B0FD}"/>
    <cellStyle name="Normal 6 2" xfId="110" xr:uid="{9FA0E8EB-7F40-4B6B-8EEF-54461F1C6460}"/>
    <cellStyle name="Normal 6 2 2" xfId="320" xr:uid="{B0697FAF-5BB5-4662-BD48-5AB8299558A8}"/>
    <cellStyle name="Normal 6 2 2 2" xfId="4671" xr:uid="{0B706648-1075-479B-9985-1909370CC620}"/>
    <cellStyle name="Normal 6 2 3" xfId="4560" xr:uid="{3801BAA4-D3BC-4779-9479-BE9969F394A8}"/>
    <cellStyle name="Normal 6 3" xfId="111" xr:uid="{152472BB-D8BF-4041-8664-3A9EB2B9C7D9}"/>
    <cellStyle name="Normal 6 3 10" xfId="3132" xr:uid="{E746623C-A090-43EA-8167-DF3FE1049950}"/>
    <cellStyle name="Normal 6 3 11" xfId="3133" xr:uid="{59763614-E5C4-4063-A29F-A040F17E13B1}"/>
    <cellStyle name="Normal 6 3 2" xfId="112" xr:uid="{C09A66D6-8B99-45FD-9D98-7BAFEFA5697B}"/>
    <cellStyle name="Normal 6 3 2 2" xfId="113" xr:uid="{1C915726-42C7-44A3-88B8-828BBB1561B3}"/>
    <cellStyle name="Normal 6 3 2 2 2" xfId="321" xr:uid="{6440D77E-0F0D-4CB0-B6E6-6E3B0620E91D}"/>
    <cellStyle name="Normal 6 3 2 2 2 2" xfId="603" xr:uid="{3F9444A6-16D4-42B0-9CF2-DE65EEF1C467}"/>
    <cellStyle name="Normal 6 3 2 2 2 2 2" xfId="604" xr:uid="{FF9ADC91-4597-4846-86F0-2128AA258908}"/>
    <cellStyle name="Normal 6 3 2 2 2 2 2 2" xfId="1439" xr:uid="{BAED63B8-C166-4565-81F0-90D3B963B182}"/>
    <cellStyle name="Normal 6 3 2 2 2 2 2 2 2" xfId="1440" xr:uid="{260695B9-4408-45DC-B06D-A62AE9F2C626}"/>
    <cellStyle name="Normal 6 3 2 2 2 2 2 3" xfId="1441" xr:uid="{B8879274-A002-4577-9E37-AE9880BC116E}"/>
    <cellStyle name="Normal 6 3 2 2 2 2 3" xfId="1442" xr:uid="{C74DCA61-EBA5-40CA-ABE2-3DAC003B1393}"/>
    <cellStyle name="Normal 6 3 2 2 2 2 3 2" xfId="1443" xr:uid="{44E6734D-29F0-4D02-AE77-FBAB38E5725C}"/>
    <cellStyle name="Normal 6 3 2 2 2 2 4" xfId="1444" xr:uid="{9227293E-9A35-469E-A71F-4636ED25E46B}"/>
    <cellStyle name="Normal 6 3 2 2 2 3" xfId="605" xr:uid="{221BFE0C-23E3-4EBB-94DB-2521F318A3A5}"/>
    <cellStyle name="Normal 6 3 2 2 2 3 2" xfId="1445" xr:uid="{7F8864EE-F255-4156-B401-95DFDC3BE69D}"/>
    <cellStyle name="Normal 6 3 2 2 2 3 2 2" xfId="1446" xr:uid="{D9F87690-1C8C-4D2B-8B8F-40EF4224AA05}"/>
    <cellStyle name="Normal 6 3 2 2 2 3 3" xfId="1447" xr:uid="{5822ED68-B488-476A-9AC1-1D4BDD8E2BA2}"/>
    <cellStyle name="Normal 6 3 2 2 2 3 4" xfId="3134" xr:uid="{FF6DE9FF-35EE-413E-8E56-715DCD52C846}"/>
    <cellStyle name="Normal 6 3 2 2 2 4" xfId="1448" xr:uid="{05E8FC5A-BC55-41D1-97A0-66A15D472754}"/>
    <cellStyle name="Normal 6 3 2 2 2 4 2" xfId="1449" xr:uid="{0F8B161E-6382-4D1E-A9E8-A8E937AACDD0}"/>
    <cellStyle name="Normal 6 3 2 2 2 5" xfId="1450" xr:uid="{63655F24-59D6-4722-9984-A26A3EE95AAE}"/>
    <cellStyle name="Normal 6 3 2 2 2 6" xfId="3135" xr:uid="{5DF9DF16-C024-4DAD-A314-D9054C8B0B07}"/>
    <cellStyle name="Normal 6 3 2 2 3" xfId="322" xr:uid="{A2A42AB2-30FF-4BA5-9E5C-C6652D5BB889}"/>
    <cellStyle name="Normal 6 3 2 2 3 2" xfId="606" xr:uid="{496201FB-E1D4-4D20-8DB3-20FB63399B5F}"/>
    <cellStyle name="Normal 6 3 2 2 3 2 2" xfId="607" xr:uid="{8E0F2AC7-0B0C-4DDE-BBFB-4C53339708C3}"/>
    <cellStyle name="Normal 6 3 2 2 3 2 2 2" xfId="1451" xr:uid="{AEF29947-A767-4947-883E-114EE2F21EE5}"/>
    <cellStyle name="Normal 6 3 2 2 3 2 2 2 2" xfId="1452" xr:uid="{6C90ABF3-11CC-43D5-B679-51EE23AA7EEC}"/>
    <cellStyle name="Normal 6 3 2 2 3 2 2 3" xfId="1453" xr:uid="{954F1E2A-983C-4646-AF74-E68095F1E553}"/>
    <cellStyle name="Normal 6 3 2 2 3 2 3" xfId="1454" xr:uid="{9BE6DE52-2799-4441-9788-CA0439AC640F}"/>
    <cellStyle name="Normal 6 3 2 2 3 2 3 2" xfId="1455" xr:uid="{96564BEE-D19B-42F4-B45E-B0B710D96043}"/>
    <cellStyle name="Normal 6 3 2 2 3 2 4" xfId="1456" xr:uid="{090095D0-53BE-4905-AF06-3E127A603B2B}"/>
    <cellStyle name="Normal 6 3 2 2 3 3" xfId="608" xr:uid="{4678581E-6A64-4A00-B036-62F4BEE17B00}"/>
    <cellStyle name="Normal 6 3 2 2 3 3 2" xfId="1457" xr:uid="{AD1318D6-4ACC-4D37-AB47-CCD3C7CE9440}"/>
    <cellStyle name="Normal 6 3 2 2 3 3 2 2" xfId="1458" xr:uid="{D22B4C82-1B5B-4E2F-A2DC-7E9997EF10AF}"/>
    <cellStyle name="Normal 6 3 2 2 3 3 3" xfId="1459" xr:uid="{F15222EA-97D7-4C0C-BBC4-8819D9EC1B9B}"/>
    <cellStyle name="Normal 6 3 2 2 3 4" xfId="1460" xr:uid="{DADA0C83-10CD-4FE6-8F3C-303AE16A54BB}"/>
    <cellStyle name="Normal 6 3 2 2 3 4 2" xfId="1461" xr:uid="{E0946846-AA42-472B-8A52-32AE461B0938}"/>
    <cellStyle name="Normal 6 3 2 2 3 5" xfId="1462" xr:uid="{F35E4DC0-566F-4554-B7B0-0CE855012A99}"/>
    <cellStyle name="Normal 6 3 2 2 4" xfId="609" xr:uid="{D101878D-5241-40DC-8302-1A8933E1EEE4}"/>
    <cellStyle name="Normal 6 3 2 2 4 2" xfId="610" xr:uid="{8D39F059-0B71-4EA5-882D-1C14596624CB}"/>
    <cellStyle name="Normal 6 3 2 2 4 2 2" xfId="1463" xr:uid="{88AC40C1-E2C3-4E3A-9CC8-ACD65799C762}"/>
    <cellStyle name="Normal 6 3 2 2 4 2 2 2" xfId="1464" xr:uid="{1BACD93F-6E9B-454B-8186-91CA179244DD}"/>
    <cellStyle name="Normal 6 3 2 2 4 2 3" xfId="1465" xr:uid="{EBDC2EAA-E305-4966-BB94-23DF81F86752}"/>
    <cellStyle name="Normal 6 3 2 2 4 3" xfId="1466" xr:uid="{3C9E8D23-A385-4254-BDDA-27DD7177D493}"/>
    <cellStyle name="Normal 6 3 2 2 4 3 2" xfId="1467" xr:uid="{16CA8AAC-66A6-4638-B3DA-2FE6825E0749}"/>
    <cellStyle name="Normal 6 3 2 2 4 4" xfId="1468" xr:uid="{15121519-9AA3-4A07-BF32-401B090D0381}"/>
    <cellStyle name="Normal 6 3 2 2 5" xfId="611" xr:uid="{F34FC275-B276-4D3F-9CA8-8C53FE1A16D8}"/>
    <cellStyle name="Normal 6 3 2 2 5 2" xfId="1469" xr:uid="{3F186524-8EEA-4300-BD71-2A223BE5EB1E}"/>
    <cellStyle name="Normal 6 3 2 2 5 2 2" xfId="1470" xr:uid="{E69B4D76-A250-4BD2-865E-8AC6699E9FFB}"/>
    <cellStyle name="Normal 6 3 2 2 5 3" xfId="1471" xr:uid="{42F44226-569F-4FCD-8A09-C1DC8FA3D564}"/>
    <cellStyle name="Normal 6 3 2 2 5 4" xfId="3136" xr:uid="{BE615ED4-3184-4257-93DB-B682081788A2}"/>
    <cellStyle name="Normal 6 3 2 2 6" xfId="1472" xr:uid="{AA69118D-3FA4-4C22-BDD8-FE8EE51716C1}"/>
    <cellStyle name="Normal 6 3 2 2 6 2" xfId="1473" xr:uid="{2CAB08A3-AF9D-4A8A-957A-5E60825D9472}"/>
    <cellStyle name="Normal 6 3 2 2 7" xfId="1474" xr:uid="{4FC8F9FF-BA11-482C-9E95-D911B4AA48B8}"/>
    <cellStyle name="Normal 6 3 2 2 8" xfId="3137" xr:uid="{D02674A5-5887-4780-9577-8287B1F148C9}"/>
    <cellStyle name="Normal 6 3 2 3" xfId="323" xr:uid="{D17D2DA5-E9AA-464F-9DE3-65B47FA2BDF6}"/>
    <cellStyle name="Normal 6 3 2 3 2" xfId="612" xr:uid="{1840013A-5B50-42B0-9044-42A2990BEAB4}"/>
    <cellStyle name="Normal 6 3 2 3 2 2" xfId="613" xr:uid="{718709CF-C749-4545-B888-4334403BC6EA}"/>
    <cellStyle name="Normal 6 3 2 3 2 2 2" xfId="1475" xr:uid="{1179CC18-9F0D-4D2F-AEC3-2413A0772EF2}"/>
    <cellStyle name="Normal 6 3 2 3 2 2 2 2" xfId="1476" xr:uid="{6B972676-E275-4440-97ED-A19AD4A9009E}"/>
    <cellStyle name="Normal 6 3 2 3 2 2 3" xfId="1477" xr:uid="{BF9B6952-3EA8-4E5D-AA14-4941D56F0D4E}"/>
    <cellStyle name="Normal 6 3 2 3 2 3" xfId="1478" xr:uid="{E0066EA9-2981-474C-B4BC-9B38C3F3F779}"/>
    <cellStyle name="Normal 6 3 2 3 2 3 2" xfId="1479" xr:uid="{4B927C56-5BFC-4260-86A4-E94EEF3975E1}"/>
    <cellStyle name="Normal 6 3 2 3 2 4" xfId="1480" xr:uid="{3E77E1E9-515C-40B4-AE0E-6426740E8279}"/>
    <cellStyle name="Normal 6 3 2 3 3" xfId="614" xr:uid="{1082EB3D-E6F9-4F08-8170-AAD842CD9592}"/>
    <cellStyle name="Normal 6 3 2 3 3 2" xfId="1481" xr:uid="{E6CC978A-2182-4B91-A001-0E68D8905265}"/>
    <cellStyle name="Normal 6 3 2 3 3 2 2" xfId="1482" xr:uid="{79CAE916-97D7-447D-8566-36D5D4E5F208}"/>
    <cellStyle name="Normal 6 3 2 3 3 3" xfId="1483" xr:uid="{04E984F6-B56B-4B10-B880-ACB78E1A3940}"/>
    <cellStyle name="Normal 6 3 2 3 3 4" xfId="3138" xr:uid="{EE58C327-1137-40B3-811E-C4AE0F03BB87}"/>
    <cellStyle name="Normal 6 3 2 3 4" xfId="1484" xr:uid="{3CE82D7B-5F3D-4681-94A3-A4B53B4785C4}"/>
    <cellStyle name="Normal 6 3 2 3 4 2" xfId="1485" xr:uid="{63459D7B-6A1B-40A7-BDFB-A528DD3F8146}"/>
    <cellStyle name="Normal 6 3 2 3 5" xfId="1486" xr:uid="{02D34CF8-BCF4-40B7-B48B-CA296AA22172}"/>
    <cellStyle name="Normal 6 3 2 3 6" xfId="3139" xr:uid="{6CF222FB-1478-4A34-BC02-060C9EA3E9FD}"/>
    <cellStyle name="Normal 6 3 2 4" xfId="324" xr:uid="{2F781090-0A34-4B17-A87F-3BC9D659154F}"/>
    <cellStyle name="Normal 6 3 2 4 2" xfId="615" xr:uid="{822AF89F-9719-44FF-9F4E-E2D57D623251}"/>
    <cellStyle name="Normal 6 3 2 4 2 2" xfId="616" xr:uid="{51FD3C18-9DD4-4761-87FD-F1942DE78259}"/>
    <cellStyle name="Normal 6 3 2 4 2 2 2" xfId="1487" xr:uid="{17B3AF80-3636-4DED-A990-C8DB6EECE761}"/>
    <cellStyle name="Normal 6 3 2 4 2 2 2 2" xfId="1488" xr:uid="{289AAFC0-5640-49E1-84DD-E43A63C87AC5}"/>
    <cellStyle name="Normal 6 3 2 4 2 2 3" xfId="1489" xr:uid="{C436A4B7-F92C-4BE8-A933-71F50780AF4C}"/>
    <cellStyle name="Normal 6 3 2 4 2 3" xfId="1490" xr:uid="{981C7454-7477-42F0-8694-8DD09D1C1F62}"/>
    <cellStyle name="Normal 6 3 2 4 2 3 2" xfId="1491" xr:uid="{E07C443E-349F-4585-9D90-2A22A5D651C9}"/>
    <cellStyle name="Normal 6 3 2 4 2 4" xfId="1492" xr:uid="{CAEE694C-E362-497A-B9DD-14633F985E60}"/>
    <cellStyle name="Normal 6 3 2 4 3" xfId="617" xr:uid="{E51B16C8-F6BC-4BEA-9EA9-79FFDA3E1750}"/>
    <cellStyle name="Normal 6 3 2 4 3 2" xfId="1493" xr:uid="{2BB727BA-2FD9-4D0F-B5AA-8B13FB3DF5D7}"/>
    <cellStyle name="Normal 6 3 2 4 3 2 2" xfId="1494" xr:uid="{FBA84086-C7FD-471D-A4A9-0533B1D13628}"/>
    <cellStyle name="Normal 6 3 2 4 3 3" xfId="1495" xr:uid="{A43A11D6-93E3-454C-8C06-6724A7E8A343}"/>
    <cellStyle name="Normal 6 3 2 4 4" xfId="1496" xr:uid="{96FDB97E-F7FD-4189-8F61-15DA46B0C6B8}"/>
    <cellStyle name="Normal 6 3 2 4 4 2" xfId="1497" xr:uid="{B246D523-CBF7-4CA3-BAF3-E76541BC316E}"/>
    <cellStyle name="Normal 6 3 2 4 5" xfId="1498" xr:uid="{016C2CBF-DC0B-423E-BFB4-0B9719C23CFC}"/>
    <cellStyle name="Normal 6 3 2 5" xfId="325" xr:uid="{69106CE7-FB0B-4724-90F8-27212097A8C9}"/>
    <cellStyle name="Normal 6 3 2 5 2" xfId="618" xr:uid="{A5FD67D5-42BB-41EA-AB23-2ED738164ABE}"/>
    <cellStyle name="Normal 6 3 2 5 2 2" xfId="1499" xr:uid="{83125338-61F4-4A60-B12C-5758D44895D0}"/>
    <cellStyle name="Normal 6 3 2 5 2 2 2" xfId="1500" xr:uid="{5389494E-4FF2-4B9F-B7A6-162500039099}"/>
    <cellStyle name="Normal 6 3 2 5 2 3" xfId="1501" xr:uid="{1FD2EB3E-9307-4854-870D-1741545A60AF}"/>
    <cellStyle name="Normal 6 3 2 5 3" xfId="1502" xr:uid="{042EF4E9-2810-4542-A7B2-4D4C2DBDB241}"/>
    <cellStyle name="Normal 6 3 2 5 3 2" xfId="1503" xr:uid="{8C74BFF1-C56F-45BC-9A41-B98483145BC1}"/>
    <cellStyle name="Normal 6 3 2 5 4" xfId="1504" xr:uid="{32DBD5A3-791B-43EB-8128-A55C5154962E}"/>
    <cellStyle name="Normal 6 3 2 6" xfId="619" xr:uid="{74A208F6-9D3F-459F-8E5B-4D1935321C6F}"/>
    <cellStyle name="Normal 6 3 2 6 2" xfId="1505" xr:uid="{A5875DF8-C447-4CB2-8DD4-423C75F3DAB5}"/>
    <cellStyle name="Normal 6 3 2 6 2 2" xfId="1506" xr:uid="{DB1F4FA4-98C9-4307-8EDF-06FE779D873A}"/>
    <cellStyle name="Normal 6 3 2 6 3" xfId="1507" xr:uid="{0A20236A-9BF8-498B-90A9-FBD253912416}"/>
    <cellStyle name="Normal 6 3 2 6 4" xfId="3140" xr:uid="{4397F433-EC7F-4180-A016-C8CB91E607D5}"/>
    <cellStyle name="Normal 6 3 2 7" xfId="1508" xr:uid="{CECCA616-16A2-4516-9DE8-6B89AF886DC5}"/>
    <cellStyle name="Normal 6 3 2 7 2" xfId="1509" xr:uid="{67F1FD26-495A-4D24-AE6A-AB9F2575795C}"/>
    <cellStyle name="Normal 6 3 2 8" xfId="1510" xr:uid="{D225CB90-3525-4C9D-B121-328ED4524E23}"/>
    <cellStyle name="Normal 6 3 2 9" xfId="3141" xr:uid="{9F2A2A21-85B7-4B65-865E-6877617E1B0D}"/>
    <cellStyle name="Normal 6 3 3" xfId="114" xr:uid="{8FF1CA85-C2E7-47CB-84B3-E6D2C825B3AC}"/>
    <cellStyle name="Normal 6 3 3 2" xfId="115" xr:uid="{6ED73F38-DD6B-4A16-82E7-6F63948362D2}"/>
    <cellStyle name="Normal 6 3 3 2 2" xfId="620" xr:uid="{D3F37564-2003-4837-8417-AE002C505CF8}"/>
    <cellStyle name="Normal 6 3 3 2 2 2" xfId="621" xr:uid="{B9B10AE2-1458-424C-BE4F-CF15FD9D2138}"/>
    <cellStyle name="Normal 6 3 3 2 2 2 2" xfId="1511" xr:uid="{67BA9B26-0594-4EDC-9486-A3A0477DAC4F}"/>
    <cellStyle name="Normal 6 3 3 2 2 2 2 2" xfId="1512" xr:uid="{9834A7F4-23F9-4E31-A622-B36B02E6F4ED}"/>
    <cellStyle name="Normal 6 3 3 2 2 2 3" xfId="1513" xr:uid="{B9C1A70B-0CC3-48C7-B2E4-F8E18DAD84D3}"/>
    <cellStyle name="Normal 6 3 3 2 2 3" xfId="1514" xr:uid="{6B322431-F46B-46AC-84EC-B4154D47736B}"/>
    <cellStyle name="Normal 6 3 3 2 2 3 2" xfId="1515" xr:uid="{FF1C0D13-0FCE-4179-AE77-1EF1AFB69827}"/>
    <cellStyle name="Normal 6 3 3 2 2 4" xfId="1516" xr:uid="{8360BF04-C848-4ADC-A797-BB1CC8C86643}"/>
    <cellStyle name="Normal 6 3 3 2 3" xfId="622" xr:uid="{052814EE-3FAD-4A43-8E3E-0DDA3A50F00C}"/>
    <cellStyle name="Normal 6 3 3 2 3 2" xfId="1517" xr:uid="{EE6793F9-2F18-4E26-9869-7589C5E669BD}"/>
    <cellStyle name="Normal 6 3 3 2 3 2 2" xfId="1518" xr:uid="{AEABB850-F6F0-46B9-A89C-09B06824DE4A}"/>
    <cellStyle name="Normal 6 3 3 2 3 3" xfId="1519" xr:uid="{4D8BB5D0-793C-4585-AD98-84EB36F0B488}"/>
    <cellStyle name="Normal 6 3 3 2 3 4" xfId="3142" xr:uid="{479388BE-0306-417D-A064-A8A13F9C97E1}"/>
    <cellStyle name="Normal 6 3 3 2 4" xfId="1520" xr:uid="{1324788E-3DE7-424D-9040-9AE8A827D4B0}"/>
    <cellStyle name="Normal 6 3 3 2 4 2" xfId="1521" xr:uid="{3F2224A1-95AB-47F5-A31F-72B780FDA98E}"/>
    <cellStyle name="Normal 6 3 3 2 5" xfId="1522" xr:uid="{B0E5CC65-844F-4B08-9159-7A54D21AE56A}"/>
    <cellStyle name="Normal 6 3 3 2 6" xfId="3143" xr:uid="{42BF3B4A-AE20-461B-B66B-0D95121ACC9C}"/>
    <cellStyle name="Normal 6 3 3 3" xfId="326" xr:uid="{17456466-C43A-4CBD-B325-A505E2A62B71}"/>
    <cellStyle name="Normal 6 3 3 3 2" xfId="623" xr:uid="{1F8523DA-6DEF-445F-840C-7FC0A25D7984}"/>
    <cellStyle name="Normal 6 3 3 3 2 2" xfId="624" xr:uid="{7ADD46AF-98F8-4396-8217-17834F4CA4DA}"/>
    <cellStyle name="Normal 6 3 3 3 2 2 2" xfId="1523" xr:uid="{E20600D3-EC2F-4122-972E-CEDA1F3638B9}"/>
    <cellStyle name="Normal 6 3 3 3 2 2 2 2" xfId="1524" xr:uid="{637E0659-312C-42F8-990F-1B60C0459259}"/>
    <cellStyle name="Normal 6 3 3 3 2 2 3" xfId="1525" xr:uid="{BD97A315-A715-427A-921B-0A70B882DE24}"/>
    <cellStyle name="Normal 6 3 3 3 2 3" xfId="1526" xr:uid="{0CA6A7B0-BFAF-48C3-86B6-6C1BFBA10BF6}"/>
    <cellStyle name="Normal 6 3 3 3 2 3 2" xfId="1527" xr:uid="{9B25C7CD-3C75-4BE6-8B13-F70BC9C10A88}"/>
    <cellStyle name="Normal 6 3 3 3 2 4" xfId="1528" xr:uid="{F5421AD8-D1CB-4D3A-BEC7-DFD7227CD978}"/>
    <cellStyle name="Normal 6 3 3 3 3" xfId="625" xr:uid="{8D116BEC-13C8-48EE-8696-D5E26CE6E0A1}"/>
    <cellStyle name="Normal 6 3 3 3 3 2" xfId="1529" xr:uid="{07B55905-898E-42FF-A99D-63BC6B2A5589}"/>
    <cellStyle name="Normal 6 3 3 3 3 2 2" xfId="1530" xr:uid="{88E46509-6909-44F9-ADF3-073C9DA91ED3}"/>
    <cellStyle name="Normal 6 3 3 3 3 3" xfId="1531" xr:uid="{A9B27700-D01D-4905-84D8-9B80ED7B2E39}"/>
    <cellStyle name="Normal 6 3 3 3 4" xfId="1532" xr:uid="{C6BCFF1C-78E3-44E5-AE49-8BD68CCA190F}"/>
    <cellStyle name="Normal 6 3 3 3 4 2" xfId="1533" xr:uid="{8F028583-750E-48DD-BA4E-F3623316EEF5}"/>
    <cellStyle name="Normal 6 3 3 3 5" xfId="1534" xr:uid="{25DB5807-B1D6-4E39-9500-88BE90B96614}"/>
    <cellStyle name="Normal 6 3 3 4" xfId="327" xr:uid="{67F5F2C2-E78F-44A3-BF07-B8331DF59F4B}"/>
    <cellStyle name="Normal 6 3 3 4 2" xfId="626" xr:uid="{18BFA507-842C-4040-B9C5-950F6315C1CE}"/>
    <cellStyle name="Normal 6 3 3 4 2 2" xfId="1535" xr:uid="{99D35C06-F6A4-462C-93A3-5B476794C863}"/>
    <cellStyle name="Normal 6 3 3 4 2 2 2" xfId="1536" xr:uid="{B88BA446-0C5E-4D2C-A05F-B2250D32664E}"/>
    <cellStyle name="Normal 6 3 3 4 2 3" xfId="1537" xr:uid="{5BAB7676-31E8-48A0-A3F0-511EC5C91921}"/>
    <cellStyle name="Normal 6 3 3 4 3" xfId="1538" xr:uid="{BC32663E-A01E-4B57-8EA5-AE1680396FB7}"/>
    <cellStyle name="Normal 6 3 3 4 3 2" xfId="1539" xr:uid="{5BC5EBA3-D148-43D0-B548-F964BBFE8094}"/>
    <cellStyle name="Normal 6 3 3 4 4" xfId="1540" xr:uid="{AFA146D0-8D7E-4BE7-94DE-347C32518C1B}"/>
    <cellStyle name="Normal 6 3 3 5" xfId="627" xr:uid="{1BD16554-442F-43D0-A71E-EA4856A66DDA}"/>
    <cellStyle name="Normal 6 3 3 5 2" xfId="1541" xr:uid="{799A84D4-9310-4E6E-BC41-264BFC96EDD1}"/>
    <cellStyle name="Normal 6 3 3 5 2 2" xfId="1542" xr:uid="{DB0EBB04-2C6B-4206-A994-9EC4C14B1CB6}"/>
    <cellStyle name="Normal 6 3 3 5 3" xfId="1543" xr:uid="{9A6C4007-6FEB-4DCC-BFB6-611BF2EDBA65}"/>
    <cellStyle name="Normal 6 3 3 5 4" xfId="3144" xr:uid="{13B4A1DD-644E-4A42-8E47-675780230D72}"/>
    <cellStyle name="Normal 6 3 3 6" xfId="1544" xr:uid="{ACD5AB1B-EBFA-4159-86BB-B99483E031C0}"/>
    <cellStyle name="Normal 6 3 3 6 2" xfId="1545" xr:uid="{FBFD5050-7B7B-42B2-90C0-0E0D21619448}"/>
    <cellStyle name="Normal 6 3 3 7" xfId="1546" xr:uid="{9A944560-9C4E-441C-B15C-5E40C46C68CA}"/>
    <cellStyle name="Normal 6 3 3 8" xfId="3145" xr:uid="{290DC61B-6249-407E-A5D3-E7EFCB2AFFB2}"/>
    <cellStyle name="Normal 6 3 4" xfId="116" xr:uid="{E524B892-4596-4C70-946D-D1873E7E9767}"/>
    <cellStyle name="Normal 6 3 4 2" xfId="447" xr:uid="{F7156DCD-C891-4E84-9DB8-01E63E196874}"/>
    <cellStyle name="Normal 6 3 4 2 2" xfId="628" xr:uid="{686DC0B8-FC2C-4FD4-AAE3-72300727199E}"/>
    <cellStyle name="Normal 6 3 4 2 2 2" xfId="1547" xr:uid="{B5054941-1D53-43DD-B022-29AEDC9F5567}"/>
    <cellStyle name="Normal 6 3 4 2 2 2 2" xfId="1548" xr:uid="{B702972B-218E-467D-8599-3DAB34F8D38A}"/>
    <cellStyle name="Normal 6 3 4 2 2 3" xfId="1549" xr:uid="{E2AE99F9-B5CF-4299-BE51-6EF9A84E40DF}"/>
    <cellStyle name="Normal 6 3 4 2 2 4" xfId="3146" xr:uid="{34ED1C89-F50D-4310-94B3-928D93AD2206}"/>
    <cellStyle name="Normal 6 3 4 2 3" xfId="1550" xr:uid="{8F22698A-892B-4F0C-BD0A-6082F5335FA4}"/>
    <cellStyle name="Normal 6 3 4 2 3 2" xfId="1551" xr:uid="{5B4CAF9E-425A-4A51-9B05-87477C9298BF}"/>
    <cellStyle name="Normal 6 3 4 2 4" xfId="1552" xr:uid="{39CE8391-50D5-4F4D-A1AD-856F65CCB090}"/>
    <cellStyle name="Normal 6 3 4 2 5" xfId="3147" xr:uid="{4823228D-224A-4A67-8476-3ABC49797776}"/>
    <cellStyle name="Normal 6 3 4 3" xfId="629" xr:uid="{CB160272-4D46-4A9B-AE3A-32C9BBB1A4DB}"/>
    <cellStyle name="Normal 6 3 4 3 2" xfId="1553" xr:uid="{78DB65A0-53B8-4AEC-9A3E-2A6FCFE50D3C}"/>
    <cellStyle name="Normal 6 3 4 3 2 2" xfId="1554" xr:uid="{31995F12-D632-42F4-902F-FEC5EAE0C795}"/>
    <cellStyle name="Normal 6 3 4 3 3" xfId="1555" xr:uid="{3C5DD18C-F83D-4438-9576-8F3F9C71C34A}"/>
    <cellStyle name="Normal 6 3 4 3 4" xfId="3148" xr:uid="{C9234ADF-E121-412E-BB36-4B96BDF886EE}"/>
    <cellStyle name="Normal 6 3 4 4" xfId="1556" xr:uid="{A297F90A-07FA-4993-BCF6-7280D5DA5DCB}"/>
    <cellStyle name="Normal 6 3 4 4 2" xfId="1557" xr:uid="{A3724AB6-3B73-4611-A67B-92A88A6B62F7}"/>
    <cellStyle name="Normal 6 3 4 4 3" xfId="3149" xr:uid="{41382615-4FEB-46F7-813C-2F4CA81DFA82}"/>
    <cellStyle name="Normal 6 3 4 4 4" xfId="3150" xr:uid="{99E5D4C6-237F-440F-8A90-CD52ACEBE519}"/>
    <cellStyle name="Normal 6 3 4 5" xfId="1558" xr:uid="{D182FE23-2F3E-476F-820D-7F91E5787F85}"/>
    <cellStyle name="Normal 6 3 4 6" xfId="3151" xr:uid="{7FCE44F5-AE38-4E2D-A65D-9287A6866B49}"/>
    <cellStyle name="Normal 6 3 4 7" xfId="3152" xr:uid="{B0A95886-F2D6-4A96-BF94-4B5E0E3A299C}"/>
    <cellStyle name="Normal 6 3 5" xfId="328" xr:uid="{0A82405C-0963-4881-9DE4-2B2D84F5009F}"/>
    <cellStyle name="Normal 6 3 5 2" xfId="630" xr:uid="{33CEF74A-8E96-4A8B-94E8-85395F74809C}"/>
    <cellStyle name="Normal 6 3 5 2 2" xfId="631" xr:uid="{4B52F098-DABD-4970-82F6-E53D3BCEFBBA}"/>
    <cellStyle name="Normal 6 3 5 2 2 2" xfId="1559" xr:uid="{0185E5E7-1194-461E-9A1E-42780DC74402}"/>
    <cellStyle name="Normal 6 3 5 2 2 2 2" xfId="1560" xr:uid="{95CC1423-F259-4CF0-AF9C-439F9F586A8C}"/>
    <cellStyle name="Normal 6 3 5 2 2 3" xfId="1561" xr:uid="{5470FC5C-AD92-44A1-B3CC-918333A05EDB}"/>
    <cellStyle name="Normal 6 3 5 2 3" xfId="1562" xr:uid="{9A92BFCE-9250-4EED-9F44-CB1D38586408}"/>
    <cellStyle name="Normal 6 3 5 2 3 2" xfId="1563" xr:uid="{DC9EE967-958C-473C-8B5C-89428BED2425}"/>
    <cellStyle name="Normal 6 3 5 2 4" xfId="1564" xr:uid="{DF7A31F7-1B72-407F-A576-B767173CF925}"/>
    <cellStyle name="Normal 6 3 5 3" xfId="632" xr:uid="{B940E7FA-2E15-4AF0-8667-1CA1C4F11AD3}"/>
    <cellStyle name="Normal 6 3 5 3 2" xfId="1565" xr:uid="{AB146A9B-EFF5-4170-91C8-CE194A7CE4F6}"/>
    <cellStyle name="Normal 6 3 5 3 2 2" xfId="1566" xr:uid="{70210E47-708B-465D-A011-D846530AA8F3}"/>
    <cellStyle name="Normal 6 3 5 3 3" xfId="1567" xr:uid="{4A342090-1A88-4A88-8DAE-F6CD66D3D735}"/>
    <cellStyle name="Normal 6 3 5 3 4" xfId="3153" xr:uid="{1BDE4876-BD08-4574-ADEA-023B8B3F2C62}"/>
    <cellStyle name="Normal 6 3 5 4" xfId="1568" xr:uid="{EE15DC90-B233-4552-A4C5-47A077E97002}"/>
    <cellStyle name="Normal 6 3 5 4 2" xfId="1569" xr:uid="{A7E76980-3340-49BC-A805-8B120FECC097}"/>
    <cellStyle name="Normal 6 3 5 5" xfId="1570" xr:uid="{7A1EA503-DBED-4D5F-BD5F-770E1C0B0E4E}"/>
    <cellStyle name="Normal 6 3 5 6" xfId="3154" xr:uid="{E049A203-7B4A-4F86-8CAA-5489B44BE4CB}"/>
    <cellStyle name="Normal 6 3 6" xfId="329" xr:uid="{AB6931FF-2C7A-48EF-9A12-6639B83E03A2}"/>
    <cellStyle name="Normal 6 3 6 2" xfId="633" xr:uid="{05167B04-AB36-43D6-9C68-621630ECF3BB}"/>
    <cellStyle name="Normal 6 3 6 2 2" xfId="1571" xr:uid="{D1FDD3B7-64B0-4609-BF46-570F371838D7}"/>
    <cellStyle name="Normal 6 3 6 2 2 2" xfId="1572" xr:uid="{C608BBCB-C2B8-466D-9273-1ECEE696774B}"/>
    <cellStyle name="Normal 6 3 6 2 3" xfId="1573" xr:uid="{FC32B71A-DD3A-4E65-BD81-4299C22F8129}"/>
    <cellStyle name="Normal 6 3 6 2 4" xfId="3155" xr:uid="{BD868029-1C7A-488B-B5DB-0040B9C0DF60}"/>
    <cellStyle name="Normal 6 3 6 3" xfId="1574" xr:uid="{FADDAEE1-EB25-40CB-9F58-D02779587392}"/>
    <cellStyle name="Normal 6 3 6 3 2" xfId="1575" xr:uid="{64B65308-11FE-4322-B362-461921198012}"/>
    <cellStyle name="Normal 6 3 6 4" xfId="1576" xr:uid="{D76FA659-764E-423B-B08E-70112A017F09}"/>
    <cellStyle name="Normal 6 3 6 5" xfId="3156" xr:uid="{D8E88D83-33BF-49F0-B3F1-C5F667D67E92}"/>
    <cellStyle name="Normal 6 3 7" xfId="634" xr:uid="{2CE6BFBB-5AA5-402D-AFEF-6BCBE2EFA4B9}"/>
    <cellStyle name="Normal 6 3 7 2" xfId="1577" xr:uid="{8EE51A88-09C8-49BF-9C6A-4AA5F11EF307}"/>
    <cellStyle name="Normal 6 3 7 2 2" xfId="1578" xr:uid="{E2BC1672-D2EB-4512-9E7C-D2BFA0AE3BB0}"/>
    <cellStyle name="Normal 6 3 7 3" xfId="1579" xr:uid="{1F01B72B-7CFB-4693-8765-763F79589E2A}"/>
    <cellStyle name="Normal 6 3 7 4" xfId="3157" xr:uid="{8BCEA977-49C1-4693-ABF8-87F01E0DA8B2}"/>
    <cellStyle name="Normal 6 3 8" xfId="1580" xr:uid="{98F0F501-42E0-4084-8FF7-8C7BB3976978}"/>
    <cellStyle name="Normal 6 3 8 2" xfId="1581" xr:uid="{B564D41D-A5E1-41AC-AC03-73ECEACA26BD}"/>
    <cellStyle name="Normal 6 3 8 3" xfId="3158" xr:uid="{1AC58717-3E11-43FC-B9BE-234A22296F7D}"/>
    <cellStyle name="Normal 6 3 8 4" xfId="3159" xr:uid="{D7156C88-824C-4EA3-A9EB-83D9E021A361}"/>
    <cellStyle name="Normal 6 3 9" xfId="1582" xr:uid="{CEA3CDA7-ADEC-426D-83E7-C4404101AEA4}"/>
    <cellStyle name="Normal 6 3 9 2" xfId="4718" xr:uid="{700C75A2-2C2B-4433-A014-A022E95FD69C}"/>
    <cellStyle name="Normal 6 4" xfId="117" xr:uid="{99706031-A9C2-454F-B036-857945EA44F5}"/>
    <cellStyle name="Normal 6 4 10" xfId="3160" xr:uid="{5091C40F-DC61-46F4-BEFD-162569437985}"/>
    <cellStyle name="Normal 6 4 11" xfId="3161" xr:uid="{ACE00D7E-2C59-44FF-BC63-C7786E3E419F}"/>
    <cellStyle name="Normal 6 4 2" xfId="118" xr:uid="{24A9AADC-45DE-4A2C-8359-C63114B6546F}"/>
    <cellStyle name="Normal 6 4 2 2" xfId="119" xr:uid="{0B100A98-4321-48B2-8B91-5C2EA4A1A5E7}"/>
    <cellStyle name="Normal 6 4 2 2 2" xfId="330" xr:uid="{0785192D-075E-4736-87AC-255893BDDA0B}"/>
    <cellStyle name="Normal 6 4 2 2 2 2" xfId="635" xr:uid="{CA63DB73-67A9-4E1E-BF32-305F953158FD}"/>
    <cellStyle name="Normal 6 4 2 2 2 2 2" xfId="1583" xr:uid="{9FBAC872-32E3-48FA-9DD5-9E4CB4BAFBA5}"/>
    <cellStyle name="Normal 6 4 2 2 2 2 2 2" xfId="1584" xr:uid="{8B5CEBC5-DD3A-4A8B-8451-95DDDCDBE0E2}"/>
    <cellStyle name="Normal 6 4 2 2 2 2 3" xfId="1585" xr:uid="{73A3E5DD-CD35-47A6-9D8F-350F3C6420F2}"/>
    <cellStyle name="Normal 6 4 2 2 2 2 4" xfId="3162" xr:uid="{D1540544-461A-4F0A-94E5-285B2D5E65AF}"/>
    <cellStyle name="Normal 6 4 2 2 2 3" xfId="1586" xr:uid="{FD90D2FA-499D-447E-B8CB-0C44E0D4C08A}"/>
    <cellStyle name="Normal 6 4 2 2 2 3 2" xfId="1587" xr:uid="{2BAA9055-DD49-482C-B922-8BCCEB822765}"/>
    <cellStyle name="Normal 6 4 2 2 2 3 3" xfId="3163" xr:uid="{9F797AE0-02D7-4BAB-A234-8E91757D8E72}"/>
    <cellStyle name="Normal 6 4 2 2 2 3 4" xfId="3164" xr:uid="{CE23C26A-E4B5-40ED-A783-3F03FED9DFF4}"/>
    <cellStyle name="Normal 6 4 2 2 2 4" xfId="1588" xr:uid="{5D5E5687-D483-46B4-9634-C1F14E0E94D3}"/>
    <cellStyle name="Normal 6 4 2 2 2 5" xfId="3165" xr:uid="{2E8C954E-9E69-4F30-90A7-E0492EF8135A}"/>
    <cellStyle name="Normal 6 4 2 2 2 6" xfId="3166" xr:uid="{3FF5A960-306E-4321-9B91-51EF700B3DBF}"/>
    <cellStyle name="Normal 6 4 2 2 3" xfId="636" xr:uid="{3519181C-2A40-47A6-AD03-8825A74C0A7C}"/>
    <cellStyle name="Normal 6 4 2 2 3 2" xfId="1589" xr:uid="{AC965945-A0E1-4AEB-B024-568846C5C867}"/>
    <cellStyle name="Normal 6 4 2 2 3 2 2" xfId="1590" xr:uid="{890C376F-58E6-4DBA-8839-88A930EB676D}"/>
    <cellStyle name="Normal 6 4 2 2 3 2 3" xfId="3167" xr:uid="{7148C6A2-E0A6-4B30-B9C6-86932480D523}"/>
    <cellStyle name="Normal 6 4 2 2 3 2 4" xfId="3168" xr:uid="{DF8B3CC1-5BD1-435B-A114-007C6F321396}"/>
    <cellStyle name="Normal 6 4 2 2 3 3" xfId="1591" xr:uid="{10ADC75C-CDF2-4085-8E83-54A5DB38D6A9}"/>
    <cellStyle name="Normal 6 4 2 2 3 4" xfId="3169" xr:uid="{B0AAF7CA-ED1A-4A44-AF63-EE6BF5C00251}"/>
    <cellStyle name="Normal 6 4 2 2 3 5" xfId="3170" xr:uid="{1812DFE4-2D98-4A02-80D5-255FD3141655}"/>
    <cellStyle name="Normal 6 4 2 2 4" xfId="1592" xr:uid="{7B66C1BF-8C2F-499E-AC6D-31997103EF29}"/>
    <cellStyle name="Normal 6 4 2 2 4 2" xfId="1593" xr:uid="{321BC925-1250-4A84-AABF-0B7707EC3301}"/>
    <cellStyle name="Normal 6 4 2 2 4 3" xfId="3171" xr:uid="{A094A314-7E76-43DF-AC12-45EDE4A4A634}"/>
    <cellStyle name="Normal 6 4 2 2 4 4" xfId="3172" xr:uid="{606A4611-27EC-4433-BD4A-5819B6254B01}"/>
    <cellStyle name="Normal 6 4 2 2 5" xfId="1594" xr:uid="{E20F50B5-35FE-4021-A184-F6B44AB18BE9}"/>
    <cellStyle name="Normal 6 4 2 2 5 2" xfId="3173" xr:uid="{E2E5DE30-11C9-47D5-8784-A8A210295082}"/>
    <cellStyle name="Normal 6 4 2 2 5 3" xfId="3174" xr:uid="{6369245A-B42B-40CC-A508-89FA57E1F379}"/>
    <cellStyle name="Normal 6 4 2 2 5 4" xfId="3175" xr:uid="{67FAE1A1-F076-4FA7-99B9-D8C57B402EED}"/>
    <cellStyle name="Normal 6 4 2 2 6" xfId="3176" xr:uid="{66CDD326-4B8C-4629-962D-03C9C362E1E4}"/>
    <cellStyle name="Normal 6 4 2 2 7" xfId="3177" xr:uid="{B461DE49-9C94-4B0F-8411-03021B10B8FD}"/>
    <cellStyle name="Normal 6 4 2 2 8" xfId="3178" xr:uid="{EE2E1704-980C-4B1F-AAE8-DD4AD4A5CEF9}"/>
    <cellStyle name="Normal 6 4 2 3" xfId="331" xr:uid="{4FB2E739-DF90-4891-8253-A7C9A1EFE0BA}"/>
    <cellStyle name="Normal 6 4 2 3 2" xfId="637" xr:uid="{D27E3503-7217-4EFF-AFEC-FACEEE845C9B}"/>
    <cellStyle name="Normal 6 4 2 3 2 2" xfId="638" xr:uid="{22696E58-2AAB-4005-A889-399091AE7A36}"/>
    <cellStyle name="Normal 6 4 2 3 2 2 2" xfId="1595" xr:uid="{EF73E525-B9DE-4DE6-9DC7-6B86E904F875}"/>
    <cellStyle name="Normal 6 4 2 3 2 2 2 2" xfId="1596" xr:uid="{A9488BD7-3655-4EE8-85E0-14B655A1EAED}"/>
    <cellStyle name="Normal 6 4 2 3 2 2 3" xfId="1597" xr:uid="{2D56FBCD-50CA-4A27-A745-31E2E9E95CF0}"/>
    <cellStyle name="Normal 6 4 2 3 2 3" xfId="1598" xr:uid="{5A9B5E92-E400-47FA-BB6D-3ED86DE8FC00}"/>
    <cellStyle name="Normal 6 4 2 3 2 3 2" xfId="1599" xr:uid="{2FD9FB6D-250F-4403-9D43-C2FE268380FA}"/>
    <cellStyle name="Normal 6 4 2 3 2 4" xfId="1600" xr:uid="{8036E90E-2E57-4924-8B1D-6D593E945E95}"/>
    <cellStyle name="Normal 6 4 2 3 3" xfId="639" xr:uid="{DB418B5E-4362-4590-8682-ED1BA493BFF8}"/>
    <cellStyle name="Normal 6 4 2 3 3 2" xfId="1601" xr:uid="{8FE169E9-B9D9-4DC9-8E43-8F30CA7634C6}"/>
    <cellStyle name="Normal 6 4 2 3 3 2 2" xfId="1602" xr:uid="{E7779D86-C172-4302-8FCB-8F53718A0A1B}"/>
    <cellStyle name="Normal 6 4 2 3 3 3" xfId="1603" xr:uid="{EC63B3E0-98A7-4733-9371-FEBFB5907492}"/>
    <cellStyle name="Normal 6 4 2 3 3 4" xfId="3179" xr:uid="{D063D46C-44E3-4CFB-9D18-199A0866EF28}"/>
    <cellStyle name="Normal 6 4 2 3 4" xfId="1604" xr:uid="{3E0DF9B0-85EA-4AE6-A86B-4EC4C0212920}"/>
    <cellStyle name="Normal 6 4 2 3 4 2" xfId="1605" xr:uid="{28E596DC-F5C4-44E0-9A9E-B522A8B614BC}"/>
    <cellStyle name="Normal 6 4 2 3 5" xfId="1606" xr:uid="{2FC47654-E827-4A7E-8A56-94615AFD0A70}"/>
    <cellStyle name="Normal 6 4 2 3 6" xfId="3180" xr:uid="{F826E00A-6D0A-44C4-AE44-304CCA029009}"/>
    <cellStyle name="Normal 6 4 2 4" xfId="332" xr:uid="{4EE63599-BCF5-402A-A861-C45347A1C851}"/>
    <cellStyle name="Normal 6 4 2 4 2" xfId="640" xr:uid="{A643CABC-ABC0-4A38-983A-9CEA429FD7AC}"/>
    <cellStyle name="Normal 6 4 2 4 2 2" xfId="1607" xr:uid="{F97CF640-F1C8-4C39-97D7-6FCFD25F1480}"/>
    <cellStyle name="Normal 6 4 2 4 2 2 2" xfId="1608" xr:uid="{59DC5865-2E7C-4D81-94E5-C8FEDEC46D3D}"/>
    <cellStyle name="Normal 6 4 2 4 2 3" xfId="1609" xr:uid="{174D5531-A13C-476A-9AD9-DEF6B0BF267D}"/>
    <cellStyle name="Normal 6 4 2 4 2 4" xfId="3181" xr:uid="{851F42F2-E436-4D1F-99C5-B2BE7C353EDA}"/>
    <cellStyle name="Normal 6 4 2 4 3" xfId="1610" xr:uid="{6C14F03A-363F-493E-B345-FE5751651E97}"/>
    <cellStyle name="Normal 6 4 2 4 3 2" xfId="1611" xr:uid="{D82690F4-FD22-43E8-9119-59E0E1E68A22}"/>
    <cellStyle name="Normal 6 4 2 4 4" xfId="1612" xr:uid="{1F6A51D5-82BB-4160-A1F0-882DBC7299B0}"/>
    <cellStyle name="Normal 6 4 2 4 5" xfId="3182" xr:uid="{4EE4F5B5-794E-4121-A51C-32E3B1507BA8}"/>
    <cellStyle name="Normal 6 4 2 5" xfId="333" xr:uid="{42751183-37C1-4430-A8C1-32DBE2A2A730}"/>
    <cellStyle name="Normal 6 4 2 5 2" xfId="1613" xr:uid="{1BE2C41C-CE74-4A7E-84F6-D3C1D8810848}"/>
    <cellStyle name="Normal 6 4 2 5 2 2" xfId="1614" xr:uid="{B9DDBD02-8566-467F-ACBE-0852495FBEC6}"/>
    <cellStyle name="Normal 6 4 2 5 3" xfId="1615" xr:uid="{159440F7-F97F-4DD0-AD1D-B2AAA8D0045F}"/>
    <cellStyle name="Normal 6 4 2 5 4" xfId="3183" xr:uid="{25FD4746-D93B-4899-9E2F-6CB5F7B04717}"/>
    <cellStyle name="Normal 6 4 2 6" xfId="1616" xr:uid="{20BB924D-9E30-46C4-AD52-108B60799BB0}"/>
    <cellStyle name="Normal 6 4 2 6 2" xfId="1617" xr:uid="{BE1690F3-1B94-47FC-9ECA-8F08E915BCA3}"/>
    <cellStyle name="Normal 6 4 2 6 3" xfId="3184" xr:uid="{0EFB9387-90A4-4780-9DA5-54799AA0562B}"/>
    <cellStyle name="Normal 6 4 2 6 4" xfId="3185" xr:uid="{8B9AAFA4-27AB-4742-8DAA-DA3C5633019C}"/>
    <cellStyle name="Normal 6 4 2 7" xfId="1618" xr:uid="{55877347-AF11-462C-9844-8295BD450D05}"/>
    <cellStyle name="Normal 6 4 2 8" xfId="3186" xr:uid="{399E9889-2807-48BD-BF96-305D0394A7EB}"/>
    <cellStyle name="Normal 6 4 2 9" xfId="3187" xr:uid="{6373658C-A93B-4673-A8A5-7BDE024112CC}"/>
    <cellStyle name="Normal 6 4 3" xfId="120" xr:uid="{DF39D57E-11FE-435F-87BA-78938DD20995}"/>
    <cellStyle name="Normal 6 4 3 2" xfId="121" xr:uid="{476BF3AC-7227-49EC-B9AF-605B102221D3}"/>
    <cellStyle name="Normal 6 4 3 2 2" xfId="641" xr:uid="{3B8D44CE-7B97-467F-BC3E-CF71F2167445}"/>
    <cellStyle name="Normal 6 4 3 2 2 2" xfId="1619" xr:uid="{FD77332E-36F2-4ED5-B902-B566079480DB}"/>
    <cellStyle name="Normal 6 4 3 2 2 2 2" xfId="1620" xr:uid="{094CB12C-1ED7-43C4-B79F-B6BD3B959A24}"/>
    <cellStyle name="Normal 6 4 3 2 2 2 2 2" xfId="4476" xr:uid="{02519DCA-BCC5-427B-B5FB-93F41B67C66E}"/>
    <cellStyle name="Normal 6 4 3 2 2 2 3" xfId="4477" xr:uid="{F6C1F6F4-909D-484E-BDFB-130C02633B19}"/>
    <cellStyle name="Normal 6 4 3 2 2 3" xfId="1621" xr:uid="{7AA38E56-D689-4D86-B0B2-FC26A1734A35}"/>
    <cellStyle name="Normal 6 4 3 2 2 3 2" xfId="4478" xr:uid="{9C233AB2-0FB5-4D3D-A7C5-BD0FBC5CCC4F}"/>
    <cellStyle name="Normal 6 4 3 2 2 4" xfId="3188" xr:uid="{71B43843-D476-4C6F-9D2A-C9483932A8D4}"/>
    <cellStyle name="Normal 6 4 3 2 3" xfId="1622" xr:uid="{2F6E6323-099B-404D-B5E1-AAC7F9AA6467}"/>
    <cellStyle name="Normal 6 4 3 2 3 2" xfId="1623" xr:uid="{5D4653B9-6D27-472E-958C-3FE42870DA91}"/>
    <cellStyle name="Normal 6 4 3 2 3 2 2" xfId="4479" xr:uid="{91918CFF-594B-4702-B4F2-F20035E400BA}"/>
    <cellStyle name="Normal 6 4 3 2 3 3" xfId="3189" xr:uid="{B71B1C08-B09D-4F5D-AFA9-58A2A835C096}"/>
    <cellStyle name="Normal 6 4 3 2 3 4" xfId="3190" xr:uid="{876C8522-2ED2-4D89-BC04-D926F131F98B}"/>
    <cellStyle name="Normal 6 4 3 2 4" xfId="1624" xr:uid="{19C41677-3F1E-414B-80EA-E33623EAE5CA}"/>
    <cellStyle name="Normal 6 4 3 2 4 2" xfId="4480" xr:uid="{F8ED08C0-CE03-427C-A487-88D76B26D0AE}"/>
    <cellStyle name="Normal 6 4 3 2 5" xfId="3191" xr:uid="{D2D342B9-96A3-45DB-85BE-580391878CA1}"/>
    <cellStyle name="Normal 6 4 3 2 6" xfId="3192" xr:uid="{8E994D4B-61C0-4C1A-BD54-542DD181116D}"/>
    <cellStyle name="Normal 6 4 3 3" xfId="334" xr:uid="{8CC2D8B5-499D-4B39-AB88-5F8A917DC234}"/>
    <cellStyle name="Normal 6 4 3 3 2" xfId="1625" xr:uid="{D2D2E79F-C7E6-40A0-A4A8-E7495CF7CD75}"/>
    <cellStyle name="Normal 6 4 3 3 2 2" xfId="1626" xr:uid="{C8296C1D-CE72-44DB-967D-1D370F187FCE}"/>
    <cellStyle name="Normal 6 4 3 3 2 2 2" xfId="4481" xr:uid="{FF9C5D57-1AA5-4B7F-B9F7-AF87FBC0A2A1}"/>
    <cellStyle name="Normal 6 4 3 3 2 3" xfId="3193" xr:uid="{D8EAB967-65AC-4414-AD79-A2E3D7BE2905}"/>
    <cellStyle name="Normal 6 4 3 3 2 4" xfId="3194" xr:uid="{0AA5CFB6-D3A8-458C-9856-8D16C3872A2D}"/>
    <cellStyle name="Normal 6 4 3 3 3" xfId="1627" xr:uid="{9648A680-1E7D-4C93-8E80-8682872B72A9}"/>
    <cellStyle name="Normal 6 4 3 3 3 2" xfId="4482" xr:uid="{E0A78299-5B82-4F92-B2F3-43B15E0E988F}"/>
    <cellStyle name="Normal 6 4 3 3 4" xfId="3195" xr:uid="{38BF4E30-62FF-40B2-A834-202DD77FA5E3}"/>
    <cellStyle name="Normal 6 4 3 3 5" xfId="3196" xr:uid="{445BED1B-AA5A-4215-ABDC-20FAEC6622AA}"/>
    <cellStyle name="Normal 6 4 3 4" xfId="1628" xr:uid="{326CCDAB-39D8-4C0D-AAA8-8C416BE23FC4}"/>
    <cellStyle name="Normal 6 4 3 4 2" xfId="1629" xr:uid="{5F57CC20-4468-4256-AB43-9D34600C89C2}"/>
    <cellStyle name="Normal 6 4 3 4 2 2" xfId="4483" xr:uid="{D7AFEF00-B28E-4F5B-BEDB-CFB033EB4EC0}"/>
    <cellStyle name="Normal 6 4 3 4 3" xfId="3197" xr:uid="{BF31C93B-063C-4F24-8988-8868AB2F20BA}"/>
    <cellStyle name="Normal 6 4 3 4 4" xfId="3198" xr:uid="{7EC7CE34-9A55-4760-B824-61E2958F1A26}"/>
    <cellStyle name="Normal 6 4 3 5" xfId="1630" xr:uid="{5C946DD9-CDFB-4E79-9578-6366C1C8C4B7}"/>
    <cellStyle name="Normal 6 4 3 5 2" xfId="3199" xr:uid="{CDCE8814-6BB7-46FF-B7B3-EFBFCCF14B7C}"/>
    <cellStyle name="Normal 6 4 3 5 3" xfId="3200" xr:uid="{3BB72E65-4B8A-4A83-AAAB-51E562ED9EE3}"/>
    <cellStyle name="Normal 6 4 3 5 4" xfId="3201" xr:uid="{93BC3C7F-DC85-4724-BF89-36534498374D}"/>
    <cellStyle name="Normal 6 4 3 6" xfId="3202" xr:uid="{F933B4D2-58B5-46CC-AA83-B2E0A4037D90}"/>
    <cellStyle name="Normal 6 4 3 7" xfId="3203" xr:uid="{B2212520-7597-47E6-AAB1-31662D951C16}"/>
    <cellStyle name="Normal 6 4 3 8" xfId="3204" xr:uid="{5F15CF25-D7CC-4955-AD13-96ACD76A7CD1}"/>
    <cellStyle name="Normal 6 4 4" xfId="122" xr:uid="{CB89B63B-6828-45C3-8351-81716FCE3E7C}"/>
    <cellStyle name="Normal 6 4 4 2" xfId="642" xr:uid="{15C566B8-619E-4990-93FF-264441E5DC35}"/>
    <cellStyle name="Normal 6 4 4 2 2" xfId="643" xr:uid="{78A560C3-A3C6-453E-B750-5B4A879CF2EF}"/>
    <cellStyle name="Normal 6 4 4 2 2 2" xfId="1631" xr:uid="{2B5BB495-F429-45FE-AA12-61528914FFB5}"/>
    <cellStyle name="Normal 6 4 4 2 2 2 2" xfId="1632" xr:uid="{EA7C91C0-B498-4705-B6AE-C212519391C8}"/>
    <cellStyle name="Normal 6 4 4 2 2 3" xfId="1633" xr:uid="{2556FD06-FAAC-4422-95C5-BC4FAEDA457B}"/>
    <cellStyle name="Normal 6 4 4 2 2 4" xfId="3205" xr:uid="{610FF334-B91E-48C5-AE55-EC3BC6A72595}"/>
    <cellStyle name="Normal 6 4 4 2 3" xfId="1634" xr:uid="{5595A23B-50F6-434D-B4D0-BA6BF7498BDB}"/>
    <cellStyle name="Normal 6 4 4 2 3 2" xfId="1635" xr:uid="{FC664A4E-B62D-4667-87F1-94E5D33E7554}"/>
    <cellStyle name="Normal 6 4 4 2 4" xfId="1636" xr:uid="{868E4FFB-A2B2-455F-9ECC-6BA4E6C967EF}"/>
    <cellStyle name="Normal 6 4 4 2 5" xfId="3206" xr:uid="{33EC2A6A-7510-4B6F-A3BC-CA2BAC78FD04}"/>
    <cellStyle name="Normal 6 4 4 3" xfId="644" xr:uid="{ED00816D-812A-4854-915B-4B87AEFEF6F0}"/>
    <cellStyle name="Normal 6 4 4 3 2" xfId="1637" xr:uid="{5A77362D-CE4F-4144-B3D0-5656703B605E}"/>
    <cellStyle name="Normal 6 4 4 3 2 2" xfId="1638" xr:uid="{3E734C89-B7F2-415F-B6AF-0B54F1467052}"/>
    <cellStyle name="Normal 6 4 4 3 3" xfId="1639" xr:uid="{0B05D133-B9B8-4A2A-BC0F-88BDB8104D61}"/>
    <cellStyle name="Normal 6 4 4 3 4" xfId="3207" xr:uid="{7F5FF87C-29D9-4E1A-BECF-E1F2AA390A41}"/>
    <cellStyle name="Normal 6 4 4 4" xfId="1640" xr:uid="{121392C2-F9E3-4CE2-927B-24238AD7DF6B}"/>
    <cellStyle name="Normal 6 4 4 4 2" xfId="1641" xr:uid="{1F0FAAB1-395D-44E5-A7C2-0A76CC1DB6AB}"/>
    <cellStyle name="Normal 6 4 4 4 3" xfId="3208" xr:uid="{DFD29E2C-9C67-4A5D-A792-44BF795539A6}"/>
    <cellStyle name="Normal 6 4 4 4 4" xfId="3209" xr:uid="{9CD8E8F3-E88F-4742-9AA9-CF1B4311C9D4}"/>
    <cellStyle name="Normal 6 4 4 5" xfId="1642" xr:uid="{1B60E0B9-3C2B-4EBB-8769-DC2E2E903C90}"/>
    <cellStyle name="Normal 6 4 4 6" xfId="3210" xr:uid="{7D0CC261-7772-46CD-890D-A3578CD7B1D5}"/>
    <cellStyle name="Normal 6 4 4 7" xfId="3211" xr:uid="{019DD6A2-9DE9-4367-B055-4F29B5C51765}"/>
    <cellStyle name="Normal 6 4 5" xfId="335" xr:uid="{C635CEC3-4E66-4997-8C97-D97DD894B1D5}"/>
    <cellStyle name="Normal 6 4 5 2" xfId="645" xr:uid="{CFBAE861-6D0B-4753-BE8E-004DB8DB1543}"/>
    <cellStyle name="Normal 6 4 5 2 2" xfId="1643" xr:uid="{750B1651-2A55-4429-B95B-BA2F0F9DBD31}"/>
    <cellStyle name="Normal 6 4 5 2 2 2" xfId="1644" xr:uid="{67BDBB22-8C3A-44EE-9024-635F663C3EC2}"/>
    <cellStyle name="Normal 6 4 5 2 3" xfId="1645" xr:uid="{5C29C05D-69B8-4A29-9CEA-A03500ECE01F}"/>
    <cellStyle name="Normal 6 4 5 2 4" xfId="3212" xr:uid="{20003E8F-3872-420F-8086-DF63D09D396C}"/>
    <cellStyle name="Normal 6 4 5 3" xfId="1646" xr:uid="{69A0ADFF-4023-4F25-A60F-7569849A304B}"/>
    <cellStyle name="Normal 6 4 5 3 2" xfId="1647" xr:uid="{6E13AFB7-57E9-4906-ADCF-FE71098D1096}"/>
    <cellStyle name="Normal 6 4 5 3 3" xfId="3213" xr:uid="{DE8500F6-5A05-499B-A962-3491ABC791C9}"/>
    <cellStyle name="Normal 6 4 5 3 4" xfId="3214" xr:uid="{AA8BD2BF-39C5-46F2-AF07-825AF2F693F3}"/>
    <cellStyle name="Normal 6 4 5 4" xfId="1648" xr:uid="{527EA42D-3682-41E3-A443-85E6B380A26C}"/>
    <cellStyle name="Normal 6 4 5 5" xfId="3215" xr:uid="{435F4753-37E6-46CC-8B46-2D8E5D5499F5}"/>
    <cellStyle name="Normal 6 4 5 6" xfId="3216" xr:uid="{D9E0E1BC-772D-4297-8F8F-2AA2806FB5D6}"/>
    <cellStyle name="Normal 6 4 6" xfId="336" xr:uid="{E93680FC-A320-40D4-8348-CE33E6E34197}"/>
    <cellStyle name="Normal 6 4 6 2" xfId="1649" xr:uid="{4E1CDB9D-820B-4AD1-A0B9-5449506EC8DF}"/>
    <cellStyle name="Normal 6 4 6 2 2" xfId="1650" xr:uid="{F11F7651-FB3D-4A47-AE16-D86710BDFA86}"/>
    <cellStyle name="Normal 6 4 6 2 3" xfId="3217" xr:uid="{B80C0BA5-701F-424C-982F-74C3EF45E839}"/>
    <cellStyle name="Normal 6 4 6 2 4" xfId="3218" xr:uid="{004FD1AD-910E-4DCE-8C1C-E1B330EE971C}"/>
    <cellStyle name="Normal 6 4 6 3" xfId="1651" xr:uid="{27E77D38-01CE-4FF5-9839-40364C1B4E91}"/>
    <cellStyle name="Normal 6 4 6 4" xfId="3219" xr:uid="{F1586283-CA8D-45EC-98D4-86CB51DA31FD}"/>
    <cellStyle name="Normal 6 4 6 5" xfId="3220" xr:uid="{6F281A84-99DD-4F65-A8A3-E17D82A78744}"/>
    <cellStyle name="Normal 6 4 7" xfId="1652" xr:uid="{6F4AC89C-2DC6-4405-B4D1-2E5E58648A85}"/>
    <cellStyle name="Normal 6 4 7 2" xfId="1653" xr:uid="{6B8BAABD-052D-4AEF-95E1-2959DE2A2248}"/>
    <cellStyle name="Normal 6 4 7 3" xfId="3221" xr:uid="{37D4F100-81EB-4DBB-AFD4-F3881B42B97C}"/>
    <cellStyle name="Normal 6 4 7 3 2" xfId="4407" xr:uid="{52D2F3B1-E498-4FB8-89FC-E2C5AB0B79B1}"/>
    <cellStyle name="Normal 6 4 7 3 3" xfId="4685" xr:uid="{A6626AF5-06F6-4828-B34B-71A01A2367B2}"/>
    <cellStyle name="Normal 6 4 7 4" xfId="3222" xr:uid="{57642FB2-DABF-48BE-AD29-B6FFCBDDB2E6}"/>
    <cellStyle name="Normal 6 4 8" xfId="1654" xr:uid="{F245BF97-295A-4428-8174-F14FE67CD87A}"/>
    <cellStyle name="Normal 6 4 8 2" xfId="3223" xr:uid="{4E903187-7A52-47E5-B1A9-189A7B895438}"/>
    <cellStyle name="Normal 6 4 8 3" xfId="3224" xr:uid="{D5E2F021-BDC0-441D-9C01-81BBE372E927}"/>
    <cellStyle name="Normal 6 4 8 4" xfId="3225" xr:uid="{1253617D-38CD-4F15-AF35-20471DF7EC1C}"/>
    <cellStyle name="Normal 6 4 9" xfId="3226" xr:uid="{1D56DD61-BA64-4045-A329-E67259F2AFE9}"/>
    <cellStyle name="Normal 6 5" xfId="123" xr:uid="{61455944-8913-40F8-9B48-424C97EDC7B7}"/>
    <cellStyle name="Normal 6 5 10" xfId="3227" xr:uid="{37C58945-3929-425E-B6FE-109EE5025767}"/>
    <cellStyle name="Normal 6 5 11" xfId="3228" xr:uid="{E2B7C4E2-F970-43F8-9FBA-0EC0E4AAAA4A}"/>
    <cellStyle name="Normal 6 5 2" xfId="124" xr:uid="{2838BCE3-F881-4D53-8693-028E0EA2CC1E}"/>
    <cellStyle name="Normal 6 5 2 2" xfId="337" xr:uid="{BA022F8B-73DB-4DC5-ACFF-53E2F3F305D6}"/>
    <cellStyle name="Normal 6 5 2 2 2" xfId="646" xr:uid="{C9C585F5-C38F-420C-A918-1F8837169122}"/>
    <cellStyle name="Normal 6 5 2 2 2 2" xfId="647" xr:uid="{6E440F51-AFD3-41DC-B20A-048B6D9B08B4}"/>
    <cellStyle name="Normal 6 5 2 2 2 2 2" xfId="1655" xr:uid="{BA84B75E-E89E-4D73-BBF5-9C1D022A0609}"/>
    <cellStyle name="Normal 6 5 2 2 2 2 3" xfId="3229" xr:uid="{A849F171-C796-4445-B27F-3EFB762B3BDC}"/>
    <cellStyle name="Normal 6 5 2 2 2 2 4" xfId="3230" xr:uid="{27F74E43-CF86-4E1E-AEAB-D9E07AD800A1}"/>
    <cellStyle name="Normal 6 5 2 2 2 3" xfId="1656" xr:uid="{2ECDD874-70FA-4339-A858-226638BDD343}"/>
    <cellStyle name="Normal 6 5 2 2 2 3 2" xfId="3231" xr:uid="{148C0639-3513-44B7-825A-7FCC8F921AFA}"/>
    <cellStyle name="Normal 6 5 2 2 2 3 3" xfId="3232" xr:uid="{84AE9DC8-C3F1-4352-AA8D-93C2C603BE8D}"/>
    <cellStyle name="Normal 6 5 2 2 2 3 4" xfId="3233" xr:uid="{07A40FB3-1ECE-4AFA-86E9-214F2D7524B8}"/>
    <cellStyle name="Normal 6 5 2 2 2 4" xfId="3234" xr:uid="{B33B71FE-C626-4A7C-9E96-98F0CC76BF58}"/>
    <cellStyle name="Normal 6 5 2 2 2 5" xfId="3235" xr:uid="{8642C49C-1B6D-4D11-A98D-0F9D2380033E}"/>
    <cellStyle name="Normal 6 5 2 2 2 6" xfId="3236" xr:uid="{D7E2C5CC-18D5-40AB-9195-0C188DD525C3}"/>
    <cellStyle name="Normal 6 5 2 2 3" xfId="648" xr:uid="{9F309311-FD08-472A-8AB6-BC2D5AADC904}"/>
    <cellStyle name="Normal 6 5 2 2 3 2" xfId="1657" xr:uid="{1844B139-BAAD-40CB-9C11-49011B3D75F4}"/>
    <cellStyle name="Normal 6 5 2 2 3 2 2" xfId="3237" xr:uid="{06138DC1-666B-44E6-9CFA-57D0E89D77E7}"/>
    <cellStyle name="Normal 6 5 2 2 3 2 3" xfId="3238" xr:uid="{D0EDDBD0-F93E-406F-9750-7F0BBA2357B1}"/>
    <cellStyle name="Normal 6 5 2 2 3 2 4" xfId="3239" xr:uid="{6ED4AD32-B5D5-4968-8287-00CEC3BB0E63}"/>
    <cellStyle name="Normal 6 5 2 2 3 3" xfId="3240" xr:uid="{E914906E-6A99-4064-ABFE-B5F39F7AA373}"/>
    <cellStyle name="Normal 6 5 2 2 3 4" xfId="3241" xr:uid="{D8EF2EE6-78BF-4E3B-B5FF-112F87762E65}"/>
    <cellStyle name="Normal 6 5 2 2 3 5" xfId="3242" xr:uid="{B80D4FC6-1BEA-4B98-88D7-D41C4BF09E3D}"/>
    <cellStyle name="Normal 6 5 2 2 4" xfId="1658" xr:uid="{B354CEC7-39AF-47CB-99E1-5741C6D8A150}"/>
    <cellStyle name="Normal 6 5 2 2 4 2" xfId="3243" xr:uid="{51174579-EEA7-4CD4-AAED-9C6F34983798}"/>
    <cellStyle name="Normal 6 5 2 2 4 3" xfId="3244" xr:uid="{F5C177E5-E179-4E47-A1EA-42BBD27D86A3}"/>
    <cellStyle name="Normal 6 5 2 2 4 4" xfId="3245" xr:uid="{51D30633-49D6-4F48-8A91-1700F9A449DC}"/>
    <cellStyle name="Normal 6 5 2 2 5" xfId="3246" xr:uid="{DB0D894B-1B7C-4BE8-B75D-34569FFBF2B0}"/>
    <cellStyle name="Normal 6 5 2 2 5 2" xfId="3247" xr:uid="{D6E05A88-1C4A-4D50-B100-42C9E253F955}"/>
    <cellStyle name="Normal 6 5 2 2 5 3" xfId="3248" xr:uid="{EBD37C05-E605-4648-AF29-53A73F5BFE83}"/>
    <cellStyle name="Normal 6 5 2 2 5 4" xfId="3249" xr:uid="{D03510B8-E3B0-4C35-99EB-B95494351069}"/>
    <cellStyle name="Normal 6 5 2 2 6" xfId="3250" xr:uid="{E6BE6F53-029E-40D4-BFD3-BA84242D6924}"/>
    <cellStyle name="Normal 6 5 2 2 7" xfId="3251" xr:uid="{363C02E1-045A-46FC-872A-ACE957F8D74A}"/>
    <cellStyle name="Normal 6 5 2 2 8" xfId="3252" xr:uid="{F4BC1C91-9065-4A79-93B6-50C3B11EF777}"/>
    <cellStyle name="Normal 6 5 2 3" xfId="649" xr:uid="{858AAEB4-5046-4441-8B03-4BE67D408C0B}"/>
    <cellStyle name="Normal 6 5 2 3 2" xfId="650" xr:uid="{62F657CB-637A-4C9C-BFC6-FD54314B5FC4}"/>
    <cellStyle name="Normal 6 5 2 3 2 2" xfId="651" xr:uid="{BE0D7E56-73F4-4A1E-B854-2A1206054840}"/>
    <cellStyle name="Normal 6 5 2 3 2 3" xfId="3253" xr:uid="{7571212B-CDC5-474F-BA64-802CF1527C39}"/>
    <cellStyle name="Normal 6 5 2 3 2 4" xfId="3254" xr:uid="{9CC8CA9A-385E-4363-8AC7-D4CE88C32A88}"/>
    <cellStyle name="Normal 6 5 2 3 3" xfId="652" xr:uid="{2C521A3A-7D95-45E2-A718-5D76A879C18C}"/>
    <cellStyle name="Normal 6 5 2 3 3 2" xfId="3255" xr:uid="{164B992D-E699-4A3C-BD90-5CF2A261F9EE}"/>
    <cellStyle name="Normal 6 5 2 3 3 3" xfId="3256" xr:uid="{76724A43-308D-46F0-A4CE-5FAB7FB56FAA}"/>
    <cellStyle name="Normal 6 5 2 3 3 4" xfId="3257" xr:uid="{49B3C810-2731-4E5A-A2A3-9EC44D86D070}"/>
    <cellStyle name="Normal 6 5 2 3 4" xfId="3258" xr:uid="{2886628F-784D-40EF-AD8E-4C9CBCFC99F8}"/>
    <cellStyle name="Normal 6 5 2 3 5" xfId="3259" xr:uid="{1419E117-568E-48DD-8637-185F2C23A303}"/>
    <cellStyle name="Normal 6 5 2 3 6" xfId="3260" xr:uid="{9549286F-E701-475B-B46A-D045C634A00A}"/>
    <cellStyle name="Normal 6 5 2 4" xfId="653" xr:uid="{5F931C6E-DD8F-4997-8D11-F3D2124A2CCA}"/>
    <cellStyle name="Normal 6 5 2 4 2" xfId="654" xr:uid="{6092F975-FD0B-4E7A-886F-90B8A24FC057}"/>
    <cellStyle name="Normal 6 5 2 4 2 2" xfId="3261" xr:uid="{C3EDB9FC-AB7D-430B-B3F0-9A8EB3BE43BB}"/>
    <cellStyle name="Normal 6 5 2 4 2 3" xfId="3262" xr:uid="{87B80CAF-C763-48AF-BA7E-DABB9E2035FA}"/>
    <cellStyle name="Normal 6 5 2 4 2 4" xfId="3263" xr:uid="{A65AE17B-4A00-470F-A71A-65475F23A19A}"/>
    <cellStyle name="Normal 6 5 2 4 3" xfId="3264" xr:uid="{0F3D9C93-A7C4-4423-8918-CCAE994F23FE}"/>
    <cellStyle name="Normal 6 5 2 4 4" xfId="3265" xr:uid="{7763FF04-30B9-43B0-B53E-37AB3637A522}"/>
    <cellStyle name="Normal 6 5 2 4 5" xfId="3266" xr:uid="{1F294C4F-B8A0-43FC-B547-837298907949}"/>
    <cellStyle name="Normal 6 5 2 5" xfId="655" xr:uid="{ADFE05F3-5B6B-4E70-8BCE-CEB99BFCC4B3}"/>
    <cellStyle name="Normal 6 5 2 5 2" xfId="3267" xr:uid="{1AEFE45C-A7FA-4003-B4D4-2F916FDFCDD4}"/>
    <cellStyle name="Normal 6 5 2 5 3" xfId="3268" xr:uid="{DB96EA16-DDB8-4C45-949A-EB6E44130681}"/>
    <cellStyle name="Normal 6 5 2 5 4" xfId="3269" xr:uid="{AB370F11-F6A0-44C2-A250-97AEC4119F01}"/>
    <cellStyle name="Normal 6 5 2 6" xfId="3270" xr:uid="{52FC74F9-F137-4615-8AE6-CEBBFA32449C}"/>
    <cellStyle name="Normal 6 5 2 6 2" xfId="3271" xr:uid="{188C28BE-2658-4FEC-B5E9-70E7D6FAABBE}"/>
    <cellStyle name="Normal 6 5 2 6 3" xfId="3272" xr:uid="{CB0DB6CD-8F5B-443D-94B8-619BCAB6035E}"/>
    <cellStyle name="Normal 6 5 2 6 4" xfId="3273" xr:uid="{27A1A691-13BD-4302-9D62-FF0FD87A26AD}"/>
    <cellStyle name="Normal 6 5 2 7" xfId="3274" xr:uid="{BC388AD2-A9FB-434F-820C-AE537E859125}"/>
    <cellStyle name="Normal 6 5 2 8" xfId="3275" xr:uid="{4E8B33B9-0DB6-41C2-9E3C-DA2F5E3E9A63}"/>
    <cellStyle name="Normal 6 5 2 9" xfId="3276" xr:uid="{1A593EA6-8411-4084-BBF6-AC382DF10410}"/>
    <cellStyle name="Normal 6 5 3" xfId="338" xr:uid="{598E07B4-D2EE-4F40-B6AF-B8D7B8046C89}"/>
    <cellStyle name="Normal 6 5 3 2" xfId="656" xr:uid="{832CDA5B-9E81-4F6F-913E-D06F53332F34}"/>
    <cellStyle name="Normal 6 5 3 2 2" xfId="657" xr:uid="{CD433036-D4BC-4DC3-8C63-7866870E5565}"/>
    <cellStyle name="Normal 6 5 3 2 2 2" xfId="1659" xr:uid="{8D05BD98-093A-490A-A0F6-14A076BEE17C}"/>
    <cellStyle name="Normal 6 5 3 2 2 2 2" xfId="1660" xr:uid="{D6860B52-7284-4FAE-9343-27AA0F7654A4}"/>
    <cellStyle name="Normal 6 5 3 2 2 3" xfId="1661" xr:uid="{20028640-6EA5-4ED7-BB25-23E5CF9B2D6C}"/>
    <cellStyle name="Normal 6 5 3 2 2 4" xfId="3277" xr:uid="{4F2BFB12-66B7-4F4F-AFF3-6E21D4143ABB}"/>
    <cellStyle name="Normal 6 5 3 2 3" xfId="1662" xr:uid="{8EB6AAF1-7A98-4D67-AE48-A1AB443DAC0C}"/>
    <cellStyle name="Normal 6 5 3 2 3 2" xfId="1663" xr:uid="{A1A27EB4-8327-45EE-A974-0F22D702E2EB}"/>
    <cellStyle name="Normal 6 5 3 2 3 3" xfId="3278" xr:uid="{8A44ADD9-28EE-4222-AC8E-7774C2EA3402}"/>
    <cellStyle name="Normal 6 5 3 2 3 4" xfId="3279" xr:uid="{ACF450FC-D202-4970-BB2E-53B2E59BDAAB}"/>
    <cellStyle name="Normal 6 5 3 2 4" xfId="1664" xr:uid="{B76E422C-A40F-4CF3-BEE8-A2B70C67CC35}"/>
    <cellStyle name="Normal 6 5 3 2 5" xfId="3280" xr:uid="{A5D2F00B-1CD4-40C4-98D6-B7F4B314DE6A}"/>
    <cellStyle name="Normal 6 5 3 2 6" xfId="3281" xr:uid="{D0DF9818-6B49-41B3-944A-86ACDA303A2F}"/>
    <cellStyle name="Normal 6 5 3 3" xfId="658" xr:uid="{8C3228FA-9458-4985-AF3A-933CD15D09B9}"/>
    <cellStyle name="Normal 6 5 3 3 2" xfId="1665" xr:uid="{2A18F485-187C-4A70-8106-9B8A6F54051B}"/>
    <cellStyle name="Normal 6 5 3 3 2 2" xfId="1666" xr:uid="{4D1002D2-5856-49E4-BEEA-BC80DBBBA967}"/>
    <cellStyle name="Normal 6 5 3 3 2 3" xfId="3282" xr:uid="{22DEC832-45E9-4558-A71B-FF79C66F368B}"/>
    <cellStyle name="Normal 6 5 3 3 2 4" xfId="3283" xr:uid="{CF3A4605-1BDE-41B4-B533-0C3B5CE102C9}"/>
    <cellStyle name="Normal 6 5 3 3 3" xfId="1667" xr:uid="{FCFBE041-CC0E-453B-AB81-62BB8F4504CC}"/>
    <cellStyle name="Normal 6 5 3 3 4" xfId="3284" xr:uid="{F931DD2D-A468-450F-89A3-2837F720706F}"/>
    <cellStyle name="Normal 6 5 3 3 5" xfId="3285" xr:uid="{B8C27551-1BA4-4657-B824-975128FF3CD2}"/>
    <cellStyle name="Normal 6 5 3 4" xfId="1668" xr:uid="{7794B013-604A-4597-A495-AA20DC08CF67}"/>
    <cellStyle name="Normal 6 5 3 4 2" xfId="1669" xr:uid="{535C3F1B-3523-4588-A058-33CB98DFA13E}"/>
    <cellStyle name="Normal 6 5 3 4 3" xfId="3286" xr:uid="{8A809BD2-51FE-4C53-B313-5E94FD1EA02D}"/>
    <cellStyle name="Normal 6 5 3 4 4" xfId="3287" xr:uid="{16DD0942-E4D8-4161-9B26-18B7FD5A6FEF}"/>
    <cellStyle name="Normal 6 5 3 5" xfId="1670" xr:uid="{0F8300E1-BFA3-49DE-A5CC-B7DC9F35E0B9}"/>
    <cellStyle name="Normal 6 5 3 5 2" xfId="3288" xr:uid="{239534E5-42A2-4A8F-B120-429BBAE0623A}"/>
    <cellStyle name="Normal 6 5 3 5 3" xfId="3289" xr:uid="{D9D25EE2-81B3-454D-ADB5-2D842E43DDF0}"/>
    <cellStyle name="Normal 6 5 3 5 4" xfId="3290" xr:uid="{0215DA16-780E-4736-A8B9-21D68C46092F}"/>
    <cellStyle name="Normal 6 5 3 6" xfId="3291" xr:uid="{78EAFC33-12EA-41D7-B553-1E2575EE6E91}"/>
    <cellStyle name="Normal 6 5 3 7" xfId="3292" xr:uid="{65F1C6D4-7800-419E-A92A-C8DA8F3BBBEC}"/>
    <cellStyle name="Normal 6 5 3 8" xfId="3293" xr:uid="{2234BA9D-71BA-49A8-B154-5209FC6BA796}"/>
    <cellStyle name="Normal 6 5 4" xfId="339" xr:uid="{18871697-F6A0-439F-BA15-6CBC3F299F03}"/>
    <cellStyle name="Normal 6 5 4 2" xfId="659" xr:uid="{0FE89737-0D88-42AB-B731-D3B4806F68C9}"/>
    <cellStyle name="Normal 6 5 4 2 2" xfId="660" xr:uid="{466D9BB6-1633-42C9-81D8-874D427B96E3}"/>
    <cellStyle name="Normal 6 5 4 2 2 2" xfId="1671" xr:uid="{D6008E9F-6C8A-4A42-8F45-968A2F7FE9EE}"/>
    <cellStyle name="Normal 6 5 4 2 2 3" xfId="3294" xr:uid="{31444A0E-4F03-4463-B2DC-4A69F40A6D7F}"/>
    <cellStyle name="Normal 6 5 4 2 2 4" xfId="3295" xr:uid="{BA4CA933-922C-4A1A-BABF-7A89DE7FD7CD}"/>
    <cellStyle name="Normal 6 5 4 2 3" xfId="1672" xr:uid="{1EBA0F27-90EA-4020-A853-C6BCF92014AD}"/>
    <cellStyle name="Normal 6 5 4 2 4" xfId="3296" xr:uid="{C77D6892-F206-4342-BCDB-BFE6FB2C98FE}"/>
    <cellStyle name="Normal 6 5 4 2 5" xfId="3297" xr:uid="{85C3E2A4-201C-45FA-AE1C-115F1D3798F5}"/>
    <cellStyle name="Normal 6 5 4 3" xfId="661" xr:uid="{77D6C078-082F-4FDE-99FC-E5B4D302A418}"/>
    <cellStyle name="Normal 6 5 4 3 2" xfId="1673" xr:uid="{D40F697C-3A7E-4AC5-8E0B-4848845D6CCA}"/>
    <cellStyle name="Normal 6 5 4 3 3" xfId="3298" xr:uid="{C035DDD4-5812-4E6D-8256-8045BC3E197B}"/>
    <cellStyle name="Normal 6 5 4 3 4" xfId="3299" xr:uid="{B0F0939E-122B-406B-9A7F-008A55B44097}"/>
    <cellStyle name="Normal 6 5 4 4" xfId="1674" xr:uid="{57AD27C0-3B52-4675-B9E3-339B2265174D}"/>
    <cellStyle name="Normal 6 5 4 4 2" xfId="3300" xr:uid="{710E6160-69AC-4A69-9F63-24AF5E5BA292}"/>
    <cellStyle name="Normal 6 5 4 4 3" xfId="3301" xr:uid="{B36A49F2-149C-4759-A127-3F36B2A7A7D2}"/>
    <cellStyle name="Normal 6 5 4 4 4" xfId="3302" xr:uid="{D003B1D7-1512-443F-999E-B3CE9E05C6F1}"/>
    <cellStyle name="Normal 6 5 4 5" xfId="3303" xr:uid="{3342E333-CD62-4EE9-B908-8851FF887085}"/>
    <cellStyle name="Normal 6 5 4 6" xfId="3304" xr:uid="{A474CAB0-105A-4D47-8E5E-AD799203BA4A}"/>
    <cellStyle name="Normal 6 5 4 7" xfId="3305" xr:uid="{647F4B31-AC19-4968-9D9E-343F4A5EB7DF}"/>
    <cellStyle name="Normal 6 5 5" xfId="340" xr:uid="{2DE11561-6EA2-47D0-8AD9-6F324881B6F5}"/>
    <cellStyle name="Normal 6 5 5 2" xfId="662" xr:uid="{A33BDD39-F14B-4A5B-88FE-D70B106B3895}"/>
    <cellStyle name="Normal 6 5 5 2 2" xfId="1675" xr:uid="{7DCA2BFE-50D9-4E65-B2BA-4070305C20C2}"/>
    <cellStyle name="Normal 6 5 5 2 3" xfId="3306" xr:uid="{39F53B65-9D10-4762-B205-92BA5EAF1262}"/>
    <cellStyle name="Normal 6 5 5 2 4" xfId="3307" xr:uid="{A82CD607-0D0A-412C-A9ED-929882D9A272}"/>
    <cellStyle name="Normal 6 5 5 3" xfId="1676" xr:uid="{5573F9F1-A984-48DA-A559-86A402C0B6A3}"/>
    <cellStyle name="Normal 6 5 5 3 2" xfId="3308" xr:uid="{7701081D-F5CA-4387-A0D9-AE99C9802466}"/>
    <cellStyle name="Normal 6 5 5 3 3" xfId="3309" xr:uid="{B0A5C42C-D1AE-4D1E-B3E8-EE501B13EAD9}"/>
    <cellStyle name="Normal 6 5 5 3 4" xfId="3310" xr:uid="{812353E4-C602-4C58-8B2D-5E74EA633302}"/>
    <cellStyle name="Normal 6 5 5 4" xfId="3311" xr:uid="{B4FF43F4-80BC-46B3-8031-11577AA13029}"/>
    <cellStyle name="Normal 6 5 5 5" xfId="3312" xr:uid="{38768CC3-37AE-4B5A-9B03-79315929C128}"/>
    <cellStyle name="Normal 6 5 5 6" xfId="3313" xr:uid="{41376BA6-5220-4C22-AE2C-DFF92A4E623B}"/>
    <cellStyle name="Normal 6 5 6" xfId="663" xr:uid="{ABE28ABC-B418-4435-9207-C02CB6BD230B}"/>
    <cellStyle name="Normal 6 5 6 2" xfId="1677" xr:uid="{04EC363A-478E-4D9E-A460-748D055B2A1C}"/>
    <cellStyle name="Normal 6 5 6 2 2" xfId="3314" xr:uid="{2D60B0DF-98AF-447E-B010-34A00DAD7F91}"/>
    <cellStyle name="Normal 6 5 6 2 3" xfId="3315" xr:uid="{AAD21F1B-DF9D-423F-9C5C-C37C9F3B956E}"/>
    <cellStyle name="Normal 6 5 6 2 4" xfId="3316" xr:uid="{C9AAFEA3-3250-4407-B26F-35F56C90C603}"/>
    <cellStyle name="Normal 6 5 6 3" xfId="3317" xr:uid="{A2B4D5AC-DD1C-4C6C-8C96-36F947EAC12B}"/>
    <cellStyle name="Normal 6 5 6 4" xfId="3318" xr:uid="{6839436E-7569-40B9-A014-7FA7ED47C1A0}"/>
    <cellStyle name="Normal 6 5 6 5" xfId="3319" xr:uid="{E55F923A-1652-432E-A2F9-727CFC802BBB}"/>
    <cellStyle name="Normal 6 5 7" xfId="1678" xr:uid="{010C3CAC-539B-42BD-9385-AC3CF518DCD4}"/>
    <cellStyle name="Normal 6 5 7 2" xfId="3320" xr:uid="{89FCDEF2-1799-4008-9551-F43B6DF5DE20}"/>
    <cellStyle name="Normal 6 5 7 3" xfId="3321" xr:uid="{C7DE9EDA-9D48-4AD2-869F-AF054FAAD78E}"/>
    <cellStyle name="Normal 6 5 7 4" xfId="3322" xr:uid="{C04CA3F1-03A2-49B0-BEBF-C1592B13FFDE}"/>
    <cellStyle name="Normal 6 5 8" xfId="3323" xr:uid="{17DF5C45-DE8E-419C-B8D5-987C4AB2AFF5}"/>
    <cellStyle name="Normal 6 5 8 2" xfId="3324" xr:uid="{CA1FF185-16FE-439D-882E-2DC6EA91530E}"/>
    <cellStyle name="Normal 6 5 8 3" xfId="3325" xr:uid="{6E3C4BC9-2C6F-454E-B880-1E9119E8C0A5}"/>
    <cellStyle name="Normal 6 5 8 4" xfId="3326" xr:uid="{E9359020-0829-4A92-9A33-57C36F3A087B}"/>
    <cellStyle name="Normal 6 5 9" xfId="3327" xr:uid="{D26E9118-A648-4A57-81A1-159A47463DF6}"/>
    <cellStyle name="Normal 6 6" xfId="125" xr:uid="{E2E96097-8E88-46B0-94DA-4FC57CBB86D9}"/>
    <cellStyle name="Normal 6 6 2" xfId="126" xr:uid="{9D08D187-6F0D-4FC1-AD32-DD813D155FEA}"/>
    <cellStyle name="Normal 6 6 2 2" xfId="341" xr:uid="{69AE43F8-4DB8-4B73-861C-D246F070D372}"/>
    <cellStyle name="Normal 6 6 2 2 2" xfId="664" xr:uid="{B35AC960-7599-4E1D-A2CD-300CDA393071}"/>
    <cellStyle name="Normal 6 6 2 2 2 2" xfId="1679" xr:uid="{FD603298-DCEB-47EE-863F-8D4738BB9DB3}"/>
    <cellStyle name="Normal 6 6 2 2 2 3" xfId="3328" xr:uid="{040D7DB0-C2FB-4E6C-9D55-490CB835A8EE}"/>
    <cellStyle name="Normal 6 6 2 2 2 4" xfId="3329" xr:uid="{90E562B4-1086-4837-B748-1FED2F6B33CF}"/>
    <cellStyle name="Normal 6 6 2 2 3" xfId="1680" xr:uid="{3B1A6D91-E7AD-40E3-9273-766C8581E959}"/>
    <cellStyle name="Normal 6 6 2 2 3 2" xfId="3330" xr:uid="{B80C7D70-8313-4911-823C-D4BE10823CFA}"/>
    <cellStyle name="Normal 6 6 2 2 3 3" xfId="3331" xr:uid="{415C76A3-B1EC-4BA7-9857-4AA1B9CBB1FD}"/>
    <cellStyle name="Normal 6 6 2 2 3 4" xfId="3332" xr:uid="{FB555DDB-F23A-45C5-9227-7931D24FEEF4}"/>
    <cellStyle name="Normal 6 6 2 2 4" xfId="3333" xr:uid="{B3E98F40-9BAA-4703-A496-F5645E4F21C2}"/>
    <cellStyle name="Normal 6 6 2 2 5" xfId="3334" xr:uid="{C087A599-44D9-47A4-8A14-2247E03AF270}"/>
    <cellStyle name="Normal 6 6 2 2 6" xfId="3335" xr:uid="{C90B79E3-4FB2-4675-9EEE-76E28FE6BE9D}"/>
    <cellStyle name="Normal 6 6 2 3" xfId="665" xr:uid="{1CE8840D-2B4E-4F92-AD48-7BEEAF8EE39B}"/>
    <cellStyle name="Normal 6 6 2 3 2" xfId="1681" xr:uid="{7E52CBF5-F058-4F7E-8FDE-0AF586964F33}"/>
    <cellStyle name="Normal 6 6 2 3 2 2" xfId="3336" xr:uid="{A496A144-D08D-461B-B371-967BF91C03BE}"/>
    <cellStyle name="Normal 6 6 2 3 2 3" xfId="3337" xr:uid="{B531636E-1B31-4529-A06E-097051805E37}"/>
    <cellStyle name="Normal 6 6 2 3 2 4" xfId="3338" xr:uid="{40AC9F0E-CB31-4622-B340-0E2C167E6AF7}"/>
    <cellStyle name="Normal 6 6 2 3 3" xfId="3339" xr:uid="{89D7DDFB-3B88-4317-BC90-ADA156791935}"/>
    <cellStyle name="Normal 6 6 2 3 4" xfId="3340" xr:uid="{1F05591B-624D-48B7-B5F5-79AEC061DCB3}"/>
    <cellStyle name="Normal 6 6 2 3 5" xfId="3341" xr:uid="{A7922ED2-631A-4DB0-967B-E78D7A7AA7D0}"/>
    <cellStyle name="Normal 6 6 2 4" xfId="1682" xr:uid="{477FEF2B-4CC0-496E-9964-6A4240E26EAD}"/>
    <cellStyle name="Normal 6 6 2 4 2" xfId="3342" xr:uid="{B040BDE7-142A-40B4-9E28-F9B1BD1C68F0}"/>
    <cellStyle name="Normal 6 6 2 4 3" xfId="3343" xr:uid="{B62EBC64-A1EF-45AC-A52D-4A907A7E9E3C}"/>
    <cellStyle name="Normal 6 6 2 4 4" xfId="3344" xr:uid="{DCE404B7-0043-497C-8BB4-A68890B9DF90}"/>
    <cellStyle name="Normal 6 6 2 5" xfId="3345" xr:uid="{126F8DB6-F3F0-41C0-96FD-CF0C1CB92C4D}"/>
    <cellStyle name="Normal 6 6 2 5 2" xfId="3346" xr:uid="{DE1D9678-EFFD-4985-B7CC-4CCCDB5038E8}"/>
    <cellStyle name="Normal 6 6 2 5 3" xfId="3347" xr:uid="{BABC6872-E575-4E69-89B3-44882C01E799}"/>
    <cellStyle name="Normal 6 6 2 5 4" xfId="3348" xr:uid="{F5A00031-27A9-41D7-AD76-AE7187200DFD}"/>
    <cellStyle name="Normal 6 6 2 6" xfId="3349" xr:uid="{756429B0-A930-47E5-AB66-413866FADB0A}"/>
    <cellStyle name="Normal 6 6 2 7" xfId="3350" xr:uid="{EC606472-FE4A-484B-9288-9767D9E0445F}"/>
    <cellStyle name="Normal 6 6 2 8" xfId="3351" xr:uid="{99A50D16-8403-4AAB-AF98-A109D9E09AFB}"/>
    <cellStyle name="Normal 6 6 3" xfId="342" xr:uid="{2106D736-3E26-4249-86A7-4C5CB49E02AD}"/>
    <cellStyle name="Normal 6 6 3 2" xfId="666" xr:uid="{9330199A-A436-484E-AA32-20F35E9E06DD}"/>
    <cellStyle name="Normal 6 6 3 2 2" xfId="667" xr:uid="{96C7A9C7-6F53-4E46-B47D-F8E39F9B26DD}"/>
    <cellStyle name="Normal 6 6 3 2 3" xfId="3352" xr:uid="{30338A1F-51C1-4E59-A82E-BCFFA8C92E8D}"/>
    <cellStyle name="Normal 6 6 3 2 4" xfId="3353" xr:uid="{2F719C14-6F95-4EB3-A6C2-BC6E43EADAC3}"/>
    <cellStyle name="Normal 6 6 3 3" xfId="668" xr:uid="{1F6BF588-D802-420D-95CC-4F038EF83042}"/>
    <cellStyle name="Normal 6 6 3 3 2" xfId="3354" xr:uid="{ADF24184-0E21-49B5-B5D6-BEA960C756C7}"/>
    <cellStyle name="Normal 6 6 3 3 3" xfId="3355" xr:uid="{F57E0C6F-FBFD-419A-BC36-61961F4C1D6C}"/>
    <cellStyle name="Normal 6 6 3 3 4" xfId="3356" xr:uid="{2F656AD5-296B-49C6-B7D5-6C3963A9BF0E}"/>
    <cellStyle name="Normal 6 6 3 4" xfId="3357" xr:uid="{AD4683D0-1A7D-45D7-9C8E-58DE7D16F675}"/>
    <cellStyle name="Normal 6 6 3 5" xfId="3358" xr:uid="{82975F33-3CE4-4CA8-B014-232AFE3BE355}"/>
    <cellStyle name="Normal 6 6 3 6" xfId="3359" xr:uid="{9EA6510E-1BC6-46D3-88E9-DDCBBBF9D8FA}"/>
    <cellStyle name="Normal 6 6 4" xfId="343" xr:uid="{AD570F46-B935-4C39-8673-87A42E134F97}"/>
    <cellStyle name="Normal 6 6 4 2" xfId="669" xr:uid="{EBA91479-C377-40F3-BAAC-D6BEB4E5F23A}"/>
    <cellStyle name="Normal 6 6 4 2 2" xfId="3360" xr:uid="{EB240CC6-5989-43AD-9C16-4F1C7065F15F}"/>
    <cellStyle name="Normal 6 6 4 2 3" xfId="3361" xr:uid="{31C77E77-F2A1-4C1A-9CF5-5D785B03A843}"/>
    <cellStyle name="Normal 6 6 4 2 4" xfId="3362" xr:uid="{A4EE3F5E-1D34-4E05-B4FD-FC8F6598B119}"/>
    <cellStyle name="Normal 6 6 4 3" xfId="3363" xr:uid="{8915FCEB-D42E-4F43-8A7B-722CFFD82D86}"/>
    <cellStyle name="Normal 6 6 4 4" xfId="3364" xr:uid="{B9868976-F638-4DB0-88DB-A2FEA50ED0B3}"/>
    <cellStyle name="Normal 6 6 4 5" xfId="3365" xr:uid="{48B4EDC4-2D99-46DC-94A3-EDDEB3AFFD48}"/>
    <cellStyle name="Normal 6 6 5" xfId="670" xr:uid="{FCAAAB56-45E3-4A2C-B45B-C0FB70B547EC}"/>
    <cellStyle name="Normal 6 6 5 2" xfId="3366" xr:uid="{EA966763-438E-40FA-9EB9-CE8CAD0B1B8C}"/>
    <cellStyle name="Normal 6 6 5 3" xfId="3367" xr:uid="{79294DB5-CBA5-4FA4-9BE2-1D74A33CF29E}"/>
    <cellStyle name="Normal 6 6 5 4" xfId="3368" xr:uid="{E999A391-CFF2-4332-BBCA-051BD0FB9289}"/>
    <cellStyle name="Normal 6 6 6" xfId="3369" xr:uid="{36D1D2D9-5BA8-4B62-BC2F-8004090165AD}"/>
    <cellStyle name="Normal 6 6 6 2" xfId="3370" xr:uid="{A96472E2-C6B6-4ACB-AA1A-825B5D21DE12}"/>
    <cellStyle name="Normal 6 6 6 3" xfId="3371" xr:uid="{1AB6A437-9241-4B02-88FA-F55237CF85F9}"/>
    <cellStyle name="Normal 6 6 6 4" xfId="3372" xr:uid="{399D35CE-119A-4E78-A8C2-F7D176C4BE62}"/>
    <cellStyle name="Normal 6 6 7" xfId="3373" xr:uid="{61AF7FBA-1E1E-459E-8BEF-2309C663F04D}"/>
    <cellStyle name="Normal 6 6 8" xfId="3374" xr:uid="{0D12B3D0-59DA-4F2F-9DE4-9B75FC6786FF}"/>
    <cellStyle name="Normal 6 6 9" xfId="3375" xr:uid="{264D9265-29D3-41C2-883A-12F4D68CDA5E}"/>
    <cellStyle name="Normal 6 7" xfId="127" xr:uid="{E10F630C-AE37-4160-841B-B01152A4D83C}"/>
    <cellStyle name="Normal 6 7 2" xfId="344" xr:uid="{E00E57DC-B836-48ED-A8A6-CA9B50044644}"/>
    <cellStyle name="Normal 6 7 2 2" xfId="671" xr:uid="{E0DADC1C-9544-4198-A971-F12617E0C746}"/>
    <cellStyle name="Normal 6 7 2 2 2" xfId="1683" xr:uid="{C51A83E8-CBD9-4656-911C-81A4316B4835}"/>
    <cellStyle name="Normal 6 7 2 2 2 2" xfId="1684" xr:uid="{9E7190B0-3678-471E-AD40-DFC41347336D}"/>
    <cellStyle name="Normal 6 7 2 2 3" xfId="1685" xr:uid="{5F9CF87B-4355-4036-950D-8707B75BECB6}"/>
    <cellStyle name="Normal 6 7 2 2 4" xfId="3376" xr:uid="{A6EB8FF4-133D-43A2-BF75-89A87BC21972}"/>
    <cellStyle name="Normal 6 7 2 3" xfId="1686" xr:uid="{4DC9417A-13E7-4D25-891B-7718C704436C}"/>
    <cellStyle name="Normal 6 7 2 3 2" xfId="1687" xr:uid="{3D02FBCD-2F05-4EF7-8BFC-677CC84BD40A}"/>
    <cellStyle name="Normal 6 7 2 3 3" xfId="3377" xr:uid="{E22E57B9-20AC-4CB2-9F65-81CEE33A3256}"/>
    <cellStyle name="Normal 6 7 2 3 4" xfId="3378" xr:uid="{496586F8-C1F5-4A39-9C8A-E7B30D6824D4}"/>
    <cellStyle name="Normal 6 7 2 4" xfId="1688" xr:uid="{189E651F-2E80-45B7-A306-48C8A1368E0F}"/>
    <cellStyle name="Normal 6 7 2 5" xfId="3379" xr:uid="{377BCDC0-8F08-40DE-BF65-FB10DDFC5112}"/>
    <cellStyle name="Normal 6 7 2 6" xfId="3380" xr:uid="{79250CC3-758E-41BB-AC6A-3036C4BC8366}"/>
    <cellStyle name="Normal 6 7 3" xfId="672" xr:uid="{7A51CE05-B5F2-48B8-B024-1AD5F3A66800}"/>
    <cellStyle name="Normal 6 7 3 2" xfId="1689" xr:uid="{273BEE6C-A588-4471-AF74-F93766F09E63}"/>
    <cellStyle name="Normal 6 7 3 2 2" xfId="1690" xr:uid="{B053EF59-F8C0-4B5C-8AEC-F0B129B06773}"/>
    <cellStyle name="Normal 6 7 3 2 3" xfId="3381" xr:uid="{0DDBD166-3D36-4E5B-8F42-0DB26F401361}"/>
    <cellStyle name="Normal 6 7 3 2 4" xfId="3382" xr:uid="{92549C2A-343C-4072-9BDF-FBC43D4E4CF9}"/>
    <cellStyle name="Normal 6 7 3 3" xfId="1691" xr:uid="{DD5DF6BC-E391-4181-9B6A-B79B79EC0EEB}"/>
    <cellStyle name="Normal 6 7 3 4" xfId="3383" xr:uid="{CAE39E36-67B6-4863-A6E3-472AC111381B}"/>
    <cellStyle name="Normal 6 7 3 5" xfId="3384" xr:uid="{A3D3ABE2-41A7-4B9B-9260-963E41A2436B}"/>
    <cellStyle name="Normal 6 7 4" xfId="1692" xr:uid="{6D23EC38-9393-4D95-8771-772C798D800F}"/>
    <cellStyle name="Normal 6 7 4 2" xfId="1693" xr:uid="{7B9F4CD7-4774-4B9A-971A-0F5FD02C29DA}"/>
    <cellStyle name="Normal 6 7 4 3" xfId="3385" xr:uid="{4696AE09-EAD4-424F-B6C0-8E95FF169348}"/>
    <cellStyle name="Normal 6 7 4 4" xfId="3386" xr:uid="{23DC4888-8973-4267-9DFA-E99E3FCB6077}"/>
    <cellStyle name="Normal 6 7 5" xfId="1694" xr:uid="{56E7C99B-6DEC-43CF-B9F2-7370D759F959}"/>
    <cellStyle name="Normal 6 7 5 2" xfId="3387" xr:uid="{4C6277C4-48FE-4ECE-85F9-EF4CF7CDF4E1}"/>
    <cellStyle name="Normal 6 7 5 3" xfId="3388" xr:uid="{9028EEC1-E07D-4CDF-8ED1-39B5B05630B1}"/>
    <cellStyle name="Normal 6 7 5 4" xfId="3389" xr:uid="{FE363193-8760-43E5-8F33-962817145923}"/>
    <cellStyle name="Normal 6 7 6" xfId="3390" xr:uid="{16F9001A-97E3-41D6-A142-A79FFA27E271}"/>
    <cellStyle name="Normal 6 7 7" xfId="3391" xr:uid="{D1C8DF3B-A495-4E10-A346-F258225A69F4}"/>
    <cellStyle name="Normal 6 7 8" xfId="3392" xr:uid="{380B657A-CE60-4890-B22F-6288AFBBCB02}"/>
    <cellStyle name="Normal 6 8" xfId="345" xr:uid="{DBA5AEA6-F33F-48B0-97BD-FBB733A8380C}"/>
    <cellStyle name="Normal 6 8 2" xfId="673" xr:uid="{3037396E-C6A3-4C84-876C-B31D689D17D1}"/>
    <cellStyle name="Normal 6 8 2 2" xfId="674" xr:uid="{296F072B-7A99-48B0-A2F4-8F731896BD5C}"/>
    <cellStyle name="Normal 6 8 2 2 2" xfId="1695" xr:uid="{59759B1A-5CDC-4C30-BFE2-3B75E986F543}"/>
    <cellStyle name="Normal 6 8 2 2 3" xfId="3393" xr:uid="{0C4C82BC-3724-40CA-9DFD-F5E41B2100E5}"/>
    <cellStyle name="Normal 6 8 2 2 4" xfId="3394" xr:uid="{05E36709-7B10-4316-9CA9-EF0E9E6AEACE}"/>
    <cellStyle name="Normal 6 8 2 3" xfId="1696" xr:uid="{80C121E7-11D1-4A89-BCFE-88DFCF621147}"/>
    <cellStyle name="Normal 6 8 2 4" xfId="3395" xr:uid="{21D1BFDB-0927-4BA4-957A-49603CC0FC11}"/>
    <cellStyle name="Normal 6 8 2 5" xfId="3396" xr:uid="{6BFB680C-81D6-488D-A1AF-0DF15BD919D8}"/>
    <cellStyle name="Normal 6 8 3" xfId="675" xr:uid="{AB6116A1-C76E-4F13-BECD-AC38F2064656}"/>
    <cellStyle name="Normal 6 8 3 2" xfId="1697" xr:uid="{2E27C764-9D17-41F1-9D83-972CE7B8564A}"/>
    <cellStyle name="Normal 6 8 3 3" xfId="3397" xr:uid="{1E3F9F1E-2217-48FA-9BD9-2647DA26C4CB}"/>
    <cellStyle name="Normal 6 8 3 4" xfId="3398" xr:uid="{07AA929A-5AED-4638-813F-FE1D4FBA9124}"/>
    <cellStyle name="Normal 6 8 4" xfId="1698" xr:uid="{C5FDEE7D-5501-4E72-AD04-37051E4AFE18}"/>
    <cellStyle name="Normal 6 8 4 2" xfId="3399" xr:uid="{776BD560-1748-49BC-905C-6EEE26D7922F}"/>
    <cellStyle name="Normal 6 8 4 3" xfId="3400" xr:uid="{C39E44CB-CF51-4387-985D-69C77205DBDA}"/>
    <cellStyle name="Normal 6 8 4 4" xfId="3401" xr:uid="{6A5F305C-C2E5-4798-AC46-9E257F36D8B9}"/>
    <cellStyle name="Normal 6 8 5" xfId="3402" xr:uid="{4B7DCE0E-8C0E-49A7-95F9-32FAE331E591}"/>
    <cellStyle name="Normal 6 8 6" xfId="3403" xr:uid="{165D84A3-DD7F-41A2-966C-12BDD0916E8F}"/>
    <cellStyle name="Normal 6 8 7" xfId="3404" xr:uid="{C051251E-B3CC-47E2-BF2D-159210CCB2FD}"/>
    <cellStyle name="Normal 6 9" xfId="346" xr:uid="{5AA2F83A-B801-4BEC-8525-D3F4CA30DC6A}"/>
    <cellStyle name="Normal 6 9 2" xfId="676" xr:uid="{C75FD30D-81DB-4435-8838-FAEC528CCFC9}"/>
    <cellStyle name="Normal 6 9 2 2" xfId="1699" xr:uid="{AA7EEE4F-1DAD-4DCB-AC84-3D351E99026F}"/>
    <cellStyle name="Normal 6 9 2 3" xfId="3405" xr:uid="{DB8B574F-56E7-4218-AD90-51CD95FEC2B7}"/>
    <cellStyle name="Normal 6 9 2 4" xfId="3406" xr:uid="{69EFC4EC-CC17-48B5-A957-D3168F7B22AA}"/>
    <cellStyle name="Normal 6 9 3" xfId="1700" xr:uid="{96090F84-09CA-4BA4-8F2D-4AB3DBAABF36}"/>
    <cellStyle name="Normal 6 9 3 2" xfId="3407" xr:uid="{BCD72371-461D-4509-94A7-9E0B810264E9}"/>
    <cellStyle name="Normal 6 9 3 3" xfId="3408" xr:uid="{104D9584-92D0-4443-A63A-49B305889D6F}"/>
    <cellStyle name="Normal 6 9 3 4" xfId="3409" xr:uid="{E05C98C1-EE6F-4747-8B70-4340AAB207AE}"/>
    <cellStyle name="Normal 6 9 4" xfId="3410" xr:uid="{23BE490A-D2AB-457B-893A-CA5C75D752B0}"/>
    <cellStyle name="Normal 6 9 5" xfId="3411" xr:uid="{9C8B87E4-3415-432B-B0ED-87DF568A94DE}"/>
    <cellStyle name="Normal 6 9 6" xfId="3412" xr:uid="{4539F866-55F1-400F-8A7E-26F2332D2511}"/>
    <cellStyle name="Normal 7" xfId="128" xr:uid="{6303FBA8-D9B6-4E7A-9F42-60795D4C91BD}"/>
    <cellStyle name="Normal 7 10" xfId="1701" xr:uid="{7B91FA6D-1781-40B3-8182-2D467D50413F}"/>
    <cellStyle name="Normal 7 10 2" xfId="3413" xr:uid="{E1FFD135-3D1F-4900-9529-3B49E57C8E33}"/>
    <cellStyle name="Normal 7 10 3" xfId="3414" xr:uid="{7B964B50-358E-470F-8603-7610D515C347}"/>
    <cellStyle name="Normal 7 10 4" xfId="3415" xr:uid="{AC5F5D2E-4652-4240-881A-EC5242C7FDEE}"/>
    <cellStyle name="Normal 7 11" xfId="3416" xr:uid="{2A19BDD4-124C-482E-B47A-D180AFC4F47C}"/>
    <cellStyle name="Normal 7 11 2" xfId="3417" xr:uid="{9B6EF97E-931B-431B-8C50-6ADAFC47F1BA}"/>
    <cellStyle name="Normal 7 11 3" xfId="3418" xr:uid="{FE23C509-FFB1-48F5-9778-48A03A2E04C1}"/>
    <cellStyle name="Normal 7 11 4" xfId="3419" xr:uid="{B176B1B1-E0EC-4A2C-AE42-C3E202BC47C5}"/>
    <cellStyle name="Normal 7 12" xfId="3420" xr:uid="{5BD1081A-B48F-4B2C-8E07-EE006CD032BB}"/>
    <cellStyle name="Normal 7 12 2" xfId="3421" xr:uid="{51E3F4AD-BC96-473A-AB69-B1ADAFBB8ADA}"/>
    <cellStyle name="Normal 7 13" xfId="3422" xr:uid="{86E7B43D-2672-4EE5-AC20-30B65ABBD1B6}"/>
    <cellStyle name="Normal 7 14" xfId="3423" xr:uid="{902598FD-6E17-4850-AFB5-8A49709FB6E6}"/>
    <cellStyle name="Normal 7 15" xfId="3424" xr:uid="{7D2371D4-A319-441F-A1B3-4DAC449B32D0}"/>
    <cellStyle name="Normal 7 2" xfId="129" xr:uid="{DD1D9821-A72A-46B6-B8AD-71D734AFD293}"/>
    <cellStyle name="Normal 7 2 10" xfId="3425" xr:uid="{E459378F-11AC-418E-892F-880AB9C6514E}"/>
    <cellStyle name="Normal 7 2 11" xfId="3426" xr:uid="{B42F0907-8299-47F4-9F3F-457B9628CEEB}"/>
    <cellStyle name="Normal 7 2 2" xfId="130" xr:uid="{CB917D62-2C16-4FD1-99C1-BD40EC922A57}"/>
    <cellStyle name="Normal 7 2 2 2" xfId="131" xr:uid="{12C5C859-A30F-4E9D-9E6F-11AD914DC7E2}"/>
    <cellStyle name="Normal 7 2 2 2 2" xfId="347" xr:uid="{3B1BE686-457C-493D-99D6-AB6157871522}"/>
    <cellStyle name="Normal 7 2 2 2 2 2" xfId="677" xr:uid="{C7C28558-3F01-4F12-9BA0-14624DE661E7}"/>
    <cellStyle name="Normal 7 2 2 2 2 2 2" xfId="678" xr:uid="{AC66998E-4CF9-4A68-AA86-5B67E40C82BC}"/>
    <cellStyle name="Normal 7 2 2 2 2 2 2 2" xfId="1702" xr:uid="{DB74A093-CA1F-47AB-94F4-AAF8F74CB19B}"/>
    <cellStyle name="Normal 7 2 2 2 2 2 2 2 2" xfId="1703" xr:uid="{D155BF1D-4E6A-4738-AA1B-E82F352B3F2D}"/>
    <cellStyle name="Normal 7 2 2 2 2 2 2 3" xfId="1704" xr:uid="{AD6EA635-1AC7-4443-95E8-28EE58B55E05}"/>
    <cellStyle name="Normal 7 2 2 2 2 2 3" xfId="1705" xr:uid="{5D3F743B-52A5-4CF4-827F-001918541D40}"/>
    <cellStyle name="Normal 7 2 2 2 2 2 3 2" xfId="1706" xr:uid="{5F14A3F1-7855-4F19-979D-BD787AA590BF}"/>
    <cellStyle name="Normal 7 2 2 2 2 2 4" xfId="1707" xr:uid="{95938B5C-594A-4244-8D6A-3312522379CE}"/>
    <cellStyle name="Normal 7 2 2 2 2 3" xfId="679" xr:uid="{40D17BA1-F91D-4174-A0A7-932A445F7A87}"/>
    <cellStyle name="Normal 7 2 2 2 2 3 2" xfId="1708" xr:uid="{C2BBDC19-C397-4BCE-A54B-DBB805C3F6F7}"/>
    <cellStyle name="Normal 7 2 2 2 2 3 2 2" xfId="1709" xr:uid="{CDE2A40B-2CD9-4959-9D02-EA93B519236C}"/>
    <cellStyle name="Normal 7 2 2 2 2 3 3" xfId="1710" xr:uid="{386E3581-F677-42C1-936D-B8239E8F5C87}"/>
    <cellStyle name="Normal 7 2 2 2 2 3 4" xfId="3427" xr:uid="{C3FDAECB-8673-4ECE-9E78-C3CD3572FE3E}"/>
    <cellStyle name="Normal 7 2 2 2 2 4" xfId="1711" xr:uid="{A31C5E4B-156F-49A2-9CD4-31E558FCB683}"/>
    <cellStyle name="Normal 7 2 2 2 2 4 2" xfId="1712" xr:uid="{ECAE197C-64F1-4BFB-A528-51289143F11E}"/>
    <cellStyle name="Normal 7 2 2 2 2 5" xfId="1713" xr:uid="{5E36C01C-8253-423F-B7C9-3281662AB76A}"/>
    <cellStyle name="Normal 7 2 2 2 2 6" xfId="3428" xr:uid="{1D13B326-3F20-44B2-9F5F-A7F8C678AB7C}"/>
    <cellStyle name="Normal 7 2 2 2 3" xfId="348" xr:uid="{D0F2AE14-40CF-44BD-A988-DFD35AFE944B}"/>
    <cellStyle name="Normal 7 2 2 2 3 2" xfId="680" xr:uid="{5A4E0815-4185-438F-9624-273C8AF4BD0F}"/>
    <cellStyle name="Normal 7 2 2 2 3 2 2" xfId="681" xr:uid="{C75B8663-7DA4-4760-A05F-1C7623E6703A}"/>
    <cellStyle name="Normal 7 2 2 2 3 2 2 2" xfId="1714" xr:uid="{0F5CE9AC-B8D5-4F02-999C-AB2C1905BB0F}"/>
    <cellStyle name="Normal 7 2 2 2 3 2 2 2 2" xfId="1715" xr:uid="{6434BE0A-596D-498E-9AD1-1D052BC43035}"/>
    <cellStyle name="Normal 7 2 2 2 3 2 2 3" xfId="1716" xr:uid="{A7F7057E-38E0-4D1B-B77F-D49661FDBB3D}"/>
    <cellStyle name="Normal 7 2 2 2 3 2 3" xfId="1717" xr:uid="{B7634F09-CB11-4F73-BE3F-A16496CEF620}"/>
    <cellStyle name="Normal 7 2 2 2 3 2 3 2" xfId="1718" xr:uid="{DD3F2A82-BE3A-4661-AD52-01BCD36F2CD4}"/>
    <cellStyle name="Normal 7 2 2 2 3 2 4" xfId="1719" xr:uid="{E9F6C253-9EC0-45CE-9784-EFC1CF3C9F62}"/>
    <cellStyle name="Normal 7 2 2 2 3 3" xfId="682" xr:uid="{267668D3-CE90-4A30-A1D3-339201DDD412}"/>
    <cellStyle name="Normal 7 2 2 2 3 3 2" xfId="1720" xr:uid="{F0C0BD54-0F06-492F-BA8E-B9ACB668F05A}"/>
    <cellStyle name="Normal 7 2 2 2 3 3 2 2" xfId="1721" xr:uid="{325AAC91-CF74-47F3-B775-E10D8D920BC4}"/>
    <cellStyle name="Normal 7 2 2 2 3 3 3" xfId="1722" xr:uid="{BC324CB2-424E-4E35-9764-82AC897DD1A6}"/>
    <cellStyle name="Normal 7 2 2 2 3 4" xfId="1723" xr:uid="{21712DE4-E12E-4920-8676-E8920585AB24}"/>
    <cellStyle name="Normal 7 2 2 2 3 4 2" xfId="1724" xr:uid="{55BD8D30-3101-466B-A210-29D8C0CD627D}"/>
    <cellStyle name="Normal 7 2 2 2 3 5" xfId="1725" xr:uid="{151A6557-56FE-4970-ABA0-006CE05305FE}"/>
    <cellStyle name="Normal 7 2 2 2 4" xfId="683" xr:uid="{10481EEA-0AD4-46B2-A595-EE506E4F7224}"/>
    <cellStyle name="Normal 7 2 2 2 4 2" xfId="684" xr:uid="{C8F652AB-6025-48A2-A871-11C0A0485BF1}"/>
    <cellStyle name="Normal 7 2 2 2 4 2 2" xfId="1726" xr:uid="{B1810650-DF02-4C4D-9D93-A193CA6C25D9}"/>
    <cellStyle name="Normal 7 2 2 2 4 2 2 2" xfId="1727" xr:uid="{33B218D3-5115-49FB-9066-159AB0F02D67}"/>
    <cellStyle name="Normal 7 2 2 2 4 2 3" xfId="1728" xr:uid="{B9A15469-6BAE-4A81-86DF-AFF3314F78ED}"/>
    <cellStyle name="Normal 7 2 2 2 4 3" xfId="1729" xr:uid="{6DF9C0FB-4208-4278-873A-B618C6A46032}"/>
    <cellStyle name="Normal 7 2 2 2 4 3 2" xfId="1730" xr:uid="{D9B063FF-25DF-41AF-9CDF-73D346A4E49C}"/>
    <cellStyle name="Normal 7 2 2 2 4 4" xfId="1731" xr:uid="{BF40EA79-3E63-456B-AD24-FC78A634F545}"/>
    <cellStyle name="Normal 7 2 2 2 5" xfId="685" xr:uid="{216071EF-12B0-4DDA-B871-72C1CD76FE8B}"/>
    <cellStyle name="Normal 7 2 2 2 5 2" xfId="1732" xr:uid="{03559B69-F70D-4F1A-8CC4-CDA55F4193E8}"/>
    <cellStyle name="Normal 7 2 2 2 5 2 2" xfId="1733" xr:uid="{66503E84-7070-41E8-A96B-9EB40911E84E}"/>
    <cellStyle name="Normal 7 2 2 2 5 3" xfId="1734" xr:uid="{F88ED6C3-726D-4EC4-A24F-D97E90A5B877}"/>
    <cellStyle name="Normal 7 2 2 2 5 4" xfId="3429" xr:uid="{B48581FF-23B4-4DE6-9B80-655094797A67}"/>
    <cellStyle name="Normal 7 2 2 2 6" xfId="1735" xr:uid="{1E060F7E-A25B-4B07-836D-DFC3578E6205}"/>
    <cellStyle name="Normal 7 2 2 2 6 2" xfId="1736" xr:uid="{61A1E11A-5A64-45BD-AE01-26E33C153084}"/>
    <cellStyle name="Normal 7 2 2 2 7" xfId="1737" xr:uid="{777E410E-64BF-447B-BE58-AEADE454AD2F}"/>
    <cellStyle name="Normal 7 2 2 2 8" xfId="3430" xr:uid="{F914C5CC-3F94-4268-8FFE-E4D9F3CA30BB}"/>
    <cellStyle name="Normal 7 2 2 3" xfId="349" xr:uid="{084E4B48-A909-45D4-BE86-A09930033242}"/>
    <cellStyle name="Normal 7 2 2 3 2" xfId="686" xr:uid="{952DD46F-2D41-4474-B2A8-791460042EA7}"/>
    <cellStyle name="Normal 7 2 2 3 2 2" xfId="687" xr:uid="{4E50B653-CF8D-43B4-A7B7-A37782247C99}"/>
    <cellStyle name="Normal 7 2 2 3 2 2 2" xfId="1738" xr:uid="{24345871-1208-45C2-A561-0382BE39B12D}"/>
    <cellStyle name="Normal 7 2 2 3 2 2 2 2" xfId="1739" xr:uid="{B89A20F6-BD06-4848-ABED-BC8DE451697E}"/>
    <cellStyle name="Normal 7 2 2 3 2 2 3" xfId="1740" xr:uid="{0604FB54-8746-44F5-9E86-276D3DB2EE73}"/>
    <cellStyle name="Normal 7 2 2 3 2 3" xfId="1741" xr:uid="{26F05B91-37F3-425D-BAA9-55BA0B4A8D4D}"/>
    <cellStyle name="Normal 7 2 2 3 2 3 2" xfId="1742" xr:uid="{2F04287B-3383-4BE4-93FD-2F813A2FC79A}"/>
    <cellStyle name="Normal 7 2 2 3 2 4" xfId="1743" xr:uid="{59B73370-1E84-4F94-8E5C-9E1A2A72BA83}"/>
    <cellStyle name="Normal 7 2 2 3 3" xfId="688" xr:uid="{4EEE822F-A2C7-4C29-8B71-0F507F890AD4}"/>
    <cellStyle name="Normal 7 2 2 3 3 2" xfId="1744" xr:uid="{3209A10B-5CC0-4173-98EF-8552F74B0B8E}"/>
    <cellStyle name="Normal 7 2 2 3 3 2 2" xfId="1745" xr:uid="{4310A18B-0899-4E8B-938E-8FB2C4825115}"/>
    <cellStyle name="Normal 7 2 2 3 3 3" xfId="1746" xr:uid="{B90013F2-F1D8-4EB9-8D4A-FCD8167AABFE}"/>
    <cellStyle name="Normal 7 2 2 3 3 4" xfId="3431" xr:uid="{A291E8E3-BCF8-4B18-A4B4-7469B8480A3B}"/>
    <cellStyle name="Normal 7 2 2 3 4" xfId="1747" xr:uid="{AFEE478C-0ACF-431E-9354-A84F3FE9D51D}"/>
    <cellStyle name="Normal 7 2 2 3 4 2" xfId="1748" xr:uid="{B708C60D-7549-4F94-92EF-AE76081AB4B1}"/>
    <cellStyle name="Normal 7 2 2 3 5" xfId="1749" xr:uid="{80697381-7FA6-42A8-8E62-07ACD7170AD3}"/>
    <cellStyle name="Normal 7 2 2 3 6" xfId="3432" xr:uid="{393C1E18-011C-4A3F-B7E0-FDE363699794}"/>
    <cellStyle name="Normal 7 2 2 4" xfId="350" xr:uid="{B3B72375-5890-45FA-9D25-FE2D003D3D77}"/>
    <cellStyle name="Normal 7 2 2 4 2" xfId="689" xr:uid="{CFB38A6A-A949-44B8-AB02-8CC143AF4A19}"/>
    <cellStyle name="Normal 7 2 2 4 2 2" xfId="690" xr:uid="{91F401CA-05EC-49CE-BBC9-1526BB607F2B}"/>
    <cellStyle name="Normal 7 2 2 4 2 2 2" xfId="1750" xr:uid="{E58803CE-8E82-4D71-BCE8-033FCE6F7556}"/>
    <cellStyle name="Normal 7 2 2 4 2 2 2 2" xfId="1751" xr:uid="{2F7DBAF9-30C8-4A76-B596-6BAF9A22473D}"/>
    <cellStyle name="Normal 7 2 2 4 2 2 3" xfId="1752" xr:uid="{BDC6CA09-D06E-4DA5-ABAC-2B26903C4536}"/>
    <cellStyle name="Normal 7 2 2 4 2 3" xfId="1753" xr:uid="{2B02BD59-A216-469C-B67D-51AC70B6F245}"/>
    <cellStyle name="Normal 7 2 2 4 2 3 2" xfId="1754" xr:uid="{D62F5D6D-67F5-45D3-9807-1630870A96B9}"/>
    <cellStyle name="Normal 7 2 2 4 2 4" xfId="1755" xr:uid="{4EFFFCEF-1931-4D23-AF35-1EF5CDE0BB50}"/>
    <cellStyle name="Normal 7 2 2 4 3" xfId="691" xr:uid="{0DDC0E06-FEF3-48B3-8CED-79CA29376FC8}"/>
    <cellStyle name="Normal 7 2 2 4 3 2" xfId="1756" xr:uid="{DE059AD0-2011-4076-800E-11FEC2866B01}"/>
    <cellStyle name="Normal 7 2 2 4 3 2 2" xfId="1757" xr:uid="{8D8912C7-476A-4F76-A5DA-9077D3E9DBB4}"/>
    <cellStyle name="Normal 7 2 2 4 3 3" xfId="1758" xr:uid="{8DEC9835-E3A4-42F5-9ED1-37CEBB248640}"/>
    <cellStyle name="Normal 7 2 2 4 4" xfId="1759" xr:uid="{1FAE3EA5-2901-4C92-BC20-50234B19D6B1}"/>
    <cellStyle name="Normal 7 2 2 4 4 2" xfId="1760" xr:uid="{E4056BFC-170A-46DC-970D-DE902EC61014}"/>
    <cellStyle name="Normal 7 2 2 4 5" xfId="1761" xr:uid="{85B64866-91A3-476E-BE8E-B85EE0B16A46}"/>
    <cellStyle name="Normal 7 2 2 5" xfId="351" xr:uid="{99ADB61D-A14F-4A42-BAC3-DE4A75F702F4}"/>
    <cellStyle name="Normal 7 2 2 5 2" xfId="692" xr:uid="{BE4AB966-3B75-4909-959A-34762D747A62}"/>
    <cellStyle name="Normal 7 2 2 5 2 2" xfId="1762" xr:uid="{30ECB9EC-B42D-48D7-85D1-E6A11E94C3AC}"/>
    <cellStyle name="Normal 7 2 2 5 2 2 2" xfId="1763" xr:uid="{12C66A14-3296-4667-9289-1424E72EA2D5}"/>
    <cellStyle name="Normal 7 2 2 5 2 3" xfId="1764" xr:uid="{A77FFE01-501B-407F-93D9-01D77149A1B1}"/>
    <cellStyle name="Normal 7 2 2 5 3" xfId="1765" xr:uid="{5AA10404-3761-46D3-8468-97B509F4E46C}"/>
    <cellStyle name="Normal 7 2 2 5 3 2" xfId="1766" xr:uid="{F116E121-5465-4FE0-8F30-042E9328A110}"/>
    <cellStyle name="Normal 7 2 2 5 4" xfId="1767" xr:uid="{32C0AB68-CF11-43A1-916F-643D1A06C047}"/>
    <cellStyle name="Normal 7 2 2 6" xfId="693" xr:uid="{5B7FF93D-8661-421E-BFDE-5C1B72A5B8F9}"/>
    <cellStyle name="Normal 7 2 2 6 2" xfId="1768" xr:uid="{15B31D15-ED1A-4FF7-8E93-0A655E68398A}"/>
    <cellStyle name="Normal 7 2 2 6 2 2" xfId="1769" xr:uid="{F20AE2B7-A77F-4256-978C-78B50F950622}"/>
    <cellStyle name="Normal 7 2 2 6 3" xfId="1770" xr:uid="{4BA77B74-F53B-45AB-A40A-8D13CF5D12E2}"/>
    <cellStyle name="Normal 7 2 2 6 4" xfId="3433" xr:uid="{BBE84A7D-3485-44BC-A6AD-4D6F1B380205}"/>
    <cellStyle name="Normal 7 2 2 7" xfId="1771" xr:uid="{ABF1A18F-9791-4212-A66A-747EF14E336A}"/>
    <cellStyle name="Normal 7 2 2 7 2" xfId="1772" xr:uid="{E7725E8B-56B8-40DE-A015-BBF6F7F2CC50}"/>
    <cellStyle name="Normal 7 2 2 8" xfId="1773" xr:uid="{8D16DADD-47A8-4C46-BD5A-ECA6D977D7D0}"/>
    <cellStyle name="Normal 7 2 2 9" xfId="3434" xr:uid="{6D398C43-D2CE-4005-B095-9545667E3F5E}"/>
    <cellStyle name="Normal 7 2 3" xfId="132" xr:uid="{7B3C06D9-341F-43CC-9B3E-72135C693BD5}"/>
    <cellStyle name="Normal 7 2 3 2" xfId="133" xr:uid="{34A31DD2-082D-4E3A-AC25-376ACA988D89}"/>
    <cellStyle name="Normal 7 2 3 2 2" xfId="694" xr:uid="{11A2711E-0778-460D-97A4-8D088D614A8B}"/>
    <cellStyle name="Normal 7 2 3 2 2 2" xfId="695" xr:uid="{49490D91-E4BB-4522-9AD8-D7262D85E6C9}"/>
    <cellStyle name="Normal 7 2 3 2 2 2 2" xfId="1774" xr:uid="{AA390090-D184-4704-809A-A6E4F21A27B4}"/>
    <cellStyle name="Normal 7 2 3 2 2 2 2 2" xfId="1775" xr:uid="{0FD9F101-20BE-423D-AADF-DA76AB77A901}"/>
    <cellStyle name="Normal 7 2 3 2 2 2 3" xfId="1776" xr:uid="{C29C3FAE-CD87-4B20-A082-68139423D34B}"/>
    <cellStyle name="Normal 7 2 3 2 2 3" xfId="1777" xr:uid="{09296365-2B86-42E9-9A2D-2F2D00B79CFF}"/>
    <cellStyle name="Normal 7 2 3 2 2 3 2" xfId="1778" xr:uid="{601C8246-AB31-4E57-9837-7881F23AD271}"/>
    <cellStyle name="Normal 7 2 3 2 2 4" xfId="1779" xr:uid="{FFACCC0A-68DE-4DA8-BE01-006FF83B292A}"/>
    <cellStyle name="Normal 7 2 3 2 3" xfId="696" xr:uid="{D7852EED-E430-479B-B031-DA5C756F6491}"/>
    <cellStyle name="Normal 7 2 3 2 3 2" xfId="1780" xr:uid="{41C0D89F-18E0-4E33-8E91-8C96132D106C}"/>
    <cellStyle name="Normal 7 2 3 2 3 2 2" xfId="1781" xr:uid="{CCAA4860-975F-477E-AA84-C1C893B9F00E}"/>
    <cellStyle name="Normal 7 2 3 2 3 3" xfId="1782" xr:uid="{9E62688F-3F03-4F12-8231-D6BA401A0696}"/>
    <cellStyle name="Normal 7 2 3 2 3 4" xfId="3435" xr:uid="{99E2E0FF-061F-4B6F-B362-20529D15E8FD}"/>
    <cellStyle name="Normal 7 2 3 2 4" xfId="1783" xr:uid="{27D706FE-5454-4AE8-A739-DED82C0ABBC6}"/>
    <cellStyle name="Normal 7 2 3 2 4 2" xfId="1784" xr:uid="{65E0A8BC-16F8-4549-A054-83C63BA8BDE9}"/>
    <cellStyle name="Normal 7 2 3 2 5" xfId="1785" xr:uid="{FD0B9388-9A88-47BD-9670-6F4EC78DCB83}"/>
    <cellStyle name="Normal 7 2 3 2 6" xfId="3436" xr:uid="{77F5914A-03D0-4DCB-B973-404D6116BF22}"/>
    <cellStyle name="Normal 7 2 3 3" xfId="352" xr:uid="{A6BFEBB0-DE21-42E2-B8EF-FBBC77C32606}"/>
    <cellStyle name="Normal 7 2 3 3 2" xfId="697" xr:uid="{0B9D3DE9-A11C-4A79-A5B0-354F1705262C}"/>
    <cellStyle name="Normal 7 2 3 3 2 2" xfId="698" xr:uid="{E19FF06D-E3B1-4F9E-B38E-D8E51B448292}"/>
    <cellStyle name="Normal 7 2 3 3 2 2 2" xfId="1786" xr:uid="{6BA5285A-F9AD-4805-9D2C-3A4B6A15487E}"/>
    <cellStyle name="Normal 7 2 3 3 2 2 2 2" xfId="1787" xr:uid="{41689E7E-46FF-46D3-B2C3-CB343DDD2347}"/>
    <cellStyle name="Normal 7 2 3 3 2 2 3" xfId="1788" xr:uid="{ACAEE107-4A6E-467A-8ADD-2B1D9E5F4A63}"/>
    <cellStyle name="Normal 7 2 3 3 2 3" xfId="1789" xr:uid="{14AC9537-47DE-45B6-A0D2-96BC15DD86B2}"/>
    <cellStyle name="Normal 7 2 3 3 2 3 2" xfId="1790" xr:uid="{9629DDB2-EB0C-4DA8-AD67-654244AA41D5}"/>
    <cellStyle name="Normal 7 2 3 3 2 4" xfId="1791" xr:uid="{D91E1508-9331-46D8-A164-49D1E22588F6}"/>
    <cellStyle name="Normal 7 2 3 3 3" xfId="699" xr:uid="{9F7D8089-5C80-42CC-9C39-4FF34DF8A7DB}"/>
    <cellStyle name="Normal 7 2 3 3 3 2" xfId="1792" xr:uid="{B00A26E3-7954-4A8D-A066-995FAA86E082}"/>
    <cellStyle name="Normal 7 2 3 3 3 2 2" xfId="1793" xr:uid="{7CD2F7F2-A856-4A28-8BBE-65941FDDDE54}"/>
    <cellStyle name="Normal 7 2 3 3 3 3" xfId="1794" xr:uid="{B19317FE-4093-4371-8D16-4A136413F652}"/>
    <cellStyle name="Normal 7 2 3 3 4" xfId="1795" xr:uid="{770A7FBC-6C3E-484B-8026-27AEFE40D70A}"/>
    <cellStyle name="Normal 7 2 3 3 4 2" xfId="1796" xr:uid="{E76F6006-A6AF-4A41-B75C-BB5121228180}"/>
    <cellStyle name="Normal 7 2 3 3 5" xfId="1797" xr:uid="{069B7376-EA0D-41D1-8A0E-7F25E26EE0D8}"/>
    <cellStyle name="Normal 7 2 3 4" xfId="353" xr:uid="{AF9145E0-2286-44F2-8951-542A3D370313}"/>
    <cellStyle name="Normal 7 2 3 4 2" xfId="700" xr:uid="{59191FE7-7D5D-45FE-B28F-B8B855160BB0}"/>
    <cellStyle name="Normal 7 2 3 4 2 2" xfId="1798" xr:uid="{1031DC35-4700-44F0-AC6A-05F963F7F09C}"/>
    <cellStyle name="Normal 7 2 3 4 2 2 2" xfId="1799" xr:uid="{382B2929-62AD-4172-8058-4006A7814936}"/>
    <cellStyle name="Normal 7 2 3 4 2 3" xfId="1800" xr:uid="{B57F156E-8887-439D-BA38-8C8DBD809480}"/>
    <cellStyle name="Normal 7 2 3 4 3" xfId="1801" xr:uid="{2DED1310-6704-4578-94F1-1C9405DFED3D}"/>
    <cellStyle name="Normal 7 2 3 4 3 2" xfId="1802" xr:uid="{D90FBE2F-B0EB-483B-92FE-D56E95D93770}"/>
    <cellStyle name="Normal 7 2 3 4 4" xfId="1803" xr:uid="{773AADD7-FE3B-4B99-9BEF-6D2403D8EF0D}"/>
    <cellStyle name="Normal 7 2 3 5" xfId="701" xr:uid="{A6B6FCD9-BFB9-4710-B74F-9CFC945B9C0B}"/>
    <cellStyle name="Normal 7 2 3 5 2" xfId="1804" xr:uid="{299B9A56-BE28-4904-ABC7-F854F3000CF7}"/>
    <cellStyle name="Normal 7 2 3 5 2 2" xfId="1805" xr:uid="{14DBCAE9-8A48-476E-9557-7C773B12CDDA}"/>
    <cellStyle name="Normal 7 2 3 5 3" xfId="1806" xr:uid="{6EFB1CBF-D0CB-4E7F-A52D-C4CD308BBFC3}"/>
    <cellStyle name="Normal 7 2 3 5 4" xfId="3437" xr:uid="{6615C422-CE0C-43E2-BFB8-FE4F58E90C8E}"/>
    <cellStyle name="Normal 7 2 3 6" xfId="1807" xr:uid="{DA452A2F-B865-400B-8794-9E31742A30FA}"/>
    <cellStyle name="Normal 7 2 3 6 2" xfId="1808" xr:uid="{2E9204DA-4869-4473-89E4-B515458843F2}"/>
    <cellStyle name="Normal 7 2 3 7" xfId="1809" xr:uid="{E8F39A6C-3F3D-489E-8DE8-9126810CE37C}"/>
    <cellStyle name="Normal 7 2 3 8" xfId="3438" xr:uid="{4A9F1126-5CDF-4C33-B154-F3B8D746E67C}"/>
    <cellStyle name="Normal 7 2 4" xfId="134" xr:uid="{D8A880E5-463B-4F2A-AF82-6A32EFB68D2B}"/>
    <cellStyle name="Normal 7 2 4 2" xfId="448" xr:uid="{C8ED0149-9F70-4742-87ED-E970C6AE7F6C}"/>
    <cellStyle name="Normal 7 2 4 2 2" xfId="702" xr:uid="{3BC3EE87-5EDD-455D-A82F-F5821B3B9D31}"/>
    <cellStyle name="Normal 7 2 4 2 2 2" xfId="1810" xr:uid="{7DB72807-14D1-451D-9E82-0770BC8C4889}"/>
    <cellStyle name="Normal 7 2 4 2 2 2 2" xfId="1811" xr:uid="{C1CB913E-EB2B-4BB4-8401-EF3CA6ED11F7}"/>
    <cellStyle name="Normal 7 2 4 2 2 3" xfId="1812" xr:uid="{F1822A6F-0191-499A-AB81-5BAD49394B3F}"/>
    <cellStyle name="Normal 7 2 4 2 2 4" xfId="3439" xr:uid="{92449371-5942-467F-A659-5CD01EB50709}"/>
    <cellStyle name="Normal 7 2 4 2 3" xfId="1813" xr:uid="{8904EF19-184F-4912-953D-C11EFB12CB7E}"/>
    <cellStyle name="Normal 7 2 4 2 3 2" xfId="1814" xr:uid="{F96E103A-B1FE-4281-B4BB-26AFD9AAFE26}"/>
    <cellStyle name="Normal 7 2 4 2 4" xfId="1815" xr:uid="{2EC9B2CC-096D-4B26-ADF2-F188BEF26C25}"/>
    <cellStyle name="Normal 7 2 4 2 5" xfId="3440" xr:uid="{927D686A-7A0F-4DEB-BFC8-E036581A9E79}"/>
    <cellStyle name="Normal 7 2 4 3" xfId="703" xr:uid="{79C4963A-8569-4105-B2EB-288396858C70}"/>
    <cellStyle name="Normal 7 2 4 3 2" xfId="1816" xr:uid="{49B72E7B-C7B6-4116-A3CC-F6ABF7B02625}"/>
    <cellStyle name="Normal 7 2 4 3 2 2" xfId="1817" xr:uid="{6E63237D-3DBF-4933-9549-A363671F785D}"/>
    <cellStyle name="Normal 7 2 4 3 3" xfId="1818" xr:uid="{8F2D9DF5-6C6C-4321-8EB5-67F1D0459949}"/>
    <cellStyle name="Normal 7 2 4 3 4" xfId="3441" xr:uid="{0011E809-4C95-4153-B983-786593366513}"/>
    <cellStyle name="Normal 7 2 4 4" xfId="1819" xr:uid="{C03BC06E-519B-45E2-97E5-5F5ABE81A7AA}"/>
    <cellStyle name="Normal 7 2 4 4 2" xfId="1820" xr:uid="{4A3954F6-FF63-4EF9-8730-AE0E7161E15E}"/>
    <cellStyle name="Normal 7 2 4 4 3" xfId="3442" xr:uid="{C7A6CC69-FD98-488F-808A-A5071442421D}"/>
    <cellStyle name="Normal 7 2 4 4 4" xfId="3443" xr:uid="{9AA37911-D8BC-4B3B-9CFB-95800DCC430B}"/>
    <cellStyle name="Normal 7 2 4 5" xfId="1821" xr:uid="{28CCC3D0-0AEC-4013-8469-67BCCD865626}"/>
    <cellStyle name="Normal 7 2 4 6" xfId="3444" xr:uid="{6B8D99DB-3440-46B8-89B7-5DABF0457981}"/>
    <cellStyle name="Normal 7 2 4 7" xfId="3445" xr:uid="{1011D8D3-5188-46B0-9C23-33D07CE22548}"/>
    <cellStyle name="Normal 7 2 5" xfId="354" xr:uid="{78E17F8A-0967-4C5A-B05E-052D67ED205C}"/>
    <cellStyle name="Normal 7 2 5 2" xfId="704" xr:uid="{41FD1F62-211C-4B8D-AE58-41461ED640AD}"/>
    <cellStyle name="Normal 7 2 5 2 2" xfId="705" xr:uid="{527F92A3-916E-40FD-8ADA-DE2C1D3A92C0}"/>
    <cellStyle name="Normal 7 2 5 2 2 2" xfId="1822" xr:uid="{A71367BC-B1E0-4975-9BD6-E66122614108}"/>
    <cellStyle name="Normal 7 2 5 2 2 2 2" xfId="1823" xr:uid="{38B43C28-4C18-496D-AAB5-FCC7B9D3EA17}"/>
    <cellStyle name="Normal 7 2 5 2 2 3" xfId="1824" xr:uid="{8507719A-A087-4FBE-A783-B8777EDBEEBA}"/>
    <cellStyle name="Normal 7 2 5 2 3" xfId="1825" xr:uid="{A2995D9D-A2BF-44DF-A769-47362B082636}"/>
    <cellStyle name="Normal 7 2 5 2 3 2" xfId="1826" xr:uid="{3542C2C8-13C2-433A-9558-187527EF56F9}"/>
    <cellStyle name="Normal 7 2 5 2 4" xfId="1827" xr:uid="{F9215493-C005-41A9-B181-BC97FD95B226}"/>
    <cellStyle name="Normal 7 2 5 3" xfId="706" xr:uid="{3D0EFCBD-0186-4410-8C0A-76BE05ED523D}"/>
    <cellStyle name="Normal 7 2 5 3 2" xfId="1828" xr:uid="{AC0368B8-FA03-4820-A7C8-1E1D73B48A93}"/>
    <cellStyle name="Normal 7 2 5 3 2 2" xfId="1829" xr:uid="{C6584031-31EC-44FA-862D-B35A400EE2BD}"/>
    <cellStyle name="Normal 7 2 5 3 3" xfId="1830" xr:uid="{25938023-5D01-4908-BB2D-DB8D0CE76AD1}"/>
    <cellStyle name="Normal 7 2 5 3 4" xfId="3446" xr:uid="{8E8C6FE4-5E19-4201-95BB-F450AC325B7A}"/>
    <cellStyle name="Normal 7 2 5 4" xfId="1831" xr:uid="{192A78C3-73C8-4532-8721-46CE68AE0AD1}"/>
    <cellStyle name="Normal 7 2 5 4 2" xfId="1832" xr:uid="{BB35B481-5F1A-4D4D-82BD-89D4E8F42174}"/>
    <cellStyle name="Normal 7 2 5 5" xfId="1833" xr:uid="{934B09F1-EF4B-4AF9-9605-A498C0A2C72F}"/>
    <cellStyle name="Normal 7 2 5 6" xfId="3447" xr:uid="{113C3414-9347-4ACB-9706-0C82A90AD67F}"/>
    <cellStyle name="Normal 7 2 6" xfId="355" xr:uid="{295A911A-1ACC-47B1-92FE-6D668922387E}"/>
    <cellStyle name="Normal 7 2 6 2" xfId="707" xr:uid="{71BA20D6-CCED-4ADC-A023-DA01AD7A2D78}"/>
    <cellStyle name="Normal 7 2 6 2 2" xfId="1834" xr:uid="{3023E356-D4C3-4877-A42F-71687BB93CE2}"/>
    <cellStyle name="Normal 7 2 6 2 2 2" xfId="1835" xr:uid="{7AFABD06-1051-4C12-9379-8AB797D02741}"/>
    <cellStyle name="Normal 7 2 6 2 3" xfId="1836" xr:uid="{716B2BEC-764A-4937-A2C7-B6501606B0E0}"/>
    <cellStyle name="Normal 7 2 6 2 4" xfId="3448" xr:uid="{50379C75-8E4A-4EE6-ADA8-287628EAF7AF}"/>
    <cellStyle name="Normal 7 2 6 3" xfId="1837" xr:uid="{4E01B3AB-3943-4339-A49D-5F35FEFA239A}"/>
    <cellStyle name="Normal 7 2 6 3 2" xfId="1838" xr:uid="{75902D40-A8B4-41E2-8A47-F65467A88243}"/>
    <cellStyle name="Normal 7 2 6 4" xfId="1839" xr:uid="{8FB2BDF5-EF73-4252-86D9-188006B834E0}"/>
    <cellStyle name="Normal 7 2 6 5" xfId="3449" xr:uid="{116CAC9B-6551-47CE-93A1-2F646D13BDC0}"/>
    <cellStyle name="Normal 7 2 7" xfId="708" xr:uid="{A92D5394-712B-4096-B81C-83B592FDF422}"/>
    <cellStyle name="Normal 7 2 7 2" xfId="1840" xr:uid="{35609EA1-5A84-488C-867B-DA4AB5208C56}"/>
    <cellStyle name="Normal 7 2 7 2 2" xfId="1841" xr:uid="{DC8050ED-CE62-42EA-9087-C1CFD346ED28}"/>
    <cellStyle name="Normal 7 2 7 2 3" xfId="4409" xr:uid="{07FB017C-41B8-4CFB-96F7-15D6F90930AD}"/>
    <cellStyle name="Normal 7 2 7 3" xfId="1842" xr:uid="{D1ABB215-F51E-424E-AA24-886C000A4A91}"/>
    <cellStyle name="Normal 7 2 7 4" xfId="3450" xr:uid="{1E0766AE-CF9D-4E74-AD63-A0965030CA68}"/>
    <cellStyle name="Normal 7 2 7 4 2" xfId="4579" xr:uid="{09ED78D5-7D30-4EDD-9535-ED713D1F9AAA}"/>
    <cellStyle name="Normal 7 2 7 4 3" xfId="4686" xr:uid="{E15F4456-35FD-4227-8524-60A7F69133C9}"/>
    <cellStyle name="Normal 7 2 7 4 4" xfId="4608" xr:uid="{84F11BD8-EB01-4078-A7FE-1F19677C3724}"/>
    <cellStyle name="Normal 7 2 8" xfId="1843" xr:uid="{392FA49E-2A9F-4854-8F5F-CA86391EDE6D}"/>
    <cellStyle name="Normal 7 2 8 2" xfId="1844" xr:uid="{DCCA5689-488A-485F-AAB8-16A9993A400A}"/>
    <cellStyle name="Normal 7 2 8 3" xfId="3451" xr:uid="{C5B3A459-2763-4A12-952F-BB241853F9CC}"/>
    <cellStyle name="Normal 7 2 8 4" xfId="3452" xr:uid="{7E2BD3A4-390C-41CE-ADA6-4E9ED7D7C130}"/>
    <cellStyle name="Normal 7 2 9" xfId="1845" xr:uid="{D3C398BC-633B-42FC-BCDF-2DFCA1B5524E}"/>
    <cellStyle name="Normal 7 3" xfId="135" xr:uid="{A1080438-B346-41A6-A64E-7946E74B2C08}"/>
    <cellStyle name="Normal 7 3 10" xfId="3453" xr:uid="{6DACF8F3-A13B-41EC-AD84-C09DAFF536BD}"/>
    <cellStyle name="Normal 7 3 11" xfId="3454" xr:uid="{0B3F552B-CE5B-44BF-B165-A31A8813A7EB}"/>
    <cellStyle name="Normal 7 3 2" xfId="136" xr:uid="{55603E73-3225-4C81-96CC-D57BAE0571A5}"/>
    <cellStyle name="Normal 7 3 2 2" xfId="137" xr:uid="{062193CF-0EEF-4291-98AC-F290CF6DDD96}"/>
    <cellStyle name="Normal 7 3 2 2 2" xfId="356" xr:uid="{2697E6A0-37E1-4F55-9B7B-FBAB12176579}"/>
    <cellStyle name="Normal 7 3 2 2 2 2" xfId="709" xr:uid="{3E1112A9-7E0A-4D38-BD54-2B726DA135AA}"/>
    <cellStyle name="Normal 7 3 2 2 2 2 2" xfId="1846" xr:uid="{6A625F43-208E-456D-8989-85B2C3169E56}"/>
    <cellStyle name="Normal 7 3 2 2 2 2 2 2" xfId="1847" xr:uid="{5550ECC2-3644-4DE8-B28F-A8F7B6F016CE}"/>
    <cellStyle name="Normal 7 3 2 2 2 2 3" xfId="1848" xr:uid="{8889A2FE-0A2E-488D-9962-213FC2F2386F}"/>
    <cellStyle name="Normal 7 3 2 2 2 2 4" xfId="3455" xr:uid="{96695E95-0C23-44ED-9028-19F75988FA7C}"/>
    <cellStyle name="Normal 7 3 2 2 2 3" xfId="1849" xr:uid="{258C2695-C7E6-412E-9A78-12075BF1485F}"/>
    <cellStyle name="Normal 7 3 2 2 2 3 2" xfId="1850" xr:uid="{AD799015-A993-4A1C-9534-AA7C8C2135EA}"/>
    <cellStyle name="Normal 7 3 2 2 2 3 3" xfId="3456" xr:uid="{58EEC04F-B414-41D3-8D63-732058B14349}"/>
    <cellStyle name="Normal 7 3 2 2 2 3 4" xfId="3457" xr:uid="{1FB4C7AB-7BB9-493A-B01F-074C5FCFBA04}"/>
    <cellStyle name="Normal 7 3 2 2 2 4" xfId="1851" xr:uid="{6B6976F8-3830-47B4-B91A-5598F50DD77D}"/>
    <cellStyle name="Normal 7 3 2 2 2 5" xfId="3458" xr:uid="{F51CF18C-08CB-4CAB-A0D9-2E186833E230}"/>
    <cellStyle name="Normal 7 3 2 2 2 6" xfId="3459" xr:uid="{B6864D3C-7001-48E4-A09A-450AFA0C1971}"/>
    <cellStyle name="Normal 7 3 2 2 3" xfId="710" xr:uid="{71156CFC-9FAA-4427-B807-79D297A2E0FC}"/>
    <cellStyle name="Normal 7 3 2 2 3 2" xfId="1852" xr:uid="{43ACA999-0A9D-4186-9373-B9DAA862BA4F}"/>
    <cellStyle name="Normal 7 3 2 2 3 2 2" xfId="1853" xr:uid="{1F300247-C988-45A7-8C14-A9CE4E645496}"/>
    <cellStyle name="Normal 7 3 2 2 3 2 3" xfId="3460" xr:uid="{CF6F69C5-F832-4E8F-BD74-14AC7104F87B}"/>
    <cellStyle name="Normal 7 3 2 2 3 2 4" xfId="3461" xr:uid="{3CBB3905-2C66-495A-B0CD-0ADD9C9290DC}"/>
    <cellStyle name="Normal 7 3 2 2 3 3" xfId="1854" xr:uid="{266BD3C4-E38F-487E-BAF8-AC9AE1A5F403}"/>
    <cellStyle name="Normal 7 3 2 2 3 4" xfId="3462" xr:uid="{2669B250-29CD-48A6-BCEB-7B42D76FE112}"/>
    <cellStyle name="Normal 7 3 2 2 3 5" xfId="3463" xr:uid="{0F48312D-32A1-43A5-A779-B90C62470E69}"/>
    <cellStyle name="Normal 7 3 2 2 4" xfId="1855" xr:uid="{B4D8FAC7-BA7C-4346-B811-17183D45E0D6}"/>
    <cellStyle name="Normal 7 3 2 2 4 2" xfId="1856" xr:uid="{09BEF03D-D813-41D9-B14A-3354A9F2646F}"/>
    <cellStyle name="Normal 7 3 2 2 4 3" xfId="3464" xr:uid="{9A2E9BFD-FABF-4DFA-ADCB-AE45E746457F}"/>
    <cellStyle name="Normal 7 3 2 2 4 4" xfId="3465" xr:uid="{4DF154B7-F5A6-44F6-B8F4-15A4F6D6C1E0}"/>
    <cellStyle name="Normal 7 3 2 2 5" xfId="1857" xr:uid="{BAD55BE4-D57C-4751-8BBC-A193D118A38C}"/>
    <cellStyle name="Normal 7 3 2 2 5 2" xfId="3466" xr:uid="{016C37C3-4200-4291-9B75-EAE7B0808B74}"/>
    <cellStyle name="Normal 7 3 2 2 5 3" xfId="3467" xr:uid="{9D33BD6F-A7B2-423A-B378-BBFEF000B20C}"/>
    <cellStyle name="Normal 7 3 2 2 5 4" xfId="3468" xr:uid="{CCF752FD-8161-4357-8492-B1DADE78BDAE}"/>
    <cellStyle name="Normal 7 3 2 2 6" xfId="3469" xr:uid="{BEB0B3B2-4B2C-4A12-B58E-C88C3782D84A}"/>
    <cellStyle name="Normal 7 3 2 2 7" xfId="3470" xr:uid="{EA8D0A6C-8B85-45FB-89BA-B882086FB920}"/>
    <cellStyle name="Normal 7 3 2 2 8" xfId="3471" xr:uid="{D37A16F9-3BF8-44C4-A290-156038331305}"/>
    <cellStyle name="Normal 7 3 2 3" xfId="357" xr:uid="{BDFC4137-5BC3-4670-A1E8-C23EC6577E94}"/>
    <cellStyle name="Normal 7 3 2 3 2" xfId="711" xr:uid="{6BCB763B-BBEE-4F7F-B71E-39CB1EF726B3}"/>
    <cellStyle name="Normal 7 3 2 3 2 2" xfId="712" xr:uid="{78BD84DD-4125-4FE3-B526-219053B258AD}"/>
    <cellStyle name="Normal 7 3 2 3 2 2 2" xfId="1858" xr:uid="{F4E9E3BA-4C4E-407D-A2BD-AB41B128C889}"/>
    <cellStyle name="Normal 7 3 2 3 2 2 2 2" xfId="1859" xr:uid="{E485731F-8F8E-4859-BEA6-907A2C088312}"/>
    <cellStyle name="Normal 7 3 2 3 2 2 3" xfId="1860" xr:uid="{97889360-9800-4AF8-9730-5D274B7BBAB0}"/>
    <cellStyle name="Normal 7 3 2 3 2 3" xfId="1861" xr:uid="{83AE862D-D755-4BE3-B61A-47D283932563}"/>
    <cellStyle name="Normal 7 3 2 3 2 3 2" xfId="1862" xr:uid="{D704760E-B6F2-43E4-A210-A51515F1C276}"/>
    <cellStyle name="Normal 7 3 2 3 2 4" xfId="1863" xr:uid="{41F4CF94-F19B-444C-B8BE-25A60C85ACE0}"/>
    <cellStyle name="Normal 7 3 2 3 3" xfId="713" xr:uid="{1DF8D894-7F13-4795-840D-A54683199E97}"/>
    <cellStyle name="Normal 7 3 2 3 3 2" xfId="1864" xr:uid="{F6BB2C03-7DEA-4008-A069-28F839C5F890}"/>
    <cellStyle name="Normal 7 3 2 3 3 2 2" xfId="1865" xr:uid="{EDC43DF5-804A-4707-9E47-CA1ECE993EB8}"/>
    <cellStyle name="Normal 7 3 2 3 3 3" xfId="1866" xr:uid="{9007529A-FB3B-4AA1-81EB-3C032B1B608C}"/>
    <cellStyle name="Normal 7 3 2 3 3 4" xfId="3472" xr:uid="{25B48C6C-EA96-408A-A60B-08C10B914EB5}"/>
    <cellStyle name="Normal 7 3 2 3 4" xfId="1867" xr:uid="{6EDA73D0-9224-465B-86A9-3AD430B60BBE}"/>
    <cellStyle name="Normal 7 3 2 3 4 2" xfId="1868" xr:uid="{DA2CC217-E899-44A9-86BC-22DEB78EC3C4}"/>
    <cellStyle name="Normal 7 3 2 3 5" xfId="1869" xr:uid="{56279908-4802-4180-BD41-5C9C23A903F1}"/>
    <cellStyle name="Normal 7 3 2 3 6" xfId="3473" xr:uid="{0F6AB2C0-4858-4468-B3E8-46ECC89E6E7A}"/>
    <cellStyle name="Normal 7 3 2 4" xfId="358" xr:uid="{D92FBA73-2233-46EB-AE84-ED907AEAC0BB}"/>
    <cellStyle name="Normal 7 3 2 4 2" xfId="714" xr:uid="{3C5E0BF3-E5E4-48EE-8AE4-44E83A74F93F}"/>
    <cellStyle name="Normal 7 3 2 4 2 2" xfId="1870" xr:uid="{20450679-E92E-408D-927E-9A31929E45EE}"/>
    <cellStyle name="Normal 7 3 2 4 2 2 2" xfId="1871" xr:uid="{9AC008D0-FC6B-491D-9242-03018073B7BF}"/>
    <cellStyle name="Normal 7 3 2 4 2 3" xfId="1872" xr:uid="{4CC17D66-5841-4E4B-B46B-ABF0398D889F}"/>
    <cellStyle name="Normal 7 3 2 4 2 4" xfId="3474" xr:uid="{475E11D0-06CC-4CD0-A437-4820FD3EA2F8}"/>
    <cellStyle name="Normal 7 3 2 4 3" xfId="1873" xr:uid="{0F41383D-EED3-411E-A329-EABB6909F3E9}"/>
    <cellStyle name="Normal 7 3 2 4 3 2" xfId="1874" xr:uid="{B258D718-1490-4A14-9C2B-8F3F3AB57158}"/>
    <cellStyle name="Normal 7 3 2 4 4" xfId="1875" xr:uid="{1A88B24A-073D-4DD4-8719-FF1924432D67}"/>
    <cellStyle name="Normal 7 3 2 4 5" xfId="3475" xr:uid="{3B913F46-A2B3-434E-AA80-3AEAE4A21652}"/>
    <cellStyle name="Normal 7 3 2 5" xfId="359" xr:uid="{C48F85FA-483F-4C60-9287-6830FB8076E0}"/>
    <cellStyle name="Normal 7 3 2 5 2" xfId="1876" xr:uid="{F1860AC6-C74D-4350-93EA-6B248425DC2E}"/>
    <cellStyle name="Normal 7 3 2 5 2 2" xfId="1877" xr:uid="{B28849E8-88CC-464E-B972-B2C9019AD68E}"/>
    <cellStyle name="Normal 7 3 2 5 3" xfId="1878" xr:uid="{7F8C0328-015E-4D59-ADEB-E54B751BA993}"/>
    <cellStyle name="Normal 7 3 2 5 4" xfId="3476" xr:uid="{C7DFA3B2-3BBB-4B7F-8981-DA4FE1FC7398}"/>
    <cellStyle name="Normal 7 3 2 6" xfId="1879" xr:uid="{3532C77B-6C30-405C-92CF-3E76D6B60FDF}"/>
    <cellStyle name="Normal 7 3 2 6 2" xfId="1880" xr:uid="{30DB47F1-9754-4879-AE48-4C2B83E25982}"/>
    <cellStyle name="Normal 7 3 2 6 3" xfId="3477" xr:uid="{B1BD5E08-FF64-48B4-A02D-26DEB1E86B16}"/>
    <cellStyle name="Normal 7 3 2 6 4" xfId="3478" xr:uid="{F66ECBD4-BBD0-425D-AF58-3C83678BA3F5}"/>
    <cellStyle name="Normal 7 3 2 7" xfId="1881" xr:uid="{10031574-C51B-4346-87EA-67B57E883C6F}"/>
    <cellStyle name="Normal 7 3 2 8" xfId="3479" xr:uid="{FFBCD290-3DF5-4062-9AE9-8B2070CBCB62}"/>
    <cellStyle name="Normal 7 3 2 9" xfId="3480" xr:uid="{9948DBEE-9409-4E49-96D2-AD86943612A4}"/>
    <cellStyle name="Normal 7 3 3" xfId="138" xr:uid="{A50D2012-D2D2-4798-A9F3-3BA60B5BA0D2}"/>
    <cellStyle name="Normal 7 3 3 2" xfId="139" xr:uid="{5B5814EA-E399-408E-8D52-D66025EA701A}"/>
    <cellStyle name="Normal 7 3 3 2 2" xfId="715" xr:uid="{D88B3C12-D10F-4FE1-8F16-62EF74345641}"/>
    <cellStyle name="Normal 7 3 3 2 2 2" xfId="1882" xr:uid="{BB9A240F-96CA-4ADA-80B9-BBEB8D04DBD5}"/>
    <cellStyle name="Normal 7 3 3 2 2 2 2" xfId="1883" xr:uid="{3D8C52F0-D427-4B1F-84B2-F7893C7579EB}"/>
    <cellStyle name="Normal 7 3 3 2 2 2 2 2" xfId="4484" xr:uid="{BD6B297F-B5FF-41AC-BBA4-167342C621D3}"/>
    <cellStyle name="Normal 7 3 3 2 2 2 3" xfId="4485" xr:uid="{4FD5BD86-7356-4713-BCDB-AEF76FF07A6A}"/>
    <cellStyle name="Normal 7 3 3 2 2 3" xfId="1884" xr:uid="{45270747-21FD-469B-B73E-C979CA134A7D}"/>
    <cellStyle name="Normal 7 3 3 2 2 3 2" xfId="4486" xr:uid="{35788CB9-FCCE-4CB3-BF23-7003A3D048E1}"/>
    <cellStyle name="Normal 7 3 3 2 2 4" xfId="3481" xr:uid="{DB0B2D73-A016-49F9-8B8F-B004827494AC}"/>
    <cellStyle name="Normal 7 3 3 2 3" xfId="1885" xr:uid="{99C93195-0C78-44B4-A05A-6E6B9CA5D618}"/>
    <cellStyle name="Normal 7 3 3 2 3 2" xfId="1886" xr:uid="{21C18F6F-96B2-4F4C-BE05-8682E4102600}"/>
    <cellStyle name="Normal 7 3 3 2 3 2 2" xfId="4487" xr:uid="{BBD721FE-03E5-412A-ABFC-C51EDDFD8022}"/>
    <cellStyle name="Normal 7 3 3 2 3 3" xfId="3482" xr:uid="{B5E7D131-5DC5-4FBD-9D6D-065730FE3B87}"/>
    <cellStyle name="Normal 7 3 3 2 3 4" xfId="3483" xr:uid="{FD04A115-5098-4B06-98DF-7113F0BB66ED}"/>
    <cellStyle name="Normal 7 3 3 2 4" xfId="1887" xr:uid="{B769665C-A8F5-48E7-B999-4BE06C9089F7}"/>
    <cellStyle name="Normal 7 3 3 2 4 2" xfId="4488" xr:uid="{88AD4DD1-3CC5-475E-BC9A-56C5D43E8524}"/>
    <cellStyle name="Normal 7 3 3 2 5" xfId="3484" xr:uid="{4AF0DC33-5DE6-47E4-8BE1-C31267819823}"/>
    <cellStyle name="Normal 7 3 3 2 6" xfId="3485" xr:uid="{BA0FAB34-FF6D-4590-B0E6-256DFC2AD298}"/>
    <cellStyle name="Normal 7 3 3 3" xfId="360" xr:uid="{3131D501-585A-443C-AEC0-6F4EF7D19E78}"/>
    <cellStyle name="Normal 7 3 3 3 2" xfId="1888" xr:uid="{9425CDF7-3EE6-4F0B-8F39-918998D2BF01}"/>
    <cellStyle name="Normal 7 3 3 3 2 2" xfId="1889" xr:uid="{255B4147-F874-4432-8D34-0424D74F1B64}"/>
    <cellStyle name="Normal 7 3 3 3 2 2 2" xfId="4489" xr:uid="{357ADFCC-5BEA-42E9-A9A1-960AB95A0A9E}"/>
    <cellStyle name="Normal 7 3 3 3 2 3" xfId="3486" xr:uid="{8FF6EBFC-DF9A-4E5B-95F9-DB2A150E08F2}"/>
    <cellStyle name="Normal 7 3 3 3 2 4" xfId="3487" xr:uid="{46252752-6C2E-41DF-84CA-8362690F84B6}"/>
    <cellStyle name="Normal 7 3 3 3 3" xfId="1890" xr:uid="{100282D5-6EBB-49F6-8A5F-30A6D1C311C1}"/>
    <cellStyle name="Normal 7 3 3 3 3 2" xfId="4490" xr:uid="{A25B0666-A5C5-4109-AF93-09AC7EB2500D}"/>
    <cellStyle name="Normal 7 3 3 3 4" xfId="3488" xr:uid="{E26F93C1-EFE8-42D9-9DEE-1500750CC6F1}"/>
    <cellStyle name="Normal 7 3 3 3 5" xfId="3489" xr:uid="{24417946-98AC-428B-A149-C891CFEE5DE9}"/>
    <cellStyle name="Normal 7 3 3 4" xfId="1891" xr:uid="{D5568CB5-F0F0-46F8-B179-D2AA1170218D}"/>
    <cellStyle name="Normal 7 3 3 4 2" xfId="1892" xr:uid="{3372F39C-82D0-4CB2-A103-4BD465B3FC46}"/>
    <cellStyle name="Normal 7 3 3 4 2 2" xfId="4491" xr:uid="{85D1CD69-DE5D-4DA4-B1B8-FFEAA807AA3E}"/>
    <cellStyle name="Normal 7 3 3 4 3" xfId="3490" xr:uid="{7593EB48-765B-4733-BD1E-5CAC199051FE}"/>
    <cellStyle name="Normal 7 3 3 4 4" xfId="3491" xr:uid="{4010CC21-7054-4AA3-B7B4-F6217E554202}"/>
    <cellStyle name="Normal 7 3 3 5" xfId="1893" xr:uid="{2D67869D-B0AA-43F7-B2EF-77C7E1622A0C}"/>
    <cellStyle name="Normal 7 3 3 5 2" xfId="3492" xr:uid="{6DA9BB9F-40BE-4462-83DE-2E47F347A11E}"/>
    <cellStyle name="Normal 7 3 3 5 3" xfId="3493" xr:uid="{94D5D9B3-65FA-43CA-9ECA-B0DA54BAF71A}"/>
    <cellStyle name="Normal 7 3 3 5 4" xfId="3494" xr:uid="{5172E69B-FA5B-4426-9C92-FF9FA17AAF75}"/>
    <cellStyle name="Normal 7 3 3 6" xfId="3495" xr:uid="{553D0F03-EF07-443E-9FB2-2028817573A3}"/>
    <cellStyle name="Normal 7 3 3 7" xfId="3496" xr:uid="{DA85ADF1-4E1F-470E-9D4B-20A84DA7C7EC}"/>
    <cellStyle name="Normal 7 3 3 8" xfId="3497" xr:uid="{7714EC1F-D64F-400A-9402-B2C8674115C2}"/>
    <cellStyle name="Normal 7 3 4" xfId="140" xr:uid="{010ABBEB-C4E9-49B2-A48E-A2ACF96B8058}"/>
    <cellStyle name="Normal 7 3 4 2" xfId="716" xr:uid="{00268A75-E4B4-4596-BA86-8DE23896B656}"/>
    <cellStyle name="Normal 7 3 4 2 2" xfId="717" xr:uid="{2B23F7C5-AA12-4510-A319-684E5777F004}"/>
    <cellStyle name="Normal 7 3 4 2 2 2" xfId="1894" xr:uid="{32F11C4F-33B1-409F-9520-34AFFFDC75FB}"/>
    <cellStyle name="Normal 7 3 4 2 2 2 2" xfId="1895" xr:uid="{A2911CC4-DFCB-45DD-8D57-938A04A48540}"/>
    <cellStyle name="Normal 7 3 4 2 2 3" xfId="1896" xr:uid="{885952AA-FAFC-4EB9-BE2B-707264FB14C3}"/>
    <cellStyle name="Normal 7 3 4 2 2 4" xfId="3498" xr:uid="{BB003DF7-D81E-4BCB-9445-E3487EE16D8B}"/>
    <cellStyle name="Normal 7 3 4 2 3" xfId="1897" xr:uid="{A0B0637F-B557-450E-9C06-3A89C6C63CC9}"/>
    <cellStyle name="Normal 7 3 4 2 3 2" xfId="1898" xr:uid="{9A83F45B-BDF7-416A-B436-50F47EAB87AC}"/>
    <cellStyle name="Normal 7 3 4 2 4" xfId="1899" xr:uid="{F529FA0A-811C-4801-B0EA-99E2BDCBAFB7}"/>
    <cellStyle name="Normal 7 3 4 2 5" xfId="3499" xr:uid="{0F401F5B-4C80-4280-B73A-BDAD3B7B0A15}"/>
    <cellStyle name="Normal 7 3 4 3" xfId="718" xr:uid="{DBBEA7A0-045C-4294-B735-516B49AFDC63}"/>
    <cellStyle name="Normal 7 3 4 3 2" xfId="1900" xr:uid="{1B45216A-E6F7-4486-ADBD-F60B90C65EBA}"/>
    <cellStyle name="Normal 7 3 4 3 2 2" xfId="1901" xr:uid="{A407D06E-55C1-4E0F-B1C8-A18669B0B6AB}"/>
    <cellStyle name="Normal 7 3 4 3 3" xfId="1902" xr:uid="{DABC8242-C222-407B-AD88-3D08C5DB50C3}"/>
    <cellStyle name="Normal 7 3 4 3 4" xfId="3500" xr:uid="{41A2CEC0-B879-4E56-8C02-269A755A4AD5}"/>
    <cellStyle name="Normal 7 3 4 4" xfId="1903" xr:uid="{95264CF3-9A41-4B6D-A3F0-3C86E9AB4002}"/>
    <cellStyle name="Normal 7 3 4 4 2" xfId="1904" xr:uid="{F7990097-16E3-4C64-97C8-C1E495B9BE42}"/>
    <cellStyle name="Normal 7 3 4 4 3" xfId="3501" xr:uid="{77277263-5392-4CA1-9711-725C658A5DF0}"/>
    <cellStyle name="Normal 7 3 4 4 4" xfId="3502" xr:uid="{57DEB178-84F4-4EC8-81A7-CA8F1B4D18F8}"/>
    <cellStyle name="Normal 7 3 4 5" xfId="1905" xr:uid="{59C780AA-2369-49BB-8FCB-115CFB25F891}"/>
    <cellStyle name="Normal 7 3 4 6" xfId="3503" xr:uid="{A9B5E4BD-9C21-41DB-873D-BB5F56ECD7AA}"/>
    <cellStyle name="Normal 7 3 4 7" xfId="3504" xr:uid="{9AED7BCF-8B4C-46A8-8415-07561290B85F}"/>
    <cellStyle name="Normal 7 3 5" xfId="361" xr:uid="{58211D70-9320-4489-B0D9-671D5F585108}"/>
    <cellStyle name="Normal 7 3 5 2" xfId="719" xr:uid="{53A09DCF-CA36-47EC-B789-DD05C8520E2A}"/>
    <cellStyle name="Normal 7 3 5 2 2" xfId="1906" xr:uid="{C65FA681-19F2-454A-8D0E-A814242C3AB6}"/>
    <cellStyle name="Normal 7 3 5 2 2 2" xfId="1907" xr:uid="{1D99EC91-FCE5-43AB-9D78-FE4420B90FF9}"/>
    <cellStyle name="Normal 7 3 5 2 3" xfId="1908" xr:uid="{B50B9A80-CA30-4438-985C-7FC47803E263}"/>
    <cellStyle name="Normal 7 3 5 2 4" xfId="3505" xr:uid="{514B5B9B-64FD-4633-AFDB-69D585349224}"/>
    <cellStyle name="Normal 7 3 5 3" xfId="1909" xr:uid="{4ABCA118-CD1A-4A2D-9356-8721F35AA8D8}"/>
    <cellStyle name="Normal 7 3 5 3 2" xfId="1910" xr:uid="{3041C10D-B44C-4BDF-854A-19095921031F}"/>
    <cellStyle name="Normal 7 3 5 3 3" xfId="3506" xr:uid="{7BEB8D29-149A-4C5D-901D-E6481957E580}"/>
    <cellStyle name="Normal 7 3 5 3 4" xfId="3507" xr:uid="{E58D2080-5E9E-49C1-9BDB-5653FCDB661F}"/>
    <cellStyle name="Normal 7 3 5 4" xfId="1911" xr:uid="{C2C0BB28-13E8-4B98-8AAB-E36F988136D8}"/>
    <cellStyle name="Normal 7 3 5 5" xfId="3508" xr:uid="{16BC54CB-A861-410E-B15F-24FC78948BFA}"/>
    <cellStyle name="Normal 7 3 5 6" xfId="3509" xr:uid="{3972C7BB-DEE4-448C-9692-A35FB011B6F8}"/>
    <cellStyle name="Normal 7 3 6" xfId="362" xr:uid="{75A895B3-D28C-4891-9794-626E8FEAA5E8}"/>
    <cellStyle name="Normal 7 3 6 2" xfId="1912" xr:uid="{6B5B0EDF-A434-4D7A-8C60-F6F29C153C7A}"/>
    <cellStyle name="Normal 7 3 6 2 2" xfId="1913" xr:uid="{4AFE3AEB-C24F-4D6D-BCB5-4456D27E01BF}"/>
    <cellStyle name="Normal 7 3 6 2 3" xfId="3510" xr:uid="{9AB5F6FE-16C7-41A5-8C8C-F5E08954830F}"/>
    <cellStyle name="Normal 7 3 6 2 4" xfId="3511" xr:uid="{9934E8D6-F744-481B-82AA-2C0B44A39FE0}"/>
    <cellStyle name="Normal 7 3 6 3" xfId="1914" xr:uid="{D2A88723-2E10-4846-9F78-18B6145BBAFC}"/>
    <cellStyle name="Normal 7 3 6 4" xfId="3512" xr:uid="{15925B1D-2CF1-433E-BBE0-87EADE22D104}"/>
    <cellStyle name="Normal 7 3 6 5" xfId="3513" xr:uid="{70AD7ED3-44F7-4E42-8569-76566527D7BE}"/>
    <cellStyle name="Normal 7 3 7" xfId="1915" xr:uid="{337789DF-134D-444D-81F7-57230592FF91}"/>
    <cellStyle name="Normal 7 3 7 2" xfId="1916" xr:uid="{C5AAFA63-91BB-440A-A5FD-00765D27F4F4}"/>
    <cellStyle name="Normal 7 3 7 3" xfId="3514" xr:uid="{AF21CABC-092E-4D98-8144-90F696CD402C}"/>
    <cellStyle name="Normal 7 3 7 4" xfId="3515" xr:uid="{2CF05782-43B2-459E-8725-358CFE5BA0AA}"/>
    <cellStyle name="Normal 7 3 8" xfId="1917" xr:uid="{46CC908F-03AE-4366-A830-70889EC94DA9}"/>
    <cellStyle name="Normal 7 3 8 2" xfId="3516" xr:uid="{908128F0-E3D3-43A8-8433-99B310B30190}"/>
    <cellStyle name="Normal 7 3 8 3" xfId="3517" xr:uid="{D195FD97-10A4-4B02-B042-A411FE962235}"/>
    <cellStyle name="Normal 7 3 8 4" xfId="3518" xr:uid="{E1BA6315-66AF-476F-B629-FCB049BC3DD4}"/>
    <cellStyle name="Normal 7 3 9" xfId="3519" xr:uid="{871EC6CE-2672-4D44-89C1-D0FF37275F38}"/>
    <cellStyle name="Normal 7 4" xfId="141" xr:uid="{2D6DEB28-23FF-4998-86D2-DC3723E58DFF}"/>
    <cellStyle name="Normal 7 4 10" xfId="3520" xr:uid="{056F1687-6453-4309-A98B-E29E908DEEA8}"/>
    <cellStyle name="Normal 7 4 11" xfId="3521" xr:uid="{C4D328F5-E004-4964-916D-35C83D2C3DA2}"/>
    <cellStyle name="Normal 7 4 2" xfId="142" xr:uid="{D16561F1-65C2-43B0-B082-92A8AA6A9AA4}"/>
    <cellStyle name="Normal 7 4 2 2" xfId="363" xr:uid="{1C172E7A-C78B-4B7E-8F1D-8A57E258F787}"/>
    <cellStyle name="Normal 7 4 2 2 2" xfId="720" xr:uid="{63757EEA-B578-4027-95B7-50C20547A80A}"/>
    <cellStyle name="Normal 7 4 2 2 2 2" xfId="721" xr:uid="{285C1BBC-D957-4143-8FEC-43AD96157BD7}"/>
    <cellStyle name="Normal 7 4 2 2 2 2 2" xfId="1918" xr:uid="{7B91F81B-50F3-463B-B891-E9FF289E9986}"/>
    <cellStyle name="Normal 7 4 2 2 2 2 3" xfId="3522" xr:uid="{0D8CE051-3F07-4BD6-BF6E-18A387FD6D11}"/>
    <cellStyle name="Normal 7 4 2 2 2 2 4" xfId="3523" xr:uid="{FB91059D-CC4A-4D0A-9258-EFD4566BAB4B}"/>
    <cellStyle name="Normal 7 4 2 2 2 3" xfId="1919" xr:uid="{D71C8081-65E1-4378-A51F-886CD9A19030}"/>
    <cellStyle name="Normal 7 4 2 2 2 3 2" xfId="3524" xr:uid="{83250547-83C3-4478-9427-877E6F9134E1}"/>
    <cellStyle name="Normal 7 4 2 2 2 3 3" xfId="3525" xr:uid="{F88C3520-2FF7-4E4B-AB33-A836A7047385}"/>
    <cellStyle name="Normal 7 4 2 2 2 3 4" xfId="3526" xr:uid="{73BCBAFA-8741-409D-BD17-46DD14D569F2}"/>
    <cellStyle name="Normal 7 4 2 2 2 4" xfId="3527" xr:uid="{4A97B2F5-4FEB-4418-812D-0587AA8CEF73}"/>
    <cellStyle name="Normal 7 4 2 2 2 5" xfId="3528" xr:uid="{B1F2B63C-8F1C-47C6-82F0-AFE8085BE71B}"/>
    <cellStyle name="Normal 7 4 2 2 2 6" xfId="3529" xr:uid="{874B3348-F3E4-4507-AAF4-CA8BF50F9CEE}"/>
    <cellStyle name="Normal 7 4 2 2 3" xfId="722" xr:uid="{E9DD71DF-6D2C-48B9-BBBF-FFFCE7BF5D57}"/>
    <cellStyle name="Normal 7 4 2 2 3 2" xfId="1920" xr:uid="{1ACFBF7B-9F6C-4DAD-8A97-811DB3187969}"/>
    <cellStyle name="Normal 7 4 2 2 3 2 2" xfId="3530" xr:uid="{DCB986AE-6F24-4D4E-B1B1-4C39EB330B98}"/>
    <cellStyle name="Normal 7 4 2 2 3 2 3" xfId="3531" xr:uid="{F0193E39-5218-4CDA-AA92-802550B41AF8}"/>
    <cellStyle name="Normal 7 4 2 2 3 2 4" xfId="3532" xr:uid="{E59A6210-F4FB-4479-A5FE-71A041CF32CB}"/>
    <cellStyle name="Normal 7 4 2 2 3 3" xfId="3533" xr:uid="{E3982E6D-06FD-4FAA-A39A-7B55AD3570F7}"/>
    <cellStyle name="Normal 7 4 2 2 3 4" xfId="3534" xr:uid="{B917CA4A-117E-4286-A51C-AB8AA9CE3701}"/>
    <cellStyle name="Normal 7 4 2 2 3 5" xfId="3535" xr:uid="{9CDF4127-0887-46D5-A9A5-0473563A9946}"/>
    <cellStyle name="Normal 7 4 2 2 4" xfId="1921" xr:uid="{85ED4A3A-2ABC-409C-91E4-CF932FB2FE05}"/>
    <cellStyle name="Normal 7 4 2 2 4 2" xfId="3536" xr:uid="{A2B30C77-2621-4D07-825A-7850F38E0405}"/>
    <cellStyle name="Normal 7 4 2 2 4 3" xfId="3537" xr:uid="{A5910CE6-9F65-40B5-A129-FE7DD142DFDA}"/>
    <cellStyle name="Normal 7 4 2 2 4 4" xfId="3538" xr:uid="{ECA369FA-C136-4159-94EC-1247D2A258DB}"/>
    <cellStyle name="Normal 7 4 2 2 5" xfId="3539" xr:uid="{6720917D-1D54-4F31-950D-4284D8CECE6B}"/>
    <cellStyle name="Normal 7 4 2 2 5 2" xfId="3540" xr:uid="{A9CF2EF8-A96D-4745-81B7-60ED13ED525B}"/>
    <cellStyle name="Normal 7 4 2 2 5 3" xfId="3541" xr:uid="{4F2667B9-59D3-41F3-B38F-67749F935B53}"/>
    <cellStyle name="Normal 7 4 2 2 5 4" xfId="3542" xr:uid="{22F8D14E-885A-47D2-B72D-E34BA34E8128}"/>
    <cellStyle name="Normal 7 4 2 2 6" xfId="3543" xr:uid="{24DD1BC1-6C39-4B8F-8F0E-60E90A5EA43C}"/>
    <cellStyle name="Normal 7 4 2 2 7" xfId="3544" xr:uid="{23C2425E-AC83-46BE-893B-53212734F0FA}"/>
    <cellStyle name="Normal 7 4 2 2 8" xfId="3545" xr:uid="{1F9279F1-D48E-4DE0-A026-4B063ABDF62E}"/>
    <cellStyle name="Normal 7 4 2 3" xfId="723" xr:uid="{4539FDF5-F56F-4A1F-8AC9-B1DA0B2A586E}"/>
    <cellStyle name="Normal 7 4 2 3 2" xfId="724" xr:uid="{8A61CD02-9AE9-45AE-BA1C-5A5BBE4AA436}"/>
    <cellStyle name="Normal 7 4 2 3 2 2" xfId="725" xr:uid="{EE0B7E16-DE94-436D-AF61-2AEF240A91C4}"/>
    <cellStyle name="Normal 7 4 2 3 2 3" xfId="3546" xr:uid="{45ADBFFF-746B-4281-9E92-512E94F13940}"/>
    <cellStyle name="Normal 7 4 2 3 2 4" xfId="3547" xr:uid="{F2C8B650-6356-47EF-813C-C995B736EA9A}"/>
    <cellStyle name="Normal 7 4 2 3 3" xfId="726" xr:uid="{CD9920E5-8A38-43E7-AFF5-A89DF45EA568}"/>
    <cellStyle name="Normal 7 4 2 3 3 2" xfId="3548" xr:uid="{20AF29BD-A4EF-43E8-A1EC-6CB9BCB40B4D}"/>
    <cellStyle name="Normal 7 4 2 3 3 3" xfId="3549" xr:uid="{03F500B9-D632-45A9-BFB9-37C2B45CDB7C}"/>
    <cellStyle name="Normal 7 4 2 3 3 4" xfId="3550" xr:uid="{FAF16CD7-109A-4DB4-AEE4-619BBA4716EA}"/>
    <cellStyle name="Normal 7 4 2 3 4" xfId="3551" xr:uid="{51AB1FED-3C0A-436A-A576-D5E00BFAB61A}"/>
    <cellStyle name="Normal 7 4 2 3 5" xfId="3552" xr:uid="{98B58B67-C2E2-49B5-BD9D-33375680FB33}"/>
    <cellStyle name="Normal 7 4 2 3 6" xfId="3553" xr:uid="{55E56BF8-1852-4DA0-B309-361173163C8B}"/>
    <cellStyle name="Normal 7 4 2 4" xfId="727" xr:uid="{57E838C5-81D2-4330-B2F8-C31A7921D7D4}"/>
    <cellStyle name="Normal 7 4 2 4 2" xfId="728" xr:uid="{65B5C7F6-9132-4D04-8D87-08EA47EACAC3}"/>
    <cellStyle name="Normal 7 4 2 4 2 2" xfId="3554" xr:uid="{CA0B7C34-D582-4EE7-A244-54F3148F6B92}"/>
    <cellStyle name="Normal 7 4 2 4 2 3" xfId="3555" xr:uid="{BAD276B2-9AE5-4FF2-8F4C-1B364DD4F087}"/>
    <cellStyle name="Normal 7 4 2 4 2 4" xfId="3556" xr:uid="{FA9190E3-CEED-4101-A25C-B5AF9592DC97}"/>
    <cellStyle name="Normal 7 4 2 4 3" xfId="3557" xr:uid="{E12E4F7D-A4A9-422E-8EC7-8286EBD23D30}"/>
    <cellStyle name="Normal 7 4 2 4 4" xfId="3558" xr:uid="{769E735B-9501-4A85-B70D-D3A60CF613FD}"/>
    <cellStyle name="Normal 7 4 2 4 5" xfId="3559" xr:uid="{C74EF8C4-F591-4827-B796-243D6BE15DC2}"/>
    <cellStyle name="Normal 7 4 2 5" xfId="729" xr:uid="{EB688113-052E-4E40-A6B8-8C4F64EC0A37}"/>
    <cellStyle name="Normal 7 4 2 5 2" xfId="3560" xr:uid="{D660D4EF-AE94-4A1F-B64E-66F8D4AE3EAA}"/>
    <cellStyle name="Normal 7 4 2 5 3" xfId="3561" xr:uid="{C626A1A9-4F87-4CFD-966E-05DDBA04E2A9}"/>
    <cellStyle name="Normal 7 4 2 5 4" xfId="3562" xr:uid="{098E1315-7D08-4FB9-92DC-2FC263EC7B30}"/>
    <cellStyle name="Normal 7 4 2 6" xfId="3563" xr:uid="{566A143F-0F0E-4D23-BD59-E0BF0492C06A}"/>
    <cellStyle name="Normal 7 4 2 6 2" xfId="3564" xr:uid="{5627C821-292C-46BD-9AA6-C3EB2825DB53}"/>
    <cellStyle name="Normal 7 4 2 6 3" xfId="3565" xr:uid="{34CCF559-FA7A-40A8-8217-CB796C140365}"/>
    <cellStyle name="Normal 7 4 2 6 4" xfId="3566" xr:uid="{F05DDA69-654C-46E0-A33D-41055408DD5D}"/>
    <cellStyle name="Normal 7 4 2 7" xfId="3567" xr:uid="{C5A70E98-045E-4F24-8EDA-8BC82A9C3E06}"/>
    <cellStyle name="Normal 7 4 2 8" xfId="3568" xr:uid="{EAE468A7-7229-4693-9BAE-B77E1F7E5989}"/>
    <cellStyle name="Normal 7 4 2 9" xfId="3569" xr:uid="{D9452D0B-C349-4147-8903-E96E2846610A}"/>
    <cellStyle name="Normal 7 4 3" xfId="364" xr:uid="{A455EA80-C178-408C-A99D-CB7AD543222B}"/>
    <cellStyle name="Normal 7 4 3 2" xfId="730" xr:uid="{5FA0F54A-4EE5-4989-A6B3-9110EA2FE7E4}"/>
    <cellStyle name="Normal 7 4 3 2 2" xfId="731" xr:uid="{9B9C0549-438D-43AC-90E2-95EF26E4D347}"/>
    <cellStyle name="Normal 7 4 3 2 2 2" xfId="1922" xr:uid="{A819E5FA-175E-47DE-9ED2-8D8CB81325A9}"/>
    <cellStyle name="Normal 7 4 3 2 2 2 2" xfId="1923" xr:uid="{CAA9A0D7-6F57-40FD-BDE6-E43F10D71A19}"/>
    <cellStyle name="Normal 7 4 3 2 2 3" xfId="1924" xr:uid="{19FD7826-3608-4937-997A-7FE76926DEF7}"/>
    <cellStyle name="Normal 7 4 3 2 2 4" xfId="3570" xr:uid="{5D24DFEF-78A8-49F3-8E58-BA8ACEB893BA}"/>
    <cellStyle name="Normal 7 4 3 2 3" xfId="1925" xr:uid="{FCFA6D60-1567-4B9F-9AFD-2E8BFB59120F}"/>
    <cellStyle name="Normal 7 4 3 2 3 2" xfId="1926" xr:uid="{E1ADF96C-C4F0-4AE0-9FD9-A5A97B9935E6}"/>
    <cellStyle name="Normal 7 4 3 2 3 3" xfId="3571" xr:uid="{ABAF1352-0ED2-4C12-93B0-43074DB08D6F}"/>
    <cellStyle name="Normal 7 4 3 2 3 4" xfId="3572" xr:uid="{1B21BF91-AAA1-44CD-B73C-3492D18E688C}"/>
    <cellStyle name="Normal 7 4 3 2 4" xfId="1927" xr:uid="{677BE839-B43E-4FAA-AA3A-3CE85BA67A0F}"/>
    <cellStyle name="Normal 7 4 3 2 5" xfId="3573" xr:uid="{8BE47028-DA34-410D-BEBC-24D792D1478A}"/>
    <cellStyle name="Normal 7 4 3 2 6" xfId="3574" xr:uid="{90DB0BE0-BAAD-4D2A-A0CF-6982735A5DEF}"/>
    <cellStyle name="Normal 7 4 3 3" xfId="732" xr:uid="{5C0E279F-4BDE-4055-B1E2-E4E6AF1E349A}"/>
    <cellStyle name="Normal 7 4 3 3 2" xfId="1928" xr:uid="{CE074CD5-4F19-42FF-AE6B-9FA26F3BCBB2}"/>
    <cellStyle name="Normal 7 4 3 3 2 2" xfId="1929" xr:uid="{16EDB58D-2129-4BA9-96BD-D4896465A65B}"/>
    <cellStyle name="Normal 7 4 3 3 2 3" xfId="3575" xr:uid="{E551729A-3976-4801-8457-144DE980787E}"/>
    <cellStyle name="Normal 7 4 3 3 2 4" xfId="3576" xr:uid="{565DD29B-B9C5-4A59-AFF3-9141DCF18A9A}"/>
    <cellStyle name="Normal 7 4 3 3 3" xfId="1930" xr:uid="{85B8EBD4-102D-4B4F-B1D1-13AE3BA43CE8}"/>
    <cellStyle name="Normal 7 4 3 3 4" xfId="3577" xr:uid="{627FA129-2FBB-4B72-B3C3-9020DC2F6DB7}"/>
    <cellStyle name="Normal 7 4 3 3 5" xfId="3578" xr:uid="{1AE11ABF-E15C-4CC2-904E-79094262814A}"/>
    <cellStyle name="Normal 7 4 3 4" xfId="1931" xr:uid="{88D1FD16-B31E-42E5-A75A-53BBC7904568}"/>
    <cellStyle name="Normal 7 4 3 4 2" xfId="1932" xr:uid="{C0718106-E1E1-4397-BEF7-47E07BE8BA5A}"/>
    <cellStyle name="Normal 7 4 3 4 3" xfId="3579" xr:uid="{8E052B13-4273-442F-8389-07FF77CCFCA3}"/>
    <cellStyle name="Normal 7 4 3 4 4" xfId="3580" xr:uid="{177B0EB3-7EF9-4DD6-904D-0C57D9EE252E}"/>
    <cellStyle name="Normal 7 4 3 5" xfId="1933" xr:uid="{3CD8200A-C20C-4B93-A232-115AE2026C52}"/>
    <cellStyle name="Normal 7 4 3 5 2" xfId="3581" xr:uid="{4F129F79-C3C8-4159-89D8-B48898701874}"/>
    <cellStyle name="Normal 7 4 3 5 3" xfId="3582" xr:uid="{476B7ECB-1B57-4B85-A8CE-F42953A3A107}"/>
    <cellStyle name="Normal 7 4 3 5 4" xfId="3583" xr:uid="{D268C567-E5FA-4AD6-B8E6-9478F0406E30}"/>
    <cellStyle name="Normal 7 4 3 6" xfId="3584" xr:uid="{E1C548AD-2412-4B41-B15C-47911D69760A}"/>
    <cellStyle name="Normal 7 4 3 7" xfId="3585" xr:uid="{4AFF6006-BFBE-4D49-BF72-8C3E08B3E84E}"/>
    <cellStyle name="Normal 7 4 3 8" xfId="3586" xr:uid="{50BF5078-57F2-4DFA-AAB9-858CE264B067}"/>
    <cellStyle name="Normal 7 4 4" xfId="365" xr:uid="{FB369117-9944-432D-AE60-759AB8F183D2}"/>
    <cellStyle name="Normal 7 4 4 2" xfId="733" xr:uid="{8F940F97-3953-49EE-AA54-F99AA015B65C}"/>
    <cellStyle name="Normal 7 4 4 2 2" xfId="734" xr:uid="{DB3318E3-5959-4700-8FE9-6D22CBF77C42}"/>
    <cellStyle name="Normal 7 4 4 2 2 2" xfId="1934" xr:uid="{9B7C93F8-506F-43EB-A33D-4A22F961B1FE}"/>
    <cellStyle name="Normal 7 4 4 2 2 3" xfId="3587" xr:uid="{F767B807-58FB-4536-8066-8A0C70CDB21E}"/>
    <cellStyle name="Normal 7 4 4 2 2 4" xfId="3588" xr:uid="{439BD2E7-E081-4B7E-A647-61FE64034060}"/>
    <cellStyle name="Normal 7 4 4 2 3" xfId="1935" xr:uid="{178620A4-B6F5-4895-A2CB-15883DCB76FF}"/>
    <cellStyle name="Normal 7 4 4 2 4" xfId="3589" xr:uid="{2348E24D-D756-4CFD-9B18-413CC0B726BE}"/>
    <cellStyle name="Normal 7 4 4 2 5" xfId="3590" xr:uid="{25419CBF-F9BB-40FB-AB28-C2E5C5D8DB4E}"/>
    <cellStyle name="Normal 7 4 4 3" xfId="735" xr:uid="{31FBB331-4882-4DAC-8A5A-F92A07E73A72}"/>
    <cellStyle name="Normal 7 4 4 3 2" xfId="1936" xr:uid="{E43F3617-3AE4-4FFD-BC99-1B70CD9E31AB}"/>
    <cellStyle name="Normal 7 4 4 3 3" xfId="3591" xr:uid="{F97FB0EF-3D80-4D66-92C7-7EA268C57E35}"/>
    <cellStyle name="Normal 7 4 4 3 4" xfId="3592" xr:uid="{61E68BB8-6C64-4A49-A59A-143429292594}"/>
    <cellStyle name="Normal 7 4 4 4" xfId="1937" xr:uid="{FA75FDDE-3ADD-40C5-A93A-6846B5DD2843}"/>
    <cellStyle name="Normal 7 4 4 4 2" xfId="3593" xr:uid="{2B70F511-F22F-4F93-8B62-A1CBDEFECB8B}"/>
    <cellStyle name="Normal 7 4 4 4 3" xfId="3594" xr:uid="{C2845470-64DF-487F-A99E-7F11ECC6F724}"/>
    <cellStyle name="Normal 7 4 4 4 4" xfId="3595" xr:uid="{04FB8C9A-C8FD-482F-BF57-3E501B1D2F52}"/>
    <cellStyle name="Normal 7 4 4 5" xfId="3596" xr:uid="{1A1B8D22-99B8-4EAA-B7D5-DA2E69C9FE7D}"/>
    <cellStyle name="Normal 7 4 4 6" xfId="3597" xr:uid="{543C3984-837A-474F-A32F-282EE16F0E61}"/>
    <cellStyle name="Normal 7 4 4 7" xfId="3598" xr:uid="{E84F84B2-927E-446C-8BA6-0DD3E6FF7784}"/>
    <cellStyle name="Normal 7 4 5" xfId="366" xr:uid="{500A1A22-E092-4156-8E3D-4B477110B551}"/>
    <cellStyle name="Normal 7 4 5 2" xfId="736" xr:uid="{5CFDC89D-010E-4476-B6C2-29479827E1BA}"/>
    <cellStyle name="Normal 7 4 5 2 2" xfId="1938" xr:uid="{DBD6CAC1-49C8-4667-B799-DB6A13131438}"/>
    <cellStyle name="Normal 7 4 5 2 3" xfId="3599" xr:uid="{B7F87487-B878-489E-ABA9-A0CC0037B16C}"/>
    <cellStyle name="Normal 7 4 5 2 4" xfId="3600" xr:uid="{A5997903-81C6-46BE-9AA7-C08647D5B08D}"/>
    <cellStyle name="Normal 7 4 5 3" xfId="1939" xr:uid="{072421D9-5947-46BC-96C8-018B7190FD43}"/>
    <cellStyle name="Normal 7 4 5 3 2" xfId="3601" xr:uid="{B991B130-A428-437E-A5C6-F6C0722CF6B6}"/>
    <cellStyle name="Normal 7 4 5 3 3" xfId="3602" xr:uid="{72AB98B6-9895-4E42-BC65-51BC4C85B63D}"/>
    <cellStyle name="Normal 7 4 5 3 4" xfId="3603" xr:uid="{B7B5BF87-CFF6-44AD-A7E4-676E8E99EB3E}"/>
    <cellStyle name="Normal 7 4 5 4" xfId="3604" xr:uid="{9232BF9E-05B5-4FD3-BE1C-E00B3E701C57}"/>
    <cellStyle name="Normal 7 4 5 5" xfId="3605" xr:uid="{7F67BA4A-6B62-459B-BEBC-741B558EC76E}"/>
    <cellStyle name="Normal 7 4 5 6" xfId="3606" xr:uid="{EFB2F865-5E6C-4640-9288-80B8EC098670}"/>
    <cellStyle name="Normal 7 4 6" xfId="737" xr:uid="{937FF55D-3DBB-4A8F-97AA-9E0B87402941}"/>
    <cellStyle name="Normal 7 4 6 2" xfId="1940" xr:uid="{1D14D925-D620-46B2-8843-C3AA09F30687}"/>
    <cellStyle name="Normal 7 4 6 2 2" xfId="3607" xr:uid="{D49FBE93-44E9-4A41-9CAD-C0395D7AA177}"/>
    <cellStyle name="Normal 7 4 6 2 3" xfId="3608" xr:uid="{0B9315EA-A047-4945-A3AF-097063D3AB64}"/>
    <cellStyle name="Normal 7 4 6 2 4" xfId="3609" xr:uid="{8631B291-48A3-40DF-AB9F-E77D416FF80A}"/>
    <cellStyle name="Normal 7 4 6 3" xfId="3610" xr:uid="{754AA2BB-0036-46F4-8F79-D90F6CB73115}"/>
    <cellStyle name="Normal 7 4 6 4" xfId="3611" xr:uid="{45961236-D343-48EF-A3C2-A90ED8EEABB6}"/>
    <cellStyle name="Normal 7 4 6 5" xfId="3612" xr:uid="{906BD138-CE3C-46B4-9C3E-F47A7F9FE6D6}"/>
    <cellStyle name="Normal 7 4 7" xfId="1941" xr:uid="{74A5EA9D-71E6-4DC2-82F8-0E8B7E10946F}"/>
    <cellStyle name="Normal 7 4 7 2" xfId="3613" xr:uid="{C653F44D-B02D-4A03-91DB-C37798FE868D}"/>
    <cellStyle name="Normal 7 4 7 3" xfId="3614" xr:uid="{39BCC5E0-1894-47BB-9DB9-8D74A1D463E0}"/>
    <cellStyle name="Normal 7 4 7 4" xfId="3615" xr:uid="{4EFA6854-B49A-4091-8C47-F91008DEAE4F}"/>
    <cellStyle name="Normal 7 4 8" xfId="3616" xr:uid="{49FB026F-4740-4615-9ADD-8597C414BA2A}"/>
    <cellStyle name="Normal 7 4 8 2" xfId="3617" xr:uid="{B16EE6C8-4B67-4670-9F33-DFAEC41975A6}"/>
    <cellStyle name="Normal 7 4 8 3" xfId="3618" xr:uid="{274BD826-69FE-479F-9EEB-26BBA8813839}"/>
    <cellStyle name="Normal 7 4 8 4" xfId="3619" xr:uid="{D01C6085-74B6-4383-BA9B-BD4EF5CADDCF}"/>
    <cellStyle name="Normal 7 4 9" xfId="3620" xr:uid="{E88BB27F-3C99-4694-A43B-48A68DED31C8}"/>
    <cellStyle name="Normal 7 5" xfId="143" xr:uid="{CF19A151-4E0A-4547-BB99-7A932F394807}"/>
    <cellStyle name="Normal 7 5 2" xfId="144" xr:uid="{ABB42742-85C9-4474-9EE5-D6A45156E6F8}"/>
    <cellStyle name="Normal 7 5 2 2" xfId="367" xr:uid="{EC70E131-E274-4FD7-A61D-61CA86DE3D30}"/>
    <cellStyle name="Normal 7 5 2 2 2" xfId="738" xr:uid="{3619BE33-9EE1-473E-A0DB-8BCEA725A0C1}"/>
    <cellStyle name="Normal 7 5 2 2 2 2" xfId="1942" xr:uid="{8CA489E4-86C1-4E69-94B3-97206AB08176}"/>
    <cellStyle name="Normal 7 5 2 2 2 3" xfId="3621" xr:uid="{1DAD0B7F-9055-453A-A436-A311DC8940EF}"/>
    <cellStyle name="Normal 7 5 2 2 2 4" xfId="3622" xr:uid="{03682F9D-752D-469D-80B8-3C26FF7839B7}"/>
    <cellStyle name="Normal 7 5 2 2 3" xfId="1943" xr:uid="{70F535B7-2279-4239-BAE3-5BEFE8A90775}"/>
    <cellStyle name="Normal 7 5 2 2 3 2" xfId="3623" xr:uid="{B6B837AA-BEFC-45E9-8B37-35F387F37F5E}"/>
    <cellStyle name="Normal 7 5 2 2 3 3" xfId="3624" xr:uid="{C1D28818-4448-4EF2-B46F-1C1A90B9B6E9}"/>
    <cellStyle name="Normal 7 5 2 2 3 4" xfId="3625" xr:uid="{ED988795-9837-44A8-89A5-09E059FB46D9}"/>
    <cellStyle name="Normal 7 5 2 2 4" xfId="3626" xr:uid="{4845918B-BF1C-484D-BD3E-E649EA0C1A92}"/>
    <cellStyle name="Normal 7 5 2 2 5" xfId="3627" xr:uid="{BBEB1145-74AC-4119-81A6-2CA46CB42CAB}"/>
    <cellStyle name="Normal 7 5 2 2 6" xfId="3628" xr:uid="{BB1E5EC2-F5A2-4EE5-B300-51E822CB3FCF}"/>
    <cellStyle name="Normal 7 5 2 3" xfId="739" xr:uid="{4C93F099-8528-4318-A86C-D7B1E35AE1DE}"/>
    <cellStyle name="Normal 7 5 2 3 2" xfId="1944" xr:uid="{A14D07D1-524D-4ECC-890D-7FB4947060F8}"/>
    <cellStyle name="Normal 7 5 2 3 2 2" xfId="3629" xr:uid="{4FB81A43-8BB9-4035-BF93-155B4F2BA22F}"/>
    <cellStyle name="Normal 7 5 2 3 2 3" xfId="3630" xr:uid="{994B27F1-06F5-421C-9DCA-23D4E4CE1F43}"/>
    <cellStyle name="Normal 7 5 2 3 2 4" xfId="3631" xr:uid="{22A2259E-B91B-431F-BD1D-2DE7DAF2E0A3}"/>
    <cellStyle name="Normal 7 5 2 3 3" xfId="3632" xr:uid="{C07ED60D-B16B-44EB-B598-42B02B819D49}"/>
    <cellStyle name="Normal 7 5 2 3 4" xfId="3633" xr:uid="{5C424F93-705C-403B-A024-94753772227A}"/>
    <cellStyle name="Normal 7 5 2 3 5" xfId="3634" xr:uid="{A38D03C4-6B1B-4AEC-BE07-0F7C1767923E}"/>
    <cellStyle name="Normal 7 5 2 4" xfId="1945" xr:uid="{74ECD962-5FA4-455A-9F76-07F4EEC418BC}"/>
    <cellStyle name="Normal 7 5 2 4 2" xfId="3635" xr:uid="{BE48E160-DC9E-4402-B5D0-1BF1E3180EE2}"/>
    <cellStyle name="Normal 7 5 2 4 3" xfId="3636" xr:uid="{2AC2EF75-228A-438D-B012-B91095ABC2A2}"/>
    <cellStyle name="Normal 7 5 2 4 4" xfId="3637" xr:uid="{5C1BA326-617E-4BB1-9003-30C53CC97285}"/>
    <cellStyle name="Normal 7 5 2 5" xfId="3638" xr:uid="{6AF877DE-6EAB-48A5-BF40-0B0B46CE9A01}"/>
    <cellStyle name="Normal 7 5 2 5 2" xfId="3639" xr:uid="{B04C3761-271C-41D8-87B3-41258248B8D9}"/>
    <cellStyle name="Normal 7 5 2 5 3" xfId="3640" xr:uid="{EF40A1FB-05B7-4458-B6C7-A8A8BFEA7D13}"/>
    <cellStyle name="Normal 7 5 2 5 4" xfId="3641" xr:uid="{9F888DBE-82B7-4EEC-BF4F-CCF8F41BD584}"/>
    <cellStyle name="Normal 7 5 2 6" xfId="3642" xr:uid="{D3A4FC37-384A-453B-A25C-541AFE1151A6}"/>
    <cellStyle name="Normal 7 5 2 7" xfId="3643" xr:uid="{ABEDC45F-9EB9-4FC0-BCA9-317A7C74C8B3}"/>
    <cellStyle name="Normal 7 5 2 8" xfId="3644" xr:uid="{FD4CBD14-482E-4E2C-9990-3CF4AC205BC5}"/>
    <cellStyle name="Normal 7 5 3" xfId="368" xr:uid="{19B63BA7-041E-4484-B335-77B8B3786585}"/>
    <cellStyle name="Normal 7 5 3 2" xfId="740" xr:uid="{D17D2B6C-B736-4C0D-B692-8A0A4166E66D}"/>
    <cellStyle name="Normal 7 5 3 2 2" xfId="741" xr:uid="{0F572184-A19F-4B4D-9EC6-0A782279503E}"/>
    <cellStyle name="Normal 7 5 3 2 3" xfId="3645" xr:uid="{7192D13E-C5A7-4801-A7D5-C3FE3A6AD053}"/>
    <cellStyle name="Normal 7 5 3 2 4" xfId="3646" xr:uid="{CF8E5823-EFD3-41E0-84BB-A33294B4832C}"/>
    <cellStyle name="Normal 7 5 3 3" xfId="742" xr:uid="{08BE5B88-C643-4437-84E6-97489136EF53}"/>
    <cellStyle name="Normal 7 5 3 3 2" xfId="3647" xr:uid="{3C612721-8C75-41E3-93C1-84228456286E}"/>
    <cellStyle name="Normal 7 5 3 3 3" xfId="3648" xr:uid="{A38EAA1E-7D86-46B6-BC6A-B903410F7DC3}"/>
    <cellStyle name="Normal 7 5 3 3 4" xfId="3649" xr:uid="{0A001989-AAD0-48E7-82C7-3641AC2815DD}"/>
    <cellStyle name="Normal 7 5 3 4" xfId="3650" xr:uid="{2799C068-1463-4A28-BEC8-AFC83D5D28D0}"/>
    <cellStyle name="Normal 7 5 3 5" xfId="3651" xr:uid="{3C30D960-8412-4581-B9E8-083A36A3BA04}"/>
    <cellStyle name="Normal 7 5 3 6" xfId="3652" xr:uid="{9F59ABEB-E976-4B3F-B102-63BD4BAC43B8}"/>
    <cellStyle name="Normal 7 5 4" xfId="369" xr:uid="{B30ADB3C-5026-47C7-8BC8-6BBDACAB1864}"/>
    <cellStyle name="Normal 7 5 4 2" xfId="743" xr:uid="{84C3EE4E-F2BB-4040-BBF2-D972DD752774}"/>
    <cellStyle name="Normal 7 5 4 2 2" xfId="3653" xr:uid="{D740FE57-16F6-4541-AF29-15E18A163EEE}"/>
    <cellStyle name="Normal 7 5 4 2 3" xfId="3654" xr:uid="{8DDC0266-A5FE-4F75-9C49-225C2C5925AC}"/>
    <cellStyle name="Normal 7 5 4 2 4" xfId="3655" xr:uid="{E44BCABE-542D-4B29-8984-87C06DB8D41F}"/>
    <cellStyle name="Normal 7 5 4 3" xfId="3656" xr:uid="{CF2ADA54-1443-4BB0-B5B6-21F57EDFAD5F}"/>
    <cellStyle name="Normal 7 5 4 4" xfId="3657" xr:uid="{BA7B26F2-1DA1-4F72-BBF0-BC5539BD918E}"/>
    <cellStyle name="Normal 7 5 4 5" xfId="3658" xr:uid="{CDD25F2E-2904-483A-8D8A-C91C11CFDAB8}"/>
    <cellStyle name="Normal 7 5 5" xfId="744" xr:uid="{46E9CECC-925E-4A4F-999E-25E5F50AF9E8}"/>
    <cellStyle name="Normal 7 5 5 2" xfId="3659" xr:uid="{162CDB95-C86C-4F0A-88BF-E918B0F4480A}"/>
    <cellStyle name="Normal 7 5 5 3" xfId="3660" xr:uid="{C6B96E98-9BB1-44F2-B343-532C26B21B8E}"/>
    <cellStyle name="Normal 7 5 5 4" xfId="3661" xr:uid="{52355B00-29B3-42FC-B7BA-F51B899DB496}"/>
    <cellStyle name="Normal 7 5 6" xfId="3662" xr:uid="{49E125B1-D41F-4C94-BD28-988E0A65D71F}"/>
    <cellStyle name="Normal 7 5 6 2" xfId="3663" xr:uid="{7A29C608-372A-4853-B9E6-7EED351EBD2B}"/>
    <cellStyle name="Normal 7 5 6 3" xfId="3664" xr:uid="{E1110F29-B2E2-4ECB-847D-429AEC19B8BF}"/>
    <cellStyle name="Normal 7 5 6 4" xfId="3665" xr:uid="{F99FC837-13BF-4516-9670-8B50DA31F390}"/>
    <cellStyle name="Normal 7 5 7" xfId="3666" xr:uid="{DA5AB50F-D292-4F66-9F38-304217419CCD}"/>
    <cellStyle name="Normal 7 5 8" xfId="3667" xr:uid="{B7763888-E37D-4245-9B61-84D50DEFCC32}"/>
    <cellStyle name="Normal 7 5 9" xfId="3668" xr:uid="{F7C58676-49B7-4A12-ABF3-9E594B93DF34}"/>
    <cellStyle name="Normal 7 6" xfId="145" xr:uid="{0F73DAE1-8A59-4C2A-923A-4F6906DA0F42}"/>
    <cellStyle name="Normal 7 6 2" xfId="370" xr:uid="{592E9779-6597-4D26-83EF-DE1412A0854D}"/>
    <cellStyle name="Normal 7 6 2 2" xfId="745" xr:uid="{E359E310-DAE7-44DC-94AC-D277F6981910}"/>
    <cellStyle name="Normal 7 6 2 2 2" xfId="1946" xr:uid="{72402ABC-EE54-4A49-9B05-250EBA93E3C4}"/>
    <cellStyle name="Normal 7 6 2 2 2 2" xfId="1947" xr:uid="{9586ABDC-94C1-47F4-ADCF-F9B0939EB608}"/>
    <cellStyle name="Normal 7 6 2 2 3" xfId="1948" xr:uid="{DE53029B-638D-4503-A721-36F0826E8095}"/>
    <cellStyle name="Normal 7 6 2 2 4" xfId="3669" xr:uid="{878D1766-118C-4532-8D37-230D8E78BFDC}"/>
    <cellStyle name="Normal 7 6 2 3" xfId="1949" xr:uid="{0ADBD0ED-5972-4C55-85ED-32FDF5029C52}"/>
    <cellStyle name="Normal 7 6 2 3 2" xfId="1950" xr:uid="{BB6AE6E0-DE98-41B3-B1E9-31AD47748CC4}"/>
    <cellStyle name="Normal 7 6 2 3 3" xfId="3670" xr:uid="{0457C633-729A-49D5-9099-265F854A6768}"/>
    <cellStyle name="Normal 7 6 2 3 4" xfId="3671" xr:uid="{1E29967C-DCFC-4EF1-A4CC-BAC4412D140A}"/>
    <cellStyle name="Normal 7 6 2 4" xfId="1951" xr:uid="{5D00D371-9049-419D-9774-4F1DEBBCF413}"/>
    <cellStyle name="Normal 7 6 2 5" xfId="3672" xr:uid="{34A2838C-965A-4902-A9D8-434C2B595F87}"/>
    <cellStyle name="Normal 7 6 2 6" xfId="3673" xr:uid="{2AC25C23-14E0-4C8F-9C61-6BB3BA78E94C}"/>
    <cellStyle name="Normal 7 6 3" xfId="746" xr:uid="{8886F0E4-F0C4-4B5A-B12A-4327CFA38A49}"/>
    <cellStyle name="Normal 7 6 3 2" xfId="1952" xr:uid="{5787C19A-80B9-48C2-85A3-F9B864E8E986}"/>
    <cellStyle name="Normal 7 6 3 2 2" xfId="1953" xr:uid="{4F045DD6-4058-4D76-9A39-4C3DD8B7C923}"/>
    <cellStyle name="Normal 7 6 3 2 3" xfId="3674" xr:uid="{A32312E3-19E3-4895-ACB7-6F84C25087A5}"/>
    <cellStyle name="Normal 7 6 3 2 4" xfId="3675" xr:uid="{38522A83-4B28-4426-BDCB-49DF7A9EB0FE}"/>
    <cellStyle name="Normal 7 6 3 3" xfId="1954" xr:uid="{97555E9F-34C3-419C-B174-2EA521ADD539}"/>
    <cellStyle name="Normal 7 6 3 4" xfId="3676" xr:uid="{BF0347AA-47A2-4E4B-83CC-09F3BF16C6CA}"/>
    <cellStyle name="Normal 7 6 3 5" xfId="3677" xr:uid="{B21D0EA3-6886-48CD-9699-9B79D2DFCB9E}"/>
    <cellStyle name="Normal 7 6 4" xfId="1955" xr:uid="{97D4892B-E862-47FF-88F9-7F624242ACB5}"/>
    <cellStyle name="Normal 7 6 4 2" xfId="1956" xr:uid="{F8DC243A-D2E4-4A54-80DE-E39C49C2D2CA}"/>
    <cellStyle name="Normal 7 6 4 3" xfId="3678" xr:uid="{AB703F2A-4A9B-4335-A991-8C7A4C484755}"/>
    <cellStyle name="Normal 7 6 4 4" xfId="3679" xr:uid="{1D317DB0-6747-4B00-8F3B-A395093B64ED}"/>
    <cellStyle name="Normal 7 6 5" xfId="1957" xr:uid="{543698DE-4C26-472B-BB88-524B2A5912FF}"/>
    <cellStyle name="Normal 7 6 5 2" xfId="3680" xr:uid="{C3C658CE-910F-4094-944E-4381078FEB93}"/>
    <cellStyle name="Normal 7 6 5 3" xfId="3681" xr:uid="{D6DCD249-E710-4AF1-8BC7-4A79A39BA14E}"/>
    <cellStyle name="Normal 7 6 5 4" xfId="3682" xr:uid="{48562366-E20C-47B4-81A0-824FA5725320}"/>
    <cellStyle name="Normal 7 6 6" xfId="3683" xr:uid="{3ECAF827-D485-4816-872B-9EAFC4D65AF0}"/>
    <cellStyle name="Normal 7 6 7" xfId="3684" xr:uid="{6B048FDB-EECF-4A7C-AEAF-5399D2CB16F9}"/>
    <cellStyle name="Normal 7 6 8" xfId="3685" xr:uid="{DD4C7525-0E66-4EA6-A67C-43FD71EDF0B7}"/>
    <cellStyle name="Normal 7 7" xfId="371" xr:uid="{3C356C1E-D3DD-4B91-8BB8-3AE910658697}"/>
    <cellStyle name="Normal 7 7 2" xfId="747" xr:uid="{4AC5F040-8099-4E22-9DF8-FBE8F00A57AF}"/>
    <cellStyle name="Normal 7 7 2 2" xfId="748" xr:uid="{F7B44B49-0C91-479B-A1A6-A6A9873BE528}"/>
    <cellStyle name="Normal 7 7 2 2 2" xfId="1958" xr:uid="{B5CE3010-A169-4C62-A82C-EE6E6EB8E9AD}"/>
    <cellStyle name="Normal 7 7 2 2 3" xfId="3686" xr:uid="{45730C88-FD25-4AC9-8514-73D472F44AF1}"/>
    <cellStyle name="Normal 7 7 2 2 4" xfId="3687" xr:uid="{F31B0C07-AADE-4CB0-99D7-CC275E9B3CB8}"/>
    <cellStyle name="Normal 7 7 2 3" xfId="1959" xr:uid="{C73E9418-C541-455A-A5A5-60E781CD0B2D}"/>
    <cellStyle name="Normal 7 7 2 4" xfId="3688" xr:uid="{2E41324D-DEF0-4981-9C01-D3187D921E8C}"/>
    <cellStyle name="Normal 7 7 2 5" xfId="3689" xr:uid="{FC025A7B-77B1-4245-B0A4-77C2A1A5B1B3}"/>
    <cellStyle name="Normal 7 7 3" xfId="749" xr:uid="{569D5721-107C-4381-B06A-C775687CD673}"/>
    <cellStyle name="Normal 7 7 3 2" xfId="1960" xr:uid="{040A6CF9-21BC-4D06-8081-A469952DB70B}"/>
    <cellStyle name="Normal 7 7 3 3" xfId="3690" xr:uid="{505B1E6B-4A9C-4C5E-816D-BA251D7C6564}"/>
    <cellStyle name="Normal 7 7 3 4" xfId="3691" xr:uid="{2EED77FE-EDC0-4C65-9543-24879AFC1C4D}"/>
    <cellStyle name="Normal 7 7 4" xfId="1961" xr:uid="{A2E2A3E3-B1F9-4D14-870B-6E423A57E82D}"/>
    <cellStyle name="Normal 7 7 4 2" xfId="3692" xr:uid="{73D9EF54-B719-493E-9F48-C410A3079957}"/>
    <cellStyle name="Normal 7 7 4 3" xfId="3693" xr:uid="{6BD67791-59B2-473B-9EAF-0946E118E03C}"/>
    <cellStyle name="Normal 7 7 4 4" xfId="3694" xr:uid="{2F32E7D8-7A80-4B59-AC23-08767D8B9648}"/>
    <cellStyle name="Normal 7 7 5" xfId="3695" xr:uid="{5FE3DE5D-5764-4EA0-B573-795A315CE5E1}"/>
    <cellStyle name="Normal 7 7 6" xfId="3696" xr:uid="{7738598B-9F51-4591-B39A-EF933386404F}"/>
    <cellStyle name="Normal 7 7 7" xfId="3697" xr:uid="{03F477F0-2402-484E-8CDE-A38EA3B27813}"/>
    <cellStyle name="Normal 7 8" xfId="372" xr:uid="{D6593910-83EC-45F1-B082-B83D77640574}"/>
    <cellStyle name="Normal 7 8 2" xfId="750" xr:uid="{756B1004-BBEE-48F7-8BC4-569574D85A2D}"/>
    <cellStyle name="Normal 7 8 2 2" xfId="1962" xr:uid="{2DA9C980-7927-42CF-A61C-8A71D220FEDF}"/>
    <cellStyle name="Normal 7 8 2 3" xfId="3698" xr:uid="{FFB02935-615F-4EFF-BADA-8E8C94E2C2A3}"/>
    <cellStyle name="Normal 7 8 2 4" xfId="3699" xr:uid="{1322CE6E-F4AD-4771-942F-FBD1A1ED4256}"/>
    <cellStyle name="Normal 7 8 3" xfId="1963" xr:uid="{C1EF73AF-9A71-400A-977F-25B83A0903E2}"/>
    <cellStyle name="Normal 7 8 3 2" xfId="3700" xr:uid="{EDB72482-5733-4B6C-8E82-CCD6E1025099}"/>
    <cellStyle name="Normal 7 8 3 3" xfId="3701" xr:uid="{2FEF1D2D-388A-4629-B056-582D3CC29BF8}"/>
    <cellStyle name="Normal 7 8 3 4" xfId="3702" xr:uid="{B3C873C7-01E5-4690-AEE8-7F316DE57A74}"/>
    <cellStyle name="Normal 7 8 4" xfId="3703" xr:uid="{23EB5568-9667-4B35-8E4D-E37753AAF9FF}"/>
    <cellStyle name="Normal 7 8 5" xfId="3704" xr:uid="{E4D8700D-1748-45CD-9A84-BB3BD68CA395}"/>
    <cellStyle name="Normal 7 8 6" xfId="3705" xr:uid="{A77B844B-0AA0-46C0-AEB7-4D9C511B65CE}"/>
    <cellStyle name="Normal 7 9" xfId="373" xr:uid="{5220C8F2-23F3-4606-A06F-6AD8A4E5D46E}"/>
    <cellStyle name="Normal 7 9 2" xfId="1964" xr:uid="{A6E11AE2-E118-49FC-99E3-3D5F8A4AD24F}"/>
    <cellStyle name="Normal 7 9 2 2" xfId="3706" xr:uid="{85B0ABFB-C6C1-48A5-BC4B-7E1573964E95}"/>
    <cellStyle name="Normal 7 9 2 2 2" xfId="4408" xr:uid="{7352A7D1-E082-4FF6-975A-6B5025820148}"/>
    <cellStyle name="Normal 7 9 2 2 3" xfId="4687" xr:uid="{6825860D-6827-4BA1-B64B-7D0951CF5FF1}"/>
    <cellStyle name="Normal 7 9 2 3" xfId="3707" xr:uid="{44D34558-BCDC-4F96-B948-13C63E04E99A}"/>
    <cellStyle name="Normal 7 9 2 4" xfId="3708" xr:uid="{26F1F4E7-48CC-4B6B-B019-7E52D09D6D5A}"/>
    <cellStyle name="Normal 7 9 3" xfId="3709" xr:uid="{FB217ECC-F5DB-491B-AFAF-5E863C221D47}"/>
    <cellStyle name="Normal 7 9 3 2" xfId="5342" xr:uid="{F73BA468-9CFC-4658-88F6-F9D03319EABD}"/>
    <cellStyle name="Normal 7 9 4" xfId="3710" xr:uid="{B3B343AF-8057-4548-874A-E57B6BBF98D0}"/>
    <cellStyle name="Normal 7 9 4 2" xfId="4578" xr:uid="{0D15937D-C635-4960-AA7F-6F6728AA9868}"/>
    <cellStyle name="Normal 7 9 4 3" xfId="4688" xr:uid="{AC89C498-1357-49D2-9EC9-A99DA2E81283}"/>
    <cellStyle name="Normal 7 9 4 4" xfId="4607" xr:uid="{AEC20649-58D8-4BDE-B4FE-9650E27ED84F}"/>
    <cellStyle name="Normal 7 9 5" xfId="3711" xr:uid="{DD15B1BD-3B8C-451D-BA96-BFC60A007E2D}"/>
    <cellStyle name="Normal 8" xfId="146" xr:uid="{A50C296F-B06D-4EE6-8654-008F46DDFCA0}"/>
    <cellStyle name="Normal 8 10" xfId="1965" xr:uid="{D011A954-95C0-4B1A-A79C-B5BC88D43500}"/>
    <cellStyle name="Normal 8 10 2" xfId="3712" xr:uid="{F7C8B37C-CAA3-44F0-9D31-C3D488451DD5}"/>
    <cellStyle name="Normal 8 10 3" xfId="3713" xr:uid="{042840C7-7BCD-4237-84D1-51B3890CCF8C}"/>
    <cellStyle name="Normal 8 10 4" xfId="3714" xr:uid="{F7986947-1432-470E-AA2F-ECDEE5BC7C08}"/>
    <cellStyle name="Normal 8 11" xfId="3715" xr:uid="{A687D313-BA87-434F-95C6-38E45D1727D5}"/>
    <cellStyle name="Normal 8 11 2" xfId="3716" xr:uid="{D3FB4EAC-24CF-429F-8C05-3784FE1E6BBC}"/>
    <cellStyle name="Normal 8 11 3" xfId="3717" xr:uid="{D94D8AAF-0F45-4597-AFB9-7F72982EE873}"/>
    <cellStyle name="Normal 8 11 4" xfId="3718" xr:uid="{3FE7AC97-EA32-4F25-8A07-DEF48F8D3ECD}"/>
    <cellStyle name="Normal 8 12" xfId="3719" xr:uid="{8A5C6D0F-DE65-4F1C-929C-475A4BE41345}"/>
    <cellStyle name="Normal 8 12 2" xfId="3720" xr:uid="{627A1513-F666-4681-9528-D1F4460EEA90}"/>
    <cellStyle name="Normal 8 13" xfId="3721" xr:uid="{33EB833B-F3F5-4690-8C96-12EC6B05A6EC}"/>
    <cellStyle name="Normal 8 14" xfId="3722" xr:uid="{932D8619-F859-4043-AF91-FC261273AE14}"/>
    <cellStyle name="Normal 8 15" xfId="3723" xr:uid="{862E4C40-E85F-4F5F-91F6-5BEF6DAD06AD}"/>
    <cellStyle name="Normal 8 2" xfId="147" xr:uid="{6DA0B0CA-873E-4FE4-8601-8B1F84F671BA}"/>
    <cellStyle name="Normal 8 2 10" xfId="3724" xr:uid="{6C7DD464-CD28-4F56-B37D-6536B140B186}"/>
    <cellStyle name="Normal 8 2 11" xfId="3725" xr:uid="{2401482E-FAA1-4202-8A60-53E66FDCA49F}"/>
    <cellStyle name="Normal 8 2 2" xfId="148" xr:uid="{C00677AB-73A2-49EA-83C5-3060BCDCF4A9}"/>
    <cellStyle name="Normal 8 2 2 2" xfId="149" xr:uid="{8705320E-8E29-4007-875E-F2A0DE362E31}"/>
    <cellStyle name="Normal 8 2 2 2 2" xfId="374" xr:uid="{6E015D00-96EC-47D2-8F29-056F2DE0CB02}"/>
    <cellStyle name="Normal 8 2 2 2 2 2" xfId="751" xr:uid="{C9792EAA-E8A0-4E78-A812-A31B066806F8}"/>
    <cellStyle name="Normal 8 2 2 2 2 2 2" xfId="752" xr:uid="{C42B6E6F-9930-474B-A02C-AC939A42C414}"/>
    <cellStyle name="Normal 8 2 2 2 2 2 2 2" xfId="1966" xr:uid="{F5093636-A6C2-4DE4-A532-9FC1448FEFC2}"/>
    <cellStyle name="Normal 8 2 2 2 2 2 2 2 2" xfId="1967" xr:uid="{4E4ADD39-D4C9-4ED0-B2E4-D8158564589C}"/>
    <cellStyle name="Normal 8 2 2 2 2 2 2 3" xfId="1968" xr:uid="{1FC10B0E-51FD-4D8F-952E-5940B38B1109}"/>
    <cellStyle name="Normal 8 2 2 2 2 2 3" xfId="1969" xr:uid="{B76767BB-5140-4BDE-92EB-2B8F49C9C77F}"/>
    <cellStyle name="Normal 8 2 2 2 2 2 3 2" xfId="1970" xr:uid="{86346459-06A4-4B89-9C36-7E30A16D249F}"/>
    <cellStyle name="Normal 8 2 2 2 2 2 4" xfId="1971" xr:uid="{C6A7C3BF-0798-4582-8473-3F63DD4B8B97}"/>
    <cellStyle name="Normal 8 2 2 2 2 3" xfId="753" xr:uid="{EC0C06E5-8FBF-4190-BA87-77A2DD088E5F}"/>
    <cellStyle name="Normal 8 2 2 2 2 3 2" xfId="1972" xr:uid="{13971ECC-3865-4F9C-B848-81BFC9211EF9}"/>
    <cellStyle name="Normal 8 2 2 2 2 3 2 2" xfId="1973" xr:uid="{79ECA26C-0547-47F4-8569-5ED53E93E5EF}"/>
    <cellStyle name="Normal 8 2 2 2 2 3 3" xfId="1974" xr:uid="{FC6A8D0F-15CF-4868-BB9E-1DE397F41AF5}"/>
    <cellStyle name="Normal 8 2 2 2 2 3 4" xfId="3726" xr:uid="{6BA6CA12-860E-4221-B8F4-918C2ECA8235}"/>
    <cellStyle name="Normal 8 2 2 2 2 4" xfId="1975" xr:uid="{D80FD40C-89BA-4367-ACDA-932C2F0996D6}"/>
    <cellStyle name="Normal 8 2 2 2 2 4 2" xfId="1976" xr:uid="{85B3BEE8-DC51-4296-946E-8F317E63F773}"/>
    <cellStyle name="Normal 8 2 2 2 2 5" xfId="1977" xr:uid="{81FB4E6F-C3D3-4E35-92F6-FF25A4EC3CE5}"/>
    <cellStyle name="Normal 8 2 2 2 2 6" xfId="3727" xr:uid="{97442AA4-1E5B-407D-B536-FBBDCB256BEB}"/>
    <cellStyle name="Normal 8 2 2 2 3" xfId="375" xr:uid="{F6EB0BB4-FB49-4219-91B5-4CD3BC0E66BF}"/>
    <cellStyle name="Normal 8 2 2 2 3 2" xfId="754" xr:uid="{F49333BD-BEA1-4561-9A27-37AFC36B3B9D}"/>
    <cellStyle name="Normal 8 2 2 2 3 2 2" xfId="755" xr:uid="{C0E3B915-2239-4E7F-8297-AB4C6AAAF630}"/>
    <cellStyle name="Normal 8 2 2 2 3 2 2 2" xfId="1978" xr:uid="{0E3F6009-501E-42B9-BAA6-EB8E0DFEDC5B}"/>
    <cellStyle name="Normal 8 2 2 2 3 2 2 2 2" xfId="1979" xr:uid="{6632AEA4-B74B-4B52-BAD4-33B9EA835CB3}"/>
    <cellStyle name="Normal 8 2 2 2 3 2 2 3" xfId="1980" xr:uid="{A9638F44-D1FA-46D2-9393-7B32954BB422}"/>
    <cellStyle name="Normal 8 2 2 2 3 2 3" xfId="1981" xr:uid="{B33A600A-062F-4CD6-935E-EB2F8F66C07A}"/>
    <cellStyle name="Normal 8 2 2 2 3 2 3 2" xfId="1982" xr:uid="{0C019BEE-289A-46AA-AAE4-42ABFFA52B1F}"/>
    <cellStyle name="Normal 8 2 2 2 3 2 4" xfId="1983" xr:uid="{8834ACD8-0B4E-44F1-AED7-8B4933316043}"/>
    <cellStyle name="Normal 8 2 2 2 3 3" xfId="756" xr:uid="{0117EEA4-DCB9-4154-8198-F53F5A4EC827}"/>
    <cellStyle name="Normal 8 2 2 2 3 3 2" xfId="1984" xr:uid="{2C02A60C-A915-4B56-9A55-D32A0728B538}"/>
    <cellStyle name="Normal 8 2 2 2 3 3 2 2" xfId="1985" xr:uid="{0117F0B9-7A6D-4036-AF71-C862BFC03B95}"/>
    <cellStyle name="Normal 8 2 2 2 3 3 3" xfId="1986" xr:uid="{48F00929-9E45-42BE-A7C6-E47407A420D3}"/>
    <cellStyle name="Normal 8 2 2 2 3 4" xfId="1987" xr:uid="{B4F3DD19-FE93-4C4E-A0DB-B72AF3A684A3}"/>
    <cellStyle name="Normal 8 2 2 2 3 4 2" xfId="1988" xr:uid="{4DCBE6E8-223A-4C91-9331-B3896E06E6BA}"/>
    <cellStyle name="Normal 8 2 2 2 3 5" xfId="1989" xr:uid="{77718CA4-1CC4-4671-B540-EEA7537C4139}"/>
    <cellStyle name="Normal 8 2 2 2 4" xfId="757" xr:uid="{F126DCB9-70D7-48A3-A005-A92394785819}"/>
    <cellStyle name="Normal 8 2 2 2 4 2" xfId="758" xr:uid="{43D8627D-68F1-4E03-9CF3-128077A3421B}"/>
    <cellStyle name="Normal 8 2 2 2 4 2 2" xfId="1990" xr:uid="{9BBBEF68-E487-4FE2-A697-1E0C54CBD858}"/>
    <cellStyle name="Normal 8 2 2 2 4 2 2 2" xfId="1991" xr:uid="{C01EBD6D-B688-4889-81EC-0A142276CE33}"/>
    <cellStyle name="Normal 8 2 2 2 4 2 3" xfId="1992" xr:uid="{FF8B4044-4D04-498F-8937-0FAB6F20B76E}"/>
    <cellStyle name="Normal 8 2 2 2 4 3" xfId="1993" xr:uid="{C1926A9C-526F-487F-845A-16D4A82FE216}"/>
    <cellStyle name="Normal 8 2 2 2 4 3 2" xfId="1994" xr:uid="{87A14803-B8A8-46AB-80AF-48FD088BD582}"/>
    <cellStyle name="Normal 8 2 2 2 4 4" xfId="1995" xr:uid="{BE9B29DA-0D18-4BC9-9107-A6A1CAA66339}"/>
    <cellStyle name="Normal 8 2 2 2 5" xfId="759" xr:uid="{D2378F5F-981A-4CD2-8F8D-2CB8C97884F2}"/>
    <cellStyle name="Normal 8 2 2 2 5 2" xfId="1996" xr:uid="{2FC9DCEA-CE70-4566-8E76-8ADC396C1795}"/>
    <cellStyle name="Normal 8 2 2 2 5 2 2" xfId="1997" xr:uid="{95F782EF-8854-4A74-A781-39E240FC63AC}"/>
    <cellStyle name="Normal 8 2 2 2 5 3" xfId="1998" xr:uid="{7E5A65AF-81D6-436A-AC77-CD02F51D9F40}"/>
    <cellStyle name="Normal 8 2 2 2 5 4" xfId="3728" xr:uid="{B2706F83-A6CC-48B3-A59B-35657403CF0B}"/>
    <cellStyle name="Normal 8 2 2 2 6" xfId="1999" xr:uid="{BBB77C61-AEC5-449C-8F69-558FEAA6EF79}"/>
    <cellStyle name="Normal 8 2 2 2 6 2" xfId="2000" xr:uid="{B620303D-8A7E-41C5-83E5-F6A6FA8C9716}"/>
    <cellStyle name="Normal 8 2 2 2 7" xfId="2001" xr:uid="{3E5C3662-2503-4382-9308-B49538F2D134}"/>
    <cellStyle name="Normal 8 2 2 2 8" xfId="3729" xr:uid="{D2BB4F6E-FF19-4393-A36A-55C78B98C4E6}"/>
    <cellStyle name="Normal 8 2 2 3" xfId="376" xr:uid="{D33D969E-BD34-462E-B7CE-96DF6C262A77}"/>
    <cellStyle name="Normal 8 2 2 3 2" xfId="760" xr:uid="{1FD2094F-1459-4C75-9F21-BC2E11D2A1DF}"/>
    <cellStyle name="Normal 8 2 2 3 2 2" xfId="761" xr:uid="{7F3FE45C-92BA-4F20-8E2B-EB36EF212169}"/>
    <cellStyle name="Normal 8 2 2 3 2 2 2" xfId="2002" xr:uid="{2F06A47C-BBDC-4AA6-82E6-AAB1C20C699A}"/>
    <cellStyle name="Normal 8 2 2 3 2 2 2 2" xfId="2003" xr:uid="{B3968700-91CB-40B9-AE14-82A0445F8F14}"/>
    <cellStyle name="Normal 8 2 2 3 2 2 3" xfId="2004" xr:uid="{6822A538-3C6C-4C42-B2AE-2949048AE210}"/>
    <cellStyle name="Normal 8 2 2 3 2 3" xfId="2005" xr:uid="{FFF7E0C7-09F9-4AA1-82BC-BD416D5F78D3}"/>
    <cellStyle name="Normal 8 2 2 3 2 3 2" xfId="2006" xr:uid="{CF87EB46-7D84-46AC-BAA2-8CF95DF3AB39}"/>
    <cellStyle name="Normal 8 2 2 3 2 4" xfId="2007" xr:uid="{8C52B6EF-F0E7-4300-B3E2-2864848F02E3}"/>
    <cellStyle name="Normal 8 2 2 3 3" xfId="762" xr:uid="{43381B2C-2932-4420-A469-6237EFE31540}"/>
    <cellStyle name="Normal 8 2 2 3 3 2" xfId="2008" xr:uid="{9AF3ACA0-AB7A-4824-8010-FD005A03ECD0}"/>
    <cellStyle name="Normal 8 2 2 3 3 2 2" xfId="2009" xr:uid="{37540C5C-046E-4D98-9844-6B8F8A1D0A5F}"/>
    <cellStyle name="Normal 8 2 2 3 3 3" xfId="2010" xr:uid="{68D7ADA3-C1AA-4121-B9A7-C8FF2A53FFF9}"/>
    <cellStyle name="Normal 8 2 2 3 3 4" xfId="3730" xr:uid="{AE0CCAF1-89B7-4275-B6CD-8D8A3C44FDCA}"/>
    <cellStyle name="Normal 8 2 2 3 4" xfId="2011" xr:uid="{1DE8A73B-ABFE-4EDF-8BB6-14D20F31ED2E}"/>
    <cellStyle name="Normal 8 2 2 3 4 2" xfId="2012" xr:uid="{EA4D3964-1ACF-4155-A3C6-A305D1CDD631}"/>
    <cellStyle name="Normal 8 2 2 3 5" xfId="2013" xr:uid="{F14C5384-3AE2-451E-816D-F2B228F01BBA}"/>
    <cellStyle name="Normal 8 2 2 3 6" xfId="3731" xr:uid="{7223EAA9-16F5-4143-B15E-F3D9721ED074}"/>
    <cellStyle name="Normal 8 2 2 4" xfId="377" xr:uid="{1B03DBF4-A62F-4117-AF02-756E9297F271}"/>
    <cellStyle name="Normal 8 2 2 4 2" xfId="763" xr:uid="{CD3CD37C-A377-4A3F-9AEB-7D89FF6D2E18}"/>
    <cellStyle name="Normal 8 2 2 4 2 2" xfId="764" xr:uid="{D71C3675-3F69-47CF-A739-96121FD0A2B8}"/>
    <cellStyle name="Normal 8 2 2 4 2 2 2" xfId="2014" xr:uid="{929A127C-7CE4-4103-83D0-76B35140B310}"/>
    <cellStyle name="Normal 8 2 2 4 2 2 2 2" xfId="2015" xr:uid="{4A2FB664-8F25-4621-B8D1-AF2F23C98C9B}"/>
    <cellStyle name="Normal 8 2 2 4 2 2 3" xfId="2016" xr:uid="{2C98E497-CC6C-43E1-9045-24C3EA7E6E25}"/>
    <cellStyle name="Normal 8 2 2 4 2 3" xfId="2017" xr:uid="{94EBD9D0-B1DA-476D-9720-95D9AB2E93D6}"/>
    <cellStyle name="Normal 8 2 2 4 2 3 2" xfId="2018" xr:uid="{4FC460A9-ED0A-437B-BC29-44054C3999F6}"/>
    <cellStyle name="Normal 8 2 2 4 2 4" xfId="2019" xr:uid="{A5940AEA-4DE4-4232-A298-4011D3FB581C}"/>
    <cellStyle name="Normal 8 2 2 4 3" xfId="765" xr:uid="{17C622D8-88FA-4CC2-81D5-989530151CE6}"/>
    <cellStyle name="Normal 8 2 2 4 3 2" xfId="2020" xr:uid="{C43D731E-D969-4851-AB4B-0557E2437450}"/>
    <cellStyle name="Normal 8 2 2 4 3 2 2" xfId="2021" xr:uid="{076624E6-B8FF-4040-B4F0-094290613ED3}"/>
    <cellStyle name="Normal 8 2 2 4 3 3" xfId="2022" xr:uid="{B1021B8F-7036-4830-8793-36A3B3599D71}"/>
    <cellStyle name="Normal 8 2 2 4 4" xfId="2023" xr:uid="{BBA60063-2516-496A-B918-EC85EF551165}"/>
    <cellStyle name="Normal 8 2 2 4 4 2" xfId="2024" xr:uid="{508FECB3-F1BA-4782-A18E-98397E14F7A1}"/>
    <cellStyle name="Normal 8 2 2 4 5" xfId="2025" xr:uid="{C6CD0834-9EAA-4F0A-B361-B5AF4B68E3CA}"/>
    <cellStyle name="Normal 8 2 2 5" xfId="378" xr:uid="{7AFD794B-3409-4141-B1A0-29F7A730ADD8}"/>
    <cellStyle name="Normal 8 2 2 5 2" xfId="766" xr:uid="{C935BC6D-DFC2-4583-89BB-F6FC85F5D42E}"/>
    <cellStyle name="Normal 8 2 2 5 2 2" xfId="2026" xr:uid="{56EAECB9-E208-46BB-ABC6-8BEFDA76DC75}"/>
    <cellStyle name="Normal 8 2 2 5 2 2 2" xfId="2027" xr:uid="{7D15BD08-4D46-4ED7-A594-C892A6571736}"/>
    <cellStyle name="Normal 8 2 2 5 2 3" xfId="2028" xr:uid="{08A69B90-E60F-42D0-A838-A3FBEB147CC3}"/>
    <cellStyle name="Normal 8 2 2 5 3" xfId="2029" xr:uid="{D19734A9-22D7-4A84-9179-CC5E775D9853}"/>
    <cellStyle name="Normal 8 2 2 5 3 2" xfId="2030" xr:uid="{60A334D1-2A41-42A8-A314-3DAB9DFF28D4}"/>
    <cellStyle name="Normal 8 2 2 5 4" xfId="2031" xr:uid="{687AD020-2F7D-4978-AEF1-9031652E7E3C}"/>
    <cellStyle name="Normal 8 2 2 6" xfId="767" xr:uid="{723F8274-9711-4348-94FD-4246FE985710}"/>
    <cellStyle name="Normal 8 2 2 6 2" xfId="2032" xr:uid="{5FF8A623-91D9-4122-811D-EE1973FBDC95}"/>
    <cellStyle name="Normal 8 2 2 6 2 2" xfId="2033" xr:uid="{C2544EBA-8F04-4AB1-B212-B261FEC92B2E}"/>
    <cellStyle name="Normal 8 2 2 6 3" xfId="2034" xr:uid="{617CAFFA-6513-480E-A6CF-AC3C1A158EA2}"/>
    <cellStyle name="Normal 8 2 2 6 4" xfId="3732" xr:uid="{A1262F91-8D1A-46B4-B599-F495543C8CE6}"/>
    <cellStyle name="Normal 8 2 2 7" xfId="2035" xr:uid="{0A4F6D0A-BC5F-4118-8484-AAEB6E9930FE}"/>
    <cellStyle name="Normal 8 2 2 7 2" xfId="2036" xr:uid="{5050046D-8540-4E99-A420-0930298E769B}"/>
    <cellStyle name="Normal 8 2 2 8" xfId="2037" xr:uid="{57884AC4-0BEA-4E03-B664-E0F3CB79B0BF}"/>
    <cellStyle name="Normal 8 2 2 9" xfId="3733" xr:uid="{D1F6184F-C0B7-4A6A-9727-700F967C5D01}"/>
    <cellStyle name="Normal 8 2 3" xfId="150" xr:uid="{47956F16-C9B0-4840-A177-FB40C40490AF}"/>
    <cellStyle name="Normal 8 2 3 2" xfId="151" xr:uid="{8F1503A1-D5D1-4138-B4D6-8B66F71ACA13}"/>
    <cellStyle name="Normal 8 2 3 2 2" xfId="768" xr:uid="{44F5A0A3-010D-40E0-8B5D-14A10C9ED9E9}"/>
    <cellStyle name="Normal 8 2 3 2 2 2" xfId="769" xr:uid="{89DD3F15-C49F-4C34-8E82-8B9357819111}"/>
    <cellStyle name="Normal 8 2 3 2 2 2 2" xfId="2038" xr:uid="{1A084B5C-FF7B-4513-AE41-7AC4DBFABEF7}"/>
    <cellStyle name="Normal 8 2 3 2 2 2 2 2" xfId="2039" xr:uid="{A5B412D0-430C-499D-AFB5-7CF871D30855}"/>
    <cellStyle name="Normal 8 2 3 2 2 2 3" xfId="2040" xr:uid="{A996BE32-0549-4501-BF01-5B4586624D6C}"/>
    <cellStyle name="Normal 8 2 3 2 2 3" xfId="2041" xr:uid="{60453FD0-A534-484C-A0C4-B493309AB020}"/>
    <cellStyle name="Normal 8 2 3 2 2 3 2" xfId="2042" xr:uid="{BC37FDA9-7591-48B3-BD83-69BFD10C9EB7}"/>
    <cellStyle name="Normal 8 2 3 2 2 4" xfId="2043" xr:uid="{5881010D-17EF-4359-9EBF-44F961729360}"/>
    <cellStyle name="Normal 8 2 3 2 3" xfId="770" xr:uid="{78164794-C3C9-4A79-B0E6-29EA6D48C6D2}"/>
    <cellStyle name="Normal 8 2 3 2 3 2" xfId="2044" xr:uid="{D68D7B43-3E2E-494C-A265-CC814B9D6EC1}"/>
    <cellStyle name="Normal 8 2 3 2 3 2 2" xfId="2045" xr:uid="{0D709C59-2949-491C-85A8-2922E4B5F4FF}"/>
    <cellStyle name="Normal 8 2 3 2 3 3" xfId="2046" xr:uid="{FE2FA332-5271-4198-AE89-F8AB598AB9CA}"/>
    <cellStyle name="Normal 8 2 3 2 3 4" xfId="3734" xr:uid="{57EB70B1-0B67-4C4D-9783-D502A0D443A6}"/>
    <cellStyle name="Normal 8 2 3 2 4" xfId="2047" xr:uid="{314C771F-81A6-4A29-BB1E-68184498E7FA}"/>
    <cellStyle name="Normal 8 2 3 2 4 2" xfId="2048" xr:uid="{32A9EF33-B7D3-439D-8268-93FD6CF0BABB}"/>
    <cellStyle name="Normal 8 2 3 2 5" xfId="2049" xr:uid="{4C07377B-A866-41C4-900B-AECAC1C4E6BA}"/>
    <cellStyle name="Normal 8 2 3 2 6" xfId="3735" xr:uid="{A8AF4D30-F9A2-44CE-A66C-3012BA86AC51}"/>
    <cellStyle name="Normal 8 2 3 3" xfId="379" xr:uid="{1111A529-E0C8-43E3-9E8C-15482CFE3E90}"/>
    <cellStyle name="Normal 8 2 3 3 2" xfId="771" xr:uid="{9D4738B6-DB52-4520-A7C8-F36322DD873B}"/>
    <cellStyle name="Normal 8 2 3 3 2 2" xfId="772" xr:uid="{2BDAB36E-B25D-47ED-B851-384551E9B0FE}"/>
    <cellStyle name="Normal 8 2 3 3 2 2 2" xfId="2050" xr:uid="{D773712A-BD1B-4D9D-9A06-FF49C21B590A}"/>
    <cellStyle name="Normal 8 2 3 3 2 2 2 2" xfId="2051" xr:uid="{6654CE53-ADC6-449B-B925-BF3F0AD49157}"/>
    <cellStyle name="Normal 8 2 3 3 2 2 3" xfId="2052" xr:uid="{DD45CDDD-56C0-4DCD-B29F-601DA08C1C94}"/>
    <cellStyle name="Normal 8 2 3 3 2 3" xfId="2053" xr:uid="{CC3A6A90-0F0B-4F2A-8B17-87776979A87A}"/>
    <cellStyle name="Normal 8 2 3 3 2 3 2" xfId="2054" xr:uid="{9B5F3694-B196-4061-823D-F1ADE912F119}"/>
    <cellStyle name="Normal 8 2 3 3 2 4" xfId="2055" xr:uid="{1C210879-4405-4D0E-B409-98F309DD0A9C}"/>
    <cellStyle name="Normal 8 2 3 3 3" xfId="773" xr:uid="{FE4FC4E9-3095-4641-85B0-9770B196A197}"/>
    <cellStyle name="Normal 8 2 3 3 3 2" xfId="2056" xr:uid="{72262B49-25A7-4FC6-8A60-3679FD77FBCD}"/>
    <cellStyle name="Normal 8 2 3 3 3 2 2" xfId="2057" xr:uid="{55B39170-90F9-46F0-80D9-1314E7184CA0}"/>
    <cellStyle name="Normal 8 2 3 3 3 3" xfId="2058" xr:uid="{72F27BC4-D17E-461B-9D19-953554A4ED42}"/>
    <cellStyle name="Normal 8 2 3 3 4" xfId="2059" xr:uid="{674989B0-5472-49BB-9706-7298CA8003C2}"/>
    <cellStyle name="Normal 8 2 3 3 4 2" xfId="2060" xr:uid="{7DFF3EAD-98E9-4CD4-9DCA-3D62948372B4}"/>
    <cellStyle name="Normal 8 2 3 3 5" xfId="2061" xr:uid="{CFDBC861-63D4-4D5C-8D73-257BBD77CD86}"/>
    <cellStyle name="Normal 8 2 3 4" xfId="380" xr:uid="{CD4EEACD-2CB8-4BC7-8298-2865136DDBF1}"/>
    <cellStyle name="Normal 8 2 3 4 2" xfId="774" xr:uid="{1D35B00C-1CDF-4F26-9D4D-C92B057228AD}"/>
    <cellStyle name="Normal 8 2 3 4 2 2" xfId="2062" xr:uid="{9E89B4C2-7E2D-45CE-8AB9-53EFFC3200DB}"/>
    <cellStyle name="Normal 8 2 3 4 2 2 2" xfId="2063" xr:uid="{262C6448-BA8F-4C1E-B0FB-F5AF6338BF49}"/>
    <cellStyle name="Normal 8 2 3 4 2 3" xfId="2064" xr:uid="{1FB043FE-F9B6-4C29-9ADF-A4ADC4FD4F30}"/>
    <cellStyle name="Normal 8 2 3 4 3" xfId="2065" xr:uid="{EDCAC5EE-1436-41D7-BFFC-997A7A292E29}"/>
    <cellStyle name="Normal 8 2 3 4 3 2" xfId="2066" xr:uid="{32CA2E15-5824-425C-BEAF-B970FEF9019C}"/>
    <cellStyle name="Normal 8 2 3 4 4" xfId="2067" xr:uid="{6D1C9D09-74EA-4A92-80F0-7FC8F89C0DDE}"/>
    <cellStyle name="Normal 8 2 3 5" xfId="775" xr:uid="{E40A80F7-EBE8-4954-B1A6-4C1419EBE554}"/>
    <cellStyle name="Normal 8 2 3 5 2" xfId="2068" xr:uid="{23A1E376-65C4-40A4-BED2-C2B5DECE914D}"/>
    <cellStyle name="Normal 8 2 3 5 2 2" xfId="2069" xr:uid="{DFF29FB2-96DA-498C-94DD-10D362701319}"/>
    <cellStyle name="Normal 8 2 3 5 3" xfId="2070" xr:uid="{4FB69FAF-69AF-4A8A-8859-974F7C5D0AFE}"/>
    <cellStyle name="Normal 8 2 3 5 4" xfId="3736" xr:uid="{8906F60C-FD94-4861-87F3-2144619AC59A}"/>
    <cellStyle name="Normal 8 2 3 6" xfId="2071" xr:uid="{1EDFEC7C-91F2-4386-A30A-7CBA20C8E9BE}"/>
    <cellStyle name="Normal 8 2 3 6 2" xfId="2072" xr:uid="{1FAA6FCE-CA8B-4897-A49C-3E7BEE93DF7F}"/>
    <cellStyle name="Normal 8 2 3 7" xfId="2073" xr:uid="{63D3B310-869F-4045-8300-9B4240F9E23D}"/>
    <cellStyle name="Normal 8 2 3 8" xfId="3737" xr:uid="{3435C04C-5B6D-4077-9C22-021D6A8DD3F8}"/>
    <cellStyle name="Normal 8 2 4" xfId="152" xr:uid="{08A26FFA-2A58-4BE0-AB87-9C93882F420A}"/>
    <cellStyle name="Normal 8 2 4 2" xfId="449" xr:uid="{44236544-C4B3-4C40-A71F-5C2154E16AEF}"/>
    <cellStyle name="Normal 8 2 4 2 2" xfId="776" xr:uid="{2C2F4F25-E22F-4562-920B-ED9B45E4CB5B}"/>
    <cellStyle name="Normal 8 2 4 2 2 2" xfId="2074" xr:uid="{13F1543E-7F3D-42AB-96CE-156E3F076B2B}"/>
    <cellStyle name="Normal 8 2 4 2 2 2 2" xfId="2075" xr:uid="{B57DF601-89BA-4BDB-BECB-FD28993B9C55}"/>
    <cellStyle name="Normal 8 2 4 2 2 3" xfId="2076" xr:uid="{D261D734-DBF7-4DBF-90EE-691B9EE84CB9}"/>
    <cellStyle name="Normal 8 2 4 2 2 4" xfId="3738" xr:uid="{DFF55AB8-AB86-47B9-954B-174ACEDC82C6}"/>
    <cellStyle name="Normal 8 2 4 2 3" xfId="2077" xr:uid="{05270490-B858-4CBB-AFCA-46E546C47F50}"/>
    <cellStyle name="Normal 8 2 4 2 3 2" xfId="2078" xr:uid="{F2040F00-4A77-4FFE-8883-1D230521E533}"/>
    <cellStyle name="Normal 8 2 4 2 4" xfId="2079" xr:uid="{2495467E-CEC5-49B5-A83C-AB60A1049C2D}"/>
    <cellStyle name="Normal 8 2 4 2 5" xfId="3739" xr:uid="{D1738B22-6D0E-451D-B236-A299F568599B}"/>
    <cellStyle name="Normal 8 2 4 3" xfId="777" xr:uid="{21510C2F-E889-41B4-8E06-C1DA0E254E0A}"/>
    <cellStyle name="Normal 8 2 4 3 2" xfId="2080" xr:uid="{1769FE10-9F4F-4806-BE0C-1A5366EB27D6}"/>
    <cellStyle name="Normal 8 2 4 3 2 2" xfId="2081" xr:uid="{365B935D-FFD9-4243-9156-CD4D50FEF4E3}"/>
    <cellStyle name="Normal 8 2 4 3 3" xfId="2082" xr:uid="{09F7603B-922B-4A58-A79C-A248D5827373}"/>
    <cellStyle name="Normal 8 2 4 3 4" xfId="3740" xr:uid="{59919B2B-30F3-416B-A6AC-6A58822FB6C3}"/>
    <cellStyle name="Normal 8 2 4 4" xfId="2083" xr:uid="{A0279567-235C-407B-B79F-8A407B519B42}"/>
    <cellStyle name="Normal 8 2 4 4 2" xfId="2084" xr:uid="{752DF6DA-6713-4A05-B2E8-D0A233CABA35}"/>
    <cellStyle name="Normal 8 2 4 4 3" xfId="3741" xr:uid="{38E0A81D-9D94-4B49-8F3D-E69FCDEA03EE}"/>
    <cellStyle name="Normal 8 2 4 4 4" xfId="3742" xr:uid="{3D049129-06B0-4C25-B34C-C1F7C9D38750}"/>
    <cellStyle name="Normal 8 2 4 5" xfId="2085" xr:uid="{EBD34145-2EAE-4E67-A6FA-24766F49CE66}"/>
    <cellStyle name="Normal 8 2 4 6" xfId="3743" xr:uid="{8E65E3AF-8811-47B5-8B3B-AE147452F863}"/>
    <cellStyle name="Normal 8 2 4 7" xfId="3744" xr:uid="{866CBBD3-02E6-474F-9FC3-9C5B430D34BF}"/>
    <cellStyle name="Normal 8 2 5" xfId="381" xr:uid="{6476D64E-0C94-4CC5-B71C-AFDBFAAA5BFF}"/>
    <cellStyle name="Normal 8 2 5 2" xfId="778" xr:uid="{EE39F7DA-FDFA-4008-AF33-F4C0D56E7EB0}"/>
    <cellStyle name="Normal 8 2 5 2 2" xfId="779" xr:uid="{6DB38400-C1B8-429F-A139-3ACD03E2AA6F}"/>
    <cellStyle name="Normal 8 2 5 2 2 2" xfId="2086" xr:uid="{44A93503-AF0E-4D96-95DA-D571E5E4B060}"/>
    <cellStyle name="Normal 8 2 5 2 2 2 2" xfId="2087" xr:uid="{4CBB006B-7B00-47AD-B285-EB877C3109D8}"/>
    <cellStyle name="Normal 8 2 5 2 2 3" xfId="2088" xr:uid="{6F4EBA29-97C6-4ED8-A984-248D11E2DE32}"/>
    <cellStyle name="Normal 8 2 5 2 3" xfId="2089" xr:uid="{13C4E7F2-1543-4BA2-B27D-C3FF0C146F79}"/>
    <cellStyle name="Normal 8 2 5 2 3 2" xfId="2090" xr:uid="{024D4914-2248-466D-991E-54514E7C7A34}"/>
    <cellStyle name="Normal 8 2 5 2 4" xfId="2091" xr:uid="{997B4779-128E-4FBE-9C70-7357EC9B857C}"/>
    <cellStyle name="Normal 8 2 5 3" xfId="780" xr:uid="{58141932-4A22-4296-8B44-A14C694D4267}"/>
    <cellStyle name="Normal 8 2 5 3 2" xfId="2092" xr:uid="{F0A14B52-A6D7-4D25-89FC-172B06EEAF64}"/>
    <cellStyle name="Normal 8 2 5 3 2 2" xfId="2093" xr:uid="{3B0FA88C-64FA-40D8-ACCF-DA0DC6C710E0}"/>
    <cellStyle name="Normal 8 2 5 3 3" xfId="2094" xr:uid="{20AC25B8-2A02-4DB1-96D2-4A2594BCA8AC}"/>
    <cellStyle name="Normal 8 2 5 3 4" xfId="3745" xr:uid="{AE84A6BF-2A58-421A-ACAC-D24D08EF8043}"/>
    <cellStyle name="Normal 8 2 5 4" xfId="2095" xr:uid="{B32B7C9E-BDA2-41DC-99AE-49D8F15232D0}"/>
    <cellStyle name="Normal 8 2 5 4 2" xfId="2096" xr:uid="{6AE6652D-1E1B-4596-94D2-033177C06B26}"/>
    <cellStyle name="Normal 8 2 5 5" xfId="2097" xr:uid="{AA633B7C-DD40-43B0-89D5-2CC2FD371763}"/>
    <cellStyle name="Normal 8 2 5 6" xfId="3746" xr:uid="{34B54E4E-F4B9-47D6-970D-96608F6E731E}"/>
    <cellStyle name="Normal 8 2 6" xfId="382" xr:uid="{7C0F3774-F482-443D-81FC-02BA013C9EBB}"/>
    <cellStyle name="Normal 8 2 6 2" xfId="781" xr:uid="{0027BE66-512F-470E-B92A-A255A3248FED}"/>
    <cellStyle name="Normal 8 2 6 2 2" xfId="2098" xr:uid="{7733E916-7FEA-44E2-9A53-E4C8ED021DC4}"/>
    <cellStyle name="Normal 8 2 6 2 2 2" xfId="2099" xr:uid="{1A1928B7-7E8A-4E6E-B368-5F51D6FED550}"/>
    <cellStyle name="Normal 8 2 6 2 3" xfId="2100" xr:uid="{B2CBB9D6-490E-4CC7-9D55-C1B55A893AFD}"/>
    <cellStyle name="Normal 8 2 6 2 4" xfId="3747" xr:uid="{CCDB569C-FD9D-4131-903D-9767A3E80DF6}"/>
    <cellStyle name="Normal 8 2 6 3" xfId="2101" xr:uid="{8B5DFFC2-7E9B-4E6E-81D3-E754049A7681}"/>
    <cellStyle name="Normal 8 2 6 3 2" xfId="2102" xr:uid="{BBC6CC52-F31D-4907-BF7B-7847588E4C03}"/>
    <cellStyle name="Normal 8 2 6 4" xfId="2103" xr:uid="{44247A6F-8E08-45A5-8F95-2CE62C534EC8}"/>
    <cellStyle name="Normal 8 2 6 5" xfId="3748" xr:uid="{66CBC35C-AE9A-47EB-981D-7E8728F0A12B}"/>
    <cellStyle name="Normal 8 2 7" xfId="782" xr:uid="{C06674F7-CFAE-4B7A-AA68-308D408BA812}"/>
    <cellStyle name="Normal 8 2 7 2" xfId="2104" xr:uid="{53392F04-4D10-458B-9FDA-F22413DB1B41}"/>
    <cellStyle name="Normal 8 2 7 2 2" xfId="2105" xr:uid="{192001FE-4C25-49E7-92AA-3254F90F0BAC}"/>
    <cellStyle name="Normal 8 2 7 3" xfId="2106" xr:uid="{F4CC0075-08C6-4C13-A94F-CE9051AE9073}"/>
    <cellStyle name="Normal 8 2 7 4" xfId="3749" xr:uid="{3BAEFEEA-194B-4C72-AFE0-7F0D0A799912}"/>
    <cellStyle name="Normal 8 2 8" xfId="2107" xr:uid="{4BD086CF-4BC1-4AE2-9CB4-A6B014E60ACD}"/>
    <cellStyle name="Normal 8 2 8 2" xfId="2108" xr:uid="{118F5BFF-AB3A-48D5-89FB-43615540846B}"/>
    <cellStyle name="Normal 8 2 8 3" xfId="3750" xr:uid="{9AFCEBF2-06B9-4C88-B645-0E8208354B46}"/>
    <cellStyle name="Normal 8 2 8 4" xfId="3751" xr:uid="{C10B4878-06EA-466F-B113-D7C9437A078E}"/>
    <cellStyle name="Normal 8 2 9" xfId="2109" xr:uid="{0AB77A3A-5A92-4380-B42C-9C174B95B194}"/>
    <cellStyle name="Normal 8 3" xfId="153" xr:uid="{86DCDF2A-DAE8-47AE-A9D6-F479098D0BA8}"/>
    <cellStyle name="Normal 8 3 10" xfId="3752" xr:uid="{8AE1DFB1-ABA4-4228-A18F-1BDDC57B4DA5}"/>
    <cellStyle name="Normal 8 3 11" xfId="3753" xr:uid="{8FBAF9D7-1D34-4120-A9A5-AAABD8E642B4}"/>
    <cellStyle name="Normal 8 3 2" xfId="154" xr:uid="{01BD869B-6CA9-474E-AEF6-416BC0C528E5}"/>
    <cellStyle name="Normal 8 3 2 2" xfId="155" xr:uid="{29597BF7-336E-4E0F-B16C-6906AAA99FAD}"/>
    <cellStyle name="Normal 8 3 2 2 2" xfId="383" xr:uid="{CDD98E47-BA59-446B-A9DF-7D4C374C4586}"/>
    <cellStyle name="Normal 8 3 2 2 2 2" xfId="783" xr:uid="{5C3D830B-EDA1-4A75-A528-10208C7D0EA9}"/>
    <cellStyle name="Normal 8 3 2 2 2 2 2" xfId="2110" xr:uid="{A31E5E99-146A-4B2A-8903-AFD1DDB48C10}"/>
    <cellStyle name="Normal 8 3 2 2 2 2 2 2" xfId="2111" xr:uid="{7E738BFA-3BA8-426A-9768-B31B24B97167}"/>
    <cellStyle name="Normal 8 3 2 2 2 2 3" xfId="2112" xr:uid="{57587196-95E3-4B3B-B110-78423C11000A}"/>
    <cellStyle name="Normal 8 3 2 2 2 2 4" xfId="3754" xr:uid="{508A6FC8-CEF1-4855-A036-D4837E5CED19}"/>
    <cellStyle name="Normal 8 3 2 2 2 3" xfId="2113" xr:uid="{70150F68-4C6F-49D8-AF58-BEE715D23305}"/>
    <cellStyle name="Normal 8 3 2 2 2 3 2" xfId="2114" xr:uid="{7724B630-A59F-4DD3-BC61-066B980D2B77}"/>
    <cellStyle name="Normal 8 3 2 2 2 3 3" xfId="3755" xr:uid="{A1F1A3B1-69F2-41D0-B8A3-65B690853801}"/>
    <cellStyle name="Normal 8 3 2 2 2 3 4" xfId="3756" xr:uid="{BDB5FCD3-A6AE-414D-93EF-4FF9B43F48EB}"/>
    <cellStyle name="Normal 8 3 2 2 2 4" xfId="2115" xr:uid="{745B721D-D2DD-4ED3-8BA3-FBB4ABD9B818}"/>
    <cellStyle name="Normal 8 3 2 2 2 5" xfId="3757" xr:uid="{C150D9C8-B301-4CE0-9821-65ACC888F43D}"/>
    <cellStyle name="Normal 8 3 2 2 2 6" xfId="3758" xr:uid="{8B7868EC-DC59-4E2D-AC92-EC906E5E4D4E}"/>
    <cellStyle name="Normal 8 3 2 2 3" xfId="784" xr:uid="{1FAC2019-A676-4F8B-B28C-20EA2BC6BCC4}"/>
    <cellStyle name="Normal 8 3 2 2 3 2" xfId="2116" xr:uid="{45F0AF7B-D1C4-44B5-83E3-6E4924726704}"/>
    <cellStyle name="Normal 8 3 2 2 3 2 2" xfId="2117" xr:uid="{FDB21DFA-BCEF-4026-9D6A-BB0568578486}"/>
    <cellStyle name="Normal 8 3 2 2 3 2 3" xfId="3759" xr:uid="{31A265B3-3D0C-44DE-A9B4-501C8C7B1624}"/>
    <cellStyle name="Normal 8 3 2 2 3 2 4" xfId="3760" xr:uid="{2A2E7A3A-0AD1-4606-BA86-B7DC8872DA8C}"/>
    <cellStyle name="Normal 8 3 2 2 3 3" xfId="2118" xr:uid="{DE2F20C4-E812-494D-AC8B-FDCF8B522911}"/>
    <cellStyle name="Normal 8 3 2 2 3 4" xfId="3761" xr:uid="{A186991A-BAEA-4BAC-B6AF-B51FA6CB96DB}"/>
    <cellStyle name="Normal 8 3 2 2 3 5" xfId="3762" xr:uid="{C9D37479-9D6D-497D-A540-F418917DE74E}"/>
    <cellStyle name="Normal 8 3 2 2 4" xfId="2119" xr:uid="{8F70E828-AFC4-4AA1-A185-F2046D434C80}"/>
    <cellStyle name="Normal 8 3 2 2 4 2" xfId="2120" xr:uid="{5C822B46-CFDD-4981-9971-5246A7DE65A0}"/>
    <cellStyle name="Normal 8 3 2 2 4 3" xfId="3763" xr:uid="{21693A1D-1A83-49F0-91E4-0443E311C4BA}"/>
    <cellStyle name="Normal 8 3 2 2 4 4" xfId="3764" xr:uid="{A730F0F3-3F10-444C-9B75-89DF6B41AF4A}"/>
    <cellStyle name="Normal 8 3 2 2 5" xfId="2121" xr:uid="{97FCD0A8-8CFD-448C-AA7E-81647606425F}"/>
    <cellStyle name="Normal 8 3 2 2 5 2" xfId="3765" xr:uid="{A83C952F-2111-4901-98C9-1D3575BEFC98}"/>
    <cellStyle name="Normal 8 3 2 2 5 3" xfId="3766" xr:uid="{C9893629-8321-4C2F-AEDD-65C4777525FC}"/>
    <cellStyle name="Normal 8 3 2 2 5 4" xfId="3767" xr:uid="{8695D165-7328-4712-A3E4-94A421CDB01C}"/>
    <cellStyle name="Normal 8 3 2 2 6" xfId="3768" xr:uid="{A4A4B6CF-C974-4A64-9374-6A7E2133F1EF}"/>
    <cellStyle name="Normal 8 3 2 2 7" xfId="3769" xr:uid="{2230D5D7-8343-4089-8AC9-AEA33576A3F0}"/>
    <cellStyle name="Normal 8 3 2 2 8" xfId="3770" xr:uid="{7790B4E3-09E9-45F9-9307-0CCABEC50BB9}"/>
    <cellStyle name="Normal 8 3 2 3" xfId="384" xr:uid="{3E59BE94-EE98-4D76-9C1E-34FD86057A73}"/>
    <cellStyle name="Normal 8 3 2 3 2" xfId="785" xr:uid="{B5B936E7-DDEA-4F04-BBDB-2D9F411473A4}"/>
    <cellStyle name="Normal 8 3 2 3 2 2" xfId="786" xr:uid="{007A2F4F-CF0C-44DC-9171-393E52D2DC11}"/>
    <cellStyle name="Normal 8 3 2 3 2 2 2" xfId="2122" xr:uid="{60D76BA5-DAE7-4FF5-A478-8CBBF4A3D524}"/>
    <cellStyle name="Normal 8 3 2 3 2 2 2 2" xfId="2123" xr:uid="{9309DF2B-1A00-4C5F-B7E2-A1CBD199CBF4}"/>
    <cellStyle name="Normal 8 3 2 3 2 2 3" xfId="2124" xr:uid="{9E80DC2E-6E34-42E0-AFA2-929FB0FEB273}"/>
    <cellStyle name="Normal 8 3 2 3 2 3" xfId="2125" xr:uid="{221D0DDA-8900-4BDE-BBC4-29B250051C94}"/>
    <cellStyle name="Normal 8 3 2 3 2 3 2" xfId="2126" xr:uid="{23BB2BBA-8EAF-4FD9-9F5C-A58CE2C29B56}"/>
    <cellStyle name="Normal 8 3 2 3 2 4" xfId="2127" xr:uid="{A3407819-3A55-4D65-A134-474E31706059}"/>
    <cellStyle name="Normal 8 3 2 3 3" xfId="787" xr:uid="{372A9AD0-8D84-482C-9354-2DE839422173}"/>
    <cellStyle name="Normal 8 3 2 3 3 2" xfId="2128" xr:uid="{4189665A-BD88-4264-9D4E-F7AE5F6AA5C1}"/>
    <cellStyle name="Normal 8 3 2 3 3 2 2" xfId="2129" xr:uid="{8FCA7B34-559E-4EC0-8628-D98BA43D7E7F}"/>
    <cellStyle name="Normal 8 3 2 3 3 3" xfId="2130" xr:uid="{624DA8A2-9DE9-4108-943D-131A9775D2E2}"/>
    <cellStyle name="Normal 8 3 2 3 3 4" xfId="3771" xr:uid="{223C8491-8181-4581-9A09-ED38D3ED4AFA}"/>
    <cellStyle name="Normal 8 3 2 3 4" xfId="2131" xr:uid="{44430D40-94FF-465D-ABBF-9945FB0C69C7}"/>
    <cellStyle name="Normal 8 3 2 3 4 2" xfId="2132" xr:uid="{6E2C99D2-3562-47E9-A913-7467407FBCB4}"/>
    <cellStyle name="Normal 8 3 2 3 5" xfId="2133" xr:uid="{1F09E4AE-17DE-4DDF-B54F-5A64B1F52A58}"/>
    <cellStyle name="Normal 8 3 2 3 6" xfId="3772" xr:uid="{7EA5B2AB-D858-452A-8B81-1ACA2F290CAE}"/>
    <cellStyle name="Normal 8 3 2 4" xfId="385" xr:uid="{CE22DB6D-6EF7-4E1C-9EAD-1669E48943C1}"/>
    <cellStyle name="Normal 8 3 2 4 2" xfId="788" xr:uid="{E744D6E7-350A-43C4-84E7-C5200BBD2AFA}"/>
    <cellStyle name="Normal 8 3 2 4 2 2" xfId="2134" xr:uid="{26398D8A-AA30-44A9-8BE2-EB30DC953CEA}"/>
    <cellStyle name="Normal 8 3 2 4 2 2 2" xfId="2135" xr:uid="{47FCDAE4-4F53-4A47-AAD7-E150FFF43DA7}"/>
    <cellStyle name="Normal 8 3 2 4 2 3" xfId="2136" xr:uid="{4E6A119A-A30B-4339-9390-8001D6A5988B}"/>
    <cellStyle name="Normal 8 3 2 4 2 4" xfId="3773" xr:uid="{600C4A9E-F0F1-4BD7-ACB7-6E3A9079D460}"/>
    <cellStyle name="Normal 8 3 2 4 3" xfId="2137" xr:uid="{BF29F000-9A0E-4BC7-96E6-EB9627B0B34D}"/>
    <cellStyle name="Normal 8 3 2 4 3 2" xfId="2138" xr:uid="{0C59F7D0-9C1F-4E00-A1B0-FBD1FC6D41A4}"/>
    <cellStyle name="Normal 8 3 2 4 4" xfId="2139" xr:uid="{47AA50A3-8D95-4EC4-86D3-645DE477A070}"/>
    <cellStyle name="Normal 8 3 2 4 5" xfId="3774" xr:uid="{91A68C10-0114-4E97-A4B2-3DF75293568B}"/>
    <cellStyle name="Normal 8 3 2 5" xfId="386" xr:uid="{C72EAAF1-F4E0-49AC-BEC4-D46A7522635F}"/>
    <cellStyle name="Normal 8 3 2 5 2" xfId="2140" xr:uid="{E7B2CFF4-0FD5-4BD3-BC6B-EB33ADCB9994}"/>
    <cellStyle name="Normal 8 3 2 5 2 2" xfId="2141" xr:uid="{4560B574-686C-4143-AF02-0FAEBC0560B3}"/>
    <cellStyle name="Normal 8 3 2 5 3" xfId="2142" xr:uid="{9641E773-62BE-4DBD-8194-04A98DDB1FC7}"/>
    <cellStyle name="Normal 8 3 2 5 4" xfId="3775" xr:uid="{EB2CAC55-5142-4BCB-8D54-BD1981020304}"/>
    <cellStyle name="Normal 8 3 2 6" xfId="2143" xr:uid="{A96C2C4B-FCFD-4EBA-A3F8-AA08B4183030}"/>
    <cellStyle name="Normal 8 3 2 6 2" xfId="2144" xr:uid="{54411115-3AC4-4D0A-80F5-FA075E7C0667}"/>
    <cellStyle name="Normal 8 3 2 6 3" xfId="3776" xr:uid="{984A7485-6262-47A8-8867-7BC253AC98B7}"/>
    <cellStyle name="Normal 8 3 2 6 4" xfId="3777" xr:uid="{A8AD4A68-2374-428F-9E33-80E3073E2821}"/>
    <cellStyle name="Normal 8 3 2 7" xfId="2145" xr:uid="{37AEB16C-DD04-4D78-B282-3E6ABBC128BD}"/>
    <cellStyle name="Normal 8 3 2 8" xfId="3778" xr:uid="{3263F835-6938-4453-B65C-E993B5B2AFDA}"/>
    <cellStyle name="Normal 8 3 2 9" xfId="3779" xr:uid="{5380696C-7D46-49F6-B3DA-27F40A7F8025}"/>
    <cellStyle name="Normal 8 3 3" xfId="156" xr:uid="{A35D3118-AA23-40BC-AF70-115178C1A295}"/>
    <cellStyle name="Normal 8 3 3 2" xfId="157" xr:uid="{1C96C731-4A75-40CB-BFDC-B5969EFBDAA7}"/>
    <cellStyle name="Normal 8 3 3 2 2" xfId="789" xr:uid="{632EA661-1161-45A2-9590-B5D60DEC578D}"/>
    <cellStyle name="Normal 8 3 3 2 2 2" xfId="2146" xr:uid="{36415F1A-F2CB-4D22-A3D0-8741BB32B5EF}"/>
    <cellStyle name="Normal 8 3 3 2 2 2 2" xfId="2147" xr:uid="{587507A5-37FD-4E6C-A335-3AAEB2EA3A63}"/>
    <cellStyle name="Normal 8 3 3 2 2 2 2 2" xfId="4492" xr:uid="{67145473-B52A-47FC-ACA5-D38966EE00EF}"/>
    <cellStyle name="Normal 8 3 3 2 2 2 3" xfId="4493" xr:uid="{7B5EBDD7-6C33-4201-A18F-1DD7BD066FCE}"/>
    <cellStyle name="Normal 8 3 3 2 2 3" xfId="2148" xr:uid="{967C1E0B-624C-4A7A-AE0A-651BC2364A3A}"/>
    <cellStyle name="Normal 8 3 3 2 2 3 2" xfId="4494" xr:uid="{F07BA8F6-64D6-4557-A967-886F4B1ADCFC}"/>
    <cellStyle name="Normal 8 3 3 2 2 4" xfId="3780" xr:uid="{0EF0D992-1FB1-41F2-B904-02D5859C7AAC}"/>
    <cellStyle name="Normal 8 3 3 2 3" xfId="2149" xr:uid="{B635DDCA-92F3-4D4A-A008-CA22581C013C}"/>
    <cellStyle name="Normal 8 3 3 2 3 2" xfId="2150" xr:uid="{A44332DF-85D0-4D89-9F56-06CD285ADCAB}"/>
    <cellStyle name="Normal 8 3 3 2 3 2 2" xfId="4495" xr:uid="{A86E8661-053B-4E10-B763-68CFA06F1E33}"/>
    <cellStyle name="Normal 8 3 3 2 3 3" xfId="3781" xr:uid="{440C45F1-448B-49DF-87AA-FA9BE1799075}"/>
    <cellStyle name="Normal 8 3 3 2 3 4" xfId="3782" xr:uid="{EA5F43CE-2405-4562-85CC-C741D5348594}"/>
    <cellStyle name="Normal 8 3 3 2 4" xfId="2151" xr:uid="{18BE44A1-9925-474B-AC11-E06D3FABF3D9}"/>
    <cellStyle name="Normal 8 3 3 2 4 2" xfId="4496" xr:uid="{F16D1EA4-1B79-49F7-89A8-4AD8FC455AEE}"/>
    <cellStyle name="Normal 8 3 3 2 5" xfId="3783" xr:uid="{89B89FC8-BBE9-4B17-9CAB-3D942FA44A09}"/>
    <cellStyle name="Normal 8 3 3 2 6" xfId="3784" xr:uid="{3695E342-FA48-4104-9AB2-52C90F17A517}"/>
    <cellStyle name="Normal 8 3 3 3" xfId="387" xr:uid="{0AC2DEF1-8D29-4B4C-9E72-4E311DD3AE79}"/>
    <cellStyle name="Normal 8 3 3 3 2" xfId="2152" xr:uid="{6A04BC21-60E2-4514-A210-32716A394EFC}"/>
    <cellStyle name="Normal 8 3 3 3 2 2" xfId="2153" xr:uid="{D02A12D4-C251-4A49-8D74-5B26523566EC}"/>
    <cellStyle name="Normal 8 3 3 3 2 2 2" xfId="4497" xr:uid="{686967AC-0633-45BA-AC84-BC745AC6CC6D}"/>
    <cellStyle name="Normal 8 3 3 3 2 3" xfId="3785" xr:uid="{BF0500CD-1EED-4450-A592-86C55B96970F}"/>
    <cellStyle name="Normal 8 3 3 3 2 4" xfId="3786" xr:uid="{8DFE0D3A-E1B6-44F2-8DF7-7FF6646B77FA}"/>
    <cellStyle name="Normal 8 3 3 3 3" xfId="2154" xr:uid="{145E5CA6-4E66-4C9D-96B8-5251C785ECBE}"/>
    <cellStyle name="Normal 8 3 3 3 3 2" xfId="4498" xr:uid="{660E594B-6F2E-43E1-865F-FCD1E6550BD0}"/>
    <cellStyle name="Normal 8 3 3 3 4" xfId="3787" xr:uid="{7FC5216E-30F0-4610-9BCC-6B86A406BC62}"/>
    <cellStyle name="Normal 8 3 3 3 5" xfId="3788" xr:uid="{8A46C577-C6DD-4F06-B4BA-69FA44A8D35D}"/>
    <cellStyle name="Normal 8 3 3 4" xfId="2155" xr:uid="{43C9C507-8BE2-438B-8320-0CFDCC8A656F}"/>
    <cellStyle name="Normal 8 3 3 4 2" xfId="2156" xr:uid="{649BEF83-E914-4D53-B12F-F6B823242384}"/>
    <cellStyle name="Normal 8 3 3 4 2 2" xfId="4499" xr:uid="{0C448AB5-738E-40C3-BF0C-C382782DE3C0}"/>
    <cellStyle name="Normal 8 3 3 4 3" xfId="3789" xr:uid="{3EBBEEB6-AD33-4D90-A5B6-691525A1955E}"/>
    <cellStyle name="Normal 8 3 3 4 4" xfId="3790" xr:uid="{C1B99535-AF49-43FD-AEA0-DE962848E7B7}"/>
    <cellStyle name="Normal 8 3 3 5" xfId="2157" xr:uid="{61941CEE-41D9-4C48-94BA-B7FE2F348180}"/>
    <cellStyle name="Normal 8 3 3 5 2" xfId="3791" xr:uid="{C7F2B511-7482-40EC-AE16-58FC7BDC3275}"/>
    <cellStyle name="Normal 8 3 3 5 3" xfId="3792" xr:uid="{48DF0B82-250F-4685-A6F7-3D281C625B7E}"/>
    <cellStyle name="Normal 8 3 3 5 4" xfId="3793" xr:uid="{27FD7CBD-4AD2-41BA-A805-EC68259E0B92}"/>
    <cellStyle name="Normal 8 3 3 6" xfId="3794" xr:uid="{7551B5F7-1EF1-4484-919D-A4B808E65C0A}"/>
    <cellStyle name="Normal 8 3 3 7" xfId="3795" xr:uid="{4F24B941-A41F-46B3-8DAC-416298A52945}"/>
    <cellStyle name="Normal 8 3 3 8" xfId="3796" xr:uid="{E7E64E6A-F561-471E-A45D-0F414555F824}"/>
    <cellStyle name="Normal 8 3 4" xfId="158" xr:uid="{00A0CB9A-671F-4192-A78E-03B0730A6D30}"/>
    <cellStyle name="Normal 8 3 4 2" xfId="790" xr:uid="{B349B496-2EC3-4A7C-BD0B-2FF8F5588BEC}"/>
    <cellStyle name="Normal 8 3 4 2 2" xfId="791" xr:uid="{3BDF9C10-3989-462C-935C-7FF5C335D9BB}"/>
    <cellStyle name="Normal 8 3 4 2 2 2" xfId="2158" xr:uid="{18BD2B9A-4345-4754-B293-1DF5E7C11F1F}"/>
    <cellStyle name="Normal 8 3 4 2 2 2 2" xfId="2159" xr:uid="{55291245-CCBF-4473-855B-77CBED99DD0B}"/>
    <cellStyle name="Normal 8 3 4 2 2 3" xfId="2160" xr:uid="{17D9A51C-6C49-44B5-8AA2-6BD94CB22494}"/>
    <cellStyle name="Normal 8 3 4 2 2 4" xfId="3797" xr:uid="{7B01796E-E8C7-4CF2-B99E-CCA97B67759F}"/>
    <cellStyle name="Normal 8 3 4 2 3" xfId="2161" xr:uid="{1A6766BD-A0EF-4605-84CC-CCCB9EFD8415}"/>
    <cellStyle name="Normal 8 3 4 2 3 2" xfId="2162" xr:uid="{8E45983F-C429-43C6-98C0-6BF654B426C6}"/>
    <cellStyle name="Normal 8 3 4 2 4" xfId="2163" xr:uid="{DFDBF351-FD09-4E55-8055-599E8C180391}"/>
    <cellStyle name="Normal 8 3 4 2 5" xfId="3798" xr:uid="{ACC916D8-FDB1-4ED5-BC32-64C5EFDA0F26}"/>
    <cellStyle name="Normal 8 3 4 3" xfId="792" xr:uid="{DA26476E-AF63-4650-A0A8-46146053D4AF}"/>
    <cellStyle name="Normal 8 3 4 3 2" xfId="2164" xr:uid="{1C26FA0E-7B4B-484A-8043-DF4E74D02401}"/>
    <cellStyle name="Normal 8 3 4 3 2 2" xfId="2165" xr:uid="{1F1146AA-1984-4A36-9A92-600695570BA9}"/>
    <cellStyle name="Normal 8 3 4 3 3" xfId="2166" xr:uid="{EC2EFD2E-730C-4EB0-881C-4A12D6FE93EB}"/>
    <cellStyle name="Normal 8 3 4 3 4" xfId="3799" xr:uid="{54F74789-FFBC-4CA2-813F-2A43218AB030}"/>
    <cellStyle name="Normal 8 3 4 4" xfId="2167" xr:uid="{7F9EEAB1-F1AA-44F4-B976-DFC5AA29DBAB}"/>
    <cellStyle name="Normal 8 3 4 4 2" xfId="2168" xr:uid="{4F93CB38-8FB3-4CB0-B906-45123AE5CB23}"/>
    <cellStyle name="Normal 8 3 4 4 3" xfId="3800" xr:uid="{AAF3077D-C12C-4D6D-9E46-24DE0EE43179}"/>
    <cellStyle name="Normal 8 3 4 4 4" xfId="3801" xr:uid="{85FD5E89-DB2F-467C-AA6B-698D4C7B8838}"/>
    <cellStyle name="Normal 8 3 4 5" xfId="2169" xr:uid="{9BEB3CB2-4F99-40BF-BD00-AFFD018B89D1}"/>
    <cellStyle name="Normal 8 3 4 6" xfId="3802" xr:uid="{94972997-1051-4FFD-96FF-1D0923D279E7}"/>
    <cellStyle name="Normal 8 3 4 7" xfId="3803" xr:uid="{30EB28EF-4EA8-4E09-A39C-C1385C142FFB}"/>
    <cellStyle name="Normal 8 3 5" xfId="388" xr:uid="{E439695D-893B-4F14-BD49-E68B5F30E238}"/>
    <cellStyle name="Normal 8 3 5 2" xfId="793" xr:uid="{B74AE669-7819-4A23-8A07-FE4736C46DAE}"/>
    <cellStyle name="Normal 8 3 5 2 2" xfId="2170" xr:uid="{2EC0C4F0-35DF-44DB-805F-4FE200DFE910}"/>
    <cellStyle name="Normal 8 3 5 2 2 2" xfId="2171" xr:uid="{75D993D1-4485-4CF6-A531-22E11D2751F8}"/>
    <cellStyle name="Normal 8 3 5 2 3" xfId="2172" xr:uid="{D8226F3B-CBE7-4074-B280-D8CA3D841DE7}"/>
    <cellStyle name="Normal 8 3 5 2 4" xfId="3804" xr:uid="{219DCDB5-FA0F-4AA6-A94E-0EDFD5659D70}"/>
    <cellStyle name="Normal 8 3 5 3" xfId="2173" xr:uid="{19BB2D8D-173E-4EEC-85AC-8C0352B06F6B}"/>
    <cellStyle name="Normal 8 3 5 3 2" xfId="2174" xr:uid="{702F2EF1-06D7-48DB-8EC8-04E0FD6ED0D3}"/>
    <cellStyle name="Normal 8 3 5 3 3" xfId="3805" xr:uid="{F4566E8F-394E-4B17-A175-B40D0C5BF903}"/>
    <cellStyle name="Normal 8 3 5 3 4" xfId="3806" xr:uid="{BA2827DA-02C0-4193-97C0-98D99131A9E0}"/>
    <cellStyle name="Normal 8 3 5 4" xfId="2175" xr:uid="{23F5FE23-5299-406A-B5E4-1B97F4FC5DF8}"/>
    <cellStyle name="Normal 8 3 5 5" xfId="3807" xr:uid="{C71D33EC-7BF7-4CB5-8338-889FB828E8AB}"/>
    <cellStyle name="Normal 8 3 5 6" xfId="3808" xr:uid="{EF1686DB-92ED-455D-A88A-567D57125956}"/>
    <cellStyle name="Normal 8 3 6" xfId="389" xr:uid="{725E857B-41E4-4451-8FD3-7DF6EC1D40E7}"/>
    <cellStyle name="Normal 8 3 6 2" xfId="2176" xr:uid="{65F08083-321B-4770-A050-7F833CCE8D70}"/>
    <cellStyle name="Normal 8 3 6 2 2" xfId="2177" xr:uid="{48BED43C-E559-4007-8CD7-82D376EC4AFB}"/>
    <cellStyle name="Normal 8 3 6 2 3" xfId="3809" xr:uid="{22D326FE-C393-4FC0-9924-3E2A7AD0323F}"/>
    <cellStyle name="Normal 8 3 6 2 4" xfId="3810" xr:uid="{B3CB5C90-DD88-492C-83E6-F40F9A2E63D4}"/>
    <cellStyle name="Normal 8 3 6 3" xfId="2178" xr:uid="{7A392CE8-251F-4F67-8F0C-F431261CB540}"/>
    <cellStyle name="Normal 8 3 6 4" xfId="3811" xr:uid="{4B858454-89EC-4B3A-B667-6EA7BEFEB069}"/>
    <cellStyle name="Normal 8 3 6 5" xfId="3812" xr:uid="{2CDD1E58-3AA8-46F4-88EA-31C5EFBE497C}"/>
    <cellStyle name="Normal 8 3 7" xfId="2179" xr:uid="{17D8A662-F56C-47B3-99CA-F2BA5C3B20A6}"/>
    <cellStyle name="Normal 8 3 7 2" xfId="2180" xr:uid="{38C4721E-2839-479E-A95D-7AA859165942}"/>
    <cellStyle name="Normal 8 3 7 3" xfId="3813" xr:uid="{4D748ED7-582B-4981-8785-CDE358B30B31}"/>
    <cellStyle name="Normal 8 3 7 4" xfId="3814" xr:uid="{74755F38-693C-4A1C-85F3-FD90A00F5061}"/>
    <cellStyle name="Normal 8 3 8" xfId="2181" xr:uid="{93D1A04A-48D2-4248-96D5-E304265B5DD9}"/>
    <cellStyle name="Normal 8 3 8 2" xfId="3815" xr:uid="{DA5AF7CC-33CA-46AB-A17E-FEF43CD5616B}"/>
    <cellStyle name="Normal 8 3 8 3" xfId="3816" xr:uid="{2543DFED-A06B-4A61-B561-7225251137F3}"/>
    <cellStyle name="Normal 8 3 8 4" xfId="3817" xr:uid="{C2C9A891-B575-4797-9EC9-95E034F224E2}"/>
    <cellStyle name="Normal 8 3 9" xfId="3818" xr:uid="{1D33BBC6-089B-498E-9935-87C6BC343BE9}"/>
    <cellStyle name="Normal 8 4" xfId="159" xr:uid="{597A13D6-BE73-4FF5-A2CB-ACC17B758A2D}"/>
    <cellStyle name="Normal 8 4 10" xfId="3819" xr:uid="{67675C0F-C64E-4C98-89E5-898336D93376}"/>
    <cellStyle name="Normal 8 4 11" xfId="3820" xr:uid="{159C0DEA-C586-45E1-9851-14E8A2DAB245}"/>
    <cellStyle name="Normal 8 4 2" xfId="160" xr:uid="{AC6A798E-DDAC-4537-8742-BF238ECD1F4D}"/>
    <cellStyle name="Normal 8 4 2 2" xfId="390" xr:uid="{9E449EB7-1850-4A86-A60A-1AD1FB5481AB}"/>
    <cellStyle name="Normal 8 4 2 2 2" xfId="794" xr:uid="{AB5243C1-66F7-4244-8A38-ECD4EF93C23B}"/>
    <cellStyle name="Normal 8 4 2 2 2 2" xfId="795" xr:uid="{D18915D1-2CCC-4382-AA99-D54B1993A039}"/>
    <cellStyle name="Normal 8 4 2 2 2 2 2" xfId="2182" xr:uid="{F0644747-F096-4020-9ABE-FAFE4DBF23C8}"/>
    <cellStyle name="Normal 8 4 2 2 2 2 3" xfId="3821" xr:uid="{C2CAEFBD-5C8A-41A4-92F4-2F98C134CB03}"/>
    <cellStyle name="Normal 8 4 2 2 2 2 4" xfId="3822" xr:uid="{E22D48D5-8C4C-4366-BFFD-4811841564C0}"/>
    <cellStyle name="Normal 8 4 2 2 2 3" xfId="2183" xr:uid="{8C2F7A74-DC87-46CA-9478-884353186D04}"/>
    <cellStyle name="Normal 8 4 2 2 2 3 2" xfId="3823" xr:uid="{D2C2937D-2B27-4BE9-A05D-F707A9B3A80E}"/>
    <cellStyle name="Normal 8 4 2 2 2 3 3" xfId="3824" xr:uid="{9CD5611D-3324-4994-A999-AD9643965DC4}"/>
    <cellStyle name="Normal 8 4 2 2 2 3 4" xfId="3825" xr:uid="{2A56D2E1-FA9B-4DAC-A87F-0661F013D3B5}"/>
    <cellStyle name="Normal 8 4 2 2 2 4" xfId="3826" xr:uid="{D9DAF87E-D102-42E6-9E9C-1B78905C056C}"/>
    <cellStyle name="Normal 8 4 2 2 2 5" xfId="3827" xr:uid="{0D85DA4C-C894-4F4B-B0CD-7AB0FF0B135D}"/>
    <cellStyle name="Normal 8 4 2 2 2 6" xfId="3828" xr:uid="{AF6E2C22-7F97-443C-8C8E-4A67CBAC9F3A}"/>
    <cellStyle name="Normal 8 4 2 2 3" xfId="796" xr:uid="{327AA021-8B54-4816-A415-74133B126791}"/>
    <cellStyle name="Normal 8 4 2 2 3 2" xfId="2184" xr:uid="{80C999A9-4B2E-41C8-B398-96513AA11D66}"/>
    <cellStyle name="Normal 8 4 2 2 3 2 2" xfId="3829" xr:uid="{06A15BEF-126C-4F14-91E6-687833213EBB}"/>
    <cellStyle name="Normal 8 4 2 2 3 2 3" xfId="3830" xr:uid="{1470A08D-8F0F-4E75-9A0D-F3C7954A4909}"/>
    <cellStyle name="Normal 8 4 2 2 3 2 4" xfId="3831" xr:uid="{93AC0691-438F-49EB-84B0-8EDED59132EF}"/>
    <cellStyle name="Normal 8 4 2 2 3 3" xfId="3832" xr:uid="{CEDFCABE-8C54-4A04-8F24-5BBED7387918}"/>
    <cellStyle name="Normal 8 4 2 2 3 4" xfId="3833" xr:uid="{C6D4B0DD-A657-496E-983D-13CDB6B94738}"/>
    <cellStyle name="Normal 8 4 2 2 3 5" xfId="3834" xr:uid="{F9A428E0-9206-471B-87CE-CAB5CA2A3B1C}"/>
    <cellStyle name="Normal 8 4 2 2 4" xfId="2185" xr:uid="{C9B09633-D827-48B5-8078-482CB548249A}"/>
    <cellStyle name="Normal 8 4 2 2 4 2" xfId="3835" xr:uid="{0143C76D-281C-4690-AF92-46B8C861BDE8}"/>
    <cellStyle name="Normal 8 4 2 2 4 3" xfId="3836" xr:uid="{913B8E11-D06C-44BA-8DCD-6BEA6F9168ED}"/>
    <cellStyle name="Normal 8 4 2 2 4 4" xfId="3837" xr:uid="{78237884-B218-4DEB-AD63-3BFFC19E3145}"/>
    <cellStyle name="Normal 8 4 2 2 5" xfId="3838" xr:uid="{97E16BAA-A489-4605-B7A3-D9EF0D4FFE70}"/>
    <cellStyle name="Normal 8 4 2 2 5 2" xfId="3839" xr:uid="{C96459E8-7A4F-46FF-9952-CDC7FEAACAA5}"/>
    <cellStyle name="Normal 8 4 2 2 5 3" xfId="3840" xr:uid="{4FE1C6F7-F448-423E-AF50-9866B1B6D742}"/>
    <cellStyle name="Normal 8 4 2 2 5 4" xfId="3841" xr:uid="{C49265FE-405A-460F-848D-074B60A930A5}"/>
    <cellStyle name="Normal 8 4 2 2 6" xfId="3842" xr:uid="{C2967C22-A29A-4939-94D3-CEB40F523B98}"/>
    <cellStyle name="Normal 8 4 2 2 7" xfId="3843" xr:uid="{EF0EEC25-073F-4656-BDB0-FBCB506DD406}"/>
    <cellStyle name="Normal 8 4 2 2 8" xfId="3844" xr:uid="{DEBFFE7E-77B9-43EC-9224-32B66578F63C}"/>
    <cellStyle name="Normal 8 4 2 3" xfId="797" xr:uid="{5FAEF756-F22E-49AD-B62D-35200246F61F}"/>
    <cellStyle name="Normal 8 4 2 3 2" xfId="798" xr:uid="{9C553C16-ABB1-4F80-9657-CFE102CE4DBF}"/>
    <cellStyle name="Normal 8 4 2 3 2 2" xfId="799" xr:uid="{A713D435-363D-4962-A4EF-5DD783CA13BE}"/>
    <cellStyle name="Normal 8 4 2 3 2 3" xfId="3845" xr:uid="{A267BBAE-9488-4C51-B7E7-C276F4559DD0}"/>
    <cellStyle name="Normal 8 4 2 3 2 4" xfId="3846" xr:uid="{B2C560FC-05FD-4860-839A-3252AFDD9CE7}"/>
    <cellStyle name="Normal 8 4 2 3 3" xfId="800" xr:uid="{892D7989-9DC0-4FF8-A6C9-B9C79287307B}"/>
    <cellStyle name="Normal 8 4 2 3 3 2" xfId="3847" xr:uid="{D930C010-71C8-4026-9712-E4927921D966}"/>
    <cellStyle name="Normal 8 4 2 3 3 3" xfId="3848" xr:uid="{013EDF48-285E-4399-A552-E7ACEBCB16E5}"/>
    <cellStyle name="Normal 8 4 2 3 3 4" xfId="3849" xr:uid="{94AC1336-7966-47C8-9F5E-502390328812}"/>
    <cellStyle name="Normal 8 4 2 3 4" xfId="3850" xr:uid="{1FB94896-4C46-4330-9583-50781E396CD7}"/>
    <cellStyle name="Normal 8 4 2 3 5" xfId="3851" xr:uid="{276CC78F-B280-4F7D-AB01-F7F3B5D476EE}"/>
    <cellStyle name="Normal 8 4 2 3 6" xfId="3852" xr:uid="{A662E3AA-FD89-4D38-9061-53A0B4D7C6EA}"/>
    <cellStyle name="Normal 8 4 2 4" xfId="801" xr:uid="{81827598-7649-459C-92EC-EEE7CDCCBE74}"/>
    <cellStyle name="Normal 8 4 2 4 2" xfId="802" xr:uid="{77ADAC57-2E40-4156-8F10-3FE9435ED8C9}"/>
    <cellStyle name="Normal 8 4 2 4 2 2" xfId="3853" xr:uid="{28AB2016-73BC-42CD-AD4D-BA31F22DC26E}"/>
    <cellStyle name="Normal 8 4 2 4 2 3" xfId="3854" xr:uid="{CAEEE3C9-8855-4F7F-B899-628EAD8DFEA6}"/>
    <cellStyle name="Normal 8 4 2 4 2 4" xfId="3855" xr:uid="{D65E7865-2E78-49E2-A277-9CAFFA69FFE3}"/>
    <cellStyle name="Normal 8 4 2 4 3" xfId="3856" xr:uid="{6C9228BD-21A3-4FE3-8431-568CA2EBC050}"/>
    <cellStyle name="Normal 8 4 2 4 4" xfId="3857" xr:uid="{76C415BA-1B04-4A17-8A9B-8A26B3BB2801}"/>
    <cellStyle name="Normal 8 4 2 4 5" xfId="3858" xr:uid="{70534AAD-E8FB-4B52-989D-411412F3B1CC}"/>
    <cellStyle name="Normal 8 4 2 5" xfId="803" xr:uid="{1C905D01-9849-4B43-BFA9-9827A3B1B76D}"/>
    <cellStyle name="Normal 8 4 2 5 2" xfId="3859" xr:uid="{33964561-F0E0-406D-89AB-CF49A33202B2}"/>
    <cellStyle name="Normal 8 4 2 5 3" xfId="3860" xr:uid="{90476A44-504E-4A9E-AA6A-840173660CAE}"/>
    <cellStyle name="Normal 8 4 2 5 4" xfId="3861" xr:uid="{9D342438-AC85-4EC6-9A79-1C361E3A0C63}"/>
    <cellStyle name="Normal 8 4 2 6" xfId="3862" xr:uid="{97A126EA-8334-4EFC-B26F-3E94C8E8BC15}"/>
    <cellStyle name="Normal 8 4 2 6 2" xfId="3863" xr:uid="{3B8B05EB-FB89-469E-B785-417470BE0793}"/>
    <cellStyle name="Normal 8 4 2 6 3" xfId="3864" xr:uid="{9138E283-0B11-4E0D-9A1F-0E337D093590}"/>
    <cellStyle name="Normal 8 4 2 6 4" xfId="3865" xr:uid="{09D912C1-EF8A-4FBC-A33B-8F24045674A9}"/>
    <cellStyle name="Normal 8 4 2 7" xfId="3866" xr:uid="{7001A9F7-987C-4E32-A9E4-90F9DAA60C15}"/>
    <cellStyle name="Normal 8 4 2 8" xfId="3867" xr:uid="{05A27F86-04DE-4984-B427-47CC3C6AD74D}"/>
    <cellStyle name="Normal 8 4 2 9" xfId="3868" xr:uid="{34C5EEED-A2BE-4CCF-92FE-DA81411CFF3C}"/>
    <cellStyle name="Normal 8 4 3" xfId="391" xr:uid="{08BBD603-4BCF-4201-975D-81C833425B54}"/>
    <cellStyle name="Normal 8 4 3 2" xfId="804" xr:uid="{515951A3-C48B-419F-9295-2BC63171D748}"/>
    <cellStyle name="Normal 8 4 3 2 2" xfId="805" xr:uid="{1F421B23-80D6-4A85-AA42-460CD9448650}"/>
    <cellStyle name="Normal 8 4 3 2 2 2" xfId="2186" xr:uid="{EA61C718-EFD4-41B4-A5B8-9D99AAD78ACF}"/>
    <cellStyle name="Normal 8 4 3 2 2 2 2" xfId="2187" xr:uid="{77D4A2B7-7141-40D3-9F62-588CB90B5A2F}"/>
    <cellStyle name="Normal 8 4 3 2 2 3" xfId="2188" xr:uid="{BEA02A60-6BC7-4225-AEBB-97369DB654D1}"/>
    <cellStyle name="Normal 8 4 3 2 2 4" xfId="3869" xr:uid="{BB6A978B-3FD6-4534-8729-BD630F499738}"/>
    <cellStyle name="Normal 8 4 3 2 3" xfId="2189" xr:uid="{B2CA186D-2ED8-4FE7-BB95-0DA4E54BF731}"/>
    <cellStyle name="Normal 8 4 3 2 3 2" xfId="2190" xr:uid="{83848199-0641-4FC5-ACE8-ADD5B040E086}"/>
    <cellStyle name="Normal 8 4 3 2 3 3" xfId="3870" xr:uid="{47064A32-E03E-4022-A22B-E5A8F3F18344}"/>
    <cellStyle name="Normal 8 4 3 2 3 4" xfId="3871" xr:uid="{FE55D965-C70F-40C7-9D89-5D8FD3F57C88}"/>
    <cellStyle name="Normal 8 4 3 2 4" xfId="2191" xr:uid="{53CFE265-966D-4AA5-90B2-E5242B2B93E8}"/>
    <cellStyle name="Normal 8 4 3 2 5" xfId="3872" xr:uid="{89601E7D-03B8-44C6-94C6-00E26A382F94}"/>
    <cellStyle name="Normal 8 4 3 2 6" xfId="3873" xr:uid="{4206153E-400C-4192-A08A-EECA495781A5}"/>
    <cellStyle name="Normal 8 4 3 3" xfId="806" xr:uid="{D47DAA27-DA64-4CB5-AA73-106C963A88E2}"/>
    <cellStyle name="Normal 8 4 3 3 2" xfId="2192" xr:uid="{28BFB545-5F8D-415E-872A-B4D609D92D38}"/>
    <cellStyle name="Normal 8 4 3 3 2 2" xfId="2193" xr:uid="{A40FE834-CA4C-4EAA-A4D9-B9F4DEE2C6F8}"/>
    <cellStyle name="Normal 8 4 3 3 2 3" xfId="3874" xr:uid="{B12B5768-FDAB-49F1-A7D2-E2F16E3FA89C}"/>
    <cellStyle name="Normal 8 4 3 3 2 4" xfId="3875" xr:uid="{09492242-908C-4149-9B3C-CF041939D790}"/>
    <cellStyle name="Normal 8 4 3 3 3" xfId="2194" xr:uid="{61433041-C85F-447D-9C4F-C84B4B78F153}"/>
    <cellStyle name="Normal 8 4 3 3 4" xfId="3876" xr:uid="{648F3507-4DE2-4862-B760-C198C2A80063}"/>
    <cellStyle name="Normal 8 4 3 3 5" xfId="3877" xr:uid="{8C4E319A-F468-4973-8EE1-0D2DC80994F4}"/>
    <cellStyle name="Normal 8 4 3 4" xfId="2195" xr:uid="{638CBA9F-1B54-44DF-81DA-D494DFD2CB02}"/>
    <cellStyle name="Normal 8 4 3 4 2" xfId="2196" xr:uid="{90305384-D3C4-4A60-BBF6-63DF796FDAC3}"/>
    <cellStyle name="Normal 8 4 3 4 3" xfId="3878" xr:uid="{D20CF852-F15F-4AD3-B60B-3D9347FEF1BA}"/>
    <cellStyle name="Normal 8 4 3 4 4" xfId="3879" xr:uid="{E2522248-8AA1-4B94-AF8C-220C6CC3DCBB}"/>
    <cellStyle name="Normal 8 4 3 5" xfId="2197" xr:uid="{BFB53553-DC10-49BF-9656-8726F1A5171A}"/>
    <cellStyle name="Normal 8 4 3 5 2" xfId="3880" xr:uid="{539E626C-C29C-4294-AF64-56862287153B}"/>
    <cellStyle name="Normal 8 4 3 5 3" xfId="3881" xr:uid="{CCE9DBF9-1656-4125-AF04-18CE425C72E0}"/>
    <cellStyle name="Normal 8 4 3 5 4" xfId="3882" xr:uid="{CA7E0B96-9695-4D75-884C-F3E140850076}"/>
    <cellStyle name="Normal 8 4 3 6" xfId="3883" xr:uid="{1CD157AE-0C57-4B66-A466-B4CD3E104B3E}"/>
    <cellStyle name="Normal 8 4 3 7" xfId="3884" xr:uid="{22E17A37-C94E-4BF7-9FED-42935CAE1315}"/>
    <cellStyle name="Normal 8 4 3 8" xfId="3885" xr:uid="{1618EE0E-23B1-458B-B674-E42818E4E25F}"/>
    <cellStyle name="Normal 8 4 4" xfId="392" xr:uid="{3C48155C-0291-43FA-8B11-16115D9A7C93}"/>
    <cellStyle name="Normal 8 4 4 2" xfId="807" xr:uid="{E179BE63-C1EF-4D26-B0FA-0CB504495B39}"/>
    <cellStyle name="Normal 8 4 4 2 2" xfId="808" xr:uid="{CF748A05-25D6-46E6-B887-9ECCE507D456}"/>
    <cellStyle name="Normal 8 4 4 2 2 2" xfId="2198" xr:uid="{A4115625-CBB8-4DC0-BD44-93B0ABE5073A}"/>
    <cellStyle name="Normal 8 4 4 2 2 3" xfId="3886" xr:uid="{CCDA2A55-A657-42C2-ACC2-24A6448B04F6}"/>
    <cellStyle name="Normal 8 4 4 2 2 4" xfId="3887" xr:uid="{F38F47FE-5BE6-47BB-B3C4-6E3DD6292D09}"/>
    <cellStyle name="Normal 8 4 4 2 3" xfId="2199" xr:uid="{4788DE3B-35BA-4DC5-B101-3EC0B4098B36}"/>
    <cellStyle name="Normal 8 4 4 2 4" xfId="3888" xr:uid="{5F722A84-9589-4CDE-9354-35340D73E398}"/>
    <cellStyle name="Normal 8 4 4 2 5" xfId="3889" xr:uid="{573C6AE1-E8D2-4700-89E1-DC98E95279DA}"/>
    <cellStyle name="Normal 8 4 4 3" xfId="809" xr:uid="{BF5C1F07-FA5B-4AB9-9F8B-A9825D68C19A}"/>
    <cellStyle name="Normal 8 4 4 3 2" xfId="2200" xr:uid="{46F77C2E-0E46-455C-936E-6F3D06396997}"/>
    <cellStyle name="Normal 8 4 4 3 3" xfId="3890" xr:uid="{D4ABE1D7-7DA5-41AB-97EE-DDEE4C9C83C2}"/>
    <cellStyle name="Normal 8 4 4 3 4" xfId="3891" xr:uid="{3CFB6219-CE2A-4D17-A282-8C3CA05A8A8D}"/>
    <cellStyle name="Normal 8 4 4 4" xfId="2201" xr:uid="{79A6425E-6852-452E-8B20-9AC7A1452932}"/>
    <cellStyle name="Normal 8 4 4 4 2" xfId="3892" xr:uid="{EBCBC183-2251-47AA-92EB-70D6F798B39E}"/>
    <cellStyle name="Normal 8 4 4 4 3" xfId="3893" xr:uid="{B34BA2AA-B267-43C1-A364-F3CFF67D04F1}"/>
    <cellStyle name="Normal 8 4 4 4 4" xfId="3894" xr:uid="{6ABC5980-41CD-4D78-8B00-FFA1CB707B29}"/>
    <cellStyle name="Normal 8 4 4 5" xfId="3895" xr:uid="{648F5E51-A927-49BD-AF16-2F0AF550B742}"/>
    <cellStyle name="Normal 8 4 4 6" xfId="3896" xr:uid="{3690DBA1-4369-4F06-A3C6-E4CBCFACA3A5}"/>
    <cellStyle name="Normal 8 4 4 7" xfId="3897" xr:uid="{A82CCABA-C8AC-4677-9700-92AECC47BDBF}"/>
    <cellStyle name="Normal 8 4 5" xfId="393" xr:uid="{C30D28B9-E583-4331-9DAE-16F451B44C15}"/>
    <cellStyle name="Normal 8 4 5 2" xfId="810" xr:uid="{77492456-945E-4950-BDBB-368178990332}"/>
    <cellStyle name="Normal 8 4 5 2 2" xfId="2202" xr:uid="{2B12782A-DAE1-4FD1-B7B7-034C0BC1C56C}"/>
    <cellStyle name="Normal 8 4 5 2 3" xfId="3898" xr:uid="{B8D71330-6270-4C94-A5E9-DEC1980D200C}"/>
    <cellStyle name="Normal 8 4 5 2 4" xfId="3899" xr:uid="{19F41054-D891-44D7-AEFB-E06B1B003776}"/>
    <cellStyle name="Normal 8 4 5 3" xfId="2203" xr:uid="{27D5E310-C543-4872-BBFC-51F4C5CF7274}"/>
    <cellStyle name="Normal 8 4 5 3 2" xfId="3900" xr:uid="{13358F13-DF25-422C-A462-DED027B9A3E3}"/>
    <cellStyle name="Normal 8 4 5 3 3" xfId="3901" xr:uid="{32E50B10-E4CA-4A54-BF3B-756613983DF3}"/>
    <cellStyle name="Normal 8 4 5 3 4" xfId="3902" xr:uid="{DF7B4816-DB13-416F-B81F-F40D5DD85487}"/>
    <cellStyle name="Normal 8 4 5 4" xfId="3903" xr:uid="{3C25BDD9-FBEE-4890-A3BD-BEEB33436BD0}"/>
    <cellStyle name="Normal 8 4 5 5" xfId="3904" xr:uid="{E581FDAD-DD25-4441-AD42-0217814CFA6E}"/>
    <cellStyle name="Normal 8 4 5 6" xfId="3905" xr:uid="{1E2E0988-56DF-482B-8281-466FEEFA85F7}"/>
    <cellStyle name="Normal 8 4 6" xfId="811" xr:uid="{BAF9E82E-FC72-4481-BA18-C343CA69E0C8}"/>
    <cellStyle name="Normal 8 4 6 2" xfId="2204" xr:uid="{608E55D3-4BF9-44FF-A928-848080C64ADB}"/>
    <cellStyle name="Normal 8 4 6 2 2" xfId="3906" xr:uid="{BEF0A4AA-12E8-499D-A4C6-BEA705753F73}"/>
    <cellStyle name="Normal 8 4 6 2 3" xfId="3907" xr:uid="{1F5BB1FD-0267-45F5-869F-99C5CFAB0113}"/>
    <cellStyle name="Normal 8 4 6 2 4" xfId="3908" xr:uid="{0C6804A4-8A9D-4AAC-8BEF-174445E24066}"/>
    <cellStyle name="Normal 8 4 6 3" xfId="3909" xr:uid="{2294E564-DD9B-4428-B91D-FB5357A33E11}"/>
    <cellStyle name="Normal 8 4 6 4" xfId="3910" xr:uid="{B9EE2B58-B151-4A25-B914-368F7FE283B3}"/>
    <cellStyle name="Normal 8 4 6 5" xfId="3911" xr:uid="{CB0563E0-A518-4AF5-9077-18B1746ED82E}"/>
    <cellStyle name="Normal 8 4 7" xfId="2205" xr:uid="{8279988C-EACF-4B1C-925A-AF90CEDD8833}"/>
    <cellStyle name="Normal 8 4 7 2" xfId="3912" xr:uid="{0E964B8F-F38B-4AE8-AF02-3902D87C5A2A}"/>
    <cellStyle name="Normal 8 4 7 3" xfId="3913" xr:uid="{1D6365DF-03C5-4FED-B92B-E2D7BBD5FFA8}"/>
    <cellStyle name="Normal 8 4 7 4" xfId="3914" xr:uid="{57B047C7-F40C-4611-8ACD-CB3F00D9F745}"/>
    <cellStyle name="Normal 8 4 8" xfId="3915" xr:uid="{3D6265E4-1BC3-48A9-9DA2-9FB5BDFDE244}"/>
    <cellStyle name="Normal 8 4 8 2" xfId="3916" xr:uid="{EC49EE27-8C92-40DA-BEFC-D029559D9530}"/>
    <cellStyle name="Normal 8 4 8 3" xfId="3917" xr:uid="{29581F95-1CE3-4393-86FC-1BD1C149F34B}"/>
    <cellStyle name="Normal 8 4 8 4" xfId="3918" xr:uid="{CBFC3C6C-737D-444D-9E66-981C3AA9EEA7}"/>
    <cellStyle name="Normal 8 4 9" xfId="3919" xr:uid="{562ECEBB-4675-475D-9050-F63F784E035D}"/>
    <cellStyle name="Normal 8 5" xfId="161" xr:uid="{F329C752-885C-4DE6-B720-430E6538D32E}"/>
    <cellStyle name="Normal 8 5 2" xfId="162" xr:uid="{E4F0B30A-994F-4F7D-8B97-B47509054230}"/>
    <cellStyle name="Normal 8 5 2 2" xfId="394" xr:uid="{F792758C-4E22-4C21-A696-28F70E09A67A}"/>
    <cellStyle name="Normal 8 5 2 2 2" xfId="812" xr:uid="{A9E71E58-2684-456D-98F1-97A1E09C4685}"/>
    <cellStyle name="Normal 8 5 2 2 2 2" xfId="2206" xr:uid="{93CEEEE7-73A0-498E-8212-7976D2F8D43B}"/>
    <cellStyle name="Normal 8 5 2 2 2 3" xfId="3920" xr:uid="{4CA858A7-D1E6-447B-8919-627A6C05764D}"/>
    <cellStyle name="Normal 8 5 2 2 2 4" xfId="3921" xr:uid="{D3C16949-B564-45CE-8421-B81BEB66B538}"/>
    <cellStyle name="Normal 8 5 2 2 3" xfId="2207" xr:uid="{1F6704E2-017F-4A5B-9610-19652251ECF6}"/>
    <cellStyle name="Normal 8 5 2 2 3 2" xfId="3922" xr:uid="{F7FE3493-22CE-45AF-8927-2726B9D9FE67}"/>
    <cellStyle name="Normal 8 5 2 2 3 3" xfId="3923" xr:uid="{402F19ED-8808-474E-814C-4767DBD56DC1}"/>
    <cellStyle name="Normal 8 5 2 2 3 4" xfId="3924" xr:uid="{7883A805-5896-4119-898C-8966D17D9A8A}"/>
    <cellStyle name="Normal 8 5 2 2 4" xfId="3925" xr:uid="{2523CB29-4BDA-4C05-86D5-698BEF2A55B9}"/>
    <cellStyle name="Normal 8 5 2 2 5" xfId="3926" xr:uid="{02EB6740-422C-4066-8135-DF735F224730}"/>
    <cellStyle name="Normal 8 5 2 2 6" xfId="3927" xr:uid="{E18C787D-E07E-4D68-B6A0-FE5C13A9EEF8}"/>
    <cellStyle name="Normal 8 5 2 3" xfId="813" xr:uid="{230AB1E7-1C01-488D-919E-877A927FFE36}"/>
    <cellStyle name="Normal 8 5 2 3 2" xfId="2208" xr:uid="{AD4903C0-0E97-47E6-9DB9-F147565B8267}"/>
    <cellStyle name="Normal 8 5 2 3 2 2" xfId="3928" xr:uid="{81F026CC-5036-45A0-99D9-50C4892B2101}"/>
    <cellStyle name="Normal 8 5 2 3 2 3" xfId="3929" xr:uid="{FC6142CD-388E-482B-BB78-52AD3BD97105}"/>
    <cellStyle name="Normal 8 5 2 3 2 4" xfId="3930" xr:uid="{170C4BB5-270D-4AE6-8A3B-627F51AADE11}"/>
    <cellStyle name="Normal 8 5 2 3 3" xfId="3931" xr:uid="{8BAE2234-83CB-4794-B91A-DCBEF39805C7}"/>
    <cellStyle name="Normal 8 5 2 3 4" xfId="3932" xr:uid="{0DAFAA2E-B53E-4F05-8D4D-3968C102901E}"/>
    <cellStyle name="Normal 8 5 2 3 5" xfId="3933" xr:uid="{6473DD93-372A-4CFA-BAE6-AEFA33E45CA5}"/>
    <cellStyle name="Normal 8 5 2 4" xfId="2209" xr:uid="{BB664AD2-C2B1-4AF5-A1C6-1F7199E98AFD}"/>
    <cellStyle name="Normal 8 5 2 4 2" xfId="3934" xr:uid="{FF7BE971-3A09-40BF-8981-D280C6A9C398}"/>
    <cellStyle name="Normal 8 5 2 4 3" xfId="3935" xr:uid="{5DA28341-3FB6-4BC0-8DB5-F9C9A2ED3A32}"/>
    <cellStyle name="Normal 8 5 2 4 4" xfId="3936" xr:uid="{41099C09-D915-4DE2-94C9-DB42D00C0990}"/>
    <cellStyle name="Normal 8 5 2 5" xfId="3937" xr:uid="{8A159257-DDA6-443B-BD84-348ED5316453}"/>
    <cellStyle name="Normal 8 5 2 5 2" xfId="3938" xr:uid="{C2D3D5E4-80DC-4823-B571-40A9BBF84043}"/>
    <cellStyle name="Normal 8 5 2 5 3" xfId="3939" xr:uid="{F0BA62A8-F148-4833-A419-E0995F7BA071}"/>
    <cellStyle name="Normal 8 5 2 5 4" xfId="3940" xr:uid="{5F004C6E-E93F-4788-B1CA-E7492D065106}"/>
    <cellStyle name="Normal 8 5 2 6" xfId="3941" xr:uid="{D543B909-2EF5-4D2F-AF2E-CD388D6E0385}"/>
    <cellStyle name="Normal 8 5 2 7" xfId="3942" xr:uid="{B91E2788-C816-4131-8182-850BDE2B984E}"/>
    <cellStyle name="Normal 8 5 2 8" xfId="3943" xr:uid="{EA3DDF39-FF14-49E4-8EF9-1D3EBE3373E4}"/>
    <cellStyle name="Normal 8 5 3" xfId="395" xr:uid="{FCA2BE97-663A-4BCD-A505-19DEFCA32711}"/>
    <cellStyle name="Normal 8 5 3 2" xfId="814" xr:uid="{BB625BB2-3F57-4CD4-99C7-994B89788C06}"/>
    <cellStyle name="Normal 8 5 3 2 2" xfId="815" xr:uid="{B908FC94-E138-4589-82F3-96A40AFC7DA2}"/>
    <cellStyle name="Normal 8 5 3 2 3" xfId="3944" xr:uid="{1831488E-FCF3-497B-9440-B83E05027A16}"/>
    <cellStyle name="Normal 8 5 3 2 4" xfId="3945" xr:uid="{02262A32-EC97-415C-BF96-40B398CC8B44}"/>
    <cellStyle name="Normal 8 5 3 3" xfId="816" xr:uid="{D600BEAB-3536-4DAB-93D0-5BBEE95A2723}"/>
    <cellStyle name="Normal 8 5 3 3 2" xfId="3946" xr:uid="{520EBB49-5A98-412C-A4F5-6FE75EA2C0F7}"/>
    <cellStyle name="Normal 8 5 3 3 3" xfId="3947" xr:uid="{2D7E32FA-AD1A-4ABE-A895-1805EEAD2B53}"/>
    <cellStyle name="Normal 8 5 3 3 4" xfId="3948" xr:uid="{C9E91B42-C70A-4A1B-BD40-BD6BB60378E0}"/>
    <cellStyle name="Normal 8 5 3 4" xfId="3949" xr:uid="{7AF476EC-45DD-44A8-B5EB-052C1F94B07E}"/>
    <cellStyle name="Normal 8 5 3 5" xfId="3950" xr:uid="{D9A73F3C-5ECC-4F28-8364-86831B196A6F}"/>
    <cellStyle name="Normal 8 5 3 6" xfId="3951" xr:uid="{57B441FF-B4ED-4323-B51B-94507274EF7B}"/>
    <cellStyle name="Normal 8 5 4" xfId="396" xr:uid="{2EBB368D-E5AF-4760-B771-44DC962D5356}"/>
    <cellStyle name="Normal 8 5 4 2" xfId="817" xr:uid="{01220817-433C-4DCE-A531-646F82EC96A8}"/>
    <cellStyle name="Normal 8 5 4 2 2" xfId="3952" xr:uid="{D5AE7BEE-B4D9-430D-B1B3-5019F457108F}"/>
    <cellStyle name="Normal 8 5 4 2 3" xfId="3953" xr:uid="{229C307D-E144-43D7-84ED-75B3A2923F81}"/>
    <cellStyle name="Normal 8 5 4 2 4" xfId="3954" xr:uid="{805E34A9-2DF5-4F42-A821-E296B7AEAE68}"/>
    <cellStyle name="Normal 8 5 4 3" xfId="3955" xr:uid="{0474804A-372C-4A88-8A5C-E6583997ED00}"/>
    <cellStyle name="Normal 8 5 4 4" xfId="3956" xr:uid="{49AECBCB-0869-4CF9-8F3E-A87777C65577}"/>
    <cellStyle name="Normal 8 5 4 5" xfId="3957" xr:uid="{957A1681-C0C5-4392-AAEA-23D496CF0037}"/>
    <cellStyle name="Normal 8 5 5" xfId="818" xr:uid="{BF48FF72-225F-4FA8-BC01-E61D22ED5201}"/>
    <cellStyle name="Normal 8 5 5 2" xfId="3958" xr:uid="{C53AF62E-5689-4BEE-922E-98EF8748EC40}"/>
    <cellStyle name="Normal 8 5 5 3" xfId="3959" xr:uid="{B386D35E-519D-4D66-9D5C-F586B09E1573}"/>
    <cellStyle name="Normal 8 5 5 4" xfId="3960" xr:uid="{863BB8F8-F635-4351-A8AC-B3621328769A}"/>
    <cellStyle name="Normal 8 5 6" xfId="3961" xr:uid="{B849EC94-47AE-43C4-9073-7C003B11BD3B}"/>
    <cellStyle name="Normal 8 5 6 2" xfId="3962" xr:uid="{BD5DDEA4-B836-4FF4-AE63-C2CB99D1AF85}"/>
    <cellStyle name="Normal 8 5 6 3" xfId="3963" xr:uid="{A5375A76-8806-4FDF-B7B5-F95E76CD6ADF}"/>
    <cellStyle name="Normal 8 5 6 4" xfId="3964" xr:uid="{CB4A93EE-0A41-4B87-9568-8CB3DB788ED6}"/>
    <cellStyle name="Normal 8 5 7" xfId="3965" xr:uid="{B2F1BB56-5739-4AAC-8584-9E0DE34F8CC4}"/>
    <cellStyle name="Normal 8 5 8" xfId="3966" xr:uid="{E6A46ECA-110B-4233-B0DC-6C02A28E89A2}"/>
    <cellStyle name="Normal 8 5 9" xfId="3967" xr:uid="{2D8257DF-3658-4202-890B-38F1F7A8A751}"/>
    <cellStyle name="Normal 8 6" xfId="163" xr:uid="{172C7E8D-80B5-4CA9-A76D-5C825DD14190}"/>
    <cellStyle name="Normal 8 6 2" xfId="397" xr:uid="{4F80A94A-2262-4469-A6AA-3BF6E6E46CBD}"/>
    <cellStyle name="Normal 8 6 2 2" xfId="819" xr:uid="{5A5171A8-C489-4E21-AB09-7DF10E9ACF4B}"/>
    <cellStyle name="Normal 8 6 2 2 2" xfId="2210" xr:uid="{F910634D-875A-4D9E-9B34-51E085C37C67}"/>
    <cellStyle name="Normal 8 6 2 2 2 2" xfId="2211" xr:uid="{F419F6E2-19FD-4604-9E1D-F17688A7DF8D}"/>
    <cellStyle name="Normal 8 6 2 2 3" xfId="2212" xr:uid="{8ABADC81-6B25-40E4-A9E9-8883D2B449D7}"/>
    <cellStyle name="Normal 8 6 2 2 4" xfId="3968" xr:uid="{AEE4AD43-FF7E-4639-9374-AB75D0896913}"/>
    <cellStyle name="Normal 8 6 2 3" xfId="2213" xr:uid="{11CED901-6951-49FA-B27E-3D453DDC678E}"/>
    <cellStyle name="Normal 8 6 2 3 2" xfId="2214" xr:uid="{0A210372-F3DE-4CD9-8881-C518CBFE4E90}"/>
    <cellStyle name="Normal 8 6 2 3 3" xfId="3969" xr:uid="{86AD9294-7125-4953-98B2-7353AB826244}"/>
    <cellStyle name="Normal 8 6 2 3 4" xfId="3970" xr:uid="{B3198711-B9C2-4D75-A7FB-0449C4E53906}"/>
    <cellStyle name="Normal 8 6 2 4" xfId="2215" xr:uid="{4AB352DF-E451-4E22-BC8B-4C2AFAA6E689}"/>
    <cellStyle name="Normal 8 6 2 5" xfId="3971" xr:uid="{68F82621-3928-4704-B777-65277AB19A68}"/>
    <cellStyle name="Normal 8 6 2 6" xfId="3972" xr:uid="{A6A8AA36-386D-43A5-9154-1A677B37148F}"/>
    <cellStyle name="Normal 8 6 3" xfId="820" xr:uid="{B4C7FF0E-FA62-41C0-A004-B8D121EB0A7E}"/>
    <cellStyle name="Normal 8 6 3 2" xfId="2216" xr:uid="{2020E9E3-1468-49CA-BE93-DCCC6A332C15}"/>
    <cellStyle name="Normal 8 6 3 2 2" xfId="2217" xr:uid="{BB311A7F-3C06-44BA-8DD1-3CC1F5AC92E4}"/>
    <cellStyle name="Normal 8 6 3 2 3" xfId="3973" xr:uid="{4024E100-0CE1-4706-ADEF-D1B71EF48C7D}"/>
    <cellStyle name="Normal 8 6 3 2 4" xfId="3974" xr:uid="{184765D0-640B-473D-A87E-4AA9D4348663}"/>
    <cellStyle name="Normal 8 6 3 3" xfId="2218" xr:uid="{27CDF093-09ED-46B4-B8FF-E43FA04FFA9B}"/>
    <cellStyle name="Normal 8 6 3 4" xfId="3975" xr:uid="{5E741220-5A81-4F25-9F04-4C3AB792EE98}"/>
    <cellStyle name="Normal 8 6 3 5" xfId="3976" xr:uid="{BC7CD98B-9338-42DA-AF42-1477B5EE024F}"/>
    <cellStyle name="Normal 8 6 4" xfId="2219" xr:uid="{7860C753-4A86-4DFE-B990-50E233E00551}"/>
    <cellStyle name="Normal 8 6 4 2" xfId="2220" xr:uid="{B9282558-C898-4313-B2C0-A1EF4A5E6BBB}"/>
    <cellStyle name="Normal 8 6 4 3" xfId="3977" xr:uid="{9EA7BA4C-FA12-41C8-B217-188DFF331AFA}"/>
    <cellStyle name="Normal 8 6 4 4" xfId="3978" xr:uid="{7FC5C77D-4F31-4063-BABB-8BEE48560238}"/>
    <cellStyle name="Normal 8 6 5" xfId="2221" xr:uid="{9DDFF45C-7CB1-4A6A-93F0-A473A5E1A70C}"/>
    <cellStyle name="Normal 8 6 5 2" xfId="3979" xr:uid="{66D49D0B-F061-4E77-8376-E903753628A2}"/>
    <cellStyle name="Normal 8 6 5 3" xfId="3980" xr:uid="{C1446BFD-1F10-43B9-8142-65386BCF2822}"/>
    <cellStyle name="Normal 8 6 5 4" xfId="3981" xr:uid="{931E0D40-6B60-47EE-9E97-FA0953BE30C9}"/>
    <cellStyle name="Normal 8 6 6" xfId="3982" xr:uid="{C2282C9C-00FC-46CF-91D6-AE098C7B9B09}"/>
    <cellStyle name="Normal 8 6 7" xfId="3983" xr:uid="{B9A72E90-2BAD-4DC1-BBD9-6DFB03207528}"/>
    <cellStyle name="Normal 8 6 8" xfId="3984" xr:uid="{14F1A467-4134-4429-A28A-702682C8BC34}"/>
    <cellStyle name="Normal 8 7" xfId="398" xr:uid="{E6D2E334-6540-4611-9F0D-A50F1459BD26}"/>
    <cellStyle name="Normal 8 7 2" xfId="821" xr:uid="{8383237A-8A07-41D2-82FF-9A9DA17131AF}"/>
    <cellStyle name="Normal 8 7 2 2" xfId="822" xr:uid="{A268BBA7-6B3A-45F5-986C-F6C369839E6B}"/>
    <cellStyle name="Normal 8 7 2 2 2" xfId="2222" xr:uid="{D38CDB35-A87A-4BF4-B648-2C31A7893BAA}"/>
    <cellStyle name="Normal 8 7 2 2 3" xfId="3985" xr:uid="{303F8852-7BB6-4C33-9678-3E7B0C975322}"/>
    <cellStyle name="Normal 8 7 2 2 4" xfId="3986" xr:uid="{D26DB0E7-992B-477B-985D-39E9C1D45097}"/>
    <cellStyle name="Normal 8 7 2 3" xfId="2223" xr:uid="{7514A0D0-C81F-4A9B-B076-3D8EE39D7F31}"/>
    <cellStyle name="Normal 8 7 2 4" xfId="3987" xr:uid="{10E3D99D-CE59-4B84-BE9A-EA92E403290B}"/>
    <cellStyle name="Normal 8 7 2 5" xfId="3988" xr:uid="{2F9CA477-F460-4E3D-A04F-0ACA1C8D8D3D}"/>
    <cellStyle name="Normal 8 7 3" xfId="823" xr:uid="{9D0E9F6A-38DD-4674-B9F0-402232E60DEF}"/>
    <cellStyle name="Normal 8 7 3 2" xfId="2224" xr:uid="{CBD2357A-C48C-417E-9759-9575F796FBCA}"/>
    <cellStyle name="Normal 8 7 3 3" xfId="3989" xr:uid="{3D22685B-EE53-4A82-BAA8-F564BE0E3119}"/>
    <cellStyle name="Normal 8 7 3 4" xfId="3990" xr:uid="{25553364-B180-4179-A264-F32DBF33096A}"/>
    <cellStyle name="Normal 8 7 4" xfId="2225" xr:uid="{A11B4781-8DA3-4074-B074-77F0B5C1518F}"/>
    <cellStyle name="Normal 8 7 4 2" xfId="3991" xr:uid="{F00DA513-B7DE-4A02-ADB3-432000CD85C5}"/>
    <cellStyle name="Normal 8 7 4 3" xfId="3992" xr:uid="{F3F24D18-CB0F-4736-916D-9CC8A5EA70D4}"/>
    <cellStyle name="Normal 8 7 4 4" xfId="3993" xr:uid="{94BDCC77-862C-4707-AB7E-A7CFF232C7F6}"/>
    <cellStyle name="Normal 8 7 5" xfId="3994" xr:uid="{A237836D-3F01-4925-8B1A-434A5C70FE25}"/>
    <cellStyle name="Normal 8 7 6" xfId="3995" xr:uid="{03015B4C-DEEF-4598-8042-C6F4ACB0D878}"/>
    <cellStyle name="Normal 8 7 7" xfId="3996" xr:uid="{B0BD3FB4-117F-4D04-84A5-DF9241D2D2B3}"/>
    <cellStyle name="Normal 8 8" xfId="399" xr:uid="{4E934778-FC43-417A-9CEA-89BF4BFB52E5}"/>
    <cellStyle name="Normal 8 8 2" xfId="824" xr:uid="{5A620C9D-B77C-41F9-A6F5-BCF62E0B9677}"/>
    <cellStyle name="Normal 8 8 2 2" xfId="2226" xr:uid="{DE5CF849-F7F5-4E8D-958C-600B5E733506}"/>
    <cellStyle name="Normal 8 8 2 3" xfId="3997" xr:uid="{9205932E-9290-4E85-8F0F-363F7C084D8F}"/>
    <cellStyle name="Normal 8 8 2 4" xfId="3998" xr:uid="{C902F2DE-A46A-43E9-BB48-972C5EC85158}"/>
    <cellStyle name="Normal 8 8 3" xfId="2227" xr:uid="{1434F0FF-9385-4F4A-862B-11B42C043510}"/>
    <cellStyle name="Normal 8 8 3 2" xfId="3999" xr:uid="{AFE6C148-DFBF-4E51-A591-09FEBBED347E}"/>
    <cellStyle name="Normal 8 8 3 3" xfId="4000" xr:uid="{EDE2F307-0709-4431-B456-62B05DC8936D}"/>
    <cellStyle name="Normal 8 8 3 4" xfId="4001" xr:uid="{ADA3C0D2-ED2E-44DE-95E5-42B9AE8FABDF}"/>
    <cellStyle name="Normal 8 8 4" xfId="4002" xr:uid="{9AFCC411-E2F1-4C00-B199-7A1A5145601E}"/>
    <cellStyle name="Normal 8 8 5" xfId="4003" xr:uid="{D1DB1E32-264D-4F14-954D-50E915F57F61}"/>
    <cellStyle name="Normal 8 8 6" xfId="4004" xr:uid="{B861859E-0F11-40D0-95C0-C28767E4D9A4}"/>
    <cellStyle name="Normal 8 9" xfId="400" xr:uid="{0293569A-3FA6-4807-A396-F11E398EEECA}"/>
    <cellStyle name="Normal 8 9 2" xfId="2228" xr:uid="{75C8B5F1-D435-4FA5-A968-9D7D2D35A495}"/>
    <cellStyle name="Normal 8 9 2 2" xfId="4005" xr:uid="{64F9C0B3-4C0B-436B-976A-363725C98B28}"/>
    <cellStyle name="Normal 8 9 2 2 2" xfId="4410" xr:uid="{DD8186B2-E1B7-4130-B790-AAA7D454C172}"/>
    <cellStyle name="Normal 8 9 2 2 3" xfId="4689" xr:uid="{67CEECB4-2D49-4406-87CA-025D94EFE5A0}"/>
    <cellStyle name="Normal 8 9 2 3" xfId="4006" xr:uid="{356BA03B-C146-4301-9040-AEBC5F940A37}"/>
    <cellStyle name="Normal 8 9 2 4" xfId="4007" xr:uid="{20E4FDB3-6E4C-4EE3-AA7E-B9261A2FABFD}"/>
    <cellStyle name="Normal 8 9 3" xfId="4008" xr:uid="{737C868A-711B-467B-81F6-1620A8A4B58C}"/>
    <cellStyle name="Normal 8 9 3 2" xfId="5343" xr:uid="{AB087EBA-9173-4ECE-B003-11936EB38E1A}"/>
    <cellStyle name="Normal 8 9 4" xfId="4009" xr:uid="{63988463-BB95-435F-A3E5-2AF0D2167AF0}"/>
    <cellStyle name="Normal 8 9 4 2" xfId="4580" xr:uid="{D0EF9035-2CC2-4937-B430-47E3D2C5BED5}"/>
    <cellStyle name="Normal 8 9 4 3" xfId="4690" xr:uid="{5B849FB3-A1D3-4753-8D69-2E47F0D9677C}"/>
    <cellStyle name="Normal 8 9 4 4" xfId="4609" xr:uid="{D9DB8617-E7A6-46DE-B2CD-3341ED9E6FFE}"/>
    <cellStyle name="Normal 8 9 5" xfId="4010" xr:uid="{39386494-5657-4028-BD66-FC81C7D2F11D}"/>
    <cellStyle name="Normal 9" xfId="164" xr:uid="{E9419BF1-D8B8-4477-AE5C-2E3167D73563}"/>
    <cellStyle name="Normal 9 10" xfId="401" xr:uid="{A46EB828-9F47-42D8-B4C3-45082A726943}"/>
    <cellStyle name="Normal 9 10 2" xfId="2229" xr:uid="{4BF0AF46-FDBC-466E-9B19-CF6916BA555D}"/>
    <cellStyle name="Normal 9 10 2 2" xfId="4011" xr:uid="{3B3F8FA6-E3EA-4614-A057-2DD7E1B8D51B}"/>
    <cellStyle name="Normal 9 10 2 3" xfId="4012" xr:uid="{359CF7D7-F35D-482D-BEDE-E8FAF26B70B1}"/>
    <cellStyle name="Normal 9 10 2 4" xfId="4013" xr:uid="{E630FDE0-3BD7-4909-A012-1628CF8055B7}"/>
    <cellStyle name="Normal 9 10 3" xfId="4014" xr:uid="{AB054CF9-DFBC-4E35-A9B8-8E2E98F7248B}"/>
    <cellStyle name="Normal 9 10 4" xfId="4015" xr:uid="{82406682-0F44-4B4F-BA00-6EC1BFD99549}"/>
    <cellStyle name="Normal 9 10 5" xfId="4016" xr:uid="{879C552A-07C9-4AAF-B68E-1C3DCF953817}"/>
    <cellStyle name="Normal 9 11" xfId="2230" xr:uid="{B078F378-CAFB-4EEF-8268-21182BDC234E}"/>
    <cellStyle name="Normal 9 11 2" xfId="4017" xr:uid="{081A28FD-74B0-49AB-BEC6-DD2908795A3F}"/>
    <cellStyle name="Normal 9 11 3" xfId="4018" xr:uid="{DD2E2A92-0FB6-487C-A1FE-91A34BE08A50}"/>
    <cellStyle name="Normal 9 11 4" xfId="4019" xr:uid="{242E1C3E-A1B4-4E2D-8427-BEB97DB01A13}"/>
    <cellStyle name="Normal 9 12" xfId="4020" xr:uid="{FDA57210-50EE-4F5C-AB73-ACD6160037B8}"/>
    <cellStyle name="Normal 9 12 2" xfId="4021" xr:uid="{036DA77E-7B73-4373-9572-89B00A8F992F}"/>
    <cellStyle name="Normal 9 12 3" xfId="4022" xr:uid="{11F012E5-4AC0-4ECE-A2C4-CB7C1BD61680}"/>
    <cellStyle name="Normal 9 12 4" xfId="4023" xr:uid="{C03B4904-E1DB-4EC5-B2E4-4BD8C38AFF6F}"/>
    <cellStyle name="Normal 9 13" xfId="4024" xr:uid="{553F4FBA-3876-4251-932E-825C47FB140F}"/>
    <cellStyle name="Normal 9 13 2" xfId="4025" xr:uid="{91127435-DD4E-463C-ABE2-0317D2200C0B}"/>
    <cellStyle name="Normal 9 14" xfId="4026" xr:uid="{C765F87F-7067-432E-86BC-08D5610FE46E}"/>
    <cellStyle name="Normal 9 15" xfId="4027" xr:uid="{0FE6481E-6DB0-4C9E-92E1-4136A1533CBD}"/>
    <cellStyle name="Normal 9 16" xfId="4028" xr:uid="{C7DE2A9D-2935-4977-A228-628BB45E97DE}"/>
    <cellStyle name="Normal 9 2" xfId="165" xr:uid="{CA568268-9AB1-464F-A6AC-F0DEEB80E035}"/>
    <cellStyle name="Normal 9 2 2" xfId="402" xr:uid="{3D170B18-C28C-4E16-940D-289BB89F814C}"/>
    <cellStyle name="Normal 9 2 2 2" xfId="4672" xr:uid="{75F9EA4A-402B-4BBC-B900-6945E8588209}"/>
    <cellStyle name="Normal 9 2 3" xfId="4561" xr:uid="{12E0562C-CEA6-4C58-9C01-7879A824A7AF}"/>
    <cellStyle name="Normal 9 3" xfId="166" xr:uid="{827666AC-E388-4825-BEA2-E6CC1B6F66CF}"/>
    <cellStyle name="Normal 9 3 10" xfId="4029" xr:uid="{1D420516-3813-472F-A178-3C37A0F3A816}"/>
    <cellStyle name="Normal 9 3 11" xfId="4030" xr:uid="{3FEEA44C-72E9-4C64-8790-E665B168FA43}"/>
    <cellStyle name="Normal 9 3 2" xfId="167" xr:uid="{73BBF8AC-AF22-4B37-B38E-03924E1FF9DE}"/>
    <cellStyle name="Normal 9 3 2 2" xfId="168" xr:uid="{CFC4B465-E7C2-4E2B-8A67-4310D55D6092}"/>
    <cellStyle name="Normal 9 3 2 2 2" xfId="403" xr:uid="{0BD376B9-157F-4F83-9E7A-642C98EDDD33}"/>
    <cellStyle name="Normal 9 3 2 2 2 2" xfId="825" xr:uid="{7A872C0B-23A2-4A01-98B1-E4F2C475FF41}"/>
    <cellStyle name="Normal 9 3 2 2 2 2 2" xfId="826" xr:uid="{EE8C0171-973B-46AB-821E-CC9C4F7D6A77}"/>
    <cellStyle name="Normal 9 3 2 2 2 2 2 2" xfId="2231" xr:uid="{DC65C340-0B9B-4DB7-B23C-0628A5743979}"/>
    <cellStyle name="Normal 9 3 2 2 2 2 2 2 2" xfId="2232" xr:uid="{9CDC9DA1-82ED-45D5-8278-194719C1AEF0}"/>
    <cellStyle name="Normal 9 3 2 2 2 2 2 3" xfId="2233" xr:uid="{38388C54-5974-4685-A0B6-09B67534918C}"/>
    <cellStyle name="Normal 9 3 2 2 2 2 3" xfId="2234" xr:uid="{6FD1336C-FF52-4CC4-B65B-9D2265204854}"/>
    <cellStyle name="Normal 9 3 2 2 2 2 3 2" xfId="2235" xr:uid="{85E42B49-4339-412D-AE3A-E48A68D40993}"/>
    <cellStyle name="Normal 9 3 2 2 2 2 4" xfId="2236" xr:uid="{2EB68C0E-F3FB-4DA4-97CF-0E7E54757924}"/>
    <cellStyle name="Normal 9 3 2 2 2 3" xfId="827" xr:uid="{1744DC51-B580-4464-BD3E-1CAE3D09DCAB}"/>
    <cellStyle name="Normal 9 3 2 2 2 3 2" xfId="2237" xr:uid="{0465E83D-1833-4B1C-8933-CFC8DF356597}"/>
    <cellStyle name="Normal 9 3 2 2 2 3 2 2" xfId="2238" xr:uid="{5082C485-964C-4DA1-822C-E2127E2A7ABA}"/>
    <cellStyle name="Normal 9 3 2 2 2 3 3" xfId="2239" xr:uid="{BDD84CA7-5324-4C1E-A451-1828A0DD0D3C}"/>
    <cellStyle name="Normal 9 3 2 2 2 3 4" xfId="4031" xr:uid="{47FF42D8-2D51-4B1D-8ECC-110BC9B31377}"/>
    <cellStyle name="Normal 9 3 2 2 2 4" xfId="2240" xr:uid="{1C1774FA-5F25-4D35-A214-4C54D975F1B0}"/>
    <cellStyle name="Normal 9 3 2 2 2 4 2" xfId="2241" xr:uid="{293E9507-50C5-47C0-AEAF-23147E99976C}"/>
    <cellStyle name="Normal 9 3 2 2 2 5" xfId="2242" xr:uid="{59935E1C-18B0-4B65-B327-CF50E6905202}"/>
    <cellStyle name="Normal 9 3 2 2 2 6" xfId="4032" xr:uid="{DE72E2C4-261B-4A6F-824F-7EF155A9F87E}"/>
    <cellStyle name="Normal 9 3 2 2 3" xfId="404" xr:uid="{CF9D22FC-A01B-4337-81AC-CD082E3659A8}"/>
    <cellStyle name="Normal 9 3 2 2 3 2" xfId="828" xr:uid="{E2B96547-314E-4F75-84C2-DD8478800EFA}"/>
    <cellStyle name="Normal 9 3 2 2 3 2 2" xfId="829" xr:uid="{CAA0B0D6-BD96-48A0-8E8B-63FE17589675}"/>
    <cellStyle name="Normal 9 3 2 2 3 2 2 2" xfId="2243" xr:uid="{D50EB289-36EA-4E1D-B75F-0E8CF00EA06C}"/>
    <cellStyle name="Normal 9 3 2 2 3 2 2 2 2" xfId="2244" xr:uid="{6614C5BB-6BFD-40A8-94C0-185CE199958D}"/>
    <cellStyle name="Normal 9 3 2 2 3 2 2 3" xfId="2245" xr:uid="{4AE655A4-6E44-4273-B993-2E3A4BBF767A}"/>
    <cellStyle name="Normal 9 3 2 2 3 2 3" xfId="2246" xr:uid="{8C99EC27-2784-4CBD-BE8B-6348184F8C85}"/>
    <cellStyle name="Normal 9 3 2 2 3 2 3 2" xfId="2247" xr:uid="{63738267-7BF8-41E2-B4FA-17B271CF29DF}"/>
    <cellStyle name="Normal 9 3 2 2 3 2 4" xfId="2248" xr:uid="{D413885C-143A-4986-A2C6-6B382AB30022}"/>
    <cellStyle name="Normal 9 3 2 2 3 3" xfId="830" xr:uid="{6B2DCE40-6A17-4994-BDA6-34457F1EBB55}"/>
    <cellStyle name="Normal 9 3 2 2 3 3 2" xfId="2249" xr:uid="{EB2418B5-AF06-4EE7-94F3-8565EDBD2538}"/>
    <cellStyle name="Normal 9 3 2 2 3 3 2 2" xfId="2250" xr:uid="{DC2EB271-5EF1-46E6-B797-499051EADAC4}"/>
    <cellStyle name="Normal 9 3 2 2 3 3 3" xfId="2251" xr:uid="{53A87B3D-E648-4B15-A031-3A62C592196F}"/>
    <cellStyle name="Normal 9 3 2 2 3 4" xfId="2252" xr:uid="{32CF5E84-0A54-4A8E-AD09-3E2006C41C47}"/>
    <cellStyle name="Normal 9 3 2 2 3 4 2" xfId="2253" xr:uid="{3B23D5B8-F6F9-44B5-B5C5-17E31E4F7F71}"/>
    <cellStyle name="Normal 9 3 2 2 3 5" xfId="2254" xr:uid="{EE2FE7E3-89E0-4EC8-ACB8-A3838C7596AD}"/>
    <cellStyle name="Normal 9 3 2 2 4" xfId="831" xr:uid="{F31C9027-2C8D-4E4E-99C1-FEAFFCA16DB1}"/>
    <cellStyle name="Normal 9 3 2 2 4 2" xfId="832" xr:uid="{9540FA05-F3A2-4E0C-9D5D-6090ED54BDE6}"/>
    <cellStyle name="Normal 9 3 2 2 4 2 2" xfId="2255" xr:uid="{D0B07367-4756-4B7F-975F-130F4A321FE0}"/>
    <cellStyle name="Normal 9 3 2 2 4 2 2 2" xfId="2256" xr:uid="{4D6215F9-5BB4-482B-AE16-FDB8846B2A08}"/>
    <cellStyle name="Normal 9 3 2 2 4 2 3" xfId="2257" xr:uid="{86E7EECB-C70E-4E1D-8AE5-95A46F44C739}"/>
    <cellStyle name="Normal 9 3 2 2 4 3" xfId="2258" xr:uid="{F98FD9D0-DE77-4259-83B0-4C621491672F}"/>
    <cellStyle name="Normal 9 3 2 2 4 3 2" xfId="2259" xr:uid="{889A98EF-74AA-4A4A-9CCE-3F1B3048B706}"/>
    <cellStyle name="Normal 9 3 2 2 4 4" xfId="2260" xr:uid="{5B158D96-D4B1-4985-B25D-45649AE8216C}"/>
    <cellStyle name="Normal 9 3 2 2 5" xfId="833" xr:uid="{6DB46700-EE5C-4453-A827-8601D0EAABD0}"/>
    <cellStyle name="Normal 9 3 2 2 5 2" xfId="2261" xr:uid="{FDC2F30B-1ABB-444E-947D-C7F700BD8784}"/>
    <cellStyle name="Normal 9 3 2 2 5 2 2" xfId="2262" xr:uid="{5F1F55BA-1098-4CB6-B7D0-52D320ABC898}"/>
    <cellStyle name="Normal 9 3 2 2 5 3" xfId="2263" xr:uid="{41DFA868-B2AA-44B5-A751-E698E568FFD2}"/>
    <cellStyle name="Normal 9 3 2 2 5 4" xfId="4033" xr:uid="{90BDC31C-1C16-46D0-AAF9-D8E927E3D676}"/>
    <cellStyle name="Normal 9 3 2 2 6" xfId="2264" xr:uid="{BBD2FECE-D22A-4025-AE7A-B0C0C7AF7F29}"/>
    <cellStyle name="Normal 9 3 2 2 6 2" xfId="2265" xr:uid="{AC914365-49C1-4204-AFCA-229BD42BD148}"/>
    <cellStyle name="Normal 9 3 2 2 7" xfId="2266" xr:uid="{715B22EE-8AA2-4105-B1F1-3440EE3A356E}"/>
    <cellStyle name="Normal 9 3 2 2 8" xfId="4034" xr:uid="{60A2D69A-2480-4F63-B12D-359DC9937126}"/>
    <cellStyle name="Normal 9 3 2 3" xfId="405" xr:uid="{FD671178-946E-4DE5-AFB7-8683EA65CE70}"/>
    <cellStyle name="Normal 9 3 2 3 2" xfId="834" xr:uid="{0238EB49-3FD5-474E-A7AD-1562EF2BCFD4}"/>
    <cellStyle name="Normal 9 3 2 3 2 2" xfId="835" xr:uid="{E6E2E4FD-E3EE-45F5-8C63-F1118F10B237}"/>
    <cellStyle name="Normal 9 3 2 3 2 2 2" xfId="2267" xr:uid="{EE60F09A-8EF7-472B-BE1E-80388D0A042F}"/>
    <cellStyle name="Normal 9 3 2 3 2 2 2 2" xfId="2268" xr:uid="{C5D714DE-B431-4D4A-B2A3-AF0781C26755}"/>
    <cellStyle name="Normal 9 3 2 3 2 2 3" xfId="2269" xr:uid="{C6D320E8-555C-4233-8C7E-732F0520E683}"/>
    <cellStyle name="Normal 9 3 2 3 2 3" xfId="2270" xr:uid="{E6047913-2BA5-4BEC-9137-17832390CA13}"/>
    <cellStyle name="Normal 9 3 2 3 2 3 2" xfId="2271" xr:uid="{DBF7BF83-AFC8-4AD0-9414-E6DA46F2FFCB}"/>
    <cellStyle name="Normal 9 3 2 3 2 4" xfId="2272" xr:uid="{222645FB-F569-4C11-BB59-1F4F0354C847}"/>
    <cellStyle name="Normal 9 3 2 3 3" xfId="836" xr:uid="{D1D3DDE6-A853-4E29-A7B9-B453F5A4694C}"/>
    <cellStyle name="Normal 9 3 2 3 3 2" xfId="2273" xr:uid="{698A7F1E-D8AC-487B-9BB9-E4A4D8154745}"/>
    <cellStyle name="Normal 9 3 2 3 3 2 2" xfId="2274" xr:uid="{958A4FB8-08D3-4765-B769-0E5F120E3473}"/>
    <cellStyle name="Normal 9 3 2 3 3 3" xfId="2275" xr:uid="{A5E15026-FA12-4072-94B7-545B1583019A}"/>
    <cellStyle name="Normal 9 3 2 3 3 4" xfId="4035" xr:uid="{59BAE0A3-A886-4412-B52E-33D886D4C9C2}"/>
    <cellStyle name="Normal 9 3 2 3 4" xfId="2276" xr:uid="{BE0AA724-A365-412F-A98E-1737401231A1}"/>
    <cellStyle name="Normal 9 3 2 3 4 2" xfId="2277" xr:uid="{3AAECA26-29CD-4C2C-A571-940940AE89A8}"/>
    <cellStyle name="Normal 9 3 2 3 5" xfId="2278" xr:uid="{F5CE7615-ABAF-41BC-9254-2893E4794534}"/>
    <cellStyle name="Normal 9 3 2 3 6" xfId="4036" xr:uid="{11DF567A-7A18-4313-9F2A-17BFC96B3899}"/>
    <cellStyle name="Normal 9 3 2 4" xfId="406" xr:uid="{B8AAED8D-C79A-4DE2-9664-2BD324427E74}"/>
    <cellStyle name="Normal 9 3 2 4 2" xfId="837" xr:uid="{1EFD90C4-BACE-4F46-B260-142D9E0CF21A}"/>
    <cellStyle name="Normal 9 3 2 4 2 2" xfId="838" xr:uid="{579309BA-4DBB-41A8-B3D7-EDBC0BE09E49}"/>
    <cellStyle name="Normal 9 3 2 4 2 2 2" xfId="2279" xr:uid="{D5EC83AF-450F-4E17-BE96-A1701672A44D}"/>
    <cellStyle name="Normal 9 3 2 4 2 2 2 2" xfId="2280" xr:uid="{9E826F0A-224E-497E-B4ED-580EC36B21FC}"/>
    <cellStyle name="Normal 9 3 2 4 2 2 3" xfId="2281" xr:uid="{FF28D35C-0582-4527-A2BE-D96CBE7DDB87}"/>
    <cellStyle name="Normal 9 3 2 4 2 3" xfId="2282" xr:uid="{08B2B1A6-6130-4E69-BD1A-4340836066FC}"/>
    <cellStyle name="Normal 9 3 2 4 2 3 2" xfId="2283" xr:uid="{AE5469DF-A677-4A30-8774-0551194D0EDE}"/>
    <cellStyle name="Normal 9 3 2 4 2 4" xfId="2284" xr:uid="{AC20CB11-2A51-4E2E-B40F-0C0B887E31FF}"/>
    <cellStyle name="Normal 9 3 2 4 3" xfId="839" xr:uid="{9FAFC802-DEE2-4381-BC25-D46178F7A20B}"/>
    <cellStyle name="Normal 9 3 2 4 3 2" xfId="2285" xr:uid="{3777A939-A515-4B05-AA67-BA7DD76E6512}"/>
    <cellStyle name="Normal 9 3 2 4 3 2 2" xfId="2286" xr:uid="{31DAF123-F933-47D1-A01D-04FC44B4624C}"/>
    <cellStyle name="Normal 9 3 2 4 3 3" xfId="2287" xr:uid="{087AD7D6-3969-45B8-8EFC-06B624070DF1}"/>
    <cellStyle name="Normal 9 3 2 4 4" xfId="2288" xr:uid="{8F26B1C7-B104-4CF2-9D2C-0B8A37EBF125}"/>
    <cellStyle name="Normal 9 3 2 4 4 2" xfId="2289" xr:uid="{2F50372B-A7B1-42B4-82F8-771409A99343}"/>
    <cellStyle name="Normal 9 3 2 4 5" xfId="2290" xr:uid="{9A11183C-F23B-451B-B0A8-89E7020907E6}"/>
    <cellStyle name="Normal 9 3 2 5" xfId="407" xr:uid="{B8AFAA20-33A1-4DA1-8348-690A857B6DB3}"/>
    <cellStyle name="Normal 9 3 2 5 2" xfId="840" xr:uid="{1784DB88-9A91-41AF-968E-52D3352206D2}"/>
    <cellStyle name="Normal 9 3 2 5 2 2" xfId="2291" xr:uid="{9FFF6329-816E-454A-AE84-E89471588639}"/>
    <cellStyle name="Normal 9 3 2 5 2 2 2" xfId="2292" xr:uid="{15BFA644-5B82-4721-A8A1-C04B9E440E91}"/>
    <cellStyle name="Normal 9 3 2 5 2 3" xfId="2293" xr:uid="{ADC6A1BE-F916-4F9F-A905-993D6CB33A09}"/>
    <cellStyle name="Normal 9 3 2 5 3" xfId="2294" xr:uid="{D18532F5-D73D-43AD-A026-22D9B0EDD7F8}"/>
    <cellStyle name="Normal 9 3 2 5 3 2" xfId="2295" xr:uid="{5DAC5E55-A4BB-456B-A5A6-B690E7308831}"/>
    <cellStyle name="Normal 9 3 2 5 4" xfId="2296" xr:uid="{8A55817E-CDB8-48F0-BAB0-C84E18F7E30F}"/>
    <cellStyle name="Normal 9 3 2 6" xfId="841" xr:uid="{F7176474-D516-48B1-93A8-C109064D030B}"/>
    <cellStyle name="Normal 9 3 2 6 2" xfId="2297" xr:uid="{875C742C-4B06-4817-8AED-D7C7E6A27EB1}"/>
    <cellStyle name="Normal 9 3 2 6 2 2" xfId="2298" xr:uid="{EB7974A2-354C-4D8D-B4CF-FC0B4639201B}"/>
    <cellStyle name="Normal 9 3 2 6 3" xfId="2299" xr:uid="{8B8FCF8E-15C9-40DB-9D90-8BDAA2841446}"/>
    <cellStyle name="Normal 9 3 2 6 4" xfId="4037" xr:uid="{B0336DA2-708F-42EB-8451-7A3216F04853}"/>
    <cellStyle name="Normal 9 3 2 7" xfId="2300" xr:uid="{B0F5EE85-76D6-4897-A931-E33969E23AC1}"/>
    <cellStyle name="Normal 9 3 2 7 2" xfId="2301" xr:uid="{72C3F3A5-0785-42BB-BB84-0BA347072CE7}"/>
    <cellStyle name="Normal 9 3 2 8" xfId="2302" xr:uid="{8FB78007-9BB3-415E-B525-2345B9C32C9B}"/>
    <cellStyle name="Normal 9 3 2 9" xfId="4038" xr:uid="{35D04AB9-DF03-457F-BDF5-A3B18665851B}"/>
    <cellStyle name="Normal 9 3 3" xfId="169" xr:uid="{5BCEB005-764C-43C9-A2EF-708B592B1F6E}"/>
    <cellStyle name="Normal 9 3 3 2" xfId="170" xr:uid="{859DF626-BAFF-42CD-A3DD-C3C85A0D9381}"/>
    <cellStyle name="Normal 9 3 3 2 2" xfId="842" xr:uid="{28F323D0-C993-4DBD-BB3E-617FABFA0735}"/>
    <cellStyle name="Normal 9 3 3 2 2 2" xfId="843" xr:uid="{1813149C-1D66-43C3-AE49-E7BC80F26A07}"/>
    <cellStyle name="Normal 9 3 3 2 2 2 2" xfId="2303" xr:uid="{850CB0A4-85D8-4D25-A10D-6B017AFB3469}"/>
    <cellStyle name="Normal 9 3 3 2 2 2 2 2" xfId="2304" xr:uid="{3344CE63-A815-4BE7-84F6-71E9C715ABF4}"/>
    <cellStyle name="Normal 9 3 3 2 2 2 3" xfId="2305" xr:uid="{82D28D25-89FA-422F-961B-6050AAD8CD04}"/>
    <cellStyle name="Normal 9 3 3 2 2 3" xfId="2306" xr:uid="{34FFFAE8-02FB-419C-A43F-D4DB0722D22C}"/>
    <cellStyle name="Normal 9 3 3 2 2 3 2" xfId="2307" xr:uid="{67A9F2FB-B9D9-4155-AD4C-2DAB427BED20}"/>
    <cellStyle name="Normal 9 3 3 2 2 4" xfId="2308" xr:uid="{5BF18114-71F2-448D-9CCA-7B0BDED01360}"/>
    <cellStyle name="Normal 9 3 3 2 3" xfId="844" xr:uid="{DA2661C1-B115-43DC-9E4A-99178E598695}"/>
    <cellStyle name="Normal 9 3 3 2 3 2" xfId="2309" xr:uid="{B13455C5-462D-4C93-97FD-0EB25F7F9902}"/>
    <cellStyle name="Normal 9 3 3 2 3 2 2" xfId="2310" xr:uid="{9C0678AD-20C3-4D54-91FE-0EC42DCA6C9C}"/>
    <cellStyle name="Normal 9 3 3 2 3 3" xfId="2311" xr:uid="{47FF0FFE-91CA-44C5-A08C-A481223FF3A8}"/>
    <cellStyle name="Normal 9 3 3 2 3 4" xfId="4039" xr:uid="{0C46B05C-C62E-49F3-895F-3ED9DF6D0DDA}"/>
    <cellStyle name="Normal 9 3 3 2 4" xfId="2312" xr:uid="{B17F813F-5144-4E51-9D9C-0D94FA476BED}"/>
    <cellStyle name="Normal 9 3 3 2 4 2" xfId="2313" xr:uid="{71F8B65C-1331-4C92-8DDB-2AA8CFA741B1}"/>
    <cellStyle name="Normal 9 3 3 2 5" xfId="2314" xr:uid="{A57A98D7-484B-4706-B236-02D9D7E738D0}"/>
    <cellStyle name="Normal 9 3 3 2 6" xfId="4040" xr:uid="{977C709F-518D-4E49-8522-1537CE6EBBB4}"/>
    <cellStyle name="Normal 9 3 3 3" xfId="408" xr:uid="{ABD5B578-EBED-4281-B31E-8A2BEE529ECF}"/>
    <cellStyle name="Normal 9 3 3 3 2" xfId="845" xr:uid="{086D94B7-D5CA-4E80-8CAE-8682C66253E3}"/>
    <cellStyle name="Normal 9 3 3 3 2 2" xfId="846" xr:uid="{35D5755E-DF34-4208-B54F-8C205947EBC2}"/>
    <cellStyle name="Normal 9 3 3 3 2 2 2" xfId="2315" xr:uid="{CB1D7C71-5A71-46EE-9D4C-B9D0ECF9ED9F}"/>
    <cellStyle name="Normal 9 3 3 3 2 2 2 2" xfId="2316" xr:uid="{766B710A-1756-442D-85E9-DAFAA257D83D}"/>
    <cellStyle name="Normal 9 3 3 3 2 2 2 2 2" xfId="4765" xr:uid="{9E3AEC41-2072-4DCF-B039-0B5FDEF989DE}"/>
    <cellStyle name="Normal 9 3 3 3 2 2 3" xfId="2317" xr:uid="{9DA67D8B-F40C-4A2A-8BBD-14BB448A2D14}"/>
    <cellStyle name="Normal 9 3 3 3 2 2 3 2" xfId="4766" xr:uid="{A6B68DEB-8E06-436D-A487-D98E6A28C71A}"/>
    <cellStyle name="Normal 9 3 3 3 2 3" xfId="2318" xr:uid="{F22FF6CB-55A6-4BC0-BB39-66CB6143126C}"/>
    <cellStyle name="Normal 9 3 3 3 2 3 2" xfId="2319" xr:uid="{50EE490A-9781-45BE-8FAC-E7873422846B}"/>
    <cellStyle name="Normal 9 3 3 3 2 3 2 2" xfId="4768" xr:uid="{476E95B5-5C0D-489A-8164-34E2F64F29B3}"/>
    <cellStyle name="Normal 9 3 3 3 2 3 3" xfId="4767" xr:uid="{B9908E1A-B5D2-4247-B093-D37530D5CCD8}"/>
    <cellStyle name="Normal 9 3 3 3 2 4" xfId="2320" xr:uid="{06502A11-57FC-4510-A814-D3CEE8061B60}"/>
    <cellStyle name="Normal 9 3 3 3 2 4 2" xfId="4769" xr:uid="{169B1400-52C3-4AA8-A834-94A85FBABDA5}"/>
    <cellStyle name="Normal 9 3 3 3 3" xfId="847" xr:uid="{21A8DCC3-12EC-448E-A48E-F0A8E23469C5}"/>
    <cellStyle name="Normal 9 3 3 3 3 2" xfId="2321" xr:uid="{154B89C6-1400-459E-91CC-798611EE0933}"/>
    <cellStyle name="Normal 9 3 3 3 3 2 2" xfId="2322" xr:uid="{D9B65615-4871-44DA-89D0-2E23EBE7AD91}"/>
    <cellStyle name="Normal 9 3 3 3 3 2 2 2" xfId="4772" xr:uid="{19781308-F0F1-4C09-868D-A76BEE070602}"/>
    <cellStyle name="Normal 9 3 3 3 3 2 3" xfId="4771" xr:uid="{7804A989-0936-4DF6-992E-960F09A1E69A}"/>
    <cellStyle name="Normal 9 3 3 3 3 3" xfId="2323" xr:uid="{AFE66969-AE56-4BB2-846B-CA8A7DCC76CB}"/>
    <cellStyle name="Normal 9 3 3 3 3 3 2" xfId="4773" xr:uid="{D6A0B427-3C38-4DC3-BCB9-5C35DEFE939C}"/>
    <cellStyle name="Normal 9 3 3 3 3 4" xfId="4770" xr:uid="{772449AD-CEDB-4234-B600-2D2ECFF39A5A}"/>
    <cellStyle name="Normal 9 3 3 3 4" xfId="2324" xr:uid="{159C13EA-3263-493D-81C9-F5C0655D2181}"/>
    <cellStyle name="Normal 9 3 3 3 4 2" xfId="2325" xr:uid="{AC35F101-9664-4F58-A5CD-B404E238EB70}"/>
    <cellStyle name="Normal 9 3 3 3 4 2 2" xfId="4775" xr:uid="{F22D75A5-F047-48CA-8559-F8A30AB26699}"/>
    <cellStyle name="Normal 9 3 3 3 4 3" xfId="4774" xr:uid="{8A1EADE9-2323-48EE-AEBB-F7D732C00ACB}"/>
    <cellStyle name="Normal 9 3 3 3 5" xfId="2326" xr:uid="{B5EF2277-C075-4D09-A4C4-6071B9156E1C}"/>
    <cellStyle name="Normal 9 3 3 3 5 2" xfId="4776" xr:uid="{4E0A9229-0DE2-412B-904F-842CC76D912E}"/>
    <cellStyle name="Normal 9 3 3 4" xfId="409" xr:uid="{9912CBF2-32E8-4802-A37E-2159BF7A2252}"/>
    <cellStyle name="Normal 9 3 3 4 2" xfId="848" xr:uid="{77007561-5E94-489A-9B6F-7E94390315CB}"/>
    <cellStyle name="Normal 9 3 3 4 2 2" xfId="2327" xr:uid="{EF148789-E6F3-4F55-8224-7FA413FD887A}"/>
    <cellStyle name="Normal 9 3 3 4 2 2 2" xfId="2328" xr:uid="{29B4562A-C6A1-49AD-A068-F7A4902C48C1}"/>
    <cellStyle name="Normal 9 3 3 4 2 2 2 2" xfId="4780" xr:uid="{E0BDBB1B-EC52-4CD8-8F2C-0AB0DEA6F935}"/>
    <cellStyle name="Normal 9 3 3 4 2 2 3" xfId="4779" xr:uid="{7F63BF04-6CD8-4426-A561-DEE88CDB9EDE}"/>
    <cellStyle name="Normal 9 3 3 4 2 3" xfId="2329" xr:uid="{87AC5F82-7CE2-4DA7-B037-FB4FD2267130}"/>
    <cellStyle name="Normal 9 3 3 4 2 3 2" xfId="4781" xr:uid="{B4A74654-4001-4BBA-A818-67F76F06C07B}"/>
    <cellStyle name="Normal 9 3 3 4 2 4" xfId="4778" xr:uid="{1D9F06CF-5D3C-431B-9440-69FCB2C01617}"/>
    <cellStyle name="Normal 9 3 3 4 3" xfId="2330" xr:uid="{EB808C47-A177-4FB1-B990-080B0F2FEF81}"/>
    <cellStyle name="Normal 9 3 3 4 3 2" xfId="2331" xr:uid="{79B0DA50-0642-47BB-A26E-9BCA6278C189}"/>
    <cellStyle name="Normal 9 3 3 4 3 2 2" xfId="4783" xr:uid="{84BE890D-80EA-4E22-9AE0-729E092CC9AD}"/>
    <cellStyle name="Normal 9 3 3 4 3 3" xfId="4782" xr:uid="{BD214BF5-78F2-45E8-8B32-7FF0E0A497B6}"/>
    <cellStyle name="Normal 9 3 3 4 4" xfId="2332" xr:uid="{F057D6AB-3166-4FB3-9686-96E4848EA017}"/>
    <cellStyle name="Normal 9 3 3 4 4 2" xfId="4784" xr:uid="{550409D5-F10E-422B-8C1A-A23947104522}"/>
    <cellStyle name="Normal 9 3 3 4 5" xfId="4777" xr:uid="{2F36A815-C964-4328-9667-1D5DEB4A3A0B}"/>
    <cellStyle name="Normal 9 3 3 5" xfId="849" xr:uid="{EC2FC9ED-AFEA-4595-8091-1AB4FC7C95CF}"/>
    <cellStyle name="Normal 9 3 3 5 2" xfId="2333" xr:uid="{80C4EA38-D1CC-4915-AC93-DC08680C63C4}"/>
    <cellStyle name="Normal 9 3 3 5 2 2" xfId="2334" xr:uid="{01A8D10E-47AD-464E-A505-14688BC8802C}"/>
    <cellStyle name="Normal 9 3 3 5 2 2 2" xfId="4787" xr:uid="{CF5B2F74-92EA-4D71-8646-4CC0783C3128}"/>
    <cellStyle name="Normal 9 3 3 5 2 3" xfId="4786" xr:uid="{A0C3AE38-6074-4C07-9001-21BC20C54D6C}"/>
    <cellStyle name="Normal 9 3 3 5 3" xfId="2335" xr:uid="{5D5FDBA7-0691-4C43-B32C-6E79448FE5E0}"/>
    <cellStyle name="Normal 9 3 3 5 3 2" xfId="4788" xr:uid="{E913A241-4E14-4989-B419-B212B2A164AB}"/>
    <cellStyle name="Normal 9 3 3 5 4" xfId="4041" xr:uid="{8A75742C-8361-4CEC-9074-3B689A6E794B}"/>
    <cellStyle name="Normal 9 3 3 5 4 2" xfId="4789" xr:uid="{2486F05B-6213-4048-8E2E-0C68A2E3D8F6}"/>
    <cellStyle name="Normal 9 3 3 5 5" xfId="4785" xr:uid="{3079944D-A22C-45DB-A418-AFD542A74121}"/>
    <cellStyle name="Normal 9 3 3 6" xfId="2336" xr:uid="{CD1DEFB7-3362-4BD5-A68A-F0D94E1CC4FF}"/>
    <cellStyle name="Normal 9 3 3 6 2" xfId="2337" xr:uid="{F96AB3F6-E12A-473A-A262-18F54ACB96F6}"/>
    <cellStyle name="Normal 9 3 3 6 2 2" xfId="4791" xr:uid="{4EB94462-7971-48D1-92A1-1574C1601192}"/>
    <cellStyle name="Normal 9 3 3 6 3" xfId="4790" xr:uid="{9C0C6ED8-3021-4C63-A041-91C610CE93DE}"/>
    <cellStyle name="Normal 9 3 3 7" xfId="2338" xr:uid="{B4CF6A25-1B2B-4EB0-85EE-A185DDE636D6}"/>
    <cellStyle name="Normal 9 3 3 7 2" xfId="4792" xr:uid="{F63D46E7-E5B8-4B2E-9BEA-755AE2EFCAE7}"/>
    <cellStyle name="Normal 9 3 3 8" xfId="4042" xr:uid="{507179FC-A109-4825-9F18-1FDFEC156942}"/>
    <cellStyle name="Normal 9 3 3 8 2" xfId="4793" xr:uid="{F1578618-F21D-43E8-8DC9-12446B9A79F9}"/>
    <cellStyle name="Normal 9 3 4" xfId="171" xr:uid="{69E23506-C6B9-4222-938A-371D9CACCE60}"/>
    <cellStyle name="Normal 9 3 4 2" xfId="450" xr:uid="{88DC604B-3175-4EA7-BEC1-36EFD79AE22F}"/>
    <cellStyle name="Normal 9 3 4 2 2" xfId="850" xr:uid="{758F5268-C0D8-421F-897D-E25B700466F6}"/>
    <cellStyle name="Normal 9 3 4 2 2 2" xfId="2339" xr:uid="{5F4E9F4D-7FC4-42E1-9F74-D2EDF0857638}"/>
    <cellStyle name="Normal 9 3 4 2 2 2 2" xfId="2340" xr:uid="{FCF745EF-AF51-4AF2-B106-9C29977B22D6}"/>
    <cellStyle name="Normal 9 3 4 2 2 2 2 2" xfId="4798" xr:uid="{4AEFEDEC-EAB7-492C-8307-B7EBFC573CFB}"/>
    <cellStyle name="Normal 9 3 4 2 2 2 3" xfId="4797" xr:uid="{2FA3AD0D-6A93-40C3-AB3B-DF207FF7E626}"/>
    <cellStyle name="Normal 9 3 4 2 2 3" xfId="2341" xr:uid="{4462A041-979E-4991-9DD8-7BE4B93231B7}"/>
    <cellStyle name="Normal 9 3 4 2 2 3 2" xfId="4799" xr:uid="{059DAE7B-3398-4B67-9496-109042192BEB}"/>
    <cellStyle name="Normal 9 3 4 2 2 4" xfId="4043" xr:uid="{7A0B7412-1EA0-433E-AEE5-D15791637996}"/>
    <cellStyle name="Normal 9 3 4 2 2 4 2" xfId="4800" xr:uid="{E2C43039-0325-49F3-A11D-A48C5E572010}"/>
    <cellStyle name="Normal 9 3 4 2 2 5" xfId="4796" xr:uid="{45F67C64-56FC-4051-AEE2-A408A5D72CD2}"/>
    <cellStyle name="Normal 9 3 4 2 3" xfId="2342" xr:uid="{E6377145-4FBE-4695-A0C2-69BEF440901A}"/>
    <cellStyle name="Normal 9 3 4 2 3 2" xfId="2343" xr:uid="{430DD7B1-7E9E-4A84-BAA1-7BEB64F1FB4B}"/>
    <cellStyle name="Normal 9 3 4 2 3 2 2" xfId="4802" xr:uid="{C054E74D-2148-4C6E-99DA-19D4CA38ADD2}"/>
    <cellStyle name="Normal 9 3 4 2 3 3" xfId="4801" xr:uid="{E0C9F858-777A-4906-A310-C4B2038C28D9}"/>
    <cellStyle name="Normal 9 3 4 2 4" xfId="2344" xr:uid="{157B1756-B9CD-4890-AB2A-31054FA0088D}"/>
    <cellStyle name="Normal 9 3 4 2 4 2" xfId="4803" xr:uid="{18A89B11-CBDF-444D-AB30-F0ADED92848E}"/>
    <cellStyle name="Normal 9 3 4 2 5" xfId="4044" xr:uid="{FC3DA53E-FA8B-48F1-87ED-10A2DFEB6791}"/>
    <cellStyle name="Normal 9 3 4 2 5 2" xfId="4804" xr:uid="{E9B67B3B-9D04-4CA5-9D97-3D8CD2869E78}"/>
    <cellStyle name="Normal 9 3 4 2 6" xfId="4795" xr:uid="{8E59CC69-998E-49FC-BA88-FCB0E129FA13}"/>
    <cellStyle name="Normal 9 3 4 3" xfId="851" xr:uid="{13130472-2DF2-4AFC-A3BF-C7CF4DAD5566}"/>
    <cellStyle name="Normal 9 3 4 3 2" xfId="2345" xr:uid="{FC229ADA-040D-420A-9675-49F5D42C0EDD}"/>
    <cellStyle name="Normal 9 3 4 3 2 2" xfId="2346" xr:uid="{3BF9EF31-17CC-45C4-A4D2-784EC028CCFC}"/>
    <cellStyle name="Normal 9 3 4 3 2 2 2" xfId="4807" xr:uid="{FD8149DF-840F-43F8-B163-DAFF76FE9AA1}"/>
    <cellStyle name="Normal 9 3 4 3 2 3" xfId="4806" xr:uid="{685C9FEC-032F-4224-B1AE-27697B8091BD}"/>
    <cellStyle name="Normal 9 3 4 3 3" xfId="2347" xr:uid="{76351A1E-8D06-47A2-AEC5-2369A2ED783D}"/>
    <cellStyle name="Normal 9 3 4 3 3 2" xfId="4808" xr:uid="{DC40D316-3A01-4F65-93C4-FCB7A9845599}"/>
    <cellStyle name="Normal 9 3 4 3 4" xfId="4045" xr:uid="{44E549E5-34B1-45F4-9E18-229F804A0C63}"/>
    <cellStyle name="Normal 9 3 4 3 4 2" xfId="4809" xr:uid="{231718EF-625E-475A-9C80-16981C40FCAB}"/>
    <cellStyle name="Normal 9 3 4 3 5" xfId="4805" xr:uid="{16CF092B-380B-402A-B5AE-B45F686DDEEE}"/>
    <cellStyle name="Normal 9 3 4 4" xfId="2348" xr:uid="{7EFF2ABB-A274-40CE-80F5-D1D037B84693}"/>
    <cellStyle name="Normal 9 3 4 4 2" xfId="2349" xr:uid="{E4C2A901-3400-4F65-AA42-33C2E7F02D46}"/>
    <cellStyle name="Normal 9 3 4 4 2 2" xfId="4811" xr:uid="{87DE3861-BFE2-4232-A5CC-A98C9987F007}"/>
    <cellStyle name="Normal 9 3 4 4 3" xfId="4046" xr:uid="{5E5829C6-EE9E-4082-A846-0201F3A25E16}"/>
    <cellStyle name="Normal 9 3 4 4 3 2" xfId="4812" xr:uid="{125C9977-37E3-46B9-B62F-7891843B9373}"/>
    <cellStyle name="Normal 9 3 4 4 4" xfId="4047" xr:uid="{1E2D3058-3546-483A-B06F-7CFF15520853}"/>
    <cellStyle name="Normal 9 3 4 4 4 2" xfId="4813" xr:uid="{63C6F333-15FD-4591-8488-78532C36CE11}"/>
    <cellStyle name="Normal 9 3 4 4 5" xfId="4810" xr:uid="{E153CE09-A828-4233-A9B2-EC11EF65CB03}"/>
    <cellStyle name="Normal 9 3 4 5" xfId="2350" xr:uid="{C69ED8B1-58A3-4614-A42B-F5D35CF9172E}"/>
    <cellStyle name="Normal 9 3 4 5 2" xfId="4814" xr:uid="{DE91A9DE-34E6-4200-95B2-EABB981E1771}"/>
    <cellStyle name="Normal 9 3 4 6" xfId="4048" xr:uid="{49C566BA-FAA7-427A-81CC-EBF72EB64213}"/>
    <cellStyle name="Normal 9 3 4 6 2" xfId="4815" xr:uid="{83B0DD8F-CEA5-4AF8-A659-6BDBCFB94680}"/>
    <cellStyle name="Normal 9 3 4 7" xfId="4049" xr:uid="{805CD7E3-24B2-44ED-A16C-376EABBA7F98}"/>
    <cellStyle name="Normal 9 3 4 7 2" xfId="4816" xr:uid="{071AB7A8-F8DE-4F0A-889C-DC6152CB3078}"/>
    <cellStyle name="Normal 9 3 4 8" xfId="4794" xr:uid="{F4BAEA86-ED1D-4D17-B1B3-9E3715F6CFE9}"/>
    <cellStyle name="Normal 9 3 5" xfId="410" xr:uid="{B9EC613B-1316-4F68-B5BD-D3D2ABAEE592}"/>
    <cellStyle name="Normal 9 3 5 2" xfId="852" xr:uid="{A6B126BF-3EB8-4BEF-A637-EB3C06D44B9F}"/>
    <cellStyle name="Normal 9 3 5 2 2" xfId="853" xr:uid="{402A2FA1-71BB-4019-B647-DD661B168DF2}"/>
    <cellStyle name="Normal 9 3 5 2 2 2" xfId="2351" xr:uid="{728065F6-AEF2-423D-8E11-F9FA2A65309E}"/>
    <cellStyle name="Normal 9 3 5 2 2 2 2" xfId="2352" xr:uid="{2973B6A6-3A54-4A04-9522-76E7CB86F067}"/>
    <cellStyle name="Normal 9 3 5 2 2 2 2 2" xfId="4821" xr:uid="{CB3E9E83-ABEF-40E9-9E4F-1D9906189D56}"/>
    <cellStyle name="Normal 9 3 5 2 2 2 3" xfId="4820" xr:uid="{1D260F0A-9379-4E3B-82CF-6A701EEDA93E}"/>
    <cellStyle name="Normal 9 3 5 2 2 3" xfId="2353" xr:uid="{88C88B82-ABD9-4EF3-BDFC-32B4986CBB86}"/>
    <cellStyle name="Normal 9 3 5 2 2 3 2" xfId="4822" xr:uid="{F4434CCF-B28E-432C-BC47-BCB4A2DC396E}"/>
    <cellStyle name="Normal 9 3 5 2 2 4" xfId="4819" xr:uid="{A06FBD9D-7575-4709-A533-CEA0A7F13818}"/>
    <cellStyle name="Normal 9 3 5 2 3" xfId="2354" xr:uid="{E0F69C26-EA94-4F8A-867E-B4429AEEAB4D}"/>
    <cellStyle name="Normal 9 3 5 2 3 2" xfId="2355" xr:uid="{352D383B-B6DA-4BEB-AEC2-B642065DF001}"/>
    <cellStyle name="Normal 9 3 5 2 3 2 2" xfId="4824" xr:uid="{CF7859E1-5A03-4D29-80AC-819E031B1649}"/>
    <cellStyle name="Normal 9 3 5 2 3 3" xfId="4823" xr:uid="{9FA3B760-71A5-4CD2-9087-09CDC9148325}"/>
    <cellStyle name="Normal 9 3 5 2 4" xfId="2356" xr:uid="{8A4649C7-A4C5-4244-8998-3686ADC9735A}"/>
    <cellStyle name="Normal 9 3 5 2 4 2" xfId="4825" xr:uid="{4E48AC2D-BD62-4E4F-833A-CC6EDEBAB459}"/>
    <cellStyle name="Normal 9 3 5 2 5" xfId="4818" xr:uid="{696F581E-96EA-407F-917A-2999C6FB95AA}"/>
    <cellStyle name="Normal 9 3 5 3" xfId="854" xr:uid="{B5B82C59-CF56-430B-A085-3E71355B4251}"/>
    <cellStyle name="Normal 9 3 5 3 2" xfId="2357" xr:uid="{ED94BE5A-BC75-4A3A-AB61-15E57DA79114}"/>
    <cellStyle name="Normal 9 3 5 3 2 2" xfId="2358" xr:uid="{9D09FDD9-ED2D-4AA7-8205-E3868105E945}"/>
    <cellStyle name="Normal 9 3 5 3 2 2 2" xfId="4828" xr:uid="{1EE965AA-0E34-4DED-8CDD-4DE23C2B2CD3}"/>
    <cellStyle name="Normal 9 3 5 3 2 3" xfId="4827" xr:uid="{8AD9590E-11E4-4D55-9175-CBD2FF27EE07}"/>
    <cellStyle name="Normal 9 3 5 3 3" xfId="2359" xr:uid="{268F6E16-959D-4821-8BB4-68DC7F8F3FD4}"/>
    <cellStyle name="Normal 9 3 5 3 3 2" xfId="4829" xr:uid="{59B99C6F-611C-44C3-B7D9-72302425C4D3}"/>
    <cellStyle name="Normal 9 3 5 3 4" xfId="4050" xr:uid="{0E1CB5CB-B2C4-419B-9240-B4DBA8072416}"/>
    <cellStyle name="Normal 9 3 5 3 4 2" xfId="4830" xr:uid="{B21D74C1-49DA-4434-BF0F-B87CCB05F9BC}"/>
    <cellStyle name="Normal 9 3 5 3 5" xfId="4826" xr:uid="{59CCEC00-7A62-4943-81CE-8BE0E1CA187B}"/>
    <cellStyle name="Normal 9 3 5 4" xfId="2360" xr:uid="{0153245B-FDDD-4BBE-9CF7-6BFB2805CC71}"/>
    <cellStyle name="Normal 9 3 5 4 2" xfId="2361" xr:uid="{C6C9F876-72AC-4BF1-85C7-756418E2A247}"/>
    <cellStyle name="Normal 9 3 5 4 2 2" xfId="4832" xr:uid="{F7D1733F-E8A3-4FEB-82D3-6C57E8DD6D41}"/>
    <cellStyle name="Normal 9 3 5 4 3" xfId="4831" xr:uid="{CD810263-4A2F-49B0-A49D-961A6EFD0F0E}"/>
    <cellStyle name="Normal 9 3 5 5" xfId="2362" xr:uid="{E4405F8A-B457-4711-A64B-47644E35E48E}"/>
    <cellStyle name="Normal 9 3 5 5 2" xfId="4833" xr:uid="{582558B2-1ACF-4723-9978-350D8DCA5091}"/>
    <cellStyle name="Normal 9 3 5 6" xfId="4051" xr:uid="{F4D983E6-9703-47CD-A862-947D5803C7F8}"/>
    <cellStyle name="Normal 9 3 5 6 2" xfId="4834" xr:uid="{FC8C9810-AB24-4403-B4CC-765FBC118002}"/>
    <cellStyle name="Normal 9 3 5 7" xfId="4817" xr:uid="{299AEDCC-0DDC-47F8-86B7-C360D1054C90}"/>
    <cellStyle name="Normal 9 3 6" xfId="411" xr:uid="{2E1892A4-2FFB-402F-8D4B-9CCB6F0FA93F}"/>
    <cellStyle name="Normal 9 3 6 2" xfId="855" xr:uid="{E3BAA004-4A11-41E6-84E9-6955FE313911}"/>
    <cellStyle name="Normal 9 3 6 2 2" xfId="2363" xr:uid="{9976F79F-1FE2-4508-A226-23B808DC1088}"/>
    <cellStyle name="Normal 9 3 6 2 2 2" xfId="2364" xr:uid="{C74011A1-05B6-42BC-AF01-DBBEABB86450}"/>
    <cellStyle name="Normal 9 3 6 2 2 2 2" xfId="4838" xr:uid="{44E8B631-1155-40AF-BB18-386490272768}"/>
    <cellStyle name="Normal 9 3 6 2 2 3" xfId="4837" xr:uid="{32618B64-5AAE-431C-AFA4-4CE89C4A1008}"/>
    <cellStyle name="Normal 9 3 6 2 3" xfId="2365" xr:uid="{5FA0E56A-7E13-4B72-92B5-5BBCAF6D3C9B}"/>
    <cellStyle name="Normal 9 3 6 2 3 2" xfId="4839" xr:uid="{634D9195-A79D-4B62-B242-EBEA2981254A}"/>
    <cellStyle name="Normal 9 3 6 2 4" xfId="4052" xr:uid="{15CE663D-2F42-4A0A-8137-CC554812C982}"/>
    <cellStyle name="Normal 9 3 6 2 4 2" xfId="4840" xr:uid="{A2F10C1E-0845-48F9-8B46-83F4AAB43E07}"/>
    <cellStyle name="Normal 9 3 6 2 5" xfId="4836" xr:uid="{6E3BD664-CB8D-4623-BA0C-0BCDF89C9B5F}"/>
    <cellStyle name="Normal 9 3 6 3" xfId="2366" xr:uid="{83625ABE-88E8-41ED-866D-5B4238D18801}"/>
    <cellStyle name="Normal 9 3 6 3 2" xfId="2367" xr:uid="{C51BB6AA-3E02-4D51-A31E-D7FF06306CFB}"/>
    <cellStyle name="Normal 9 3 6 3 2 2" xfId="4842" xr:uid="{EE09FE25-3197-40C4-B2B2-C3AC8E4300C5}"/>
    <cellStyle name="Normal 9 3 6 3 3" xfId="4841" xr:uid="{65A61EDA-FE0F-4650-9618-35CCDF28D263}"/>
    <cellStyle name="Normal 9 3 6 4" xfId="2368" xr:uid="{1A2A1AFD-4F30-455F-92C4-33EBA27C9810}"/>
    <cellStyle name="Normal 9 3 6 4 2" xfId="4843" xr:uid="{5C2143DD-6A4B-489E-91C9-FE950DAF9BE2}"/>
    <cellStyle name="Normal 9 3 6 5" xfId="4053" xr:uid="{B18CD465-B45A-4C8E-9491-19CB6225D292}"/>
    <cellStyle name="Normal 9 3 6 5 2" xfId="4844" xr:uid="{D10B0A71-030A-4A1C-8D73-4A1245C68057}"/>
    <cellStyle name="Normal 9 3 6 6" xfId="4835" xr:uid="{8A790361-4519-494B-9070-32C1705B46B1}"/>
    <cellStyle name="Normal 9 3 7" xfId="856" xr:uid="{09652442-4C88-431A-BD05-7DBB4FD9C571}"/>
    <cellStyle name="Normal 9 3 7 2" xfId="2369" xr:uid="{5A3A8BE4-FD6C-4EBB-89C3-0373FDC9297B}"/>
    <cellStyle name="Normal 9 3 7 2 2" xfId="2370" xr:uid="{D062E9C7-35B3-47DE-BB24-68E6EF3E7543}"/>
    <cellStyle name="Normal 9 3 7 2 2 2" xfId="4847" xr:uid="{F2682EE3-30B7-43BC-9D2D-6E3E69FA8FC3}"/>
    <cellStyle name="Normal 9 3 7 2 3" xfId="4846" xr:uid="{CBD83458-DCCA-4468-8197-C8E7E80FA3CC}"/>
    <cellStyle name="Normal 9 3 7 3" xfId="2371" xr:uid="{47047F6F-C820-4DA7-8EB6-F1626FC4D7C4}"/>
    <cellStyle name="Normal 9 3 7 3 2" xfId="4848" xr:uid="{0D591440-A179-43D9-93BC-1A754F3A3284}"/>
    <cellStyle name="Normal 9 3 7 4" xfId="4054" xr:uid="{7583FD87-5FB8-4A29-9839-BD0E6EA26E16}"/>
    <cellStyle name="Normal 9 3 7 4 2" xfId="4849" xr:uid="{C0A40D0C-818C-4126-9A2C-B65BD30F030C}"/>
    <cellStyle name="Normal 9 3 7 5" xfId="4845" xr:uid="{0A07F9DF-7160-464C-9406-58E76F5A4806}"/>
    <cellStyle name="Normal 9 3 8" xfId="2372" xr:uid="{03F20580-A3D0-427F-AE7F-73F09D169099}"/>
    <cellStyle name="Normal 9 3 8 2" xfId="2373" xr:uid="{738329BA-348F-42F0-88D4-50F0DE392E45}"/>
    <cellStyle name="Normal 9 3 8 2 2" xfId="4851" xr:uid="{4B9BD326-03A7-468F-806C-E7CDE966454C}"/>
    <cellStyle name="Normal 9 3 8 3" xfId="4055" xr:uid="{15E5108F-B688-4F93-9A02-9E93C7E1E5DC}"/>
    <cellStyle name="Normal 9 3 8 3 2" xfId="4852" xr:uid="{A07144C7-2CF1-4D3F-809D-3B1F3B1EFEDB}"/>
    <cellStyle name="Normal 9 3 8 4" xfId="4056" xr:uid="{E4BFBC47-1DED-46CD-A3DE-ED3D2F0B4D85}"/>
    <cellStyle name="Normal 9 3 8 4 2" xfId="4853" xr:uid="{0B9B3F94-EA8B-414A-9F94-EB3BF8365073}"/>
    <cellStyle name="Normal 9 3 8 5" xfId="4850" xr:uid="{FFAF3862-7B78-431D-84DC-5B3F1FEBA365}"/>
    <cellStyle name="Normal 9 3 9" xfId="2374" xr:uid="{5F6CBC11-A2E2-4D97-95B2-84BE0A9A60DB}"/>
    <cellStyle name="Normal 9 3 9 2" xfId="4854" xr:uid="{23F19305-4AB5-4FD6-A031-529A0DECE6FA}"/>
    <cellStyle name="Normal 9 4" xfId="172" xr:uid="{522CAB94-2754-48AF-A3DC-F8F45B35B871}"/>
    <cellStyle name="Normal 9 4 10" xfId="4057" xr:uid="{05EE4E85-EF4A-4B6A-8F76-4CAB5D84919F}"/>
    <cellStyle name="Normal 9 4 10 2" xfId="4856" xr:uid="{ADFE89E5-A468-42E6-9F2F-FA58B7F04AD9}"/>
    <cellStyle name="Normal 9 4 11" xfId="4058" xr:uid="{7CB26136-0839-4BF7-8B1D-B13ACD93FADF}"/>
    <cellStyle name="Normal 9 4 11 2" xfId="4857" xr:uid="{4BBC42FA-77B8-4514-BB2B-D14FF44A22F5}"/>
    <cellStyle name="Normal 9 4 12" xfId="4855" xr:uid="{598063F1-3326-4847-AA86-FFCBA2BAB132}"/>
    <cellStyle name="Normal 9 4 2" xfId="173" xr:uid="{1E262DE3-1DAB-42F1-9DAE-87178C71B6B4}"/>
    <cellStyle name="Normal 9 4 2 10" xfId="4858" xr:uid="{34299D90-CF3F-431F-83BE-CA37BE8667DC}"/>
    <cellStyle name="Normal 9 4 2 2" xfId="174" xr:uid="{5A9CAB2E-D51C-47E0-BE11-5C6D2784F473}"/>
    <cellStyle name="Normal 9 4 2 2 2" xfId="412" xr:uid="{30A0FB69-518B-4568-AC3C-8061F95B0182}"/>
    <cellStyle name="Normal 9 4 2 2 2 2" xfId="857" xr:uid="{4636DE29-9CC4-4906-A0D8-67B43F7F9C8D}"/>
    <cellStyle name="Normal 9 4 2 2 2 2 2" xfId="2375" xr:uid="{3F866669-BDF2-470D-9343-CE154BDE85E3}"/>
    <cellStyle name="Normal 9 4 2 2 2 2 2 2" xfId="2376" xr:uid="{7A840AA5-6D33-4C0F-8686-E6A38BC06380}"/>
    <cellStyle name="Normal 9 4 2 2 2 2 2 2 2" xfId="4863" xr:uid="{B87D0CB7-63A5-4607-8CA2-BC7F23651A8E}"/>
    <cellStyle name="Normal 9 4 2 2 2 2 2 3" xfId="4862" xr:uid="{42F3F3A7-56D5-4CEF-A775-1208EC83EB85}"/>
    <cellStyle name="Normal 9 4 2 2 2 2 3" xfId="2377" xr:uid="{1F902B8F-5E8A-47FF-91D7-C9B8569FC492}"/>
    <cellStyle name="Normal 9 4 2 2 2 2 3 2" xfId="4864" xr:uid="{F33A61C0-A716-4013-9442-EFC761780E9F}"/>
    <cellStyle name="Normal 9 4 2 2 2 2 4" xfId="4059" xr:uid="{F71B980B-0E6E-4F34-998C-56C30B540B3F}"/>
    <cellStyle name="Normal 9 4 2 2 2 2 4 2" xfId="4865" xr:uid="{6B11009E-F816-4F74-BEFD-EF0E8A70DBB4}"/>
    <cellStyle name="Normal 9 4 2 2 2 2 5" xfId="4861" xr:uid="{95DA062E-4C76-4F25-95D7-BC664017EB33}"/>
    <cellStyle name="Normal 9 4 2 2 2 3" xfId="2378" xr:uid="{D2884C46-3B30-45F3-8544-C6BF29D92825}"/>
    <cellStyle name="Normal 9 4 2 2 2 3 2" xfId="2379" xr:uid="{722E1495-9186-4B68-BC02-76A83431F6B6}"/>
    <cellStyle name="Normal 9 4 2 2 2 3 2 2" xfId="4867" xr:uid="{4B74E140-EFD0-4471-995B-16EFBE3C404C}"/>
    <cellStyle name="Normal 9 4 2 2 2 3 3" xfId="4060" xr:uid="{1CAE8A4B-28E4-4620-A546-C3E00BFE3E79}"/>
    <cellStyle name="Normal 9 4 2 2 2 3 3 2" xfId="4868" xr:uid="{6DCDB88A-870F-4BB2-AC6B-C41383A74404}"/>
    <cellStyle name="Normal 9 4 2 2 2 3 4" xfId="4061" xr:uid="{288C4598-5C0B-44D4-A57F-9DBA8BD57F96}"/>
    <cellStyle name="Normal 9 4 2 2 2 3 4 2" xfId="4869" xr:uid="{6E0657F6-3E7A-4D5D-8AE6-0D2BE355A904}"/>
    <cellStyle name="Normal 9 4 2 2 2 3 5" xfId="4866" xr:uid="{F7629E5C-DF94-4C95-B520-30C70CF9A777}"/>
    <cellStyle name="Normal 9 4 2 2 2 4" xfId="2380" xr:uid="{79174E0D-AE95-444C-9E8C-23B62FAC1E80}"/>
    <cellStyle name="Normal 9 4 2 2 2 4 2" xfId="4870" xr:uid="{25B9A328-1B98-49D0-AF6D-43EF06775B40}"/>
    <cellStyle name="Normal 9 4 2 2 2 5" xfId="4062" xr:uid="{7315BCB2-BAE9-4834-9980-4E47DF00F905}"/>
    <cellStyle name="Normal 9 4 2 2 2 5 2" xfId="4871" xr:uid="{6EBF2ADE-C9D5-4E78-8D1A-8D248113E449}"/>
    <cellStyle name="Normal 9 4 2 2 2 6" xfId="4063" xr:uid="{6F47FF61-EE4F-435C-B75E-4DDD8272197F}"/>
    <cellStyle name="Normal 9 4 2 2 2 6 2" xfId="4872" xr:uid="{82078507-A0F6-431B-909E-BD3751E65EB3}"/>
    <cellStyle name="Normal 9 4 2 2 2 7" xfId="4860" xr:uid="{FAC7689D-BE0D-4C72-A204-B6CEFCA16F9E}"/>
    <cellStyle name="Normal 9 4 2 2 3" xfId="858" xr:uid="{F9043366-AA10-443B-92C6-5ACF64990D9B}"/>
    <cellStyle name="Normal 9 4 2 2 3 2" xfId="2381" xr:uid="{7B4C2D4A-36DE-46FC-9A3A-9F258AA37961}"/>
    <cellStyle name="Normal 9 4 2 2 3 2 2" xfId="2382" xr:uid="{9E2CC5B0-822F-4577-8B33-19E659C3CCDF}"/>
    <cellStyle name="Normal 9 4 2 2 3 2 2 2" xfId="4875" xr:uid="{B9008BCD-5BA7-4E6F-B67F-0B2C52D2073C}"/>
    <cellStyle name="Normal 9 4 2 2 3 2 3" xfId="4064" xr:uid="{48057EA6-AAFD-4E76-B3F5-F73E8BC81B05}"/>
    <cellStyle name="Normal 9 4 2 2 3 2 3 2" xfId="4876" xr:uid="{24E2BFC0-7A65-4679-B938-B7CCF1CAA554}"/>
    <cellStyle name="Normal 9 4 2 2 3 2 4" xfId="4065" xr:uid="{F21EDE7C-B5A0-43A8-8748-A6E7B4AD83F8}"/>
    <cellStyle name="Normal 9 4 2 2 3 2 4 2" xfId="4877" xr:uid="{AD06CB7F-1A64-4875-A4D4-72B8F99F97E9}"/>
    <cellStyle name="Normal 9 4 2 2 3 2 5" xfId="4874" xr:uid="{F95F2F51-373E-4F14-A1B3-BC4DBF785903}"/>
    <cellStyle name="Normal 9 4 2 2 3 3" xfId="2383" xr:uid="{E4C935E4-D1F5-42C8-83F8-F9C9A243D8A6}"/>
    <cellStyle name="Normal 9 4 2 2 3 3 2" xfId="4878" xr:uid="{F20AB910-092B-475E-8C66-86DA43F1311B}"/>
    <cellStyle name="Normal 9 4 2 2 3 4" xfId="4066" xr:uid="{4C694906-D800-48E1-8529-CEB6C2AE6CAC}"/>
    <cellStyle name="Normal 9 4 2 2 3 4 2" xfId="4879" xr:uid="{53319558-DC5D-4371-A2B4-4CB0D3E6F93C}"/>
    <cellStyle name="Normal 9 4 2 2 3 5" xfId="4067" xr:uid="{9C840D0F-BDD5-4EA8-B2A7-0B271DFC4E0E}"/>
    <cellStyle name="Normal 9 4 2 2 3 5 2" xfId="4880" xr:uid="{65A50332-6784-4E2A-92B6-BFA2E755762C}"/>
    <cellStyle name="Normal 9 4 2 2 3 6" xfId="4873" xr:uid="{3EBD4078-EC98-418E-98AD-17FF3CC69886}"/>
    <cellStyle name="Normal 9 4 2 2 4" xfId="2384" xr:uid="{29BA72BC-9FAF-41A9-A8E2-CE1E57C84ECC}"/>
    <cellStyle name="Normal 9 4 2 2 4 2" xfId="2385" xr:uid="{28A04D7C-FB53-41ED-B891-A23C1B25BFD3}"/>
    <cellStyle name="Normal 9 4 2 2 4 2 2" xfId="4882" xr:uid="{50C3D63A-8A35-4D37-A8DC-489C0606EBEE}"/>
    <cellStyle name="Normal 9 4 2 2 4 3" xfId="4068" xr:uid="{3CD099CC-95BD-4E74-A44E-5349207BDD8F}"/>
    <cellStyle name="Normal 9 4 2 2 4 3 2" xfId="4883" xr:uid="{4C1D1DDF-00F7-4044-87F8-5226DEBA2B0F}"/>
    <cellStyle name="Normal 9 4 2 2 4 4" xfId="4069" xr:uid="{54FA9DC9-9494-406E-AA01-22709B14ED46}"/>
    <cellStyle name="Normal 9 4 2 2 4 4 2" xfId="4884" xr:uid="{9028644A-37DD-46DC-AD64-57874AA93FA5}"/>
    <cellStyle name="Normal 9 4 2 2 4 5" xfId="4881" xr:uid="{64FBD34E-E243-4921-9138-8F79F6FA7908}"/>
    <cellStyle name="Normal 9 4 2 2 5" xfId="2386" xr:uid="{9933E38F-A41F-433A-A084-6C842B3A08BB}"/>
    <cellStyle name="Normal 9 4 2 2 5 2" xfId="4070" xr:uid="{1598B81E-AC6A-4CE6-8F1C-FC221F589ADC}"/>
    <cellStyle name="Normal 9 4 2 2 5 2 2" xfId="4886" xr:uid="{649B28E9-8285-4876-8167-A8644B11739D}"/>
    <cellStyle name="Normal 9 4 2 2 5 3" xfId="4071" xr:uid="{8920EFA0-CE86-4C70-A4B0-94C086A19557}"/>
    <cellStyle name="Normal 9 4 2 2 5 3 2" xfId="4887" xr:uid="{E576482B-6F18-46A4-A1A7-445DB166C438}"/>
    <cellStyle name="Normal 9 4 2 2 5 4" xfId="4072" xr:uid="{001088F2-3DFD-430F-8892-AB40B05A1F0A}"/>
    <cellStyle name="Normal 9 4 2 2 5 4 2" xfId="4888" xr:uid="{A75C4C66-A4AB-4C74-893C-CB7A386AB7FB}"/>
    <cellStyle name="Normal 9 4 2 2 5 5" xfId="4885" xr:uid="{4D8FF7F4-2761-4A5E-897E-E7FA79311BE6}"/>
    <cellStyle name="Normal 9 4 2 2 6" xfId="4073" xr:uid="{3476423E-7AD9-4CE0-823A-2F151D5C4F88}"/>
    <cellStyle name="Normal 9 4 2 2 6 2" xfId="4889" xr:uid="{B8185DBA-DAED-4304-B5CE-6F970172D516}"/>
    <cellStyle name="Normal 9 4 2 2 7" xfId="4074" xr:uid="{57D6E043-43D9-41BA-A6F9-1F395967884C}"/>
    <cellStyle name="Normal 9 4 2 2 7 2" xfId="4890" xr:uid="{011720E7-8DBE-4975-BFCF-3FE6441BBE99}"/>
    <cellStyle name="Normal 9 4 2 2 8" xfId="4075" xr:uid="{86466442-361F-47BA-BD83-5995C3120D0F}"/>
    <cellStyle name="Normal 9 4 2 2 8 2" xfId="4891" xr:uid="{A4AA4C7C-7818-4FAF-9774-17E907B5051A}"/>
    <cellStyle name="Normal 9 4 2 2 9" xfId="4859" xr:uid="{F7D4A330-9C31-4215-A970-E56DACF9E07E}"/>
    <cellStyle name="Normal 9 4 2 3" xfId="413" xr:uid="{EE504EA4-9A11-4F15-8DF9-AE3BEAA6329D}"/>
    <cellStyle name="Normal 9 4 2 3 2" xfId="859" xr:uid="{380B7828-2072-48C8-AAEA-FF9EFCF0C583}"/>
    <cellStyle name="Normal 9 4 2 3 2 2" xfId="860" xr:uid="{AC8169B5-D4B3-4BF8-8B5C-1832C41554A1}"/>
    <cellStyle name="Normal 9 4 2 3 2 2 2" xfId="2387" xr:uid="{E7D5159C-D3F5-4043-BBCD-19CA02AD213F}"/>
    <cellStyle name="Normal 9 4 2 3 2 2 2 2" xfId="2388" xr:uid="{7BA2D579-FDF5-4D1D-87C5-17E15E5953AA}"/>
    <cellStyle name="Normal 9 4 2 3 2 2 2 2 2" xfId="4896" xr:uid="{DADDF623-BD42-4141-A8A8-02EE17256782}"/>
    <cellStyle name="Normal 9 4 2 3 2 2 2 3" xfId="4895" xr:uid="{5206F9E5-5856-4065-B8CA-CF31374184EA}"/>
    <cellStyle name="Normal 9 4 2 3 2 2 3" xfId="2389" xr:uid="{54FDCF0A-DBD3-48B6-95FE-A4150F26943D}"/>
    <cellStyle name="Normal 9 4 2 3 2 2 3 2" xfId="4897" xr:uid="{48657885-92B8-4FBD-B20C-FF3B46B6D4A5}"/>
    <cellStyle name="Normal 9 4 2 3 2 2 4" xfId="4894" xr:uid="{DD708D9E-790E-41F8-9EA9-D211ECF6C17B}"/>
    <cellStyle name="Normal 9 4 2 3 2 3" xfId="2390" xr:uid="{1768C1DC-3447-4C52-AAD1-1CE52A37D059}"/>
    <cellStyle name="Normal 9 4 2 3 2 3 2" xfId="2391" xr:uid="{497289FD-9F31-4C03-A4BC-193474795BFF}"/>
    <cellStyle name="Normal 9 4 2 3 2 3 2 2" xfId="4899" xr:uid="{90224409-D85D-429E-B2A1-8653E50A129D}"/>
    <cellStyle name="Normal 9 4 2 3 2 3 3" xfId="4898" xr:uid="{7CE47F36-4ECE-4792-95E5-4B9A1F52BED8}"/>
    <cellStyle name="Normal 9 4 2 3 2 4" xfId="2392" xr:uid="{35FF3906-B3F0-433C-A564-F66EA13B7B24}"/>
    <cellStyle name="Normal 9 4 2 3 2 4 2" xfId="4900" xr:uid="{684B5EBC-340E-4ABE-8AAA-67671ED08518}"/>
    <cellStyle name="Normal 9 4 2 3 2 5" xfId="4893" xr:uid="{F3FA8D49-0CC7-4DA5-B00E-967CBD26A72D}"/>
    <cellStyle name="Normal 9 4 2 3 3" xfId="861" xr:uid="{95009860-DCD6-42B7-B619-53B08B797BF2}"/>
    <cellStyle name="Normal 9 4 2 3 3 2" xfId="2393" xr:uid="{C5D45D90-CE6C-418E-ABE3-075F00636983}"/>
    <cellStyle name="Normal 9 4 2 3 3 2 2" xfId="2394" xr:uid="{2891332A-3933-4392-9759-AA6B989E5A01}"/>
    <cellStyle name="Normal 9 4 2 3 3 2 2 2" xfId="4903" xr:uid="{6B37DC7E-2762-40B9-81B8-1F2EEE94218A}"/>
    <cellStyle name="Normal 9 4 2 3 3 2 3" xfId="4902" xr:uid="{138E6399-8715-48D9-837B-4217F45CBE31}"/>
    <cellStyle name="Normal 9 4 2 3 3 3" xfId="2395" xr:uid="{98AE0E82-212F-4B1D-ADD3-2C7D91A96E8C}"/>
    <cellStyle name="Normal 9 4 2 3 3 3 2" xfId="4904" xr:uid="{1803CD0A-556B-420A-9DEA-429689E5EC56}"/>
    <cellStyle name="Normal 9 4 2 3 3 4" xfId="4076" xr:uid="{E1F8301B-AAE2-4ECB-8464-A103A19504E5}"/>
    <cellStyle name="Normal 9 4 2 3 3 4 2" xfId="4905" xr:uid="{EAFE924E-4645-4560-A691-22AA1556E10E}"/>
    <cellStyle name="Normal 9 4 2 3 3 5" xfId="4901" xr:uid="{786D04B9-1BC6-41FE-9A7A-652131F9E1C4}"/>
    <cellStyle name="Normal 9 4 2 3 4" xfId="2396" xr:uid="{B9D0A3B7-F71C-43BA-A6DC-56D72B834490}"/>
    <cellStyle name="Normal 9 4 2 3 4 2" xfId="2397" xr:uid="{1F535E5F-55AE-4CA3-B940-4A1C5542E0F8}"/>
    <cellStyle name="Normal 9 4 2 3 4 2 2" xfId="4907" xr:uid="{712E8751-EA17-4186-A103-F43C3E794A3F}"/>
    <cellStyle name="Normal 9 4 2 3 4 3" xfId="4906" xr:uid="{0D36CA22-6F95-4AD9-99DB-4DD8E1E2A8D2}"/>
    <cellStyle name="Normal 9 4 2 3 5" xfId="2398" xr:uid="{46F28815-7558-49A8-9947-3D1770168E36}"/>
    <cellStyle name="Normal 9 4 2 3 5 2" xfId="4908" xr:uid="{41C8E45F-81CE-4B34-96FF-256B86383DEF}"/>
    <cellStyle name="Normal 9 4 2 3 6" xfId="4077" xr:uid="{3CE56192-5AD2-481B-B68C-D55258416A05}"/>
    <cellStyle name="Normal 9 4 2 3 6 2" xfId="4909" xr:uid="{0402C301-90EE-4AC1-BF9C-FC1B6F9D8667}"/>
    <cellStyle name="Normal 9 4 2 3 7" xfId="4892" xr:uid="{EEC90E2B-41AF-4009-A9D9-8A40C0F3F977}"/>
    <cellStyle name="Normal 9 4 2 4" xfId="414" xr:uid="{62D064E4-13E7-4B2B-AC6D-C98FFE519DE5}"/>
    <cellStyle name="Normal 9 4 2 4 2" xfId="862" xr:uid="{17A0C72A-8803-4C83-AC8E-17087D820DC6}"/>
    <cellStyle name="Normal 9 4 2 4 2 2" xfId="2399" xr:uid="{DD462094-40CE-4334-B5C8-4665D32344A6}"/>
    <cellStyle name="Normal 9 4 2 4 2 2 2" xfId="2400" xr:uid="{D9D5BDB2-9BC1-4423-9CBB-C1569D77FEE1}"/>
    <cellStyle name="Normal 9 4 2 4 2 2 2 2" xfId="4913" xr:uid="{34E2EFAA-43E9-48CB-ACA5-97F57EB237A0}"/>
    <cellStyle name="Normal 9 4 2 4 2 2 3" xfId="4912" xr:uid="{7096FBA0-6D61-4853-AC4D-3C7F289D9812}"/>
    <cellStyle name="Normal 9 4 2 4 2 3" xfId="2401" xr:uid="{5479BBDB-8C70-4E56-B14F-3DD95484198F}"/>
    <cellStyle name="Normal 9 4 2 4 2 3 2" xfId="4914" xr:uid="{77DF02B1-4D5E-4B2A-8EAC-11EC980A7CCD}"/>
    <cellStyle name="Normal 9 4 2 4 2 4" xfId="4078" xr:uid="{D4EA6D61-8959-4DA8-9831-6B1A5BCDC4CF}"/>
    <cellStyle name="Normal 9 4 2 4 2 4 2" xfId="4915" xr:uid="{3020618F-9276-40A5-BC52-AD561C986EFC}"/>
    <cellStyle name="Normal 9 4 2 4 2 5" xfId="4911" xr:uid="{15102549-50A5-4F59-999B-B623C6FA5A28}"/>
    <cellStyle name="Normal 9 4 2 4 3" xfId="2402" xr:uid="{E8D5D904-7487-465F-BEA0-964E12A0DA91}"/>
    <cellStyle name="Normal 9 4 2 4 3 2" xfId="2403" xr:uid="{A6019191-B271-4469-854E-8C7B3544F95B}"/>
    <cellStyle name="Normal 9 4 2 4 3 2 2" xfId="4917" xr:uid="{33BB47CF-FB91-4D82-A779-95EE2403612A}"/>
    <cellStyle name="Normal 9 4 2 4 3 3" xfId="4916" xr:uid="{4A9DC70E-8351-4E1B-8705-B8E0C7F564E4}"/>
    <cellStyle name="Normal 9 4 2 4 4" xfId="2404" xr:uid="{E15444C8-C664-4340-BB10-1829670443EB}"/>
    <cellStyle name="Normal 9 4 2 4 4 2" xfId="4918" xr:uid="{F621EB07-762D-4A13-BC8E-37B089246821}"/>
    <cellStyle name="Normal 9 4 2 4 5" xfId="4079" xr:uid="{8DE26E5F-EEE3-49D0-B8CF-ECC64F11BF42}"/>
    <cellStyle name="Normal 9 4 2 4 5 2" xfId="4919" xr:uid="{5C98DDBA-C74B-40BB-AB2D-FBBFAC82DF2E}"/>
    <cellStyle name="Normal 9 4 2 4 6" xfId="4910" xr:uid="{9D89A7C6-7F97-4971-933B-07C5F6D5E83B}"/>
    <cellStyle name="Normal 9 4 2 5" xfId="415" xr:uid="{83C2A69E-D824-446C-9390-63598A0A2FAE}"/>
    <cellStyle name="Normal 9 4 2 5 2" xfId="2405" xr:uid="{54D15D79-C3DF-4D79-B32E-F9A57F5F7E7D}"/>
    <cellStyle name="Normal 9 4 2 5 2 2" xfId="2406" xr:uid="{D1E85B2D-6395-4839-A26C-3AB4BC7D1759}"/>
    <cellStyle name="Normal 9 4 2 5 2 2 2" xfId="4922" xr:uid="{708A3E11-58D0-47D4-BDCF-D567FFE14D66}"/>
    <cellStyle name="Normal 9 4 2 5 2 3" xfId="4921" xr:uid="{6A9E4FE7-1AD4-44A7-ABBF-B1D5A31D7977}"/>
    <cellStyle name="Normal 9 4 2 5 3" xfId="2407" xr:uid="{56FBAAFC-9CCD-4353-A3F0-C39996ECDB74}"/>
    <cellStyle name="Normal 9 4 2 5 3 2" xfId="4923" xr:uid="{38FBD97D-B96E-496E-982C-C5EBCB3EC25B}"/>
    <cellStyle name="Normal 9 4 2 5 4" xfId="4080" xr:uid="{D452CF20-0789-40BA-88B5-5F8F5567E60A}"/>
    <cellStyle name="Normal 9 4 2 5 4 2" xfId="4924" xr:uid="{6AC7BBB5-BC9A-4023-A835-EA2D15E3DDE7}"/>
    <cellStyle name="Normal 9 4 2 5 5" xfId="4920" xr:uid="{C2E51426-1E0A-4140-9DD9-D93497A5EF81}"/>
    <cellStyle name="Normal 9 4 2 6" xfId="2408" xr:uid="{3EC41ACD-76B6-41CF-9E4B-EFDA83FFF607}"/>
    <cellStyle name="Normal 9 4 2 6 2" xfId="2409" xr:uid="{F36E8AC6-3332-4807-801C-9F19F4CDFCF6}"/>
    <cellStyle name="Normal 9 4 2 6 2 2" xfId="4926" xr:uid="{15C5A9DC-C7BC-4B1E-8046-E134D7EB574E}"/>
    <cellStyle name="Normal 9 4 2 6 3" xfId="4081" xr:uid="{F833204B-1657-4A52-BFB7-73639485A1B0}"/>
    <cellStyle name="Normal 9 4 2 6 3 2" xfId="4927" xr:uid="{F02BB83F-D7AB-4BF7-B40E-214691E7CD1F}"/>
    <cellStyle name="Normal 9 4 2 6 4" xfId="4082" xr:uid="{73DF79B9-93E3-4E17-A819-DA4F5CA14B03}"/>
    <cellStyle name="Normal 9 4 2 6 4 2" xfId="4928" xr:uid="{29A8C817-D583-4346-9E9C-6666BB45D150}"/>
    <cellStyle name="Normal 9 4 2 6 5" xfId="4925" xr:uid="{34AEBA8A-FE81-4F59-8F87-87EA6DA49563}"/>
    <cellStyle name="Normal 9 4 2 7" xfId="2410" xr:uid="{2D62010E-F162-4AEE-B191-EB715281DDD1}"/>
    <cellStyle name="Normal 9 4 2 7 2" xfId="4929" xr:uid="{ABBEADDB-92A0-40CA-A323-0D1411C91B3F}"/>
    <cellStyle name="Normal 9 4 2 8" xfId="4083" xr:uid="{F49618C4-1418-43D6-BD24-4D89D75DBB07}"/>
    <cellStyle name="Normal 9 4 2 8 2" xfId="4930" xr:uid="{BCD75B27-3037-49B1-89B5-4E3AAB8FFA1B}"/>
    <cellStyle name="Normal 9 4 2 9" xfId="4084" xr:uid="{3E158FFA-AD93-4A13-86E9-4E5964AACE0E}"/>
    <cellStyle name="Normal 9 4 2 9 2" xfId="4931" xr:uid="{B52B54EB-8C53-4395-B4D7-F4177F128C1F}"/>
    <cellStyle name="Normal 9 4 3" xfId="175" xr:uid="{CEFF1C8B-59CC-486E-8A59-10AAC782D46B}"/>
    <cellStyle name="Normal 9 4 3 2" xfId="176" xr:uid="{55371A9F-68EF-4C1B-970A-8ADE933614F4}"/>
    <cellStyle name="Normal 9 4 3 2 2" xfId="863" xr:uid="{47245C9F-6FD1-477D-B903-A03D687265FA}"/>
    <cellStyle name="Normal 9 4 3 2 2 2" xfId="2411" xr:uid="{2F472E6B-912A-4EE4-B49B-762F8D4B617D}"/>
    <cellStyle name="Normal 9 4 3 2 2 2 2" xfId="2412" xr:uid="{0644BC11-F8D8-444E-82C5-19B279B56517}"/>
    <cellStyle name="Normal 9 4 3 2 2 2 2 2" xfId="4500" xr:uid="{108FEFFE-1635-4EE4-B875-AA8C23CEEC39}"/>
    <cellStyle name="Normal 9 4 3 2 2 2 2 2 2" xfId="5307" xr:uid="{06C77130-0D6F-439D-A5BD-9F6FDB7E9FCB}"/>
    <cellStyle name="Normal 9 4 3 2 2 2 2 2 3" xfId="4936" xr:uid="{FAF3865D-C6C8-4633-A75F-EDD0676D00A0}"/>
    <cellStyle name="Normal 9 4 3 2 2 2 3" xfId="4501" xr:uid="{79CDC217-BC7D-4E13-AFD6-3DFE689FD253}"/>
    <cellStyle name="Normal 9 4 3 2 2 2 3 2" xfId="5308" xr:uid="{364A158D-3198-46F4-B520-5533673D38C3}"/>
    <cellStyle name="Normal 9 4 3 2 2 2 3 3" xfId="4935" xr:uid="{71304C0A-76D9-4BE8-A3A5-432515FA4C97}"/>
    <cellStyle name="Normal 9 4 3 2 2 3" xfId="2413" xr:uid="{8B82E63C-DCF8-497F-A1EB-4F099DB067BB}"/>
    <cellStyle name="Normal 9 4 3 2 2 3 2" xfId="4502" xr:uid="{F9D03B6D-B898-4F6E-9D0A-F2D391F235A6}"/>
    <cellStyle name="Normal 9 4 3 2 2 3 2 2" xfId="5309" xr:uid="{B195E487-1C29-404C-A60E-A2E18018946E}"/>
    <cellStyle name="Normal 9 4 3 2 2 3 2 3" xfId="4937" xr:uid="{4B7A55C5-EF01-4660-B343-EAE0B72EE4F3}"/>
    <cellStyle name="Normal 9 4 3 2 2 4" xfId="4085" xr:uid="{9E073958-C90B-4032-A454-2034757D2CCF}"/>
    <cellStyle name="Normal 9 4 3 2 2 4 2" xfId="4938" xr:uid="{6D56E21E-DC7E-47D7-9BE7-E9630B9F76AD}"/>
    <cellStyle name="Normal 9 4 3 2 2 5" xfId="4934" xr:uid="{B354A925-05F5-4D8F-A32F-78A7BA36269D}"/>
    <cellStyle name="Normal 9 4 3 2 3" xfId="2414" xr:uid="{74204DB5-9843-450D-9322-DAEBBCA6BB08}"/>
    <cellStyle name="Normal 9 4 3 2 3 2" xfId="2415" xr:uid="{0A621447-E111-45AA-9AF4-CB804B8ABF0B}"/>
    <cellStyle name="Normal 9 4 3 2 3 2 2" xfId="4503" xr:uid="{CDAF5882-84AD-42BD-8687-567BE7282174}"/>
    <cellStyle name="Normal 9 4 3 2 3 2 2 2" xfId="5310" xr:uid="{83368BFB-CC00-4341-8677-58B7A5083EBE}"/>
    <cellStyle name="Normal 9 4 3 2 3 2 2 3" xfId="4940" xr:uid="{692EBAA6-EBB5-4E26-92C1-34A75DB14AFC}"/>
    <cellStyle name="Normal 9 4 3 2 3 3" xfId="4086" xr:uid="{33BE9225-5B94-4479-B250-8EFD158419A2}"/>
    <cellStyle name="Normal 9 4 3 2 3 3 2" xfId="4941" xr:uid="{A1A41889-2205-4773-A85F-07F17E6C9348}"/>
    <cellStyle name="Normal 9 4 3 2 3 4" xfId="4087" xr:uid="{33E47CC4-36D7-4888-8D37-8AD479F68234}"/>
    <cellStyle name="Normal 9 4 3 2 3 4 2" xfId="4942" xr:uid="{B55A3453-89EA-4C50-AF90-E65E2B283F21}"/>
    <cellStyle name="Normal 9 4 3 2 3 5" xfId="4939" xr:uid="{1B1D7725-4507-4E98-B82E-FBDE7FFE0B53}"/>
    <cellStyle name="Normal 9 4 3 2 4" xfId="2416" xr:uid="{A31C0107-5218-44FA-8678-B5D781EEF93A}"/>
    <cellStyle name="Normal 9 4 3 2 4 2" xfId="4504" xr:uid="{73559226-0643-4CEC-9E4C-0462F222C70D}"/>
    <cellStyle name="Normal 9 4 3 2 4 2 2" xfId="5311" xr:uid="{70657725-BA09-4B99-966A-A7FE3FBBB83C}"/>
    <cellStyle name="Normal 9 4 3 2 4 2 3" xfId="4943" xr:uid="{35CB3FC1-5CA6-4284-BB31-3F1926F948A7}"/>
    <cellStyle name="Normal 9 4 3 2 5" xfId="4088" xr:uid="{E5E455F2-033B-47C3-B6AF-B29E54B49AA6}"/>
    <cellStyle name="Normal 9 4 3 2 5 2" xfId="4944" xr:uid="{9504971B-AAA2-402E-9F4F-180A323EA009}"/>
    <cellStyle name="Normal 9 4 3 2 6" xfId="4089" xr:uid="{AF6A52A6-86FA-40E6-8B66-5BC436484261}"/>
    <cellStyle name="Normal 9 4 3 2 6 2" xfId="4945" xr:uid="{25886A71-E81B-4650-B977-AA8C6E545E3D}"/>
    <cellStyle name="Normal 9 4 3 2 7" xfId="4933" xr:uid="{E33AEFB6-9FBB-49D2-A6D7-BC80CD3DC15E}"/>
    <cellStyle name="Normal 9 4 3 3" xfId="416" xr:uid="{7E56477A-46DC-4F78-AAB4-B1F21B56B1D1}"/>
    <cellStyle name="Normal 9 4 3 3 2" xfId="2417" xr:uid="{C8BD2039-F9AE-47DC-B2F2-EBBB927618B9}"/>
    <cellStyle name="Normal 9 4 3 3 2 2" xfId="2418" xr:uid="{BD6CED04-9D37-48AA-B79C-D13B11C0C1B8}"/>
    <cellStyle name="Normal 9 4 3 3 2 2 2" xfId="4505" xr:uid="{65CE90F4-1B16-4B83-B770-8BB1A5EB3058}"/>
    <cellStyle name="Normal 9 4 3 3 2 2 2 2" xfId="5312" xr:uid="{9A58BD5D-D4C5-4EAC-9BA0-B975AD93D624}"/>
    <cellStyle name="Normal 9 4 3 3 2 2 2 3" xfId="4948" xr:uid="{6AE4AF77-1F80-4F8A-8A68-6B5C3E74BF73}"/>
    <cellStyle name="Normal 9 4 3 3 2 3" xfId="4090" xr:uid="{88035664-A8A2-4024-B6B9-61A0F1F059BA}"/>
    <cellStyle name="Normal 9 4 3 3 2 3 2" xfId="4949" xr:uid="{101F679D-D0AE-4B83-ABCD-D106566C72FB}"/>
    <cellStyle name="Normal 9 4 3 3 2 4" xfId="4091" xr:uid="{BB489A87-8797-411C-8DF3-9F77FEDB4B5B}"/>
    <cellStyle name="Normal 9 4 3 3 2 4 2" xfId="4950" xr:uid="{1171A7E1-7A42-4C43-B985-F5C54C36B4F9}"/>
    <cellStyle name="Normal 9 4 3 3 2 5" xfId="4947" xr:uid="{4B106D5D-9D7D-4EA4-B1AB-1D9726B49C25}"/>
    <cellStyle name="Normal 9 4 3 3 3" xfId="2419" xr:uid="{9ADF25E6-01FB-46BF-8C49-5AAA2CABB3DA}"/>
    <cellStyle name="Normal 9 4 3 3 3 2" xfId="4506" xr:uid="{2129348C-9B25-43F1-8864-7B0A51C6493D}"/>
    <cellStyle name="Normal 9 4 3 3 3 2 2" xfId="5313" xr:uid="{86A43370-5656-4BFD-AA68-AA165D13C108}"/>
    <cellStyle name="Normal 9 4 3 3 3 2 3" xfId="4951" xr:uid="{80004046-7BA0-418F-87FA-64DE6550C6F9}"/>
    <cellStyle name="Normal 9 4 3 3 4" xfId="4092" xr:uid="{0F7AFADE-915A-458C-ACBF-DEB9624ACA81}"/>
    <cellStyle name="Normal 9 4 3 3 4 2" xfId="4952" xr:uid="{FCCF26D7-A32B-443B-A9B2-3FDE78DE5E80}"/>
    <cellStyle name="Normal 9 4 3 3 5" xfId="4093" xr:uid="{D3ECBD8E-6A57-4B48-927A-81CF7912E146}"/>
    <cellStyle name="Normal 9 4 3 3 5 2" xfId="4953" xr:uid="{707177C0-DD54-42CB-8263-A1396AECC617}"/>
    <cellStyle name="Normal 9 4 3 3 6" xfId="4946" xr:uid="{22F81DBF-F2F8-4491-B7B7-E432E831E6E5}"/>
    <cellStyle name="Normal 9 4 3 4" xfId="2420" xr:uid="{D3AFF394-2240-4162-8595-B6CC306AADA4}"/>
    <cellStyle name="Normal 9 4 3 4 2" xfId="2421" xr:uid="{6C97F349-FEFF-4600-8ECD-0E929BC0AA91}"/>
    <cellStyle name="Normal 9 4 3 4 2 2" xfId="4507" xr:uid="{3D85BD9E-BA7B-46C2-835A-5A9C3FE9ABD7}"/>
    <cellStyle name="Normal 9 4 3 4 2 2 2" xfId="5314" xr:uid="{75B24445-7F02-4E00-B25E-88C3E3A495A9}"/>
    <cellStyle name="Normal 9 4 3 4 2 2 3" xfId="4955" xr:uid="{F833E771-2A92-4B62-9958-979774DA958C}"/>
    <cellStyle name="Normal 9 4 3 4 3" xfId="4094" xr:uid="{A550C244-CC46-42E9-9982-EAE7C4FDDA47}"/>
    <cellStyle name="Normal 9 4 3 4 3 2" xfId="4956" xr:uid="{199E91B3-AF11-4459-85C9-AE9ED30061C2}"/>
    <cellStyle name="Normal 9 4 3 4 4" xfId="4095" xr:uid="{7188677E-46A8-4840-9E31-DCA6F701F277}"/>
    <cellStyle name="Normal 9 4 3 4 4 2" xfId="4957" xr:uid="{73A91AD5-B48D-478C-AD72-D4114393FB2A}"/>
    <cellStyle name="Normal 9 4 3 4 5" xfId="4954" xr:uid="{B2BD3E1D-03B5-4963-95BF-E3CC250A6A3F}"/>
    <cellStyle name="Normal 9 4 3 5" xfId="2422" xr:uid="{C358D2C8-6503-4F21-8F8E-E7BD49552AA0}"/>
    <cellStyle name="Normal 9 4 3 5 2" xfId="4096" xr:uid="{06D7D4A1-CE32-4CD6-8F9F-B31D833C2FDB}"/>
    <cellStyle name="Normal 9 4 3 5 2 2" xfId="4959" xr:uid="{22D234E0-9D1C-435A-9F05-7AE0560DAE2C}"/>
    <cellStyle name="Normal 9 4 3 5 3" xfId="4097" xr:uid="{F185823A-77B5-4675-8A1E-ADFC49F69EDF}"/>
    <cellStyle name="Normal 9 4 3 5 3 2" xfId="4960" xr:uid="{A19E1B67-B2BE-4DEC-8061-13E829539FE9}"/>
    <cellStyle name="Normal 9 4 3 5 4" xfId="4098" xr:uid="{D3920AFD-CBA9-48DD-B53A-5C685930B0E7}"/>
    <cellStyle name="Normal 9 4 3 5 4 2" xfId="4961" xr:uid="{12650963-BFB3-4589-BD8A-81A583DE8D5F}"/>
    <cellStyle name="Normal 9 4 3 5 5" xfId="4958" xr:uid="{65E544E3-3686-4E11-AE08-D201A5C55F5A}"/>
    <cellStyle name="Normal 9 4 3 6" xfId="4099" xr:uid="{7D696ED5-5EF9-415D-9B01-EF2283841BBD}"/>
    <cellStyle name="Normal 9 4 3 6 2" xfId="4962" xr:uid="{138FD82F-7661-4761-A6AB-6A2AA6652A88}"/>
    <cellStyle name="Normal 9 4 3 7" xfId="4100" xr:uid="{91056ACE-E86B-4920-A8F3-7D26B2411209}"/>
    <cellStyle name="Normal 9 4 3 7 2" xfId="4963" xr:uid="{8D2C69CD-7806-4B55-A76E-95239967C30D}"/>
    <cellStyle name="Normal 9 4 3 8" xfId="4101" xr:uid="{9A744718-612B-4208-92FC-6DA3A7FF5970}"/>
    <cellStyle name="Normal 9 4 3 8 2" xfId="4964" xr:uid="{C80C6076-B690-4A03-883F-57E3A9B713AD}"/>
    <cellStyle name="Normal 9 4 3 9" xfId="4932" xr:uid="{05C3E3E3-26E9-43F9-AB7B-AD40B7397FAA}"/>
    <cellStyle name="Normal 9 4 4" xfId="177" xr:uid="{250F5A2A-B708-4586-A784-8F69B7E06B21}"/>
    <cellStyle name="Normal 9 4 4 2" xfId="864" xr:uid="{EA57AB65-A01B-4F86-B7F5-8FDD4B82245F}"/>
    <cellStyle name="Normal 9 4 4 2 2" xfId="865" xr:uid="{3F071B8C-EE9F-4F1E-8C77-874A64AEEBF7}"/>
    <cellStyle name="Normal 9 4 4 2 2 2" xfId="2423" xr:uid="{C2DB60E2-444D-4EC0-9F5A-0406F3F05B58}"/>
    <cellStyle name="Normal 9 4 4 2 2 2 2" xfId="2424" xr:uid="{2540E726-9CE8-4CB2-8334-4048275737F1}"/>
    <cellStyle name="Normal 9 4 4 2 2 2 2 2" xfId="4969" xr:uid="{5669B2E5-DE32-4C46-B30A-82E17178D16B}"/>
    <cellStyle name="Normal 9 4 4 2 2 2 3" xfId="4968" xr:uid="{E0911219-2746-40B4-AD54-321FC75D3989}"/>
    <cellStyle name="Normal 9 4 4 2 2 3" xfId="2425" xr:uid="{4158DB4F-ED53-4A42-A4CD-7013735EFB4E}"/>
    <cellStyle name="Normal 9 4 4 2 2 3 2" xfId="4970" xr:uid="{6CDD01C1-4EA5-4C59-BCF8-0A7216F2E004}"/>
    <cellStyle name="Normal 9 4 4 2 2 4" xfId="4102" xr:uid="{FCEA92AE-671D-45A2-86E0-43586351BF80}"/>
    <cellStyle name="Normal 9 4 4 2 2 4 2" xfId="4971" xr:uid="{137AA76E-1587-4863-ADAE-BC4E0386B145}"/>
    <cellStyle name="Normal 9 4 4 2 2 5" xfId="4967" xr:uid="{BA3BB7E7-8E5B-48D9-897A-49D02D63C621}"/>
    <cellStyle name="Normal 9 4 4 2 3" xfId="2426" xr:uid="{CF8622CA-6303-4AB7-9D7D-AC6FED8DB657}"/>
    <cellStyle name="Normal 9 4 4 2 3 2" xfId="2427" xr:uid="{05BAE7B6-2535-48D9-8172-A37458527709}"/>
    <cellStyle name="Normal 9 4 4 2 3 2 2" xfId="4973" xr:uid="{E2EBCB72-996E-469F-84EE-6A46BA1A647A}"/>
    <cellStyle name="Normal 9 4 4 2 3 3" xfId="4972" xr:uid="{543C3F7D-086A-478F-ADB7-8FA44B5F82AB}"/>
    <cellStyle name="Normal 9 4 4 2 4" xfId="2428" xr:uid="{268541A3-9B6D-4F51-9FA2-BDD751F039B0}"/>
    <cellStyle name="Normal 9 4 4 2 4 2" xfId="4974" xr:uid="{C7C32668-8E88-40B3-B34E-8954E4D31FDC}"/>
    <cellStyle name="Normal 9 4 4 2 5" xfId="4103" xr:uid="{08DFFC72-87FC-40EB-A453-E9401AD5F170}"/>
    <cellStyle name="Normal 9 4 4 2 5 2" xfId="4975" xr:uid="{9BAF0A8D-12CD-4F44-9082-FF7044DBBB11}"/>
    <cellStyle name="Normal 9 4 4 2 6" xfId="4966" xr:uid="{72B5135A-3D9E-4B33-BB83-6EC2E1408142}"/>
    <cellStyle name="Normal 9 4 4 3" xfId="866" xr:uid="{5B1CFF54-E342-43A2-9CC8-4B94BFF8D4E1}"/>
    <cellStyle name="Normal 9 4 4 3 2" xfId="2429" xr:uid="{DC4C985B-371B-46FB-A541-71FBB26679D2}"/>
    <cellStyle name="Normal 9 4 4 3 2 2" xfId="2430" xr:uid="{A51A1E26-77CF-444A-8E12-817CE17DDE41}"/>
    <cellStyle name="Normal 9 4 4 3 2 2 2" xfId="4978" xr:uid="{A0A58184-F630-4EE4-AA6D-B0B5169E045E}"/>
    <cellStyle name="Normal 9 4 4 3 2 3" xfId="4977" xr:uid="{B969A86E-3F8F-4D39-831A-481BCBD4C3B2}"/>
    <cellStyle name="Normal 9 4 4 3 3" xfId="2431" xr:uid="{087B61FA-DF00-46E9-A84B-289E68C80CEC}"/>
    <cellStyle name="Normal 9 4 4 3 3 2" xfId="4979" xr:uid="{F8B76C42-3F0E-4A5E-98B2-D6775F1E5430}"/>
    <cellStyle name="Normal 9 4 4 3 4" xfId="4104" xr:uid="{CFC2B696-6B2A-4111-A368-C92FF620FAB1}"/>
    <cellStyle name="Normal 9 4 4 3 4 2" xfId="4980" xr:uid="{E87024F6-84AA-471D-BE80-943ED77696D2}"/>
    <cellStyle name="Normal 9 4 4 3 5" xfId="4976" xr:uid="{C23F2DD4-F0B1-42AF-9EB9-169DC25F3F77}"/>
    <cellStyle name="Normal 9 4 4 4" xfId="2432" xr:uid="{C8A982BC-C517-41A5-AB6D-0766AB651BC7}"/>
    <cellStyle name="Normal 9 4 4 4 2" xfId="2433" xr:uid="{30794DB9-F454-4E1C-9EE2-8B70AD4D0E43}"/>
    <cellStyle name="Normal 9 4 4 4 2 2" xfId="4982" xr:uid="{BA1D9270-5397-4FD7-8FBA-21DD5174ACE8}"/>
    <cellStyle name="Normal 9 4 4 4 3" xfId="4105" xr:uid="{21878FA5-D2B7-487C-B6B6-C228EDCF84E1}"/>
    <cellStyle name="Normal 9 4 4 4 3 2" xfId="4983" xr:uid="{2E05F5A1-7DF1-4E4C-B0D0-6AC1B62FCF4A}"/>
    <cellStyle name="Normal 9 4 4 4 4" xfId="4106" xr:uid="{5922848B-F2AE-4252-A392-0DD4B3D4EC8C}"/>
    <cellStyle name="Normal 9 4 4 4 4 2" xfId="4984" xr:uid="{233ACACF-3ABE-4D12-8273-18E59D7ECC18}"/>
    <cellStyle name="Normal 9 4 4 4 5" xfId="4981" xr:uid="{50018779-2EF3-4702-90E1-A56069A4B93D}"/>
    <cellStyle name="Normal 9 4 4 5" xfId="2434" xr:uid="{C994514D-A073-4AE9-985B-190D84C1E849}"/>
    <cellStyle name="Normal 9 4 4 5 2" xfId="4985" xr:uid="{3CD4EF2B-2FA3-40EF-BB3E-983962434BB7}"/>
    <cellStyle name="Normal 9 4 4 6" xfId="4107" xr:uid="{341B82D3-828D-4EA0-9114-6BAB86A4C773}"/>
    <cellStyle name="Normal 9 4 4 6 2" xfId="4986" xr:uid="{9C706DBC-26A6-4D46-82E7-84BF9F780A24}"/>
    <cellStyle name="Normal 9 4 4 7" xfId="4108" xr:uid="{ED85E087-6ACF-4BE3-939C-E98840975AD5}"/>
    <cellStyle name="Normal 9 4 4 7 2" xfId="4987" xr:uid="{7AB7409F-F8DC-4720-BE46-4677628DE4AD}"/>
    <cellStyle name="Normal 9 4 4 8" xfId="4965" xr:uid="{DA66F977-3022-469B-BE82-32AA5D105BF9}"/>
    <cellStyle name="Normal 9 4 5" xfId="417" xr:uid="{2AA316F2-4F90-4017-AC66-71651515CE9B}"/>
    <cellStyle name="Normal 9 4 5 2" xfId="867" xr:uid="{431F5416-EA86-463C-A16F-AAE440553524}"/>
    <cellStyle name="Normal 9 4 5 2 2" xfId="2435" xr:uid="{7CB4ACCB-5E62-4DA8-B26F-EFEA396E3CB1}"/>
    <cellStyle name="Normal 9 4 5 2 2 2" xfId="2436" xr:uid="{E262337E-9AC5-40AD-BCA1-2DD46593CD31}"/>
    <cellStyle name="Normal 9 4 5 2 2 2 2" xfId="4991" xr:uid="{5AD25356-8A6E-4D40-B899-55AA06299644}"/>
    <cellStyle name="Normal 9 4 5 2 2 3" xfId="4990" xr:uid="{3889A0E3-8FBB-4F1D-AFD9-95F25A94358A}"/>
    <cellStyle name="Normal 9 4 5 2 3" xfId="2437" xr:uid="{A885E5E3-8BA0-4F53-A120-24C5426AF10F}"/>
    <cellStyle name="Normal 9 4 5 2 3 2" xfId="4992" xr:uid="{7D0FFC2C-C425-4913-87FB-7445A46A717B}"/>
    <cellStyle name="Normal 9 4 5 2 4" xfId="4109" xr:uid="{D9F8249A-8195-4D33-BBBA-36254F43C70B}"/>
    <cellStyle name="Normal 9 4 5 2 4 2" xfId="4993" xr:uid="{D129E997-DD00-46A4-99BC-08BC39A49786}"/>
    <cellStyle name="Normal 9 4 5 2 5" xfId="4989" xr:uid="{BC3F7BC9-6D6D-4498-8153-C93E90D8F249}"/>
    <cellStyle name="Normal 9 4 5 3" xfId="2438" xr:uid="{6B2DF68B-A211-4567-A185-E4C4A0AF156C}"/>
    <cellStyle name="Normal 9 4 5 3 2" xfId="2439" xr:uid="{E52C5B4E-975E-4162-8907-99C07690EB35}"/>
    <cellStyle name="Normal 9 4 5 3 2 2" xfId="4995" xr:uid="{EF210C94-F96E-4EF3-B1F4-05D3740BFAD6}"/>
    <cellStyle name="Normal 9 4 5 3 3" xfId="4110" xr:uid="{723BBAFE-643E-4F48-8F68-46EBE03A1AF5}"/>
    <cellStyle name="Normal 9 4 5 3 3 2" xfId="4996" xr:uid="{B6481B67-45B9-416A-9709-DEDF6DEC2799}"/>
    <cellStyle name="Normal 9 4 5 3 4" xfId="4111" xr:uid="{AAC2D463-663F-4EF7-8CE8-A76ECA3D756A}"/>
    <cellStyle name="Normal 9 4 5 3 4 2" xfId="4997" xr:uid="{E80B1D65-298F-430E-B78A-F9F1FDC6EF67}"/>
    <cellStyle name="Normal 9 4 5 3 5" xfId="4994" xr:uid="{3FA8D9AF-5AA2-4474-8402-C872F029F22A}"/>
    <cellStyle name="Normal 9 4 5 4" xfId="2440" xr:uid="{B37D8A67-7F1F-4371-9AC9-B2127A7C5F5A}"/>
    <cellStyle name="Normal 9 4 5 4 2" xfId="4998" xr:uid="{19B9A7D8-AB4A-478B-A624-365B359C62A7}"/>
    <cellStyle name="Normal 9 4 5 5" xfId="4112" xr:uid="{08F0C6B0-995A-4172-BD79-145FA4F1B986}"/>
    <cellStyle name="Normal 9 4 5 5 2" xfId="4999" xr:uid="{5C73ED3F-7DD4-4089-8C6E-CF139F9A5404}"/>
    <cellStyle name="Normal 9 4 5 6" xfId="4113" xr:uid="{7B9AECF5-D8C0-4E1A-A993-8F4B132BE9E6}"/>
    <cellStyle name="Normal 9 4 5 6 2" xfId="5000" xr:uid="{F1752638-D05B-46A0-B5E6-4488BB4D52DA}"/>
    <cellStyle name="Normal 9 4 5 7" xfId="4988" xr:uid="{1FA5F485-D7A4-4D2C-83BE-87F3F87188EE}"/>
    <cellStyle name="Normal 9 4 6" xfId="418" xr:uid="{1FFC09FE-9895-4731-8F92-D3135AA2C5C1}"/>
    <cellStyle name="Normal 9 4 6 2" xfId="2441" xr:uid="{64828E85-8188-437F-9B63-7817899AD7AD}"/>
    <cellStyle name="Normal 9 4 6 2 2" xfId="2442" xr:uid="{062379C1-BB79-4F93-8BE3-3A3F8C6A83C5}"/>
    <cellStyle name="Normal 9 4 6 2 2 2" xfId="5003" xr:uid="{E8EEA94C-3E6B-445D-93F7-F6AF984914CA}"/>
    <cellStyle name="Normal 9 4 6 2 3" xfId="4114" xr:uid="{6BA6382A-48C7-4376-AFC8-B9DD82C65016}"/>
    <cellStyle name="Normal 9 4 6 2 3 2" xfId="5004" xr:uid="{5BA46C6A-B284-4902-95DD-5A78A921433D}"/>
    <cellStyle name="Normal 9 4 6 2 4" xfId="4115" xr:uid="{4D13F1BC-DDB9-4A62-BD9C-9BF23923A474}"/>
    <cellStyle name="Normal 9 4 6 2 4 2" xfId="5005" xr:uid="{93072EEF-C081-4AEB-9DB2-A2BD5835DEAF}"/>
    <cellStyle name="Normal 9 4 6 2 5" xfId="5002" xr:uid="{2739C609-FEAB-4144-AAB2-D486DD36C8E0}"/>
    <cellStyle name="Normal 9 4 6 3" xfId="2443" xr:uid="{4977C5D4-7D97-4C87-A7B3-463238E31DE9}"/>
    <cellStyle name="Normal 9 4 6 3 2" xfId="5006" xr:uid="{3C5BCDD6-049E-42C6-96AD-C74D4042402D}"/>
    <cellStyle name="Normal 9 4 6 4" xfId="4116" xr:uid="{829A9265-64A7-4F54-BBCE-03A4E9F7BE4E}"/>
    <cellStyle name="Normal 9 4 6 4 2" xfId="5007" xr:uid="{D8236BF6-C774-468F-8A20-91BB95319A7C}"/>
    <cellStyle name="Normal 9 4 6 5" xfId="4117" xr:uid="{A8975928-E58C-418D-96E4-9C1467AD13C7}"/>
    <cellStyle name="Normal 9 4 6 5 2" xfId="5008" xr:uid="{BB721985-D185-4A0E-B81E-FDD57A833F0F}"/>
    <cellStyle name="Normal 9 4 6 6" xfId="5001" xr:uid="{BDE33593-2107-4BBF-9F56-E92C52D9FB41}"/>
    <cellStyle name="Normal 9 4 7" xfId="2444" xr:uid="{D4E9483C-8150-40BF-AD7E-FE17456BBBE2}"/>
    <cellStyle name="Normal 9 4 7 2" xfId="2445" xr:uid="{9F597994-97C1-4167-8C03-881E43E66348}"/>
    <cellStyle name="Normal 9 4 7 2 2" xfId="5010" xr:uid="{5022FABA-4853-496C-ACED-0E7B74522877}"/>
    <cellStyle name="Normal 9 4 7 3" xfId="4118" xr:uid="{7CA796F0-AEF3-4447-A73F-970FFD1CF937}"/>
    <cellStyle name="Normal 9 4 7 3 2" xfId="5011" xr:uid="{AC855FD4-8A24-4946-909C-8346E45ACB1E}"/>
    <cellStyle name="Normal 9 4 7 4" xfId="4119" xr:uid="{3C0790E1-212B-4AA7-A017-3DCAD69AF519}"/>
    <cellStyle name="Normal 9 4 7 4 2" xfId="5012" xr:uid="{C62897BE-BF32-4E62-AB2D-21F643E8908E}"/>
    <cellStyle name="Normal 9 4 7 5" xfId="5009" xr:uid="{F0367530-237A-4515-9EA8-24EC7B5B8848}"/>
    <cellStyle name="Normal 9 4 8" xfId="2446" xr:uid="{EC2D1DAB-25F4-44C5-A816-8B9FC62572D6}"/>
    <cellStyle name="Normal 9 4 8 2" xfId="4120" xr:uid="{4B465A46-F4C7-4F2A-9A01-2E4DADA643D6}"/>
    <cellStyle name="Normal 9 4 8 2 2" xfId="5014" xr:uid="{6FCC3AE2-57F6-4FC6-829E-1978C026AD44}"/>
    <cellStyle name="Normal 9 4 8 3" xfId="4121" xr:uid="{125845A6-CDA9-431C-A391-0C9C49166977}"/>
    <cellStyle name="Normal 9 4 8 3 2" xfId="5015" xr:uid="{F5D1C9E7-487C-4D93-9670-960533A80FE5}"/>
    <cellStyle name="Normal 9 4 8 4" xfId="4122" xr:uid="{D8A0FB76-5949-4502-896F-12876BE45644}"/>
    <cellStyle name="Normal 9 4 8 4 2" xfId="5016" xr:uid="{D86377C7-6708-4C54-94ED-A3FE4580579E}"/>
    <cellStyle name="Normal 9 4 8 5" xfId="5013" xr:uid="{25C04B09-06B5-496A-A872-A52401016363}"/>
    <cellStyle name="Normal 9 4 9" xfId="4123" xr:uid="{BC4CF0C6-355D-46C7-ABFA-CCC79176A653}"/>
    <cellStyle name="Normal 9 4 9 2" xfId="5017" xr:uid="{91F5BB4C-FD14-435B-8C3D-058274CC5A57}"/>
    <cellStyle name="Normal 9 5" xfId="178" xr:uid="{CBB3C7D3-F5A8-4852-B694-8D0F1D976C64}"/>
    <cellStyle name="Normal 9 5 10" xfId="4124" xr:uid="{0BE4A34A-A321-4134-B90E-3B13DED903AB}"/>
    <cellStyle name="Normal 9 5 10 2" xfId="5019" xr:uid="{B1D81462-60A7-4CDC-B54F-D5666F2BC654}"/>
    <cellStyle name="Normal 9 5 11" xfId="4125" xr:uid="{9E3D972D-2DFC-4B32-93DB-C9842D063229}"/>
    <cellStyle name="Normal 9 5 11 2" xfId="5020" xr:uid="{98396E71-4EA1-4E1E-B763-C27630CB06F7}"/>
    <cellStyle name="Normal 9 5 12" xfId="5018" xr:uid="{09C076A2-F6CB-4847-AF59-CE3DF84803CB}"/>
    <cellStyle name="Normal 9 5 2" xfId="179" xr:uid="{269DD462-DCA9-421C-9A9D-12DCF478FD56}"/>
    <cellStyle name="Normal 9 5 2 10" xfId="5021" xr:uid="{FF0FC584-55C0-48B0-869E-49EC0F783EBC}"/>
    <cellStyle name="Normal 9 5 2 2" xfId="419" xr:uid="{599005B0-2D77-4D04-B625-36777AC10AC1}"/>
    <cellStyle name="Normal 9 5 2 2 2" xfId="868" xr:uid="{5AF3D10A-5C55-4544-8B94-490EB842F8C7}"/>
    <cellStyle name="Normal 9 5 2 2 2 2" xfId="869" xr:uid="{FDA66390-8469-4F06-A6EB-E97DEAB5B89A}"/>
    <cellStyle name="Normal 9 5 2 2 2 2 2" xfId="2447" xr:uid="{53B910EA-46EB-40E5-89E8-714EB05AAE87}"/>
    <cellStyle name="Normal 9 5 2 2 2 2 2 2" xfId="5025" xr:uid="{3F40B156-04AE-49F3-8461-D12EC5658932}"/>
    <cellStyle name="Normal 9 5 2 2 2 2 3" xfId="4126" xr:uid="{EAE5C007-2772-4A3F-BFD9-A516D9B7A577}"/>
    <cellStyle name="Normal 9 5 2 2 2 2 3 2" xfId="5026" xr:uid="{4F74F759-3ECB-4E25-B725-89E916509E48}"/>
    <cellStyle name="Normal 9 5 2 2 2 2 4" xfId="4127" xr:uid="{EC82DB6A-EF09-4A78-9493-065C0BDC1528}"/>
    <cellStyle name="Normal 9 5 2 2 2 2 4 2" xfId="5027" xr:uid="{0D95304A-546E-4143-87D2-E8A4605BFB51}"/>
    <cellStyle name="Normal 9 5 2 2 2 2 5" xfId="5024" xr:uid="{B01A8629-FB8C-43AA-BDFF-9143A682943E}"/>
    <cellStyle name="Normal 9 5 2 2 2 3" xfId="2448" xr:uid="{1CE9FFC4-2E6B-4368-9FC6-8BC570A313DC}"/>
    <cellStyle name="Normal 9 5 2 2 2 3 2" xfId="4128" xr:uid="{FE08C90B-40A0-45F7-9C35-3D01526B076F}"/>
    <cellStyle name="Normal 9 5 2 2 2 3 2 2" xfId="5029" xr:uid="{64153115-5336-43A3-ADA7-ABC3DB66815E}"/>
    <cellStyle name="Normal 9 5 2 2 2 3 3" xfId="4129" xr:uid="{9D16A8FC-E7E5-478F-B602-880D46132FBD}"/>
    <cellStyle name="Normal 9 5 2 2 2 3 3 2" xfId="5030" xr:uid="{099CB676-F4E7-4634-96C5-3413E572F2E7}"/>
    <cellStyle name="Normal 9 5 2 2 2 3 4" xfId="4130" xr:uid="{0AA1E7DE-BEBF-45A5-BF6D-2CE518FCFB4D}"/>
    <cellStyle name="Normal 9 5 2 2 2 3 4 2" xfId="5031" xr:uid="{8C60E7F3-8FCA-4A9B-983B-4891A7595FD9}"/>
    <cellStyle name="Normal 9 5 2 2 2 3 5" xfId="5028" xr:uid="{B26F8090-2ADB-4336-B333-9EF93113A532}"/>
    <cellStyle name="Normal 9 5 2 2 2 4" xfId="4131" xr:uid="{68ECF048-67B2-4105-AC6F-8AB6BDECFE89}"/>
    <cellStyle name="Normal 9 5 2 2 2 4 2" xfId="5032" xr:uid="{9AAF47C4-CE43-4548-A6A0-C873A04D601E}"/>
    <cellStyle name="Normal 9 5 2 2 2 5" xfId="4132" xr:uid="{244F6485-EA35-4CAB-A4FF-69449F9FCEA4}"/>
    <cellStyle name="Normal 9 5 2 2 2 5 2" xfId="5033" xr:uid="{2E16E1B1-AABC-4F03-B746-11DA421304E6}"/>
    <cellStyle name="Normal 9 5 2 2 2 6" xfId="4133" xr:uid="{14ACB6E4-2348-445F-A2E8-A7988604CAFB}"/>
    <cellStyle name="Normal 9 5 2 2 2 6 2" xfId="5034" xr:uid="{82282EE2-2E9C-4365-890E-ACE8D7F22508}"/>
    <cellStyle name="Normal 9 5 2 2 2 7" xfId="5023" xr:uid="{3689B63B-0F72-4E60-8415-69DADEC52D13}"/>
    <cellStyle name="Normal 9 5 2 2 3" xfId="870" xr:uid="{241A22D2-5BAF-47FF-A0C1-4A4023223244}"/>
    <cellStyle name="Normal 9 5 2 2 3 2" xfId="2449" xr:uid="{9D63834A-7BD7-434C-98AC-31F571D5DED1}"/>
    <cellStyle name="Normal 9 5 2 2 3 2 2" xfId="4134" xr:uid="{386E5341-7B7C-4464-B31D-02DC3423E202}"/>
    <cellStyle name="Normal 9 5 2 2 3 2 2 2" xfId="5037" xr:uid="{F03CC513-F293-404C-B6B5-DBEEBD1CE3FA}"/>
    <cellStyle name="Normal 9 5 2 2 3 2 3" xfId="4135" xr:uid="{16DDA2B4-1EE0-40B9-92E3-7FC8D69C16B0}"/>
    <cellStyle name="Normal 9 5 2 2 3 2 3 2" xfId="5038" xr:uid="{D2AEDE09-1F39-4DB1-857D-D7B82E249765}"/>
    <cellStyle name="Normal 9 5 2 2 3 2 4" xfId="4136" xr:uid="{3FD60F98-8D44-4510-933C-0305865BEC30}"/>
    <cellStyle name="Normal 9 5 2 2 3 2 4 2" xfId="5039" xr:uid="{13079024-08AE-4C4C-8726-239F91C5545E}"/>
    <cellStyle name="Normal 9 5 2 2 3 2 5" xfId="5036" xr:uid="{0E4DE046-A1EF-41F5-8323-E5E0B7634AD6}"/>
    <cellStyle name="Normal 9 5 2 2 3 3" xfId="4137" xr:uid="{9CD4E3FA-81E8-4B40-B272-40CDEBB3B9B2}"/>
    <cellStyle name="Normal 9 5 2 2 3 3 2" xfId="5040" xr:uid="{29589D83-C865-4156-B2C4-9931AF1BE763}"/>
    <cellStyle name="Normal 9 5 2 2 3 4" xfId="4138" xr:uid="{02B954A7-3874-41FD-B7C2-CB8735AE424D}"/>
    <cellStyle name="Normal 9 5 2 2 3 4 2" xfId="5041" xr:uid="{186969BC-300C-41C7-8D78-4357BA0FA9C1}"/>
    <cellStyle name="Normal 9 5 2 2 3 5" xfId="4139" xr:uid="{4F38CD4A-3835-49FE-B49D-02B503C345B3}"/>
    <cellStyle name="Normal 9 5 2 2 3 5 2" xfId="5042" xr:uid="{14CCB9C8-3839-4B1E-9A07-C1DE434356DB}"/>
    <cellStyle name="Normal 9 5 2 2 3 6" xfId="5035" xr:uid="{C00923D7-8425-407F-A768-2C66F27E87C5}"/>
    <cellStyle name="Normal 9 5 2 2 4" xfId="2450" xr:uid="{399EBF81-9E7B-46EE-B537-4D39EEED337E}"/>
    <cellStyle name="Normal 9 5 2 2 4 2" xfId="4140" xr:uid="{C950AB77-5F5D-416F-BDBA-DC8DEF5539AA}"/>
    <cellStyle name="Normal 9 5 2 2 4 2 2" xfId="5044" xr:uid="{13053D9C-0FC7-4D46-A101-C1B10E3FE1A4}"/>
    <cellStyle name="Normal 9 5 2 2 4 3" xfId="4141" xr:uid="{CA709EED-8C1A-4C0A-B380-D64EA68C3F27}"/>
    <cellStyle name="Normal 9 5 2 2 4 3 2" xfId="5045" xr:uid="{3F6B6208-C46E-4B5C-8CA4-90D3402E2F8D}"/>
    <cellStyle name="Normal 9 5 2 2 4 4" xfId="4142" xr:uid="{7842D401-F5B4-45EF-86B8-7482F31C60CB}"/>
    <cellStyle name="Normal 9 5 2 2 4 4 2" xfId="5046" xr:uid="{0CD0CDBA-4C88-4A23-B2EF-321866FC9B6A}"/>
    <cellStyle name="Normal 9 5 2 2 4 5" xfId="5043" xr:uid="{EEB41444-F293-4E6D-B436-B15CFC98101D}"/>
    <cellStyle name="Normal 9 5 2 2 5" xfId="4143" xr:uid="{C45F9CAD-4638-4154-B3D7-2DC1EFABA201}"/>
    <cellStyle name="Normal 9 5 2 2 5 2" xfId="4144" xr:uid="{B5EC0C4B-F87C-43F7-BD9B-FDD1ED120F12}"/>
    <cellStyle name="Normal 9 5 2 2 5 2 2" xfId="5048" xr:uid="{8F36C462-86FA-4844-9D29-ED8F275C7A5F}"/>
    <cellStyle name="Normal 9 5 2 2 5 3" xfId="4145" xr:uid="{632D19C9-4D3F-4B31-871C-58BE9F51A4C4}"/>
    <cellStyle name="Normal 9 5 2 2 5 3 2" xfId="5049" xr:uid="{C853179B-4FF1-4A4E-A88D-1A96540EAC25}"/>
    <cellStyle name="Normal 9 5 2 2 5 4" xfId="4146" xr:uid="{BF956C54-0F39-4FB9-AC8B-80EC4E3C90D2}"/>
    <cellStyle name="Normal 9 5 2 2 5 4 2" xfId="5050" xr:uid="{B724F5CE-1E0B-40C2-9FED-9220E7A34844}"/>
    <cellStyle name="Normal 9 5 2 2 5 5" xfId="5047" xr:uid="{C70D8E08-12F0-463C-90CE-316476EC08D1}"/>
    <cellStyle name="Normal 9 5 2 2 6" xfId="4147" xr:uid="{C7F11FEA-998C-4E99-B444-9C137BEB0D2F}"/>
    <cellStyle name="Normal 9 5 2 2 6 2" xfId="5051" xr:uid="{8535DF35-9F38-47E1-ABEA-2560215E98E9}"/>
    <cellStyle name="Normal 9 5 2 2 7" xfId="4148" xr:uid="{11017819-4E84-40E5-9CF7-0530D302C11F}"/>
    <cellStyle name="Normal 9 5 2 2 7 2" xfId="5052" xr:uid="{9ED0838A-0D12-4FAC-8B33-A1472449CB38}"/>
    <cellStyle name="Normal 9 5 2 2 8" xfId="4149" xr:uid="{2FEA897F-F5F8-47C2-8B39-3BCDB2459AC9}"/>
    <cellStyle name="Normal 9 5 2 2 8 2" xfId="5053" xr:uid="{F87EC8F3-E9AD-4029-B657-F9B74FD92775}"/>
    <cellStyle name="Normal 9 5 2 2 9" xfId="5022" xr:uid="{005C0526-AD13-48D0-BE58-34AB6DF6DB8B}"/>
    <cellStyle name="Normal 9 5 2 3" xfId="871" xr:uid="{B288ADD1-F2EC-44CC-B711-57B7622F5085}"/>
    <cellStyle name="Normal 9 5 2 3 2" xfId="872" xr:uid="{A03148DF-35D0-4005-B971-6DAB43BC15BB}"/>
    <cellStyle name="Normal 9 5 2 3 2 2" xfId="873" xr:uid="{B0033159-6866-43D1-9566-39DDC25C2823}"/>
    <cellStyle name="Normal 9 5 2 3 2 2 2" xfId="5056" xr:uid="{A5A83D41-A381-4C10-B90E-81E0F4052456}"/>
    <cellStyle name="Normal 9 5 2 3 2 3" xfId="4150" xr:uid="{B619B329-CFB4-4A6E-88DD-F9FC88900866}"/>
    <cellStyle name="Normal 9 5 2 3 2 3 2" xfId="5057" xr:uid="{88233F5E-CFBC-40DF-8A69-A922CEF0FDBB}"/>
    <cellStyle name="Normal 9 5 2 3 2 4" xfId="4151" xr:uid="{A2B54675-571C-42A4-AC57-F66F2F97AC0F}"/>
    <cellStyle name="Normal 9 5 2 3 2 4 2" xfId="5058" xr:uid="{B8111851-9BBD-4E2F-A198-8E761907EAA9}"/>
    <cellStyle name="Normal 9 5 2 3 2 5" xfId="5055" xr:uid="{29E6E3A9-07B4-4705-95F9-F0E71CA20BC4}"/>
    <cellStyle name="Normal 9 5 2 3 3" xfId="874" xr:uid="{C9530E87-064E-404A-AD73-9EF33ED420BE}"/>
    <cellStyle name="Normal 9 5 2 3 3 2" xfId="4152" xr:uid="{E55874C3-B78A-4B6C-A1AF-404F34867E67}"/>
    <cellStyle name="Normal 9 5 2 3 3 2 2" xfId="5060" xr:uid="{D7851931-25BF-4D25-973A-AC0A28CE4940}"/>
    <cellStyle name="Normal 9 5 2 3 3 3" xfId="4153" xr:uid="{24E21CD4-21FA-426F-9BF0-5D590F47BAE9}"/>
    <cellStyle name="Normal 9 5 2 3 3 3 2" xfId="5061" xr:uid="{A163DB9B-4671-4216-BF2A-0AB776C87D31}"/>
    <cellStyle name="Normal 9 5 2 3 3 4" xfId="4154" xr:uid="{76C79A90-963F-48E9-B32C-C7188D37D127}"/>
    <cellStyle name="Normal 9 5 2 3 3 4 2" xfId="5062" xr:uid="{0B9A2A30-36D1-4599-B7DE-CBD8D1C1C717}"/>
    <cellStyle name="Normal 9 5 2 3 3 5" xfId="5059" xr:uid="{58D92405-BB3B-4282-AA11-FE379FBA9D6C}"/>
    <cellStyle name="Normal 9 5 2 3 4" xfId="4155" xr:uid="{DAC38D7B-463B-46AB-95FA-BFAD5C5E9D64}"/>
    <cellStyle name="Normal 9 5 2 3 4 2" xfId="5063" xr:uid="{D88AA4E2-7C16-4DAD-9941-86DC4AF997C8}"/>
    <cellStyle name="Normal 9 5 2 3 5" xfId="4156" xr:uid="{D6F4012E-04E0-409E-AFE2-7B8D851C9BB7}"/>
    <cellStyle name="Normal 9 5 2 3 5 2" xfId="5064" xr:uid="{62DF4407-7E3B-4EAB-928D-4A35BA7DC1D4}"/>
    <cellStyle name="Normal 9 5 2 3 6" xfId="4157" xr:uid="{F9149B30-8596-4734-96BC-C88EA07BF49B}"/>
    <cellStyle name="Normal 9 5 2 3 6 2" xfId="5065" xr:uid="{1AC249A5-ECBD-4FDC-AC43-9333E922B751}"/>
    <cellStyle name="Normal 9 5 2 3 7" xfId="5054" xr:uid="{D0FD6100-E3CA-413B-B661-88D609870C7E}"/>
    <cellStyle name="Normal 9 5 2 4" xfId="875" xr:uid="{79A8A47D-3EFA-44EA-840A-C252E0099321}"/>
    <cellStyle name="Normal 9 5 2 4 2" xfId="876" xr:uid="{1E0FB3E9-B75B-4DCF-9C26-5E0C2E5671B3}"/>
    <cellStyle name="Normal 9 5 2 4 2 2" xfId="4158" xr:uid="{8CFECE45-C0A4-43FC-ADB6-5F50D336E980}"/>
    <cellStyle name="Normal 9 5 2 4 2 2 2" xfId="5068" xr:uid="{4F244231-1FFA-44F5-8FA9-E46A97146EFA}"/>
    <cellStyle name="Normal 9 5 2 4 2 3" xfId="4159" xr:uid="{6618DBDD-E3B2-430E-B1BE-6A1A03FB29D1}"/>
    <cellStyle name="Normal 9 5 2 4 2 3 2" xfId="5069" xr:uid="{15F9F23E-533D-4F8D-B8FF-DC290F8B6372}"/>
    <cellStyle name="Normal 9 5 2 4 2 4" xfId="4160" xr:uid="{22E669D3-A7D3-4A79-B12B-34743CDD1AC1}"/>
    <cellStyle name="Normal 9 5 2 4 2 4 2" xfId="5070" xr:uid="{7685CC9A-8A8A-4488-AAAE-2B526DC1375A}"/>
    <cellStyle name="Normal 9 5 2 4 2 5" xfId="5067" xr:uid="{1C6C5681-4BA3-48CE-9E44-53417023FE03}"/>
    <cellStyle name="Normal 9 5 2 4 3" xfId="4161" xr:uid="{C65692E4-4B86-413E-B03C-991CDCFD4BFD}"/>
    <cellStyle name="Normal 9 5 2 4 3 2" xfId="5071" xr:uid="{ABA5478F-923F-464A-AABA-3D795E578C55}"/>
    <cellStyle name="Normal 9 5 2 4 4" xfId="4162" xr:uid="{A80023A9-DDE9-409C-B3D8-FD9F669F329B}"/>
    <cellStyle name="Normal 9 5 2 4 4 2" xfId="5072" xr:uid="{8CC70683-B409-450F-91FB-06DE2A572BB8}"/>
    <cellStyle name="Normal 9 5 2 4 5" xfId="4163" xr:uid="{C89BE48D-D709-4325-9171-6F132EB5A132}"/>
    <cellStyle name="Normal 9 5 2 4 5 2" xfId="5073" xr:uid="{EFE0499A-2B36-436E-A060-6536D0B8FB5C}"/>
    <cellStyle name="Normal 9 5 2 4 6" xfId="5066" xr:uid="{4BC57109-76DC-43A4-B24B-F7E21CFC5B55}"/>
    <cellStyle name="Normal 9 5 2 5" xfId="877" xr:uid="{462CAC2C-1E38-47CE-B19F-B95DC097A265}"/>
    <cellStyle name="Normal 9 5 2 5 2" xfId="4164" xr:uid="{AB3D052C-B4F8-44F1-B87C-F4FFA898B913}"/>
    <cellStyle name="Normal 9 5 2 5 2 2" xfId="5075" xr:uid="{FE608CE2-890F-4FC0-97D2-40654A0729B1}"/>
    <cellStyle name="Normal 9 5 2 5 3" xfId="4165" xr:uid="{07CABB00-65FE-44ED-89B8-A47A111F04C5}"/>
    <cellStyle name="Normal 9 5 2 5 3 2" xfId="5076" xr:uid="{1FFC0142-C382-4A00-B4E0-D5611BD67DC9}"/>
    <cellStyle name="Normal 9 5 2 5 4" xfId="4166" xr:uid="{DCDEF7AF-8DB4-43C3-B3D9-C56DB6130DDD}"/>
    <cellStyle name="Normal 9 5 2 5 4 2" xfId="5077" xr:uid="{49F9413F-6961-42DB-BFF0-E9B724799080}"/>
    <cellStyle name="Normal 9 5 2 5 5" xfId="5074" xr:uid="{7ACB2131-729D-4AF2-8665-89F624BA7DD4}"/>
    <cellStyle name="Normal 9 5 2 6" xfId="4167" xr:uid="{777F741A-0192-4FE7-AA3C-DC4CD183B0B6}"/>
    <cellStyle name="Normal 9 5 2 6 2" xfId="4168" xr:uid="{906D1CC3-E684-48D5-A19A-2D59E1C2D1CD}"/>
    <cellStyle name="Normal 9 5 2 6 2 2" xfId="5079" xr:uid="{C06F974E-F687-4C05-860F-04E1CB59994F}"/>
    <cellStyle name="Normal 9 5 2 6 3" xfId="4169" xr:uid="{6972FA80-EFE1-4444-80A8-E18B5F63A464}"/>
    <cellStyle name="Normal 9 5 2 6 3 2" xfId="5080" xr:uid="{C16D5156-AB04-4729-96CD-1D345296C50C}"/>
    <cellStyle name="Normal 9 5 2 6 4" xfId="4170" xr:uid="{88BCBD22-194D-40C5-B7F5-C21315D352AB}"/>
    <cellStyle name="Normal 9 5 2 6 4 2" xfId="5081" xr:uid="{8F430D2C-FB14-469B-B20B-DA12ED859BF6}"/>
    <cellStyle name="Normal 9 5 2 6 5" xfId="5078" xr:uid="{ED2FFE52-9431-4F24-807D-D0C09D9E70EB}"/>
    <cellStyle name="Normal 9 5 2 7" xfId="4171" xr:uid="{79E4959F-F40B-4A78-A216-D8A435ED01DF}"/>
    <cellStyle name="Normal 9 5 2 7 2" xfId="5082" xr:uid="{9E20AA96-2C0F-4574-816B-DA5622BE3664}"/>
    <cellStyle name="Normal 9 5 2 8" xfId="4172" xr:uid="{D957B33A-4A9F-4CDB-B685-BAC865CEC635}"/>
    <cellStyle name="Normal 9 5 2 8 2" xfId="5083" xr:uid="{B6931D71-AF3F-4726-BCB9-307495134C12}"/>
    <cellStyle name="Normal 9 5 2 9" xfId="4173" xr:uid="{F57A14FE-15A4-4534-8DBA-43542844C6EF}"/>
    <cellStyle name="Normal 9 5 2 9 2" xfId="5084" xr:uid="{7DD9459E-1949-4BCB-A93F-EB7B80E572D1}"/>
    <cellStyle name="Normal 9 5 3" xfId="420" xr:uid="{7D10D35A-72C7-440C-BD8E-3E84F7DF6582}"/>
    <cellStyle name="Normal 9 5 3 2" xfId="878" xr:uid="{C2348AAB-EB0F-4A7B-A457-4C5FDA834650}"/>
    <cellStyle name="Normal 9 5 3 2 2" xfId="879" xr:uid="{B80CF6A3-2174-4A5A-A7D2-E5D1B9BF3254}"/>
    <cellStyle name="Normal 9 5 3 2 2 2" xfId="2451" xr:uid="{C2C844D2-8F43-4C57-A4C9-691D6D0BDA16}"/>
    <cellStyle name="Normal 9 5 3 2 2 2 2" xfId="2452" xr:uid="{49289D14-6BD9-43A3-A255-0266E057B74B}"/>
    <cellStyle name="Normal 9 5 3 2 2 2 2 2" xfId="5089" xr:uid="{79DC37E4-6FA3-4A10-94A1-51B108209ABD}"/>
    <cellStyle name="Normal 9 5 3 2 2 2 3" xfId="5088" xr:uid="{122B902F-37E9-49CA-BE31-FD1242947FDA}"/>
    <cellStyle name="Normal 9 5 3 2 2 3" xfId="2453" xr:uid="{74E4814E-3810-484E-9D5C-4C4410EF3384}"/>
    <cellStyle name="Normal 9 5 3 2 2 3 2" xfId="5090" xr:uid="{7063E789-B609-4679-93CF-633ADB34B007}"/>
    <cellStyle name="Normal 9 5 3 2 2 4" xfId="4174" xr:uid="{16019FA8-107D-4CE6-82C0-4A096C3FA34A}"/>
    <cellStyle name="Normal 9 5 3 2 2 4 2" xfId="5091" xr:uid="{F3BB7C93-A8D3-4472-AE58-6FAC14A7F987}"/>
    <cellStyle name="Normal 9 5 3 2 2 5" xfId="5087" xr:uid="{F52390AF-4B77-473A-ABA6-9F84F1CEDF72}"/>
    <cellStyle name="Normal 9 5 3 2 3" xfId="2454" xr:uid="{5FB382F8-6360-4E9A-9876-17F28BFC3270}"/>
    <cellStyle name="Normal 9 5 3 2 3 2" xfId="2455" xr:uid="{73ED08E5-95D8-4A91-8E8A-99FD192E0B80}"/>
    <cellStyle name="Normal 9 5 3 2 3 2 2" xfId="5093" xr:uid="{430C8ABE-27AC-4911-A7A6-B44FB3B4B6B1}"/>
    <cellStyle name="Normal 9 5 3 2 3 3" xfId="4175" xr:uid="{AF969FBF-C300-465D-8BC8-C0B280860C88}"/>
    <cellStyle name="Normal 9 5 3 2 3 3 2" xfId="5094" xr:uid="{3A786F1F-5EDC-4C55-BD7D-DC7E7F8322C2}"/>
    <cellStyle name="Normal 9 5 3 2 3 4" xfId="4176" xr:uid="{833494EE-9000-471B-A072-2239D38A9EB4}"/>
    <cellStyle name="Normal 9 5 3 2 3 4 2" xfId="5095" xr:uid="{AAB293BA-7225-4FC3-A94C-738AD46B4566}"/>
    <cellStyle name="Normal 9 5 3 2 3 5" xfId="5092" xr:uid="{724FF588-0052-4125-84E4-02A7E2977E78}"/>
    <cellStyle name="Normal 9 5 3 2 4" xfId="2456" xr:uid="{0E148353-7F4C-4508-B6E7-E11C49A2C1C5}"/>
    <cellStyle name="Normal 9 5 3 2 4 2" xfId="5096" xr:uid="{292BD5F0-8E2E-414D-892D-3F88F765B190}"/>
    <cellStyle name="Normal 9 5 3 2 5" xfId="4177" xr:uid="{5B9D1DA5-DDE0-4B5B-A36E-03090FD62D00}"/>
    <cellStyle name="Normal 9 5 3 2 5 2" xfId="5097" xr:uid="{4A3FEA53-09D1-410A-995F-DE0E8B8350A8}"/>
    <cellStyle name="Normal 9 5 3 2 6" xfId="4178" xr:uid="{858C4802-3702-4415-BDBD-E3C712B6F5D6}"/>
    <cellStyle name="Normal 9 5 3 2 6 2" xfId="5098" xr:uid="{0C4B4007-2305-4105-97FD-95E859DC3290}"/>
    <cellStyle name="Normal 9 5 3 2 7" xfId="5086" xr:uid="{B5F7BCA1-80D9-4627-9913-52C74D2196BF}"/>
    <cellStyle name="Normal 9 5 3 3" xfId="880" xr:uid="{5B3C9C15-1EEA-424F-B213-C0E164AD2DBF}"/>
    <cellStyle name="Normal 9 5 3 3 2" xfId="2457" xr:uid="{FE3FA5CF-7DA5-474A-82EE-31BADCE354B8}"/>
    <cellStyle name="Normal 9 5 3 3 2 2" xfId="2458" xr:uid="{D99438A7-95D9-476E-B4F1-D358D3D4D47C}"/>
    <cellStyle name="Normal 9 5 3 3 2 2 2" xfId="5101" xr:uid="{1C5F7962-42F7-4301-999A-C5186B2C1375}"/>
    <cellStyle name="Normal 9 5 3 3 2 3" xfId="4179" xr:uid="{E4E39B48-62F9-4E33-BF3F-214E1709A3AF}"/>
    <cellStyle name="Normal 9 5 3 3 2 3 2" xfId="5102" xr:uid="{1BABB2E7-0AED-4F36-8048-5D19A5B6F5E0}"/>
    <cellStyle name="Normal 9 5 3 3 2 4" xfId="4180" xr:uid="{02C7CA91-CDFC-4424-8CAD-9E4D6DD85677}"/>
    <cellStyle name="Normal 9 5 3 3 2 4 2" xfId="5103" xr:uid="{2A7A611D-8A27-4D5F-BEC4-BED393789642}"/>
    <cellStyle name="Normal 9 5 3 3 2 5" xfId="5100" xr:uid="{F2EE9EB0-4D86-4203-91F8-54D4961E6CF6}"/>
    <cellStyle name="Normal 9 5 3 3 3" xfId="2459" xr:uid="{B994F787-5119-4D26-BBAC-DBB90B0365C3}"/>
    <cellStyle name="Normal 9 5 3 3 3 2" xfId="5104" xr:uid="{A3C54870-3AF0-4895-B2E5-E146F33B802D}"/>
    <cellStyle name="Normal 9 5 3 3 4" xfId="4181" xr:uid="{F7F2339B-C75F-4FC7-B602-5927D7C816BF}"/>
    <cellStyle name="Normal 9 5 3 3 4 2" xfId="5105" xr:uid="{2EE85FF5-9B15-4DFA-A62F-DB63056AE7DA}"/>
    <cellStyle name="Normal 9 5 3 3 5" xfId="4182" xr:uid="{F3C136C3-5C2D-4DA1-B195-452B9DD6C469}"/>
    <cellStyle name="Normal 9 5 3 3 5 2" xfId="5106" xr:uid="{3DD39E4D-1165-41CC-956D-F3A269281AC0}"/>
    <cellStyle name="Normal 9 5 3 3 6" xfId="5099" xr:uid="{32E05206-04B9-47E4-9F0A-AE0F7671A633}"/>
    <cellStyle name="Normal 9 5 3 4" xfId="2460" xr:uid="{0B8ABB79-2C41-4BC3-B3DA-533376B6E1DA}"/>
    <cellStyle name="Normal 9 5 3 4 2" xfId="2461" xr:uid="{685E1BFF-BB61-49E2-978B-64C76CB79036}"/>
    <cellStyle name="Normal 9 5 3 4 2 2" xfId="5108" xr:uid="{5B0978F1-B779-4F03-9554-08208D2E2EAA}"/>
    <cellStyle name="Normal 9 5 3 4 3" xfId="4183" xr:uid="{F94C6372-4202-4AD4-B810-92F7919F2E26}"/>
    <cellStyle name="Normal 9 5 3 4 3 2" xfId="5109" xr:uid="{50AF25EF-7393-43FB-AC70-716B96E2C60E}"/>
    <cellStyle name="Normal 9 5 3 4 4" xfId="4184" xr:uid="{8DEE584C-3F50-4783-808E-56BDB70C18E3}"/>
    <cellStyle name="Normal 9 5 3 4 4 2" xfId="5110" xr:uid="{F23ADAB0-7798-461F-9E1D-CE08416BA539}"/>
    <cellStyle name="Normal 9 5 3 4 5" xfId="5107" xr:uid="{08865405-1C40-4F39-8D1B-A885704C40C0}"/>
    <cellStyle name="Normal 9 5 3 5" xfId="2462" xr:uid="{017C5C19-D263-43A5-B38F-2551D1CDECA6}"/>
    <cellStyle name="Normal 9 5 3 5 2" xfId="4185" xr:uid="{2521CDC9-B38B-42A8-9E04-1E8EF8F1A217}"/>
    <cellStyle name="Normal 9 5 3 5 2 2" xfId="5112" xr:uid="{56F518AC-7AB2-4C13-95B1-5CF95A6FA9B7}"/>
    <cellStyle name="Normal 9 5 3 5 3" xfId="4186" xr:uid="{A96AA0D0-39B8-4288-9D19-BB0B181FE01F}"/>
    <cellStyle name="Normal 9 5 3 5 3 2" xfId="5113" xr:uid="{B0A85859-C0EB-4FA7-84D8-255D8F0C9E67}"/>
    <cellStyle name="Normal 9 5 3 5 4" xfId="4187" xr:uid="{8C79C026-BAD4-4B2E-8B30-73D2F95F49E3}"/>
    <cellStyle name="Normal 9 5 3 5 4 2" xfId="5114" xr:uid="{3ACA6BCE-4DCC-46CE-A7B1-3C80ABE161C5}"/>
    <cellStyle name="Normal 9 5 3 5 5" xfId="5111" xr:uid="{FD71E399-5F15-487E-9EA1-B0C90DC4B353}"/>
    <cellStyle name="Normal 9 5 3 6" xfId="4188" xr:uid="{9BC704B0-BCEF-4C77-BDCC-66D66CA69F6A}"/>
    <cellStyle name="Normal 9 5 3 6 2" xfId="5115" xr:uid="{953AC8C2-1F69-4C2E-BF3B-5C45D5B96996}"/>
    <cellStyle name="Normal 9 5 3 7" xfId="4189" xr:uid="{CB883B34-7DE7-4D42-ACCE-2899E3F6BD5E}"/>
    <cellStyle name="Normal 9 5 3 7 2" xfId="5116" xr:uid="{9F9E0D26-9E19-4DC5-8026-97A1E63B4F03}"/>
    <cellStyle name="Normal 9 5 3 8" xfId="4190" xr:uid="{D12D5449-895A-4BA4-A2E2-789CA8863FF6}"/>
    <cellStyle name="Normal 9 5 3 8 2" xfId="5117" xr:uid="{874250DD-71D1-4662-8E0C-BD4C97C34037}"/>
    <cellStyle name="Normal 9 5 3 9" xfId="5085" xr:uid="{42F90DA0-ECED-4A80-9368-DF23DDFFD029}"/>
    <cellStyle name="Normal 9 5 4" xfId="421" xr:uid="{A501A70D-EEEC-45BC-AAD2-B8F184A24806}"/>
    <cellStyle name="Normal 9 5 4 2" xfId="881" xr:uid="{BA831A8B-F4B8-45E5-9355-727ABD95F5D0}"/>
    <cellStyle name="Normal 9 5 4 2 2" xfId="882" xr:uid="{53BABEC0-ECB6-41EB-9177-F841A9AF9755}"/>
    <cellStyle name="Normal 9 5 4 2 2 2" xfId="2463" xr:uid="{1BA0544D-7D49-4B30-96C1-2F55D4C03352}"/>
    <cellStyle name="Normal 9 5 4 2 2 2 2" xfId="5121" xr:uid="{7FB1219B-28DA-4070-8A38-C0290D8F8B0B}"/>
    <cellStyle name="Normal 9 5 4 2 2 3" xfId="4191" xr:uid="{6323CC6E-E477-4D4D-9485-3FA6C7BE2883}"/>
    <cellStyle name="Normal 9 5 4 2 2 3 2" xfId="5122" xr:uid="{729C96EB-21D0-41CB-BE95-CBB5D1F1DC19}"/>
    <cellStyle name="Normal 9 5 4 2 2 4" xfId="4192" xr:uid="{B402A53D-E6DA-42F8-B796-D519853F3D13}"/>
    <cellStyle name="Normal 9 5 4 2 2 4 2" xfId="5123" xr:uid="{FF9DFB51-5878-45FD-9931-E42430A01DE0}"/>
    <cellStyle name="Normal 9 5 4 2 2 5" xfId="5120" xr:uid="{2150DEFE-EEBC-4088-89D5-56D2C04A909F}"/>
    <cellStyle name="Normal 9 5 4 2 3" xfId="2464" xr:uid="{58C4DBD4-B546-4C31-975E-4E0ABA0E9817}"/>
    <cellStyle name="Normal 9 5 4 2 3 2" xfId="5124" xr:uid="{DED85C56-7D47-498D-B8C9-8A476B5B2642}"/>
    <cellStyle name="Normal 9 5 4 2 4" xfId="4193" xr:uid="{3D7169FC-29DA-456D-A62C-6396934FF812}"/>
    <cellStyle name="Normal 9 5 4 2 4 2" xfId="5125" xr:uid="{97627D33-E95A-48D0-92A2-619384C380F9}"/>
    <cellStyle name="Normal 9 5 4 2 5" xfId="4194" xr:uid="{A81DE7C2-BF0B-4835-BF5A-82623E506952}"/>
    <cellStyle name="Normal 9 5 4 2 5 2" xfId="5126" xr:uid="{E3064DCC-B644-4A90-BBE5-0D4DF4EE8C8E}"/>
    <cellStyle name="Normal 9 5 4 2 6" xfId="5119" xr:uid="{F447426B-BEC9-4B5E-86DD-11642EB0CE55}"/>
    <cellStyle name="Normal 9 5 4 3" xfId="883" xr:uid="{DFA0EFE4-2409-4711-B7F6-BAB4FB3A9998}"/>
    <cellStyle name="Normal 9 5 4 3 2" xfId="2465" xr:uid="{E6304051-6ECA-460A-B10E-F256C07A678B}"/>
    <cellStyle name="Normal 9 5 4 3 2 2" xfId="5128" xr:uid="{684D5D51-9159-4819-9FFF-7551A0F46A7B}"/>
    <cellStyle name="Normal 9 5 4 3 3" xfId="4195" xr:uid="{661DA2D9-98CD-41BD-A3EA-77A11AF1FBB0}"/>
    <cellStyle name="Normal 9 5 4 3 3 2" xfId="5129" xr:uid="{A48AE27D-1F1E-419B-BC12-B19D26BABA7E}"/>
    <cellStyle name="Normal 9 5 4 3 4" xfId="4196" xr:uid="{797C8C20-2B22-4870-A51D-D08655611281}"/>
    <cellStyle name="Normal 9 5 4 3 4 2" xfId="5130" xr:uid="{5009A282-F48A-4C6F-B0D9-B5002F76BB9B}"/>
    <cellStyle name="Normal 9 5 4 3 5" xfId="5127" xr:uid="{E44E78CD-3A20-4063-9587-BFE846EFDC14}"/>
    <cellStyle name="Normal 9 5 4 4" xfId="2466" xr:uid="{40CACD79-7717-434E-88DE-25D163CB3976}"/>
    <cellStyle name="Normal 9 5 4 4 2" xfId="4197" xr:uid="{F6BC4877-CFFB-425F-A70F-47A62DE6099C}"/>
    <cellStyle name="Normal 9 5 4 4 2 2" xfId="5132" xr:uid="{FD67ADD7-7B22-4E03-9FA6-A8C485E87892}"/>
    <cellStyle name="Normal 9 5 4 4 3" xfId="4198" xr:uid="{3DDE67F0-FCB7-41D3-914A-B203B34F3F3D}"/>
    <cellStyle name="Normal 9 5 4 4 3 2" xfId="5133" xr:uid="{0EE016AA-095C-45BB-944A-345DF257FA86}"/>
    <cellStyle name="Normal 9 5 4 4 4" xfId="4199" xr:uid="{E4F3EF5F-1765-4E51-99A2-F8996EB0F6CE}"/>
    <cellStyle name="Normal 9 5 4 4 4 2" xfId="5134" xr:uid="{177D4ACB-C5EB-421D-81F8-89408B439D18}"/>
    <cellStyle name="Normal 9 5 4 4 5" xfId="5131" xr:uid="{E3C54A76-0636-4511-9198-326BA0292002}"/>
    <cellStyle name="Normal 9 5 4 5" xfId="4200" xr:uid="{FC95627A-4933-471E-8F9B-B70AB22AB3B4}"/>
    <cellStyle name="Normal 9 5 4 5 2" xfId="5135" xr:uid="{1DB723F7-62EA-4F6C-82E4-011B6717846C}"/>
    <cellStyle name="Normal 9 5 4 6" xfId="4201" xr:uid="{6CD24D8B-A71A-4AEB-B589-F1AE4927E6BF}"/>
    <cellStyle name="Normal 9 5 4 6 2" xfId="5136" xr:uid="{30B20534-C244-4845-8046-426E35AC249E}"/>
    <cellStyle name="Normal 9 5 4 7" xfId="4202" xr:uid="{DE32AE34-E6CA-405B-B2EA-F3C509000A7A}"/>
    <cellStyle name="Normal 9 5 4 7 2" xfId="5137" xr:uid="{9C83EEEC-3358-48D6-89FF-E5EBBE4FF1EC}"/>
    <cellStyle name="Normal 9 5 4 8" xfId="5118" xr:uid="{A02F2B76-354C-4FCE-99AA-E353ED309BB3}"/>
    <cellStyle name="Normal 9 5 5" xfId="422" xr:uid="{FF4FCBE2-94D9-47D3-A1D8-6C25D83631CD}"/>
    <cellStyle name="Normal 9 5 5 2" xfId="884" xr:uid="{AC9D0C14-D49E-4453-A9C3-F60F8BC64548}"/>
    <cellStyle name="Normal 9 5 5 2 2" xfId="2467" xr:uid="{8383DD09-36B9-487B-BE75-01A7391756B0}"/>
    <cellStyle name="Normal 9 5 5 2 2 2" xfId="5140" xr:uid="{8613E1A4-8A58-4950-A3F7-99F1836B4176}"/>
    <cellStyle name="Normal 9 5 5 2 3" xfId="4203" xr:uid="{4B0B607B-E093-40A2-B055-89FA82036114}"/>
    <cellStyle name="Normal 9 5 5 2 3 2" xfId="5141" xr:uid="{8AA3575E-C72C-48D4-B198-4BE9383802DF}"/>
    <cellStyle name="Normal 9 5 5 2 4" xfId="4204" xr:uid="{57C17574-CE9C-482D-9076-0E852E0873E2}"/>
    <cellStyle name="Normal 9 5 5 2 4 2" xfId="5142" xr:uid="{D0B0A127-00E6-4BB5-BA35-BB1F1954081D}"/>
    <cellStyle name="Normal 9 5 5 2 5" xfId="5139" xr:uid="{39503AD1-8A22-4733-883E-F6774BE955B4}"/>
    <cellStyle name="Normal 9 5 5 3" xfId="2468" xr:uid="{545C7C00-8445-4104-A3F9-211CF2FF76EC}"/>
    <cellStyle name="Normal 9 5 5 3 2" xfId="4205" xr:uid="{CD115863-6B5D-43C8-8DCD-7E7989AA3EC2}"/>
    <cellStyle name="Normal 9 5 5 3 2 2" xfId="5144" xr:uid="{B30CA2D6-98F1-48BF-B795-2D369B881A91}"/>
    <cellStyle name="Normal 9 5 5 3 3" xfId="4206" xr:uid="{E272CEF0-547A-4B31-9A3F-38265674EC38}"/>
    <cellStyle name="Normal 9 5 5 3 3 2" xfId="5145" xr:uid="{4D422250-D8F2-4A21-B4BA-72F61E7F28D5}"/>
    <cellStyle name="Normal 9 5 5 3 4" xfId="4207" xr:uid="{70684110-C96F-46B6-BE76-7DEACCA6FF41}"/>
    <cellStyle name="Normal 9 5 5 3 4 2" xfId="5146" xr:uid="{0911BBD0-A996-4A7B-84D7-5E29F170B209}"/>
    <cellStyle name="Normal 9 5 5 3 5" xfId="5143" xr:uid="{3AC1E8AC-7B46-481D-80D3-F47D6358D40A}"/>
    <cellStyle name="Normal 9 5 5 4" xfId="4208" xr:uid="{80EF85DD-F396-41E5-BB50-BFA09066C590}"/>
    <cellStyle name="Normal 9 5 5 4 2" xfId="5147" xr:uid="{B07CC22C-5B2E-4F35-AF7A-71B58CCE92AF}"/>
    <cellStyle name="Normal 9 5 5 5" xfId="4209" xr:uid="{E127B6C5-7F62-468F-B00F-1262B8978CAE}"/>
    <cellStyle name="Normal 9 5 5 5 2" xfId="5148" xr:uid="{0A8694B9-BDF2-491E-86BF-B9B733142FD6}"/>
    <cellStyle name="Normal 9 5 5 6" xfId="4210" xr:uid="{58AD59ED-8BD6-4ED4-9B9F-2F1CCE6EF95D}"/>
    <cellStyle name="Normal 9 5 5 6 2" xfId="5149" xr:uid="{78E0527E-8DA1-47BF-8D85-B85482822EE5}"/>
    <cellStyle name="Normal 9 5 5 7" xfId="5138" xr:uid="{C2A72EED-9F72-48D8-A4E2-AD67916066D3}"/>
    <cellStyle name="Normal 9 5 6" xfId="885" xr:uid="{F79F58DD-1A55-45B0-9BBC-1D90395A5574}"/>
    <cellStyle name="Normal 9 5 6 2" xfId="2469" xr:uid="{B7F633E5-BEA9-4932-9A71-C5BDF13372FB}"/>
    <cellStyle name="Normal 9 5 6 2 2" xfId="4211" xr:uid="{2418F5CF-C1E6-465E-BCA0-57912A26329C}"/>
    <cellStyle name="Normal 9 5 6 2 2 2" xfId="5152" xr:uid="{A3971D44-64AB-4D6A-8235-93D8EE6AB423}"/>
    <cellStyle name="Normal 9 5 6 2 3" xfId="4212" xr:uid="{17C04ACB-9763-46C9-BE98-C81259531B6D}"/>
    <cellStyle name="Normal 9 5 6 2 3 2" xfId="5153" xr:uid="{C4C35E4C-DBCD-4CE5-99C5-DD3C696042BC}"/>
    <cellStyle name="Normal 9 5 6 2 4" xfId="4213" xr:uid="{0CCEE72C-5C3D-4017-AB27-1F57466EE8DE}"/>
    <cellStyle name="Normal 9 5 6 2 4 2" xfId="5154" xr:uid="{26467458-56CE-441E-9F90-A36B2500434A}"/>
    <cellStyle name="Normal 9 5 6 2 5" xfId="5151" xr:uid="{58653882-7B72-4866-AA41-D6BFCC0D4B4B}"/>
    <cellStyle name="Normal 9 5 6 3" xfId="4214" xr:uid="{E75BE1F7-982B-4CDE-A221-FF9530635536}"/>
    <cellStyle name="Normal 9 5 6 3 2" xfId="5155" xr:uid="{64FF4641-53C1-4606-8E06-8E0027F56A88}"/>
    <cellStyle name="Normal 9 5 6 4" xfId="4215" xr:uid="{2E23FEEB-80A0-46EC-8648-A75C0E3ADABC}"/>
    <cellStyle name="Normal 9 5 6 4 2" xfId="5156" xr:uid="{B410DC74-7124-4A78-B16D-EBED0B7B6239}"/>
    <cellStyle name="Normal 9 5 6 5" xfId="4216" xr:uid="{CA4DDE16-16F2-413D-9132-C67E7C75C0D8}"/>
    <cellStyle name="Normal 9 5 6 5 2" xfId="5157" xr:uid="{B10972FA-BC30-4417-9B19-32C8DCED48E1}"/>
    <cellStyle name="Normal 9 5 6 6" xfId="5150" xr:uid="{29114CDD-0401-4A0F-B64A-8E779FFA6910}"/>
    <cellStyle name="Normal 9 5 7" xfId="2470" xr:uid="{C4CF7FA9-AE91-4FB8-A007-C730641B6F75}"/>
    <cellStyle name="Normal 9 5 7 2" xfId="4217" xr:uid="{3D0FFAAB-23D9-49DD-B1C9-261736213119}"/>
    <cellStyle name="Normal 9 5 7 2 2" xfId="5159" xr:uid="{74A89004-BDCA-4289-82E3-7FF4B43A4FBA}"/>
    <cellStyle name="Normal 9 5 7 3" xfId="4218" xr:uid="{A21A57A5-287B-4B0D-A246-83D031107286}"/>
    <cellStyle name="Normal 9 5 7 3 2" xfId="5160" xr:uid="{97EFAB59-1FD4-4630-8108-2C1BBBAFA11B}"/>
    <cellStyle name="Normal 9 5 7 4" xfId="4219" xr:uid="{9AD6D59F-1B94-4151-B9AB-4747F16EB57D}"/>
    <cellStyle name="Normal 9 5 7 4 2" xfId="5161" xr:uid="{6B284217-BD6D-475A-B3C2-8B7227A9C6E3}"/>
    <cellStyle name="Normal 9 5 7 5" xfId="5158" xr:uid="{DCC88A41-BEBE-4908-A926-62F768EE825A}"/>
    <cellStyle name="Normal 9 5 8" xfId="4220" xr:uid="{2A67699A-EFF0-41DF-9EB0-084C74F822B2}"/>
    <cellStyle name="Normal 9 5 8 2" xfId="4221" xr:uid="{A2E844FC-19C0-4FE2-A0B8-30BA35D96548}"/>
    <cellStyle name="Normal 9 5 8 2 2" xfId="5163" xr:uid="{A6981091-683C-406F-96A4-2F9A4B33BDAE}"/>
    <cellStyle name="Normal 9 5 8 3" xfId="4222" xr:uid="{6424A7CB-252C-49B0-81C2-65BA53BE9C88}"/>
    <cellStyle name="Normal 9 5 8 3 2" xfId="5164" xr:uid="{9428A77D-035B-40CD-BFB5-EA3BA3973C77}"/>
    <cellStyle name="Normal 9 5 8 4" xfId="4223" xr:uid="{945C934C-2EE5-4C54-BFFF-4FF21BBDFF18}"/>
    <cellStyle name="Normal 9 5 8 4 2" xfId="5165" xr:uid="{F5C1A0B3-D066-4257-AEE3-060DB6B9E746}"/>
    <cellStyle name="Normal 9 5 8 5" xfId="5162" xr:uid="{FFCD7269-83DB-4E5A-9993-817116EEDED0}"/>
    <cellStyle name="Normal 9 5 9" xfId="4224" xr:uid="{6ABD8547-5997-4DFF-BB50-548F6E285B55}"/>
    <cellStyle name="Normal 9 5 9 2" xfId="5166" xr:uid="{F5FDBF36-3853-46D7-8E26-A592D4877572}"/>
    <cellStyle name="Normal 9 6" xfId="180" xr:uid="{A90F8E3C-3557-447D-86A5-445CA92B5EAC}"/>
    <cellStyle name="Normal 9 6 10" xfId="5167" xr:uid="{50F7135D-A059-442D-B245-B640CA39D47B}"/>
    <cellStyle name="Normal 9 6 2" xfId="181" xr:uid="{5F94C54D-DF3A-4A53-9A79-93CC16FBF0F2}"/>
    <cellStyle name="Normal 9 6 2 2" xfId="423" xr:uid="{31FB0E01-E5B0-4866-8FEC-34308465D42C}"/>
    <cellStyle name="Normal 9 6 2 2 2" xfId="886" xr:uid="{829AF3D0-07BD-402B-97F3-CEABC030151C}"/>
    <cellStyle name="Normal 9 6 2 2 2 2" xfId="2471" xr:uid="{0DD23C5C-57D9-4B84-A242-CEE15B7B328B}"/>
    <cellStyle name="Normal 9 6 2 2 2 2 2" xfId="5171" xr:uid="{9516B02A-EF95-4F62-80C8-A47579A7FF30}"/>
    <cellStyle name="Normal 9 6 2 2 2 3" xfId="4225" xr:uid="{88D18463-0A1A-4766-AF7E-552809CFDB5F}"/>
    <cellStyle name="Normal 9 6 2 2 2 3 2" xfId="5172" xr:uid="{0ABF02CA-D179-4A9A-9337-2B1607250F1C}"/>
    <cellStyle name="Normal 9 6 2 2 2 4" xfId="4226" xr:uid="{B5B061C5-7DDA-40B4-B870-34ABE63E6DDE}"/>
    <cellStyle name="Normal 9 6 2 2 2 4 2" xfId="5173" xr:uid="{62653DCE-0C28-489B-ADF4-61C567F669BE}"/>
    <cellStyle name="Normal 9 6 2 2 2 5" xfId="5170" xr:uid="{997D37BC-A1E7-4433-9593-28E13CE4E225}"/>
    <cellStyle name="Normal 9 6 2 2 3" xfId="2472" xr:uid="{7AED2EC7-293A-40E5-9CFA-B8571B7A7A3C}"/>
    <cellStyle name="Normal 9 6 2 2 3 2" xfId="4227" xr:uid="{034CCD28-5C61-4BF6-A6FE-9CBDED94D4DD}"/>
    <cellStyle name="Normal 9 6 2 2 3 2 2" xfId="5175" xr:uid="{839E8A09-93A7-47F8-A5CB-7CC68F828850}"/>
    <cellStyle name="Normal 9 6 2 2 3 3" xfId="4228" xr:uid="{CF9DF229-A1B6-49EE-AFA6-B9A206619F5F}"/>
    <cellStyle name="Normal 9 6 2 2 3 3 2" xfId="5176" xr:uid="{A36EAD85-BF4F-43F5-9CF3-4A3F33113272}"/>
    <cellStyle name="Normal 9 6 2 2 3 4" xfId="4229" xr:uid="{6193586B-651B-406E-8B91-C0D662F0016F}"/>
    <cellStyle name="Normal 9 6 2 2 3 4 2" xfId="5177" xr:uid="{53C4A530-6102-40BB-A858-FBD0A8A04F75}"/>
    <cellStyle name="Normal 9 6 2 2 3 5" xfId="5174" xr:uid="{D06A69DE-132E-4CF0-B16A-1BA34A4A47BA}"/>
    <cellStyle name="Normal 9 6 2 2 4" xfId="4230" xr:uid="{C4728AF9-EA87-4C36-8132-9588659FBAF1}"/>
    <cellStyle name="Normal 9 6 2 2 4 2" xfId="5178" xr:uid="{EECA5E69-852D-473F-8F3D-FCFBF109D9CD}"/>
    <cellStyle name="Normal 9 6 2 2 5" xfId="4231" xr:uid="{606BDF73-C030-4515-9636-26070D277A9B}"/>
    <cellStyle name="Normal 9 6 2 2 5 2" xfId="5179" xr:uid="{B0C26C57-649F-41E3-B549-6369C43D6BDF}"/>
    <cellStyle name="Normal 9 6 2 2 6" xfId="4232" xr:uid="{D59A5CD9-F695-4AEA-BAFC-B8EBDEAB875D}"/>
    <cellStyle name="Normal 9 6 2 2 6 2" xfId="5180" xr:uid="{B332447E-9C85-4655-9BD8-E47AC594DAAB}"/>
    <cellStyle name="Normal 9 6 2 2 7" xfId="5169" xr:uid="{6D83B725-E083-479C-8BC3-83E6B615C231}"/>
    <cellStyle name="Normal 9 6 2 3" xfId="887" xr:uid="{4DF025A0-DC17-4ADD-B2A2-002C46A97AC4}"/>
    <cellStyle name="Normal 9 6 2 3 2" xfId="2473" xr:uid="{7552295B-7F6C-4E6D-8028-A04457C3D7B0}"/>
    <cellStyle name="Normal 9 6 2 3 2 2" xfId="4233" xr:uid="{8B1669D5-1B13-414B-B324-797CF4D8261D}"/>
    <cellStyle name="Normal 9 6 2 3 2 2 2" xfId="5183" xr:uid="{A84AB96C-26C6-46C2-A498-A6061B15EBB3}"/>
    <cellStyle name="Normal 9 6 2 3 2 3" xfId="4234" xr:uid="{053780AF-7D42-4B06-A9AD-D41B2F2EF6A2}"/>
    <cellStyle name="Normal 9 6 2 3 2 3 2" xfId="5184" xr:uid="{97AE6783-0959-47DC-8717-7F397EE4416C}"/>
    <cellStyle name="Normal 9 6 2 3 2 4" xfId="4235" xr:uid="{F8D9DF76-28B9-4AD9-88D2-FC24743FD90E}"/>
    <cellStyle name="Normal 9 6 2 3 2 4 2" xfId="5185" xr:uid="{527582C3-C52B-420F-ACB8-A0093C23351D}"/>
    <cellStyle name="Normal 9 6 2 3 2 5" xfId="5182" xr:uid="{D00A87FC-F114-431A-84BB-5ED4BF39F1CA}"/>
    <cellStyle name="Normal 9 6 2 3 3" xfId="4236" xr:uid="{0A12A4B3-211A-4843-96A0-FF11DDB71D74}"/>
    <cellStyle name="Normal 9 6 2 3 3 2" xfId="5186" xr:uid="{35454D13-3267-42B4-9ED8-725D09EB9FFA}"/>
    <cellStyle name="Normal 9 6 2 3 4" xfId="4237" xr:uid="{AC6D578D-ABED-4E83-9A6F-49B00CD2303F}"/>
    <cellStyle name="Normal 9 6 2 3 4 2" xfId="5187" xr:uid="{42B76721-47B0-405C-AD44-0A93F61DDAFF}"/>
    <cellStyle name="Normal 9 6 2 3 5" xfId="4238" xr:uid="{0F3AE925-50F0-4200-851F-E3536BC8836A}"/>
    <cellStyle name="Normal 9 6 2 3 5 2" xfId="5188" xr:uid="{78670124-1469-4E83-BD01-84F7D1F214BB}"/>
    <cellStyle name="Normal 9 6 2 3 6" xfId="5181" xr:uid="{41DB06DE-C8FA-407B-89EA-1BFA1629F032}"/>
    <cellStyle name="Normal 9 6 2 4" xfId="2474" xr:uid="{CBF96AE4-4F5A-4A23-99AB-824EC016BF2C}"/>
    <cellStyle name="Normal 9 6 2 4 2" xfId="4239" xr:uid="{15A043D7-BC76-40E6-853E-504DD0794D79}"/>
    <cellStyle name="Normal 9 6 2 4 2 2" xfId="5190" xr:uid="{66D8FBA2-B017-4045-8997-90F59507E5F1}"/>
    <cellStyle name="Normal 9 6 2 4 3" xfId="4240" xr:uid="{943B0B14-56C9-4C9D-A5FA-C160A84C276E}"/>
    <cellStyle name="Normal 9 6 2 4 3 2" xfId="5191" xr:uid="{A4B0E0BC-D75C-4230-A6AB-856A7CD06CC7}"/>
    <cellStyle name="Normal 9 6 2 4 4" xfId="4241" xr:uid="{5A7F87A5-9AF6-426C-BF06-80962B82F26E}"/>
    <cellStyle name="Normal 9 6 2 4 4 2" xfId="5192" xr:uid="{EA3483CD-F85C-4C30-B3DF-3E9115CEE271}"/>
    <cellStyle name="Normal 9 6 2 4 5" xfId="5189" xr:uid="{79EB18BD-80C2-42E1-BE5F-F6F41A84FD0C}"/>
    <cellStyle name="Normal 9 6 2 5" xfId="4242" xr:uid="{E4A9EB4B-B24A-4F77-8CA9-651440582C1F}"/>
    <cellStyle name="Normal 9 6 2 5 2" xfId="4243" xr:uid="{9F2FF490-8E57-455E-9FFB-C1EF3F4F0E05}"/>
    <cellStyle name="Normal 9 6 2 5 2 2" xfId="5194" xr:uid="{99B4B951-2A5F-4031-A5A8-B6E97D526B4C}"/>
    <cellStyle name="Normal 9 6 2 5 3" xfId="4244" xr:uid="{E9ABEB70-5FD1-4526-AC74-74F95DDECFD8}"/>
    <cellStyle name="Normal 9 6 2 5 3 2" xfId="5195" xr:uid="{E7703BB3-C062-4258-808F-AD12A6E95F3A}"/>
    <cellStyle name="Normal 9 6 2 5 4" xfId="4245" xr:uid="{8951FDCD-0C1B-4592-B894-73E62C1BD0B2}"/>
    <cellStyle name="Normal 9 6 2 5 4 2" xfId="5196" xr:uid="{BB1BD0A8-CFD1-40F3-97A1-8B8F0FEE766E}"/>
    <cellStyle name="Normal 9 6 2 5 5" xfId="5193" xr:uid="{1C63FC04-0482-4E8E-80CB-CCC9755008DD}"/>
    <cellStyle name="Normal 9 6 2 6" xfId="4246" xr:uid="{BD4FD497-D261-41D4-899D-5B0D8C992374}"/>
    <cellStyle name="Normal 9 6 2 6 2" xfId="5197" xr:uid="{478DED65-BBDA-4E26-98F4-6F8326741AD6}"/>
    <cellStyle name="Normal 9 6 2 7" xfId="4247" xr:uid="{BB5367BE-0797-4C42-8309-3DD99C652D2B}"/>
    <cellStyle name="Normal 9 6 2 7 2" xfId="5198" xr:uid="{33718DFA-D5B6-43C9-9620-2DB535D176B5}"/>
    <cellStyle name="Normal 9 6 2 8" xfId="4248" xr:uid="{6001D018-5E5F-49C1-A62A-F7C6BEAF9B37}"/>
    <cellStyle name="Normal 9 6 2 8 2" xfId="5199" xr:uid="{8490E7C7-99A5-4695-A98F-164D2188D3D2}"/>
    <cellStyle name="Normal 9 6 2 9" xfId="5168" xr:uid="{4697DBF3-6D6E-4FFF-A124-2BE07A0451B6}"/>
    <cellStyle name="Normal 9 6 3" xfId="424" xr:uid="{3E9FF816-6ADF-400B-81D9-A5D2E39616E1}"/>
    <cellStyle name="Normal 9 6 3 2" xfId="888" xr:uid="{0FA839BB-7F9C-4B88-BCF5-84CFF522A27A}"/>
    <cellStyle name="Normal 9 6 3 2 2" xfId="889" xr:uid="{CEE7DD0A-BC0F-4745-8501-ACD8D24711C7}"/>
    <cellStyle name="Normal 9 6 3 2 2 2" xfId="5202" xr:uid="{8DE494C8-3EAB-4127-B8B3-F1C31FF85EA8}"/>
    <cellStyle name="Normal 9 6 3 2 3" xfId="4249" xr:uid="{62459382-A9D9-47AE-BECF-74A26AB5B65F}"/>
    <cellStyle name="Normal 9 6 3 2 3 2" xfId="5203" xr:uid="{5F884978-C0BA-4C24-91CC-43249277FE60}"/>
    <cellStyle name="Normal 9 6 3 2 4" xfId="4250" xr:uid="{3EEF77A5-0058-480D-A7F8-BDAFD7199240}"/>
    <cellStyle name="Normal 9 6 3 2 4 2" xfId="5204" xr:uid="{01D73045-EEB9-4A86-89FB-11F3A1EE2ED6}"/>
    <cellStyle name="Normal 9 6 3 2 5" xfId="5201" xr:uid="{B2FB311A-A113-49FA-A657-11FA124365A1}"/>
    <cellStyle name="Normal 9 6 3 3" xfId="890" xr:uid="{41E2E443-2416-4AB1-B163-AB2B40DC7058}"/>
    <cellStyle name="Normal 9 6 3 3 2" xfId="4251" xr:uid="{33458238-D28A-4F98-9ED3-6A9188093F46}"/>
    <cellStyle name="Normal 9 6 3 3 2 2" xfId="5206" xr:uid="{1A1FD2D7-BAC1-4BD0-8F1B-7659A28CC8A6}"/>
    <cellStyle name="Normal 9 6 3 3 3" xfId="4252" xr:uid="{C62DB91C-F7EF-4A17-9EDE-2985552ECBD9}"/>
    <cellStyle name="Normal 9 6 3 3 3 2" xfId="5207" xr:uid="{ACC496D4-41D3-4259-ABB3-E5B349976101}"/>
    <cellStyle name="Normal 9 6 3 3 4" xfId="4253" xr:uid="{F70466FB-8225-4FB4-8150-98DE092E1D6B}"/>
    <cellStyle name="Normal 9 6 3 3 4 2" xfId="5208" xr:uid="{A24EEE18-B6B5-4C88-9DD2-41CB92E04AD7}"/>
    <cellStyle name="Normal 9 6 3 3 5" xfId="5205" xr:uid="{8E95EFEA-A6BD-4600-9541-35F4607B3F81}"/>
    <cellStyle name="Normal 9 6 3 4" xfId="4254" xr:uid="{139AAB06-8E9D-4DF1-9BBA-E2FA8E23C598}"/>
    <cellStyle name="Normal 9 6 3 4 2" xfId="5209" xr:uid="{8A109F04-A64D-43E1-8203-642AA1F86EB6}"/>
    <cellStyle name="Normal 9 6 3 5" xfId="4255" xr:uid="{078898BE-C3E7-4F6C-8765-F100A23F0452}"/>
    <cellStyle name="Normal 9 6 3 5 2" xfId="5210" xr:uid="{50A11C85-3F26-44AC-9017-03336B27F899}"/>
    <cellStyle name="Normal 9 6 3 6" xfId="4256" xr:uid="{B836D42B-4828-4BBA-B49B-52B96FA507D6}"/>
    <cellStyle name="Normal 9 6 3 6 2" xfId="5211" xr:uid="{DE284402-D7A7-4041-8E12-F06251C3E7FA}"/>
    <cellStyle name="Normal 9 6 3 7" xfId="5200" xr:uid="{7DA7FD1A-3EE0-473B-8417-76505F278AF4}"/>
    <cellStyle name="Normal 9 6 4" xfId="425" xr:uid="{602E7219-67CA-40B5-88B8-9BB46FEFFAA1}"/>
    <cellStyle name="Normal 9 6 4 2" xfId="891" xr:uid="{9D19E16C-E918-4F5C-B316-C2A019DE733A}"/>
    <cellStyle name="Normal 9 6 4 2 2" xfId="4257" xr:uid="{05ADA5FE-28F4-41CE-9FCF-095A0AE3D693}"/>
    <cellStyle name="Normal 9 6 4 2 2 2" xfId="5214" xr:uid="{87F5B31D-1451-4EA7-8F22-95FECBD4CCB2}"/>
    <cellStyle name="Normal 9 6 4 2 3" xfId="4258" xr:uid="{DBD052C3-FAAE-4DB9-804B-9CFFB6A63246}"/>
    <cellStyle name="Normal 9 6 4 2 3 2" xfId="5215" xr:uid="{2A43FE7A-2BCA-4258-B7CA-8E8F570136A3}"/>
    <cellStyle name="Normal 9 6 4 2 4" xfId="4259" xr:uid="{D2D6704C-4D99-46C2-82E9-060A8A0E0076}"/>
    <cellStyle name="Normal 9 6 4 2 4 2" xfId="5216" xr:uid="{4264749E-4BB5-43CB-BA56-77FB2A0559D7}"/>
    <cellStyle name="Normal 9 6 4 2 5" xfId="5213" xr:uid="{528EC047-358B-4800-8FC4-41BA4D4D2CC5}"/>
    <cellStyle name="Normal 9 6 4 3" xfId="4260" xr:uid="{B37DFDAE-66C9-4C25-8252-4765088F957A}"/>
    <cellStyle name="Normal 9 6 4 3 2" xfId="5217" xr:uid="{7E540A3D-AD28-4030-BE5A-ED8724115459}"/>
    <cellStyle name="Normal 9 6 4 4" xfId="4261" xr:uid="{A1A1D866-1F66-4080-8210-0E007473C666}"/>
    <cellStyle name="Normal 9 6 4 4 2" xfId="5218" xr:uid="{FB677B16-B037-487B-A12E-5F845FE26290}"/>
    <cellStyle name="Normal 9 6 4 5" xfId="4262" xr:uid="{BD6F99CC-B8F6-40A3-9D88-75F936E723A9}"/>
    <cellStyle name="Normal 9 6 4 5 2" xfId="5219" xr:uid="{32007DEA-0C69-42B2-BE3F-A3FAC94E5F0E}"/>
    <cellStyle name="Normal 9 6 4 6" xfId="5212" xr:uid="{AB13D13D-B2B1-4153-AD29-71CD82DAD938}"/>
    <cellStyle name="Normal 9 6 5" xfId="892" xr:uid="{03274B7A-417E-43C5-83C6-9B3BC4A71225}"/>
    <cellStyle name="Normal 9 6 5 2" xfId="4263" xr:uid="{4A9305BA-3D3B-45F4-9EFD-86DFBB6A67D5}"/>
    <cellStyle name="Normal 9 6 5 2 2" xfId="5221" xr:uid="{7EB33F68-B031-4C97-A485-49EBC57C890F}"/>
    <cellStyle name="Normal 9 6 5 3" xfId="4264" xr:uid="{EECB33BB-6989-4AC1-AB91-9986D9749419}"/>
    <cellStyle name="Normal 9 6 5 3 2" xfId="5222" xr:uid="{447D36F6-732E-4E45-A594-A792575C9B2B}"/>
    <cellStyle name="Normal 9 6 5 4" xfId="4265" xr:uid="{26A0CDD0-FA8E-4F21-86D3-3252AF87A3D9}"/>
    <cellStyle name="Normal 9 6 5 4 2" xfId="5223" xr:uid="{D27B36A5-6F65-4F2F-AF05-E9C16D1437B3}"/>
    <cellStyle name="Normal 9 6 5 5" xfId="5220" xr:uid="{749A540E-0FCE-4D4A-A96C-991023107C8B}"/>
    <cellStyle name="Normal 9 6 6" xfId="4266" xr:uid="{56FBC678-F0AF-4B9E-AAE8-FFBA81C18D9C}"/>
    <cellStyle name="Normal 9 6 6 2" xfId="4267" xr:uid="{C18B21B1-A824-4E18-A547-60BB16BDE2C7}"/>
    <cellStyle name="Normal 9 6 6 2 2" xfId="5225" xr:uid="{B4D9BAFA-A764-4795-A1FD-47D088A02343}"/>
    <cellStyle name="Normal 9 6 6 3" xfId="4268" xr:uid="{C5DA69D0-3D91-4AE4-ADD8-1FFC2DDCB6D1}"/>
    <cellStyle name="Normal 9 6 6 3 2" xfId="5226" xr:uid="{3A1CAAB8-64CB-4F5E-A02F-B8B9FAD3F464}"/>
    <cellStyle name="Normal 9 6 6 4" xfId="4269" xr:uid="{95F1CE4A-A837-4215-872D-97EA8B9D98C0}"/>
    <cellStyle name="Normal 9 6 6 4 2" xfId="5227" xr:uid="{D2A85E34-4E46-461A-B0FD-BCC9121DF2FD}"/>
    <cellStyle name="Normal 9 6 6 5" xfId="5224" xr:uid="{2067EA2E-39C1-452D-BEBA-1DD7E549377A}"/>
    <cellStyle name="Normal 9 6 7" xfId="4270" xr:uid="{E616D25C-1DA1-4E4F-8E8C-E1935C4B03B1}"/>
    <cellStyle name="Normal 9 6 7 2" xfId="5228" xr:uid="{E2B1E1B9-3EC3-4386-9229-FA62FC1BAC99}"/>
    <cellStyle name="Normal 9 6 8" xfId="4271" xr:uid="{9A397BEB-608D-4FA8-854A-4030B204A16C}"/>
    <cellStyle name="Normal 9 6 8 2" xfId="5229" xr:uid="{69DF9580-DF82-4A78-A399-8AD5CF05AF85}"/>
    <cellStyle name="Normal 9 6 9" xfId="4272" xr:uid="{1AB540EA-C160-4A6A-891A-D9435C66D236}"/>
    <cellStyle name="Normal 9 6 9 2" xfId="5230" xr:uid="{4E0EEA40-C7CA-4BEB-8463-14D5E3D9DF82}"/>
    <cellStyle name="Normal 9 7" xfId="182" xr:uid="{2405B5CB-5129-41E4-992F-C91AC81783AA}"/>
    <cellStyle name="Normal 9 7 2" xfId="426" xr:uid="{DA23F3DF-1993-44B3-967C-83F8B3E18A35}"/>
    <cellStyle name="Normal 9 7 2 2" xfId="893" xr:uid="{1EC2CA4E-26BC-4534-8A98-F2F4D9E53E09}"/>
    <cellStyle name="Normal 9 7 2 2 2" xfId="2475" xr:uid="{CDD73AEC-DC70-46DC-AADB-3534BC790CC3}"/>
    <cellStyle name="Normal 9 7 2 2 2 2" xfId="2476" xr:uid="{D9D9CCCF-2472-45B1-A5C2-758D92C7EC1B}"/>
    <cellStyle name="Normal 9 7 2 2 2 2 2" xfId="5235" xr:uid="{04E4EC8D-D7AF-4F2C-8884-8A01927EF995}"/>
    <cellStyle name="Normal 9 7 2 2 2 3" xfId="5234" xr:uid="{3274DAAC-8E3A-4FCD-8E82-4AFD6174E6CA}"/>
    <cellStyle name="Normal 9 7 2 2 3" xfId="2477" xr:uid="{9E342ECA-B3DE-492F-8B66-8202CFC38CF6}"/>
    <cellStyle name="Normal 9 7 2 2 3 2" xfId="5236" xr:uid="{2640973E-C574-4A32-AF32-B4117B063092}"/>
    <cellStyle name="Normal 9 7 2 2 4" xfId="4273" xr:uid="{70DCCF79-5DCE-41DF-87CA-42F527E97528}"/>
    <cellStyle name="Normal 9 7 2 2 4 2" xfId="5237" xr:uid="{42271FAB-0921-41A5-9DAC-6581C8F37093}"/>
    <cellStyle name="Normal 9 7 2 2 5" xfId="5233" xr:uid="{2F0764DD-7DA4-4968-A2FE-DD1BA75A2E3E}"/>
    <cellStyle name="Normal 9 7 2 3" xfId="2478" xr:uid="{C353FD12-3AF2-46F6-AE7C-EA95B04A640E}"/>
    <cellStyle name="Normal 9 7 2 3 2" xfId="2479" xr:uid="{D9C351B5-A70C-40F0-AB9C-1595A6836AF6}"/>
    <cellStyle name="Normal 9 7 2 3 2 2" xfId="5239" xr:uid="{71729B64-869C-40B1-86BF-4033BCF0771F}"/>
    <cellStyle name="Normal 9 7 2 3 3" xfId="4274" xr:uid="{0E5135A5-E4DE-434E-A653-CF521D0E7DD8}"/>
    <cellStyle name="Normal 9 7 2 3 3 2" xfId="5240" xr:uid="{C66DC45A-58F8-4BD1-92B0-5C8DC03CFC90}"/>
    <cellStyle name="Normal 9 7 2 3 4" xfId="4275" xr:uid="{50066C48-F955-4F24-A682-E1241981095E}"/>
    <cellStyle name="Normal 9 7 2 3 4 2" xfId="5241" xr:uid="{A1921A02-1548-4DAA-8F28-BD79BB7DF0CE}"/>
    <cellStyle name="Normal 9 7 2 3 5" xfId="5238" xr:uid="{E319008C-FECA-4A73-B0DF-63F7EBF40E28}"/>
    <cellStyle name="Normal 9 7 2 4" xfId="2480" xr:uid="{98AC6BA7-21D0-4CDF-A8D9-1F11FE102A10}"/>
    <cellStyle name="Normal 9 7 2 4 2" xfId="5242" xr:uid="{E9B46649-1A3C-469D-A5B4-109EE16C40B9}"/>
    <cellStyle name="Normal 9 7 2 5" xfId="4276" xr:uid="{DA3C84F4-A24E-4298-8E31-3B213D878F33}"/>
    <cellStyle name="Normal 9 7 2 5 2" xfId="5243" xr:uid="{07676290-49D5-4B89-A6E7-7A4EA49F445E}"/>
    <cellStyle name="Normal 9 7 2 6" xfId="4277" xr:uid="{FDDE881F-20AB-464B-8538-4DD3D84F570F}"/>
    <cellStyle name="Normal 9 7 2 6 2" xfId="5244" xr:uid="{33E28194-C4E6-4E52-BB8F-DB4D26793E75}"/>
    <cellStyle name="Normal 9 7 2 7" xfId="5232" xr:uid="{EE56734F-1986-48EF-A05F-A303CB84B076}"/>
    <cellStyle name="Normal 9 7 3" xfId="894" xr:uid="{4AFE3C41-5059-4A94-AEA4-DAA5FD050BB0}"/>
    <cellStyle name="Normal 9 7 3 2" xfId="2481" xr:uid="{38CD094D-1AFC-4BA7-9842-3CF55811D971}"/>
    <cellStyle name="Normal 9 7 3 2 2" xfId="2482" xr:uid="{11C1F783-628E-42FC-BF32-D6264D7FA8F7}"/>
    <cellStyle name="Normal 9 7 3 2 2 2" xfId="5247" xr:uid="{8EB422C2-8A1F-4173-BF17-07B597F0287C}"/>
    <cellStyle name="Normal 9 7 3 2 3" xfId="4278" xr:uid="{557F3B9B-B6D8-489C-BFB3-A22ECF5997DB}"/>
    <cellStyle name="Normal 9 7 3 2 3 2" xfId="5248" xr:uid="{1D5A2012-A127-4A9D-BA00-E92C6BCFA854}"/>
    <cellStyle name="Normal 9 7 3 2 4" xfId="4279" xr:uid="{DC748D59-FECF-4B83-A29F-54AC047F39FF}"/>
    <cellStyle name="Normal 9 7 3 2 4 2" xfId="5249" xr:uid="{1B0C6947-ABC2-4F4A-B71C-9301BB4E073F}"/>
    <cellStyle name="Normal 9 7 3 2 5" xfId="5246" xr:uid="{7FA90254-8C6E-4AF7-ACA8-795680FBD7DF}"/>
    <cellStyle name="Normal 9 7 3 3" xfId="2483" xr:uid="{9196FF19-5032-4B0D-AC52-3AE7E7579532}"/>
    <cellStyle name="Normal 9 7 3 3 2" xfId="5250" xr:uid="{71DE63B4-D91F-4B38-A7E5-A36D6D274A5D}"/>
    <cellStyle name="Normal 9 7 3 4" xfId="4280" xr:uid="{1189E593-FD31-4B0F-ABF2-05E8E8983FAA}"/>
    <cellStyle name="Normal 9 7 3 4 2" xfId="5251" xr:uid="{20C5A21C-56D9-4DF4-8A50-99D63A6D1E68}"/>
    <cellStyle name="Normal 9 7 3 5" xfId="4281" xr:uid="{C9A2C363-E080-4102-AEC2-03B02CB680F9}"/>
    <cellStyle name="Normal 9 7 3 5 2" xfId="5252" xr:uid="{50BB8E7E-DC17-473E-A0B5-79DE866D5B43}"/>
    <cellStyle name="Normal 9 7 3 6" xfId="5245" xr:uid="{E9E9B154-298A-4122-91D2-CDD66F898D01}"/>
    <cellStyle name="Normal 9 7 4" xfId="2484" xr:uid="{AE4BB2AB-2BB1-455B-88E6-AB3FC0004B01}"/>
    <cellStyle name="Normal 9 7 4 2" xfId="2485" xr:uid="{C310CDBA-0258-451C-A923-F6D11E1B4BBA}"/>
    <cellStyle name="Normal 9 7 4 2 2" xfId="5254" xr:uid="{95804A79-29A9-4DA8-83E6-3892313454AC}"/>
    <cellStyle name="Normal 9 7 4 3" xfId="4282" xr:uid="{106E16C4-EC6C-40D0-8EC7-C6E1D3B0E1AD}"/>
    <cellStyle name="Normal 9 7 4 3 2" xfId="5255" xr:uid="{5D27B438-8259-41BA-8B6D-160B4F4D7EB8}"/>
    <cellStyle name="Normal 9 7 4 4" xfId="4283" xr:uid="{E2A5F7C2-5708-40BC-9E03-22D2FD4E3B77}"/>
    <cellStyle name="Normal 9 7 4 4 2" xfId="5256" xr:uid="{25564F2F-24D8-485E-A9AA-556A38CF0BF9}"/>
    <cellStyle name="Normal 9 7 4 5" xfId="5253" xr:uid="{6C817E1D-6C3C-4173-A759-56B563D57DDE}"/>
    <cellStyle name="Normal 9 7 5" xfId="2486" xr:uid="{BBC59D5C-7EFB-4CE2-9096-C9BF409F0977}"/>
    <cellStyle name="Normal 9 7 5 2" xfId="4284" xr:uid="{55BF3058-03B0-4D1B-9C02-12479B9146B7}"/>
    <cellStyle name="Normal 9 7 5 2 2" xfId="5258" xr:uid="{FF22E059-B4C5-4603-B300-E4011A6E8798}"/>
    <cellStyle name="Normal 9 7 5 3" xfId="4285" xr:uid="{FBB224A4-8433-4CCC-91AE-669EA8E83367}"/>
    <cellStyle name="Normal 9 7 5 3 2" xfId="5259" xr:uid="{A461A0BD-46C9-4529-9A0D-48649BEC61B7}"/>
    <cellStyle name="Normal 9 7 5 4" xfId="4286" xr:uid="{AD6E3C64-E539-4201-A1C1-DE00E1B2DDAF}"/>
    <cellStyle name="Normal 9 7 5 4 2" xfId="5260" xr:uid="{67C7205A-46BD-4920-9704-C780FC5A1F45}"/>
    <cellStyle name="Normal 9 7 5 5" xfId="5257" xr:uid="{6F665E26-8F6D-457E-AB3A-EE511A4226A6}"/>
    <cellStyle name="Normal 9 7 6" xfId="4287" xr:uid="{B3FD3877-3658-4DFA-B690-D668AEA7657E}"/>
    <cellStyle name="Normal 9 7 6 2" xfId="5261" xr:uid="{397240D1-4026-49FE-B4BA-AFEF1CB1418C}"/>
    <cellStyle name="Normal 9 7 7" xfId="4288" xr:uid="{354A4E7F-C64A-40D3-96D7-EA7AE7E52BC6}"/>
    <cellStyle name="Normal 9 7 7 2" xfId="5262" xr:uid="{BE134D6F-5394-4CF0-AB67-C3C5F2A1D727}"/>
    <cellStyle name="Normal 9 7 8" xfId="4289" xr:uid="{41B23ED2-C062-4B33-B386-CC0575A9F3EF}"/>
    <cellStyle name="Normal 9 7 8 2" xfId="5263" xr:uid="{CB75988A-DD83-4708-AED9-0EEE5220DEC8}"/>
    <cellStyle name="Normal 9 7 9" xfId="5231" xr:uid="{6FB9872D-8AA2-4296-B2D1-D9920EEB578A}"/>
    <cellStyle name="Normal 9 8" xfId="427" xr:uid="{A7DC29DA-B97C-4564-8509-55AA8D7E4C14}"/>
    <cellStyle name="Normal 9 8 2" xfId="895" xr:uid="{62A995EB-EAB0-43A5-8595-D61E9B8EB794}"/>
    <cellStyle name="Normal 9 8 2 2" xfId="896" xr:uid="{6A292220-5477-4480-BE0E-B1C12416DA66}"/>
    <cellStyle name="Normal 9 8 2 2 2" xfId="2487" xr:uid="{C599E03F-5464-4399-9B78-E264A477CA76}"/>
    <cellStyle name="Normal 9 8 2 2 2 2" xfId="5267" xr:uid="{23B89570-B20F-4119-BAE0-4BC7B29D026D}"/>
    <cellStyle name="Normal 9 8 2 2 3" xfId="4290" xr:uid="{8DE21189-2BC2-4CF8-B2E7-E7BB0BB89953}"/>
    <cellStyle name="Normal 9 8 2 2 3 2" xfId="5268" xr:uid="{E6391F0A-F968-49CA-9A10-EBFA8662E423}"/>
    <cellStyle name="Normal 9 8 2 2 4" xfId="4291" xr:uid="{B2344398-4C4E-4F84-BE6C-4B52CC8F32FA}"/>
    <cellStyle name="Normal 9 8 2 2 4 2" xfId="5269" xr:uid="{C0C7A1DA-B98F-4D4D-AAF4-FEEFB908D594}"/>
    <cellStyle name="Normal 9 8 2 2 5" xfId="5266" xr:uid="{4EC1F232-C2E0-49FA-A7E6-83E61DFEA863}"/>
    <cellStyle name="Normal 9 8 2 3" xfId="2488" xr:uid="{3000F2B3-719C-4EDE-B0DB-7E0E1258E053}"/>
    <cellStyle name="Normal 9 8 2 3 2" xfId="5270" xr:uid="{99FE6343-406D-4493-86AB-9DD58C754497}"/>
    <cellStyle name="Normal 9 8 2 4" xfId="4292" xr:uid="{D8BFBCF4-CE56-4575-B4FF-4351CF855BEF}"/>
    <cellStyle name="Normal 9 8 2 4 2" xfId="5271" xr:uid="{270CA113-BB64-4E31-BA86-BCA45E1BE118}"/>
    <cellStyle name="Normal 9 8 2 5" xfId="4293" xr:uid="{3E05A69E-CB08-4895-AB0C-010C2E3BCA06}"/>
    <cellStyle name="Normal 9 8 2 5 2" xfId="5272" xr:uid="{E924D833-1E99-42D0-A6D7-18EEBD54F0AD}"/>
    <cellStyle name="Normal 9 8 2 6" xfId="5265" xr:uid="{1C7BFEFF-42A8-44B2-A06F-3C7D688D3E47}"/>
    <cellStyle name="Normal 9 8 3" xfId="897" xr:uid="{76BD2374-13C6-4CE4-83F6-59BBD2119080}"/>
    <cellStyle name="Normal 9 8 3 2" xfId="2489" xr:uid="{8E2EE4B3-FD51-4278-94F8-B0490F542F98}"/>
    <cellStyle name="Normal 9 8 3 2 2" xfId="5274" xr:uid="{D855CF23-CDB7-4C07-A7BB-503BCCE5D6D0}"/>
    <cellStyle name="Normal 9 8 3 3" xfId="4294" xr:uid="{4A441EC2-E599-4536-A086-7481F9CE409D}"/>
    <cellStyle name="Normal 9 8 3 3 2" xfId="5275" xr:uid="{9669B589-BAF0-437B-9E74-4B2F3539518D}"/>
    <cellStyle name="Normal 9 8 3 4" xfId="4295" xr:uid="{BA943898-7979-4476-A383-AA0F875FFFEF}"/>
    <cellStyle name="Normal 9 8 3 4 2" xfId="5276" xr:uid="{5CF7F638-87B3-4253-9C54-B3D45093C388}"/>
    <cellStyle name="Normal 9 8 3 5" xfId="5273" xr:uid="{1334EFBC-63BF-4E1E-AD30-A75602F44DD2}"/>
    <cellStyle name="Normal 9 8 4" xfId="2490" xr:uid="{6EBD6434-7ED9-4DB6-BCD8-8364851CA265}"/>
    <cellStyle name="Normal 9 8 4 2" xfId="4296" xr:uid="{2115520F-0ECB-44CF-8806-740A1FACBCE3}"/>
    <cellStyle name="Normal 9 8 4 2 2" xfId="5278" xr:uid="{78D09306-2091-46F5-8CDA-7507FD928411}"/>
    <cellStyle name="Normal 9 8 4 3" xfId="4297" xr:uid="{42EED1A4-20AA-4CDC-B299-67F6EF561D8B}"/>
    <cellStyle name="Normal 9 8 4 3 2" xfId="5279" xr:uid="{5E8A080F-5D99-497B-A0D8-C75C079301F5}"/>
    <cellStyle name="Normal 9 8 4 4" xfId="4298" xr:uid="{7BC027F9-2A3C-4541-B84E-52B23F6D12A6}"/>
    <cellStyle name="Normal 9 8 4 4 2" xfId="5280" xr:uid="{7E426622-7ADA-448C-AB54-CC6859DAA0C6}"/>
    <cellStyle name="Normal 9 8 4 5" xfId="5277" xr:uid="{F0BC7BE9-E8F4-41E3-8DB5-E7E892B23058}"/>
    <cellStyle name="Normal 9 8 5" xfId="4299" xr:uid="{73B59A1E-170C-4C78-A0BB-53AD44B26E36}"/>
    <cellStyle name="Normal 9 8 5 2" xfId="5281" xr:uid="{42F36091-7663-4B19-BD74-36C1450CAE61}"/>
    <cellStyle name="Normal 9 8 6" xfId="4300" xr:uid="{11800D28-67FD-45B4-B038-DC87DFD7C36D}"/>
    <cellStyle name="Normal 9 8 6 2" xfId="5282" xr:uid="{F4758FF3-77CC-4671-AF96-C9B75FD46136}"/>
    <cellStyle name="Normal 9 8 7" xfId="4301" xr:uid="{07A4C643-B543-468F-8362-5ACC97C2C8A3}"/>
    <cellStyle name="Normal 9 8 7 2" xfId="5283" xr:uid="{0C8A7606-895E-4C27-B7C6-0AC6C5D22DBC}"/>
    <cellStyle name="Normal 9 8 8" xfId="5264" xr:uid="{A4B53EEA-74A9-4AA5-A082-8F5653903698}"/>
    <cellStyle name="Normal 9 9" xfId="428" xr:uid="{8AE05DF4-23FE-419F-8ED2-EA17237B96EA}"/>
    <cellStyle name="Normal 9 9 2" xfId="898" xr:uid="{CA0DDA70-1EF5-42BF-A20D-6F2F6DBD2832}"/>
    <cellStyle name="Normal 9 9 2 2" xfId="2491" xr:uid="{85360F85-74EB-421C-9B50-706AB52C7248}"/>
    <cellStyle name="Normal 9 9 2 2 2" xfId="5286" xr:uid="{8D5FE1C1-3A5B-4D8F-B8F0-4B2A4636A2FE}"/>
    <cellStyle name="Normal 9 9 2 3" xfId="4302" xr:uid="{F33DC331-B0D1-418C-8A82-ADB46AFC7830}"/>
    <cellStyle name="Normal 9 9 2 3 2" xfId="5287" xr:uid="{32B5E108-1DFB-4234-A642-2C595AFE611F}"/>
    <cellStyle name="Normal 9 9 2 4" xfId="4303" xr:uid="{4DDA363F-13CA-4609-BE04-EFD90193D6B6}"/>
    <cellStyle name="Normal 9 9 2 4 2" xfId="5288" xr:uid="{016DCEC9-9A3C-4605-A27A-5CC316513F75}"/>
    <cellStyle name="Normal 9 9 2 5" xfId="5285" xr:uid="{758C0A10-EDA3-40DD-AF92-B2671D52B30F}"/>
    <cellStyle name="Normal 9 9 3" xfId="2492" xr:uid="{E91708B5-547B-4709-9F7A-D167AFC6E1DD}"/>
    <cellStyle name="Normal 9 9 3 2" xfId="4304" xr:uid="{1E1465EC-3A44-4DA3-AC50-9A117B4E41A9}"/>
    <cellStyle name="Normal 9 9 3 2 2" xfId="5290" xr:uid="{2D692572-27CC-4862-84D0-A516597A05C6}"/>
    <cellStyle name="Normal 9 9 3 3" xfId="4305" xr:uid="{0B22BD9C-5CD1-4C8A-ABB7-80345853B727}"/>
    <cellStyle name="Normal 9 9 3 3 2" xfId="5291" xr:uid="{44A3A2AD-AED8-40F9-927C-D49F5BEBF690}"/>
    <cellStyle name="Normal 9 9 3 4" xfId="4306" xr:uid="{5E5ED358-1B4E-460E-A9C6-1ACC9693A1EA}"/>
    <cellStyle name="Normal 9 9 3 4 2" xfId="5292" xr:uid="{4E5B9359-5528-4461-AED1-326923F1ECEB}"/>
    <cellStyle name="Normal 9 9 3 5" xfId="5289" xr:uid="{26BCE836-6E4F-4240-9238-2093FBB87501}"/>
    <cellStyle name="Normal 9 9 4" xfId="4307" xr:uid="{3E389FEB-44FC-4559-8213-91D9E57C643D}"/>
    <cellStyle name="Normal 9 9 4 2" xfId="5293" xr:uid="{AC919A91-608D-40E9-8452-C5625C8F3D37}"/>
    <cellStyle name="Normal 9 9 5" xfId="4308" xr:uid="{B40ACA1E-63D6-4BAC-937B-4F422B310E78}"/>
    <cellStyle name="Normal 9 9 5 2" xfId="5294" xr:uid="{A58157C9-1218-4307-95AB-024884D0536F}"/>
    <cellStyle name="Normal 9 9 6" xfId="4309" xr:uid="{78F2249B-38AF-4E48-9014-275D370F6E2D}"/>
    <cellStyle name="Normal 9 9 6 2" xfId="5295" xr:uid="{6330E44C-5414-4F17-80EC-3BA6AFA4ACFE}"/>
    <cellStyle name="Normal 9 9 7" xfId="5284" xr:uid="{7B1636FE-1D72-4036-BC95-76583AB8B747}"/>
    <cellStyle name="Percent 2" xfId="183" xr:uid="{B1A5E07C-0C7B-4C0F-ACE6-55CA190D1A53}"/>
    <cellStyle name="Percent 2 2" xfId="5296" xr:uid="{053D6DEA-3588-44E4-A100-ABFF3E646DAF}"/>
    <cellStyle name="Гиперссылка 2" xfId="4" xr:uid="{49BAA0F8-B3D3-41B5-87DD-435502328B29}"/>
    <cellStyle name="Гиперссылка 2 2" xfId="5297" xr:uid="{7DCE0010-A2ED-4367-ABA0-1A47991BE6ED}"/>
    <cellStyle name="Обычный 2" xfId="1" xr:uid="{A3CD5D5E-4502-4158-8112-08CDD679ACF5}"/>
    <cellStyle name="Обычный 2 2" xfId="5" xr:uid="{D19F253E-EE9B-4476-9D91-2EE3A6D7A3DC}"/>
    <cellStyle name="Обычный 2 2 2" xfId="5299" xr:uid="{5ABFDB8D-52AE-4B3A-B708-90166FFD7539}"/>
    <cellStyle name="Обычный 2 3" xfId="5298" xr:uid="{B5053FF8-D5A8-45DD-BC0D-414DB3EF80A4}"/>
    <cellStyle name="常规_Sheet1_1" xfId="4411" xr:uid="{FD432A88-3F9C-4924-82D9-1C45034EB7CD}"/>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Create Invoice (after copy from web screen)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Button 2</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000000"/>
                  </a:solidFill>
                  <a:latin typeface="Segoe UI"/>
                  <a:cs typeface="Segoe UI"/>
                </a:rPr>
                <a:t>CLICK TO CREATE INVOICE FROM WEB</a:t>
              </a:r>
            </a:p>
            <a:p>
              <a:pPr algn="ctr" rtl="0">
                <a:defRPr sz="1000"/>
              </a:pPr>
              <a:r>
                <a:rPr lang="en-US" sz="900" b="0" i="0" u="none" strike="noStrike" baseline="0">
                  <a:solidFill>
                    <a:srgbClr val="000000"/>
                  </a:solidFill>
                  <a:latin typeface="Segoe UI"/>
                  <a:cs typeface="Segoe UI"/>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4</xdr:row>
          <xdr:rowOff>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Tahoma"/>
                  <a:ea typeface="Tahoma"/>
                  <a:cs typeface="Tahoma"/>
                </a:rPr>
                <a:t>CLICK TO CREATE INVOICE FROM WEB</a:t>
              </a:r>
            </a:p>
            <a:p>
              <a:pPr algn="ctr" rtl="0">
                <a:defRPr sz="1000"/>
              </a:pPr>
              <a:r>
                <a:rPr lang="en-US" sz="900" b="0" i="0" u="none" strike="noStrike" baseline="0">
                  <a:solidFill>
                    <a:srgbClr val="000000"/>
                  </a:solidFill>
                  <a:latin typeface="Tahoma"/>
                  <a:ea typeface="Tahoma"/>
                  <a:cs typeface="Tahoma"/>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6</xdr:row>
          <xdr:rowOff>95250</xdr:rowOff>
        </xdr:from>
        <xdr:to>
          <xdr:col>6</xdr:col>
          <xdr:colOff>0</xdr:colOff>
          <xdr:row>9</xdr:row>
          <xdr:rowOff>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create the invoice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10</xdr:row>
          <xdr:rowOff>95250</xdr:rowOff>
        </xdr:from>
        <xdr:to>
          <xdr:col>6</xdr:col>
          <xdr:colOff>0</xdr:colOff>
          <xdr:row>13</xdr:row>
          <xdr:rowOff>104775</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a:t>
              </a:r>
              <a:r>
                <a:rPr lang="en-US" sz="1000" b="1" i="0" u="none" strike="noStrike" baseline="0">
                  <a:solidFill>
                    <a:srgbClr val="000000"/>
                  </a:solidFill>
                  <a:latin typeface="Segoe UI"/>
                  <a:cs typeface="Segoe UI"/>
                </a:rPr>
                <a:t>SAVE</a:t>
              </a:r>
              <a:r>
                <a:rPr lang="en-US" sz="1000" b="0" i="0" u="none" strike="noStrike" baseline="0">
                  <a:solidFill>
                    <a:srgbClr val="000000"/>
                  </a:solidFill>
                  <a:latin typeface="Segoe UI"/>
                  <a:cs typeface="Segoe UI"/>
                </a:rPr>
                <a:t> the invoices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cell r="B4284">
            <v>35.659999999999997</v>
          </cell>
          <cell r="C4284">
            <v>37.83</v>
          </cell>
          <cell r="D4284">
            <v>44.12</v>
          </cell>
          <cell r="E4284">
            <v>22.65</v>
          </cell>
          <cell r="F4284">
            <v>26.21</v>
          </cell>
          <cell r="G4284">
            <v>20.84</v>
          </cell>
          <cell r="H4284">
            <v>3.18</v>
          </cell>
        </row>
        <row r="4285">
          <cell r="A4285">
            <v>45186</v>
          </cell>
          <cell r="B4285">
            <v>35.659999999999997</v>
          </cell>
          <cell r="C4285">
            <v>37.83</v>
          </cell>
          <cell r="D4285">
            <v>44.12</v>
          </cell>
          <cell r="E4285">
            <v>22.65</v>
          </cell>
          <cell r="F4285">
            <v>26.21</v>
          </cell>
          <cell r="G4285">
            <v>20.84</v>
          </cell>
          <cell r="H4285">
            <v>3.18</v>
          </cell>
        </row>
        <row r="4286">
          <cell r="A4286">
            <v>45187</v>
          </cell>
          <cell r="B4286">
            <v>35.57</v>
          </cell>
          <cell r="C4286">
            <v>37.75</v>
          </cell>
          <cell r="D4286">
            <v>43.86</v>
          </cell>
          <cell r="E4286">
            <v>22.52</v>
          </cell>
          <cell r="F4286">
            <v>26.12</v>
          </cell>
          <cell r="G4286">
            <v>20.76</v>
          </cell>
          <cell r="H4286">
            <v>3.17</v>
          </cell>
        </row>
        <row r="4287">
          <cell r="A4287">
            <v>45188</v>
          </cell>
          <cell r="B4287">
            <v>35.54</v>
          </cell>
          <cell r="C4287">
            <v>37.78</v>
          </cell>
          <cell r="D4287">
            <v>43.77</v>
          </cell>
          <cell r="E4287">
            <v>22.49</v>
          </cell>
          <cell r="F4287">
            <v>26.18</v>
          </cell>
          <cell r="G4287">
            <v>20.76</v>
          </cell>
          <cell r="H4287">
            <v>3.17</v>
          </cell>
        </row>
        <row r="4288">
          <cell r="A4288">
            <v>45189</v>
          </cell>
          <cell r="B4288">
            <v>35.97</v>
          </cell>
          <cell r="C4288">
            <v>38.229999999999997</v>
          </cell>
          <cell r="D4288">
            <v>44.33</v>
          </cell>
          <cell r="E4288">
            <v>22.83</v>
          </cell>
          <cell r="F4288">
            <v>26.56</v>
          </cell>
          <cell r="G4288">
            <v>21.1</v>
          </cell>
          <cell r="H4288">
            <v>3.2</v>
          </cell>
        </row>
        <row r="4289">
          <cell r="A4289">
            <v>45190</v>
          </cell>
          <cell r="B4289">
            <v>36.06</v>
          </cell>
          <cell r="C4289">
            <v>38.17</v>
          </cell>
          <cell r="D4289">
            <v>44.2</v>
          </cell>
          <cell r="E4289">
            <v>22.79</v>
          </cell>
          <cell r="F4289">
            <v>26.57</v>
          </cell>
          <cell r="G4289">
            <v>21.07</v>
          </cell>
          <cell r="H4289">
            <v>3.21</v>
          </cell>
        </row>
        <row r="4290">
          <cell r="A4290">
            <v>45191</v>
          </cell>
          <cell r="B4290">
            <v>36.07</v>
          </cell>
          <cell r="C4290">
            <v>38.21</v>
          </cell>
          <cell r="D4290">
            <v>44.06</v>
          </cell>
          <cell r="E4290">
            <v>22.75</v>
          </cell>
          <cell r="F4290">
            <v>26.57</v>
          </cell>
          <cell r="G4290">
            <v>21.1</v>
          </cell>
          <cell r="H4290">
            <v>3.21</v>
          </cell>
        </row>
        <row r="4291">
          <cell r="A4291">
            <v>45192</v>
          </cell>
          <cell r="B4291">
            <v>35.869999999999997</v>
          </cell>
          <cell r="C4291">
            <v>37.99</v>
          </cell>
          <cell r="D4291">
            <v>43.72</v>
          </cell>
          <cell r="E4291">
            <v>22.68</v>
          </cell>
          <cell r="F4291">
            <v>26.43</v>
          </cell>
          <cell r="G4291">
            <v>21.07</v>
          </cell>
          <cell r="H4291">
            <v>3.2</v>
          </cell>
        </row>
        <row r="4292">
          <cell r="A4292">
            <v>45193</v>
          </cell>
          <cell r="B4292">
            <v>35.869999999999997</v>
          </cell>
          <cell r="C4292">
            <v>37.99</v>
          </cell>
          <cell r="D4292">
            <v>43.72</v>
          </cell>
          <cell r="E4292">
            <v>22.68</v>
          </cell>
          <cell r="F4292">
            <v>26.43</v>
          </cell>
          <cell r="G4292">
            <v>21.07</v>
          </cell>
          <cell r="H4292">
            <v>3.2</v>
          </cell>
        </row>
        <row r="4293">
          <cell r="A4293">
            <v>45194</v>
          </cell>
          <cell r="B4293">
            <v>35.83</v>
          </cell>
          <cell r="C4293">
            <v>37.950000000000003</v>
          </cell>
          <cell r="D4293">
            <v>43.63</v>
          </cell>
          <cell r="E4293">
            <v>22.66</v>
          </cell>
          <cell r="F4293">
            <v>26.39</v>
          </cell>
          <cell r="G4293">
            <v>21.05</v>
          </cell>
          <cell r="H4293">
            <v>3.21</v>
          </cell>
        </row>
        <row r="4294">
          <cell r="A4294">
            <v>45195</v>
          </cell>
          <cell r="B4294">
            <v>36.17</v>
          </cell>
          <cell r="C4294">
            <v>38.090000000000003</v>
          </cell>
          <cell r="D4294">
            <v>43.91</v>
          </cell>
          <cell r="E4294">
            <v>22.83</v>
          </cell>
          <cell r="F4294">
            <v>26.68</v>
          </cell>
          <cell r="G4294">
            <v>21.3</v>
          </cell>
          <cell r="H4294">
            <v>3.25</v>
          </cell>
        </row>
        <row r="4295">
          <cell r="A4295">
            <v>45196</v>
          </cell>
          <cell r="B4295">
            <v>36.28</v>
          </cell>
          <cell r="C4295">
            <v>38.130000000000003</v>
          </cell>
          <cell r="D4295">
            <v>43.84</v>
          </cell>
          <cell r="E4295">
            <v>22.84</v>
          </cell>
          <cell r="F4295">
            <v>26.66</v>
          </cell>
          <cell r="G4295">
            <v>21.32</v>
          </cell>
          <cell r="H4295">
            <v>3.28</v>
          </cell>
        </row>
        <row r="4296">
          <cell r="A4296">
            <v>45197</v>
          </cell>
          <cell r="B4296">
            <v>36.57</v>
          </cell>
          <cell r="C4296">
            <v>38.25</v>
          </cell>
          <cell r="D4296">
            <v>44.17</v>
          </cell>
          <cell r="E4296">
            <v>22.89</v>
          </cell>
          <cell r="F4296">
            <v>26.92</v>
          </cell>
          <cell r="G4296">
            <v>21.41</v>
          </cell>
          <cell r="H4296">
            <v>3.29</v>
          </cell>
        </row>
        <row r="4297">
          <cell r="A4297">
            <v>45198</v>
          </cell>
          <cell r="B4297">
            <v>36.43</v>
          </cell>
          <cell r="C4297">
            <v>38.31</v>
          </cell>
          <cell r="D4297">
            <v>44.24</v>
          </cell>
          <cell r="E4297">
            <v>23.05</v>
          </cell>
          <cell r="F4297">
            <v>26.8</v>
          </cell>
          <cell r="G4297">
            <v>21.5</v>
          </cell>
          <cell r="H4297">
            <v>3.32</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3">
          <cell r="T3" t="str">
            <v>DISCOUNT</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Control"/>
  <dimension ref="B2:G14"/>
  <sheetViews>
    <sheetView zoomScale="90" zoomScaleNormal="90" workbookViewId="0"/>
  </sheetViews>
  <sheetFormatPr defaultColWidth="9.140625" defaultRowHeight="12.75"/>
  <cols>
    <col min="1" max="1" width="5.28515625" style="2" customWidth="1"/>
    <col min="2" max="2" width="5.28515625" style="1" customWidth="1"/>
    <col min="3" max="6" width="9.140625" style="2"/>
    <col min="7" max="7" width="3.42578125" style="2" customWidth="1"/>
    <col min="8" max="16384" width="9.140625" style="2"/>
  </cols>
  <sheetData>
    <row r="2" spans="2:7" ht="13.5" thickBot="1"/>
    <row r="3" spans="2:7" ht="14.25">
      <c r="B3" s="89"/>
      <c r="C3" s="90"/>
      <c r="D3" s="90"/>
      <c r="E3" s="90"/>
      <c r="F3" s="90"/>
      <c r="G3" s="91"/>
    </row>
    <row r="4" spans="2:7" ht="14.25">
      <c r="B4" s="92" t="s">
        <v>0</v>
      </c>
      <c r="C4" s="93" t="s">
        <v>3</v>
      </c>
      <c r="D4" s="93"/>
      <c r="E4" s="93"/>
      <c r="F4" s="93"/>
      <c r="G4" s="94"/>
    </row>
    <row r="5" spans="2:7" ht="15" customHeight="1">
      <c r="B5" s="92"/>
      <c r="C5" s="93"/>
      <c r="D5" s="93"/>
      <c r="E5" s="93"/>
      <c r="F5" s="93"/>
      <c r="G5" s="94"/>
    </row>
    <row r="6" spans="2:7" ht="14.25">
      <c r="B6" s="92" t="s">
        <v>1</v>
      </c>
      <c r="C6" s="93" t="s">
        <v>4</v>
      </c>
      <c r="D6" s="93"/>
      <c r="E6" s="93"/>
      <c r="F6" s="93"/>
      <c r="G6" s="94"/>
    </row>
    <row r="7" spans="2:7" ht="14.25">
      <c r="B7" s="92"/>
      <c r="C7" s="93"/>
      <c r="D7" s="93"/>
      <c r="E7" s="93"/>
      <c r="F7" s="93"/>
      <c r="G7" s="94"/>
    </row>
    <row r="8" spans="2:7" ht="14.25">
      <c r="B8" s="149" t="s">
        <v>2</v>
      </c>
      <c r="C8" s="93"/>
      <c r="D8" s="93"/>
      <c r="E8" s="93"/>
      <c r="F8" s="93"/>
      <c r="G8" s="94"/>
    </row>
    <row r="9" spans="2:7" ht="14.25">
      <c r="B9" s="149"/>
      <c r="C9" s="93"/>
      <c r="D9" s="93"/>
      <c r="E9" s="93"/>
      <c r="F9" s="93"/>
      <c r="G9" s="94"/>
    </row>
    <row r="10" spans="2:7" ht="14.25">
      <c r="B10" s="92"/>
      <c r="C10" s="93"/>
      <c r="D10" s="93"/>
      <c r="E10" s="93"/>
      <c r="F10" s="93"/>
      <c r="G10" s="94"/>
    </row>
    <row r="11" spans="2:7">
      <c r="B11" s="95"/>
      <c r="C11" s="96"/>
      <c r="D11" s="96"/>
      <c r="E11" s="96"/>
      <c r="F11" s="96"/>
      <c r="G11" s="97"/>
    </row>
    <row r="12" spans="2:7">
      <c r="B12" s="95"/>
      <c r="C12" s="96"/>
      <c r="D12" s="96"/>
      <c r="E12" s="96"/>
      <c r="F12" s="96"/>
      <c r="G12" s="97"/>
    </row>
    <row r="13" spans="2:7">
      <c r="B13" s="95" t="s">
        <v>186</v>
      </c>
      <c r="C13" s="96"/>
      <c r="D13" s="96"/>
      <c r="E13" s="96"/>
      <c r="F13" s="96"/>
      <c r="G13" s="97"/>
    </row>
    <row r="14" spans="2:7" ht="13.5" thickBot="1">
      <c r="B14" s="98"/>
      <c r="C14" s="99"/>
      <c r="D14" s="99"/>
      <c r="E14" s="99"/>
      <c r="F14" s="99"/>
      <c r="G14" s="100"/>
    </row>
  </sheetData>
  <mergeCells count="1">
    <mergeCell ref="B8:B9"/>
  </mergeCells>
  <pageMargins left="0.39" right="0.3" top="0.75" bottom="0.75" header="0.3" footer="0.3"/>
  <pageSetup scale="80" orientation="portrait" r:id="rId1"/>
  <headerFoot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6" r:id="rId5" name="Button 2">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8" r:id="rId6" name="Button 4">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9" r:id="rId7" name="Button 5">
              <controlPr defaultSize="0" print="0" autoFill="0" autoPict="0" macro="[0]!PasteMeBaby">
                <anchor moveWithCells="1" sizeWithCells="1">
                  <from>
                    <xdr:col>0</xdr:col>
                    <xdr:colOff>0</xdr:colOff>
                    <xdr:row>3</xdr:row>
                    <xdr:rowOff>0</xdr:rowOff>
                  </from>
                  <to>
                    <xdr:col>0</xdr:col>
                    <xdr:colOff>0</xdr:colOff>
                    <xdr:row>4</xdr:row>
                    <xdr:rowOff>0</xdr:rowOff>
                  </to>
                </anchor>
              </controlPr>
            </control>
          </mc:Choice>
        </mc:AlternateContent>
        <mc:AlternateContent xmlns:mc="http://schemas.openxmlformats.org/markup-compatibility/2006">
          <mc:Choice Requires="x14">
            <control shapeId="1031" r:id="rId8" name="Button 7">
              <controlPr defaultSize="0" print="0" autoFill="0" autoPict="0" macro="[0]!PasteMeBaby">
                <anchor moveWithCells="1" sizeWithCells="1">
                  <from>
                    <xdr:col>2</xdr:col>
                    <xdr:colOff>9525</xdr:colOff>
                    <xdr:row>6</xdr:row>
                    <xdr:rowOff>95250</xdr:rowOff>
                  </from>
                  <to>
                    <xdr:col>6</xdr:col>
                    <xdr:colOff>0</xdr:colOff>
                    <xdr:row>9</xdr:row>
                    <xdr:rowOff>0</xdr:rowOff>
                  </to>
                </anchor>
              </controlPr>
            </control>
          </mc:Choice>
        </mc:AlternateContent>
        <mc:AlternateContent xmlns:mc="http://schemas.openxmlformats.org/markup-compatibility/2006">
          <mc:Choice Requires="x14">
            <control shapeId="1032" r:id="rId9" name="Button 8">
              <controlPr defaultSize="0" print="0" autoFill="0" autoPict="0" macro="[0]!save_as_new_invoice_file">
                <anchor moveWithCells="1" sizeWithCells="1">
                  <from>
                    <xdr:col>2</xdr:col>
                    <xdr:colOff>9525</xdr:colOff>
                    <xdr:row>10</xdr:row>
                    <xdr:rowOff>95250</xdr:rowOff>
                  </from>
                  <to>
                    <xdr:col>6</xdr:col>
                    <xdr:colOff>0</xdr:colOff>
                    <xdr:row>13</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179"/>
  <sheetViews>
    <sheetView tabSelected="1" zoomScale="90" zoomScaleNormal="90" workbookViewId="0"/>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25"/>
      <c r="B2" s="135" t="s">
        <v>139</v>
      </c>
      <c r="C2" s="131"/>
      <c r="D2" s="131"/>
      <c r="E2" s="131"/>
      <c r="F2" s="131"/>
      <c r="G2" s="131"/>
      <c r="H2" s="131"/>
      <c r="I2" s="131"/>
      <c r="J2" s="136" t="s">
        <v>145</v>
      </c>
      <c r="K2" s="126"/>
    </row>
    <row r="3" spans="1:11">
      <c r="A3" s="125"/>
      <c r="B3" s="132" t="s">
        <v>140</v>
      </c>
      <c r="C3" s="131"/>
      <c r="D3" s="131"/>
      <c r="E3" s="131"/>
      <c r="F3" s="131"/>
      <c r="G3" s="131"/>
      <c r="H3" s="131"/>
      <c r="I3" s="131"/>
      <c r="J3" s="131"/>
      <c r="K3" s="126"/>
    </row>
    <row r="4" spans="1:11">
      <c r="A4" s="125"/>
      <c r="B4" s="132" t="s">
        <v>141</v>
      </c>
      <c r="C4" s="131"/>
      <c r="D4" s="131"/>
      <c r="E4" s="131"/>
      <c r="F4" s="131"/>
      <c r="G4" s="131"/>
      <c r="H4" s="131"/>
      <c r="I4" s="131"/>
      <c r="J4" s="131"/>
      <c r="K4" s="126"/>
    </row>
    <row r="5" spans="1:11">
      <c r="A5" s="125"/>
      <c r="B5" s="132" t="s">
        <v>142</v>
      </c>
      <c r="C5" s="131"/>
      <c r="D5" s="131"/>
      <c r="E5" s="131"/>
      <c r="F5" s="131"/>
      <c r="G5" s="131"/>
      <c r="H5" s="131"/>
      <c r="I5" s="131"/>
      <c r="J5" s="131"/>
      <c r="K5" s="126"/>
    </row>
    <row r="6" spans="1:11">
      <c r="A6" s="125"/>
      <c r="B6" s="132" t="s">
        <v>143</v>
      </c>
      <c r="C6" s="131"/>
      <c r="D6" s="131"/>
      <c r="E6" s="131"/>
      <c r="F6" s="131"/>
      <c r="G6" s="131"/>
      <c r="H6" s="131"/>
      <c r="I6" s="131"/>
      <c r="J6" s="131"/>
      <c r="K6" s="126"/>
    </row>
    <row r="7" spans="1:11">
      <c r="A7" s="125"/>
      <c r="B7" s="132" t="s">
        <v>144</v>
      </c>
      <c r="C7" s="131"/>
      <c r="D7" s="131"/>
      <c r="E7" s="131"/>
      <c r="F7" s="131"/>
      <c r="G7" s="131"/>
      <c r="H7" s="131"/>
      <c r="I7" s="131"/>
      <c r="J7" s="131"/>
      <c r="K7" s="126"/>
    </row>
    <row r="8" spans="1:11">
      <c r="A8" s="125"/>
      <c r="B8" s="131"/>
      <c r="C8" s="131"/>
      <c r="D8" s="131"/>
      <c r="E8" s="131"/>
      <c r="F8" s="131"/>
      <c r="G8" s="131"/>
      <c r="H8" s="131"/>
      <c r="I8" s="131"/>
      <c r="J8" s="131"/>
      <c r="K8" s="126"/>
    </row>
    <row r="9" spans="1:11">
      <c r="A9" s="125"/>
      <c r="B9" s="112" t="s">
        <v>5</v>
      </c>
      <c r="C9" s="113"/>
      <c r="D9" s="113"/>
      <c r="E9" s="113"/>
      <c r="F9" s="114"/>
      <c r="G9" s="109"/>
      <c r="H9" s="110" t="s">
        <v>12</v>
      </c>
      <c r="I9" s="131"/>
      <c r="J9" s="110" t="s">
        <v>201</v>
      </c>
      <c r="K9" s="126"/>
    </row>
    <row r="10" spans="1:11" ht="15" customHeight="1">
      <c r="A10" s="125"/>
      <c r="B10" s="125" t="s">
        <v>721</v>
      </c>
      <c r="C10" s="131"/>
      <c r="D10" s="131"/>
      <c r="E10" s="131"/>
      <c r="F10" s="126"/>
      <c r="G10" s="127"/>
      <c r="H10" s="127" t="s">
        <v>721</v>
      </c>
      <c r="I10" s="131"/>
      <c r="J10" s="152">
        <v>51596</v>
      </c>
      <c r="K10" s="126"/>
    </row>
    <row r="11" spans="1:11">
      <c r="A11" s="125"/>
      <c r="B11" s="125" t="s">
        <v>722</v>
      </c>
      <c r="C11" s="131"/>
      <c r="D11" s="131"/>
      <c r="E11" s="131"/>
      <c r="F11" s="126"/>
      <c r="G11" s="127"/>
      <c r="H11" s="127" t="s">
        <v>722</v>
      </c>
      <c r="I11" s="131"/>
      <c r="J11" s="153"/>
      <c r="K11" s="126"/>
    </row>
    <row r="12" spans="1:11">
      <c r="A12" s="125"/>
      <c r="B12" s="125" t="s">
        <v>723</v>
      </c>
      <c r="C12" s="131"/>
      <c r="D12" s="131"/>
      <c r="E12" s="131"/>
      <c r="F12" s="126"/>
      <c r="G12" s="127"/>
      <c r="H12" s="127" t="s">
        <v>723</v>
      </c>
      <c r="I12" s="131"/>
      <c r="J12" s="131"/>
      <c r="K12" s="126"/>
    </row>
    <row r="13" spans="1:11">
      <c r="A13" s="125"/>
      <c r="B13" s="125" t="s">
        <v>724</v>
      </c>
      <c r="C13" s="131"/>
      <c r="D13" s="131"/>
      <c r="E13" s="131"/>
      <c r="F13" s="126"/>
      <c r="G13" s="127"/>
      <c r="H13" s="127" t="s">
        <v>724</v>
      </c>
      <c r="I13" s="131"/>
      <c r="J13" s="131"/>
      <c r="K13" s="126"/>
    </row>
    <row r="14" spans="1:11">
      <c r="A14" s="125"/>
      <c r="B14" s="125" t="s">
        <v>725</v>
      </c>
      <c r="C14" s="131"/>
      <c r="D14" s="131"/>
      <c r="E14" s="131"/>
      <c r="F14" s="126"/>
      <c r="G14" s="127"/>
      <c r="H14" s="127" t="s">
        <v>725</v>
      </c>
      <c r="I14" s="131"/>
      <c r="J14" s="110" t="s">
        <v>16</v>
      </c>
      <c r="K14" s="126"/>
    </row>
    <row r="15" spans="1:11" ht="15" customHeight="1">
      <c r="A15" s="125"/>
      <c r="B15" s="143" t="s">
        <v>766</v>
      </c>
      <c r="C15" s="131"/>
      <c r="D15" s="131"/>
      <c r="E15" s="131"/>
      <c r="F15" s="126"/>
      <c r="G15" s="127"/>
      <c r="H15" s="109" t="s">
        <v>766</v>
      </c>
      <c r="I15" s="131"/>
      <c r="J15" s="154">
        <v>45197</v>
      </c>
      <c r="K15" s="126"/>
    </row>
    <row r="16" spans="1:11" ht="15" customHeight="1">
      <c r="A16" s="125"/>
      <c r="B16" s="144" t="s">
        <v>767</v>
      </c>
      <c r="C16" s="7"/>
      <c r="D16" s="7"/>
      <c r="E16" s="7"/>
      <c r="F16" s="8"/>
      <c r="G16" s="127"/>
      <c r="H16" s="145" t="s">
        <v>767</v>
      </c>
      <c r="I16" s="131"/>
      <c r="J16" s="155"/>
      <c r="K16" s="126"/>
    </row>
    <row r="17" spans="1:11" ht="15" customHeight="1">
      <c r="A17" s="125"/>
      <c r="B17" s="131"/>
      <c r="C17" s="131"/>
      <c r="D17" s="131"/>
      <c r="E17" s="131"/>
      <c r="F17" s="131"/>
      <c r="G17" s="131"/>
      <c r="H17" s="131"/>
      <c r="I17" s="134" t="s">
        <v>147</v>
      </c>
      <c r="J17" s="140">
        <v>40173</v>
      </c>
      <c r="K17" s="126"/>
    </row>
    <row r="18" spans="1:11">
      <c r="A18" s="125"/>
      <c r="B18" s="131" t="s">
        <v>726</v>
      </c>
      <c r="C18" s="131"/>
      <c r="D18" s="131"/>
      <c r="E18" s="131"/>
      <c r="F18" s="131"/>
      <c r="G18" s="131"/>
      <c r="H18" s="131"/>
      <c r="I18" s="134" t="s">
        <v>148</v>
      </c>
      <c r="J18" s="140" t="s">
        <v>768</v>
      </c>
      <c r="K18" s="126"/>
    </row>
    <row r="19" spans="1:11" ht="18">
      <c r="A19" s="125"/>
      <c r="B19" s="131" t="s">
        <v>727</v>
      </c>
      <c r="C19" s="131"/>
      <c r="D19" s="131"/>
      <c r="E19" s="131"/>
      <c r="F19" s="131"/>
      <c r="G19" s="131"/>
      <c r="H19" s="131"/>
      <c r="I19" s="133" t="s">
        <v>264</v>
      </c>
      <c r="J19" s="115" t="s">
        <v>138</v>
      </c>
      <c r="K19" s="126"/>
    </row>
    <row r="20" spans="1:11">
      <c r="A20" s="125"/>
      <c r="B20" s="131"/>
      <c r="C20" s="131"/>
      <c r="D20" s="131"/>
      <c r="E20" s="131"/>
      <c r="F20" s="131"/>
      <c r="G20" s="131"/>
      <c r="H20" s="131"/>
      <c r="I20" s="131"/>
      <c r="J20" s="131"/>
      <c r="K20" s="126"/>
    </row>
    <row r="21" spans="1:11">
      <c r="A21" s="125"/>
      <c r="B21" s="111" t="s">
        <v>204</v>
      </c>
      <c r="C21" s="111" t="s">
        <v>205</v>
      </c>
      <c r="D21" s="128" t="s">
        <v>290</v>
      </c>
      <c r="E21" s="128" t="s">
        <v>206</v>
      </c>
      <c r="F21" s="156" t="s">
        <v>207</v>
      </c>
      <c r="G21" s="157"/>
      <c r="H21" s="111" t="s">
        <v>174</v>
      </c>
      <c r="I21" s="111" t="s">
        <v>208</v>
      </c>
      <c r="J21" s="111" t="s">
        <v>26</v>
      </c>
      <c r="K21" s="126"/>
    </row>
    <row r="22" spans="1:11">
      <c r="A22" s="125"/>
      <c r="B22" s="116"/>
      <c r="C22" s="116"/>
      <c r="D22" s="117"/>
      <c r="E22" s="117"/>
      <c r="F22" s="158"/>
      <c r="G22" s="159"/>
      <c r="H22" s="116" t="s">
        <v>146</v>
      </c>
      <c r="I22" s="116"/>
      <c r="J22" s="116"/>
      <c r="K22" s="126"/>
    </row>
    <row r="23" spans="1:11" ht="24">
      <c r="A23" s="125"/>
      <c r="B23" s="118">
        <v>10</v>
      </c>
      <c r="C23" s="10" t="s">
        <v>668</v>
      </c>
      <c r="D23" s="129" t="s">
        <v>668</v>
      </c>
      <c r="E23" s="129" t="s">
        <v>30</v>
      </c>
      <c r="F23" s="150" t="s">
        <v>112</v>
      </c>
      <c r="G23" s="151"/>
      <c r="H23" s="11" t="s">
        <v>728</v>
      </c>
      <c r="I23" s="14">
        <v>0.86</v>
      </c>
      <c r="J23" s="120">
        <f t="shared" ref="J23:J54" si="0">I23*B23</f>
        <v>8.6</v>
      </c>
      <c r="K23" s="126"/>
    </row>
    <row r="24" spans="1:11" ht="24">
      <c r="A24" s="125"/>
      <c r="B24" s="118">
        <v>3</v>
      </c>
      <c r="C24" s="10" t="s">
        <v>668</v>
      </c>
      <c r="D24" s="129" t="s">
        <v>668</v>
      </c>
      <c r="E24" s="129" t="s">
        <v>30</v>
      </c>
      <c r="F24" s="150" t="s">
        <v>219</v>
      </c>
      <c r="G24" s="151"/>
      <c r="H24" s="11" t="s">
        <v>728</v>
      </c>
      <c r="I24" s="14">
        <v>0.86</v>
      </c>
      <c r="J24" s="120">
        <f t="shared" si="0"/>
        <v>2.58</v>
      </c>
      <c r="K24" s="126"/>
    </row>
    <row r="25" spans="1:11" ht="24">
      <c r="A25" s="125"/>
      <c r="B25" s="118">
        <v>3</v>
      </c>
      <c r="C25" s="10" t="s">
        <v>668</v>
      </c>
      <c r="D25" s="129" t="s">
        <v>668</v>
      </c>
      <c r="E25" s="129" t="s">
        <v>30</v>
      </c>
      <c r="F25" s="150" t="s">
        <v>220</v>
      </c>
      <c r="G25" s="151"/>
      <c r="H25" s="11" t="s">
        <v>728</v>
      </c>
      <c r="I25" s="14">
        <v>0.86</v>
      </c>
      <c r="J25" s="120">
        <f t="shared" si="0"/>
        <v>2.58</v>
      </c>
      <c r="K25" s="126"/>
    </row>
    <row r="26" spans="1:11" ht="24">
      <c r="A26" s="125"/>
      <c r="B26" s="118">
        <v>3</v>
      </c>
      <c r="C26" s="10" t="s">
        <v>668</v>
      </c>
      <c r="D26" s="129" t="s">
        <v>668</v>
      </c>
      <c r="E26" s="129" t="s">
        <v>30</v>
      </c>
      <c r="F26" s="150" t="s">
        <v>271</v>
      </c>
      <c r="G26" s="151"/>
      <c r="H26" s="11" t="s">
        <v>728</v>
      </c>
      <c r="I26" s="14">
        <v>0.86</v>
      </c>
      <c r="J26" s="120">
        <f t="shared" si="0"/>
        <v>2.58</v>
      </c>
      <c r="K26" s="126"/>
    </row>
    <row r="27" spans="1:11" ht="24">
      <c r="A27" s="125"/>
      <c r="B27" s="118">
        <v>1</v>
      </c>
      <c r="C27" s="10" t="s">
        <v>668</v>
      </c>
      <c r="D27" s="129" t="s">
        <v>668</v>
      </c>
      <c r="E27" s="129" t="s">
        <v>30</v>
      </c>
      <c r="F27" s="150" t="s">
        <v>272</v>
      </c>
      <c r="G27" s="151"/>
      <c r="H27" s="11" t="s">
        <v>728</v>
      </c>
      <c r="I27" s="14">
        <v>0.86</v>
      </c>
      <c r="J27" s="120">
        <f t="shared" si="0"/>
        <v>0.86</v>
      </c>
      <c r="K27" s="126"/>
    </row>
    <row r="28" spans="1:11" ht="24">
      <c r="A28" s="125"/>
      <c r="B28" s="118">
        <v>1</v>
      </c>
      <c r="C28" s="10" t="s">
        <v>668</v>
      </c>
      <c r="D28" s="129" t="s">
        <v>668</v>
      </c>
      <c r="E28" s="129" t="s">
        <v>30</v>
      </c>
      <c r="F28" s="150" t="s">
        <v>273</v>
      </c>
      <c r="G28" s="151"/>
      <c r="H28" s="11" t="s">
        <v>728</v>
      </c>
      <c r="I28" s="14">
        <v>0.86</v>
      </c>
      <c r="J28" s="120">
        <f t="shared" si="0"/>
        <v>0.86</v>
      </c>
      <c r="K28" s="126"/>
    </row>
    <row r="29" spans="1:11" ht="24">
      <c r="A29" s="125"/>
      <c r="B29" s="118">
        <v>3</v>
      </c>
      <c r="C29" s="10" t="s">
        <v>668</v>
      </c>
      <c r="D29" s="129" t="s">
        <v>668</v>
      </c>
      <c r="E29" s="129" t="s">
        <v>30</v>
      </c>
      <c r="F29" s="150" t="s">
        <v>316</v>
      </c>
      <c r="G29" s="151"/>
      <c r="H29" s="11" t="s">
        <v>728</v>
      </c>
      <c r="I29" s="14">
        <v>0.86</v>
      </c>
      <c r="J29" s="120">
        <f t="shared" si="0"/>
        <v>2.58</v>
      </c>
      <c r="K29" s="126"/>
    </row>
    <row r="30" spans="1:11" ht="24">
      <c r="A30" s="125"/>
      <c r="B30" s="118">
        <v>3</v>
      </c>
      <c r="C30" s="10" t="s">
        <v>668</v>
      </c>
      <c r="D30" s="129" t="s">
        <v>668</v>
      </c>
      <c r="E30" s="129" t="s">
        <v>31</v>
      </c>
      <c r="F30" s="150" t="s">
        <v>218</v>
      </c>
      <c r="G30" s="151"/>
      <c r="H30" s="11" t="s">
        <v>728</v>
      </c>
      <c r="I30" s="14">
        <v>0.86</v>
      </c>
      <c r="J30" s="120">
        <f t="shared" si="0"/>
        <v>2.58</v>
      </c>
      <c r="K30" s="126"/>
    </row>
    <row r="31" spans="1:11" ht="24">
      <c r="A31" s="125"/>
      <c r="B31" s="118">
        <v>2</v>
      </c>
      <c r="C31" s="10" t="s">
        <v>668</v>
      </c>
      <c r="D31" s="129" t="s">
        <v>668</v>
      </c>
      <c r="E31" s="129" t="s">
        <v>31</v>
      </c>
      <c r="F31" s="150" t="s">
        <v>219</v>
      </c>
      <c r="G31" s="151"/>
      <c r="H31" s="11" t="s">
        <v>728</v>
      </c>
      <c r="I31" s="14">
        <v>0.86</v>
      </c>
      <c r="J31" s="120">
        <f t="shared" si="0"/>
        <v>1.72</v>
      </c>
      <c r="K31" s="126"/>
    </row>
    <row r="32" spans="1:11" ht="24">
      <c r="A32" s="125"/>
      <c r="B32" s="118">
        <v>2</v>
      </c>
      <c r="C32" s="10" t="s">
        <v>668</v>
      </c>
      <c r="D32" s="129" t="s">
        <v>668</v>
      </c>
      <c r="E32" s="129" t="s">
        <v>31</v>
      </c>
      <c r="F32" s="150" t="s">
        <v>669</v>
      </c>
      <c r="G32" s="151"/>
      <c r="H32" s="11" t="s">
        <v>728</v>
      </c>
      <c r="I32" s="14">
        <v>0.86</v>
      </c>
      <c r="J32" s="120">
        <f t="shared" si="0"/>
        <v>1.72</v>
      </c>
      <c r="K32" s="126"/>
    </row>
    <row r="33" spans="1:11" ht="24">
      <c r="A33" s="125"/>
      <c r="B33" s="118">
        <v>2</v>
      </c>
      <c r="C33" s="10" t="s">
        <v>668</v>
      </c>
      <c r="D33" s="129" t="s">
        <v>668</v>
      </c>
      <c r="E33" s="129" t="s">
        <v>32</v>
      </c>
      <c r="F33" s="150" t="s">
        <v>112</v>
      </c>
      <c r="G33" s="151"/>
      <c r="H33" s="11" t="s">
        <v>728</v>
      </c>
      <c r="I33" s="14">
        <v>0.86</v>
      </c>
      <c r="J33" s="120">
        <f t="shared" si="0"/>
        <v>1.72</v>
      </c>
      <c r="K33" s="126"/>
    </row>
    <row r="34" spans="1:11" ht="24">
      <c r="A34" s="125"/>
      <c r="B34" s="118">
        <v>1</v>
      </c>
      <c r="C34" s="10" t="s">
        <v>668</v>
      </c>
      <c r="D34" s="129" t="s">
        <v>668</v>
      </c>
      <c r="E34" s="129" t="s">
        <v>32</v>
      </c>
      <c r="F34" s="150" t="s">
        <v>218</v>
      </c>
      <c r="G34" s="151"/>
      <c r="H34" s="11" t="s">
        <v>728</v>
      </c>
      <c r="I34" s="14">
        <v>0.86</v>
      </c>
      <c r="J34" s="120">
        <f t="shared" si="0"/>
        <v>0.86</v>
      </c>
      <c r="K34" s="126"/>
    </row>
    <row r="35" spans="1:11" ht="24">
      <c r="A35" s="125"/>
      <c r="B35" s="118">
        <v>1</v>
      </c>
      <c r="C35" s="10" t="s">
        <v>668</v>
      </c>
      <c r="D35" s="129" t="s">
        <v>668</v>
      </c>
      <c r="E35" s="129" t="s">
        <v>32</v>
      </c>
      <c r="F35" s="150" t="s">
        <v>219</v>
      </c>
      <c r="G35" s="151"/>
      <c r="H35" s="11" t="s">
        <v>728</v>
      </c>
      <c r="I35" s="14">
        <v>0.86</v>
      </c>
      <c r="J35" s="120">
        <f t="shared" si="0"/>
        <v>0.86</v>
      </c>
      <c r="K35" s="126"/>
    </row>
    <row r="36" spans="1:11" ht="24">
      <c r="A36" s="125"/>
      <c r="B36" s="118">
        <v>1</v>
      </c>
      <c r="C36" s="10" t="s">
        <v>668</v>
      </c>
      <c r="D36" s="129" t="s">
        <v>668</v>
      </c>
      <c r="E36" s="129" t="s">
        <v>32</v>
      </c>
      <c r="F36" s="150" t="s">
        <v>271</v>
      </c>
      <c r="G36" s="151"/>
      <c r="H36" s="11" t="s">
        <v>728</v>
      </c>
      <c r="I36" s="14">
        <v>0.86</v>
      </c>
      <c r="J36" s="120">
        <f t="shared" si="0"/>
        <v>0.86</v>
      </c>
      <c r="K36" s="126"/>
    </row>
    <row r="37" spans="1:11" ht="24">
      <c r="A37" s="125"/>
      <c r="B37" s="118">
        <v>1</v>
      </c>
      <c r="C37" s="10" t="s">
        <v>668</v>
      </c>
      <c r="D37" s="129" t="s">
        <v>668</v>
      </c>
      <c r="E37" s="129" t="s">
        <v>32</v>
      </c>
      <c r="F37" s="150" t="s">
        <v>316</v>
      </c>
      <c r="G37" s="151"/>
      <c r="H37" s="11" t="s">
        <v>728</v>
      </c>
      <c r="I37" s="14">
        <v>0.86</v>
      </c>
      <c r="J37" s="120">
        <f t="shared" si="0"/>
        <v>0.86</v>
      </c>
      <c r="K37" s="126"/>
    </row>
    <row r="38" spans="1:11" ht="24">
      <c r="A38" s="125"/>
      <c r="B38" s="118">
        <v>1</v>
      </c>
      <c r="C38" s="10" t="s">
        <v>668</v>
      </c>
      <c r="D38" s="129" t="s">
        <v>668</v>
      </c>
      <c r="E38" s="129" t="s">
        <v>32</v>
      </c>
      <c r="F38" s="150" t="s">
        <v>275</v>
      </c>
      <c r="G38" s="151"/>
      <c r="H38" s="11" t="s">
        <v>728</v>
      </c>
      <c r="I38" s="14">
        <v>0.86</v>
      </c>
      <c r="J38" s="120">
        <f t="shared" si="0"/>
        <v>0.86</v>
      </c>
      <c r="K38" s="126"/>
    </row>
    <row r="39" spans="1:11" ht="24">
      <c r="A39" s="125"/>
      <c r="B39" s="118">
        <v>2</v>
      </c>
      <c r="C39" s="10" t="s">
        <v>668</v>
      </c>
      <c r="D39" s="129" t="s">
        <v>668</v>
      </c>
      <c r="E39" s="129" t="s">
        <v>32</v>
      </c>
      <c r="F39" s="150" t="s">
        <v>276</v>
      </c>
      <c r="G39" s="151"/>
      <c r="H39" s="11" t="s">
        <v>728</v>
      </c>
      <c r="I39" s="14">
        <v>0.86</v>
      </c>
      <c r="J39" s="120">
        <f t="shared" si="0"/>
        <v>1.72</v>
      </c>
      <c r="K39" s="126"/>
    </row>
    <row r="40" spans="1:11" ht="24">
      <c r="A40" s="125"/>
      <c r="B40" s="118">
        <v>2</v>
      </c>
      <c r="C40" s="10" t="s">
        <v>668</v>
      </c>
      <c r="D40" s="129" t="s">
        <v>668</v>
      </c>
      <c r="E40" s="129" t="s">
        <v>32</v>
      </c>
      <c r="F40" s="150" t="s">
        <v>317</v>
      </c>
      <c r="G40" s="151"/>
      <c r="H40" s="11" t="s">
        <v>728</v>
      </c>
      <c r="I40" s="14">
        <v>0.86</v>
      </c>
      <c r="J40" s="120">
        <f t="shared" si="0"/>
        <v>1.72</v>
      </c>
      <c r="K40" s="126"/>
    </row>
    <row r="41" spans="1:11" ht="24">
      <c r="A41" s="125"/>
      <c r="B41" s="118">
        <v>1</v>
      </c>
      <c r="C41" s="10" t="s">
        <v>717</v>
      </c>
      <c r="D41" s="129" t="s">
        <v>717</v>
      </c>
      <c r="E41" s="129" t="s">
        <v>31</v>
      </c>
      <c r="F41" s="150" t="s">
        <v>112</v>
      </c>
      <c r="G41" s="151"/>
      <c r="H41" s="11" t="s">
        <v>718</v>
      </c>
      <c r="I41" s="14">
        <v>4.99</v>
      </c>
      <c r="J41" s="120">
        <f t="shared" si="0"/>
        <v>4.99</v>
      </c>
      <c r="K41" s="126"/>
    </row>
    <row r="42" spans="1:11" ht="24">
      <c r="A42" s="125"/>
      <c r="B42" s="118">
        <v>1</v>
      </c>
      <c r="C42" s="10" t="s">
        <v>717</v>
      </c>
      <c r="D42" s="129" t="s">
        <v>717</v>
      </c>
      <c r="E42" s="129" t="s">
        <v>31</v>
      </c>
      <c r="F42" s="150" t="s">
        <v>216</v>
      </c>
      <c r="G42" s="151"/>
      <c r="H42" s="11" t="s">
        <v>718</v>
      </c>
      <c r="I42" s="14">
        <v>4.99</v>
      </c>
      <c r="J42" s="120">
        <f t="shared" si="0"/>
        <v>4.99</v>
      </c>
      <c r="K42" s="126"/>
    </row>
    <row r="43" spans="1:11" ht="24">
      <c r="A43" s="125"/>
      <c r="B43" s="118">
        <v>1</v>
      </c>
      <c r="C43" s="10" t="s">
        <v>717</v>
      </c>
      <c r="D43" s="129" t="s">
        <v>717</v>
      </c>
      <c r="E43" s="129" t="s">
        <v>31</v>
      </c>
      <c r="F43" s="150" t="s">
        <v>273</v>
      </c>
      <c r="G43" s="151"/>
      <c r="H43" s="11" t="s">
        <v>718</v>
      </c>
      <c r="I43" s="14">
        <v>4.99</v>
      </c>
      <c r="J43" s="120">
        <f t="shared" si="0"/>
        <v>4.99</v>
      </c>
      <c r="K43" s="126"/>
    </row>
    <row r="44" spans="1:11" ht="24">
      <c r="A44" s="125"/>
      <c r="B44" s="118">
        <v>10</v>
      </c>
      <c r="C44" s="10" t="s">
        <v>729</v>
      </c>
      <c r="D44" s="129" t="s">
        <v>729</v>
      </c>
      <c r="E44" s="129" t="s">
        <v>31</v>
      </c>
      <c r="F44" s="150" t="s">
        <v>112</v>
      </c>
      <c r="G44" s="151"/>
      <c r="H44" s="11" t="s">
        <v>730</v>
      </c>
      <c r="I44" s="14">
        <v>4.6399999999999997</v>
      </c>
      <c r="J44" s="120">
        <f t="shared" si="0"/>
        <v>46.4</v>
      </c>
      <c r="K44" s="126"/>
    </row>
    <row r="45" spans="1:11" ht="24">
      <c r="A45" s="125"/>
      <c r="B45" s="118">
        <v>2</v>
      </c>
      <c r="C45" s="10" t="s">
        <v>729</v>
      </c>
      <c r="D45" s="129" t="s">
        <v>729</v>
      </c>
      <c r="E45" s="129" t="s">
        <v>31</v>
      </c>
      <c r="F45" s="150" t="s">
        <v>316</v>
      </c>
      <c r="G45" s="151"/>
      <c r="H45" s="11" t="s">
        <v>730</v>
      </c>
      <c r="I45" s="14">
        <v>4.6399999999999997</v>
      </c>
      <c r="J45" s="120">
        <f t="shared" si="0"/>
        <v>9.2799999999999994</v>
      </c>
      <c r="K45" s="126"/>
    </row>
    <row r="46" spans="1:11" ht="36">
      <c r="A46" s="125"/>
      <c r="B46" s="118">
        <v>6</v>
      </c>
      <c r="C46" s="10" t="s">
        <v>731</v>
      </c>
      <c r="D46" s="129" t="s">
        <v>757</v>
      </c>
      <c r="E46" s="129" t="s">
        <v>720</v>
      </c>
      <c r="F46" s="150"/>
      <c r="G46" s="151"/>
      <c r="H46" s="11" t="s">
        <v>732</v>
      </c>
      <c r="I46" s="14">
        <v>0.34</v>
      </c>
      <c r="J46" s="120">
        <f t="shared" si="0"/>
        <v>2.04</v>
      </c>
      <c r="K46" s="126"/>
    </row>
    <row r="47" spans="1:11" ht="36">
      <c r="A47" s="125"/>
      <c r="B47" s="118">
        <v>6</v>
      </c>
      <c r="C47" s="10" t="s">
        <v>731</v>
      </c>
      <c r="D47" s="129" t="s">
        <v>758</v>
      </c>
      <c r="E47" s="129" t="s">
        <v>719</v>
      </c>
      <c r="F47" s="150"/>
      <c r="G47" s="151"/>
      <c r="H47" s="11" t="s">
        <v>732</v>
      </c>
      <c r="I47" s="14">
        <v>0.34</v>
      </c>
      <c r="J47" s="120">
        <f t="shared" si="0"/>
        <v>2.04</v>
      </c>
      <c r="K47" s="126"/>
    </row>
    <row r="48" spans="1:11" ht="24">
      <c r="A48" s="125"/>
      <c r="B48" s="118">
        <v>6</v>
      </c>
      <c r="C48" s="10" t="s">
        <v>733</v>
      </c>
      <c r="D48" s="129" t="s">
        <v>733</v>
      </c>
      <c r="E48" s="129" t="s">
        <v>112</v>
      </c>
      <c r="F48" s="150"/>
      <c r="G48" s="151"/>
      <c r="H48" s="11" t="s">
        <v>734</v>
      </c>
      <c r="I48" s="14">
        <v>0.49</v>
      </c>
      <c r="J48" s="120">
        <f t="shared" si="0"/>
        <v>2.94</v>
      </c>
      <c r="K48" s="126"/>
    </row>
    <row r="49" spans="1:11" ht="24">
      <c r="A49" s="125"/>
      <c r="B49" s="118">
        <v>6</v>
      </c>
      <c r="C49" s="10" t="s">
        <v>735</v>
      </c>
      <c r="D49" s="129" t="s">
        <v>735</v>
      </c>
      <c r="E49" s="129" t="s">
        <v>112</v>
      </c>
      <c r="F49" s="150"/>
      <c r="G49" s="151"/>
      <c r="H49" s="11" t="s">
        <v>736</v>
      </c>
      <c r="I49" s="14">
        <v>0.54</v>
      </c>
      <c r="J49" s="120">
        <f t="shared" si="0"/>
        <v>3.24</v>
      </c>
      <c r="K49" s="126"/>
    </row>
    <row r="50" spans="1:11" ht="24">
      <c r="A50" s="125"/>
      <c r="B50" s="118">
        <v>5</v>
      </c>
      <c r="C50" s="10" t="s">
        <v>735</v>
      </c>
      <c r="D50" s="129" t="s">
        <v>735</v>
      </c>
      <c r="E50" s="129" t="s">
        <v>219</v>
      </c>
      <c r="F50" s="150"/>
      <c r="G50" s="151"/>
      <c r="H50" s="11" t="s">
        <v>736</v>
      </c>
      <c r="I50" s="14">
        <v>0.54</v>
      </c>
      <c r="J50" s="120">
        <f t="shared" si="0"/>
        <v>2.7</v>
      </c>
      <c r="K50" s="126"/>
    </row>
    <row r="51" spans="1:11" ht="24">
      <c r="A51" s="125"/>
      <c r="B51" s="118">
        <v>5</v>
      </c>
      <c r="C51" s="10" t="s">
        <v>735</v>
      </c>
      <c r="D51" s="129" t="s">
        <v>735</v>
      </c>
      <c r="E51" s="129" t="s">
        <v>271</v>
      </c>
      <c r="F51" s="150"/>
      <c r="G51" s="151"/>
      <c r="H51" s="11" t="s">
        <v>736</v>
      </c>
      <c r="I51" s="14">
        <v>0.54</v>
      </c>
      <c r="J51" s="120">
        <f t="shared" si="0"/>
        <v>2.7</v>
      </c>
      <c r="K51" s="126"/>
    </row>
    <row r="52" spans="1:11" ht="24">
      <c r="A52" s="125"/>
      <c r="B52" s="118">
        <v>2</v>
      </c>
      <c r="C52" s="10" t="s">
        <v>735</v>
      </c>
      <c r="D52" s="129" t="s">
        <v>735</v>
      </c>
      <c r="E52" s="129" t="s">
        <v>274</v>
      </c>
      <c r="F52" s="150"/>
      <c r="G52" s="151"/>
      <c r="H52" s="11" t="s">
        <v>736</v>
      </c>
      <c r="I52" s="14">
        <v>0.54</v>
      </c>
      <c r="J52" s="120">
        <f t="shared" si="0"/>
        <v>1.08</v>
      </c>
      <c r="K52" s="126"/>
    </row>
    <row r="53" spans="1:11" ht="24">
      <c r="A53" s="125"/>
      <c r="B53" s="118">
        <v>4</v>
      </c>
      <c r="C53" s="10" t="s">
        <v>735</v>
      </c>
      <c r="D53" s="129" t="s">
        <v>735</v>
      </c>
      <c r="E53" s="129" t="s">
        <v>275</v>
      </c>
      <c r="F53" s="150"/>
      <c r="G53" s="151"/>
      <c r="H53" s="11" t="s">
        <v>736</v>
      </c>
      <c r="I53" s="14">
        <v>0.54</v>
      </c>
      <c r="J53" s="120">
        <f t="shared" si="0"/>
        <v>2.16</v>
      </c>
      <c r="K53" s="126"/>
    </row>
    <row r="54" spans="1:11" ht="24">
      <c r="A54" s="125"/>
      <c r="B54" s="118">
        <v>4</v>
      </c>
      <c r="C54" s="10" t="s">
        <v>735</v>
      </c>
      <c r="D54" s="129" t="s">
        <v>735</v>
      </c>
      <c r="E54" s="129" t="s">
        <v>317</v>
      </c>
      <c r="F54" s="150"/>
      <c r="G54" s="151"/>
      <c r="H54" s="11" t="s">
        <v>736</v>
      </c>
      <c r="I54" s="14">
        <v>0.54</v>
      </c>
      <c r="J54" s="120">
        <f t="shared" si="0"/>
        <v>2.16</v>
      </c>
      <c r="K54" s="126"/>
    </row>
    <row r="55" spans="1:11" ht="24">
      <c r="A55" s="125"/>
      <c r="B55" s="118">
        <v>4</v>
      </c>
      <c r="C55" s="10" t="s">
        <v>573</v>
      </c>
      <c r="D55" s="129" t="s">
        <v>573</v>
      </c>
      <c r="E55" s="129" t="s">
        <v>112</v>
      </c>
      <c r="F55" s="150"/>
      <c r="G55" s="151"/>
      <c r="H55" s="11" t="s">
        <v>737</v>
      </c>
      <c r="I55" s="14">
        <v>0.59</v>
      </c>
      <c r="J55" s="120">
        <f t="shared" ref="J55:J86" si="1">I55*B55</f>
        <v>2.36</v>
      </c>
      <c r="K55" s="126"/>
    </row>
    <row r="56" spans="1:11" ht="24">
      <c r="A56" s="125"/>
      <c r="B56" s="118">
        <v>4</v>
      </c>
      <c r="C56" s="10" t="s">
        <v>573</v>
      </c>
      <c r="D56" s="129" t="s">
        <v>573</v>
      </c>
      <c r="E56" s="129" t="s">
        <v>216</v>
      </c>
      <c r="F56" s="150"/>
      <c r="G56" s="151"/>
      <c r="H56" s="11" t="s">
        <v>737</v>
      </c>
      <c r="I56" s="14">
        <v>0.59</v>
      </c>
      <c r="J56" s="120">
        <f t="shared" si="1"/>
        <v>2.36</v>
      </c>
      <c r="K56" s="126"/>
    </row>
    <row r="57" spans="1:11" ht="24">
      <c r="A57" s="125"/>
      <c r="B57" s="118">
        <v>3</v>
      </c>
      <c r="C57" s="10" t="s">
        <v>573</v>
      </c>
      <c r="D57" s="129" t="s">
        <v>573</v>
      </c>
      <c r="E57" s="129" t="s">
        <v>219</v>
      </c>
      <c r="F57" s="150"/>
      <c r="G57" s="151"/>
      <c r="H57" s="11" t="s">
        <v>737</v>
      </c>
      <c r="I57" s="14">
        <v>0.59</v>
      </c>
      <c r="J57" s="120">
        <f t="shared" si="1"/>
        <v>1.77</v>
      </c>
      <c r="K57" s="126"/>
    </row>
    <row r="58" spans="1:11" ht="24">
      <c r="A58" s="125"/>
      <c r="B58" s="118">
        <v>6</v>
      </c>
      <c r="C58" s="10" t="s">
        <v>573</v>
      </c>
      <c r="D58" s="129" t="s">
        <v>573</v>
      </c>
      <c r="E58" s="129" t="s">
        <v>269</v>
      </c>
      <c r="F58" s="150"/>
      <c r="G58" s="151"/>
      <c r="H58" s="11" t="s">
        <v>737</v>
      </c>
      <c r="I58" s="14">
        <v>0.59</v>
      </c>
      <c r="J58" s="120">
        <f t="shared" si="1"/>
        <v>3.54</v>
      </c>
      <c r="K58" s="126"/>
    </row>
    <row r="59" spans="1:11" ht="24">
      <c r="A59" s="125"/>
      <c r="B59" s="118">
        <v>4</v>
      </c>
      <c r="C59" s="10" t="s">
        <v>573</v>
      </c>
      <c r="D59" s="129" t="s">
        <v>573</v>
      </c>
      <c r="E59" s="129" t="s">
        <v>220</v>
      </c>
      <c r="F59" s="150"/>
      <c r="G59" s="151"/>
      <c r="H59" s="11" t="s">
        <v>737</v>
      </c>
      <c r="I59" s="14">
        <v>0.59</v>
      </c>
      <c r="J59" s="120">
        <f t="shared" si="1"/>
        <v>2.36</v>
      </c>
      <c r="K59" s="126"/>
    </row>
    <row r="60" spans="1:11" ht="24">
      <c r="A60" s="125"/>
      <c r="B60" s="118">
        <v>5</v>
      </c>
      <c r="C60" s="10" t="s">
        <v>573</v>
      </c>
      <c r="D60" s="129" t="s">
        <v>573</v>
      </c>
      <c r="E60" s="129" t="s">
        <v>271</v>
      </c>
      <c r="F60" s="150"/>
      <c r="G60" s="151"/>
      <c r="H60" s="11" t="s">
        <v>737</v>
      </c>
      <c r="I60" s="14">
        <v>0.59</v>
      </c>
      <c r="J60" s="120">
        <f t="shared" si="1"/>
        <v>2.9499999999999997</v>
      </c>
      <c r="K60" s="126"/>
    </row>
    <row r="61" spans="1:11" ht="24">
      <c r="A61" s="125"/>
      <c r="B61" s="118">
        <v>3</v>
      </c>
      <c r="C61" s="10" t="s">
        <v>573</v>
      </c>
      <c r="D61" s="129" t="s">
        <v>573</v>
      </c>
      <c r="E61" s="129" t="s">
        <v>274</v>
      </c>
      <c r="F61" s="150"/>
      <c r="G61" s="151"/>
      <c r="H61" s="11" t="s">
        <v>737</v>
      </c>
      <c r="I61" s="14">
        <v>0.59</v>
      </c>
      <c r="J61" s="120">
        <f t="shared" si="1"/>
        <v>1.77</v>
      </c>
      <c r="K61" s="126"/>
    </row>
    <row r="62" spans="1:11" ht="24">
      <c r="A62" s="125"/>
      <c r="B62" s="118">
        <v>5</v>
      </c>
      <c r="C62" s="10" t="s">
        <v>573</v>
      </c>
      <c r="D62" s="129" t="s">
        <v>573</v>
      </c>
      <c r="E62" s="129" t="s">
        <v>316</v>
      </c>
      <c r="F62" s="150"/>
      <c r="G62" s="151"/>
      <c r="H62" s="11" t="s">
        <v>737</v>
      </c>
      <c r="I62" s="14">
        <v>0.59</v>
      </c>
      <c r="J62" s="120">
        <f t="shared" si="1"/>
        <v>2.9499999999999997</v>
      </c>
      <c r="K62" s="126"/>
    </row>
    <row r="63" spans="1:11" ht="24">
      <c r="A63" s="125"/>
      <c r="B63" s="118">
        <v>5</v>
      </c>
      <c r="C63" s="10" t="s">
        <v>573</v>
      </c>
      <c r="D63" s="129" t="s">
        <v>573</v>
      </c>
      <c r="E63" s="129" t="s">
        <v>275</v>
      </c>
      <c r="F63" s="150"/>
      <c r="G63" s="151"/>
      <c r="H63" s="11" t="s">
        <v>737</v>
      </c>
      <c r="I63" s="14">
        <v>0.59</v>
      </c>
      <c r="J63" s="120">
        <f t="shared" si="1"/>
        <v>2.9499999999999997</v>
      </c>
      <c r="K63" s="126"/>
    </row>
    <row r="64" spans="1:11" ht="24">
      <c r="A64" s="125"/>
      <c r="B64" s="118">
        <v>3</v>
      </c>
      <c r="C64" s="10" t="s">
        <v>738</v>
      </c>
      <c r="D64" s="129" t="s">
        <v>738</v>
      </c>
      <c r="E64" s="129" t="s">
        <v>31</v>
      </c>
      <c r="F64" s="150" t="s">
        <v>112</v>
      </c>
      <c r="G64" s="151"/>
      <c r="H64" s="11" t="s">
        <v>739</v>
      </c>
      <c r="I64" s="14">
        <v>2.1800000000000002</v>
      </c>
      <c r="J64" s="120">
        <f t="shared" si="1"/>
        <v>6.5400000000000009</v>
      </c>
      <c r="K64" s="126"/>
    </row>
    <row r="65" spans="1:11" ht="24">
      <c r="A65" s="125"/>
      <c r="B65" s="118">
        <v>3</v>
      </c>
      <c r="C65" s="10" t="s">
        <v>738</v>
      </c>
      <c r="D65" s="129" t="s">
        <v>738</v>
      </c>
      <c r="E65" s="129" t="s">
        <v>31</v>
      </c>
      <c r="F65" s="150" t="s">
        <v>216</v>
      </c>
      <c r="G65" s="151"/>
      <c r="H65" s="11" t="s">
        <v>739</v>
      </c>
      <c r="I65" s="14">
        <v>2.1800000000000002</v>
      </c>
      <c r="J65" s="120">
        <f t="shared" si="1"/>
        <v>6.5400000000000009</v>
      </c>
      <c r="K65" s="126"/>
    </row>
    <row r="66" spans="1:11" ht="24">
      <c r="A66" s="125"/>
      <c r="B66" s="118">
        <v>2</v>
      </c>
      <c r="C66" s="10" t="s">
        <v>738</v>
      </c>
      <c r="D66" s="129" t="s">
        <v>738</v>
      </c>
      <c r="E66" s="129" t="s">
        <v>31</v>
      </c>
      <c r="F66" s="150" t="s">
        <v>218</v>
      </c>
      <c r="G66" s="151"/>
      <c r="H66" s="11" t="s">
        <v>739</v>
      </c>
      <c r="I66" s="14">
        <v>2.1800000000000002</v>
      </c>
      <c r="J66" s="120">
        <f t="shared" si="1"/>
        <v>4.3600000000000003</v>
      </c>
      <c r="K66" s="126"/>
    </row>
    <row r="67" spans="1:11" ht="24">
      <c r="A67" s="125"/>
      <c r="B67" s="118">
        <v>2</v>
      </c>
      <c r="C67" s="10" t="s">
        <v>738</v>
      </c>
      <c r="D67" s="129" t="s">
        <v>738</v>
      </c>
      <c r="E67" s="129" t="s">
        <v>31</v>
      </c>
      <c r="F67" s="150" t="s">
        <v>219</v>
      </c>
      <c r="G67" s="151"/>
      <c r="H67" s="11" t="s">
        <v>739</v>
      </c>
      <c r="I67" s="14">
        <v>2.1800000000000002</v>
      </c>
      <c r="J67" s="120">
        <f t="shared" si="1"/>
        <v>4.3600000000000003</v>
      </c>
      <c r="K67" s="126"/>
    </row>
    <row r="68" spans="1:11" ht="24">
      <c r="A68" s="125"/>
      <c r="B68" s="118">
        <v>2</v>
      </c>
      <c r="C68" s="10" t="s">
        <v>738</v>
      </c>
      <c r="D68" s="129" t="s">
        <v>738</v>
      </c>
      <c r="E68" s="129" t="s">
        <v>31</v>
      </c>
      <c r="F68" s="150" t="s">
        <v>269</v>
      </c>
      <c r="G68" s="151"/>
      <c r="H68" s="11" t="s">
        <v>739</v>
      </c>
      <c r="I68" s="14">
        <v>2.1800000000000002</v>
      </c>
      <c r="J68" s="120">
        <f t="shared" si="1"/>
        <v>4.3600000000000003</v>
      </c>
      <c r="K68" s="126"/>
    </row>
    <row r="69" spans="1:11" ht="24">
      <c r="A69" s="125"/>
      <c r="B69" s="118">
        <v>2</v>
      </c>
      <c r="C69" s="10" t="s">
        <v>738</v>
      </c>
      <c r="D69" s="129" t="s">
        <v>738</v>
      </c>
      <c r="E69" s="129" t="s">
        <v>31</v>
      </c>
      <c r="F69" s="150" t="s">
        <v>220</v>
      </c>
      <c r="G69" s="151"/>
      <c r="H69" s="11" t="s">
        <v>739</v>
      </c>
      <c r="I69" s="14">
        <v>2.1800000000000002</v>
      </c>
      <c r="J69" s="120">
        <f t="shared" si="1"/>
        <v>4.3600000000000003</v>
      </c>
      <c r="K69" s="126"/>
    </row>
    <row r="70" spans="1:11" ht="24">
      <c r="A70" s="125"/>
      <c r="B70" s="118">
        <v>2</v>
      </c>
      <c r="C70" s="10" t="s">
        <v>738</v>
      </c>
      <c r="D70" s="129" t="s">
        <v>738</v>
      </c>
      <c r="E70" s="129" t="s">
        <v>31</v>
      </c>
      <c r="F70" s="150" t="s">
        <v>271</v>
      </c>
      <c r="G70" s="151"/>
      <c r="H70" s="11" t="s">
        <v>739</v>
      </c>
      <c r="I70" s="14">
        <v>2.1800000000000002</v>
      </c>
      <c r="J70" s="120">
        <f t="shared" si="1"/>
        <v>4.3600000000000003</v>
      </c>
      <c r="K70" s="126"/>
    </row>
    <row r="71" spans="1:11" ht="24">
      <c r="A71" s="125"/>
      <c r="B71" s="118">
        <v>1</v>
      </c>
      <c r="C71" s="10" t="s">
        <v>738</v>
      </c>
      <c r="D71" s="129" t="s">
        <v>738</v>
      </c>
      <c r="E71" s="129" t="s">
        <v>31</v>
      </c>
      <c r="F71" s="150" t="s">
        <v>272</v>
      </c>
      <c r="G71" s="151"/>
      <c r="H71" s="11" t="s">
        <v>739</v>
      </c>
      <c r="I71" s="14">
        <v>2.1800000000000002</v>
      </c>
      <c r="J71" s="120">
        <f t="shared" si="1"/>
        <v>2.1800000000000002</v>
      </c>
      <c r="K71" s="126"/>
    </row>
    <row r="72" spans="1:11" ht="24">
      <c r="A72" s="125"/>
      <c r="B72" s="118">
        <v>1</v>
      </c>
      <c r="C72" s="10" t="s">
        <v>738</v>
      </c>
      <c r="D72" s="129" t="s">
        <v>738</v>
      </c>
      <c r="E72" s="129" t="s">
        <v>31</v>
      </c>
      <c r="F72" s="150" t="s">
        <v>273</v>
      </c>
      <c r="G72" s="151"/>
      <c r="H72" s="11" t="s">
        <v>739</v>
      </c>
      <c r="I72" s="14">
        <v>2.1800000000000002</v>
      </c>
      <c r="J72" s="120">
        <f t="shared" si="1"/>
        <v>2.1800000000000002</v>
      </c>
      <c r="K72" s="126"/>
    </row>
    <row r="73" spans="1:11" ht="24">
      <c r="A73" s="125"/>
      <c r="B73" s="118">
        <v>2</v>
      </c>
      <c r="C73" s="10" t="s">
        <v>738</v>
      </c>
      <c r="D73" s="129" t="s">
        <v>738</v>
      </c>
      <c r="E73" s="129" t="s">
        <v>31</v>
      </c>
      <c r="F73" s="150" t="s">
        <v>274</v>
      </c>
      <c r="G73" s="151"/>
      <c r="H73" s="11" t="s">
        <v>739</v>
      </c>
      <c r="I73" s="14">
        <v>2.1800000000000002</v>
      </c>
      <c r="J73" s="120">
        <f t="shared" si="1"/>
        <v>4.3600000000000003</v>
      </c>
      <c r="K73" s="126"/>
    </row>
    <row r="74" spans="1:11" ht="24">
      <c r="A74" s="125"/>
      <c r="B74" s="118">
        <v>3</v>
      </c>
      <c r="C74" s="10" t="s">
        <v>738</v>
      </c>
      <c r="D74" s="129" t="s">
        <v>738</v>
      </c>
      <c r="E74" s="129" t="s">
        <v>31</v>
      </c>
      <c r="F74" s="150" t="s">
        <v>316</v>
      </c>
      <c r="G74" s="151"/>
      <c r="H74" s="11" t="s">
        <v>739</v>
      </c>
      <c r="I74" s="14">
        <v>2.1800000000000002</v>
      </c>
      <c r="J74" s="120">
        <f t="shared" si="1"/>
        <v>6.5400000000000009</v>
      </c>
      <c r="K74" s="126"/>
    </row>
    <row r="75" spans="1:11" ht="24">
      <c r="A75" s="125"/>
      <c r="B75" s="118">
        <v>3</v>
      </c>
      <c r="C75" s="10" t="s">
        <v>738</v>
      </c>
      <c r="D75" s="129" t="s">
        <v>738</v>
      </c>
      <c r="E75" s="129" t="s">
        <v>31</v>
      </c>
      <c r="F75" s="150" t="s">
        <v>275</v>
      </c>
      <c r="G75" s="151"/>
      <c r="H75" s="11" t="s">
        <v>739</v>
      </c>
      <c r="I75" s="14">
        <v>2.1800000000000002</v>
      </c>
      <c r="J75" s="120">
        <f t="shared" si="1"/>
        <v>6.5400000000000009</v>
      </c>
      <c r="K75" s="126"/>
    </row>
    <row r="76" spans="1:11" ht="24">
      <c r="A76" s="125"/>
      <c r="B76" s="118">
        <v>1</v>
      </c>
      <c r="C76" s="10" t="s">
        <v>738</v>
      </c>
      <c r="D76" s="129" t="s">
        <v>738</v>
      </c>
      <c r="E76" s="129" t="s">
        <v>31</v>
      </c>
      <c r="F76" s="150" t="s">
        <v>276</v>
      </c>
      <c r="G76" s="151"/>
      <c r="H76" s="11" t="s">
        <v>739</v>
      </c>
      <c r="I76" s="14">
        <v>2.1800000000000002</v>
      </c>
      <c r="J76" s="120">
        <f t="shared" si="1"/>
        <v>2.1800000000000002</v>
      </c>
      <c r="K76" s="126"/>
    </row>
    <row r="77" spans="1:11" ht="24">
      <c r="A77" s="125"/>
      <c r="B77" s="118">
        <v>1</v>
      </c>
      <c r="C77" s="10" t="s">
        <v>738</v>
      </c>
      <c r="D77" s="129" t="s">
        <v>738</v>
      </c>
      <c r="E77" s="129" t="s">
        <v>31</v>
      </c>
      <c r="F77" s="150" t="s">
        <v>670</v>
      </c>
      <c r="G77" s="151"/>
      <c r="H77" s="11" t="s">
        <v>739</v>
      </c>
      <c r="I77" s="14">
        <v>2.1800000000000002</v>
      </c>
      <c r="J77" s="120">
        <f t="shared" si="1"/>
        <v>2.1800000000000002</v>
      </c>
      <c r="K77" s="126"/>
    </row>
    <row r="78" spans="1:11" ht="24">
      <c r="A78" s="125"/>
      <c r="B78" s="118">
        <v>1</v>
      </c>
      <c r="C78" s="10" t="s">
        <v>738</v>
      </c>
      <c r="D78" s="129" t="s">
        <v>738</v>
      </c>
      <c r="E78" s="129" t="s">
        <v>31</v>
      </c>
      <c r="F78" s="150" t="s">
        <v>669</v>
      </c>
      <c r="G78" s="151"/>
      <c r="H78" s="11" t="s">
        <v>739</v>
      </c>
      <c r="I78" s="14">
        <v>2.1800000000000002</v>
      </c>
      <c r="J78" s="120">
        <f t="shared" si="1"/>
        <v>2.1800000000000002</v>
      </c>
      <c r="K78" s="126"/>
    </row>
    <row r="79" spans="1:11" ht="24">
      <c r="A79" s="125"/>
      <c r="B79" s="118">
        <v>5</v>
      </c>
      <c r="C79" s="10" t="s">
        <v>740</v>
      </c>
      <c r="D79" s="129" t="s">
        <v>740</v>
      </c>
      <c r="E79" s="129" t="s">
        <v>112</v>
      </c>
      <c r="F79" s="150"/>
      <c r="G79" s="151"/>
      <c r="H79" s="11" t="s">
        <v>741</v>
      </c>
      <c r="I79" s="14">
        <v>1.69</v>
      </c>
      <c r="J79" s="120">
        <f t="shared" si="1"/>
        <v>8.4499999999999993</v>
      </c>
      <c r="K79" s="126"/>
    </row>
    <row r="80" spans="1:11" ht="24">
      <c r="A80" s="125"/>
      <c r="B80" s="118">
        <v>4</v>
      </c>
      <c r="C80" s="10" t="s">
        <v>740</v>
      </c>
      <c r="D80" s="129" t="s">
        <v>740</v>
      </c>
      <c r="E80" s="129" t="s">
        <v>216</v>
      </c>
      <c r="F80" s="150"/>
      <c r="G80" s="151"/>
      <c r="H80" s="11" t="s">
        <v>741</v>
      </c>
      <c r="I80" s="14">
        <v>1.69</v>
      </c>
      <c r="J80" s="120">
        <f t="shared" si="1"/>
        <v>6.76</v>
      </c>
      <c r="K80" s="126"/>
    </row>
    <row r="81" spans="1:11" ht="24">
      <c r="A81" s="125"/>
      <c r="B81" s="118">
        <v>2</v>
      </c>
      <c r="C81" s="10" t="s">
        <v>740</v>
      </c>
      <c r="D81" s="129" t="s">
        <v>740</v>
      </c>
      <c r="E81" s="129" t="s">
        <v>218</v>
      </c>
      <c r="F81" s="150"/>
      <c r="G81" s="151"/>
      <c r="H81" s="11" t="s">
        <v>741</v>
      </c>
      <c r="I81" s="14">
        <v>1.69</v>
      </c>
      <c r="J81" s="120">
        <f t="shared" si="1"/>
        <v>3.38</v>
      </c>
      <c r="K81" s="126"/>
    </row>
    <row r="82" spans="1:11" ht="24">
      <c r="A82" s="125"/>
      <c r="B82" s="118">
        <v>3</v>
      </c>
      <c r="C82" s="10" t="s">
        <v>740</v>
      </c>
      <c r="D82" s="129" t="s">
        <v>740</v>
      </c>
      <c r="E82" s="129" t="s">
        <v>219</v>
      </c>
      <c r="F82" s="150"/>
      <c r="G82" s="151"/>
      <c r="H82" s="11" t="s">
        <v>741</v>
      </c>
      <c r="I82" s="14">
        <v>1.69</v>
      </c>
      <c r="J82" s="120">
        <f t="shared" si="1"/>
        <v>5.07</v>
      </c>
      <c r="K82" s="126"/>
    </row>
    <row r="83" spans="1:11" ht="24">
      <c r="A83" s="125"/>
      <c r="B83" s="118">
        <v>3</v>
      </c>
      <c r="C83" s="10" t="s">
        <v>740</v>
      </c>
      <c r="D83" s="129" t="s">
        <v>740</v>
      </c>
      <c r="E83" s="129" t="s">
        <v>269</v>
      </c>
      <c r="F83" s="150"/>
      <c r="G83" s="151"/>
      <c r="H83" s="11" t="s">
        <v>741</v>
      </c>
      <c r="I83" s="14">
        <v>1.69</v>
      </c>
      <c r="J83" s="120">
        <f t="shared" si="1"/>
        <v>5.07</v>
      </c>
      <c r="K83" s="126"/>
    </row>
    <row r="84" spans="1:11" ht="24">
      <c r="A84" s="125"/>
      <c r="B84" s="118">
        <v>3</v>
      </c>
      <c r="C84" s="10" t="s">
        <v>740</v>
      </c>
      <c r="D84" s="129" t="s">
        <v>740</v>
      </c>
      <c r="E84" s="129" t="s">
        <v>220</v>
      </c>
      <c r="F84" s="150"/>
      <c r="G84" s="151"/>
      <c r="H84" s="11" t="s">
        <v>741</v>
      </c>
      <c r="I84" s="14">
        <v>1.69</v>
      </c>
      <c r="J84" s="120">
        <f t="shared" si="1"/>
        <v>5.07</v>
      </c>
      <c r="K84" s="126"/>
    </row>
    <row r="85" spans="1:11" ht="24">
      <c r="A85" s="125"/>
      <c r="B85" s="118">
        <v>5</v>
      </c>
      <c r="C85" s="10" t="s">
        <v>740</v>
      </c>
      <c r="D85" s="129" t="s">
        <v>740</v>
      </c>
      <c r="E85" s="129" t="s">
        <v>271</v>
      </c>
      <c r="F85" s="150"/>
      <c r="G85" s="151"/>
      <c r="H85" s="11" t="s">
        <v>741</v>
      </c>
      <c r="I85" s="14">
        <v>1.69</v>
      </c>
      <c r="J85" s="120">
        <f t="shared" si="1"/>
        <v>8.4499999999999993</v>
      </c>
      <c r="K85" s="126"/>
    </row>
    <row r="86" spans="1:11" ht="24">
      <c r="A86" s="125"/>
      <c r="B86" s="118">
        <v>2</v>
      </c>
      <c r="C86" s="10" t="s">
        <v>740</v>
      </c>
      <c r="D86" s="129" t="s">
        <v>740</v>
      </c>
      <c r="E86" s="129" t="s">
        <v>272</v>
      </c>
      <c r="F86" s="150"/>
      <c r="G86" s="151"/>
      <c r="H86" s="11" t="s">
        <v>741</v>
      </c>
      <c r="I86" s="14">
        <v>1.69</v>
      </c>
      <c r="J86" s="120">
        <f t="shared" si="1"/>
        <v>3.38</v>
      </c>
      <c r="K86" s="126"/>
    </row>
    <row r="87" spans="1:11" ht="24">
      <c r="A87" s="125"/>
      <c r="B87" s="118">
        <v>3</v>
      </c>
      <c r="C87" s="10" t="s">
        <v>740</v>
      </c>
      <c r="D87" s="129" t="s">
        <v>740</v>
      </c>
      <c r="E87" s="129" t="s">
        <v>316</v>
      </c>
      <c r="F87" s="150"/>
      <c r="G87" s="151"/>
      <c r="H87" s="11" t="s">
        <v>741</v>
      </c>
      <c r="I87" s="14">
        <v>1.69</v>
      </c>
      <c r="J87" s="120">
        <f t="shared" ref="J87:J118" si="2">I87*B87</f>
        <v>5.07</v>
      </c>
      <c r="K87" s="126"/>
    </row>
    <row r="88" spans="1:11" ht="24">
      <c r="A88" s="125"/>
      <c r="B88" s="118">
        <v>3</v>
      </c>
      <c r="C88" s="10" t="s">
        <v>740</v>
      </c>
      <c r="D88" s="129" t="s">
        <v>740</v>
      </c>
      <c r="E88" s="129" t="s">
        <v>275</v>
      </c>
      <c r="F88" s="150"/>
      <c r="G88" s="151"/>
      <c r="H88" s="11" t="s">
        <v>741</v>
      </c>
      <c r="I88" s="14">
        <v>1.69</v>
      </c>
      <c r="J88" s="120">
        <f t="shared" si="2"/>
        <v>5.07</v>
      </c>
      <c r="K88" s="126"/>
    </row>
    <row r="89" spans="1:11" ht="24">
      <c r="A89" s="125"/>
      <c r="B89" s="118">
        <v>3</v>
      </c>
      <c r="C89" s="10" t="s">
        <v>740</v>
      </c>
      <c r="D89" s="129" t="s">
        <v>740</v>
      </c>
      <c r="E89" s="129" t="s">
        <v>276</v>
      </c>
      <c r="F89" s="150"/>
      <c r="G89" s="151"/>
      <c r="H89" s="11" t="s">
        <v>741</v>
      </c>
      <c r="I89" s="14">
        <v>1.69</v>
      </c>
      <c r="J89" s="120">
        <f t="shared" si="2"/>
        <v>5.07</v>
      </c>
      <c r="K89" s="126"/>
    </row>
    <row r="90" spans="1:11" ht="24">
      <c r="A90" s="125"/>
      <c r="B90" s="118">
        <v>3</v>
      </c>
      <c r="C90" s="10" t="s">
        <v>740</v>
      </c>
      <c r="D90" s="129" t="s">
        <v>740</v>
      </c>
      <c r="E90" s="129" t="s">
        <v>317</v>
      </c>
      <c r="F90" s="150"/>
      <c r="G90" s="151"/>
      <c r="H90" s="11" t="s">
        <v>741</v>
      </c>
      <c r="I90" s="14">
        <v>1.69</v>
      </c>
      <c r="J90" s="120">
        <f t="shared" si="2"/>
        <v>5.07</v>
      </c>
      <c r="K90" s="126"/>
    </row>
    <row r="91" spans="1:11" ht="24">
      <c r="A91" s="125"/>
      <c r="B91" s="118">
        <v>2</v>
      </c>
      <c r="C91" s="10" t="s">
        <v>740</v>
      </c>
      <c r="D91" s="129" t="s">
        <v>740</v>
      </c>
      <c r="E91" s="129" t="s">
        <v>670</v>
      </c>
      <c r="F91" s="150"/>
      <c r="G91" s="151"/>
      <c r="H91" s="11" t="s">
        <v>741</v>
      </c>
      <c r="I91" s="14">
        <v>1.69</v>
      </c>
      <c r="J91" s="120">
        <f t="shared" si="2"/>
        <v>3.38</v>
      </c>
      <c r="K91" s="126"/>
    </row>
    <row r="92" spans="1:11" ht="24">
      <c r="A92" s="125"/>
      <c r="B92" s="118">
        <v>2</v>
      </c>
      <c r="C92" s="10" t="s">
        <v>742</v>
      </c>
      <c r="D92" s="129" t="s">
        <v>742</v>
      </c>
      <c r="E92" s="129" t="s">
        <v>112</v>
      </c>
      <c r="F92" s="150"/>
      <c r="G92" s="151"/>
      <c r="H92" s="11" t="s">
        <v>743</v>
      </c>
      <c r="I92" s="14">
        <v>1.64</v>
      </c>
      <c r="J92" s="120">
        <f t="shared" si="2"/>
        <v>3.28</v>
      </c>
      <c r="K92" s="126"/>
    </row>
    <row r="93" spans="1:11" ht="24">
      <c r="A93" s="125"/>
      <c r="B93" s="118">
        <v>3</v>
      </c>
      <c r="C93" s="10" t="s">
        <v>742</v>
      </c>
      <c r="D93" s="129" t="s">
        <v>742</v>
      </c>
      <c r="E93" s="129" t="s">
        <v>218</v>
      </c>
      <c r="F93" s="150"/>
      <c r="G93" s="151"/>
      <c r="H93" s="11" t="s">
        <v>743</v>
      </c>
      <c r="I93" s="14">
        <v>1.64</v>
      </c>
      <c r="J93" s="120">
        <f t="shared" si="2"/>
        <v>4.92</v>
      </c>
      <c r="K93" s="126"/>
    </row>
    <row r="94" spans="1:11" ht="24">
      <c r="A94" s="125"/>
      <c r="B94" s="118">
        <v>2</v>
      </c>
      <c r="C94" s="10" t="s">
        <v>742</v>
      </c>
      <c r="D94" s="129" t="s">
        <v>742</v>
      </c>
      <c r="E94" s="129" t="s">
        <v>219</v>
      </c>
      <c r="F94" s="150"/>
      <c r="G94" s="151"/>
      <c r="H94" s="11" t="s">
        <v>743</v>
      </c>
      <c r="I94" s="14">
        <v>1.64</v>
      </c>
      <c r="J94" s="120">
        <f t="shared" si="2"/>
        <v>3.28</v>
      </c>
      <c r="K94" s="126"/>
    </row>
    <row r="95" spans="1:11" ht="24">
      <c r="A95" s="125"/>
      <c r="B95" s="118">
        <v>2</v>
      </c>
      <c r="C95" s="10" t="s">
        <v>742</v>
      </c>
      <c r="D95" s="129" t="s">
        <v>742</v>
      </c>
      <c r="E95" s="129" t="s">
        <v>269</v>
      </c>
      <c r="F95" s="150"/>
      <c r="G95" s="151"/>
      <c r="H95" s="11" t="s">
        <v>743</v>
      </c>
      <c r="I95" s="14">
        <v>1.64</v>
      </c>
      <c r="J95" s="120">
        <f t="shared" si="2"/>
        <v>3.28</v>
      </c>
      <c r="K95" s="126"/>
    </row>
    <row r="96" spans="1:11" ht="24">
      <c r="A96" s="125"/>
      <c r="B96" s="118">
        <v>1</v>
      </c>
      <c r="C96" s="10" t="s">
        <v>742</v>
      </c>
      <c r="D96" s="129" t="s">
        <v>742</v>
      </c>
      <c r="E96" s="129" t="s">
        <v>220</v>
      </c>
      <c r="F96" s="150"/>
      <c r="G96" s="151"/>
      <c r="H96" s="11" t="s">
        <v>743</v>
      </c>
      <c r="I96" s="14">
        <v>1.64</v>
      </c>
      <c r="J96" s="120">
        <f t="shared" si="2"/>
        <v>1.64</v>
      </c>
      <c r="K96" s="126"/>
    </row>
    <row r="97" spans="1:11" ht="24">
      <c r="A97" s="125"/>
      <c r="B97" s="118">
        <v>4</v>
      </c>
      <c r="C97" s="10" t="s">
        <v>742</v>
      </c>
      <c r="D97" s="129" t="s">
        <v>742</v>
      </c>
      <c r="E97" s="129" t="s">
        <v>271</v>
      </c>
      <c r="F97" s="150"/>
      <c r="G97" s="151"/>
      <c r="H97" s="11" t="s">
        <v>743</v>
      </c>
      <c r="I97" s="14">
        <v>1.64</v>
      </c>
      <c r="J97" s="120">
        <f t="shared" si="2"/>
        <v>6.56</v>
      </c>
      <c r="K97" s="126"/>
    </row>
    <row r="98" spans="1:11" ht="24">
      <c r="A98" s="125"/>
      <c r="B98" s="118">
        <v>2</v>
      </c>
      <c r="C98" s="10" t="s">
        <v>742</v>
      </c>
      <c r="D98" s="129" t="s">
        <v>742</v>
      </c>
      <c r="E98" s="129" t="s">
        <v>272</v>
      </c>
      <c r="F98" s="150"/>
      <c r="G98" s="151"/>
      <c r="H98" s="11" t="s">
        <v>743</v>
      </c>
      <c r="I98" s="14">
        <v>1.64</v>
      </c>
      <c r="J98" s="120">
        <f t="shared" si="2"/>
        <v>3.28</v>
      </c>
      <c r="K98" s="126"/>
    </row>
    <row r="99" spans="1:11" ht="24">
      <c r="A99" s="125"/>
      <c r="B99" s="118">
        <v>2</v>
      </c>
      <c r="C99" s="10" t="s">
        <v>742</v>
      </c>
      <c r="D99" s="129" t="s">
        <v>742</v>
      </c>
      <c r="E99" s="129" t="s">
        <v>273</v>
      </c>
      <c r="F99" s="150"/>
      <c r="G99" s="151"/>
      <c r="H99" s="11" t="s">
        <v>743</v>
      </c>
      <c r="I99" s="14">
        <v>1.64</v>
      </c>
      <c r="J99" s="120">
        <f t="shared" si="2"/>
        <v>3.28</v>
      </c>
      <c r="K99" s="126"/>
    </row>
    <row r="100" spans="1:11" ht="24">
      <c r="A100" s="125"/>
      <c r="B100" s="118">
        <v>2</v>
      </c>
      <c r="C100" s="10" t="s">
        <v>742</v>
      </c>
      <c r="D100" s="129" t="s">
        <v>742</v>
      </c>
      <c r="E100" s="129" t="s">
        <v>274</v>
      </c>
      <c r="F100" s="150"/>
      <c r="G100" s="151"/>
      <c r="H100" s="11" t="s">
        <v>743</v>
      </c>
      <c r="I100" s="14">
        <v>1.64</v>
      </c>
      <c r="J100" s="120">
        <f t="shared" si="2"/>
        <v>3.28</v>
      </c>
      <c r="K100" s="126"/>
    </row>
    <row r="101" spans="1:11" ht="24">
      <c r="A101" s="125"/>
      <c r="B101" s="118">
        <v>2</v>
      </c>
      <c r="C101" s="10" t="s">
        <v>742</v>
      </c>
      <c r="D101" s="129" t="s">
        <v>742</v>
      </c>
      <c r="E101" s="129" t="s">
        <v>316</v>
      </c>
      <c r="F101" s="150"/>
      <c r="G101" s="151"/>
      <c r="H101" s="11" t="s">
        <v>743</v>
      </c>
      <c r="I101" s="14">
        <v>1.64</v>
      </c>
      <c r="J101" s="120">
        <f t="shared" si="2"/>
        <v>3.28</v>
      </c>
      <c r="K101" s="126"/>
    </row>
    <row r="102" spans="1:11" ht="24">
      <c r="A102" s="125"/>
      <c r="B102" s="118">
        <v>2</v>
      </c>
      <c r="C102" s="10" t="s">
        <v>742</v>
      </c>
      <c r="D102" s="129" t="s">
        <v>742</v>
      </c>
      <c r="E102" s="129" t="s">
        <v>275</v>
      </c>
      <c r="F102" s="150"/>
      <c r="G102" s="151"/>
      <c r="H102" s="11" t="s">
        <v>743</v>
      </c>
      <c r="I102" s="14">
        <v>1.64</v>
      </c>
      <c r="J102" s="120">
        <f t="shared" si="2"/>
        <v>3.28</v>
      </c>
      <c r="K102" s="126"/>
    </row>
    <row r="103" spans="1:11" ht="24">
      <c r="A103" s="125"/>
      <c r="B103" s="118">
        <v>3</v>
      </c>
      <c r="C103" s="10" t="s">
        <v>742</v>
      </c>
      <c r="D103" s="129" t="s">
        <v>742</v>
      </c>
      <c r="E103" s="129" t="s">
        <v>276</v>
      </c>
      <c r="F103" s="150"/>
      <c r="G103" s="151"/>
      <c r="H103" s="11" t="s">
        <v>743</v>
      </c>
      <c r="I103" s="14">
        <v>1.64</v>
      </c>
      <c r="J103" s="120">
        <f t="shared" si="2"/>
        <v>4.92</v>
      </c>
      <c r="K103" s="126"/>
    </row>
    <row r="104" spans="1:11" ht="24">
      <c r="A104" s="125"/>
      <c r="B104" s="118">
        <v>2</v>
      </c>
      <c r="C104" s="10" t="s">
        <v>742</v>
      </c>
      <c r="D104" s="129" t="s">
        <v>742</v>
      </c>
      <c r="E104" s="129" t="s">
        <v>317</v>
      </c>
      <c r="F104" s="150"/>
      <c r="G104" s="151"/>
      <c r="H104" s="11" t="s">
        <v>743</v>
      </c>
      <c r="I104" s="14">
        <v>1.64</v>
      </c>
      <c r="J104" s="120">
        <f t="shared" si="2"/>
        <v>3.28</v>
      </c>
      <c r="K104" s="126"/>
    </row>
    <row r="105" spans="1:11" ht="24">
      <c r="A105" s="125"/>
      <c r="B105" s="118">
        <v>4</v>
      </c>
      <c r="C105" s="10" t="s">
        <v>583</v>
      </c>
      <c r="D105" s="129" t="s">
        <v>583</v>
      </c>
      <c r="E105" s="129" t="s">
        <v>216</v>
      </c>
      <c r="F105" s="150"/>
      <c r="G105" s="151"/>
      <c r="H105" s="11" t="s">
        <v>744</v>
      </c>
      <c r="I105" s="14">
        <v>1.64</v>
      </c>
      <c r="J105" s="120">
        <f t="shared" si="2"/>
        <v>6.56</v>
      </c>
      <c r="K105" s="126"/>
    </row>
    <row r="106" spans="1:11" ht="24">
      <c r="A106" s="125"/>
      <c r="B106" s="118">
        <v>2</v>
      </c>
      <c r="C106" s="10" t="s">
        <v>583</v>
      </c>
      <c r="D106" s="129" t="s">
        <v>583</v>
      </c>
      <c r="E106" s="129" t="s">
        <v>218</v>
      </c>
      <c r="F106" s="150"/>
      <c r="G106" s="151"/>
      <c r="H106" s="11" t="s">
        <v>744</v>
      </c>
      <c r="I106" s="14">
        <v>1.64</v>
      </c>
      <c r="J106" s="120">
        <f t="shared" si="2"/>
        <v>3.28</v>
      </c>
      <c r="K106" s="126"/>
    </row>
    <row r="107" spans="1:11" ht="24">
      <c r="A107" s="125"/>
      <c r="B107" s="118">
        <v>2</v>
      </c>
      <c r="C107" s="10" t="s">
        <v>583</v>
      </c>
      <c r="D107" s="129" t="s">
        <v>583</v>
      </c>
      <c r="E107" s="129" t="s">
        <v>219</v>
      </c>
      <c r="F107" s="150"/>
      <c r="G107" s="151"/>
      <c r="H107" s="11" t="s">
        <v>744</v>
      </c>
      <c r="I107" s="14">
        <v>1.64</v>
      </c>
      <c r="J107" s="120">
        <f t="shared" si="2"/>
        <v>3.28</v>
      </c>
      <c r="K107" s="126"/>
    </row>
    <row r="108" spans="1:11" ht="24">
      <c r="A108" s="125"/>
      <c r="B108" s="118">
        <v>3</v>
      </c>
      <c r="C108" s="10" t="s">
        <v>583</v>
      </c>
      <c r="D108" s="129" t="s">
        <v>583</v>
      </c>
      <c r="E108" s="129" t="s">
        <v>269</v>
      </c>
      <c r="F108" s="150"/>
      <c r="G108" s="151"/>
      <c r="H108" s="11" t="s">
        <v>744</v>
      </c>
      <c r="I108" s="14">
        <v>1.64</v>
      </c>
      <c r="J108" s="120">
        <f t="shared" si="2"/>
        <v>4.92</v>
      </c>
      <c r="K108" s="126"/>
    </row>
    <row r="109" spans="1:11" ht="24">
      <c r="A109" s="125"/>
      <c r="B109" s="118">
        <v>6</v>
      </c>
      <c r="C109" s="10" t="s">
        <v>583</v>
      </c>
      <c r="D109" s="129" t="s">
        <v>583</v>
      </c>
      <c r="E109" s="129" t="s">
        <v>271</v>
      </c>
      <c r="F109" s="150"/>
      <c r="G109" s="151"/>
      <c r="H109" s="11" t="s">
        <v>744</v>
      </c>
      <c r="I109" s="14">
        <v>1.64</v>
      </c>
      <c r="J109" s="120">
        <f t="shared" si="2"/>
        <v>9.84</v>
      </c>
      <c r="K109" s="126"/>
    </row>
    <row r="110" spans="1:11" ht="24">
      <c r="A110" s="125"/>
      <c r="B110" s="118">
        <v>3</v>
      </c>
      <c r="C110" s="10" t="s">
        <v>583</v>
      </c>
      <c r="D110" s="129" t="s">
        <v>583</v>
      </c>
      <c r="E110" s="129" t="s">
        <v>272</v>
      </c>
      <c r="F110" s="150"/>
      <c r="G110" s="151"/>
      <c r="H110" s="11" t="s">
        <v>744</v>
      </c>
      <c r="I110" s="14">
        <v>1.64</v>
      </c>
      <c r="J110" s="120">
        <f t="shared" si="2"/>
        <v>4.92</v>
      </c>
      <c r="K110" s="126"/>
    </row>
    <row r="111" spans="1:11" ht="24">
      <c r="A111" s="125"/>
      <c r="B111" s="118">
        <v>2</v>
      </c>
      <c r="C111" s="10" t="s">
        <v>583</v>
      </c>
      <c r="D111" s="129" t="s">
        <v>583</v>
      </c>
      <c r="E111" s="129" t="s">
        <v>274</v>
      </c>
      <c r="F111" s="150"/>
      <c r="G111" s="151"/>
      <c r="H111" s="11" t="s">
        <v>744</v>
      </c>
      <c r="I111" s="14">
        <v>1.64</v>
      </c>
      <c r="J111" s="120">
        <f t="shared" si="2"/>
        <v>3.28</v>
      </c>
      <c r="K111" s="126"/>
    </row>
    <row r="112" spans="1:11" ht="24">
      <c r="A112" s="125"/>
      <c r="B112" s="118">
        <v>4</v>
      </c>
      <c r="C112" s="10" t="s">
        <v>583</v>
      </c>
      <c r="D112" s="129" t="s">
        <v>583</v>
      </c>
      <c r="E112" s="129" t="s">
        <v>316</v>
      </c>
      <c r="F112" s="150"/>
      <c r="G112" s="151"/>
      <c r="H112" s="11" t="s">
        <v>744</v>
      </c>
      <c r="I112" s="14">
        <v>1.64</v>
      </c>
      <c r="J112" s="120">
        <f t="shared" si="2"/>
        <v>6.56</v>
      </c>
      <c r="K112" s="126"/>
    </row>
    <row r="113" spans="1:11" ht="24">
      <c r="A113" s="125"/>
      <c r="B113" s="118">
        <v>2</v>
      </c>
      <c r="C113" s="10" t="s">
        <v>583</v>
      </c>
      <c r="D113" s="129" t="s">
        <v>583</v>
      </c>
      <c r="E113" s="129" t="s">
        <v>275</v>
      </c>
      <c r="F113" s="150"/>
      <c r="G113" s="151"/>
      <c r="H113" s="11" t="s">
        <v>744</v>
      </c>
      <c r="I113" s="14">
        <v>1.64</v>
      </c>
      <c r="J113" s="120">
        <f t="shared" si="2"/>
        <v>3.28</v>
      </c>
      <c r="K113" s="126"/>
    </row>
    <row r="114" spans="1:11" ht="24">
      <c r="A114" s="125"/>
      <c r="B114" s="118">
        <v>5</v>
      </c>
      <c r="C114" s="10" t="s">
        <v>583</v>
      </c>
      <c r="D114" s="129" t="s">
        <v>583</v>
      </c>
      <c r="E114" s="129" t="s">
        <v>317</v>
      </c>
      <c r="F114" s="150"/>
      <c r="G114" s="151"/>
      <c r="H114" s="11" t="s">
        <v>744</v>
      </c>
      <c r="I114" s="14">
        <v>1.64</v>
      </c>
      <c r="J114" s="120">
        <f t="shared" si="2"/>
        <v>8.1999999999999993</v>
      </c>
      <c r="K114" s="126"/>
    </row>
    <row r="115" spans="1:11" ht="24">
      <c r="A115" s="125"/>
      <c r="B115" s="118">
        <v>10</v>
      </c>
      <c r="C115" s="10" t="s">
        <v>745</v>
      </c>
      <c r="D115" s="129" t="s">
        <v>745</v>
      </c>
      <c r="E115" s="129" t="s">
        <v>112</v>
      </c>
      <c r="F115" s="150"/>
      <c r="G115" s="151"/>
      <c r="H115" s="11" t="s">
        <v>746</v>
      </c>
      <c r="I115" s="14">
        <v>1.64</v>
      </c>
      <c r="J115" s="120">
        <f t="shared" si="2"/>
        <v>16.399999999999999</v>
      </c>
      <c r="K115" s="126"/>
    </row>
    <row r="116" spans="1:11" ht="24">
      <c r="A116" s="125"/>
      <c r="B116" s="118">
        <v>4</v>
      </c>
      <c r="C116" s="10" t="s">
        <v>745</v>
      </c>
      <c r="D116" s="129" t="s">
        <v>745</v>
      </c>
      <c r="E116" s="129" t="s">
        <v>216</v>
      </c>
      <c r="F116" s="150"/>
      <c r="G116" s="151"/>
      <c r="H116" s="11" t="s">
        <v>746</v>
      </c>
      <c r="I116" s="14">
        <v>1.64</v>
      </c>
      <c r="J116" s="120">
        <f t="shared" si="2"/>
        <v>6.56</v>
      </c>
      <c r="K116" s="126"/>
    </row>
    <row r="117" spans="1:11" ht="24">
      <c r="A117" s="125"/>
      <c r="B117" s="118">
        <v>4</v>
      </c>
      <c r="C117" s="10" t="s">
        <v>745</v>
      </c>
      <c r="D117" s="129" t="s">
        <v>745</v>
      </c>
      <c r="E117" s="129" t="s">
        <v>218</v>
      </c>
      <c r="F117" s="150"/>
      <c r="G117" s="151"/>
      <c r="H117" s="11" t="s">
        <v>746</v>
      </c>
      <c r="I117" s="14">
        <v>1.64</v>
      </c>
      <c r="J117" s="120">
        <f t="shared" si="2"/>
        <v>6.56</v>
      </c>
      <c r="K117" s="126"/>
    </row>
    <row r="118" spans="1:11" ht="24">
      <c r="A118" s="125"/>
      <c r="B118" s="118">
        <v>5</v>
      </c>
      <c r="C118" s="10" t="s">
        <v>745</v>
      </c>
      <c r="D118" s="129" t="s">
        <v>745</v>
      </c>
      <c r="E118" s="129" t="s">
        <v>219</v>
      </c>
      <c r="F118" s="150"/>
      <c r="G118" s="151"/>
      <c r="H118" s="11" t="s">
        <v>746</v>
      </c>
      <c r="I118" s="14">
        <v>1.64</v>
      </c>
      <c r="J118" s="120">
        <f t="shared" si="2"/>
        <v>8.1999999999999993</v>
      </c>
      <c r="K118" s="126"/>
    </row>
    <row r="119" spans="1:11" ht="24">
      <c r="A119" s="125"/>
      <c r="B119" s="118">
        <v>2</v>
      </c>
      <c r="C119" s="10" t="s">
        <v>745</v>
      </c>
      <c r="D119" s="129" t="s">
        <v>745</v>
      </c>
      <c r="E119" s="129" t="s">
        <v>269</v>
      </c>
      <c r="F119" s="150"/>
      <c r="G119" s="151"/>
      <c r="H119" s="11" t="s">
        <v>746</v>
      </c>
      <c r="I119" s="14">
        <v>1.64</v>
      </c>
      <c r="J119" s="120">
        <f t="shared" ref="J119:J150" si="3">I119*B119</f>
        <v>3.28</v>
      </c>
      <c r="K119" s="126"/>
    </row>
    <row r="120" spans="1:11" ht="24">
      <c r="A120" s="125"/>
      <c r="B120" s="118">
        <v>2</v>
      </c>
      <c r="C120" s="10" t="s">
        <v>745</v>
      </c>
      <c r="D120" s="129" t="s">
        <v>745</v>
      </c>
      <c r="E120" s="129" t="s">
        <v>220</v>
      </c>
      <c r="F120" s="150"/>
      <c r="G120" s="151"/>
      <c r="H120" s="11" t="s">
        <v>746</v>
      </c>
      <c r="I120" s="14">
        <v>1.64</v>
      </c>
      <c r="J120" s="120">
        <f t="shared" si="3"/>
        <v>3.28</v>
      </c>
      <c r="K120" s="126"/>
    </row>
    <row r="121" spans="1:11" ht="24">
      <c r="A121" s="125"/>
      <c r="B121" s="118">
        <v>4</v>
      </c>
      <c r="C121" s="10" t="s">
        <v>745</v>
      </c>
      <c r="D121" s="129" t="s">
        <v>745</v>
      </c>
      <c r="E121" s="129" t="s">
        <v>271</v>
      </c>
      <c r="F121" s="150"/>
      <c r="G121" s="151"/>
      <c r="H121" s="11" t="s">
        <v>746</v>
      </c>
      <c r="I121" s="14">
        <v>1.64</v>
      </c>
      <c r="J121" s="120">
        <f t="shared" si="3"/>
        <v>6.56</v>
      </c>
      <c r="K121" s="126"/>
    </row>
    <row r="122" spans="1:11" ht="24">
      <c r="A122" s="125"/>
      <c r="B122" s="118">
        <v>2</v>
      </c>
      <c r="C122" s="10" t="s">
        <v>745</v>
      </c>
      <c r="D122" s="129" t="s">
        <v>745</v>
      </c>
      <c r="E122" s="129" t="s">
        <v>272</v>
      </c>
      <c r="F122" s="150"/>
      <c r="G122" s="151"/>
      <c r="H122" s="11" t="s">
        <v>746</v>
      </c>
      <c r="I122" s="14">
        <v>1.64</v>
      </c>
      <c r="J122" s="120">
        <f t="shared" si="3"/>
        <v>3.28</v>
      </c>
      <c r="K122" s="126"/>
    </row>
    <row r="123" spans="1:11" ht="24">
      <c r="A123" s="125"/>
      <c r="B123" s="118">
        <v>2</v>
      </c>
      <c r="C123" s="10" t="s">
        <v>745</v>
      </c>
      <c r="D123" s="129" t="s">
        <v>745</v>
      </c>
      <c r="E123" s="129" t="s">
        <v>273</v>
      </c>
      <c r="F123" s="150"/>
      <c r="G123" s="151"/>
      <c r="H123" s="11" t="s">
        <v>746</v>
      </c>
      <c r="I123" s="14">
        <v>1.64</v>
      </c>
      <c r="J123" s="120">
        <f t="shared" si="3"/>
        <v>3.28</v>
      </c>
      <c r="K123" s="126"/>
    </row>
    <row r="124" spans="1:11" ht="24">
      <c r="A124" s="125"/>
      <c r="B124" s="118">
        <v>4</v>
      </c>
      <c r="C124" s="10" t="s">
        <v>745</v>
      </c>
      <c r="D124" s="129" t="s">
        <v>745</v>
      </c>
      <c r="E124" s="129" t="s">
        <v>316</v>
      </c>
      <c r="F124" s="150"/>
      <c r="G124" s="151"/>
      <c r="H124" s="11" t="s">
        <v>746</v>
      </c>
      <c r="I124" s="14">
        <v>1.64</v>
      </c>
      <c r="J124" s="120">
        <f t="shared" si="3"/>
        <v>6.56</v>
      </c>
      <c r="K124" s="126"/>
    </row>
    <row r="125" spans="1:11" ht="24">
      <c r="A125" s="125"/>
      <c r="B125" s="118">
        <v>4</v>
      </c>
      <c r="C125" s="10" t="s">
        <v>745</v>
      </c>
      <c r="D125" s="129" t="s">
        <v>745</v>
      </c>
      <c r="E125" s="129" t="s">
        <v>275</v>
      </c>
      <c r="F125" s="150"/>
      <c r="G125" s="151"/>
      <c r="H125" s="11" t="s">
        <v>746</v>
      </c>
      <c r="I125" s="14">
        <v>1.64</v>
      </c>
      <c r="J125" s="120">
        <f t="shared" si="3"/>
        <v>6.56</v>
      </c>
      <c r="K125" s="126"/>
    </row>
    <row r="126" spans="1:11" ht="24">
      <c r="A126" s="125"/>
      <c r="B126" s="118">
        <v>2</v>
      </c>
      <c r="C126" s="10" t="s">
        <v>745</v>
      </c>
      <c r="D126" s="129" t="s">
        <v>745</v>
      </c>
      <c r="E126" s="129" t="s">
        <v>276</v>
      </c>
      <c r="F126" s="150"/>
      <c r="G126" s="151"/>
      <c r="H126" s="11" t="s">
        <v>746</v>
      </c>
      <c r="I126" s="14">
        <v>1.64</v>
      </c>
      <c r="J126" s="120">
        <f t="shared" si="3"/>
        <v>3.28</v>
      </c>
      <c r="K126" s="126"/>
    </row>
    <row r="127" spans="1:11" ht="24">
      <c r="A127" s="125"/>
      <c r="B127" s="118">
        <v>2</v>
      </c>
      <c r="C127" s="10" t="s">
        <v>745</v>
      </c>
      <c r="D127" s="129" t="s">
        <v>745</v>
      </c>
      <c r="E127" s="129" t="s">
        <v>317</v>
      </c>
      <c r="F127" s="150"/>
      <c r="G127" s="151"/>
      <c r="H127" s="11" t="s">
        <v>746</v>
      </c>
      <c r="I127" s="14">
        <v>1.64</v>
      </c>
      <c r="J127" s="120">
        <f t="shared" si="3"/>
        <v>3.28</v>
      </c>
      <c r="K127" s="126"/>
    </row>
    <row r="128" spans="1:11" ht="24">
      <c r="A128" s="125"/>
      <c r="B128" s="118">
        <v>2</v>
      </c>
      <c r="C128" s="10" t="s">
        <v>745</v>
      </c>
      <c r="D128" s="129" t="s">
        <v>745</v>
      </c>
      <c r="E128" s="129" t="s">
        <v>669</v>
      </c>
      <c r="F128" s="150"/>
      <c r="G128" s="151"/>
      <c r="H128" s="11" t="s">
        <v>746</v>
      </c>
      <c r="I128" s="14">
        <v>1.64</v>
      </c>
      <c r="J128" s="120">
        <f t="shared" si="3"/>
        <v>3.28</v>
      </c>
      <c r="K128" s="126"/>
    </row>
    <row r="129" spans="1:11" ht="24">
      <c r="A129" s="125"/>
      <c r="B129" s="118">
        <v>8</v>
      </c>
      <c r="C129" s="10" t="s">
        <v>747</v>
      </c>
      <c r="D129" s="129" t="s">
        <v>747</v>
      </c>
      <c r="E129" s="129" t="s">
        <v>216</v>
      </c>
      <c r="F129" s="150"/>
      <c r="G129" s="151"/>
      <c r="H129" s="11" t="s">
        <v>748</v>
      </c>
      <c r="I129" s="14">
        <v>1.64</v>
      </c>
      <c r="J129" s="120">
        <f t="shared" si="3"/>
        <v>13.12</v>
      </c>
      <c r="K129" s="126"/>
    </row>
    <row r="130" spans="1:11" ht="24">
      <c r="A130" s="125"/>
      <c r="B130" s="118">
        <v>2</v>
      </c>
      <c r="C130" s="10" t="s">
        <v>747</v>
      </c>
      <c r="D130" s="129" t="s">
        <v>747</v>
      </c>
      <c r="E130" s="129" t="s">
        <v>218</v>
      </c>
      <c r="F130" s="150"/>
      <c r="G130" s="151"/>
      <c r="H130" s="11" t="s">
        <v>748</v>
      </c>
      <c r="I130" s="14">
        <v>1.64</v>
      </c>
      <c r="J130" s="120">
        <f t="shared" si="3"/>
        <v>3.28</v>
      </c>
      <c r="K130" s="126"/>
    </row>
    <row r="131" spans="1:11" ht="24">
      <c r="A131" s="125"/>
      <c r="B131" s="118">
        <v>2</v>
      </c>
      <c r="C131" s="10" t="s">
        <v>747</v>
      </c>
      <c r="D131" s="129" t="s">
        <v>747</v>
      </c>
      <c r="E131" s="129" t="s">
        <v>219</v>
      </c>
      <c r="F131" s="150"/>
      <c r="G131" s="151"/>
      <c r="H131" s="11" t="s">
        <v>748</v>
      </c>
      <c r="I131" s="14">
        <v>1.64</v>
      </c>
      <c r="J131" s="120">
        <f t="shared" si="3"/>
        <v>3.28</v>
      </c>
      <c r="K131" s="126"/>
    </row>
    <row r="132" spans="1:11" ht="24">
      <c r="A132" s="125"/>
      <c r="B132" s="118">
        <v>4</v>
      </c>
      <c r="C132" s="10" t="s">
        <v>747</v>
      </c>
      <c r="D132" s="129" t="s">
        <v>747</v>
      </c>
      <c r="E132" s="129" t="s">
        <v>269</v>
      </c>
      <c r="F132" s="150"/>
      <c r="G132" s="151"/>
      <c r="H132" s="11" t="s">
        <v>748</v>
      </c>
      <c r="I132" s="14">
        <v>1.64</v>
      </c>
      <c r="J132" s="120">
        <f t="shared" si="3"/>
        <v>6.56</v>
      </c>
      <c r="K132" s="126"/>
    </row>
    <row r="133" spans="1:11" ht="24">
      <c r="A133" s="125"/>
      <c r="B133" s="118">
        <v>2</v>
      </c>
      <c r="C133" s="10" t="s">
        <v>747</v>
      </c>
      <c r="D133" s="129" t="s">
        <v>747</v>
      </c>
      <c r="E133" s="129" t="s">
        <v>220</v>
      </c>
      <c r="F133" s="150"/>
      <c r="G133" s="151"/>
      <c r="H133" s="11" t="s">
        <v>748</v>
      </c>
      <c r="I133" s="14">
        <v>1.64</v>
      </c>
      <c r="J133" s="120">
        <f t="shared" si="3"/>
        <v>3.28</v>
      </c>
      <c r="K133" s="126"/>
    </row>
    <row r="134" spans="1:11" ht="24">
      <c r="A134" s="125"/>
      <c r="B134" s="118">
        <v>4</v>
      </c>
      <c r="C134" s="10" t="s">
        <v>747</v>
      </c>
      <c r="D134" s="129" t="s">
        <v>747</v>
      </c>
      <c r="E134" s="129" t="s">
        <v>271</v>
      </c>
      <c r="F134" s="150"/>
      <c r="G134" s="151"/>
      <c r="H134" s="11" t="s">
        <v>748</v>
      </c>
      <c r="I134" s="14">
        <v>1.64</v>
      </c>
      <c r="J134" s="120">
        <f t="shared" si="3"/>
        <v>6.56</v>
      </c>
      <c r="K134" s="126"/>
    </row>
    <row r="135" spans="1:11" ht="24">
      <c r="A135" s="125"/>
      <c r="B135" s="118">
        <v>4</v>
      </c>
      <c r="C135" s="10" t="s">
        <v>747</v>
      </c>
      <c r="D135" s="129" t="s">
        <v>747</v>
      </c>
      <c r="E135" s="129" t="s">
        <v>272</v>
      </c>
      <c r="F135" s="150"/>
      <c r="G135" s="151"/>
      <c r="H135" s="11" t="s">
        <v>748</v>
      </c>
      <c r="I135" s="14">
        <v>1.64</v>
      </c>
      <c r="J135" s="120">
        <f t="shared" si="3"/>
        <v>6.56</v>
      </c>
      <c r="K135" s="126"/>
    </row>
    <row r="136" spans="1:11" ht="24">
      <c r="A136" s="125"/>
      <c r="B136" s="118">
        <v>5</v>
      </c>
      <c r="C136" s="10" t="s">
        <v>747</v>
      </c>
      <c r="D136" s="129" t="s">
        <v>747</v>
      </c>
      <c r="E136" s="129" t="s">
        <v>273</v>
      </c>
      <c r="F136" s="150"/>
      <c r="G136" s="151"/>
      <c r="H136" s="11" t="s">
        <v>748</v>
      </c>
      <c r="I136" s="14">
        <v>1.64</v>
      </c>
      <c r="J136" s="120">
        <f t="shared" si="3"/>
        <v>8.1999999999999993</v>
      </c>
      <c r="K136" s="126"/>
    </row>
    <row r="137" spans="1:11" ht="24">
      <c r="A137" s="125"/>
      <c r="B137" s="118">
        <v>3</v>
      </c>
      <c r="C137" s="10" t="s">
        <v>747</v>
      </c>
      <c r="D137" s="129" t="s">
        <v>747</v>
      </c>
      <c r="E137" s="129" t="s">
        <v>274</v>
      </c>
      <c r="F137" s="150"/>
      <c r="G137" s="151"/>
      <c r="H137" s="11" t="s">
        <v>748</v>
      </c>
      <c r="I137" s="14">
        <v>1.64</v>
      </c>
      <c r="J137" s="120">
        <f t="shared" si="3"/>
        <v>4.92</v>
      </c>
      <c r="K137" s="126"/>
    </row>
    <row r="138" spans="1:11" ht="24">
      <c r="A138" s="125"/>
      <c r="B138" s="118">
        <v>3</v>
      </c>
      <c r="C138" s="10" t="s">
        <v>747</v>
      </c>
      <c r="D138" s="129" t="s">
        <v>747</v>
      </c>
      <c r="E138" s="129" t="s">
        <v>316</v>
      </c>
      <c r="F138" s="150"/>
      <c r="G138" s="151"/>
      <c r="H138" s="11" t="s">
        <v>748</v>
      </c>
      <c r="I138" s="14">
        <v>1.64</v>
      </c>
      <c r="J138" s="120">
        <f t="shared" si="3"/>
        <v>4.92</v>
      </c>
      <c r="K138" s="126"/>
    </row>
    <row r="139" spans="1:11" ht="24">
      <c r="A139" s="125"/>
      <c r="B139" s="118">
        <v>4</v>
      </c>
      <c r="C139" s="10" t="s">
        <v>747</v>
      </c>
      <c r="D139" s="129" t="s">
        <v>747</v>
      </c>
      <c r="E139" s="129" t="s">
        <v>275</v>
      </c>
      <c r="F139" s="150"/>
      <c r="G139" s="151"/>
      <c r="H139" s="11" t="s">
        <v>748</v>
      </c>
      <c r="I139" s="14">
        <v>1.64</v>
      </c>
      <c r="J139" s="120">
        <f t="shared" si="3"/>
        <v>6.56</v>
      </c>
      <c r="K139" s="126"/>
    </row>
    <row r="140" spans="1:11" ht="24">
      <c r="A140" s="125"/>
      <c r="B140" s="118">
        <v>2</v>
      </c>
      <c r="C140" s="10" t="s">
        <v>747</v>
      </c>
      <c r="D140" s="129" t="s">
        <v>747</v>
      </c>
      <c r="E140" s="129" t="s">
        <v>276</v>
      </c>
      <c r="F140" s="150"/>
      <c r="G140" s="151"/>
      <c r="H140" s="11" t="s">
        <v>748</v>
      </c>
      <c r="I140" s="14">
        <v>1.64</v>
      </c>
      <c r="J140" s="120">
        <f t="shared" si="3"/>
        <v>3.28</v>
      </c>
      <c r="K140" s="126"/>
    </row>
    <row r="141" spans="1:11" ht="24">
      <c r="A141" s="125"/>
      <c r="B141" s="118">
        <v>2</v>
      </c>
      <c r="C141" s="10" t="s">
        <v>747</v>
      </c>
      <c r="D141" s="129" t="s">
        <v>747</v>
      </c>
      <c r="E141" s="129" t="s">
        <v>317</v>
      </c>
      <c r="F141" s="150"/>
      <c r="G141" s="151"/>
      <c r="H141" s="11" t="s">
        <v>748</v>
      </c>
      <c r="I141" s="14">
        <v>1.64</v>
      </c>
      <c r="J141" s="120">
        <f t="shared" si="3"/>
        <v>3.28</v>
      </c>
      <c r="K141" s="126"/>
    </row>
    <row r="142" spans="1:11" ht="24">
      <c r="A142" s="125"/>
      <c r="B142" s="118">
        <v>4</v>
      </c>
      <c r="C142" s="10" t="s">
        <v>747</v>
      </c>
      <c r="D142" s="129" t="s">
        <v>747</v>
      </c>
      <c r="E142" s="129" t="s">
        <v>670</v>
      </c>
      <c r="F142" s="150"/>
      <c r="G142" s="151"/>
      <c r="H142" s="11" t="s">
        <v>748</v>
      </c>
      <c r="I142" s="14">
        <v>1.64</v>
      </c>
      <c r="J142" s="120">
        <f t="shared" si="3"/>
        <v>6.56</v>
      </c>
      <c r="K142" s="126"/>
    </row>
    <row r="143" spans="1:11" ht="24">
      <c r="A143" s="125"/>
      <c r="B143" s="118">
        <v>2</v>
      </c>
      <c r="C143" s="10" t="s">
        <v>747</v>
      </c>
      <c r="D143" s="129" t="s">
        <v>747</v>
      </c>
      <c r="E143" s="129" t="s">
        <v>669</v>
      </c>
      <c r="F143" s="150"/>
      <c r="G143" s="151"/>
      <c r="H143" s="11" t="s">
        <v>748</v>
      </c>
      <c r="I143" s="14">
        <v>1.64</v>
      </c>
      <c r="J143" s="120">
        <f t="shared" si="3"/>
        <v>3.28</v>
      </c>
      <c r="K143" s="126"/>
    </row>
    <row r="144" spans="1:11" ht="24">
      <c r="A144" s="125"/>
      <c r="B144" s="118">
        <v>8</v>
      </c>
      <c r="C144" s="10" t="s">
        <v>749</v>
      </c>
      <c r="D144" s="129" t="s">
        <v>749</v>
      </c>
      <c r="E144" s="129" t="s">
        <v>112</v>
      </c>
      <c r="F144" s="150"/>
      <c r="G144" s="151"/>
      <c r="H144" s="11" t="s">
        <v>750</v>
      </c>
      <c r="I144" s="14">
        <v>1.64</v>
      </c>
      <c r="J144" s="120">
        <f t="shared" si="3"/>
        <v>13.12</v>
      </c>
      <c r="K144" s="126"/>
    </row>
    <row r="145" spans="1:11" ht="24">
      <c r="A145" s="125"/>
      <c r="B145" s="118">
        <v>6</v>
      </c>
      <c r="C145" s="10" t="s">
        <v>749</v>
      </c>
      <c r="D145" s="129" t="s">
        <v>749</v>
      </c>
      <c r="E145" s="129" t="s">
        <v>216</v>
      </c>
      <c r="F145" s="150"/>
      <c r="G145" s="151"/>
      <c r="H145" s="11" t="s">
        <v>750</v>
      </c>
      <c r="I145" s="14">
        <v>1.64</v>
      </c>
      <c r="J145" s="120">
        <f t="shared" si="3"/>
        <v>9.84</v>
      </c>
      <c r="K145" s="126"/>
    </row>
    <row r="146" spans="1:11" ht="24">
      <c r="A146" s="125"/>
      <c r="B146" s="118">
        <v>4</v>
      </c>
      <c r="C146" s="10" t="s">
        <v>749</v>
      </c>
      <c r="D146" s="129" t="s">
        <v>749</v>
      </c>
      <c r="E146" s="129" t="s">
        <v>218</v>
      </c>
      <c r="F146" s="150"/>
      <c r="G146" s="151"/>
      <c r="H146" s="11" t="s">
        <v>750</v>
      </c>
      <c r="I146" s="14">
        <v>1.64</v>
      </c>
      <c r="J146" s="120">
        <f t="shared" si="3"/>
        <v>6.56</v>
      </c>
      <c r="K146" s="126"/>
    </row>
    <row r="147" spans="1:11" ht="24">
      <c r="A147" s="125"/>
      <c r="B147" s="118">
        <v>4</v>
      </c>
      <c r="C147" s="10" t="s">
        <v>749</v>
      </c>
      <c r="D147" s="129" t="s">
        <v>749</v>
      </c>
      <c r="E147" s="129" t="s">
        <v>219</v>
      </c>
      <c r="F147" s="150"/>
      <c r="G147" s="151"/>
      <c r="H147" s="11" t="s">
        <v>750</v>
      </c>
      <c r="I147" s="14">
        <v>1.64</v>
      </c>
      <c r="J147" s="120">
        <f t="shared" si="3"/>
        <v>6.56</v>
      </c>
      <c r="K147" s="126"/>
    </row>
    <row r="148" spans="1:11" ht="24">
      <c r="A148" s="125"/>
      <c r="B148" s="118">
        <v>4</v>
      </c>
      <c r="C148" s="10" t="s">
        <v>749</v>
      </c>
      <c r="D148" s="129" t="s">
        <v>749</v>
      </c>
      <c r="E148" s="129" t="s">
        <v>269</v>
      </c>
      <c r="F148" s="150"/>
      <c r="G148" s="151"/>
      <c r="H148" s="11" t="s">
        <v>750</v>
      </c>
      <c r="I148" s="14">
        <v>1.64</v>
      </c>
      <c r="J148" s="120">
        <f t="shared" si="3"/>
        <v>6.56</v>
      </c>
      <c r="K148" s="126"/>
    </row>
    <row r="149" spans="1:11" ht="24">
      <c r="A149" s="125"/>
      <c r="B149" s="118">
        <v>2</v>
      </c>
      <c r="C149" s="10" t="s">
        <v>749</v>
      </c>
      <c r="D149" s="129" t="s">
        <v>749</v>
      </c>
      <c r="E149" s="129" t="s">
        <v>220</v>
      </c>
      <c r="F149" s="150"/>
      <c r="G149" s="151"/>
      <c r="H149" s="11" t="s">
        <v>750</v>
      </c>
      <c r="I149" s="14">
        <v>1.64</v>
      </c>
      <c r="J149" s="120">
        <f t="shared" si="3"/>
        <v>3.28</v>
      </c>
      <c r="K149" s="126"/>
    </row>
    <row r="150" spans="1:11" ht="24">
      <c r="A150" s="125"/>
      <c r="B150" s="118">
        <v>6</v>
      </c>
      <c r="C150" s="10" t="s">
        <v>749</v>
      </c>
      <c r="D150" s="129" t="s">
        <v>749</v>
      </c>
      <c r="E150" s="129" t="s">
        <v>271</v>
      </c>
      <c r="F150" s="150"/>
      <c r="G150" s="151"/>
      <c r="H150" s="11" t="s">
        <v>750</v>
      </c>
      <c r="I150" s="14">
        <v>1.64</v>
      </c>
      <c r="J150" s="120">
        <f t="shared" si="3"/>
        <v>9.84</v>
      </c>
      <c r="K150" s="126"/>
    </row>
    <row r="151" spans="1:11" ht="24">
      <c r="A151" s="125"/>
      <c r="B151" s="118">
        <v>2</v>
      </c>
      <c r="C151" s="10" t="s">
        <v>749</v>
      </c>
      <c r="D151" s="129" t="s">
        <v>749</v>
      </c>
      <c r="E151" s="129" t="s">
        <v>272</v>
      </c>
      <c r="F151" s="150"/>
      <c r="G151" s="151"/>
      <c r="H151" s="11" t="s">
        <v>750</v>
      </c>
      <c r="I151" s="14">
        <v>1.64</v>
      </c>
      <c r="J151" s="120">
        <f t="shared" ref="J151:J164" si="4">I151*B151</f>
        <v>3.28</v>
      </c>
      <c r="K151" s="126"/>
    </row>
    <row r="152" spans="1:11" ht="24">
      <c r="A152" s="125"/>
      <c r="B152" s="118">
        <v>2</v>
      </c>
      <c r="C152" s="10" t="s">
        <v>749</v>
      </c>
      <c r="D152" s="129" t="s">
        <v>749</v>
      </c>
      <c r="E152" s="129" t="s">
        <v>273</v>
      </c>
      <c r="F152" s="150"/>
      <c r="G152" s="151"/>
      <c r="H152" s="11" t="s">
        <v>750</v>
      </c>
      <c r="I152" s="14">
        <v>1.64</v>
      </c>
      <c r="J152" s="120">
        <f t="shared" si="4"/>
        <v>3.28</v>
      </c>
      <c r="K152" s="126"/>
    </row>
    <row r="153" spans="1:11" ht="24">
      <c r="A153" s="125"/>
      <c r="B153" s="118">
        <v>3</v>
      </c>
      <c r="C153" s="10" t="s">
        <v>749</v>
      </c>
      <c r="D153" s="129" t="s">
        <v>749</v>
      </c>
      <c r="E153" s="129" t="s">
        <v>274</v>
      </c>
      <c r="F153" s="150"/>
      <c r="G153" s="151"/>
      <c r="H153" s="11" t="s">
        <v>750</v>
      </c>
      <c r="I153" s="14">
        <v>1.64</v>
      </c>
      <c r="J153" s="120">
        <f t="shared" si="4"/>
        <v>4.92</v>
      </c>
      <c r="K153" s="126"/>
    </row>
    <row r="154" spans="1:11" ht="24">
      <c r="A154" s="125"/>
      <c r="B154" s="118">
        <v>6</v>
      </c>
      <c r="C154" s="10" t="s">
        <v>749</v>
      </c>
      <c r="D154" s="129" t="s">
        <v>749</v>
      </c>
      <c r="E154" s="129" t="s">
        <v>316</v>
      </c>
      <c r="F154" s="150"/>
      <c r="G154" s="151"/>
      <c r="H154" s="11" t="s">
        <v>750</v>
      </c>
      <c r="I154" s="14">
        <v>1.64</v>
      </c>
      <c r="J154" s="120">
        <f t="shared" si="4"/>
        <v>9.84</v>
      </c>
      <c r="K154" s="126"/>
    </row>
    <row r="155" spans="1:11" ht="24">
      <c r="A155" s="125"/>
      <c r="B155" s="118">
        <v>6</v>
      </c>
      <c r="C155" s="10" t="s">
        <v>749</v>
      </c>
      <c r="D155" s="129" t="s">
        <v>749</v>
      </c>
      <c r="E155" s="129" t="s">
        <v>275</v>
      </c>
      <c r="F155" s="150"/>
      <c r="G155" s="151"/>
      <c r="H155" s="11" t="s">
        <v>750</v>
      </c>
      <c r="I155" s="14">
        <v>1.64</v>
      </c>
      <c r="J155" s="120">
        <f t="shared" si="4"/>
        <v>9.84</v>
      </c>
      <c r="K155" s="126"/>
    </row>
    <row r="156" spans="1:11" ht="24">
      <c r="A156" s="125"/>
      <c r="B156" s="118">
        <v>2</v>
      </c>
      <c r="C156" s="10" t="s">
        <v>749</v>
      </c>
      <c r="D156" s="129" t="s">
        <v>749</v>
      </c>
      <c r="E156" s="129" t="s">
        <v>276</v>
      </c>
      <c r="F156" s="150"/>
      <c r="G156" s="151"/>
      <c r="H156" s="11" t="s">
        <v>750</v>
      </c>
      <c r="I156" s="14">
        <v>1.64</v>
      </c>
      <c r="J156" s="120">
        <f t="shared" si="4"/>
        <v>3.28</v>
      </c>
      <c r="K156" s="126"/>
    </row>
    <row r="157" spans="1:11" ht="24">
      <c r="A157" s="125"/>
      <c r="B157" s="118">
        <v>3</v>
      </c>
      <c r="C157" s="10" t="s">
        <v>749</v>
      </c>
      <c r="D157" s="129" t="s">
        <v>749</v>
      </c>
      <c r="E157" s="129" t="s">
        <v>317</v>
      </c>
      <c r="F157" s="150"/>
      <c r="G157" s="151"/>
      <c r="H157" s="11" t="s">
        <v>750</v>
      </c>
      <c r="I157" s="14">
        <v>1.64</v>
      </c>
      <c r="J157" s="120">
        <f t="shared" si="4"/>
        <v>4.92</v>
      </c>
      <c r="K157" s="126"/>
    </row>
    <row r="158" spans="1:11" ht="24">
      <c r="A158" s="125"/>
      <c r="B158" s="118">
        <v>3</v>
      </c>
      <c r="C158" s="10" t="s">
        <v>749</v>
      </c>
      <c r="D158" s="129" t="s">
        <v>749</v>
      </c>
      <c r="E158" s="129" t="s">
        <v>670</v>
      </c>
      <c r="F158" s="150"/>
      <c r="G158" s="151"/>
      <c r="H158" s="11" t="s">
        <v>750</v>
      </c>
      <c r="I158" s="14">
        <v>1.64</v>
      </c>
      <c r="J158" s="120">
        <f t="shared" si="4"/>
        <v>4.92</v>
      </c>
      <c r="K158" s="126"/>
    </row>
    <row r="159" spans="1:11" ht="48">
      <c r="A159" s="125"/>
      <c r="B159" s="118">
        <v>1</v>
      </c>
      <c r="C159" s="10" t="s">
        <v>751</v>
      </c>
      <c r="D159" s="129" t="s">
        <v>751</v>
      </c>
      <c r="E159" s="129" t="s">
        <v>705</v>
      </c>
      <c r="F159" s="150"/>
      <c r="G159" s="151"/>
      <c r="H159" s="11" t="s">
        <v>760</v>
      </c>
      <c r="I159" s="14">
        <v>15.4</v>
      </c>
      <c r="J159" s="120">
        <f t="shared" si="4"/>
        <v>15.4</v>
      </c>
      <c r="K159" s="126"/>
    </row>
    <row r="160" spans="1:11" ht="48">
      <c r="A160" s="125"/>
      <c r="B160" s="118">
        <v>1</v>
      </c>
      <c r="C160" s="10" t="s">
        <v>752</v>
      </c>
      <c r="D160" s="129" t="s">
        <v>752</v>
      </c>
      <c r="E160" s="129" t="s">
        <v>705</v>
      </c>
      <c r="F160" s="150"/>
      <c r="G160" s="151"/>
      <c r="H160" s="11" t="s">
        <v>761</v>
      </c>
      <c r="I160" s="14">
        <v>16.03</v>
      </c>
      <c r="J160" s="120">
        <f t="shared" si="4"/>
        <v>16.03</v>
      </c>
      <c r="K160" s="126"/>
    </row>
    <row r="161" spans="1:11" ht="48">
      <c r="A161" s="125"/>
      <c r="B161" s="118">
        <v>1</v>
      </c>
      <c r="C161" s="10" t="s">
        <v>753</v>
      </c>
      <c r="D161" s="129" t="s">
        <v>753</v>
      </c>
      <c r="E161" s="129" t="s">
        <v>705</v>
      </c>
      <c r="F161" s="150"/>
      <c r="G161" s="151"/>
      <c r="H161" s="11" t="s">
        <v>762</v>
      </c>
      <c r="I161" s="14">
        <v>13.87</v>
      </c>
      <c r="J161" s="120">
        <f t="shared" si="4"/>
        <v>13.87</v>
      </c>
      <c r="K161" s="126"/>
    </row>
    <row r="162" spans="1:11" ht="48">
      <c r="A162" s="125"/>
      <c r="B162" s="118">
        <v>1</v>
      </c>
      <c r="C162" s="10" t="s">
        <v>754</v>
      </c>
      <c r="D162" s="129" t="s">
        <v>754</v>
      </c>
      <c r="E162" s="129" t="s">
        <v>705</v>
      </c>
      <c r="F162" s="150"/>
      <c r="G162" s="151"/>
      <c r="H162" s="11" t="s">
        <v>763</v>
      </c>
      <c r="I162" s="14">
        <v>14.38</v>
      </c>
      <c r="J162" s="120">
        <f t="shared" si="4"/>
        <v>14.38</v>
      </c>
      <c r="K162" s="126"/>
    </row>
    <row r="163" spans="1:11" ht="48">
      <c r="A163" s="125"/>
      <c r="B163" s="118">
        <v>1</v>
      </c>
      <c r="C163" s="10" t="s">
        <v>755</v>
      </c>
      <c r="D163" s="129" t="s">
        <v>755</v>
      </c>
      <c r="E163" s="129" t="s">
        <v>705</v>
      </c>
      <c r="F163" s="150"/>
      <c r="G163" s="151"/>
      <c r="H163" s="11" t="s">
        <v>764</v>
      </c>
      <c r="I163" s="14">
        <v>15.06</v>
      </c>
      <c r="J163" s="120">
        <f t="shared" si="4"/>
        <v>15.06</v>
      </c>
      <c r="K163" s="126"/>
    </row>
    <row r="164" spans="1:11" ht="48">
      <c r="A164" s="125"/>
      <c r="B164" s="119">
        <v>1</v>
      </c>
      <c r="C164" s="12" t="s">
        <v>756</v>
      </c>
      <c r="D164" s="130" t="s">
        <v>756</v>
      </c>
      <c r="E164" s="130" t="s">
        <v>705</v>
      </c>
      <c r="F164" s="160"/>
      <c r="G164" s="161"/>
      <c r="H164" s="13" t="s">
        <v>765</v>
      </c>
      <c r="I164" s="15">
        <v>15.59</v>
      </c>
      <c r="J164" s="121">
        <f t="shared" si="4"/>
        <v>15.59</v>
      </c>
      <c r="K164" s="126"/>
    </row>
    <row r="165" spans="1:11">
      <c r="A165" s="125"/>
      <c r="B165" s="137"/>
      <c r="C165" s="137"/>
      <c r="D165" s="137"/>
      <c r="E165" s="137"/>
      <c r="F165" s="137"/>
      <c r="G165" s="137"/>
      <c r="H165" s="137"/>
      <c r="I165" s="138" t="s">
        <v>261</v>
      </c>
      <c r="J165" s="139">
        <f>SUM(J23:J164)</f>
        <v>739.39999999999884</v>
      </c>
      <c r="K165" s="126"/>
    </row>
    <row r="166" spans="1:11">
      <c r="A166" s="125"/>
      <c r="B166" s="137"/>
      <c r="C166" s="137"/>
      <c r="D166" s="137"/>
      <c r="E166" s="137"/>
      <c r="F166" s="137"/>
      <c r="G166" s="137"/>
      <c r="H166" s="137"/>
      <c r="I166" s="138" t="s">
        <v>769</v>
      </c>
      <c r="J166" s="139">
        <f>J165*-20%</f>
        <v>-147.87999999999977</v>
      </c>
      <c r="K166" s="126"/>
    </row>
    <row r="167" spans="1:11" outlineLevel="1">
      <c r="A167" s="125"/>
      <c r="B167" s="137"/>
      <c r="C167" s="137"/>
      <c r="D167" s="137"/>
      <c r="E167" s="137"/>
      <c r="F167" s="137"/>
      <c r="G167" s="137"/>
      <c r="H167" s="137"/>
      <c r="I167" s="138" t="s">
        <v>770</v>
      </c>
      <c r="J167" s="139">
        <v>0</v>
      </c>
      <c r="K167" s="126"/>
    </row>
    <row r="168" spans="1:11">
      <c r="A168" s="125"/>
      <c r="B168" s="137"/>
      <c r="C168" s="137"/>
      <c r="D168" s="137"/>
      <c r="E168" s="137"/>
      <c r="F168" s="137"/>
      <c r="G168" s="137"/>
      <c r="H168" s="137"/>
      <c r="I168" s="138" t="s">
        <v>263</v>
      </c>
      <c r="J168" s="139">
        <f>SUM(J165:J167)</f>
        <v>591.51999999999907</v>
      </c>
      <c r="K168" s="126"/>
    </row>
    <row r="169" spans="1:11">
      <c r="A169" s="6"/>
      <c r="B169" s="7"/>
      <c r="C169" s="7"/>
      <c r="D169" s="7"/>
      <c r="E169" s="7"/>
      <c r="F169" s="7"/>
      <c r="G169" s="7"/>
      <c r="H169" s="7" t="s">
        <v>771</v>
      </c>
      <c r="I169" s="7"/>
      <c r="J169" s="7"/>
      <c r="K169" s="8"/>
    </row>
    <row r="171" spans="1:11">
      <c r="H171" s="141" t="s">
        <v>772</v>
      </c>
      <c r="I171" s="142">
        <v>739.4</v>
      </c>
    </row>
    <row r="172" spans="1:11">
      <c r="H172" s="147" t="s">
        <v>773</v>
      </c>
      <c r="I172" s="146">
        <f>I171-J168</f>
        <v>147.8800000000009</v>
      </c>
    </row>
    <row r="174" spans="1:11">
      <c r="H174" s="1" t="s">
        <v>714</v>
      </c>
      <c r="I174" s="102">
        <f>'Tax Invoice'!E14</f>
        <v>38.25</v>
      </c>
    </row>
    <row r="175" spans="1:11">
      <c r="H175" s="1" t="s">
        <v>711</v>
      </c>
      <c r="I175" s="102">
        <f>'Tax Invoice'!M11</f>
        <v>36.57</v>
      </c>
    </row>
    <row r="176" spans="1:11">
      <c r="H176" s="1" t="s">
        <v>715</v>
      </c>
      <c r="I176" s="102">
        <f>I178/I175</f>
        <v>618.69401148482257</v>
      </c>
    </row>
    <row r="177" spans="8:9">
      <c r="H177" s="1" t="s">
        <v>716</v>
      </c>
      <c r="I177" s="102">
        <f>I179/I175</f>
        <v>618.69401148482257</v>
      </c>
    </row>
    <row r="178" spans="8:9">
      <c r="H178" s="1" t="s">
        <v>712</v>
      </c>
      <c r="I178" s="102">
        <f>I179</f>
        <v>22625.639999999963</v>
      </c>
    </row>
    <row r="179" spans="8:9">
      <c r="H179" s="1" t="s">
        <v>713</v>
      </c>
      <c r="I179" s="102">
        <f>J168*I174</f>
        <v>22625.639999999963</v>
      </c>
    </row>
  </sheetData>
  <mergeCells count="146">
    <mergeCell ref="F164:G164"/>
    <mergeCell ref="F37:G37"/>
    <mergeCell ref="F38:G38"/>
    <mergeCell ref="F39:G39"/>
    <mergeCell ref="F40:G40"/>
    <mergeCell ref="F41:G41"/>
    <mergeCell ref="F42:G42"/>
    <mergeCell ref="F43:G43"/>
    <mergeCell ref="F44:G44"/>
    <mergeCell ref="F45:G45"/>
    <mergeCell ref="F46:G46"/>
    <mergeCell ref="F146:G146"/>
    <mergeCell ref="F147:G147"/>
    <mergeCell ref="F148:G148"/>
    <mergeCell ref="F149:G149"/>
    <mergeCell ref="F150:G150"/>
    <mergeCell ref="F160:G160"/>
    <mergeCell ref="F161:G161"/>
    <mergeCell ref="F162:G162"/>
    <mergeCell ref="F163:G163"/>
    <mergeCell ref="F137:G137"/>
    <mergeCell ref="F138:G138"/>
    <mergeCell ref="F139:G139"/>
    <mergeCell ref="F140:G140"/>
    <mergeCell ref="F141:G141"/>
    <mergeCell ref="F142:G142"/>
    <mergeCell ref="F143:G143"/>
    <mergeCell ref="F144:G144"/>
    <mergeCell ref="F145:G145"/>
    <mergeCell ref="F128:G128"/>
    <mergeCell ref="F129:G129"/>
    <mergeCell ref="F130:G130"/>
    <mergeCell ref="F131:G131"/>
    <mergeCell ref="F132:G132"/>
    <mergeCell ref="F133:G133"/>
    <mergeCell ref="F134:G134"/>
    <mergeCell ref="F135:G135"/>
    <mergeCell ref="F136:G136"/>
    <mergeCell ref="F110:G110"/>
    <mergeCell ref="F120:G120"/>
    <mergeCell ref="F121:G121"/>
    <mergeCell ref="F122:G122"/>
    <mergeCell ref="F123:G123"/>
    <mergeCell ref="F124:G124"/>
    <mergeCell ref="F125:G125"/>
    <mergeCell ref="F126:G126"/>
    <mergeCell ref="F127:G127"/>
    <mergeCell ref="F111:G111"/>
    <mergeCell ref="F112:G112"/>
    <mergeCell ref="F113:G113"/>
    <mergeCell ref="F114:G114"/>
    <mergeCell ref="F115:G115"/>
    <mergeCell ref="F116:G116"/>
    <mergeCell ref="F117:G117"/>
    <mergeCell ref="F118:G118"/>
    <mergeCell ref="F119:G119"/>
    <mergeCell ref="F101:G101"/>
    <mergeCell ref="F102:G102"/>
    <mergeCell ref="F103:G103"/>
    <mergeCell ref="F104:G104"/>
    <mergeCell ref="F105:G105"/>
    <mergeCell ref="F106:G106"/>
    <mergeCell ref="F107:G107"/>
    <mergeCell ref="F108:G108"/>
    <mergeCell ref="F109:G109"/>
    <mergeCell ref="F92:G92"/>
    <mergeCell ref="F93:G93"/>
    <mergeCell ref="F94:G94"/>
    <mergeCell ref="F95:G95"/>
    <mergeCell ref="F96:G96"/>
    <mergeCell ref="F97:G97"/>
    <mergeCell ref="F98:G98"/>
    <mergeCell ref="F99:G99"/>
    <mergeCell ref="F100:G100"/>
    <mergeCell ref="F83:G83"/>
    <mergeCell ref="F84:G84"/>
    <mergeCell ref="F85:G85"/>
    <mergeCell ref="F86:G86"/>
    <mergeCell ref="F87:G87"/>
    <mergeCell ref="F88:G88"/>
    <mergeCell ref="F89:G89"/>
    <mergeCell ref="F90:G90"/>
    <mergeCell ref="F91:G91"/>
    <mergeCell ref="F65:G65"/>
    <mergeCell ref="F66:G66"/>
    <mergeCell ref="F67:G67"/>
    <mergeCell ref="F68:G68"/>
    <mergeCell ref="F69:G69"/>
    <mergeCell ref="F70:G70"/>
    <mergeCell ref="F80:G80"/>
    <mergeCell ref="F81:G81"/>
    <mergeCell ref="F82:G82"/>
    <mergeCell ref="F71:G71"/>
    <mergeCell ref="F72:G72"/>
    <mergeCell ref="F73:G73"/>
    <mergeCell ref="F74:G74"/>
    <mergeCell ref="F75:G75"/>
    <mergeCell ref="F76:G76"/>
    <mergeCell ref="F77:G77"/>
    <mergeCell ref="F78:G78"/>
    <mergeCell ref="F79:G79"/>
    <mergeCell ref="F56:G56"/>
    <mergeCell ref="F57:G57"/>
    <mergeCell ref="F58:G58"/>
    <mergeCell ref="F59:G59"/>
    <mergeCell ref="F60:G60"/>
    <mergeCell ref="F61:G61"/>
    <mergeCell ref="F62:G62"/>
    <mergeCell ref="F63:G63"/>
    <mergeCell ref="F64:G64"/>
    <mergeCell ref="F28:G28"/>
    <mergeCell ref="F29:G29"/>
    <mergeCell ref="F30:G30"/>
    <mergeCell ref="F31:G31"/>
    <mergeCell ref="F32:G32"/>
    <mergeCell ref="F33:G33"/>
    <mergeCell ref="F34:G34"/>
    <mergeCell ref="F35:G35"/>
    <mergeCell ref="F36:G36"/>
    <mergeCell ref="J10:J11"/>
    <mergeCell ref="J15:J16"/>
    <mergeCell ref="F21:G21"/>
    <mergeCell ref="F22:G22"/>
    <mergeCell ref="F23:G23"/>
    <mergeCell ref="F24:G24"/>
    <mergeCell ref="F25:G25"/>
    <mergeCell ref="F26:G26"/>
    <mergeCell ref="F27:G27"/>
    <mergeCell ref="F47:G47"/>
    <mergeCell ref="F48:G48"/>
    <mergeCell ref="F49:G49"/>
    <mergeCell ref="F50:G50"/>
    <mergeCell ref="F51:G51"/>
    <mergeCell ref="F52:G52"/>
    <mergeCell ref="F53:G53"/>
    <mergeCell ref="F54:G54"/>
    <mergeCell ref="F55:G55"/>
    <mergeCell ref="F151:G151"/>
    <mergeCell ref="F152:G152"/>
    <mergeCell ref="F153:G153"/>
    <mergeCell ref="F154:G154"/>
    <mergeCell ref="F155:G155"/>
    <mergeCell ref="F156:G156"/>
    <mergeCell ref="F157:G157"/>
    <mergeCell ref="F158:G158"/>
    <mergeCell ref="F159:G159"/>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163"/>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439</v>
      </c>
      <c r="O1" t="s">
        <v>149</v>
      </c>
      <c r="T1" t="s">
        <v>261</v>
      </c>
      <c r="U1">
        <v>739.39999999999884</v>
      </c>
    </row>
    <row r="2" spans="1:21" ht="15.75">
      <c r="A2" s="125"/>
      <c r="B2" s="135" t="s">
        <v>139</v>
      </c>
      <c r="C2" s="131"/>
      <c r="D2" s="131"/>
      <c r="E2" s="131"/>
      <c r="F2" s="131"/>
      <c r="G2" s="131"/>
      <c r="H2" s="131"/>
      <c r="I2" s="136" t="s">
        <v>145</v>
      </c>
      <c r="J2" s="126"/>
      <c r="T2" t="s">
        <v>190</v>
      </c>
      <c r="U2">
        <v>0</v>
      </c>
    </row>
    <row r="3" spans="1:21">
      <c r="A3" s="125"/>
      <c r="B3" s="132" t="s">
        <v>140</v>
      </c>
      <c r="C3" s="131"/>
      <c r="D3" s="131"/>
      <c r="E3" s="131"/>
      <c r="F3" s="131"/>
      <c r="G3" s="131"/>
      <c r="H3" s="131"/>
      <c r="I3" s="131"/>
      <c r="J3" s="126"/>
      <c r="T3" t="s">
        <v>191</v>
      </c>
    </row>
    <row r="4" spans="1:21">
      <c r="A4" s="125"/>
      <c r="B4" s="132" t="s">
        <v>141</v>
      </c>
      <c r="C4" s="131"/>
      <c r="D4" s="131"/>
      <c r="E4" s="131"/>
      <c r="F4" s="131"/>
      <c r="G4" s="131"/>
      <c r="H4" s="131"/>
      <c r="I4" s="131"/>
      <c r="J4" s="126"/>
      <c r="T4" t="s">
        <v>263</v>
      </c>
      <c r="U4">
        <v>739.39999999999884</v>
      </c>
    </row>
    <row r="5" spans="1:21">
      <c r="A5" s="125"/>
      <c r="B5" s="132" t="s">
        <v>142</v>
      </c>
      <c r="C5" s="131"/>
      <c r="D5" s="131"/>
      <c r="E5" s="131"/>
      <c r="F5" s="131"/>
      <c r="G5" s="131"/>
      <c r="H5" s="131"/>
      <c r="I5" s="131"/>
      <c r="J5" s="126"/>
      <c r="S5" t="s">
        <v>759</v>
      </c>
    </row>
    <row r="6" spans="1:21">
      <c r="A6" s="125"/>
      <c r="B6" s="132" t="s">
        <v>143</v>
      </c>
      <c r="C6" s="131"/>
      <c r="D6" s="131"/>
      <c r="E6" s="131"/>
      <c r="F6" s="131"/>
      <c r="G6" s="131"/>
      <c r="H6" s="131"/>
      <c r="I6" s="131"/>
      <c r="J6" s="126"/>
    </row>
    <row r="7" spans="1:21">
      <c r="A7" s="125"/>
      <c r="B7" s="132" t="s">
        <v>144</v>
      </c>
      <c r="C7" s="131"/>
      <c r="D7" s="131"/>
      <c r="E7" s="131"/>
      <c r="F7" s="131"/>
      <c r="G7" s="131"/>
      <c r="H7" s="131"/>
      <c r="I7" s="131"/>
      <c r="J7" s="126"/>
    </row>
    <row r="8" spans="1:21">
      <c r="A8" s="125"/>
      <c r="B8" s="131"/>
      <c r="C8" s="131"/>
      <c r="D8" s="131"/>
      <c r="E8" s="131"/>
      <c r="F8" s="131"/>
      <c r="G8" s="131"/>
      <c r="H8" s="131"/>
      <c r="I8" s="131"/>
      <c r="J8" s="126"/>
    </row>
    <row r="9" spans="1:21">
      <c r="A9" s="125"/>
      <c r="B9" s="112" t="s">
        <v>5</v>
      </c>
      <c r="C9" s="113"/>
      <c r="D9" s="113"/>
      <c r="E9" s="114"/>
      <c r="F9" s="109"/>
      <c r="G9" s="110" t="s">
        <v>12</v>
      </c>
      <c r="H9" s="131"/>
      <c r="I9" s="110" t="s">
        <v>201</v>
      </c>
      <c r="J9" s="126"/>
    </row>
    <row r="10" spans="1:21">
      <c r="A10" s="125"/>
      <c r="B10" s="125" t="s">
        <v>721</v>
      </c>
      <c r="C10" s="131"/>
      <c r="D10" s="131"/>
      <c r="E10" s="126"/>
      <c r="F10" s="127"/>
      <c r="G10" s="127" t="s">
        <v>721</v>
      </c>
      <c r="H10" s="131"/>
      <c r="I10" s="152"/>
      <c r="J10" s="126"/>
    </row>
    <row r="11" spans="1:21">
      <c r="A11" s="125"/>
      <c r="B11" s="125" t="s">
        <v>722</v>
      </c>
      <c r="C11" s="131"/>
      <c r="D11" s="131"/>
      <c r="E11" s="126"/>
      <c r="F11" s="127"/>
      <c r="G11" s="127" t="s">
        <v>722</v>
      </c>
      <c r="H11" s="131"/>
      <c r="I11" s="153"/>
      <c r="J11" s="126"/>
    </row>
    <row r="12" spans="1:21">
      <c r="A12" s="125"/>
      <c r="B12" s="125" t="s">
        <v>723</v>
      </c>
      <c r="C12" s="131"/>
      <c r="D12" s="131"/>
      <c r="E12" s="126"/>
      <c r="F12" s="127"/>
      <c r="G12" s="127" t="s">
        <v>723</v>
      </c>
      <c r="H12" s="131"/>
      <c r="I12" s="131"/>
      <c r="J12" s="126"/>
    </row>
    <row r="13" spans="1:21">
      <c r="A13" s="125"/>
      <c r="B13" s="125" t="s">
        <v>724</v>
      </c>
      <c r="C13" s="131"/>
      <c r="D13" s="131"/>
      <c r="E13" s="126"/>
      <c r="F13" s="127"/>
      <c r="G13" s="127" t="s">
        <v>724</v>
      </c>
      <c r="H13" s="131"/>
      <c r="I13" s="110" t="s">
        <v>16</v>
      </c>
      <c r="J13" s="126"/>
    </row>
    <row r="14" spans="1:21">
      <c r="A14" s="125"/>
      <c r="B14" s="125" t="s">
        <v>725</v>
      </c>
      <c r="C14" s="131"/>
      <c r="D14" s="131"/>
      <c r="E14" s="126"/>
      <c r="F14" s="127"/>
      <c r="G14" s="127" t="s">
        <v>725</v>
      </c>
      <c r="H14" s="131"/>
      <c r="I14" s="154">
        <v>45197</v>
      </c>
      <c r="J14" s="126"/>
    </row>
    <row r="15" spans="1:21">
      <c r="A15" s="125"/>
      <c r="B15" s="6" t="s">
        <v>11</v>
      </c>
      <c r="C15" s="7"/>
      <c r="D15" s="7"/>
      <c r="E15" s="8"/>
      <c r="F15" s="127"/>
      <c r="G15" s="9" t="s">
        <v>11</v>
      </c>
      <c r="H15" s="131"/>
      <c r="I15" s="155"/>
      <c r="J15" s="126"/>
    </row>
    <row r="16" spans="1:21">
      <c r="A16" s="125"/>
      <c r="B16" s="131"/>
      <c r="C16" s="131"/>
      <c r="D16" s="131"/>
      <c r="E16" s="131"/>
      <c r="F16" s="131"/>
      <c r="G16" s="131"/>
      <c r="H16" s="134" t="s">
        <v>147</v>
      </c>
      <c r="I16" s="140">
        <v>40173</v>
      </c>
      <c r="J16" s="126"/>
    </row>
    <row r="17" spans="1:16">
      <c r="A17" s="125"/>
      <c r="B17" s="131" t="s">
        <v>726</v>
      </c>
      <c r="C17" s="131"/>
      <c r="D17" s="131"/>
      <c r="E17" s="131"/>
      <c r="F17" s="131"/>
      <c r="G17" s="131"/>
      <c r="H17" s="134" t="s">
        <v>148</v>
      </c>
      <c r="I17" s="140"/>
      <c r="J17" s="126"/>
    </row>
    <row r="18" spans="1:16" ht="18">
      <c r="A18" s="125"/>
      <c r="B18" s="131" t="s">
        <v>727</v>
      </c>
      <c r="C18" s="131"/>
      <c r="D18" s="131"/>
      <c r="E18" s="131"/>
      <c r="F18" s="131"/>
      <c r="G18" s="131"/>
      <c r="H18" s="133" t="s">
        <v>264</v>
      </c>
      <c r="I18" s="115" t="s">
        <v>138</v>
      </c>
      <c r="J18" s="126"/>
    </row>
    <row r="19" spans="1:16">
      <c r="A19" s="125"/>
      <c r="B19" s="131"/>
      <c r="C19" s="131"/>
      <c r="D19" s="131"/>
      <c r="E19" s="131"/>
      <c r="F19" s="131"/>
      <c r="G19" s="131"/>
      <c r="H19" s="131"/>
      <c r="I19" s="131"/>
      <c r="J19" s="126"/>
      <c r="P19">
        <v>45197</v>
      </c>
    </row>
    <row r="20" spans="1:16">
      <c r="A20" s="125"/>
      <c r="B20" s="111" t="s">
        <v>204</v>
      </c>
      <c r="C20" s="111" t="s">
        <v>205</v>
      </c>
      <c r="D20" s="128" t="s">
        <v>206</v>
      </c>
      <c r="E20" s="156" t="s">
        <v>207</v>
      </c>
      <c r="F20" s="157"/>
      <c r="G20" s="111" t="s">
        <v>174</v>
      </c>
      <c r="H20" s="111" t="s">
        <v>208</v>
      </c>
      <c r="I20" s="111" t="s">
        <v>26</v>
      </c>
      <c r="J20" s="126"/>
    </row>
    <row r="21" spans="1:16">
      <c r="A21" s="125"/>
      <c r="B21" s="116"/>
      <c r="C21" s="116"/>
      <c r="D21" s="117"/>
      <c r="E21" s="158"/>
      <c r="F21" s="159"/>
      <c r="G21" s="116" t="s">
        <v>146</v>
      </c>
      <c r="H21" s="116"/>
      <c r="I21" s="116"/>
      <c r="J21" s="126"/>
    </row>
    <row r="22" spans="1:16" ht="180">
      <c r="A22" s="125"/>
      <c r="B22" s="118">
        <v>10</v>
      </c>
      <c r="C22" s="10" t="s">
        <v>668</v>
      </c>
      <c r="D22" s="129" t="s">
        <v>30</v>
      </c>
      <c r="E22" s="150" t="s">
        <v>112</v>
      </c>
      <c r="F22" s="151"/>
      <c r="G22" s="11" t="s">
        <v>728</v>
      </c>
      <c r="H22" s="14">
        <v>0.86</v>
      </c>
      <c r="I22" s="120">
        <f t="shared" ref="I22:I53" si="0">H22*B22</f>
        <v>8.6</v>
      </c>
      <c r="J22" s="126"/>
    </row>
    <row r="23" spans="1:16" ht="180">
      <c r="A23" s="125"/>
      <c r="B23" s="118">
        <v>3</v>
      </c>
      <c r="C23" s="10" t="s">
        <v>668</v>
      </c>
      <c r="D23" s="129" t="s">
        <v>30</v>
      </c>
      <c r="E23" s="150" t="s">
        <v>219</v>
      </c>
      <c r="F23" s="151"/>
      <c r="G23" s="11" t="s">
        <v>728</v>
      </c>
      <c r="H23" s="14">
        <v>0.86</v>
      </c>
      <c r="I23" s="120">
        <f t="shared" si="0"/>
        <v>2.58</v>
      </c>
      <c r="J23" s="126"/>
    </row>
    <row r="24" spans="1:16" ht="180">
      <c r="A24" s="125"/>
      <c r="B24" s="118">
        <v>3</v>
      </c>
      <c r="C24" s="10" t="s">
        <v>668</v>
      </c>
      <c r="D24" s="129" t="s">
        <v>30</v>
      </c>
      <c r="E24" s="150" t="s">
        <v>220</v>
      </c>
      <c r="F24" s="151"/>
      <c r="G24" s="11" t="s">
        <v>728</v>
      </c>
      <c r="H24" s="14">
        <v>0.86</v>
      </c>
      <c r="I24" s="120">
        <f t="shared" si="0"/>
        <v>2.58</v>
      </c>
      <c r="J24" s="126"/>
    </row>
    <row r="25" spans="1:16" ht="180">
      <c r="A25" s="125"/>
      <c r="B25" s="118">
        <v>3</v>
      </c>
      <c r="C25" s="10" t="s">
        <v>668</v>
      </c>
      <c r="D25" s="129" t="s">
        <v>30</v>
      </c>
      <c r="E25" s="150" t="s">
        <v>271</v>
      </c>
      <c r="F25" s="151"/>
      <c r="G25" s="11" t="s">
        <v>728</v>
      </c>
      <c r="H25" s="14">
        <v>0.86</v>
      </c>
      <c r="I25" s="120">
        <f t="shared" si="0"/>
        <v>2.58</v>
      </c>
      <c r="J25" s="126"/>
    </row>
    <row r="26" spans="1:16" ht="180">
      <c r="A26" s="125"/>
      <c r="B26" s="118">
        <v>1</v>
      </c>
      <c r="C26" s="10" t="s">
        <v>668</v>
      </c>
      <c r="D26" s="129" t="s">
        <v>30</v>
      </c>
      <c r="E26" s="150" t="s">
        <v>272</v>
      </c>
      <c r="F26" s="151"/>
      <c r="G26" s="11" t="s">
        <v>728</v>
      </c>
      <c r="H26" s="14">
        <v>0.86</v>
      </c>
      <c r="I26" s="120">
        <f t="shared" si="0"/>
        <v>0.86</v>
      </c>
      <c r="J26" s="126"/>
    </row>
    <row r="27" spans="1:16" ht="180">
      <c r="A27" s="125"/>
      <c r="B27" s="118">
        <v>1</v>
      </c>
      <c r="C27" s="10" t="s">
        <v>668</v>
      </c>
      <c r="D27" s="129" t="s">
        <v>30</v>
      </c>
      <c r="E27" s="150" t="s">
        <v>273</v>
      </c>
      <c r="F27" s="151"/>
      <c r="G27" s="11" t="s">
        <v>728</v>
      </c>
      <c r="H27" s="14">
        <v>0.86</v>
      </c>
      <c r="I27" s="120">
        <f t="shared" si="0"/>
        <v>0.86</v>
      </c>
      <c r="J27" s="126"/>
    </row>
    <row r="28" spans="1:16" ht="180">
      <c r="A28" s="125"/>
      <c r="B28" s="118">
        <v>3</v>
      </c>
      <c r="C28" s="10" t="s">
        <v>668</v>
      </c>
      <c r="D28" s="129" t="s">
        <v>30</v>
      </c>
      <c r="E28" s="150" t="s">
        <v>316</v>
      </c>
      <c r="F28" s="151"/>
      <c r="G28" s="11" t="s">
        <v>728</v>
      </c>
      <c r="H28" s="14">
        <v>0.86</v>
      </c>
      <c r="I28" s="120">
        <f t="shared" si="0"/>
        <v>2.58</v>
      </c>
      <c r="J28" s="126"/>
    </row>
    <row r="29" spans="1:16" ht="180">
      <c r="A29" s="125"/>
      <c r="B29" s="118">
        <v>3</v>
      </c>
      <c r="C29" s="10" t="s">
        <v>668</v>
      </c>
      <c r="D29" s="129" t="s">
        <v>31</v>
      </c>
      <c r="E29" s="150" t="s">
        <v>218</v>
      </c>
      <c r="F29" s="151"/>
      <c r="G29" s="11" t="s">
        <v>728</v>
      </c>
      <c r="H29" s="14">
        <v>0.86</v>
      </c>
      <c r="I29" s="120">
        <f t="shared" si="0"/>
        <v>2.58</v>
      </c>
      <c r="J29" s="126"/>
    </row>
    <row r="30" spans="1:16" ht="180">
      <c r="A30" s="125"/>
      <c r="B30" s="118">
        <v>2</v>
      </c>
      <c r="C30" s="10" t="s">
        <v>668</v>
      </c>
      <c r="D30" s="129" t="s">
        <v>31</v>
      </c>
      <c r="E30" s="150" t="s">
        <v>219</v>
      </c>
      <c r="F30" s="151"/>
      <c r="G30" s="11" t="s">
        <v>728</v>
      </c>
      <c r="H30" s="14">
        <v>0.86</v>
      </c>
      <c r="I30" s="120">
        <f t="shared" si="0"/>
        <v>1.72</v>
      </c>
      <c r="J30" s="126"/>
    </row>
    <row r="31" spans="1:16" ht="180">
      <c r="A31" s="125"/>
      <c r="B31" s="118">
        <v>2</v>
      </c>
      <c r="C31" s="10" t="s">
        <v>668</v>
      </c>
      <c r="D31" s="129" t="s">
        <v>31</v>
      </c>
      <c r="E31" s="150" t="s">
        <v>669</v>
      </c>
      <c r="F31" s="151"/>
      <c r="G31" s="11" t="s">
        <v>728</v>
      </c>
      <c r="H31" s="14">
        <v>0.86</v>
      </c>
      <c r="I31" s="120">
        <f t="shared" si="0"/>
        <v>1.72</v>
      </c>
      <c r="J31" s="126"/>
    </row>
    <row r="32" spans="1:16" ht="180">
      <c r="A32" s="125"/>
      <c r="B32" s="118">
        <v>2</v>
      </c>
      <c r="C32" s="10" t="s">
        <v>668</v>
      </c>
      <c r="D32" s="129" t="s">
        <v>32</v>
      </c>
      <c r="E32" s="150" t="s">
        <v>112</v>
      </c>
      <c r="F32" s="151"/>
      <c r="G32" s="11" t="s">
        <v>728</v>
      </c>
      <c r="H32" s="14">
        <v>0.86</v>
      </c>
      <c r="I32" s="120">
        <f t="shared" si="0"/>
        <v>1.72</v>
      </c>
      <c r="J32" s="126"/>
    </row>
    <row r="33" spans="1:10" ht="180">
      <c r="A33" s="125"/>
      <c r="B33" s="118">
        <v>1</v>
      </c>
      <c r="C33" s="10" t="s">
        <v>668</v>
      </c>
      <c r="D33" s="129" t="s">
        <v>32</v>
      </c>
      <c r="E33" s="150" t="s">
        <v>218</v>
      </c>
      <c r="F33" s="151"/>
      <c r="G33" s="11" t="s">
        <v>728</v>
      </c>
      <c r="H33" s="14">
        <v>0.86</v>
      </c>
      <c r="I33" s="120">
        <f t="shared" si="0"/>
        <v>0.86</v>
      </c>
      <c r="J33" s="126"/>
    </row>
    <row r="34" spans="1:10" ht="180">
      <c r="A34" s="125"/>
      <c r="B34" s="118">
        <v>1</v>
      </c>
      <c r="C34" s="10" t="s">
        <v>668</v>
      </c>
      <c r="D34" s="129" t="s">
        <v>32</v>
      </c>
      <c r="E34" s="150" t="s">
        <v>219</v>
      </c>
      <c r="F34" s="151"/>
      <c r="G34" s="11" t="s">
        <v>728</v>
      </c>
      <c r="H34" s="14">
        <v>0.86</v>
      </c>
      <c r="I34" s="120">
        <f t="shared" si="0"/>
        <v>0.86</v>
      </c>
      <c r="J34" s="126"/>
    </row>
    <row r="35" spans="1:10" ht="180">
      <c r="A35" s="125"/>
      <c r="B35" s="118">
        <v>1</v>
      </c>
      <c r="C35" s="10" t="s">
        <v>668</v>
      </c>
      <c r="D35" s="129" t="s">
        <v>32</v>
      </c>
      <c r="E35" s="150" t="s">
        <v>271</v>
      </c>
      <c r="F35" s="151"/>
      <c r="G35" s="11" t="s">
        <v>728</v>
      </c>
      <c r="H35" s="14">
        <v>0.86</v>
      </c>
      <c r="I35" s="120">
        <f t="shared" si="0"/>
        <v>0.86</v>
      </c>
      <c r="J35" s="126"/>
    </row>
    <row r="36" spans="1:10" ht="180">
      <c r="A36" s="125"/>
      <c r="B36" s="118">
        <v>1</v>
      </c>
      <c r="C36" s="10" t="s">
        <v>668</v>
      </c>
      <c r="D36" s="129" t="s">
        <v>32</v>
      </c>
      <c r="E36" s="150" t="s">
        <v>316</v>
      </c>
      <c r="F36" s="151"/>
      <c r="G36" s="11" t="s">
        <v>728</v>
      </c>
      <c r="H36" s="14">
        <v>0.86</v>
      </c>
      <c r="I36" s="120">
        <f t="shared" si="0"/>
        <v>0.86</v>
      </c>
      <c r="J36" s="126"/>
    </row>
    <row r="37" spans="1:10" ht="180">
      <c r="A37" s="125"/>
      <c r="B37" s="118">
        <v>1</v>
      </c>
      <c r="C37" s="10" t="s">
        <v>668</v>
      </c>
      <c r="D37" s="129" t="s">
        <v>32</v>
      </c>
      <c r="E37" s="150" t="s">
        <v>275</v>
      </c>
      <c r="F37" s="151"/>
      <c r="G37" s="11" t="s">
        <v>728</v>
      </c>
      <c r="H37" s="14">
        <v>0.86</v>
      </c>
      <c r="I37" s="120">
        <f t="shared" si="0"/>
        <v>0.86</v>
      </c>
      <c r="J37" s="126"/>
    </row>
    <row r="38" spans="1:10" ht="180">
      <c r="A38" s="125"/>
      <c r="B38" s="118">
        <v>2</v>
      </c>
      <c r="C38" s="10" t="s">
        <v>668</v>
      </c>
      <c r="D38" s="129" t="s">
        <v>32</v>
      </c>
      <c r="E38" s="150" t="s">
        <v>276</v>
      </c>
      <c r="F38" s="151"/>
      <c r="G38" s="11" t="s">
        <v>728</v>
      </c>
      <c r="H38" s="14">
        <v>0.86</v>
      </c>
      <c r="I38" s="120">
        <f t="shared" si="0"/>
        <v>1.72</v>
      </c>
      <c r="J38" s="126"/>
    </row>
    <row r="39" spans="1:10" ht="180">
      <c r="A39" s="125"/>
      <c r="B39" s="118">
        <v>2</v>
      </c>
      <c r="C39" s="10" t="s">
        <v>668</v>
      </c>
      <c r="D39" s="129" t="s">
        <v>32</v>
      </c>
      <c r="E39" s="150" t="s">
        <v>317</v>
      </c>
      <c r="F39" s="151"/>
      <c r="G39" s="11" t="s">
        <v>728</v>
      </c>
      <c r="H39" s="14">
        <v>0.86</v>
      </c>
      <c r="I39" s="120">
        <f t="shared" si="0"/>
        <v>1.72</v>
      </c>
      <c r="J39" s="126"/>
    </row>
    <row r="40" spans="1:10" ht="180">
      <c r="A40" s="125"/>
      <c r="B40" s="118">
        <v>1</v>
      </c>
      <c r="C40" s="10" t="s">
        <v>717</v>
      </c>
      <c r="D40" s="129" t="s">
        <v>31</v>
      </c>
      <c r="E40" s="150" t="s">
        <v>112</v>
      </c>
      <c r="F40" s="151"/>
      <c r="G40" s="11" t="s">
        <v>718</v>
      </c>
      <c r="H40" s="14">
        <v>4.99</v>
      </c>
      <c r="I40" s="120">
        <f t="shared" si="0"/>
        <v>4.99</v>
      </c>
      <c r="J40" s="126"/>
    </row>
    <row r="41" spans="1:10" ht="180">
      <c r="A41" s="125"/>
      <c r="B41" s="118">
        <v>1</v>
      </c>
      <c r="C41" s="10" t="s">
        <v>717</v>
      </c>
      <c r="D41" s="129" t="s">
        <v>31</v>
      </c>
      <c r="E41" s="150" t="s">
        <v>216</v>
      </c>
      <c r="F41" s="151"/>
      <c r="G41" s="11" t="s">
        <v>718</v>
      </c>
      <c r="H41" s="14">
        <v>4.99</v>
      </c>
      <c r="I41" s="120">
        <f t="shared" si="0"/>
        <v>4.99</v>
      </c>
      <c r="J41" s="126"/>
    </row>
    <row r="42" spans="1:10" ht="180">
      <c r="A42" s="125"/>
      <c r="B42" s="118">
        <v>1</v>
      </c>
      <c r="C42" s="10" t="s">
        <v>717</v>
      </c>
      <c r="D42" s="129" t="s">
        <v>31</v>
      </c>
      <c r="E42" s="150" t="s">
        <v>273</v>
      </c>
      <c r="F42" s="151"/>
      <c r="G42" s="11" t="s">
        <v>718</v>
      </c>
      <c r="H42" s="14">
        <v>4.99</v>
      </c>
      <c r="I42" s="120">
        <f t="shared" si="0"/>
        <v>4.99</v>
      </c>
      <c r="J42" s="126"/>
    </row>
    <row r="43" spans="1:10" ht="168">
      <c r="A43" s="125"/>
      <c r="B43" s="118">
        <v>10</v>
      </c>
      <c r="C43" s="10" t="s">
        <v>729</v>
      </c>
      <c r="D43" s="129" t="s">
        <v>31</v>
      </c>
      <c r="E43" s="150" t="s">
        <v>112</v>
      </c>
      <c r="F43" s="151"/>
      <c r="G43" s="11" t="s">
        <v>730</v>
      </c>
      <c r="H43" s="14">
        <v>4.6399999999999997</v>
      </c>
      <c r="I43" s="120">
        <f t="shared" si="0"/>
        <v>46.4</v>
      </c>
      <c r="J43" s="126"/>
    </row>
    <row r="44" spans="1:10" ht="168">
      <c r="A44" s="125"/>
      <c r="B44" s="118">
        <v>2</v>
      </c>
      <c r="C44" s="10" t="s">
        <v>729</v>
      </c>
      <c r="D44" s="129" t="s">
        <v>31</v>
      </c>
      <c r="E44" s="150" t="s">
        <v>316</v>
      </c>
      <c r="F44" s="151"/>
      <c r="G44" s="11" t="s">
        <v>730</v>
      </c>
      <c r="H44" s="14">
        <v>4.6399999999999997</v>
      </c>
      <c r="I44" s="120">
        <f t="shared" si="0"/>
        <v>9.2799999999999994</v>
      </c>
      <c r="J44" s="126"/>
    </row>
    <row r="45" spans="1:10" ht="228">
      <c r="A45" s="125"/>
      <c r="B45" s="118">
        <v>6</v>
      </c>
      <c r="C45" s="10" t="s">
        <v>731</v>
      </c>
      <c r="D45" s="129" t="s">
        <v>720</v>
      </c>
      <c r="E45" s="150"/>
      <c r="F45" s="151"/>
      <c r="G45" s="11" t="s">
        <v>732</v>
      </c>
      <c r="H45" s="14">
        <v>0.34</v>
      </c>
      <c r="I45" s="120">
        <f t="shared" si="0"/>
        <v>2.04</v>
      </c>
      <c r="J45" s="126"/>
    </row>
    <row r="46" spans="1:10" ht="228">
      <c r="A46" s="125"/>
      <c r="B46" s="118">
        <v>6</v>
      </c>
      <c r="C46" s="10" t="s">
        <v>731</v>
      </c>
      <c r="D46" s="129" t="s">
        <v>719</v>
      </c>
      <c r="E46" s="150"/>
      <c r="F46" s="151"/>
      <c r="G46" s="11" t="s">
        <v>732</v>
      </c>
      <c r="H46" s="14">
        <v>0.34</v>
      </c>
      <c r="I46" s="120">
        <f t="shared" si="0"/>
        <v>2.04</v>
      </c>
      <c r="J46" s="126"/>
    </row>
    <row r="47" spans="1:10" ht="180">
      <c r="A47" s="125"/>
      <c r="B47" s="118">
        <v>6</v>
      </c>
      <c r="C47" s="10" t="s">
        <v>733</v>
      </c>
      <c r="D47" s="129" t="s">
        <v>112</v>
      </c>
      <c r="E47" s="150"/>
      <c r="F47" s="151"/>
      <c r="G47" s="11" t="s">
        <v>734</v>
      </c>
      <c r="H47" s="14">
        <v>0.49</v>
      </c>
      <c r="I47" s="120">
        <f t="shared" si="0"/>
        <v>2.94</v>
      </c>
      <c r="J47" s="126"/>
    </row>
    <row r="48" spans="1:10" ht="180">
      <c r="A48" s="125"/>
      <c r="B48" s="118">
        <v>6</v>
      </c>
      <c r="C48" s="10" t="s">
        <v>735</v>
      </c>
      <c r="D48" s="129" t="s">
        <v>112</v>
      </c>
      <c r="E48" s="150"/>
      <c r="F48" s="151"/>
      <c r="G48" s="11" t="s">
        <v>736</v>
      </c>
      <c r="H48" s="14">
        <v>0.54</v>
      </c>
      <c r="I48" s="120">
        <f t="shared" si="0"/>
        <v>3.24</v>
      </c>
      <c r="J48" s="126"/>
    </row>
    <row r="49" spans="1:10" ht="180">
      <c r="A49" s="125"/>
      <c r="B49" s="118">
        <v>5</v>
      </c>
      <c r="C49" s="10" t="s">
        <v>735</v>
      </c>
      <c r="D49" s="129" t="s">
        <v>219</v>
      </c>
      <c r="E49" s="150"/>
      <c r="F49" s="151"/>
      <c r="G49" s="11" t="s">
        <v>736</v>
      </c>
      <c r="H49" s="14">
        <v>0.54</v>
      </c>
      <c r="I49" s="120">
        <f t="shared" si="0"/>
        <v>2.7</v>
      </c>
      <c r="J49" s="126"/>
    </row>
    <row r="50" spans="1:10" ht="180">
      <c r="A50" s="125"/>
      <c r="B50" s="118">
        <v>5</v>
      </c>
      <c r="C50" s="10" t="s">
        <v>735</v>
      </c>
      <c r="D50" s="129" t="s">
        <v>271</v>
      </c>
      <c r="E50" s="150"/>
      <c r="F50" s="151"/>
      <c r="G50" s="11" t="s">
        <v>736</v>
      </c>
      <c r="H50" s="14">
        <v>0.54</v>
      </c>
      <c r="I50" s="120">
        <f t="shared" si="0"/>
        <v>2.7</v>
      </c>
      <c r="J50" s="126"/>
    </row>
    <row r="51" spans="1:10" ht="180">
      <c r="A51" s="125"/>
      <c r="B51" s="118">
        <v>2</v>
      </c>
      <c r="C51" s="10" t="s">
        <v>735</v>
      </c>
      <c r="D51" s="129" t="s">
        <v>274</v>
      </c>
      <c r="E51" s="150"/>
      <c r="F51" s="151"/>
      <c r="G51" s="11" t="s">
        <v>736</v>
      </c>
      <c r="H51" s="14">
        <v>0.54</v>
      </c>
      <c r="I51" s="120">
        <f t="shared" si="0"/>
        <v>1.08</v>
      </c>
      <c r="J51" s="126"/>
    </row>
    <row r="52" spans="1:10" ht="180">
      <c r="A52" s="125"/>
      <c r="B52" s="118">
        <v>4</v>
      </c>
      <c r="C52" s="10" t="s">
        <v>735</v>
      </c>
      <c r="D52" s="129" t="s">
        <v>275</v>
      </c>
      <c r="E52" s="150"/>
      <c r="F52" s="151"/>
      <c r="G52" s="11" t="s">
        <v>736</v>
      </c>
      <c r="H52" s="14">
        <v>0.54</v>
      </c>
      <c r="I52" s="120">
        <f t="shared" si="0"/>
        <v>2.16</v>
      </c>
      <c r="J52" s="126"/>
    </row>
    <row r="53" spans="1:10" ht="180">
      <c r="A53" s="125"/>
      <c r="B53" s="118">
        <v>4</v>
      </c>
      <c r="C53" s="10" t="s">
        <v>735</v>
      </c>
      <c r="D53" s="129" t="s">
        <v>317</v>
      </c>
      <c r="E53" s="150"/>
      <c r="F53" s="151"/>
      <c r="G53" s="11" t="s">
        <v>736</v>
      </c>
      <c r="H53" s="14">
        <v>0.54</v>
      </c>
      <c r="I53" s="120">
        <f t="shared" si="0"/>
        <v>2.16</v>
      </c>
      <c r="J53" s="126"/>
    </row>
    <row r="54" spans="1:10" ht="180">
      <c r="A54" s="125"/>
      <c r="B54" s="118">
        <v>4</v>
      </c>
      <c r="C54" s="10" t="s">
        <v>573</v>
      </c>
      <c r="D54" s="129" t="s">
        <v>112</v>
      </c>
      <c r="E54" s="150"/>
      <c r="F54" s="151"/>
      <c r="G54" s="11" t="s">
        <v>737</v>
      </c>
      <c r="H54" s="14">
        <v>0.59</v>
      </c>
      <c r="I54" s="120">
        <f t="shared" ref="I54:I85" si="1">H54*B54</f>
        <v>2.36</v>
      </c>
      <c r="J54" s="126"/>
    </row>
    <row r="55" spans="1:10" ht="180">
      <c r="A55" s="125"/>
      <c r="B55" s="118">
        <v>4</v>
      </c>
      <c r="C55" s="10" t="s">
        <v>573</v>
      </c>
      <c r="D55" s="129" t="s">
        <v>216</v>
      </c>
      <c r="E55" s="150"/>
      <c r="F55" s="151"/>
      <c r="G55" s="11" t="s">
        <v>737</v>
      </c>
      <c r="H55" s="14">
        <v>0.59</v>
      </c>
      <c r="I55" s="120">
        <f t="shared" si="1"/>
        <v>2.36</v>
      </c>
      <c r="J55" s="126"/>
    </row>
    <row r="56" spans="1:10" ht="180">
      <c r="A56" s="125"/>
      <c r="B56" s="118">
        <v>3</v>
      </c>
      <c r="C56" s="10" t="s">
        <v>573</v>
      </c>
      <c r="D56" s="129" t="s">
        <v>219</v>
      </c>
      <c r="E56" s="150"/>
      <c r="F56" s="151"/>
      <c r="G56" s="11" t="s">
        <v>737</v>
      </c>
      <c r="H56" s="14">
        <v>0.59</v>
      </c>
      <c r="I56" s="120">
        <f t="shared" si="1"/>
        <v>1.77</v>
      </c>
      <c r="J56" s="126"/>
    </row>
    <row r="57" spans="1:10" ht="180">
      <c r="A57" s="125"/>
      <c r="B57" s="118">
        <v>6</v>
      </c>
      <c r="C57" s="10" t="s">
        <v>573</v>
      </c>
      <c r="D57" s="129" t="s">
        <v>269</v>
      </c>
      <c r="E57" s="150"/>
      <c r="F57" s="151"/>
      <c r="G57" s="11" t="s">
        <v>737</v>
      </c>
      <c r="H57" s="14">
        <v>0.59</v>
      </c>
      <c r="I57" s="120">
        <f t="shared" si="1"/>
        <v>3.54</v>
      </c>
      <c r="J57" s="126"/>
    </row>
    <row r="58" spans="1:10" ht="180">
      <c r="A58" s="125"/>
      <c r="B58" s="118">
        <v>4</v>
      </c>
      <c r="C58" s="10" t="s">
        <v>573</v>
      </c>
      <c r="D58" s="129" t="s">
        <v>220</v>
      </c>
      <c r="E58" s="150"/>
      <c r="F58" s="151"/>
      <c r="G58" s="11" t="s">
        <v>737</v>
      </c>
      <c r="H58" s="14">
        <v>0.59</v>
      </c>
      <c r="I58" s="120">
        <f t="shared" si="1"/>
        <v>2.36</v>
      </c>
      <c r="J58" s="126"/>
    </row>
    <row r="59" spans="1:10" ht="180">
      <c r="A59" s="125"/>
      <c r="B59" s="118">
        <v>5</v>
      </c>
      <c r="C59" s="10" t="s">
        <v>573</v>
      </c>
      <c r="D59" s="129" t="s">
        <v>271</v>
      </c>
      <c r="E59" s="150"/>
      <c r="F59" s="151"/>
      <c r="G59" s="11" t="s">
        <v>737</v>
      </c>
      <c r="H59" s="14">
        <v>0.59</v>
      </c>
      <c r="I59" s="120">
        <f t="shared" si="1"/>
        <v>2.9499999999999997</v>
      </c>
      <c r="J59" s="126"/>
    </row>
    <row r="60" spans="1:10" ht="180">
      <c r="A60" s="125"/>
      <c r="B60" s="118">
        <v>3</v>
      </c>
      <c r="C60" s="10" t="s">
        <v>573</v>
      </c>
      <c r="D60" s="129" t="s">
        <v>274</v>
      </c>
      <c r="E60" s="150"/>
      <c r="F60" s="151"/>
      <c r="G60" s="11" t="s">
        <v>737</v>
      </c>
      <c r="H60" s="14">
        <v>0.59</v>
      </c>
      <c r="I60" s="120">
        <f t="shared" si="1"/>
        <v>1.77</v>
      </c>
      <c r="J60" s="126"/>
    </row>
    <row r="61" spans="1:10" ht="180">
      <c r="A61" s="125"/>
      <c r="B61" s="118">
        <v>5</v>
      </c>
      <c r="C61" s="10" t="s">
        <v>573</v>
      </c>
      <c r="D61" s="129" t="s">
        <v>316</v>
      </c>
      <c r="E61" s="150"/>
      <c r="F61" s="151"/>
      <c r="G61" s="11" t="s">
        <v>737</v>
      </c>
      <c r="H61" s="14">
        <v>0.59</v>
      </c>
      <c r="I61" s="120">
        <f t="shared" si="1"/>
        <v>2.9499999999999997</v>
      </c>
      <c r="J61" s="126"/>
    </row>
    <row r="62" spans="1:10" ht="180">
      <c r="A62" s="125"/>
      <c r="B62" s="118">
        <v>5</v>
      </c>
      <c r="C62" s="10" t="s">
        <v>573</v>
      </c>
      <c r="D62" s="129" t="s">
        <v>275</v>
      </c>
      <c r="E62" s="150"/>
      <c r="F62" s="151"/>
      <c r="G62" s="11" t="s">
        <v>737</v>
      </c>
      <c r="H62" s="14">
        <v>0.59</v>
      </c>
      <c r="I62" s="120">
        <f t="shared" si="1"/>
        <v>2.9499999999999997</v>
      </c>
      <c r="J62" s="126"/>
    </row>
    <row r="63" spans="1:10" ht="168">
      <c r="A63" s="125"/>
      <c r="B63" s="118">
        <v>3</v>
      </c>
      <c r="C63" s="10" t="s">
        <v>738</v>
      </c>
      <c r="D63" s="129" t="s">
        <v>31</v>
      </c>
      <c r="E63" s="150" t="s">
        <v>112</v>
      </c>
      <c r="F63" s="151"/>
      <c r="G63" s="11" t="s">
        <v>739</v>
      </c>
      <c r="H63" s="14">
        <v>2.1800000000000002</v>
      </c>
      <c r="I63" s="120">
        <f t="shared" si="1"/>
        <v>6.5400000000000009</v>
      </c>
      <c r="J63" s="126"/>
    </row>
    <row r="64" spans="1:10" ht="168">
      <c r="A64" s="125"/>
      <c r="B64" s="118">
        <v>3</v>
      </c>
      <c r="C64" s="10" t="s">
        <v>738</v>
      </c>
      <c r="D64" s="129" t="s">
        <v>31</v>
      </c>
      <c r="E64" s="150" t="s">
        <v>216</v>
      </c>
      <c r="F64" s="151"/>
      <c r="G64" s="11" t="s">
        <v>739</v>
      </c>
      <c r="H64" s="14">
        <v>2.1800000000000002</v>
      </c>
      <c r="I64" s="120">
        <f t="shared" si="1"/>
        <v>6.5400000000000009</v>
      </c>
      <c r="J64" s="126"/>
    </row>
    <row r="65" spans="1:10" ht="168">
      <c r="A65" s="125"/>
      <c r="B65" s="118">
        <v>2</v>
      </c>
      <c r="C65" s="10" t="s">
        <v>738</v>
      </c>
      <c r="D65" s="129" t="s">
        <v>31</v>
      </c>
      <c r="E65" s="150" t="s">
        <v>218</v>
      </c>
      <c r="F65" s="151"/>
      <c r="G65" s="11" t="s">
        <v>739</v>
      </c>
      <c r="H65" s="14">
        <v>2.1800000000000002</v>
      </c>
      <c r="I65" s="120">
        <f t="shared" si="1"/>
        <v>4.3600000000000003</v>
      </c>
      <c r="J65" s="126"/>
    </row>
    <row r="66" spans="1:10" ht="168">
      <c r="A66" s="125"/>
      <c r="B66" s="118">
        <v>2</v>
      </c>
      <c r="C66" s="10" t="s">
        <v>738</v>
      </c>
      <c r="D66" s="129" t="s">
        <v>31</v>
      </c>
      <c r="E66" s="150" t="s">
        <v>219</v>
      </c>
      <c r="F66" s="151"/>
      <c r="G66" s="11" t="s">
        <v>739</v>
      </c>
      <c r="H66" s="14">
        <v>2.1800000000000002</v>
      </c>
      <c r="I66" s="120">
        <f t="shared" si="1"/>
        <v>4.3600000000000003</v>
      </c>
      <c r="J66" s="126"/>
    </row>
    <row r="67" spans="1:10" ht="168">
      <c r="A67" s="125"/>
      <c r="B67" s="118">
        <v>2</v>
      </c>
      <c r="C67" s="10" t="s">
        <v>738</v>
      </c>
      <c r="D67" s="129" t="s">
        <v>31</v>
      </c>
      <c r="E67" s="150" t="s">
        <v>269</v>
      </c>
      <c r="F67" s="151"/>
      <c r="G67" s="11" t="s">
        <v>739</v>
      </c>
      <c r="H67" s="14">
        <v>2.1800000000000002</v>
      </c>
      <c r="I67" s="120">
        <f t="shared" si="1"/>
        <v>4.3600000000000003</v>
      </c>
      <c r="J67" s="126"/>
    </row>
    <row r="68" spans="1:10" ht="168">
      <c r="A68" s="125"/>
      <c r="B68" s="118">
        <v>2</v>
      </c>
      <c r="C68" s="10" t="s">
        <v>738</v>
      </c>
      <c r="D68" s="129" t="s">
        <v>31</v>
      </c>
      <c r="E68" s="150" t="s">
        <v>220</v>
      </c>
      <c r="F68" s="151"/>
      <c r="G68" s="11" t="s">
        <v>739</v>
      </c>
      <c r="H68" s="14">
        <v>2.1800000000000002</v>
      </c>
      <c r="I68" s="120">
        <f t="shared" si="1"/>
        <v>4.3600000000000003</v>
      </c>
      <c r="J68" s="126"/>
    </row>
    <row r="69" spans="1:10" ht="168">
      <c r="A69" s="125"/>
      <c r="B69" s="118">
        <v>2</v>
      </c>
      <c r="C69" s="10" t="s">
        <v>738</v>
      </c>
      <c r="D69" s="129" t="s">
        <v>31</v>
      </c>
      <c r="E69" s="150" t="s">
        <v>271</v>
      </c>
      <c r="F69" s="151"/>
      <c r="G69" s="11" t="s">
        <v>739</v>
      </c>
      <c r="H69" s="14">
        <v>2.1800000000000002</v>
      </c>
      <c r="I69" s="120">
        <f t="shared" si="1"/>
        <v>4.3600000000000003</v>
      </c>
      <c r="J69" s="126"/>
    </row>
    <row r="70" spans="1:10" ht="168">
      <c r="A70" s="125"/>
      <c r="B70" s="118">
        <v>1</v>
      </c>
      <c r="C70" s="10" t="s">
        <v>738</v>
      </c>
      <c r="D70" s="129" t="s">
        <v>31</v>
      </c>
      <c r="E70" s="150" t="s">
        <v>272</v>
      </c>
      <c r="F70" s="151"/>
      <c r="G70" s="11" t="s">
        <v>739</v>
      </c>
      <c r="H70" s="14">
        <v>2.1800000000000002</v>
      </c>
      <c r="I70" s="120">
        <f t="shared" si="1"/>
        <v>2.1800000000000002</v>
      </c>
      <c r="J70" s="126"/>
    </row>
    <row r="71" spans="1:10" ht="168">
      <c r="A71" s="125"/>
      <c r="B71" s="118">
        <v>1</v>
      </c>
      <c r="C71" s="10" t="s">
        <v>738</v>
      </c>
      <c r="D71" s="129" t="s">
        <v>31</v>
      </c>
      <c r="E71" s="150" t="s">
        <v>273</v>
      </c>
      <c r="F71" s="151"/>
      <c r="G71" s="11" t="s">
        <v>739</v>
      </c>
      <c r="H71" s="14">
        <v>2.1800000000000002</v>
      </c>
      <c r="I71" s="120">
        <f t="shared" si="1"/>
        <v>2.1800000000000002</v>
      </c>
      <c r="J71" s="126"/>
    </row>
    <row r="72" spans="1:10" ht="168">
      <c r="A72" s="125"/>
      <c r="B72" s="118">
        <v>2</v>
      </c>
      <c r="C72" s="10" t="s">
        <v>738</v>
      </c>
      <c r="D72" s="129" t="s">
        <v>31</v>
      </c>
      <c r="E72" s="150" t="s">
        <v>274</v>
      </c>
      <c r="F72" s="151"/>
      <c r="G72" s="11" t="s">
        <v>739</v>
      </c>
      <c r="H72" s="14">
        <v>2.1800000000000002</v>
      </c>
      <c r="I72" s="120">
        <f t="shared" si="1"/>
        <v>4.3600000000000003</v>
      </c>
      <c r="J72" s="126"/>
    </row>
    <row r="73" spans="1:10" ht="168">
      <c r="A73" s="125"/>
      <c r="B73" s="118">
        <v>3</v>
      </c>
      <c r="C73" s="10" t="s">
        <v>738</v>
      </c>
      <c r="D73" s="129" t="s">
        <v>31</v>
      </c>
      <c r="E73" s="150" t="s">
        <v>316</v>
      </c>
      <c r="F73" s="151"/>
      <c r="G73" s="11" t="s">
        <v>739</v>
      </c>
      <c r="H73" s="14">
        <v>2.1800000000000002</v>
      </c>
      <c r="I73" s="120">
        <f t="shared" si="1"/>
        <v>6.5400000000000009</v>
      </c>
      <c r="J73" s="126"/>
    </row>
    <row r="74" spans="1:10" ht="168">
      <c r="A74" s="125"/>
      <c r="B74" s="118">
        <v>3</v>
      </c>
      <c r="C74" s="10" t="s">
        <v>738</v>
      </c>
      <c r="D74" s="129" t="s">
        <v>31</v>
      </c>
      <c r="E74" s="150" t="s">
        <v>275</v>
      </c>
      <c r="F74" s="151"/>
      <c r="G74" s="11" t="s">
        <v>739</v>
      </c>
      <c r="H74" s="14">
        <v>2.1800000000000002</v>
      </c>
      <c r="I74" s="120">
        <f t="shared" si="1"/>
        <v>6.5400000000000009</v>
      </c>
      <c r="J74" s="126"/>
    </row>
    <row r="75" spans="1:10" ht="168">
      <c r="A75" s="125"/>
      <c r="B75" s="118">
        <v>1</v>
      </c>
      <c r="C75" s="10" t="s">
        <v>738</v>
      </c>
      <c r="D75" s="129" t="s">
        <v>31</v>
      </c>
      <c r="E75" s="150" t="s">
        <v>276</v>
      </c>
      <c r="F75" s="151"/>
      <c r="G75" s="11" t="s">
        <v>739</v>
      </c>
      <c r="H75" s="14">
        <v>2.1800000000000002</v>
      </c>
      <c r="I75" s="120">
        <f t="shared" si="1"/>
        <v>2.1800000000000002</v>
      </c>
      <c r="J75" s="126"/>
    </row>
    <row r="76" spans="1:10" ht="168">
      <c r="A76" s="125"/>
      <c r="B76" s="118">
        <v>1</v>
      </c>
      <c r="C76" s="10" t="s">
        <v>738</v>
      </c>
      <c r="D76" s="129" t="s">
        <v>31</v>
      </c>
      <c r="E76" s="150" t="s">
        <v>670</v>
      </c>
      <c r="F76" s="151"/>
      <c r="G76" s="11" t="s">
        <v>739</v>
      </c>
      <c r="H76" s="14">
        <v>2.1800000000000002</v>
      </c>
      <c r="I76" s="120">
        <f t="shared" si="1"/>
        <v>2.1800000000000002</v>
      </c>
      <c r="J76" s="126"/>
    </row>
    <row r="77" spans="1:10" ht="168">
      <c r="A77" s="125"/>
      <c r="B77" s="118">
        <v>1</v>
      </c>
      <c r="C77" s="10" t="s">
        <v>738</v>
      </c>
      <c r="D77" s="129" t="s">
        <v>31</v>
      </c>
      <c r="E77" s="150" t="s">
        <v>669</v>
      </c>
      <c r="F77" s="151"/>
      <c r="G77" s="11" t="s">
        <v>739</v>
      </c>
      <c r="H77" s="14">
        <v>2.1800000000000002</v>
      </c>
      <c r="I77" s="120">
        <f t="shared" si="1"/>
        <v>2.1800000000000002</v>
      </c>
      <c r="J77" s="126"/>
    </row>
    <row r="78" spans="1:10" ht="144">
      <c r="A78" s="125"/>
      <c r="B78" s="118">
        <v>5</v>
      </c>
      <c r="C78" s="10" t="s">
        <v>740</v>
      </c>
      <c r="D78" s="129" t="s">
        <v>112</v>
      </c>
      <c r="E78" s="150"/>
      <c r="F78" s="151"/>
      <c r="G78" s="11" t="s">
        <v>741</v>
      </c>
      <c r="H78" s="14">
        <v>1.69</v>
      </c>
      <c r="I78" s="120">
        <f t="shared" si="1"/>
        <v>8.4499999999999993</v>
      </c>
      <c r="J78" s="126"/>
    </row>
    <row r="79" spans="1:10" ht="144">
      <c r="A79" s="125"/>
      <c r="B79" s="118">
        <v>4</v>
      </c>
      <c r="C79" s="10" t="s">
        <v>740</v>
      </c>
      <c r="D79" s="129" t="s">
        <v>216</v>
      </c>
      <c r="E79" s="150"/>
      <c r="F79" s="151"/>
      <c r="G79" s="11" t="s">
        <v>741</v>
      </c>
      <c r="H79" s="14">
        <v>1.69</v>
      </c>
      <c r="I79" s="120">
        <f t="shared" si="1"/>
        <v>6.76</v>
      </c>
      <c r="J79" s="126"/>
    </row>
    <row r="80" spans="1:10" ht="144">
      <c r="A80" s="125"/>
      <c r="B80" s="118">
        <v>2</v>
      </c>
      <c r="C80" s="10" t="s">
        <v>740</v>
      </c>
      <c r="D80" s="129" t="s">
        <v>218</v>
      </c>
      <c r="E80" s="150"/>
      <c r="F80" s="151"/>
      <c r="G80" s="11" t="s">
        <v>741</v>
      </c>
      <c r="H80" s="14">
        <v>1.69</v>
      </c>
      <c r="I80" s="120">
        <f t="shared" si="1"/>
        <v>3.38</v>
      </c>
      <c r="J80" s="126"/>
    </row>
    <row r="81" spans="1:10" ht="144">
      <c r="A81" s="125"/>
      <c r="B81" s="118">
        <v>3</v>
      </c>
      <c r="C81" s="10" t="s">
        <v>740</v>
      </c>
      <c r="D81" s="129" t="s">
        <v>219</v>
      </c>
      <c r="E81" s="150"/>
      <c r="F81" s="151"/>
      <c r="G81" s="11" t="s">
        <v>741</v>
      </c>
      <c r="H81" s="14">
        <v>1.69</v>
      </c>
      <c r="I81" s="120">
        <f t="shared" si="1"/>
        <v>5.07</v>
      </c>
      <c r="J81" s="126"/>
    </row>
    <row r="82" spans="1:10" ht="144">
      <c r="A82" s="125"/>
      <c r="B82" s="118">
        <v>3</v>
      </c>
      <c r="C82" s="10" t="s">
        <v>740</v>
      </c>
      <c r="D82" s="129" t="s">
        <v>269</v>
      </c>
      <c r="E82" s="150"/>
      <c r="F82" s="151"/>
      <c r="G82" s="11" t="s">
        <v>741</v>
      </c>
      <c r="H82" s="14">
        <v>1.69</v>
      </c>
      <c r="I82" s="120">
        <f t="shared" si="1"/>
        <v>5.07</v>
      </c>
      <c r="J82" s="126"/>
    </row>
    <row r="83" spans="1:10" ht="144">
      <c r="A83" s="125"/>
      <c r="B83" s="118">
        <v>3</v>
      </c>
      <c r="C83" s="10" t="s">
        <v>740</v>
      </c>
      <c r="D83" s="129" t="s">
        <v>220</v>
      </c>
      <c r="E83" s="150"/>
      <c r="F83" s="151"/>
      <c r="G83" s="11" t="s">
        <v>741</v>
      </c>
      <c r="H83" s="14">
        <v>1.69</v>
      </c>
      <c r="I83" s="120">
        <f t="shared" si="1"/>
        <v>5.07</v>
      </c>
      <c r="J83" s="126"/>
    </row>
    <row r="84" spans="1:10" ht="144">
      <c r="A84" s="125"/>
      <c r="B84" s="118">
        <v>5</v>
      </c>
      <c r="C84" s="10" t="s">
        <v>740</v>
      </c>
      <c r="D84" s="129" t="s">
        <v>271</v>
      </c>
      <c r="E84" s="150"/>
      <c r="F84" s="151"/>
      <c r="G84" s="11" t="s">
        <v>741</v>
      </c>
      <c r="H84" s="14">
        <v>1.69</v>
      </c>
      <c r="I84" s="120">
        <f t="shared" si="1"/>
        <v>8.4499999999999993</v>
      </c>
      <c r="J84" s="126"/>
    </row>
    <row r="85" spans="1:10" ht="144">
      <c r="A85" s="125"/>
      <c r="B85" s="118">
        <v>2</v>
      </c>
      <c r="C85" s="10" t="s">
        <v>740</v>
      </c>
      <c r="D85" s="129" t="s">
        <v>272</v>
      </c>
      <c r="E85" s="150"/>
      <c r="F85" s="151"/>
      <c r="G85" s="11" t="s">
        <v>741</v>
      </c>
      <c r="H85" s="14">
        <v>1.69</v>
      </c>
      <c r="I85" s="120">
        <f t="shared" si="1"/>
        <v>3.38</v>
      </c>
      <c r="J85" s="126"/>
    </row>
    <row r="86" spans="1:10" ht="144">
      <c r="A86" s="125"/>
      <c r="B86" s="118">
        <v>3</v>
      </c>
      <c r="C86" s="10" t="s">
        <v>740</v>
      </c>
      <c r="D86" s="129" t="s">
        <v>316</v>
      </c>
      <c r="E86" s="150"/>
      <c r="F86" s="151"/>
      <c r="G86" s="11" t="s">
        <v>741</v>
      </c>
      <c r="H86" s="14">
        <v>1.69</v>
      </c>
      <c r="I86" s="120">
        <f t="shared" ref="I86:I117" si="2">H86*B86</f>
        <v>5.07</v>
      </c>
      <c r="J86" s="126"/>
    </row>
    <row r="87" spans="1:10" ht="144">
      <c r="A87" s="125"/>
      <c r="B87" s="118">
        <v>3</v>
      </c>
      <c r="C87" s="10" t="s">
        <v>740</v>
      </c>
      <c r="D87" s="129" t="s">
        <v>275</v>
      </c>
      <c r="E87" s="150"/>
      <c r="F87" s="151"/>
      <c r="G87" s="11" t="s">
        <v>741</v>
      </c>
      <c r="H87" s="14">
        <v>1.69</v>
      </c>
      <c r="I87" s="120">
        <f t="shared" si="2"/>
        <v>5.07</v>
      </c>
      <c r="J87" s="126"/>
    </row>
    <row r="88" spans="1:10" ht="144">
      <c r="A88" s="125"/>
      <c r="B88" s="118">
        <v>3</v>
      </c>
      <c r="C88" s="10" t="s">
        <v>740</v>
      </c>
      <c r="D88" s="129" t="s">
        <v>276</v>
      </c>
      <c r="E88" s="150"/>
      <c r="F88" s="151"/>
      <c r="G88" s="11" t="s">
        <v>741</v>
      </c>
      <c r="H88" s="14">
        <v>1.69</v>
      </c>
      <c r="I88" s="120">
        <f t="shared" si="2"/>
        <v>5.07</v>
      </c>
      <c r="J88" s="126"/>
    </row>
    <row r="89" spans="1:10" ht="144">
      <c r="A89" s="125"/>
      <c r="B89" s="118">
        <v>3</v>
      </c>
      <c r="C89" s="10" t="s">
        <v>740</v>
      </c>
      <c r="D89" s="129" t="s">
        <v>317</v>
      </c>
      <c r="E89" s="150"/>
      <c r="F89" s="151"/>
      <c r="G89" s="11" t="s">
        <v>741</v>
      </c>
      <c r="H89" s="14">
        <v>1.69</v>
      </c>
      <c r="I89" s="120">
        <f t="shared" si="2"/>
        <v>5.07</v>
      </c>
      <c r="J89" s="126"/>
    </row>
    <row r="90" spans="1:10" ht="144">
      <c r="A90" s="125"/>
      <c r="B90" s="118">
        <v>2</v>
      </c>
      <c r="C90" s="10" t="s">
        <v>740</v>
      </c>
      <c r="D90" s="129" t="s">
        <v>670</v>
      </c>
      <c r="E90" s="150"/>
      <c r="F90" s="151"/>
      <c r="G90" s="11" t="s">
        <v>741</v>
      </c>
      <c r="H90" s="14">
        <v>1.69</v>
      </c>
      <c r="I90" s="120">
        <f t="shared" si="2"/>
        <v>3.38</v>
      </c>
      <c r="J90" s="126"/>
    </row>
    <row r="91" spans="1:10" ht="156">
      <c r="A91" s="125"/>
      <c r="B91" s="118">
        <v>2</v>
      </c>
      <c r="C91" s="10" t="s">
        <v>742</v>
      </c>
      <c r="D91" s="129" t="s">
        <v>112</v>
      </c>
      <c r="E91" s="150"/>
      <c r="F91" s="151"/>
      <c r="G91" s="11" t="s">
        <v>743</v>
      </c>
      <c r="H91" s="14">
        <v>1.64</v>
      </c>
      <c r="I91" s="120">
        <f t="shared" si="2"/>
        <v>3.28</v>
      </c>
      <c r="J91" s="126"/>
    </row>
    <row r="92" spans="1:10" ht="156">
      <c r="A92" s="125"/>
      <c r="B92" s="118">
        <v>3</v>
      </c>
      <c r="C92" s="10" t="s">
        <v>742</v>
      </c>
      <c r="D92" s="129" t="s">
        <v>218</v>
      </c>
      <c r="E92" s="150"/>
      <c r="F92" s="151"/>
      <c r="G92" s="11" t="s">
        <v>743</v>
      </c>
      <c r="H92" s="14">
        <v>1.64</v>
      </c>
      <c r="I92" s="120">
        <f t="shared" si="2"/>
        <v>4.92</v>
      </c>
      <c r="J92" s="126"/>
    </row>
    <row r="93" spans="1:10" ht="156">
      <c r="A93" s="125"/>
      <c r="B93" s="118">
        <v>2</v>
      </c>
      <c r="C93" s="10" t="s">
        <v>742</v>
      </c>
      <c r="D93" s="129" t="s">
        <v>219</v>
      </c>
      <c r="E93" s="150"/>
      <c r="F93" s="151"/>
      <c r="G93" s="11" t="s">
        <v>743</v>
      </c>
      <c r="H93" s="14">
        <v>1.64</v>
      </c>
      <c r="I93" s="120">
        <f t="shared" si="2"/>
        <v>3.28</v>
      </c>
      <c r="J93" s="126"/>
    </row>
    <row r="94" spans="1:10" ht="156">
      <c r="A94" s="125"/>
      <c r="B94" s="118">
        <v>2</v>
      </c>
      <c r="C94" s="10" t="s">
        <v>742</v>
      </c>
      <c r="D94" s="129" t="s">
        <v>269</v>
      </c>
      <c r="E94" s="150"/>
      <c r="F94" s="151"/>
      <c r="G94" s="11" t="s">
        <v>743</v>
      </c>
      <c r="H94" s="14">
        <v>1.64</v>
      </c>
      <c r="I94" s="120">
        <f t="shared" si="2"/>
        <v>3.28</v>
      </c>
      <c r="J94" s="126"/>
    </row>
    <row r="95" spans="1:10" ht="156">
      <c r="A95" s="125"/>
      <c r="B95" s="118">
        <v>1</v>
      </c>
      <c r="C95" s="10" t="s">
        <v>742</v>
      </c>
      <c r="D95" s="129" t="s">
        <v>220</v>
      </c>
      <c r="E95" s="150"/>
      <c r="F95" s="151"/>
      <c r="G95" s="11" t="s">
        <v>743</v>
      </c>
      <c r="H95" s="14">
        <v>1.64</v>
      </c>
      <c r="I95" s="120">
        <f t="shared" si="2"/>
        <v>1.64</v>
      </c>
      <c r="J95" s="126"/>
    </row>
    <row r="96" spans="1:10" ht="156">
      <c r="A96" s="125"/>
      <c r="B96" s="118">
        <v>4</v>
      </c>
      <c r="C96" s="10" t="s">
        <v>742</v>
      </c>
      <c r="D96" s="129" t="s">
        <v>271</v>
      </c>
      <c r="E96" s="150"/>
      <c r="F96" s="151"/>
      <c r="G96" s="11" t="s">
        <v>743</v>
      </c>
      <c r="H96" s="14">
        <v>1.64</v>
      </c>
      <c r="I96" s="120">
        <f t="shared" si="2"/>
        <v>6.56</v>
      </c>
      <c r="J96" s="126"/>
    </row>
    <row r="97" spans="1:10" ht="156">
      <c r="A97" s="125"/>
      <c r="B97" s="118">
        <v>2</v>
      </c>
      <c r="C97" s="10" t="s">
        <v>742</v>
      </c>
      <c r="D97" s="129" t="s">
        <v>272</v>
      </c>
      <c r="E97" s="150"/>
      <c r="F97" s="151"/>
      <c r="G97" s="11" t="s">
        <v>743</v>
      </c>
      <c r="H97" s="14">
        <v>1.64</v>
      </c>
      <c r="I97" s="120">
        <f t="shared" si="2"/>
        <v>3.28</v>
      </c>
      <c r="J97" s="126"/>
    </row>
    <row r="98" spans="1:10" ht="156">
      <c r="A98" s="125"/>
      <c r="B98" s="118">
        <v>2</v>
      </c>
      <c r="C98" s="10" t="s">
        <v>742</v>
      </c>
      <c r="D98" s="129" t="s">
        <v>273</v>
      </c>
      <c r="E98" s="150"/>
      <c r="F98" s="151"/>
      <c r="G98" s="11" t="s">
        <v>743</v>
      </c>
      <c r="H98" s="14">
        <v>1.64</v>
      </c>
      <c r="I98" s="120">
        <f t="shared" si="2"/>
        <v>3.28</v>
      </c>
      <c r="J98" s="126"/>
    </row>
    <row r="99" spans="1:10" ht="156">
      <c r="A99" s="125"/>
      <c r="B99" s="118">
        <v>2</v>
      </c>
      <c r="C99" s="10" t="s">
        <v>742</v>
      </c>
      <c r="D99" s="129" t="s">
        <v>274</v>
      </c>
      <c r="E99" s="150"/>
      <c r="F99" s="151"/>
      <c r="G99" s="11" t="s">
        <v>743</v>
      </c>
      <c r="H99" s="14">
        <v>1.64</v>
      </c>
      <c r="I99" s="120">
        <f t="shared" si="2"/>
        <v>3.28</v>
      </c>
      <c r="J99" s="126"/>
    </row>
    <row r="100" spans="1:10" ht="156">
      <c r="A100" s="125"/>
      <c r="B100" s="118">
        <v>2</v>
      </c>
      <c r="C100" s="10" t="s">
        <v>742</v>
      </c>
      <c r="D100" s="129" t="s">
        <v>316</v>
      </c>
      <c r="E100" s="150"/>
      <c r="F100" s="151"/>
      <c r="G100" s="11" t="s">
        <v>743</v>
      </c>
      <c r="H100" s="14">
        <v>1.64</v>
      </c>
      <c r="I100" s="120">
        <f t="shared" si="2"/>
        <v>3.28</v>
      </c>
      <c r="J100" s="126"/>
    </row>
    <row r="101" spans="1:10" ht="156">
      <c r="A101" s="125"/>
      <c r="B101" s="118">
        <v>2</v>
      </c>
      <c r="C101" s="10" t="s">
        <v>742</v>
      </c>
      <c r="D101" s="129" t="s">
        <v>275</v>
      </c>
      <c r="E101" s="150"/>
      <c r="F101" s="151"/>
      <c r="G101" s="11" t="s">
        <v>743</v>
      </c>
      <c r="H101" s="14">
        <v>1.64</v>
      </c>
      <c r="I101" s="120">
        <f t="shared" si="2"/>
        <v>3.28</v>
      </c>
      <c r="J101" s="126"/>
    </row>
    <row r="102" spans="1:10" ht="156">
      <c r="A102" s="125"/>
      <c r="B102" s="118">
        <v>3</v>
      </c>
      <c r="C102" s="10" t="s">
        <v>742</v>
      </c>
      <c r="D102" s="129" t="s">
        <v>276</v>
      </c>
      <c r="E102" s="150"/>
      <c r="F102" s="151"/>
      <c r="G102" s="11" t="s">
        <v>743</v>
      </c>
      <c r="H102" s="14">
        <v>1.64</v>
      </c>
      <c r="I102" s="120">
        <f t="shared" si="2"/>
        <v>4.92</v>
      </c>
      <c r="J102" s="126"/>
    </row>
    <row r="103" spans="1:10" ht="156">
      <c r="A103" s="125"/>
      <c r="B103" s="118">
        <v>2</v>
      </c>
      <c r="C103" s="10" t="s">
        <v>742</v>
      </c>
      <c r="D103" s="129" t="s">
        <v>317</v>
      </c>
      <c r="E103" s="150"/>
      <c r="F103" s="151"/>
      <c r="G103" s="11" t="s">
        <v>743</v>
      </c>
      <c r="H103" s="14">
        <v>1.64</v>
      </c>
      <c r="I103" s="120">
        <f t="shared" si="2"/>
        <v>3.28</v>
      </c>
      <c r="J103" s="126"/>
    </row>
    <row r="104" spans="1:10" ht="156">
      <c r="A104" s="125"/>
      <c r="B104" s="118">
        <v>4</v>
      </c>
      <c r="C104" s="10" t="s">
        <v>583</v>
      </c>
      <c r="D104" s="129" t="s">
        <v>216</v>
      </c>
      <c r="E104" s="150"/>
      <c r="F104" s="151"/>
      <c r="G104" s="11" t="s">
        <v>744</v>
      </c>
      <c r="H104" s="14">
        <v>1.64</v>
      </c>
      <c r="I104" s="120">
        <f t="shared" si="2"/>
        <v>6.56</v>
      </c>
      <c r="J104" s="126"/>
    </row>
    <row r="105" spans="1:10" ht="156">
      <c r="A105" s="125"/>
      <c r="B105" s="118">
        <v>2</v>
      </c>
      <c r="C105" s="10" t="s">
        <v>583</v>
      </c>
      <c r="D105" s="129" t="s">
        <v>218</v>
      </c>
      <c r="E105" s="150"/>
      <c r="F105" s="151"/>
      <c r="G105" s="11" t="s">
        <v>744</v>
      </c>
      <c r="H105" s="14">
        <v>1.64</v>
      </c>
      <c r="I105" s="120">
        <f t="shared" si="2"/>
        <v>3.28</v>
      </c>
      <c r="J105" s="126"/>
    </row>
    <row r="106" spans="1:10" ht="156">
      <c r="A106" s="125"/>
      <c r="B106" s="118">
        <v>2</v>
      </c>
      <c r="C106" s="10" t="s">
        <v>583</v>
      </c>
      <c r="D106" s="129" t="s">
        <v>219</v>
      </c>
      <c r="E106" s="150"/>
      <c r="F106" s="151"/>
      <c r="G106" s="11" t="s">
        <v>744</v>
      </c>
      <c r="H106" s="14">
        <v>1.64</v>
      </c>
      <c r="I106" s="120">
        <f t="shared" si="2"/>
        <v>3.28</v>
      </c>
      <c r="J106" s="126"/>
    </row>
    <row r="107" spans="1:10" ht="156">
      <c r="A107" s="125"/>
      <c r="B107" s="118">
        <v>3</v>
      </c>
      <c r="C107" s="10" t="s">
        <v>583</v>
      </c>
      <c r="D107" s="129" t="s">
        <v>269</v>
      </c>
      <c r="E107" s="150"/>
      <c r="F107" s="151"/>
      <c r="G107" s="11" t="s">
        <v>744</v>
      </c>
      <c r="H107" s="14">
        <v>1.64</v>
      </c>
      <c r="I107" s="120">
        <f t="shared" si="2"/>
        <v>4.92</v>
      </c>
      <c r="J107" s="126"/>
    </row>
    <row r="108" spans="1:10" ht="156">
      <c r="A108" s="125"/>
      <c r="B108" s="118">
        <v>6</v>
      </c>
      <c r="C108" s="10" t="s">
        <v>583</v>
      </c>
      <c r="D108" s="129" t="s">
        <v>271</v>
      </c>
      <c r="E108" s="150"/>
      <c r="F108" s="151"/>
      <c r="G108" s="11" t="s">
        <v>744</v>
      </c>
      <c r="H108" s="14">
        <v>1.64</v>
      </c>
      <c r="I108" s="120">
        <f t="shared" si="2"/>
        <v>9.84</v>
      </c>
      <c r="J108" s="126"/>
    </row>
    <row r="109" spans="1:10" ht="156">
      <c r="A109" s="125"/>
      <c r="B109" s="118">
        <v>3</v>
      </c>
      <c r="C109" s="10" t="s">
        <v>583</v>
      </c>
      <c r="D109" s="129" t="s">
        <v>272</v>
      </c>
      <c r="E109" s="150"/>
      <c r="F109" s="151"/>
      <c r="G109" s="11" t="s">
        <v>744</v>
      </c>
      <c r="H109" s="14">
        <v>1.64</v>
      </c>
      <c r="I109" s="120">
        <f t="shared" si="2"/>
        <v>4.92</v>
      </c>
      <c r="J109" s="126"/>
    </row>
    <row r="110" spans="1:10" ht="156">
      <c r="A110" s="125"/>
      <c r="B110" s="118">
        <v>2</v>
      </c>
      <c r="C110" s="10" t="s">
        <v>583</v>
      </c>
      <c r="D110" s="129" t="s">
        <v>274</v>
      </c>
      <c r="E110" s="150"/>
      <c r="F110" s="151"/>
      <c r="G110" s="11" t="s">
        <v>744</v>
      </c>
      <c r="H110" s="14">
        <v>1.64</v>
      </c>
      <c r="I110" s="120">
        <f t="shared" si="2"/>
        <v>3.28</v>
      </c>
      <c r="J110" s="126"/>
    </row>
    <row r="111" spans="1:10" ht="156">
      <c r="A111" s="125"/>
      <c r="B111" s="118">
        <v>4</v>
      </c>
      <c r="C111" s="10" t="s">
        <v>583</v>
      </c>
      <c r="D111" s="129" t="s">
        <v>316</v>
      </c>
      <c r="E111" s="150"/>
      <c r="F111" s="151"/>
      <c r="G111" s="11" t="s">
        <v>744</v>
      </c>
      <c r="H111" s="14">
        <v>1.64</v>
      </c>
      <c r="I111" s="120">
        <f t="shared" si="2"/>
        <v>6.56</v>
      </c>
      <c r="J111" s="126"/>
    </row>
    <row r="112" spans="1:10" ht="156">
      <c r="A112" s="125"/>
      <c r="B112" s="118">
        <v>2</v>
      </c>
      <c r="C112" s="10" t="s">
        <v>583</v>
      </c>
      <c r="D112" s="129" t="s">
        <v>275</v>
      </c>
      <c r="E112" s="150"/>
      <c r="F112" s="151"/>
      <c r="G112" s="11" t="s">
        <v>744</v>
      </c>
      <c r="H112" s="14">
        <v>1.64</v>
      </c>
      <c r="I112" s="120">
        <f t="shared" si="2"/>
        <v>3.28</v>
      </c>
      <c r="J112" s="126"/>
    </row>
    <row r="113" spans="1:10" ht="156">
      <c r="A113" s="125"/>
      <c r="B113" s="118">
        <v>5</v>
      </c>
      <c r="C113" s="10" t="s">
        <v>583</v>
      </c>
      <c r="D113" s="129" t="s">
        <v>317</v>
      </c>
      <c r="E113" s="150"/>
      <c r="F113" s="151"/>
      <c r="G113" s="11" t="s">
        <v>744</v>
      </c>
      <c r="H113" s="14">
        <v>1.64</v>
      </c>
      <c r="I113" s="120">
        <f t="shared" si="2"/>
        <v>8.1999999999999993</v>
      </c>
      <c r="J113" s="126"/>
    </row>
    <row r="114" spans="1:10" ht="156">
      <c r="A114" s="125"/>
      <c r="B114" s="118">
        <v>10</v>
      </c>
      <c r="C114" s="10" t="s">
        <v>745</v>
      </c>
      <c r="D114" s="129" t="s">
        <v>112</v>
      </c>
      <c r="E114" s="150"/>
      <c r="F114" s="151"/>
      <c r="G114" s="11" t="s">
        <v>746</v>
      </c>
      <c r="H114" s="14">
        <v>1.64</v>
      </c>
      <c r="I114" s="120">
        <f t="shared" si="2"/>
        <v>16.399999999999999</v>
      </c>
      <c r="J114" s="126"/>
    </row>
    <row r="115" spans="1:10" ht="156">
      <c r="A115" s="125"/>
      <c r="B115" s="118">
        <v>4</v>
      </c>
      <c r="C115" s="10" t="s">
        <v>745</v>
      </c>
      <c r="D115" s="129" t="s">
        <v>216</v>
      </c>
      <c r="E115" s="150"/>
      <c r="F115" s="151"/>
      <c r="G115" s="11" t="s">
        <v>746</v>
      </c>
      <c r="H115" s="14">
        <v>1.64</v>
      </c>
      <c r="I115" s="120">
        <f t="shared" si="2"/>
        <v>6.56</v>
      </c>
      <c r="J115" s="126"/>
    </row>
    <row r="116" spans="1:10" ht="156">
      <c r="A116" s="125"/>
      <c r="B116" s="118">
        <v>4</v>
      </c>
      <c r="C116" s="10" t="s">
        <v>745</v>
      </c>
      <c r="D116" s="129" t="s">
        <v>218</v>
      </c>
      <c r="E116" s="150"/>
      <c r="F116" s="151"/>
      <c r="G116" s="11" t="s">
        <v>746</v>
      </c>
      <c r="H116" s="14">
        <v>1.64</v>
      </c>
      <c r="I116" s="120">
        <f t="shared" si="2"/>
        <v>6.56</v>
      </c>
      <c r="J116" s="126"/>
    </row>
    <row r="117" spans="1:10" ht="156">
      <c r="A117" s="125"/>
      <c r="B117" s="118">
        <v>5</v>
      </c>
      <c r="C117" s="10" t="s">
        <v>745</v>
      </c>
      <c r="D117" s="129" t="s">
        <v>219</v>
      </c>
      <c r="E117" s="150"/>
      <c r="F117" s="151"/>
      <c r="G117" s="11" t="s">
        <v>746</v>
      </c>
      <c r="H117" s="14">
        <v>1.64</v>
      </c>
      <c r="I117" s="120">
        <f t="shared" si="2"/>
        <v>8.1999999999999993</v>
      </c>
      <c r="J117" s="126"/>
    </row>
    <row r="118" spans="1:10" ht="156">
      <c r="A118" s="125"/>
      <c r="B118" s="118">
        <v>2</v>
      </c>
      <c r="C118" s="10" t="s">
        <v>745</v>
      </c>
      <c r="D118" s="129" t="s">
        <v>269</v>
      </c>
      <c r="E118" s="150"/>
      <c r="F118" s="151"/>
      <c r="G118" s="11" t="s">
        <v>746</v>
      </c>
      <c r="H118" s="14">
        <v>1.64</v>
      </c>
      <c r="I118" s="120">
        <f t="shared" ref="I118:I149" si="3">H118*B118</f>
        <v>3.28</v>
      </c>
      <c r="J118" s="126"/>
    </row>
    <row r="119" spans="1:10" ht="156">
      <c r="A119" s="125"/>
      <c r="B119" s="118">
        <v>2</v>
      </c>
      <c r="C119" s="10" t="s">
        <v>745</v>
      </c>
      <c r="D119" s="129" t="s">
        <v>220</v>
      </c>
      <c r="E119" s="150"/>
      <c r="F119" s="151"/>
      <c r="G119" s="11" t="s">
        <v>746</v>
      </c>
      <c r="H119" s="14">
        <v>1.64</v>
      </c>
      <c r="I119" s="120">
        <f t="shared" si="3"/>
        <v>3.28</v>
      </c>
      <c r="J119" s="126"/>
    </row>
    <row r="120" spans="1:10" ht="156">
      <c r="A120" s="125"/>
      <c r="B120" s="118">
        <v>4</v>
      </c>
      <c r="C120" s="10" t="s">
        <v>745</v>
      </c>
      <c r="D120" s="129" t="s">
        <v>271</v>
      </c>
      <c r="E120" s="150"/>
      <c r="F120" s="151"/>
      <c r="G120" s="11" t="s">
        <v>746</v>
      </c>
      <c r="H120" s="14">
        <v>1.64</v>
      </c>
      <c r="I120" s="120">
        <f t="shared" si="3"/>
        <v>6.56</v>
      </c>
      <c r="J120" s="126"/>
    </row>
    <row r="121" spans="1:10" ht="156">
      <c r="A121" s="125"/>
      <c r="B121" s="118">
        <v>2</v>
      </c>
      <c r="C121" s="10" t="s">
        <v>745</v>
      </c>
      <c r="D121" s="129" t="s">
        <v>272</v>
      </c>
      <c r="E121" s="150"/>
      <c r="F121" s="151"/>
      <c r="G121" s="11" t="s">
        <v>746</v>
      </c>
      <c r="H121" s="14">
        <v>1.64</v>
      </c>
      <c r="I121" s="120">
        <f t="shared" si="3"/>
        <v>3.28</v>
      </c>
      <c r="J121" s="126"/>
    </row>
    <row r="122" spans="1:10" ht="156">
      <c r="A122" s="125"/>
      <c r="B122" s="118">
        <v>2</v>
      </c>
      <c r="C122" s="10" t="s">
        <v>745</v>
      </c>
      <c r="D122" s="129" t="s">
        <v>273</v>
      </c>
      <c r="E122" s="150"/>
      <c r="F122" s="151"/>
      <c r="G122" s="11" t="s">
        <v>746</v>
      </c>
      <c r="H122" s="14">
        <v>1.64</v>
      </c>
      <c r="I122" s="120">
        <f t="shared" si="3"/>
        <v>3.28</v>
      </c>
      <c r="J122" s="126"/>
    </row>
    <row r="123" spans="1:10" ht="156">
      <c r="A123" s="125"/>
      <c r="B123" s="118">
        <v>4</v>
      </c>
      <c r="C123" s="10" t="s">
        <v>745</v>
      </c>
      <c r="D123" s="129" t="s">
        <v>316</v>
      </c>
      <c r="E123" s="150"/>
      <c r="F123" s="151"/>
      <c r="G123" s="11" t="s">
        <v>746</v>
      </c>
      <c r="H123" s="14">
        <v>1.64</v>
      </c>
      <c r="I123" s="120">
        <f t="shared" si="3"/>
        <v>6.56</v>
      </c>
      <c r="J123" s="126"/>
    </row>
    <row r="124" spans="1:10" ht="156">
      <c r="A124" s="125"/>
      <c r="B124" s="118">
        <v>4</v>
      </c>
      <c r="C124" s="10" t="s">
        <v>745</v>
      </c>
      <c r="D124" s="129" t="s">
        <v>275</v>
      </c>
      <c r="E124" s="150"/>
      <c r="F124" s="151"/>
      <c r="G124" s="11" t="s">
        <v>746</v>
      </c>
      <c r="H124" s="14">
        <v>1.64</v>
      </c>
      <c r="I124" s="120">
        <f t="shared" si="3"/>
        <v>6.56</v>
      </c>
      <c r="J124" s="126"/>
    </row>
    <row r="125" spans="1:10" ht="156">
      <c r="A125" s="125"/>
      <c r="B125" s="118">
        <v>2</v>
      </c>
      <c r="C125" s="10" t="s">
        <v>745</v>
      </c>
      <c r="D125" s="129" t="s">
        <v>276</v>
      </c>
      <c r="E125" s="150"/>
      <c r="F125" s="151"/>
      <c r="G125" s="11" t="s">
        <v>746</v>
      </c>
      <c r="H125" s="14">
        <v>1.64</v>
      </c>
      <c r="I125" s="120">
        <f t="shared" si="3"/>
        <v>3.28</v>
      </c>
      <c r="J125" s="126"/>
    </row>
    <row r="126" spans="1:10" ht="156">
      <c r="A126" s="125"/>
      <c r="B126" s="118">
        <v>2</v>
      </c>
      <c r="C126" s="10" t="s">
        <v>745</v>
      </c>
      <c r="D126" s="129" t="s">
        <v>317</v>
      </c>
      <c r="E126" s="150"/>
      <c r="F126" s="151"/>
      <c r="G126" s="11" t="s">
        <v>746</v>
      </c>
      <c r="H126" s="14">
        <v>1.64</v>
      </c>
      <c r="I126" s="120">
        <f t="shared" si="3"/>
        <v>3.28</v>
      </c>
      <c r="J126" s="126"/>
    </row>
    <row r="127" spans="1:10" ht="156">
      <c r="A127" s="125"/>
      <c r="B127" s="118">
        <v>2</v>
      </c>
      <c r="C127" s="10" t="s">
        <v>745</v>
      </c>
      <c r="D127" s="129" t="s">
        <v>669</v>
      </c>
      <c r="E127" s="150"/>
      <c r="F127" s="151"/>
      <c r="G127" s="11" t="s">
        <v>746</v>
      </c>
      <c r="H127" s="14">
        <v>1.64</v>
      </c>
      <c r="I127" s="120">
        <f t="shared" si="3"/>
        <v>3.28</v>
      </c>
      <c r="J127" s="126"/>
    </row>
    <row r="128" spans="1:10" ht="132">
      <c r="A128" s="125"/>
      <c r="B128" s="118">
        <v>8</v>
      </c>
      <c r="C128" s="10" t="s">
        <v>747</v>
      </c>
      <c r="D128" s="129" t="s">
        <v>216</v>
      </c>
      <c r="E128" s="150"/>
      <c r="F128" s="151"/>
      <c r="G128" s="11" t="s">
        <v>748</v>
      </c>
      <c r="H128" s="14">
        <v>1.64</v>
      </c>
      <c r="I128" s="120">
        <f t="shared" si="3"/>
        <v>13.12</v>
      </c>
      <c r="J128" s="126"/>
    </row>
    <row r="129" spans="1:10" ht="132">
      <c r="A129" s="125"/>
      <c r="B129" s="118">
        <v>2</v>
      </c>
      <c r="C129" s="10" t="s">
        <v>747</v>
      </c>
      <c r="D129" s="129" t="s">
        <v>218</v>
      </c>
      <c r="E129" s="150"/>
      <c r="F129" s="151"/>
      <c r="G129" s="11" t="s">
        <v>748</v>
      </c>
      <c r="H129" s="14">
        <v>1.64</v>
      </c>
      <c r="I129" s="120">
        <f t="shared" si="3"/>
        <v>3.28</v>
      </c>
      <c r="J129" s="126"/>
    </row>
    <row r="130" spans="1:10" ht="132">
      <c r="A130" s="125"/>
      <c r="B130" s="118">
        <v>2</v>
      </c>
      <c r="C130" s="10" t="s">
        <v>747</v>
      </c>
      <c r="D130" s="129" t="s">
        <v>219</v>
      </c>
      <c r="E130" s="150"/>
      <c r="F130" s="151"/>
      <c r="G130" s="11" t="s">
        <v>748</v>
      </c>
      <c r="H130" s="14">
        <v>1.64</v>
      </c>
      <c r="I130" s="120">
        <f t="shared" si="3"/>
        <v>3.28</v>
      </c>
      <c r="J130" s="126"/>
    </row>
    <row r="131" spans="1:10" ht="132">
      <c r="A131" s="125"/>
      <c r="B131" s="118">
        <v>4</v>
      </c>
      <c r="C131" s="10" t="s">
        <v>747</v>
      </c>
      <c r="D131" s="129" t="s">
        <v>269</v>
      </c>
      <c r="E131" s="150"/>
      <c r="F131" s="151"/>
      <c r="G131" s="11" t="s">
        <v>748</v>
      </c>
      <c r="H131" s="14">
        <v>1.64</v>
      </c>
      <c r="I131" s="120">
        <f t="shared" si="3"/>
        <v>6.56</v>
      </c>
      <c r="J131" s="126"/>
    </row>
    <row r="132" spans="1:10" ht="132">
      <c r="A132" s="125"/>
      <c r="B132" s="118">
        <v>2</v>
      </c>
      <c r="C132" s="10" t="s">
        <v>747</v>
      </c>
      <c r="D132" s="129" t="s">
        <v>220</v>
      </c>
      <c r="E132" s="150"/>
      <c r="F132" s="151"/>
      <c r="G132" s="11" t="s">
        <v>748</v>
      </c>
      <c r="H132" s="14">
        <v>1.64</v>
      </c>
      <c r="I132" s="120">
        <f t="shared" si="3"/>
        <v>3.28</v>
      </c>
      <c r="J132" s="126"/>
    </row>
    <row r="133" spans="1:10" ht="132">
      <c r="A133" s="125"/>
      <c r="B133" s="118">
        <v>4</v>
      </c>
      <c r="C133" s="10" t="s">
        <v>747</v>
      </c>
      <c r="D133" s="129" t="s">
        <v>271</v>
      </c>
      <c r="E133" s="150"/>
      <c r="F133" s="151"/>
      <c r="G133" s="11" t="s">
        <v>748</v>
      </c>
      <c r="H133" s="14">
        <v>1.64</v>
      </c>
      <c r="I133" s="120">
        <f t="shared" si="3"/>
        <v>6.56</v>
      </c>
      <c r="J133" s="126"/>
    </row>
    <row r="134" spans="1:10" ht="132">
      <c r="A134" s="125"/>
      <c r="B134" s="118">
        <v>4</v>
      </c>
      <c r="C134" s="10" t="s">
        <v>747</v>
      </c>
      <c r="D134" s="129" t="s">
        <v>272</v>
      </c>
      <c r="E134" s="150"/>
      <c r="F134" s="151"/>
      <c r="G134" s="11" t="s">
        <v>748</v>
      </c>
      <c r="H134" s="14">
        <v>1.64</v>
      </c>
      <c r="I134" s="120">
        <f t="shared" si="3"/>
        <v>6.56</v>
      </c>
      <c r="J134" s="126"/>
    </row>
    <row r="135" spans="1:10" ht="132">
      <c r="A135" s="125"/>
      <c r="B135" s="118">
        <v>5</v>
      </c>
      <c r="C135" s="10" t="s">
        <v>747</v>
      </c>
      <c r="D135" s="129" t="s">
        <v>273</v>
      </c>
      <c r="E135" s="150"/>
      <c r="F135" s="151"/>
      <c r="G135" s="11" t="s">
        <v>748</v>
      </c>
      <c r="H135" s="14">
        <v>1.64</v>
      </c>
      <c r="I135" s="120">
        <f t="shared" si="3"/>
        <v>8.1999999999999993</v>
      </c>
      <c r="J135" s="126"/>
    </row>
    <row r="136" spans="1:10" ht="132">
      <c r="A136" s="125"/>
      <c r="B136" s="118">
        <v>3</v>
      </c>
      <c r="C136" s="10" t="s">
        <v>747</v>
      </c>
      <c r="D136" s="129" t="s">
        <v>274</v>
      </c>
      <c r="E136" s="150"/>
      <c r="F136" s="151"/>
      <c r="G136" s="11" t="s">
        <v>748</v>
      </c>
      <c r="H136" s="14">
        <v>1.64</v>
      </c>
      <c r="I136" s="120">
        <f t="shared" si="3"/>
        <v>4.92</v>
      </c>
      <c r="J136" s="126"/>
    </row>
    <row r="137" spans="1:10" ht="132">
      <c r="A137" s="125"/>
      <c r="B137" s="118">
        <v>3</v>
      </c>
      <c r="C137" s="10" t="s">
        <v>747</v>
      </c>
      <c r="D137" s="129" t="s">
        <v>316</v>
      </c>
      <c r="E137" s="150"/>
      <c r="F137" s="151"/>
      <c r="G137" s="11" t="s">
        <v>748</v>
      </c>
      <c r="H137" s="14">
        <v>1.64</v>
      </c>
      <c r="I137" s="120">
        <f t="shared" si="3"/>
        <v>4.92</v>
      </c>
      <c r="J137" s="126"/>
    </row>
    <row r="138" spans="1:10" ht="132">
      <c r="A138" s="125"/>
      <c r="B138" s="118">
        <v>4</v>
      </c>
      <c r="C138" s="10" t="s">
        <v>747</v>
      </c>
      <c r="D138" s="129" t="s">
        <v>275</v>
      </c>
      <c r="E138" s="150"/>
      <c r="F138" s="151"/>
      <c r="G138" s="11" t="s">
        <v>748</v>
      </c>
      <c r="H138" s="14">
        <v>1.64</v>
      </c>
      <c r="I138" s="120">
        <f t="shared" si="3"/>
        <v>6.56</v>
      </c>
      <c r="J138" s="126"/>
    </row>
    <row r="139" spans="1:10" ht="132">
      <c r="A139" s="125"/>
      <c r="B139" s="118">
        <v>2</v>
      </c>
      <c r="C139" s="10" t="s">
        <v>747</v>
      </c>
      <c r="D139" s="129" t="s">
        <v>276</v>
      </c>
      <c r="E139" s="150"/>
      <c r="F139" s="151"/>
      <c r="G139" s="11" t="s">
        <v>748</v>
      </c>
      <c r="H139" s="14">
        <v>1.64</v>
      </c>
      <c r="I139" s="120">
        <f t="shared" si="3"/>
        <v>3.28</v>
      </c>
      <c r="J139" s="126"/>
    </row>
    <row r="140" spans="1:10" ht="132">
      <c r="A140" s="125"/>
      <c r="B140" s="118">
        <v>2</v>
      </c>
      <c r="C140" s="10" t="s">
        <v>747</v>
      </c>
      <c r="D140" s="129" t="s">
        <v>317</v>
      </c>
      <c r="E140" s="150"/>
      <c r="F140" s="151"/>
      <c r="G140" s="11" t="s">
        <v>748</v>
      </c>
      <c r="H140" s="14">
        <v>1.64</v>
      </c>
      <c r="I140" s="120">
        <f t="shared" si="3"/>
        <v>3.28</v>
      </c>
      <c r="J140" s="126"/>
    </row>
    <row r="141" spans="1:10" ht="132">
      <c r="A141" s="125"/>
      <c r="B141" s="118">
        <v>4</v>
      </c>
      <c r="C141" s="10" t="s">
        <v>747</v>
      </c>
      <c r="D141" s="129" t="s">
        <v>670</v>
      </c>
      <c r="E141" s="150"/>
      <c r="F141" s="151"/>
      <c r="G141" s="11" t="s">
        <v>748</v>
      </c>
      <c r="H141" s="14">
        <v>1.64</v>
      </c>
      <c r="I141" s="120">
        <f t="shared" si="3"/>
        <v>6.56</v>
      </c>
      <c r="J141" s="126"/>
    </row>
    <row r="142" spans="1:10" ht="132">
      <c r="A142" s="125"/>
      <c r="B142" s="118">
        <v>2</v>
      </c>
      <c r="C142" s="10" t="s">
        <v>747</v>
      </c>
      <c r="D142" s="129" t="s">
        <v>669</v>
      </c>
      <c r="E142" s="150"/>
      <c r="F142" s="151"/>
      <c r="G142" s="11" t="s">
        <v>748</v>
      </c>
      <c r="H142" s="14">
        <v>1.64</v>
      </c>
      <c r="I142" s="120">
        <f t="shared" si="3"/>
        <v>3.28</v>
      </c>
      <c r="J142" s="126"/>
    </row>
    <row r="143" spans="1:10" ht="156">
      <c r="A143" s="125"/>
      <c r="B143" s="118">
        <v>8</v>
      </c>
      <c r="C143" s="10" t="s">
        <v>749</v>
      </c>
      <c r="D143" s="129" t="s">
        <v>112</v>
      </c>
      <c r="E143" s="150"/>
      <c r="F143" s="151"/>
      <c r="G143" s="11" t="s">
        <v>750</v>
      </c>
      <c r="H143" s="14">
        <v>1.64</v>
      </c>
      <c r="I143" s="120">
        <f t="shared" si="3"/>
        <v>13.12</v>
      </c>
      <c r="J143" s="126"/>
    </row>
    <row r="144" spans="1:10" ht="156">
      <c r="A144" s="125"/>
      <c r="B144" s="118">
        <v>6</v>
      </c>
      <c r="C144" s="10" t="s">
        <v>749</v>
      </c>
      <c r="D144" s="129" t="s">
        <v>216</v>
      </c>
      <c r="E144" s="150"/>
      <c r="F144" s="151"/>
      <c r="G144" s="11" t="s">
        <v>750</v>
      </c>
      <c r="H144" s="14">
        <v>1.64</v>
      </c>
      <c r="I144" s="120">
        <f t="shared" si="3"/>
        <v>9.84</v>
      </c>
      <c r="J144" s="126"/>
    </row>
    <row r="145" spans="1:10" ht="156">
      <c r="A145" s="125"/>
      <c r="B145" s="118">
        <v>4</v>
      </c>
      <c r="C145" s="10" t="s">
        <v>749</v>
      </c>
      <c r="D145" s="129" t="s">
        <v>218</v>
      </c>
      <c r="E145" s="150"/>
      <c r="F145" s="151"/>
      <c r="G145" s="11" t="s">
        <v>750</v>
      </c>
      <c r="H145" s="14">
        <v>1.64</v>
      </c>
      <c r="I145" s="120">
        <f t="shared" si="3"/>
        <v>6.56</v>
      </c>
      <c r="J145" s="126"/>
    </row>
    <row r="146" spans="1:10" ht="156">
      <c r="A146" s="125"/>
      <c r="B146" s="118">
        <v>4</v>
      </c>
      <c r="C146" s="10" t="s">
        <v>749</v>
      </c>
      <c r="D146" s="129" t="s">
        <v>219</v>
      </c>
      <c r="E146" s="150"/>
      <c r="F146" s="151"/>
      <c r="G146" s="11" t="s">
        <v>750</v>
      </c>
      <c r="H146" s="14">
        <v>1.64</v>
      </c>
      <c r="I146" s="120">
        <f t="shared" si="3"/>
        <v>6.56</v>
      </c>
      <c r="J146" s="126"/>
    </row>
    <row r="147" spans="1:10" ht="156">
      <c r="A147" s="125"/>
      <c r="B147" s="118">
        <v>4</v>
      </c>
      <c r="C147" s="10" t="s">
        <v>749</v>
      </c>
      <c r="D147" s="129" t="s">
        <v>269</v>
      </c>
      <c r="E147" s="150"/>
      <c r="F147" s="151"/>
      <c r="G147" s="11" t="s">
        <v>750</v>
      </c>
      <c r="H147" s="14">
        <v>1.64</v>
      </c>
      <c r="I147" s="120">
        <f t="shared" si="3"/>
        <v>6.56</v>
      </c>
      <c r="J147" s="126"/>
    </row>
    <row r="148" spans="1:10" ht="156">
      <c r="A148" s="125"/>
      <c r="B148" s="118">
        <v>2</v>
      </c>
      <c r="C148" s="10" t="s">
        <v>749</v>
      </c>
      <c r="D148" s="129" t="s">
        <v>220</v>
      </c>
      <c r="E148" s="150"/>
      <c r="F148" s="151"/>
      <c r="G148" s="11" t="s">
        <v>750</v>
      </c>
      <c r="H148" s="14">
        <v>1.64</v>
      </c>
      <c r="I148" s="120">
        <f t="shared" si="3"/>
        <v>3.28</v>
      </c>
      <c r="J148" s="126"/>
    </row>
    <row r="149" spans="1:10" ht="156">
      <c r="A149" s="125"/>
      <c r="B149" s="118">
        <v>6</v>
      </c>
      <c r="C149" s="10" t="s">
        <v>749</v>
      </c>
      <c r="D149" s="129" t="s">
        <v>271</v>
      </c>
      <c r="E149" s="150"/>
      <c r="F149" s="151"/>
      <c r="G149" s="11" t="s">
        <v>750</v>
      </c>
      <c r="H149" s="14">
        <v>1.64</v>
      </c>
      <c r="I149" s="120">
        <f t="shared" si="3"/>
        <v>9.84</v>
      </c>
      <c r="J149" s="126"/>
    </row>
    <row r="150" spans="1:10" ht="156">
      <c r="A150" s="125"/>
      <c r="B150" s="118">
        <v>2</v>
      </c>
      <c r="C150" s="10" t="s">
        <v>749</v>
      </c>
      <c r="D150" s="129" t="s">
        <v>272</v>
      </c>
      <c r="E150" s="150"/>
      <c r="F150" s="151"/>
      <c r="G150" s="11" t="s">
        <v>750</v>
      </c>
      <c r="H150" s="14">
        <v>1.64</v>
      </c>
      <c r="I150" s="120">
        <f t="shared" ref="I150:I163" si="4">H150*B150</f>
        <v>3.28</v>
      </c>
      <c r="J150" s="126"/>
    </row>
    <row r="151" spans="1:10" ht="156">
      <c r="A151" s="125"/>
      <c r="B151" s="118">
        <v>2</v>
      </c>
      <c r="C151" s="10" t="s">
        <v>749</v>
      </c>
      <c r="D151" s="129" t="s">
        <v>273</v>
      </c>
      <c r="E151" s="150"/>
      <c r="F151" s="151"/>
      <c r="G151" s="11" t="s">
        <v>750</v>
      </c>
      <c r="H151" s="14">
        <v>1.64</v>
      </c>
      <c r="I151" s="120">
        <f t="shared" si="4"/>
        <v>3.28</v>
      </c>
      <c r="J151" s="126"/>
    </row>
    <row r="152" spans="1:10" ht="156">
      <c r="A152" s="125"/>
      <c r="B152" s="118">
        <v>3</v>
      </c>
      <c r="C152" s="10" t="s">
        <v>749</v>
      </c>
      <c r="D152" s="129" t="s">
        <v>274</v>
      </c>
      <c r="E152" s="150"/>
      <c r="F152" s="151"/>
      <c r="G152" s="11" t="s">
        <v>750</v>
      </c>
      <c r="H152" s="14">
        <v>1.64</v>
      </c>
      <c r="I152" s="120">
        <f t="shared" si="4"/>
        <v>4.92</v>
      </c>
      <c r="J152" s="126"/>
    </row>
    <row r="153" spans="1:10" ht="156">
      <c r="A153" s="125"/>
      <c r="B153" s="118">
        <v>6</v>
      </c>
      <c r="C153" s="10" t="s">
        <v>749</v>
      </c>
      <c r="D153" s="129" t="s">
        <v>316</v>
      </c>
      <c r="E153" s="150"/>
      <c r="F153" s="151"/>
      <c r="G153" s="11" t="s">
        <v>750</v>
      </c>
      <c r="H153" s="14">
        <v>1.64</v>
      </c>
      <c r="I153" s="120">
        <f t="shared" si="4"/>
        <v>9.84</v>
      </c>
      <c r="J153" s="126"/>
    </row>
    <row r="154" spans="1:10" ht="156">
      <c r="A154" s="125"/>
      <c r="B154" s="118">
        <v>6</v>
      </c>
      <c r="C154" s="10" t="s">
        <v>749</v>
      </c>
      <c r="D154" s="129" t="s">
        <v>275</v>
      </c>
      <c r="E154" s="150"/>
      <c r="F154" s="151"/>
      <c r="G154" s="11" t="s">
        <v>750</v>
      </c>
      <c r="H154" s="14">
        <v>1.64</v>
      </c>
      <c r="I154" s="120">
        <f t="shared" si="4"/>
        <v>9.84</v>
      </c>
      <c r="J154" s="126"/>
    </row>
    <row r="155" spans="1:10" ht="156">
      <c r="A155" s="125"/>
      <c r="B155" s="118">
        <v>2</v>
      </c>
      <c r="C155" s="10" t="s">
        <v>749</v>
      </c>
      <c r="D155" s="129" t="s">
        <v>276</v>
      </c>
      <c r="E155" s="150"/>
      <c r="F155" s="151"/>
      <c r="G155" s="11" t="s">
        <v>750</v>
      </c>
      <c r="H155" s="14">
        <v>1.64</v>
      </c>
      <c r="I155" s="120">
        <f t="shared" si="4"/>
        <v>3.28</v>
      </c>
      <c r="J155" s="126"/>
    </row>
    <row r="156" spans="1:10" ht="156">
      <c r="A156" s="125"/>
      <c r="B156" s="118">
        <v>3</v>
      </c>
      <c r="C156" s="10" t="s">
        <v>749</v>
      </c>
      <c r="D156" s="129" t="s">
        <v>317</v>
      </c>
      <c r="E156" s="150"/>
      <c r="F156" s="151"/>
      <c r="G156" s="11" t="s">
        <v>750</v>
      </c>
      <c r="H156" s="14">
        <v>1.64</v>
      </c>
      <c r="I156" s="120">
        <f t="shared" si="4"/>
        <v>4.92</v>
      </c>
      <c r="J156" s="126"/>
    </row>
    <row r="157" spans="1:10" ht="156">
      <c r="A157" s="125"/>
      <c r="B157" s="118">
        <v>3</v>
      </c>
      <c r="C157" s="10" t="s">
        <v>749</v>
      </c>
      <c r="D157" s="129" t="s">
        <v>670</v>
      </c>
      <c r="E157" s="150"/>
      <c r="F157" s="151"/>
      <c r="G157" s="11" t="s">
        <v>750</v>
      </c>
      <c r="H157" s="14">
        <v>1.64</v>
      </c>
      <c r="I157" s="120">
        <f t="shared" si="4"/>
        <v>4.92</v>
      </c>
      <c r="J157" s="126"/>
    </row>
    <row r="158" spans="1:10" ht="300">
      <c r="A158" s="125"/>
      <c r="B158" s="118">
        <v>1</v>
      </c>
      <c r="C158" s="10" t="s">
        <v>751</v>
      </c>
      <c r="D158" s="129" t="s">
        <v>705</v>
      </c>
      <c r="E158" s="150"/>
      <c r="F158" s="151"/>
      <c r="G158" s="11" t="s">
        <v>760</v>
      </c>
      <c r="H158" s="14">
        <v>15.4</v>
      </c>
      <c r="I158" s="120">
        <f t="shared" si="4"/>
        <v>15.4</v>
      </c>
      <c r="J158" s="126"/>
    </row>
    <row r="159" spans="1:10" ht="324">
      <c r="A159" s="125"/>
      <c r="B159" s="118">
        <v>1</v>
      </c>
      <c r="C159" s="10" t="s">
        <v>752</v>
      </c>
      <c r="D159" s="129" t="s">
        <v>705</v>
      </c>
      <c r="E159" s="150"/>
      <c r="F159" s="151"/>
      <c r="G159" s="11" t="s">
        <v>761</v>
      </c>
      <c r="H159" s="14">
        <v>16.03</v>
      </c>
      <c r="I159" s="120">
        <f t="shared" si="4"/>
        <v>16.03</v>
      </c>
      <c r="J159" s="126"/>
    </row>
    <row r="160" spans="1:10" ht="324">
      <c r="A160" s="125"/>
      <c r="B160" s="118">
        <v>1</v>
      </c>
      <c r="C160" s="10" t="s">
        <v>753</v>
      </c>
      <c r="D160" s="129" t="s">
        <v>705</v>
      </c>
      <c r="E160" s="150"/>
      <c r="F160" s="151"/>
      <c r="G160" s="11" t="s">
        <v>762</v>
      </c>
      <c r="H160" s="14">
        <v>13.87</v>
      </c>
      <c r="I160" s="120">
        <f t="shared" si="4"/>
        <v>13.87</v>
      </c>
      <c r="J160" s="126"/>
    </row>
    <row r="161" spans="1:10" ht="324">
      <c r="A161" s="125"/>
      <c r="B161" s="118">
        <v>1</v>
      </c>
      <c r="C161" s="10" t="s">
        <v>754</v>
      </c>
      <c r="D161" s="129" t="s">
        <v>705</v>
      </c>
      <c r="E161" s="150"/>
      <c r="F161" s="151"/>
      <c r="G161" s="11" t="s">
        <v>763</v>
      </c>
      <c r="H161" s="14">
        <v>14.38</v>
      </c>
      <c r="I161" s="120">
        <f t="shared" si="4"/>
        <v>14.38</v>
      </c>
      <c r="J161" s="126"/>
    </row>
    <row r="162" spans="1:10" ht="312">
      <c r="A162" s="125"/>
      <c r="B162" s="118">
        <v>1</v>
      </c>
      <c r="C162" s="10" t="s">
        <v>755</v>
      </c>
      <c r="D162" s="129" t="s">
        <v>705</v>
      </c>
      <c r="E162" s="150"/>
      <c r="F162" s="151"/>
      <c r="G162" s="11" t="s">
        <v>764</v>
      </c>
      <c r="H162" s="14">
        <v>15.06</v>
      </c>
      <c r="I162" s="120">
        <f t="shared" si="4"/>
        <v>15.06</v>
      </c>
      <c r="J162" s="126"/>
    </row>
    <row r="163" spans="1:10" ht="336">
      <c r="A163" s="125"/>
      <c r="B163" s="119">
        <v>1</v>
      </c>
      <c r="C163" s="12" t="s">
        <v>756</v>
      </c>
      <c r="D163" s="130" t="s">
        <v>705</v>
      </c>
      <c r="E163" s="160"/>
      <c r="F163" s="161"/>
      <c r="G163" s="13" t="s">
        <v>765</v>
      </c>
      <c r="H163" s="15">
        <v>15.59</v>
      </c>
      <c r="I163" s="121">
        <f t="shared" si="4"/>
        <v>15.59</v>
      </c>
      <c r="J163" s="126"/>
    </row>
  </sheetData>
  <mergeCells count="146">
    <mergeCell ref="E161:F161"/>
    <mergeCell ref="E162:F162"/>
    <mergeCell ref="E163:F163"/>
    <mergeCell ref="E156:F156"/>
    <mergeCell ref="E157:F157"/>
    <mergeCell ref="E158:F158"/>
    <mergeCell ref="E159:F159"/>
    <mergeCell ref="E160:F160"/>
    <mergeCell ref="E151:F151"/>
    <mergeCell ref="E152:F152"/>
    <mergeCell ref="E153:F153"/>
    <mergeCell ref="E154:F154"/>
    <mergeCell ref="E155:F155"/>
    <mergeCell ref="E146:F146"/>
    <mergeCell ref="E147:F147"/>
    <mergeCell ref="E148:F148"/>
    <mergeCell ref="E149:F149"/>
    <mergeCell ref="E150:F150"/>
    <mergeCell ref="E141:F141"/>
    <mergeCell ref="E142:F142"/>
    <mergeCell ref="E143:F143"/>
    <mergeCell ref="E144:F144"/>
    <mergeCell ref="E145:F145"/>
    <mergeCell ref="E136:F136"/>
    <mergeCell ref="E137:F137"/>
    <mergeCell ref="E138:F138"/>
    <mergeCell ref="E139:F139"/>
    <mergeCell ref="E140:F140"/>
    <mergeCell ref="E131:F131"/>
    <mergeCell ref="E132:F132"/>
    <mergeCell ref="E133:F133"/>
    <mergeCell ref="E134:F134"/>
    <mergeCell ref="E135:F135"/>
    <mergeCell ref="E126:F126"/>
    <mergeCell ref="E127:F127"/>
    <mergeCell ref="E128:F128"/>
    <mergeCell ref="E129:F129"/>
    <mergeCell ref="E130:F130"/>
    <mergeCell ref="E121:F121"/>
    <mergeCell ref="E122:F122"/>
    <mergeCell ref="E123:F123"/>
    <mergeCell ref="E124:F124"/>
    <mergeCell ref="E125:F125"/>
    <mergeCell ref="E116:F116"/>
    <mergeCell ref="E117:F117"/>
    <mergeCell ref="E118:F118"/>
    <mergeCell ref="E119:F119"/>
    <mergeCell ref="E120:F120"/>
    <mergeCell ref="E111:F111"/>
    <mergeCell ref="E112:F112"/>
    <mergeCell ref="E113:F113"/>
    <mergeCell ref="E114:F114"/>
    <mergeCell ref="E115:F115"/>
    <mergeCell ref="E106:F106"/>
    <mergeCell ref="E107:F107"/>
    <mergeCell ref="E108:F108"/>
    <mergeCell ref="E109:F109"/>
    <mergeCell ref="E110:F110"/>
    <mergeCell ref="E101:F101"/>
    <mergeCell ref="E102:F102"/>
    <mergeCell ref="E103:F103"/>
    <mergeCell ref="E104:F104"/>
    <mergeCell ref="E105:F105"/>
    <mergeCell ref="E96:F96"/>
    <mergeCell ref="E97:F97"/>
    <mergeCell ref="E98:F98"/>
    <mergeCell ref="E99:F99"/>
    <mergeCell ref="E100:F100"/>
    <mergeCell ref="E91:F91"/>
    <mergeCell ref="E92:F92"/>
    <mergeCell ref="E93:F93"/>
    <mergeCell ref="E94:F94"/>
    <mergeCell ref="E95:F95"/>
    <mergeCell ref="E86:F86"/>
    <mergeCell ref="E87:F87"/>
    <mergeCell ref="E88:F88"/>
    <mergeCell ref="E89:F89"/>
    <mergeCell ref="E90:F90"/>
    <mergeCell ref="E81:F81"/>
    <mergeCell ref="E82:F82"/>
    <mergeCell ref="E83:F83"/>
    <mergeCell ref="E84:F84"/>
    <mergeCell ref="E85:F85"/>
    <mergeCell ref="E76:F76"/>
    <mergeCell ref="E77:F77"/>
    <mergeCell ref="E78:F78"/>
    <mergeCell ref="E79:F79"/>
    <mergeCell ref="E80:F80"/>
    <mergeCell ref="E71:F71"/>
    <mergeCell ref="E72:F72"/>
    <mergeCell ref="E73:F73"/>
    <mergeCell ref="E74:F74"/>
    <mergeCell ref="E75:F75"/>
    <mergeCell ref="E66:F66"/>
    <mergeCell ref="E67:F67"/>
    <mergeCell ref="E68:F68"/>
    <mergeCell ref="E69:F69"/>
    <mergeCell ref="E70:F70"/>
    <mergeCell ref="E61:F61"/>
    <mergeCell ref="E62:F62"/>
    <mergeCell ref="E63:F63"/>
    <mergeCell ref="E64:F64"/>
    <mergeCell ref="E65:F65"/>
    <mergeCell ref="E56:F56"/>
    <mergeCell ref="E57:F57"/>
    <mergeCell ref="E58:F58"/>
    <mergeCell ref="E59:F59"/>
    <mergeCell ref="E60:F60"/>
    <mergeCell ref="E51:F51"/>
    <mergeCell ref="E52:F52"/>
    <mergeCell ref="E53:F53"/>
    <mergeCell ref="E54:F54"/>
    <mergeCell ref="E55:F55"/>
    <mergeCell ref="E46:F46"/>
    <mergeCell ref="E47:F47"/>
    <mergeCell ref="E48:F48"/>
    <mergeCell ref="E49:F49"/>
    <mergeCell ref="E50:F50"/>
    <mergeCell ref="E41:F41"/>
    <mergeCell ref="E42:F42"/>
    <mergeCell ref="E43:F43"/>
    <mergeCell ref="E44:F44"/>
    <mergeCell ref="E45:F45"/>
    <mergeCell ref="E36:F36"/>
    <mergeCell ref="E37:F37"/>
    <mergeCell ref="E38:F38"/>
    <mergeCell ref="E39:F39"/>
    <mergeCell ref="E40:F40"/>
    <mergeCell ref="I10:I11"/>
    <mergeCell ref="I14:I15"/>
    <mergeCell ref="E20:F20"/>
    <mergeCell ref="E21:F21"/>
    <mergeCell ref="E22:F22"/>
    <mergeCell ref="E29:F29"/>
    <mergeCell ref="E23:F23"/>
    <mergeCell ref="E30:F30"/>
    <mergeCell ref="E24:F24"/>
    <mergeCell ref="E25:F25"/>
    <mergeCell ref="E26:F26"/>
    <mergeCell ref="E27:F27"/>
    <mergeCell ref="E28:F28"/>
    <mergeCell ref="E31:F31"/>
    <mergeCell ref="E32:F32"/>
    <mergeCell ref="E33:F33"/>
    <mergeCell ref="E35:F35"/>
    <mergeCell ref="E34:F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169"/>
  <sheetViews>
    <sheetView zoomScale="90" zoomScaleNormal="90" workbookViewId="0"/>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101">
        <f>N2/N3</f>
        <v>1</v>
      </c>
      <c r="O1" t="s">
        <v>187</v>
      </c>
    </row>
    <row r="2" spans="1:15" ht="15.75" customHeight="1">
      <c r="A2" s="125"/>
      <c r="B2" s="135" t="s">
        <v>139</v>
      </c>
      <c r="C2" s="131"/>
      <c r="D2" s="131"/>
      <c r="E2" s="131"/>
      <c r="F2" s="131"/>
      <c r="G2" s="131"/>
      <c r="H2" s="131"/>
      <c r="I2" s="131"/>
      <c r="J2" s="131"/>
      <c r="K2" s="136" t="s">
        <v>145</v>
      </c>
      <c r="L2" s="126"/>
      <c r="N2">
        <v>739.39999999999884</v>
      </c>
      <c r="O2" t="s">
        <v>188</v>
      </c>
    </row>
    <row r="3" spans="1:15" ht="12.75" customHeight="1">
      <c r="A3" s="125"/>
      <c r="B3" s="132" t="s">
        <v>140</v>
      </c>
      <c r="C3" s="131"/>
      <c r="D3" s="131"/>
      <c r="E3" s="131"/>
      <c r="F3" s="131"/>
      <c r="G3" s="131"/>
      <c r="H3" s="131"/>
      <c r="I3" s="131"/>
      <c r="J3" s="131"/>
      <c r="K3" s="131"/>
      <c r="L3" s="126"/>
      <c r="N3">
        <v>739.39999999999884</v>
      </c>
      <c r="O3" t="s">
        <v>189</v>
      </c>
    </row>
    <row r="4" spans="1:15" ht="12.75" customHeight="1">
      <c r="A4" s="125"/>
      <c r="B4" s="132" t="s">
        <v>141</v>
      </c>
      <c r="C4" s="131"/>
      <c r="D4" s="131"/>
      <c r="E4" s="131"/>
      <c r="F4" s="131"/>
      <c r="G4" s="131"/>
      <c r="H4" s="131"/>
      <c r="I4" s="131"/>
      <c r="J4" s="131"/>
      <c r="K4" s="131"/>
      <c r="L4" s="126"/>
    </row>
    <row r="5" spans="1:15" ht="12.75" customHeight="1">
      <c r="A5" s="125"/>
      <c r="B5" s="132" t="s">
        <v>142</v>
      </c>
      <c r="C5" s="131"/>
      <c r="D5" s="131"/>
      <c r="E5" s="131"/>
      <c r="F5" s="131"/>
      <c r="G5" s="131"/>
      <c r="H5" s="131"/>
      <c r="I5" s="131"/>
      <c r="J5" s="131"/>
      <c r="K5" s="131"/>
      <c r="L5" s="126"/>
    </row>
    <row r="6" spans="1:15" ht="12.75" customHeight="1">
      <c r="A6" s="125"/>
      <c r="B6" s="132" t="s">
        <v>143</v>
      </c>
      <c r="C6" s="131"/>
      <c r="D6" s="131"/>
      <c r="E6" s="131"/>
      <c r="F6" s="131"/>
      <c r="G6" s="131"/>
      <c r="H6" s="131"/>
      <c r="I6" s="131"/>
      <c r="J6" s="131"/>
      <c r="K6" s="131"/>
      <c r="L6" s="126"/>
    </row>
    <row r="7" spans="1:15" ht="12.75" customHeight="1">
      <c r="A7" s="125"/>
      <c r="B7" s="132" t="s">
        <v>144</v>
      </c>
      <c r="C7" s="131"/>
      <c r="D7" s="131"/>
      <c r="E7" s="131"/>
      <c r="F7" s="131"/>
      <c r="G7" s="131"/>
      <c r="H7" s="131"/>
      <c r="I7" s="131"/>
      <c r="J7" s="131"/>
      <c r="K7" s="131"/>
      <c r="L7" s="126"/>
    </row>
    <row r="8" spans="1:15" ht="12.75" customHeight="1">
      <c r="A8" s="125"/>
      <c r="B8" s="131"/>
      <c r="C8" s="131"/>
      <c r="D8" s="131"/>
      <c r="E8" s="131"/>
      <c r="F8" s="131"/>
      <c r="G8" s="131"/>
      <c r="H8" s="131"/>
      <c r="I8" s="131"/>
      <c r="J8" s="131"/>
      <c r="K8" s="131"/>
      <c r="L8" s="126"/>
    </row>
    <row r="9" spans="1:15" ht="12.75" customHeight="1">
      <c r="A9" s="125"/>
      <c r="B9" s="112" t="s">
        <v>5</v>
      </c>
      <c r="C9" s="113"/>
      <c r="D9" s="113"/>
      <c r="E9" s="113"/>
      <c r="F9" s="114"/>
      <c r="G9" s="109"/>
      <c r="H9" s="110" t="s">
        <v>12</v>
      </c>
      <c r="I9" s="131"/>
      <c r="J9" s="131"/>
      <c r="K9" s="110" t="s">
        <v>201</v>
      </c>
      <c r="L9" s="126"/>
    </row>
    <row r="10" spans="1:15" ht="15" customHeight="1">
      <c r="A10" s="125"/>
      <c r="B10" s="125" t="s">
        <v>721</v>
      </c>
      <c r="C10" s="131"/>
      <c r="D10" s="131"/>
      <c r="E10" s="131"/>
      <c r="F10" s="126"/>
      <c r="G10" s="127"/>
      <c r="H10" s="127" t="s">
        <v>721</v>
      </c>
      <c r="I10" s="131"/>
      <c r="J10" s="131"/>
      <c r="K10" s="152">
        <f>IF(Invoice!J10&lt;&gt;"",Invoice!J10,"")</f>
        <v>51596</v>
      </c>
      <c r="L10" s="126"/>
    </row>
    <row r="11" spans="1:15" ht="12.75" customHeight="1">
      <c r="A11" s="125"/>
      <c r="B11" s="125" t="s">
        <v>722</v>
      </c>
      <c r="C11" s="131"/>
      <c r="D11" s="131"/>
      <c r="E11" s="131"/>
      <c r="F11" s="126"/>
      <c r="G11" s="127"/>
      <c r="H11" s="127" t="s">
        <v>722</v>
      </c>
      <c r="I11" s="131"/>
      <c r="J11" s="131"/>
      <c r="K11" s="153"/>
      <c r="L11" s="126"/>
    </row>
    <row r="12" spans="1:15" ht="12.75" customHeight="1">
      <c r="A12" s="125"/>
      <c r="B12" s="125" t="s">
        <v>723</v>
      </c>
      <c r="C12" s="131"/>
      <c r="D12" s="131"/>
      <c r="E12" s="131"/>
      <c r="F12" s="126"/>
      <c r="G12" s="127"/>
      <c r="H12" s="127" t="s">
        <v>723</v>
      </c>
      <c r="I12" s="131"/>
      <c r="J12" s="131"/>
      <c r="K12" s="131"/>
      <c r="L12" s="126"/>
    </row>
    <row r="13" spans="1:15" ht="12.75" customHeight="1">
      <c r="A13" s="125"/>
      <c r="B13" s="125" t="s">
        <v>724</v>
      </c>
      <c r="C13" s="131"/>
      <c r="D13" s="131"/>
      <c r="E13" s="131"/>
      <c r="F13" s="126"/>
      <c r="G13" s="127"/>
      <c r="H13" s="127" t="s">
        <v>724</v>
      </c>
      <c r="I13" s="131"/>
      <c r="J13" s="131"/>
      <c r="K13" s="131"/>
      <c r="L13" s="126"/>
    </row>
    <row r="14" spans="1:15" ht="12.75" customHeight="1">
      <c r="A14" s="125"/>
      <c r="B14" s="125" t="s">
        <v>725</v>
      </c>
      <c r="C14" s="131"/>
      <c r="D14" s="131"/>
      <c r="E14" s="131"/>
      <c r="F14" s="126"/>
      <c r="G14" s="127"/>
      <c r="H14" s="127" t="s">
        <v>725</v>
      </c>
      <c r="I14" s="131"/>
      <c r="J14" s="131"/>
      <c r="K14" s="110" t="s">
        <v>16</v>
      </c>
      <c r="L14" s="126"/>
    </row>
    <row r="15" spans="1:15" ht="15" customHeight="1">
      <c r="A15" s="125"/>
      <c r="B15" s="143" t="s">
        <v>766</v>
      </c>
      <c r="C15" s="131"/>
      <c r="D15" s="131"/>
      <c r="E15" s="131"/>
      <c r="F15" s="126"/>
      <c r="G15" s="127"/>
      <c r="H15" s="109" t="s">
        <v>766</v>
      </c>
      <c r="I15" s="131"/>
      <c r="J15" s="131"/>
      <c r="K15" s="154">
        <f>Invoice!J15</f>
        <v>45197</v>
      </c>
      <c r="L15" s="126"/>
    </row>
    <row r="16" spans="1:15" ht="15" customHeight="1">
      <c r="A16" s="125"/>
      <c r="B16" s="144" t="s">
        <v>767</v>
      </c>
      <c r="C16" s="7"/>
      <c r="D16" s="7"/>
      <c r="E16" s="7"/>
      <c r="F16" s="8"/>
      <c r="G16" s="127"/>
      <c r="H16" s="145" t="s">
        <v>767</v>
      </c>
      <c r="I16" s="131"/>
      <c r="J16" s="131"/>
      <c r="K16" s="155"/>
      <c r="L16" s="126"/>
    </row>
    <row r="17" spans="1:12" ht="15" customHeight="1">
      <c r="A17" s="125"/>
      <c r="B17" s="131"/>
      <c r="C17" s="131"/>
      <c r="D17" s="131"/>
      <c r="E17" s="131"/>
      <c r="F17" s="131"/>
      <c r="G17" s="131"/>
      <c r="H17" s="131"/>
      <c r="I17" s="134" t="s">
        <v>147</v>
      </c>
      <c r="J17" s="134" t="s">
        <v>147</v>
      </c>
      <c r="K17" s="140">
        <v>40173</v>
      </c>
      <c r="L17" s="126"/>
    </row>
    <row r="18" spans="1:12" ht="12.75" customHeight="1">
      <c r="A18" s="125"/>
      <c r="B18" s="131" t="s">
        <v>726</v>
      </c>
      <c r="C18" s="131"/>
      <c r="D18" s="131"/>
      <c r="E18" s="131"/>
      <c r="F18" s="131"/>
      <c r="G18" s="131"/>
      <c r="H18" s="131"/>
      <c r="I18" s="134" t="s">
        <v>148</v>
      </c>
      <c r="J18" s="134" t="s">
        <v>148</v>
      </c>
      <c r="K18" s="140" t="s">
        <v>768</v>
      </c>
      <c r="L18" s="126"/>
    </row>
    <row r="19" spans="1:12" ht="18" customHeight="1">
      <c r="A19" s="125"/>
      <c r="B19" s="131" t="s">
        <v>727</v>
      </c>
      <c r="C19" s="131"/>
      <c r="D19" s="131"/>
      <c r="E19" s="131"/>
      <c r="F19" s="131"/>
      <c r="G19" s="131"/>
      <c r="H19" s="131"/>
      <c r="I19" s="133" t="s">
        <v>264</v>
      </c>
      <c r="J19" s="133" t="s">
        <v>264</v>
      </c>
      <c r="K19" s="115" t="s">
        <v>138</v>
      </c>
      <c r="L19" s="126"/>
    </row>
    <row r="20" spans="1:12" ht="12.75" customHeight="1">
      <c r="A20" s="125"/>
      <c r="B20" s="131"/>
      <c r="C20" s="131"/>
      <c r="D20" s="131"/>
      <c r="E20" s="131"/>
      <c r="F20" s="131"/>
      <c r="G20" s="131"/>
      <c r="H20" s="131"/>
      <c r="I20" s="131"/>
      <c r="J20" s="131"/>
      <c r="K20" s="131"/>
      <c r="L20" s="126"/>
    </row>
    <row r="21" spans="1:12" ht="12.75" customHeight="1">
      <c r="A21" s="125"/>
      <c r="B21" s="111" t="s">
        <v>204</v>
      </c>
      <c r="C21" s="111" t="s">
        <v>205</v>
      </c>
      <c r="D21" s="111" t="s">
        <v>290</v>
      </c>
      <c r="E21" s="128" t="s">
        <v>206</v>
      </c>
      <c r="F21" s="156" t="s">
        <v>207</v>
      </c>
      <c r="G21" s="157"/>
      <c r="H21" s="111" t="s">
        <v>174</v>
      </c>
      <c r="I21" s="111" t="s">
        <v>208</v>
      </c>
      <c r="J21" s="111" t="s">
        <v>208</v>
      </c>
      <c r="K21" s="111" t="s">
        <v>26</v>
      </c>
      <c r="L21" s="126"/>
    </row>
    <row r="22" spans="1:12" ht="38.25">
      <c r="A22" s="125"/>
      <c r="B22" s="116"/>
      <c r="C22" s="116"/>
      <c r="D22" s="116"/>
      <c r="E22" s="117"/>
      <c r="F22" s="158"/>
      <c r="G22" s="159"/>
      <c r="H22" s="148" t="s">
        <v>789</v>
      </c>
      <c r="I22" s="116"/>
      <c r="J22" s="116"/>
      <c r="K22" s="116"/>
      <c r="L22" s="126"/>
    </row>
    <row r="23" spans="1:12" ht="24" customHeight="1">
      <c r="A23" s="125"/>
      <c r="B23" s="118">
        <f>'Tax Invoice'!D18</f>
        <v>10</v>
      </c>
      <c r="C23" s="10" t="s">
        <v>668</v>
      </c>
      <c r="D23" s="10" t="s">
        <v>668</v>
      </c>
      <c r="E23" s="129" t="s">
        <v>30</v>
      </c>
      <c r="F23" s="150" t="s">
        <v>112</v>
      </c>
      <c r="G23" s="151"/>
      <c r="H23" s="11" t="s">
        <v>788</v>
      </c>
      <c r="I23" s="14">
        <f t="shared" ref="I23:I54" si="0">J23*$N$1</f>
        <v>0.86</v>
      </c>
      <c r="J23" s="14">
        <v>0.86</v>
      </c>
      <c r="K23" s="120">
        <f t="shared" ref="K23:K54" si="1">I23*B23</f>
        <v>8.6</v>
      </c>
      <c r="L23" s="126"/>
    </row>
    <row r="24" spans="1:12" ht="24" customHeight="1">
      <c r="A24" s="125"/>
      <c r="B24" s="118">
        <f>'Tax Invoice'!D19</f>
        <v>3</v>
      </c>
      <c r="C24" s="10" t="s">
        <v>668</v>
      </c>
      <c r="D24" s="10" t="s">
        <v>668</v>
      </c>
      <c r="E24" s="129" t="s">
        <v>30</v>
      </c>
      <c r="F24" s="150" t="s">
        <v>219</v>
      </c>
      <c r="G24" s="151"/>
      <c r="H24" s="11" t="s">
        <v>788</v>
      </c>
      <c r="I24" s="14">
        <f t="shared" si="0"/>
        <v>0.86</v>
      </c>
      <c r="J24" s="14">
        <v>0.86</v>
      </c>
      <c r="K24" s="120">
        <f t="shared" si="1"/>
        <v>2.58</v>
      </c>
      <c r="L24" s="126"/>
    </row>
    <row r="25" spans="1:12" ht="24" customHeight="1">
      <c r="A25" s="125"/>
      <c r="B25" s="118">
        <f>'Tax Invoice'!D20</f>
        <v>3</v>
      </c>
      <c r="C25" s="10" t="s">
        <v>668</v>
      </c>
      <c r="D25" s="10" t="s">
        <v>668</v>
      </c>
      <c r="E25" s="129" t="s">
        <v>30</v>
      </c>
      <c r="F25" s="150" t="s">
        <v>220</v>
      </c>
      <c r="G25" s="151"/>
      <c r="H25" s="11" t="s">
        <v>788</v>
      </c>
      <c r="I25" s="14">
        <f t="shared" si="0"/>
        <v>0.86</v>
      </c>
      <c r="J25" s="14">
        <v>0.86</v>
      </c>
      <c r="K25" s="120">
        <f t="shared" si="1"/>
        <v>2.58</v>
      </c>
      <c r="L25" s="126"/>
    </row>
    <row r="26" spans="1:12" ht="24" customHeight="1">
      <c r="A26" s="125"/>
      <c r="B26" s="118">
        <f>'Tax Invoice'!D21</f>
        <v>3</v>
      </c>
      <c r="C26" s="10" t="s">
        <v>668</v>
      </c>
      <c r="D26" s="10" t="s">
        <v>668</v>
      </c>
      <c r="E26" s="129" t="s">
        <v>30</v>
      </c>
      <c r="F26" s="150" t="s">
        <v>271</v>
      </c>
      <c r="G26" s="151"/>
      <c r="H26" s="11" t="s">
        <v>788</v>
      </c>
      <c r="I26" s="14">
        <f t="shared" si="0"/>
        <v>0.86</v>
      </c>
      <c r="J26" s="14">
        <v>0.86</v>
      </c>
      <c r="K26" s="120">
        <f t="shared" si="1"/>
        <v>2.58</v>
      </c>
      <c r="L26" s="126"/>
    </row>
    <row r="27" spans="1:12" ht="24" customHeight="1">
      <c r="A27" s="125"/>
      <c r="B27" s="118">
        <f>'Tax Invoice'!D22</f>
        <v>1</v>
      </c>
      <c r="C27" s="10" t="s">
        <v>668</v>
      </c>
      <c r="D27" s="10" t="s">
        <v>668</v>
      </c>
      <c r="E27" s="129" t="s">
        <v>30</v>
      </c>
      <c r="F27" s="150" t="s">
        <v>272</v>
      </c>
      <c r="G27" s="151"/>
      <c r="H27" s="11" t="s">
        <v>788</v>
      </c>
      <c r="I27" s="14">
        <f t="shared" si="0"/>
        <v>0.86</v>
      </c>
      <c r="J27" s="14">
        <v>0.86</v>
      </c>
      <c r="K27" s="120">
        <f t="shared" si="1"/>
        <v>0.86</v>
      </c>
      <c r="L27" s="126"/>
    </row>
    <row r="28" spans="1:12" ht="24" customHeight="1">
      <c r="A28" s="125"/>
      <c r="B28" s="118">
        <f>'Tax Invoice'!D23</f>
        <v>1</v>
      </c>
      <c r="C28" s="10" t="s">
        <v>668</v>
      </c>
      <c r="D28" s="10" t="s">
        <v>668</v>
      </c>
      <c r="E28" s="129" t="s">
        <v>30</v>
      </c>
      <c r="F28" s="150" t="s">
        <v>273</v>
      </c>
      <c r="G28" s="151"/>
      <c r="H28" s="11" t="s">
        <v>788</v>
      </c>
      <c r="I28" s="14">
        <f t="shared" si="0"/>
        <v>0.86</v>
      </c>
      <c r="J28" s="14">
        <v>0.86</v>
      </c>
      <c r="K28" s="120">
        <f t="shared" si="1"/>
        <v>0.86</v>
      </c>
      <c r="L28" s="126"/>
    </row>
    <row r="29" spans="1:12" ht="24" customHeight="1">
      <c r="A29" s="125"/>
      <c r="B29" s="118">
        <f>'Tax Invoice'!D24</f>
        <v>3</v>
      </c>
      <c r="C29" s="10" t="s">
        <v>668</v>
      </c>
      <c r="D29" s="10" t="s">
        <v>668</v>
      </c>
      <c r="E29" s="129" t="s">
        <v>30</v>
      </c>
      <c r="F29" s="150" t="s">
        <v>316</v>
      </c>
      <c r="G29" s="151"/>
      <c r="H29" s="11" t="s">
        <v>788</v>
      </c>
      <c r="I29" s="14">
        <f t="shared" si="0"/>
        <v>0.86</v>
      </c>
      <c r="J29" s="14">
        <v>0.86</v>
      </c>
      <c r="K29" s="120">
        <f t="shared" si="1"/>
        <v>2.58</v>
      </c>
      <c r="L29" s="126"/>
    </row>
    <row r="30" spans="1:12" ht="24" customHeight="1">
      <c r="A30" s="125"/>
      <c r="B30" s="118">
        <f>'Tax Invoice'!D25</f>
        <v>3</v>
      </c>
      <c r="C30" s="10" t="s">
        <v>668</v>
      </c>
      <c r="D30" s="10" t="s">
        <v>668</v>
      </c>
      <c r="E30" s="129" t="s">
        <v>31</v>
      </c>
      <c r="F30" s="150" t="s">
        <v>218</v>
      </c>
      <c r="G30" s="151"/>
      <c r="H30" s="11" t="s">
        <v>788</v>
      </c>
      <c r="I30" s="14">
        <f t="shared" si="0"/>
        <v>0.86</v>
      </c>
      <c r="J30" s="14">
        <v>0.86</v>
      </c>
      <c r="K30" s="120">
        <f t="shared" si="1"/>
        <v>2.58</v>
      </c>
      <c r="L30" s="126"/>
    </row>
    <row r="31" spans="1:12" ht="24" customHeight="1">
      <c r="A31" s="125"/>
      <c r="B31" s="118">
        <f>'Tax Invoice'!D26</f>
        <v>2</v>
      </c>
      <c r="C31" s="10" t="s">
        <v>668</v>
      </c>
      <c r="D31" s="10" t="s">
        <v>668</v>
      </c>
      <c r="E31" s="129" t="s">
        <v>31</v>
      </c>
      <c r="F31" s="150" t="s">
        <v>219</v>
      </c>
      <c r="G31" s="151"/>
      <c r="H31" s="11" t="s">
        <v>788</v>
      </c>
      <c r="I31" s="14">
        <f t="shared" si="0"/>
        <v>0.86</v>
      </c>
      <c r="J31" s="14">
        <v>0.86</v>
      </c>
      <c r="K31" s="120">
        <f t="shared" si="1"/>
        <v>1.72</v>
      </c>
      <c r="L31" s="126"/>
    </row>
    <row r="32" spans="1:12" ht="24" customHeight="1">
      <c r="A32" s="125"/>
      <c r="B32" s="118">
        <f>'Tax Invoice'!D27</f>
        <v>2</v>
      </c>
      <c r="C32" s="10" t="s">
        <v>668</v>
      </c>
      <c r="D32" s="10" t="s">
        <v>668</v>
      </c>
      <c r="E32" s="129" t="s">
        <v>31</v>
      </c>
      <c r="F32" s="150" t="s">
        <v>669</v>
      </c>
      <c r="G32" s="151"/>
      <c r="H32" s="11" t="s">
        <v>788</v>
      </c>
      <c r="I32" s="14">
        <f t="shared" si="0"/>
        <v>0.86</v>
      </c>
      <c r="J32" s="14">
        <v>0.86</v>
      </c>
      <c r="K32" s="120">
        <f t="shared" si="1"/>
        <v>1.72</v>
      </c>
      <c r="L32" s="126"/>
    </row>
    <row r="33" spans="1:12" ht="24" customHeight="1">
      <c r="A33" s="125"/>
      <c r="B33" s="118">
        <f>'Tax Invoice'!D28</f>
        <v>2</v>
      </c>
      <c r="C33" s="10" t="s">
        <v>668</v>
      </c>
      <c r="D33" s="10" t="s">
        <v>668</v>
      </c>
      <c r="E33" s="129" t="s">
        <v>32</v>
      </c>
      <c r="F33" s="150" t="s">
        <v>112</v>
      </c>
      <c r="G33" s="151"/>
      <c r="H33" s="11" t="s">
        <v>788</v>
      </c>
      <c r="I33" s="14">
        <f t="shared" si="0"/>
        <v>0.86</v>
      </c>
      <c r="J33" s="14">
        <v>0.86</v>
      </c>
      <c r="K33" s="120">
        <f t="shared" si="1"/>
        <v>1.72</v>
      </c>
      <c r="L33" s="126"/>
    </row>
    <row r="34" spans="1:12" ht="24" customHeight="1">
      <c r="A34" s="125"/>
      <c r="B34" s="118">
        <f>'Tax Invoice'!D29</f>
        <v>1</v>
      </c>
      <c r="C34" s="10" t="s">
        <v>668</v>
      </c>
      <c r="D34" s="10" t="s">
        <v>668</v>
      </c>
      <c r="E34" s="129" t="s">
        <v>32</v>
      </c>
      <c r="F34" s="150" t="s">
        <v>218</v>
      </c>
      <c r="G34" s="151"/>
      <c r="H34" s="11" t="s">
        <v>788</v>
      </c>
      <c r="I34" s="14">
        <f t="shared" si="0"/>
        <v>0.86</v>
      </c>
      <c r="J34" s="14">
        <v>0.86</v>
      </c>
      <c r="K34" s="120">
        <f t="shared" si="1"/>
        <v>0.86</v>
      </c>
      <c r="L34" s="126"/>
    </row>
    <row r="35" spans="1:12" ht="24" customHeight="1">
      <c r="A35" s="125"/>
      <c r="B35" s="118">
        <f>'Tax Invoice'!D30</f>
        <v>1</v>
      </c>
      <c r="C35" s="10" t="s">
        <v>668</v>
      </c>
      <c r="D35" s="10" t="s">
        <v>668</v>
      </c>
      <c r="E35" s="129" t="s">
        <v>32</v>
      </c>
      <c r="F35" s="150" t="s">
        <v>219</v>
      </c>
      <c r="G35" s="151"/>
      <c r="H35" s="11" t="s">
        <v>788</v>
      </c>
      <c r="I35" s="14">
        <f t="shared" si="0"/>
        <v>0.86</v>
      </c>
      <c r="J35" s="14">
        <v>0.86</v>
      </c>
      <c r="K35" s="120">
        <f t="shared" si="1"/>
        <v>0.86</v>
      </c>
      <c r="L35" s="126"/>
    </row>
    <row r="36" spans="1:12" ht="24" customHeight="1">
      <c r="A36" s="125"/>
      <c r="B36" s="118">
        <f>'Tax Invoice'!D31</f>
        <v>1</v>
      </c>
      <c r="C36" s="10" t="s">
        <v>668</v>
      </c>
      <c r="D36" s="10" t="s">
        <v>668</v>
      </c>
      <c r="E36" s="129" t="s">
        <v>32</v>
      </c>
      <c r="F36" s="150" t="s">
        <v>271</v>
      </c>
      <c r="G36" s="151"/>
      <c r="H36" s="11" t="s">
        <v>788</v>
      </c>
      <c r="I36" s="14">
        <f t="shared" si="0"/>
        <v>0.86</v>
      </c>
      <c r="J36" s="14">
        <v>0.86</v>
      </c>
      <c r="K36" s="120">
        <f t="shared" si="1"/>
        <v>0.86</v>
      </c>
      <c r="L36" s="126"/>
    </row>
    <row r="37" spans="1:12" ht="24" customHeight="1">
      <c r="A37" s="125"/>
      <c r="B37" s="118">
        <f>'Tax Invoice'!D32</f>
        <v>1</v>
      </c>
      <c r="C37" s="10" t="s">
        <v>668</v>
      </c>
      <c r="D37" s="10" t="s">
        <v>668</v>
      </c>
      <c r="E37" s="129" t="s">
        <v>32</v>
      </c>
      <c r="F37" s="150" t="s">
        <v>316</v>
      </c>
      <c r="G37" s="151"/>
      <c r="H37" s="11" t="s">
        <v>788</v>
      </c>
      <c r="I37" s="14">
        <f t="shared" si="0"/>
        <v>0.86</v>
      </c>
      <c r="J37" s="14">
        <v>0.86</v>
      </c>
      <c r="K37" s="120">
        <f t="shared" si="1"/>
        <v>0.86</v>
      </c>
      <c r="L37" s="126"/>
    </row>
    <row r="38" spans="1:12" ht="24" customHeight="1">
      <c r="A38" s="125"/>
      <c r="B38" s="118">
        <f>'Tax Invoice'!D33</f>
        <v>1</v>
      </c>
      <c r="C38" s="10" t="s">
        <v>668</v>
      </c>
      <c r="D38" s="10" t="s">
        <v>668</v>
      </c>
      <c r="E38" s="129" t="s">
        <v>32</v>
      </c>
      <c r="F38" s="150" t="s">
        <v>275</v>
      </c>
      <c r="G38" s="151"/>
      <c r="H38" s="11" t="s">
        <v>788</v>
      </c>
      <c r="I38" s="14">
        <f t="shared" si="0"/>
        <v>0.86</v>
      </c>
      <c r="J38" s="14">
        <v>0.86</v>
      </c>
      <c r="K38" s="120">
        <f t="shared" si="1"/>
        <v>0.86</v>
      </c>
      <c r="L38" s="126"/>
    </row>
    <row r="39" spans="1:12" ht="24" customHeight="1">
      <c r="A39" s="125"/>
      <c r="B39" s="118">
        <f>'Tax Invoice'!D34</f>
        <v>2</v>
      </c>
      <c r="C39" s="10" t="s">
        <v>668</v>
      </c>
      <c r="D39" s="10" t="s">
        <v>668</v>
      </c>
      <c r="E39" s="129" t="s">
        <v>32</v>
      </c>
      <c r="F39" s="150" t="s">
        <v>276</v>
      </c>
      <c r="G39" s="151"/>
      <c r="H39" s="11" t="s">
        <v>788</v>
      </c>
      <c r="I39" s="14">
        <f t="shared" si="0"/>
        <v>0.86</v>
      </c>
      <c r="J39" s="14">
        <v>0.86</v>
      </c>
      <c r="K39" s="120">
        <f t="shared" si="1"/>
        <v>1.72</v>
      </c>
      <c r="L39" s="126"/>
    </row>
    <row r="40" spans="1:12" ht="24" customHeight="1">
      <c r="A40" s="125"/>
      <c r="B40" s="118">
        <f>'Tax Invoice'!D35</f>
        <v>2</v>
      </c>
      <c r="C40" s="10" t="s">
        <v>668</v>
      </c>
      <c r="D40" s="10" t="s">
        <v>668</v>
      </c>
      <c r="E40" s="129" t="s">
        <v>32</v>
      </c>
      <c r="F40" s="150" t="s">
        <v>317</v>
      </c>
      <c r="G40" s="151"/>
      <c r="H40" s="11" t="s">
        <v>788</v>
      </c>
      <c r="I40" s="14">
        <f t="shared" si="0"/>
        <v>0.86</v>
      </c>
      <c r="J40" s="14">
        <v>0.86</v>
      </c>
      <c r="K40" s="120">
        <f t="shared" si="1"/>
        <v>1.72</v>
      </c>
      <c r="L40" s="126"/>
    </row>
    <row r="41" spans="1:12" ht="24" customHeight="1">
      <c r="A41" s="125"/>
      <c r="B41" s="118">
        <f>'Tax Invoice'!D36</f>
        <v>1</v>
      </c>
      <c r="C41" s="10" t="s">
        <v>717</v>
      </c>
      <c r="D41" s="10" t="s">
        <v>717</v>
      </c>
      <c r="E41" s="129" t="s">
        <v>31</v>
      </c>
      <c r="F41" s="150" t="s">
        <v>112</v>
      </c>
      <c r="G41" s="151"/>
      <c r="H41" s="11" t="s">
        <v>781</v>
      </c>
      <c r="I41" s="14">
        <f t="shared" si="0"/>
        <v>4.99</v>
      </c>
      <c r="J41" s="14">
        <v>4.99</v>
      </c>
      <c r="K41" s="120">
        <f t="shared" si="1"/>
        <v>4.99</v>
      </c>
      <c r="L41" s="126"/>
    </row>
    <row r="42" spans="1:12" ht="24" customHeight="1">
      <c r="A42" s="125"/>
      <c r="B42" s="118">
        <f>'Tax Invoice'!D37</f>
        <v>1</v>
      </c>
      <c r="C42" s="10" t="s">
        <v>717</v>
      </c>
      <c r="D42" s="10" t="s">
        <v>717</v>
      </c>
      <c r="E42" s="129" t="s">
        <v>31</v>
      </c>
      <c r="F42" s="150" t="s">
        <v>216</v>
      </c>
      <c r="G42" s="151"/>
      <c r="H42" s="11" t="s">
        <v>781</v>
      </c>
      <c r="I42" s="14">
        <f t="shared" si="0"/>
        <v>4.99</v>
      </c>
      <c r="J42" s="14">
        <v>4.99</v>
      </c>
      <c r="K42" s="120">
        <f t="shared" si="1"/>
        <v>4.99</v>
      </c>
      <c r="L42" s="126"/>
    </row>
    <row r="43" spans="1:12" ht="24" customHeight="1">
      <c r="A43" s="125"/>
      <c r="B43" s="118">
        <f>'Tax Invoice'!D38</f>
        <v>1</v>
      </c>
      <c r="C43" s="10" t="s">
        <v>717</v>
      </c>
      <c r="D43" s="10" t="s">
        <v>717</v>
      </c>
      <c r="E43" s="129" t="s">
        <v>31</v>
      </c>
      <c r="F43" s="150" t="s">
        <v>273</v>
      </c>
      <c r="G43" s="151"/>
      <c r="H43" s="11" t="s">
        <v>781</v>
      </c>
      <c r="I43" s="14">
        <f t="shared" si="0"/>
        <v>4.99</v>
      </c>
      <c r="J43" s="14">
        <v>4.99</v>
      </c>
      <c r="K43" s="120">
        <f t="shared" si="1"/>
        <v>4.99</v>
      </c>
      <c r="L43" s="126"/>
    </row>
    <row r="44" spans="1:12" ht="24" customHeight="1">
      <c r="A44" s="125"/>
      <c r="B44" s="118">
        <f>'Tax Invoice'!D39</f>
        <v>10</v>
      </c>
      <c r="C44" s="10" t="s">
        <v>729</v>
      </c>
      <c r="D44" s="10" t="s">
        <v>729</v>
      </c>
      <c r="E44" s="129" t="s">
        <v>31</v>
      </c>
      <c r="F44" s="150" t="s">
        <v>112</v>
      </c>
      <c r="G44" s="151"/>
      <c r="H44" s="11" t="s">
        <v>782</v>
      </c>
      <c r="I44" s="14">
        <f t="shared" si="0"/>
        <v>4.6399999999999997</v>
      </c>
      <c r="J44" s="14">
        <v>4.6399999999999997</v>
      </c>
      <c r="K44" s="120">
        <f t="shared" si="1"/>
        <v>46.4</v>
      </c>
      <c r="L44" s="126"/>
    </row>
    <row r="45" spans="1:12" ht="24" customHeight="1">
      <c r="A45" s="125"/>
      <c r="B45" s="118">
        <f>'Tax Invoice'!D40</f>
        <v>2</v>
      </c>
      <c r="C45" s="10" t="s">
        <v>729</v>
      </c>
      <c r="D45" s="10" t="s">
        <v>729</v>
      </c>
      <c r="E45" s="129" t="s">
        <v>31</v>
      </c>
      <c r="F45" s="150" t="s">
        <v>316</v>
      </c>
      <c r="G45" s="151"/>
      <c r="H45" s="11" t="s">
        <v>782</v>
      </c>
      <c r="I45" s="14">
        <f t="shared" si="0"/>
        <v>4.6399999999999997</v>
      </c>
      <c r="J45" s="14">
        <v>4.6399999999999997</v>
      </c>
      <c r="K45" s="120">
        <f t="shared" si="1"/>
        <v>9.2799999999999994</v>
      </c>
      <c r="L45" s="126"/>
    </row>
    <row r="46" spans="1:12" ht="36" customHeight="1">
      <c r="A46" s="125"/>
      <c r="B46" s="118">
        <f>'Tax Invoice'!D41</f>
        <v>6</v>
      </c>
      <c r="C46" s="10" t="s">
        <v>731</v>
      </c>
      <c r="D46" s="10" t="s">
        <v>757</v>
      </c>
      <c r="E46" s="129" t="s">
        <v>720</v>
      </c>
      <c r="F46" s="150"/>
      <c r="G46" s="151"/>
      <c r="H46" s="11" t="s">
        <v>784</v>
      </c>
      <c r="I46" s="14">
        <f t="shared" si="0"/>
        <v>0.34</v>
      </c>
      <c r="J46" s="14">
        <v>0.34</v>
      </c>
      <c r="K46" s="120">
        <f t="shared" si="1"/>
        <v>2.04</v>
      </c>
      <c r="L46" s="126"/>
    </row>
    <row r="47" spans="1:12" ht="36" customHeight="1">
      <c r="A47" s="125"/>
      <c r="B47" s="118">
        <f>'Tax Invoice'!D42</f>
        <v>6</v>
      </c>
      <c r="C47" s="10" t="s">
        <v>731</v>
      </c>
      <c r="D47" s="10" t="s">
        <v>758</v>
      </c>
      <c r="E47" s="129" t="s">
        <v>719</v>
      </c>
      <c r="F47" s="150"/>
      <c r="G47" s="151"/>
      <c r="H47" s="11" t="s">
        <v>784</v>
      </c>
      <c r="I47" s="14">
        <f t="shared" si="0"/>
        <v>0.34</v>
      </c>
      <c r="J47" s="14">
        <v>0.34</v>
      </c>
      <c r="K47" s="120">
        <f t="shared" si="1"/>
        <v>2.04</v>
      </c>
      <c r="L47" s="126"/>
    </row>
    <row r="48" spans="1:12" ht="24" customHeight="1">
      <c r="A48" s="125"/>
      <c r="B48" s="118">
        <f>'Tax Invoice'!D43</f>
        <v>6</v>
      </c>
      <c r="C48" s="10" t="s">
        <v>733</v>
      </c>
      <c r="D48" s="10" t="s">
        <v>733</v>
      </c>
      <c r="E48" s="129" t="s">
        <v>112</v>
      </c>
      <c r="F48" s="150"/>
      <c r="G48" s="151"/>
      <c r="H48" s="11" t="s">
        <v>785</v>
      </c>
      <c r="I48" s="14">
        <f t="shared" si="0"/>
        <v>0.49</v>
      </c>
      <c r="J48" s="14">
        <v>0.49</v>
      </c>
      <c r="K48" s="120">
        <f t="shared" si="1"/>
        <v>2.94</v>
      </c>
      <c r="L48" s="126"/>
    </row>
    <row r="49" spans="1:12" ht="24" customHeight="1">
      <c r="A49" s="125"/>
      <c r="B49" s="118">
        <f>'Tax Invoice'!D44</f>
        <v>6</v>
      </c>
      <c r="C49" s="10" t="s">
        <v>735</v>
      </c>
      <c r="D49" s="10" t="s">
        <v>735</v>
      </c>
      <c r="E49" s="129" t="s">
        <v>112</v>
      </c>
      <c r="F49" s="150"/>
      <c r="G49" s="151"/>
      <c r="H49" s="11" t="s">
        <v>786</v>
      </c>
      <c r="I49" s="14">
        <f t="shared" si="0"/>
        <v>0.54</v>
      </c>
      <c r="J49" s="14">
        <v>0.54</v>
      </c>
      <c r="K49" s="120">
        <f t="shared" si="1"/>
        <v>3.24</v>
      </c>
      <c r="L49" s="126"/>
    </row>
    <row r="50" spans="1:12" ht="24" customHeight="1">
      <c r="A50" s="125"/>
      <c r="B50" s="118">
        <f>'Tax Invoice'!D45</f>
        <v>5</v>
      </c>
      <c r="C50" s="10" t="s">
        <v>735</v>
      </c>
      <c r="D50" s="10" t="s">
        <v>735</v>
      </c>
      <c r="E50" s="129" t="s">
        <v>219</v>
      </c>
      <c r="F50" s="150"/>
      <c r="G50" s="151"/>
      <c r="H50" s="11" t="s">
        <v>786</v>
      </c>
      <c r="I50" s="14">
        <f t="shared" si="0"/>
        <v>0.54</v>
      </c>
      <c r="J50" s="14">
        <v>0.54</v>
      </c>
      <c r="K50" s="120">
        <f t="shared" si="1"/>
        <v>2.7</v>
      </c>
      <c r="L50" s="126"/>
    </row>
    <row r="51" spans="1:12" ht="24" customHeight="1">
      <c r="A51" s="125"/>
      <c r="B51" s="118">
        <f>'Tax Invoice'!D46</f>
        <v>5</v>
      </c>
      <c r="C51" s="10" t="s">
        <v>735</v>
      </c>
      <c r="D51" s="10" t="s">
        <v>735</v>
      </c>
      <c r="E51" s="129" t="s">
        <v>271</v>
      </c>
      <c r="F51" s="150"/>
      <c r="G51" s="151"/>
      <c r="H51" s="11" t="s">
        <v>786</v>
      </c>
      <c r="I51" s="14">
        <f t="shared" si="0"/>
        <v>0.54</v>
      </c>
      <c r="J51" s="14">
        <v>0.54</v>
      </c>
      <c r="K51" s="120">
        <f t="shared" si="1"/>
        <v>2.7</v>
      </c>
      <c r="L51" s="126"/>
    </row>
    <row r="52" spans="1:12" ht="24" customHeight="1">
      <c r="A52" s="125"/>
      <c r="B52" s="118">
        <f>'Tax Invoice'!D47</f>
        <v>2</v>
      </c>
      <c r="C52" s="10" t="s">
        <v>735</v>
      </c>
      <c r="D52" s="10" t="s">
        <v>735</v>
      </c>
      <c r="E52" s="129" t="s">
        <v>274</v>
      </c>
      <c r="F52" s="150"/>
      <c r="G52" s="151"/>
      <c r="H52" s="11" t="s">
        <v>786</v>
      </c>
      <c r="I52" s="14">
        <f t="shared" si="0"/>
        <v>0.54</v>
      </c>
      <c r="J52" s="14">
        <v>0.54</v>
      </c>
      <c r="K52" s="120">
        <f t="shared" si="1"/>
        <v>1.08</v>
      </c>
      <c r="L52" s="126"/>
    </row>
    <row r="53" spans="1:12" ht="24" customHeight="1">
      <c r="A53" s="125"/>
      <c r="B53" s="118">
        <f>'Tax Invoice'!D48</f>
        <v>4</v>
      </c>
      <c r="C53" s="10" t="s">
        <v>735</v>
      </c>
      <c r="D53" s="10" t="s">
        <v>735</v>
      </c>
      <c r="E53" s="129" t="s">
        <v>275</v>
      </c>
      <c r="F53" s="150"/>
      <c r="G53" s="151"/>
      <c r="H53" s="11" t="s">
        <v>786</v>
      </c>
      <c r="I53" s="14">
        <f t="shared" si="0"/>
        <v>0.54</v>
      </c>
      <c r="J53" s="14">
        <v>0.54</v>
      </c>
      <c r="K53" s="120">
        <f t="shared" si="1"/>
        <v>2.16</v>
      </c>
      <c r="L53" s="126"/>
    </row>
    <row r="54" spans="1:12" ht="24" customHeight="1">
      <c r="A54" s="125"/>
      <c r="B54" s="118">
        <f>'Tax Invoice'!D49</f>
        <v>4</v>
      </c>
      <c r="C54" s="10" t="s">
        <v>735</v>
      </c>
      <c r="D54" s="10" t="s">
        <v>735</v>
      </c>
      <c r="E54" s="129" t="s">
        <v>317</v>
      </c>
      <c r="F54" s="150"/>
      <c r="G54" s="151"/>
      <c r="H54" s="11" t="s">
        <v>786</v>
      </c>
      <c r="I54" s="14">
        <f t="shared" si="0"/>
        <v>0.54</v>
      </c>
      <c r="J54" s="14">
        <v>0.54</v>
      </c>
      <c r="K54" s="120">
        <f t="shared" si="1"/>
        <v>2.16</v>
      </c>
      <c r="L54" s="126"/>
    </row>
    <row r="55" spans="1:12" ht="24" customHeight="1">
      <c r="A55" s="125"/>
      <c r="B55" s="118">
        <f>'Tax Invoice'!D50</f>
        <v>4</v>
      </c>
      <c r="C55" s="10" t="s">
        <v>573</v>
      </c>
      <c r="D55" s="10" t="s">
        <v>573</v>
      </c>
      <c r="E55" s="129" t="s">
        <v>112</v>
      </c>
      <c r="F55" s="150"/>
      <c r="G55" s="151"/>
      <c r="H55" s="11" t="s">
        <v>787</v>
      </c>
      <c r="I55" s="14">
        <f t="shared" ref="I55:I86" si="2">J55*$N$1</f>
        <v>0.59</v>
      </c>
      <c r="J55" s="14">
        <v>0.59</v>
      </c>
      <c r="K55" s="120">
        <f t="shared" ref="K55:K86" si="3">I55*B55</f>
        <v>2.36</v>
      </c>
      <c r="L55" s="126"/>
    </row>
    <row r="56" spans="1:12" ht="24" customHeight="1">
      <c r="A56" s="125"/>
      <c r="B56" s="118">
        <f>'Tax Invoice'!D51</f>
        <v>4</v>
      </c>
      <c r="C56" s="10" t="s">
        <v>573</v>
      </c>
      <c r="D56" s="10" t="s">
        <v>573</v>
      </c>
      <c r="E56" s="129" t="s">
        <v>216</v>
      </c>
      <c r="F56" s="150"/>
      <c r="G56" s="151"/>
      <c r="H56" s="11" t="s">
        <v>787</v>
      </c>
      <c r="I56" s="14">
        <f t="shared" si="2"/>
        <v>0.59</v>
      </c>
      <c r="J56" s="14">
        <v>0.59</v>
      </c>
      <c r="K56" s="120">
        <f t="shared" si="3"/>
        <v>2.36</v>
      </c>
      <c r="L56" s="126"/>
    </row>
    <row r="57" spans="1:12" ht="24" customHeight="1">
      <c r="A57" s="125"/>
      <c r="B57" s="118">
        <f>'Tax Invoice'!D52</f>
        <v>3</v>
      </c>
      <c r="C57" s="10" t="s">
        <v>573</v>
      </c>
      <c r="D57" s="10" t="s">
        <v>573</v>
      </c>
      <c r="E57" s="129" t="s">
        <v>219</v>
      </c>
      <c r="F57" s="150"/>
      <c r="G57" s="151"/>
      <c r="H57" s="11" t="s">
        <v>787</v>
      </c>
      <c r="I57" s="14">
        <f t="shared" si="2"/>
        <v>0.59</v>
      </c>
      <c r="J57" s="14">
        <v>0.59</v>
      </c>
      <c r="K57" s="120">
        <f t="shared" si="3"/>
        <v>1.77</v>
      </c>
      <c r="L57" s="126"/>
    </row>
    <row r="58" spans="1:12" ht="24" customHeight="1">
      <c r="A58" s="125"/>
      <c r="B58" s="118">
        <f>'Tax Invoice'!D53</f>
        <v>6</v>
      </c>
      <c r="C58" s="10" t="s">
        <v>573</v>
      </c>
      <c r="D58" s="10" t="s">
        <v>573</v>
      </c>
      <c r="E58" s="129" t="s">
        <v>269</v>
      </c>
      <c r="F58" s="150"/>
      <c r="G58" s="151"/>
      <c r="H58" s="11" t="s">
        <v>787</v>
      </c>
      <c r="I58" s="14">
        <f t="shared" si="2"/>
        <v>0.59</v>
      </c>
      <c r="J58" s="14">
        <v>0.59</v>
      </c>
      <c r="K58" s="120">
        <f t="shared" si="3"/>
        <v>3.54</v>
      </c>
      <c r="L58" s="126"/>
    </row>
    <row r="59" spans="1:12" ht="24" customHeight="1">
      <c r="A59" s="125"/>
      <c r="B59" s="118">
        <f>'Tax Invoice'!D54</f>
        <v>4</v>
      </c>
      <c r="C59" s="10" t="s">
        <v>573</v>
      </c>
      <c r="D59" s="10" t="s">
        <v>573</v>
      </c>
      <c r="E59" s="129" t="s">
        <v>220</v>
      </c>
      <c r="F59" s="150"/>
      <c r="G59" s="151"/>
      <c r="H59" s="11" t="s">
        <v>787</v>
      </c>
      <c r="I59" s="14">
        <f t="shared" si="2"/>
        <v>0.59</v>
      </c>
      <c r="J59" s="14">
        <v>0.59</v>
      </c>
      <c r="K59" s="120">
        <f t="shared" si="3"/>
        <v>2.36</v>
      </c>
      <c r="L59" s="126"/>
    </row>
    <row r="60" spans="1:12" ht="24" customHeight="1">
      <c r="A60" s="125"/>
      <c r="B60" s="118">
        <f>'Tax Invoice'!D55</f>
        <v>5</v>
      </c>
      <c r="C60" s="10" t="s">
        <v>573</v>
      </c>
      <c r="D60" s="10" t="s">
        <v>573</v>
      </c>
      <c r="E60" s="129" t="s">
        <v>271</v>
      </c>
      <c r="F60" s="150"/>
      <c r="G60" s="151"/>
      <c r="H60" s="11" t="s">
        <v>787</v>
      </c>
      <c r="I60" s="14">
        <f t="shared" si="2"/>
        <v>0.59</v>
      </c>
      <c r="J60" s="14">
        <v>0.59</v>
      </c>
      <c r="K60" s="120">
        <f t="shared" si="3"/>
        <v>2.9499999999999997</v>
      </c>
      <c r="L60" s="126"/>
    </row>
    <row r="61" spans="1:12" ht="24" customHeight="1">
      <c r="A61" s="125"/>
      <c r="B61" s="118">
        <f>'Tax Invoice'!D56</f>
        <v>3</v>
      </c>
      <c r="C61" s="10" t="s">
        <v>573</v>
      </c>
      <c r="D61" s="10" t="s">
        <v>573</v>
      </c>
      <c r="E61" s="129" t="s">
        <v>274</v>
      </c>
      <c r="F61" s="150"/>
      <c r="G61" s="151"/>
      <c r="H61" s="11" t="s">
        <v>787</v>
      </c>
      <c r="I61" s="14">
        <f t="shared" si="2"/>
        <v>0.59</v>
      </c>
      <c r="J61" s="14">
        <v>0.59</v>
      </c>
      <c r="K61" s="120">
        <f t="shared" si="3"/>
        <v>1.77</v>
      </c>
      <c r="L61" s="126"/>
    </row>
    <row r="62" spans="1:12" ht="24" customHeight="1">
      <c r="A62" s="125"/>
      <c r="B62" s="118">
        <f>'Tax Invoice'!D57</f>
        <v>5</v>
      </c>
      <c r="C62" s="10" t="s">
        <v>573</v>
      </c>
      <c r="D62" s="10" t="s">
        <v>573</v>
      </c>
      <c r="E62" s="129" t="s">
        <v>316</v>
      </c>
      <c r="F62" s="150"/>
      <c r="G62" s="151"/>
      <c r="H62" s="11" t="s">
        <v>787</v>
      </c>
      <c r="I62" s="14">
        <f t="shared" si="2"/>
        <v>0.59</v>
      </c>
      <c r="J62" s="14">
        <v>0.59</v>
      </c>
      <c r="K62" s="120">
        <f t="shared" si="3"/>
        <v>2.9499999999999997</v>
      </c>
      <c r="L62" s="126"/>
    </row>
    <row r="63" spans="1:12" ht="24" customHeight="1">
      <c r="A63" s="125"/>
      <c r="B63" s="118">
        <f>'Tax Invoice'!D58</f>
        <v>5</v>
      </c>
      <c r="C63" s="10" t="s">
        <v>573</v>
      </c>
      <c r="D63" s="10" t="s">
        <v>573</v>
      </c>
      <c r="E63" s="129" t="s">
        <v>275</v>
      </c>
      <c r="F63" s="150"/>
      <c r="G63" s="151"/>
      <c r="H63" s="11" t="s">
        <v>787</v>
      </c>
      <c r="I63" s="14">
        <f t="shared" si="2"/>
        <v>0.59</v>
      </c>
      <c r="J63" s="14">
        <v>0.59</v>
      </c>
      <c r="K63" s="120">
        <f t="shared" si="3"/>
        <v>2.9499999999999997</v>
      </c>
      <c r="L63" s="126"/>
    </row>
    <row r="64" spans="1:12" ht="24" customHeight="1">
      <c r="A64" s="125"/>
      <c r="B64" s="118">
        <f>'Tax Invoice'!D59</f>
        <v>3</v>
      </c>
      <c r="C64" s="10" t="s">
        <v>738</v>
      </c>
      <c r="D64" s="10" t="s">
        <v>738</v>
      </c>
      <c r="E64" s="129" t="s">
        <v>31</v>
      </c>
      <c r="F64" s="150" t="s">
        <v>112</v>
      </c>
      <c r="G64" s="151"/>
      <c r="H64" s="11" t="s">
        <v>783</v>
      </c>
      <c r="I64" s="14">
        <f t="shared" si="2"/>
        <v>2.1800000000000002</v>
      </c>
      <c r="J64" s="14">
        <v>2.1800000000000002</v>
      </c>
      <c r="K64" s="120">
        <f t="shared" si="3"/>
        <v>6.5400000000000009</v>
      </c>
      <c r="L64" s="126"/>
    </row>
    <row r="65" spans="1:12" ht="24" customHeight="1">
      <c r="A65" s="125"/>
      <c r="B65" s="118">
        <f>'Tax Invoice'!D60</f>
        <v>3</v>
      </c>
      <c r="C65" s="10" t="s">
        <v>738</v>
      </c>
      <c r="D65" s="10" t="s">
        <v>738</v>
      </c>
      <c r="E65" s="129" t="s">
        <v>31</v>
      </c>
      <c r="F65" s="150" t="s">
        <v>216</v>
      </c>
      <c r="G65" s="151"/>
      <c r="H65" s="11" t="s">
        <v>783</v>
      </c>
      <c r="I65" s="14">
        <f t="shared" si="2"/>
        <v>2.1800000000000002</v>
      </c>
      <c r="J65" s="14">
        <v>2.1800000000000002</v>
      </c>
      <c r="K65" s="120">
        <f t="shared" si="3"/>
        <v>6.5400000000000009</v>
      </c>
      <c r="L65" s="126"/>
    </row>
    <row r="66" spans="1:12" ht="24" customHeight="1">
      <c r="A66" s="125"/>
      <c r="B66" s="118">
        <f>'Tax Invoice'!D61</f>
        <v>2</v>
      </c>
      <c r="C66" s="10" t="s">
        <v>738</v>
      </c>
      <c r="D66" s="10" t="s">
        <v>738</v>
      </c>
      <c r="E66" s="129" t="s">
        <v>31</v>
      </c>
      <c r="F66" s="150" t="s">
        <v>218</v>
      </c>
      <c r="G66" s="151"/>
      <c r="H66" s="11" t="s">
        <v>783</v>
      </c>
      <c r="I66" s="14">
        <f t="shared" si="2"/>
        <v>2.1800000000000002</v>
      </c>
      <c r="J66" s="14">
        <v>2.1800000000000002</v>
      </c>
      <c r="K66" s="120">
        <f t="shared" si="3"/>
        <v>4.3600000000000003</v>
      </c>
      <c r="L66" s="126"/>
    </row>
    <row r="67" spans="1:12" ht="24" customHeight="1">
      <c r="A67" s="125"/>
      <c r="B67" s="118">
        <f>'Tax Invoice'!D62</f>
        <v>2</v>
      </c>
      <c r="C67" s="10" t="s">
        <v>738</v>
      </c>
      <c r="D67" s="10" t="s">
        <v>738</v>
      </c>
      <c r="E67" s="129" t="s">
        <v>31</v>
      </c>
      <c r="F67" s="150" t="s">
        <v>219</v>
      </c>
      <c r="G67" s="151"/>
      <c r="H67" s="11" t="s">
        <v>783</v>
      </c>
      <c r="I67" s="14">
        <f t="shared" si="2"/>
        <v>2.1800000000000002</v>
      </c>
      <c r="J67" s="14">
        <v>2.1800000000000002</v>
      </c>
      <c r="K67" s="120">
        <f t="shared" si="3"/>
        <v>4.3600000000000003</v>
      </c>
      <c r="L67" s="126"/>
    </row>
    <row r="68" spans="1:12" ht="24" customHeight="1">
      <c r="A68" s="125"/>
      <c r="B68" s="118">
        <f>'Tax Invoice'!D63</f>
        <v>2</v>
      </c>
      <c r="C68" s="10" t="s">
        <v>738</v>
      </c>
      <c r="D68" s="10" t="s">
        <v>738</v>
      </c>
      <c r="E68" s="129" t="s">
        <v>31</v>
      </c>
      <c r="F68" s="150" t="s">
        <v>269</v>
      </c>
      <c r="G68" s="151"/>
      <c r="H68" s="11" t="s">
        <v>783</v>
      </c>
      <c r="I68" s="14">
        <f t="shared" si="2"/>
        <v>2.1800000000000002</v>
      </c>
      <c r="J68" s="14">
        <v>2.1800000000000002</v>
      </c>
      <c r="K68" s="120">
        <f t="shared" si="3"/>
        <v>4.3600000000000003</v>
      </c>
      <c r="L68" s="126"/>
    </row>
    <row r="69" spans="1:12" ht="24" customHeight="1">
      <c r="A69" s="125"/>
      <c r="B69" s="118">
        <f>'Tax Invoice'!D64</f>
        <v>2</v>
      </c>
      <c r="C69" s="10" t="s">
        <v>738</v>
      </c>
      <c r="D69" s="10" t="s">
        <v>738</v>
      </c>
      <c r="E69" s="129" t="s">
        <v>31</v>
      </c>
      <c r="F69" s="150" t="s">
        <v>220</v>
      </c>
      <c r="G69" s="151"/>
      <c r="H69" s="11" t="s">
        <v>783</v>
      </c>
      <c r="I69" s="14">
        <f t="shared" si="2"/>
        <v>2.1800000000000002</v>
      </c>
      <c r="J69" s="14">
        <v>2.1800000000000002</v>
      </c>
      <c r="K69" s="120">
        <f t="shared" si="3"/>
        <v>4.3600000000000003</v>
      </c>
      <c r="L69" s="126"/>
    </row>
    <row r="70" spans="1:12" ht="24" customHeight="1">
      <c r="A70" s="125"/>
      <c r="B70" s="118">
        <f>'Tax Invoice'!D65</f>
        <v>2</v>
      </c>
      <c r="C70" s="10" t="s">
        <v>738</v>
      </c>
      <c r="D70" s="10" t="s">
        <v>738</v>
      </c>
      <c r="E70" s="129" t="s">
        <v>31</v>
      </c>
      <c r="F70" s="150" t="s">
        <v>271</v>
      </c>
      <c r="G70" s="151"/>
      <c r="H70" s="11" t="s">
        <v>783</v>
      </c>
      <c r="I70" s="14">
        <f t="shared" si="2"/>
        <v>2.1800000000000002</v>
      </c>
      <c r="J70" s="14">
        <v>2.1800000000000002</v>
      </c>
      <c r="K70" s="120">
        <f t="shared" si="3"/>
        <v>4.3600000000000003</v>
      </c>
      <c r="L70" s="126"/>
    </row>
    <row r="71" spans="1:12" ht="24" customHeight="1">
      <c r="A71" s="125"/>
      <c r="B71" s="118">
        <f>'Tax Invoice'!D66</f>
        <v>1</v>
      </c>
      <c r="C71" s="10" t="s">
        <v>738</v>
      </c>
      <c r="D71" s="10" t="s">
        <v>738</v>
      </c>
      <c r="E71" s="129" t="s">
        <v>31</v>
      </c>
      <c r="F71" s="150" t="s">
        <v>272</v>
      </c>
      <c r="G71" s="151"/>
      <c r="H71" s="11" t="s">
        <v>783</v>
      </c>
      <c r="I71" s="14">
        <f t="shared" si="2"/>
        <v>2.1800000000000002</v>
      </c>
      <c r="J71" s="14">
        <v>2.1800000000000002</v>
      </c>
      <c r="K71" s="120">
        <f t="shared" si="3"/>
        <v>2.1800000000000002</v>
      </c>
      <c r="L71" s="126"/>
    </row>
    <row r="72" spans="1:12" ht="24" customHeight="1">
      <c r="A72" s="125"/>
      <c r="B72" s="118">
        <f>'Tax Invoice'!D67</f>
        <v>1</v>
      </c>
      <c r="C72" s="10" t="s">
        <v>738</v>
      </c>
      <c r="D72" s="10" t="s">
        <v>738</v>
      </c>
      <c r="E72" s="129" t="s">
        <v>31</v>
      </c>
      <c r="F72" s="150" t="s">
        <v>273</v>
      </c>
      <c r="G72" s="151"/>
      <c r="H72" s="11" t="s">
        <v>783</v>
      </c>
      <c r="I72" s="14">
        <f t="shared" si="2"/>
        <v>2.1800000000000002</v>
      </c>
      <c r="J72" s="14">
        <v>2.1800000000000002</v>
      </c>
      <c r="K72" s="120">
        <f t="shared" si="3"/>
        <v>2.1800000000000002</v>
      </c>
      <c r="L72" s="126"/>
    </row>
    <row r="73" spans="1:12" ht="24" customHeight="1">
      <c r="A73" s="125"/>
      <c r="B73" s="118">
        <f>'Tax Invoice'!D68</f>
        <v>2</v>
      </c>
      <c r="C73" s="10" t="s">
        <v>738</v>
      </c>
      <c r="D73" s="10" t="s">
        <v>738</v>
      </c>
      <c r="E73" s="129" t="s">
        <v>31</v>
      </c>
      <c r="F73" s="150" t="s">
        <v>274</v>
      </c>
      <c r="G73" s="151"/>
      <c r="H73" s="11" t="s">
        <v>783</v>
      </c>
      <c r="I73" s="14">
        <f t="shared" si="2"/>
        <v>2.1800000000000002</v>
      </c>
      <c r="J73" s="14">
        <v>2.1800000000000002</v>
      </c>
      <c r="K73" s="120">
        <f t="shared" si="3"/>
        <v>4.3600000000000003</v>
      </c>
      <c r="L73" s="126"/>
    </row>
    <row r="74" spans="1:12" ht="24" customHeight="1">
      <c r="A74" s="125"/>
      <c r="B74" s="118">
        <f>'Tax Invoice'!D69</f>
        <v>3</v>
      </c>
      <c r="C74" s="10" t="s">
        <v>738</v>
      </c>
      <c r="D74" s="10" t="s">
        <v>738</v>
      </c>
      <c r="E74" s="129" t="s">
        <v>31</v>
      </c>
      <c r="F74" s="150" t="s">
        <v>316</v>
      </c>
      <c r="G74" s="151"/>
      <c r="H74" s="11" t="s">
        <v>783</v>
      </c>
      <c r="I74" s="14">
        <f t="shared" si="2"/>
        <v>2.1800000000000002</v>
      </c>
      <c r="J74" s="14">
        <v>2.1800000000000002</v>
      </c>
      <c r="K74" s="120">
        <f t="shared" si="3"/>
        <v>6.5400000000000009</v>
      </c>
      <c r="L74" s="126"/>
    </row>
    <row r="75" spans="1:12" ht="24" customHeight="1">
      <c r="A75" s="125"/>
      <c r="B75" s="118">
        <f>'Tax Invoice'!D70</f>
        <v>3</v>
      </c>
      <c r="C75" s="10" t="s">
        <v>738</v>
      </c>
      <c r="D75" s="10" t="s">
        <v>738</v>
      </c>
      <c r="E75" s="129" t="s">
        <v>31</v>
      </c>
      <c r="F75" s="150" t="s">
        <v>275</v>
      </c>
      <c r="G75" s="151"/>
      <c r="H75" s="11" t="s">
        <v>783</v>
      </c>
      <c r="I75" s="14">
        <f t="shared" si="2"/>
        <v>2.1800000000000002</v>
      </c>
      <c r="J75" s="14">
        <v>2.1800000000000002</v>
      </c>
      <c r="K75" s="120">
        <f t="shared" si="3"/>
        <v>6.5400000000000009</v>
      </c>
      <c r="L75" s="126"/>
    </row>
    <row r="76" spans="1:12" ht="24" customHeight="1">
      <c r="A76" s="125"/>
      <c r="B76" s="118">
        <f>'Tax Invoice'!D71</f>
        <v>1</v>
      </c>
      <c r="C76" s="10" t="s">
        <v>738</v>
      </c>
      <c r="D76" s="10" t="s">
        <v>738</v>
      </c>
      <c r="E76" s="129" t="s">
        <v>31</v>
      </c>
      <c r="F76" s="150" t="s">
        <v>276</v>
      </c>
      <c r="G76" s="151"/>
      <c r="H76" s="11" t="s">
        <v>783</v>
      </c>
      <c r="I76" s="14">
        <f t="shared" si="2"/>
        <v>2.1800000000000002</v>
      </c>
      <c r="J76" s="14">
        <v>2.1800000000000002</v>
      </c>
      <c r="K76" s="120">
        <f t="shared" si="3"/>
        <v>2.1800000000000002</v>
      </c>
      <c r="L76" s="126"/>
    </row>
    <row r="77" spans="1:12" ht="24" customHeight="1">
      <c r="A77" s="125"/>
      <c r="B77" s="118">
        <f>'Tax Invoice'!D72</f>
        <v>1</v>
      </c>
      <c r="C77" s="10" t="s">
        <v>738</v>
      </c>
      <c r="D77" s="10" t="s">
        <v>738</v>
      </c>
      <c r="E77" s="129" t="s">
        <v>31</v>
      </c>
      <c r="F77" s="150" t="s">
        <v>670</v>
      </c>
      <c r="G77" s="151"/>
      <c r="H77" s="11" t="s">
        <v>783</v>
      </c>
      <c r="I77" s="14">
        <f t="shared" si="2"/>
        <v>2.1800000000000002</v>
      </c>
      <c r="J77" s="14">
        <v>2.1800000000000002</v>
      </c>
      <c r="K77" s="120">
        <f t="shared" si="3"/>
        <v>2.1800000000000002</v>
      </c>
      <c r="L77" s="126"/>
    </row>
    <row r="78" spans="1:12" ht="24" customHeight="1">
      <c r="A78" s="125"/>
      <c r="B78" s="118">
        <f>'Tax Invoice'!D73</f>
        <v>1</v>
      </c>
      <c r="C78" s="10" t="s">
        <v>738</v>
      </c>
      <c r="D78" s="10" t="s">
        <v>738</v>
      </c>
      <c r="E78" s="129" t="s">
        <v>31</v>
      </c>
      <c r="F78" s="150" t="s">
        <v>669</v>
      </c>
      <c r="G78" s="151"/>
      <c r="H78" s="11" t="s">
        <v>783</v>
      </c>
      <c r="I78" s="14">
        <f t="shared" si="2"/>
        <v>2.1800000000000002</v>
      </c>
      <c r="J78" s="14">
        <v>2.1800000000000002</v>
      </c>
      <c r="K78" s="120">
        <f t="shared" si="3"/>
        <v>2.1800000000000002</v>
      </c>
      <c r="L78" s="126"/>
    </row>
    <row r="79" spans="1:12" ht="24" customHeight="1">
      <c r="A79" s="125"/>
      <c r="B79" s="118">
        <f>'Tax Invoice'!D74</f>
        <v>5</v>
      </c>
      <c r="C79" s="10" t="s">
        <v>740</v>
      </c>
      <c r="D79" s="10" t="s">
        <v>740</v>
      </c>
      <c r="E79" s="129" t="s">
        <v>112</v>
      </c>
      <c r="F79" s="150"/>
      <c r="G79" s="151"/>
      <c r="H79" s="11" t="s">
        <v>741</v>
      </c>
      <c r="I79" s="14">
        <f t="shared" si="2"/>
        <v>1.69</v>
      </c>
      <c r="J79" s="14">
        <v>1.69</v>
      </c>
      <c r="K79" s="120">
        <f t="shared" si="3"/>
        <v>8.4499999999999993</v>
      </c>
      <c r="L79" s="126"/>
    </row>
    <row r="80" spans="1:12" ht="24" customHeight="1">
      <c r="A80" s="125"/>
      <c r="B80" s="118">
        <f>'Tax Invoice'!D75</f>
        <v>4</v>
      </c>
      <c r="C80" s="10" t="s">
        <v>740</v>
      </c>
      <c r="D80" s="10" t="s">
        <v>740</v>
      </c>
      <c r="E80" s="129" t="s">
        <v>216</v>
      </c>
      <c r="F80" s="150"/>
      <c r="G80" s="151"/>
      <c r="H80" s="11" t="s">
        <v>741</v>
      </c>
      <c r="I80" s="14">
        <f t="shared" si="2"/>
        <v>1.69</v>
      </c>
      <c r="J80" s="14">
        <v>1.69</v>
      </c>
      <c r="K80" s="120">
        <f t="shared" si="3"/>
        <v>6.76</v>
      </c>
      <c r="L80" s="126"/>
    </row>
    <row r="81" spans="1:12" ht="24" customHeight="1">
      <c r="A81" s="125"/>
      <c r="B81" s="118">
        <f>'Tax Invoice'!D76</f>
        <v>2</v>
      </c>
      <c r="C81" s="10" t="s">
        <v>740</v>
      </c>
      <c r="D81" s="10" t="s">
        <v>740</v>
      </c>
      <c r="E81" s="129" t="s">
        <v>218</v>
      </c>
      <c r="F81" s="150"/>
      <c r="G81" s="151"/>
      <c r="H81" s="11" t="s">
        <v>741</v>
      </c>
      <c r="I81" s="14">
        <f t="shared" si="2"/>
        <v>1.69</v>
      </c>
      <c r="J81" s="14">
        <v>1.69</v>
      </c>
      <c r="K81" s="120">
        <f t="shared" si="3"/>
        <v>3.38</v>
      </c>
      <c r="L81" s="126"/>
    </row>
    <row r="82" spans="1:12" ht="24" customHeight="1">
      <c r="A82" s="125"/>
      <c r="B82" s="118">
        <f>'Tax Invoice'!D77</f>
        <v>3</v>
      </c>
      <c r="C82" s="10" t="s">
        <v>740</v>
      </c>
      <c r="D82" s="10" t="s">
        <v>740</v>
      </c>
      <c r="E82" s="129" t="s">
        <v>219</v>
      </c>
      <c r="F82" s="150"/>
      <c r="G82" s="151"/>
      <c r="H82" s="11" t="s">
        <v>741</v>
      </c>
      <c r="I82" s="14">
        <f t="shared" si="2"/>
        <v>1.69</v>
      </c>
      <c r="J82" s="14">
        <v>1.69</v>
      </c>
      <c r="K82" s="120">
        <f t="shared" si="3"/>
        <v>5.07</v>
      </c>
      <c r="L82" s="126"/>
    </row>
    <row r="83" spans="1:12" ht="24" customHeight="1">
      <c r="A83" s="125"/>
      <c r="B83" s="118">
        <f>'Tax Invoice'!D78</f>
        <v>3</v>
      </c>
      <c r="C83" s="10" t="s">
        <v>740</v>
      </c>
      <c r="D83" s="10" t="s">
        <v>740</v>
      </c>
      <c r="E83" s="129" t="s">
        <v>269</v>
      </c>
      <c r="F83" s="150"/>
      <c r="G83" s="151"/>
      <c r="H83" s="11" t="s">
        <v>741</v>
      </c>
      <c r="I83" s="14">
        <f t="shared" si="2"/>
        <v>1.69</v>
      </c>
      <c r="J83" s="14">
        <v>1.69</v>
      </c>
      <c r="K83" s="120">
        <f t="shared" si="3"/>
        <v>5.07</v>
      </c>
      <c r="L83" s="126"/>
    </row>
    <row r="84" spans="1:12" ht="24" customHeight="1">
      <c r="A84" s="125"/>
      <c r="B84" s="118">
        <f>'Tax Invoice'!D79</f>
        <v>3</v>
      </c>
      <c r="C84" s="10" t="s">
        <v>740</v>
      </c>
      <c r="D84" s="10" t="s">
        <v>740</v>
      </c>
      <c r="E84" s="129" t="s">
        <v>220</v>
      </c>
      <c r="F84" s="150"/>
      <c r="G84" s="151"/>
      <c r="H84" s="11" t="s">
        <v>741</v>
      </c>
      <c r="I84" s="14">
        <f t="shared" si="2"/>
        <v>1.69</v>
      </c>
      <c r="J84" s="14">
        <v>1.69</v>
      </c>
      <c r="K84" s="120">
        <f t="shared" si="3"/>
        <v>5.07</v>
      </c>
      <c r="L84" s="126"/>
    </row>
    <row r="85" spans="1:12" ht="24" customHeight="1">
      <c r="A85" s="125"/>
      <c r="B85" s="118">
        <f>'Tax Invoice'!D80</f>
        <v>5</v>
      </c>
      <c r="C85" s="10" t="s">
        <v>740</v>
      </c>
      <c r="D85" s="10" t="s">
        <v>740</v>
      </c>
      <c r="E85" s="129" t="s">
        <v>271</v>
      </c>
      <c r="F85" s="150"/>
      <c r="G85" s="151"/>
      <c r="H85" s="11" t="s">
        <v>741</v>
      </c>
      <c r="I85" s="14">
        <f t="shared" si="2"/>
        <v>1.69</v>
      </c>
      <c r="J85" s="14">
        <v>1.69</v>
      </c>
      <c r="K85" s="120">
        <f t="shared" si="3"/>
        <v>8.4499999999999993</v>
      </c>
      <c r="L85" s="126"/>
    </row>
    <row r="86" spans="1:12" ht="24" customHeight="1">
      <c r="A86" s="125"/>
      <c r="B86" s="118">
        <f>'Tax Invoice'!D81</f>
        <v>2</v>
      </c>
      <c r="C86" s="10" t="s">
        <v>740</v>
      </c>
      <c r="D86" s="10" t="s">
        <v>740</v>
      </c>
      <c r="E86" s="129" t="s">
        <v>272</v>
      </c>
      <c r="F86" s="150"/>
      <c r="G86" s="151"/>
      <c r="H86" s="11" t="s">
        <v>741</v>
      </c>
      <c r="I86" s="14">
        <f t="shared" si="2"/>
        <v>1.69</v>
      </c>
      <c r="J86" s="14">
        <v>1.69</v>
      </c>
      <c r="K86" s="120">
        <f t="shared" si="3"/>
        <v>3.38</v>
      </c>
      <c r="L86" s="126"/>
    </row>
    <row r="87" spans="1:12" ht="24" customHeight="1">
      <c r="A87" s="125"/>
      <c r="B87" s="118">
        <f>'Tax Invoice'!D82</f>
        <v>3</v>
      </c>
      <c r="C87" s="10" t="s">
        <v>740</v>
      </c>
      <c r="D87" s="10" t="s">
        <v>740</v>
      </c>
      <c r="E87" s="129" t="s">
        <v>316</v>
      </c>
      <c r="F87" s="150"/>
      <c r="G87" s="151"/>
      <c r="H87" s="11" t="s">
        <v>741</v>
      </c>
      <c r="I87" s="14">
        <f t="shared" ref="I87:I118" si="4">J87*$N$1</f>
        <v>1.69</v>
      </c>
      <c r="J87" s="14">
        <v>1.69</v>
      </c>
      <c r="K87" s="120">
        <f t="shared" ref="K87:K118" si="5">I87*B87</f>
        <v>5.07</v>
      </c>
      <c r="L87" s="126"/>
    </row>
    <row r="88" spans="1:12" ht="24" customHeight="1">
      <c r="A88" s="125"/>
      <c r="B88" s="118">
        <f>'Tax Invoice'!D83</f>
        <v>3</v>
      </c>
      <c r="C88" s="10" t="s">
        <v>740</v>
      </c>
      <c r="D88" s="10" t="s">
        <v>740</v>
      </c>
      <c r="E88" s="129" t="s">
        <v>275</v>
      </c>
      <c r="F88" s="150"/>
      <c r="G88" s="151"/>
      <c r="H88" s="11" t="s">
        <v>741</v>
      </c>
      <c r="I88" s="14">
        <f t="shared" si="4"/>
        <v>1.69</v>
      </c>
      <c r="J88" s="14">
        <v>1.69</v>
      </c>
      <c r="K88" s="120">
        <f t="shared" si="5"/>
        <v>5.07</v>
      </c>
      <c r="L88" s="126"/>
    </row>
    <row r="89" spans="1:12" ht="24" customHeight="1">
      <c r="A89" s="125"/>
      <c r="B89" s="118">
        <f>'Tax Invoice'!D84</f>
        <v>3</v>
      </c>
      <c r="C89" s="10" t="s">
        <v>740</v>
      </c>
      <c r="D89" s="10" t="s">
        <v>740</v>
      </c>
      <c r="E89" s="129" t="s">
        <v>276</v>
      </c>
      <c r="F89" s="150"/>
      <c r="G89" s="151"/>
      <c r="H89" s="11" t="s">
        <v>741</v>
      </c>
      <c r="I89" s="14">
        <f t="shared" si="4"/>
        <v>1.69</v>
      </c>
      <c r="J89" s="14">
        <v>1.69</v>
      </c>
      <c r="K89" s="120">
        <f t="shared" si="5"/>
        <v>5.07</v>
      </c>
      <c r="L89" s="126"/>
    </row>
    <row r="90" spans="1:12" ht="24" customHeight="1">
      <c r="A90" s="125"/>
      <c r="B90" s="118">
        <f>'Tax Invoice'!D85</f>
        <v>3</v>
      </c>
      <c r="C90" s="10" t="s">
        <v>740</v>
      </c>
      <c r="D90" s="10" t="s">
        <v>740</v>
      </c>
      <c r="E90" s="129" t="s">
        <v>317</v>
      </c>
      <c r="F90" s="150"/>
      <c r="G90" s="151"/>
      <c r="H90" s="11" t="s">
        <v>741</v>
      </c>
      <c r="I90" s="14">
        <f t="shared" si="4"/>
        <v>1.69</v>
      </c>
      <c r="J90" s="14">
        <v>1.69</v>
      </c>
      <c r="K90" s="120">
        <f t="shared" si="5"/>
        <v>5.07</v>
      </c>
      <c r="L90" s="126"/>
    </row>
    <row r="91" spans="1:12" ht="24" customHeight="1">
      <c r="A91" s="125"/>
      <c r="B91" s="118">
        <f>'Tax Invoice'!D86</f>
        <v>2</v>
      </c>
      <c r="C91" s="10" t="s">
        <v>740</v>
      </c>
      <c r="D91" s="10" t="s">
        <v>740</v>
      </c>
      <c r="E91" s="129" t="s">
        <v>670</v>
      </c>
      <c r="F91" s="150"/>
      <c r="G91" s="151"/>
      <c r="H91" s="11" t="s">
        <v>741</v>
      </c>
      <c r="I91" s="14">
        <f t="shared" si="4"/>
        <v>1.69</v>
      </c>
      <c r="J91" s="14">
        <v>1.69</v>
      </c>
      <c r="K91" s="120">
        <f t="shared" si="5"/>
        <v>3.38</v>
      </c>
      <c r="L91" s="126"/>
    </row>
    <row r="92" spans="1:12" ht="24" customHeight="1">
      <c r="A92" s="125"/>
      <c r="B92" s="118">
        <f>'Tax Invoice'!D87</f>
        <v>2</v>
      </c>
      <c r="C92" s="10" t="s">
        <v>742</v>
      </c>
      <c r="D92" s="10" t="s">
        <v>742</v>
      </c>
      <c r="E92" s="129" t="s">
        <v>112</v>
      </c>
      <c r="F92" s="150"/>
      <c r="G92" s="151"/>
      <c r="H92" s="11" t="s">
        <v>743</v>
      </c>
      <c r="I92" s="14">
        <f t="shared" si="4"/>
        <v>1.64</v>
      </c>
      <c r="J92" s="14">
        <v>1.64</v>
      </c>
      <c r="K92" s="120">
        <f t="shared" si="5"/>
        <v>3.28</v>
      </c>
      <c r="L92" s="126"/>
    </row>
    <row r="93" spans="1:12" ht="24" customHeight="1">
      <c r="A93" s="125"/>
      <c r="B93" s="118">
        <f>'Tax Invoice'!D88</f>
        <v>3</v>
      </c>
      <c r="C93" s="10" t="s">
        <v>742</v>
      </c>
      <c r="D93" s="10" t="s">
        <v>742</v>
      </c>
      <c r="E93" s="129" t="s">
        <v>218</v>
      </c>
      <c r="F93" s="150"/>
      <c r="G93" s="151"/>
      <c r="H93" s="11" t="s">
        <v>743</v>
      </c>
      <c r="I93" s="14">
        <f t="shared" si="4"/>
        <v>1.64</v>
      </c>
      <c r="J93" s="14">
        <v>1.64</v>
      </c>
      <c r="K93" s="120">
        <f t="shared" si="5"/>
        <v>4.92</v>
      </c>
      <c r="L93" s="126"/>
    </row>
    <row r="94" spans="1:12" ht="24" customHeight="1">
      <c r="A94" s="125"/>
      <c r="B94" s="118">
        <f>'Tax Invoice'!D89</f>
        <v>2</v>
      </c>
      <c r="C94" s="10" t="s">
        <v>742</v>
      </c>
      <c r="D94" s="10" t="s">
        <v>742</v>
      </c>
      <c r="E94" s="129" t="s">
        <v>219</v>
      </c>
      <c r="F94" s="150"/>
      <c r="G94" s="151"/>
      <c r="H94" s="11" t="s">
        <v>743</v>
      </c>
      <c r="I94" s="14">
        <f t="shared" si="4"/>
        <v>1.64</v>
      </c>
      <c r="J94" s="14">
        <v>1.64</v>
      </c>
      <c r="K94" s="120">
        <f t="shared" si="5"/>
        <v>3.28</v>
      </c>
      <c r="L94" s="126"/>
    </row>
    <row r="95" spans="1:12" ht="24" customHeight="1">
      <c r="A95" s="125"/>
      <c r="B95" s="118">
        <f>'Tax Invoice'!D90</f>
        <v>2</v>
      </c>
      <c r="C95" s="10" t="s">
        <v>742</v>
      </c>
      <c r="D95" s="10" t="s">
        <v>742</v>
      </c>
      <c r="E95" s="129" t="s">
        <v>269</v>
      </c>
      <c r="F95" s="150"/>
      <c r="G95" s="151"/>
      <c r="H95" s="11" t="s">
        <v>743</v>
      </c>
      <c r="I95" s="14">
        <f t="shared" si="4"/>
        <v>1.64</v>
      </c>
      <c r="J95" s="14">
        <v>1.64</v>
      </c>
      <c r="K95" s="120">
        <f t="shared" si="5"/>
        <v>3.28</v>
      </c>
      <c r="L95" s="126"/>
    </row>
    <row r="96" spans="1:12" ht="24" customHeight="1">
      <c r="A96" s="125"/>
      <c r="B96" s="118">
        <f>'Tax Invoice'!D91</f>
        <v>1</v>
      </c>
      <c r="C96" s="10" t="s">
        <v>742</v>
      </c>
      <c r="D96" s="10" t="s">
        <v>742</v>
      </c>
      <c r="E96" s="129" t="s">
        <v>220</v>
      </c>
      <c r="F96" s="150"/>
      <c r="G96" s="151"/>
      <c r="H96" s="11" t="s">
        <v>743</v>
      </c>
      <c r="I96" s="14">
        <f t="shared" si="4"/>
        <v>1.64</v>
      </c>
      <c r="J96" s="14">
        <v>1.64</v>
      </c>
      <c r="K96" s="120">
        <f t="shared" si="5"/>
        <v>1.64</v>
      </c>
      <c r="L96" s="126"/>
    </row>
    <row r="97" spans="1:12" ht="24" customHeight="1">
      <c r="A97" s="125"/>
      <c r="B97" s="118">
        <f>'Tax Invoice'!D92</f>
        <v>4</v>
      </c>
      <c r="C97" s="10" t="s">
        <v>742</v>
      </c>
      <c r="D97" s="10" t="s">
        <v>742</v>
      </c>
      <c r="E97" s="129" t="s">
        <v>271</v>
      </c>
      <c r="F97" s="150"/>
      <c r="G97" s="151"/>
      <c r="H97" s="11" t="s">
        <v>743</v>
      </c>
      <c r="I97" s="14">
        <f t="shared" si="4"/>
        <v>1.64</v>
      </c>
      <c r="J97" s="14">
        <v>1.64</v>
      </c>
      <c r="K97" s="120">
        <f t="shared" si="5"/>
        <v>6.56</v>
      </c>
      <c r="L97" s="126"/>
    </row>
    <row r="98" spans="1:12" ht="24" customHeight="1">
      <c r="A98" s="125"/>
      <c r="B98" s="118">
        <f>'Tax Invoice'!D93</f>
        <v>2</v>
      </c>
      <c r="C98" s="10" t="s">
        <v>742</v>
      </c>
      <c r="D98" s="10" t="s">
        <v>742</v>
      </c>
      <c r="E98" s="129" t="s">
        <v>272</v>
      </c>
      <c r="F98" s="150"/>
      <c r="G98" s="151"/>
      <c r="H98" s="11" t="s">
        <v>743</v>
      </c>
      <c r="I98" s="14">
        <f t="shared" si="4"/>
        <v>1.64</v>
      </c>
      <c r="J98" s="14">
        <v>1.64</v>
      </c>
      <c r="K98" s="120">
        <f t="shared" si="5"/>
        <v>3.28</v>
      </c>
      <c r="L98" s="126"/>
    </row>
    <row r="99" spans="1:12" ht="24" customHeight="1">
      <c r="A99" s="125"/>
      <c r="B99" s="118">
        <f>'Tax Invoice'!D94</f>
        <v>2</v>
      </c>
      <c r="C99" s="10" t="s">
        <v>742</v>
      </c>
      <c r="D99" s="10" t="s">
        <v>742</v>
      </c>
      <c r="E99" s="129" t="s">
        <v>273</v>
      </c>
      <c r="F99" s="150"/>
      <c r="G99" s="151"/>
      <c r="H99" s="11" t="s">
        <v>743</v>
      </c>
      <c r="I99" s="14">
        <f t="shared" si="4"/>
        <v>1.64</v>
      </c>
      <c r="J99" s="14">
        <v>1.64</v>
      </c>
      <c r="K99" s="120">
        <f t="shared" si="5"/>
        <v>3.28</v>
      </c>
      <c r="L99" s="126"/>
    </row>
    <row r="100" spans="1:12" ht="24" customHeight="1">
      <c r="A100" s="125"/>
      <c r="B100" s="118">
        <f>'Tax Invoice'!D95</f>
        <v>2</v>
      </c>
      <c r="C100" s="10" t="s">
        <v>742</v>
      </c>
      <c r="D100" s="10" t="s">
        <v>742</v>
      </c>
      <c r="E100" s="129" t="s">
        <v>274</v>
      </c>
      <c r="F100" s="150"/>
      <c r="G100" s="151"/>
      <c r="H100" s="11" t="s">
        <v>743</v>
      </c>
      <c r="I100" s="14">
        <f t="shared" si="4"/>
        <v>1.64</v>
      </c>
      <c r="J100" s="14">
        <v>1.64</v>
      </c>
      <c r="K100" s="120">
        <f t="shared" si="5"/>
        <v>3.28</v>
      </c>
      <c r="L100" s="126"/>
    </row>
    <row r="101" spans="1:12" ht="24" customHeight="1">
      <c r="A101" s="125"/>
      <c r="B101" s="118">
        <f>'Tax Invoice'!D96</f>
        <v>2</v>
      </c>
      <c r="C101" s="10" t="s">
        <v>742</v>
      </c>
      <c r="D101" s="10" t="s">
        <v>742</v>
      </c>
      <c r="E101" s="129" t="s">
        <v>316</v>
      </c>
      <c r="F101" s="150"/>
      <c r="G101" s="151"/>
      <c r="H101" s="11" t="s">
        <v>743</v>
      </c>
      <c r="I101" s="14">
        <f t="shared" si="4"/>
        <v>1.64</v>
      </c>
      <c r="J101" s="14">
        <v>1.64</v>
      </c>
      <c r="K101" s="120">
        <f t="shared" si="5"/>
        <v>3.28</v>
      </c>
      <c r="L101" s="126"/>
    </row>
    <row r="102" spans="1:12" ht="24" customHeight="1">
      <c r="A102" s="125"/>
      <c r="B102" s="118">
        <f>'Tax Invoice'!D97</f>
        <v>2</v>
      </c>
      <c r="C102" s="10" t="s">
        <v>742</v>
      </c>
      <c r="D102" s="10" t="s">
        <v>742</v>
      </c>
      <c r="E102" s="129" t="s">
        <v>275</v>
      </c>
      <c r="F102" s="150"/>
      <c r="G102" s="151"/>
      <c r="H102" s="11" t="s">
        <v>743</v>
      </c>
      <c r="I102" s="14">
        <f t="shared" si="4"/>
        <v>1.64</v>
      </c>
      <c r="J102" s="14">
        <v>1.64</v>
      </c>
      <c r="K102" s="120">
        <f t="shared" si="5"/>
        <v>3.28</v>
      </c>
      <c r="L102" s="126"/>
    </row>
    <row r="103" spans="1:12" ht="24" customHeight="1">
      <c r="A103" s="125"/>
      <c r="B103" s="118">
        <f>'Tax Invoice'!D98</f>
        <v>3</v>
      </c>
      <c r="C103" s="10" t="s">
        <v>742</v>
      </c>
      <c r="D103" s="10" t="s">
        <v>742</v>
      </c>
      <c r="E103" s="129" t="s">
        <v>276</v>
      </c>
      <c r="F103" s="150"/>
      <c r="G103" s="151"/>
      <c r="H103" s="11" t="s">
        <v>743</v>
      </c>
      <c r="I103" s="14">
        <f t="shared" si="4"/>
        <v>1.64</v>
      </c>
      <c r="J103" s="14">
        <v>1.64</v>
      </c>
      <c r="K103" s="120">
        <f t="shared" si="5"/>
        <v>4.92</v>
      </c>
      <c r="L103" s="126"/>
    </row>
    <row r="104" spans="1:12" ht="24" customHeight="1">
      <c r="A104" s="125"/>
      <c r="B104" s="118">
        <f>'Tax Invoice'!D99</f>
        <v>2</v>
      </c>
      <c r="C104" s="10" t="s">
        <v>742</v>
      </c>
      <c r="D104" s="10" t="s">
        <v>742</v>
      </c>
      <c r="E104" s="129" t="s">
        <v>317</v>
      </c>
      <c r="F104" s="150"/>
      <c r="G104" s="151"/>
      <c r="H104" s="11" t="s">
        <v>743</v>
      </c>
      <c r="I104" s="14">
        <f t="shared" si="4"/>
        <v>1.64</v>
      </c>
      <c r="J104" s="14">
        <v>1.64</v>
      </c>
      <c r="K104" s="120">
        <f t="shared" si="5"/>
        <v>3.28</v>
      </c>
      <c r="L104" s="126"/>
    </row>
    <row r="105" spans="1:12" ht="24" customHeight="1">
      <c r="A105" s="125"/>
      <c r="B105" s="118">
        <f>'Tax Invoice'!D100</f>
        <v>4</v>
      </c>
      <c r="C105" s="10" t="s">
        <v>583</v>
      </c>
      <c r="D105" s="10" t="s">
        <v>583</v>
      </c>
      <c r="E105" s="129" t="s">
        <v>216</v>
      </c>
      <c r="F105" s="150"/>
      <c r="G105" s="151"/>
      <c r="H105" s="11" t="s">
        <v>744</v>
      </c>
      <c r="I105" s="14">
        <f t="shared" si="4"/>
        <v>1.64</v>
      </c>
      <c r="J105" s="14">
        <v>1.64</v>
      </c>
      <c r="K105" s="120">
        <f t="shared" si="5"/>
        <v>6.56</v>
      </c>
      <c r="L105" s="126"/>
    </row>
    <row r="106" spans="1:12" ht="24" customHeight="1">
      <c r="A106" s="125"/>
      <c r="B106" s="118">
        <f>'Tax Invoice'!D101</f>
        <v>2</v>
      </c>
      <c r="C106" s="10" t="s">
        <v>583</v>
      </c>
      <c r="D106" s="10" t="s">
        <v>583</v>
      </c>
      <c r="E106" s="129" t="s">
        <v>218</v>
      </c>
      <c r="F106" s="150"/>
      <c r="G106" s="151"/>
      <c r="H106" s="11" t="s">
        <v>744</v>
      </c>
      <c r="I106" s="14">
        <f t="shared" si="4"/>
        <v>1.64</v>
      </c>
      <c r="J106" s="14">
        <v>1.64</v>
      </c>
      <c r="K106" s="120">
        <f t="shared" si="5"/>
        <v>3.28</v>
      </c>
      <c r="L106" s="126"/>
    </row>
    <row r="107" spans="1:12" ht="24" customHeight="1">
      <c r="A107" s="125"/>
      <c r="B107" s="118">
        <f>'Tax Invoice'!D102</f>
        <v>2</v>
      </c>
      <c r="C107" s="10" t="s">
        <v>583</v>
      </c>
      <c r="D107" s="10" t="s">
        <v>583</v>
      </c>
      <c r="E107" s="129" t="s">
        <v>219</v>
      </c>
      <c r="F107" s="150"/>
      <c r="G107" s="151"/>
      <c r="H107" s="11" t="s">
        <v>744</v>
      </c>
      <c r="I107" s="14">
        <f t="shared" si="4"/>
        <v>1.64</v>
      </c>
      <c r="J107" s="14">
        <v>1.64</v>
      </c>
      <c r="K107" s="120">
        <f t="shared" si="5"/>
        <v>3.28</v>
      </c>
      <c r="L107" s="126"/>
    </row>
    <row r="108" spans="1:12" ht="24" customHeight="1">
      <c r="A108" s="125"/>
      <c r="B108" s="118">
        <f>'Tax Invoice'!D103</f>
        <v>3</v>
      </c>
      <c r="C108" s="10" t="s">
        <v>583</v>
      </c>
      <c r="D108" s="10" t="s">
        <v>583</v>
      </c>
      <c r="E108" s="129" t="s">
        <v>269</v>
      </c>
      <c r="F108" s="150"/>
      <c r="G108" s="151"/>
      <c r="H108" s="11" t="s">
        <v>744</v>
      </c>
      <c r="I108" s="14">
        <f t="shared" si="4"/>
        <v>1.64</v>
      </c>
      <c r="J108" s="14">
        <v>1.64</v>
      </c>
      <c r="K108" s="120">
        <f t="shared" si="5"/>
        <v>4.92</v>
      </c>
      <c r="L108" s="126"/>
    </row>
    <row r="109" spans="1:12" ht="24" customHeight="1">
      <c r="A109" s="125"/>
      <c r="B109" s="118">
        <f>'Tax Invoice'!D104</f>
        <v>6</v>
      </c>
      <c r="C109" s="10" t="s">
        <v>583</v>
      </c>
      <c r="D109" s="10" t="s">
        <v>583</v>
      </c>
      <c r="E109" s="129" t="s">
        <v>271</v>
      </c>
      <c r="F109" s="150"/>
      <c r="G109" s="151"/>
      <c r="H109" s="11" t="s">
        <v>744</v>
      </c>
      <c r="I109" s="14">
        <f t="shared" si="4"/>
        <v>1.64</v>
      </c>
      <c r="J109" s="14">
        <v>1.64</v>
      </c>
      <c r="K109" s="120">
        <f t="shared" si="5"/>
        <v>9.84</v>
      </c>
      <c r="L109" s="126"/>
    </row>
    <row r="110" spans="1:12" ht="24" customHeight="1">
      <c r="A110" s="125"/>
      <c r="B110" s="118">
        <f>'Tax Invoice'!D105</f>
        <v>3</v>
      </c>
      <c r="C110" s="10" t="s">
        <v>583</v>
      </c>
      <c r="D110" s="10" t="s">
        <v>583</v>
      </c>
      <c r="E110" s="129" t="s">
        <v>272</v>
      </c>
      <c r="F110" s="150"/>
      <c r="G110" s="151"/>
      <c r="H110" s="11" t="s">
        <v>744</v>
      </c>
      <c r="I110" s="14">
        <f t="shared" si="4"/>
        <v>1.64</v>
      </c>
      <c r="J110" s="14">
        <v>1.64</v>
      </c>
      <c r="K110" s="120">
        <f t="shared" si="5"/>
        <v>4.92</v>
      </c>
      <c r="L110" s="126"/>
    </row>
    <row r="111" spans="1:12" ht="24" customHeight="1">
      <c r="A111" s="125"/>
      <c r="B111" s="118">
        <f>'Tax Invoice'!D106</f>
        <v>2</v>
      </c>
      <c r="C111" s="10" t="s">
        <v>583</v>
      </c>
      <c r="D111" s="10" t="s">
        <v>583</v>
      </c>
      <c r="E111" s="129" t="s">
        <v>274</v>
      </c>
      <c r="F111" s="150"/>
      <c r="G111" s="151"/>
      <c r="H111" s="11" t="s">
        <v>744</v>
      </c>
      <c r="I111" s="14">
        <f t="shared" si="4"/>
        <v>1.64</v>
      </c>
      <c r="J111" s="14">
        <v>1.64</v>
      </c>
      <c r="K111" s="120">
        <f t="shared" si="5"/>
        <v>3.28</v>
      </c>
      <c r="L111" s="126"/>
    </row>
    <row r="112" spans="1:12" ht="24" customHeight="1">
      <c r="A112" s="125"/>
      <c r="B112" s="118">
        <f>'Tax Invoice'!D107</f>
        <v>4</v>
      </c>
      <c r="C112" s="10" t="s">
        <v>583</v>
      </c>
      <c r="D112" s="10" t="s">
        <v>583</v>
      </c>
      <c r="E112" s="129" t="s">
        <v>316</v>
      </c>
      <c r="F112" s="150"/>
      <c r="G112" s="151"/>
      <c r="H112" s="11" t="s">
        <v>744</v>
      </c>
      <c r="I112" s="14">
        <f t="shared" si="4"/>
        <v>1.64</v>
      </c>
      <c r="J112" s="14">
        <v>1.64</v>
      </c>
      <c r="K112" s="120">
        <f t="shared" si="5"/>
        <v>6.56</v>
      </c>
      <c r="L112" s="126"/>
    </row>
    <row r="113" spans="1:12" ht="24" customHeight="1">
      <c r="A113" s="125"/>
      <c r="B113" s="118">
        <f>'Tax Invoice'!D108</f>
        <v>2</v>
      </c>
      <c r="C113" s="10" t="s">
        <v>583</v>
      </c>
      <c r="D113" s="10" t="s">
        <v>583</v>
      </c>
      <c r="E113" s="129" t="s">
        <v>275</v>
      </c>
      <c r="F113" s="150"/>
      <c r="G113" s="151"/>
      <c r="H113" s="11" t="s">
        <v>744</v>
      </c>
      <c r="I113" s="14">
        <f t="shared" si="4"/>
        <v>1.64</v>
      </c>
      <c r="J113" s="14">
        <v>1.64</v>
      </c>
      <c r="K113" s="120">
        <f t="shared" si="5"/>
        <v>3.28</v>
      </c>
      <c r="L113" s="126"/>
    </row>
    <row r="114" spans="1:12" ht="24" customHeight="1">
      <c r="A114" s="125"/>
      <c r="B114" s="118">
        <f>'Tax Invoice'!D109</f>
        <v>5</v>
      </c>
      <c r="C114" s="10" t="s">
        <v>583</v>
      </c>
      <c r="D114" s="10" t="s">
        <v>583</v>
      </c>
      <c r="E114" s="129" t="s">
        <v>317</v>
      </c>
      <c r="F114" s="150"/>
      <c r="G114" s="151"/>
      <c r="H114" s="11" t="s">
        <v>744</v>
      </c>
      <c r="I114" s="14">
        <f t="shared" si="4"/>
        <v>1.64</v>
      </c>
      <c r="J114" s="14">
        <v>1.64</v>
      </c>
      <c r="K114" s="120">
        <f t="shared" si="5"/>
        <v>8.1999999999999993</v>
      </c>
      <c r="L114" s="126"/>
    </row>
    <row r="115" spans="1:12" ht="24" customHeight="1">
      <c r="A115" s="125"/>
      <c r="B115" s="118">
        <f>'Tax Invoice'!D110</f>
        <v>10</v>
      </c>
      <c r="C115" s="10" t="s">
        <v>745</v>
      </c>
      <c r="D115" s="10" t="s">
        <v>745</v>
      </c>
      <c r="E115" s="129" t="s">
        <v>112</v>
      </c>
      <c r="F115" s="150"/>
      <c r="G115" s="151"/>
      <c r="H115" s="11" t="s">
        <v>746</v>
      </c>
      <c r="I115" s="14">
        <f t="shared" si="4"/>
        <v>1.64</v>
      </c>
      <c r="J115" s="14">
        <v>1.64</v>
      </c>
      <c r="K115" s="120">
        <f t="shared" si="5"/>
        <v>16.399999999999999</v>
      </c>
      <c r="L115" s="126"/>
    </row>
    <row r="116" spans="1:12" ht="24" customHeight="1">
      <c r="A116" s="125"/>
      <c r="B116" s="118">
        <f>'Tax Invoice'!D111</f>
        <v>4</v>
      </c>
      <c r="C116" s="10" t="s">
        <v>745</v>
      </c>
      <c r="D116" s="10" t="s">
        <v>745</v>
      </c>
      <c r="E116" s="129" t="s">
        <v>216</v>
      </c>
      <c r="F116" s="150"/>
      <c r="G116" s="151"/>
      <c r="H116" s="11" t="s">
        <v>746</v>
      </c>
      <c r="I116" s="14">
        <f t="shared" si="4"/>
        <v>1.64</v>
      </c>
      <c r="J116" s="14">
        <v>1.64</v>
      </c>
      <c r="K116" s="120">
        <f t="shared" si="5"/>
        <v>6.56</v>
      </c>
      <c r="L116" s="126"/>
    </row>
    <row r="117" spans="1:12" ht="24" customHeight="1">
      <c r="A117" s="125"/>
      <c r="B117" s="118">
        <f>'Tax Invoice'!D112</f>
        <v>4</v>
      </c>
      <c r="C117" s="10" t="s">
        <v>745</v>
      </c>
      <c r="D117" s="10" t="s">
        <v>745</v>
      </c>
      <c r="E117" s="129" t="s">
        <v>218</v>
      </c>
      <c r="F117" s="150"/>
      <c r="G117" s="151"/>
      <c r="H117" s="11" t="s">
        <v>746</v>
      </c>
      <c r="I117" s="14">
        <f t="shared" si="4"/>
        <v>1.64</v>
      </c>
      <c r="J117" s="14">
        <v>1.64</v>
      </c>
      <c r="K117" s="120">
        <f t="shared" si="5"/>
        <v>6.56</v>
      </c>
      <c r="L117" s="126"/>
    </row>
    <row r="118" spans="1:12" ht="24" customHeight="1">
      <c r="A118" s="125"/>
      <c r="B118" s="118">
        <f>'Tax Invoice'!D113</f>
        <v>5</v>
      </c>
      <c r="C118" s="10" t="s">
        <v>745</v>
      </c>
      <c r="D118" s="10" t="s">
        <v>745</v>
      </c>
      <c r="E118" s="129" t="s">
        <v>219</v>
      </c>
      <c r="F118" s="150"/>
      <c r="G118" s="151"/>
      <c r="H118" s="11" t="s">
        <v>746</v>
      </c>
      <c r="I118" s="14">
        <f t="shared" si="4"/>
        <v>1.64</v>
      </c>
      <c r="J118" s="14">
        <v>1.64</v>
      </c>
      <c r="K118" s="120">
        <f t="shared" si="5"/>
        <v>8.1999999999999993</v>
      </c>
      <c r="L118" s="126"/>
    </row>
    <row r="119" spans="1:12" ht="24" customHeight="1">
      <c r="A119" s="125"/>
      <c r="B119" s="118">
        <f>'Tax Invoice'!D114</f>
        <v>2</v>
      </c>
      <c r="C119" s="10" t="s">
        <v>745</v>
      </c>
      <c r="D119" s="10" t="s">
        <v>745</v>
      </c>
      <c r="E119" s="129" t="s">
        <v>269</v>
      </c>
      <c r="F119" s="150"/>
      <c r="G119" s="151"/>
      <c r="H119" s="11" t="s">
        <v>746</v>
      </c>
      <c r="I119" s="14">
        <f t="shared" ref="I119:I150" si="6">J119*$N$1</f>
        <v>1.64</v>
      </c>
      <c r="J119" s="14">
        <v>1.64</v>
      </c>
      <c r="K119" s="120">
        <f t="shared" ref="K119:K150" si="7">I119*B119</f>
        <v>3.28</v>
      </c>
      <c r="L119" s="126"/>
    </row>
    <row r="120" spans="1:12" ht="24" customHeight="1">
      <c r="A120" s="125"/>
      <c r="B120" s="118">
        <f>'Tax Invoice'!D115</f>
        <v>2</v>
      </c>
      <c r="C120" s="10" t="s">
        <v>745</v>
      </c>
      <c r="D120" s="10" t="s">
        <v>745</v>
      </c>
      <c r="E120" s="129" t="s">
        <v>220</v>
      </c>
      <c r="F120" s="150"/>
      <c r="G120" s="151"/>
      <c r="H120" s="11" t="s">
        <v>746</v>
      </c>
      <c r="I120" s="14">
        <f t="shared" si="6"/>
        <v>1.64</v>
      </c>
      <c r="J120" s="14">
        <v>1.64</v>
      </c>
      <c r="K120" s="120">
        <f t="shared" si="7"/>
        <v>3.28</v>
      </c>
      <c r="L120" s="126"/>
    </row>
    <row r="121" spans="1:12" ht="24" customHeight="1">
      <c r="A121" s="125"/>
      <c r="B121" s="118">
        <f>'Tax Invoice'!D116</f>
        <v>4</v>
      </c>
      <c r="C121" s="10" t="s">
        <v>745</v>
      </c>
      <c r="D121" s="10" t="s">
        <v>745</v>
      </c>
      <c r="E121" s="129" t="s">
        <v>271</v>
      </c>
      <c r="F121" s="150"/>
      <c r="G121" s="151"/>
      <c r="H121" s="11" t="s">
        <v>746</v>
      </c>
      <c r="I121" s="14">
        <f t="shared" si="6"/>
        <v>1.64</v>
      </c>
      <c r="J121" s="14">
        <v>1.64</v>
      </c>
      <c r="K121" s="120">
        <f t="shared" si="7"/>
        <v>6.56</v>
      </c>
      <c r="L121" s="126"/>
    </row>
    <row r="122" spans="1:12" ht="24" customHeight="1">
      <c r="A122" s="125"/>
      <c r="B122" s="118">
        <f>'Tax Invoice'!D117</f>
        <v>2</v>
      </c>
      <c r="C122" s="10" t="s">
        <v>745</v>
      </c>
      <c r="D122" s="10" t="s">
        <v>745</v>
      </c>
      <c r="E122" s="129" t="s">
        <v>272</v>
      </c>
      <c r="F122" s="150"/>
      <c r="G122" s="151"/>
      <c r="H122" s="11" t="s">
        <v>746</v>
      </c>
      <c r="I122" s="14">
        <f t="shared" si="6"/>
        <v>1.64</v>
      </c>
      <c r="J122" s="14">
        <v>1.64</v>
      </c>
      <c r="K122" s="120">
        <f t="shared" si="7"/>
        <v>3.28</v>
      </c>
      <c r="L122" s="126"/>
    </row>
    <row r="123" spans="1:12" ht="24" customHeight="1">
      <c r="A123" s="125"/>
      <c r="B123" s="118">
        <f>'Tax Invoice'!D118</f>
        <v>2</v>
      </c>
      <c r="C123" s="10" t="s">
        <v>745</v>
      </c>
      <c r="D123" s="10" t="s">
        <v>745</v>
      </c>
      <c r="E123" s="129" t="s">
        <v>273</v>
      </c>
      <c r="F123" s="150"/>
      <c r="G123" s="151"/>
      <c r="H123" s="11" t="s">
        <v>746</v>
      </c>
      <c r="I123" s="14">
        <f t="shared" si="6"/>
        <v>1.64</v>
      </c>
      <c r="J123" s="14">
        <v>1.64</v>
      </c>
      <c r="K123" s="120">
        <f t="shared" si="7"/>
        <v>3.28</v>
      </c>
      <c r="L123" s="126"/>
    </row>
    <row r="124" spans="1:12" ht="24" customHeight="1">
      <c r="A124" s="125"/>
      <c r="B124" s="118">
        <f>'Tax Invoice'!D119</f>
        <v>4</v>
      </c>
      <c r="C124" s="10" t="s">
        <v>745</v>
      </c>
      <c r="D124" s="10" t="s">
        <v>745</v>
      </c>
      <c r="E124" s="129" t="s">
        <v>316</v>
      </c>
      <c r="F124" s="150"/>
      <c r="G124" s="151"/>
      <c r="H124" s="11" t="s">
        <v>746</v>
      </c>
      <c r="I124" s="14">
        <f t="shared" si="6"/>
        <v>1.64</v>
      </c>
      <c r="J124" s="14">
        <v>1.64</v>
      </c>
      <c r="K124" s="120">
        <f t="shared" si="7"/>
        <v>6.56</v>
      </c>
      <c r="L124" s="126"/>
    </row>
    <row r="125" spans="1:12" ht="24" customHeight="1">
      <c r="A125" s="125"/>
      <c r="B125" s="118">
        <f>'Tax Invoice'!D120</f>
        <v>4</v>
      </c>
      <c r="C125" s="10" t="s">
        <v>745</v>
      </c>
      <c r="D125" s="10" t="s">
        <v>745</v>
      </c>
      <c r="E125" s="129" t="s">
        <v>275</v>
      </c>
      <c r="F125" s="150"/>
      <c r="G125" s="151"/>
      <c r="H125" s="11" t="s">
        <v>746</v>
      </c>
      <c r="I125" s="14">
        <f t="shared" si="6"/>
        <v>1.64</v>
      </c>
      <c r="J125" s="14">
        <v>1.64</v>
      </c>
      <c r="K125" s="120">
        <f t="shared" si="7"/>
        <v>6.56</v>
      </c>
      <c r="L125" s="126"/>
    </row>
    <row r="126" spans="1:12" ht="24" customHeight="1">
      <c r="A126" s="125"/>
      <c r="B126" s="118">
        <f>'Tax Invoice'!D121</f>
        <v>2</v>
      </c>
      <c r="C126" s="10" t="s">
        <v>745</v>
      </c>
      <c r="D126" s="10" t="s">
        <v>745</v>
      </c>
      <c r="E126" s="129" t="s">
        <v>276</v>
      </c>
      <c r="F126" s="150"/>
      <c r="G126" s="151"/>
      <c r="H126" s="11" t="s">
        <v>746</v>
      </c>
      <c r="I126" s="14">
        <f t="shared" si="6"/>
        <v>1.64</v>
      </c>
      <c r="J126" s="14">
        <v>1.64</v>
      </c>
      <c r="K126" s="120">
        <f t="shared" si="7"/>
        <v>3.28</v>
      </c>
      <c r="L126" s="126"/>
    </row>
    <row r="127" spans="1:12" ht="24" customHeight="1">
      <c r="A127" s="125"/>
      <c r="B127" s="118">
        <f>'Tax Invoice'!D122</f>
        <v>2</v>
      </c>
      <c r="C127" s="10" t="s">
        <v>745</v>
      </c>
      <c r="D127" s="10" t="s">
        <v>745</v>
      </c>
      <c r="E127" s="129" t="s">
        <v>317</v>
      </c>
      <c r="F127" s="150"/>
      <c r="G127" s="151"/>
      <c r="H127" s="11" t="s">
        <v>746</v>
      </c>
      <c r="I127" s="14">
        <f t="shared" si="6"/>
        <v>1.64</v>
      </c>
      <c r="J127" s="14">
        <v>1.64</v>
      </c>
      <c r="K127" s="120">
        <f t="shared" si="7"/>
        <v>3.28</v>
      </c>
      <c r="L127" s="126"/>
    </row>
    <row r="128" spans="1:12" ht="24" customHeight="1">
      <c r="A128" s="125"/>
      <c r="B128" s="118">
        <f>'Tax Invoice'!D123</f>
        <v>2</v>
      </c>
      <c r="C128" s="10" t="s">
        <v>745</v>
      </c>
      <c r="D128" s="10" t="s">
        <v>745</v>
      </c>
      <c r="E128" s="129" t="s">
        <v>669</v>
      </c>
      <c r="F128" s="150"/>
      <c r="G128" s="151"/>
      <c r="H128" s="11" t="s">
        <v>746</v>
      </c>
      <c r="I128" s="14">
        <f t="shared" si="6"/>
        <v>1.64</v>
      </c>
      <c r="J128" s="14">
        <v>1.64</v>
      </c>
      <c r="K128" s="120">
        <f t="shared" si="7"/>
        <v>3.28</v>
      </c>
      <c r="L128" s="126"/>
    </row>
    <row r="129" spans="1:12" ht="24" customHeight="1">
      <c r="A129" s="125"/>
      <c r="B129" s="118">
        <f>'Tax Invoice'!D124</f>
        <v>8</v>
      </c>
      <c r="C129" s="10" t="s">
        <v>747</v>
      </c>
      <c r="D129" s="10" t="s">
        <v>747</v>
      </c>
      <c r="E129" s="129" t="s">
        <v>216</v>
      </c>
      <c r="F129" s="150"/>
      <c r="G129" s="151"/>
      <c r="H129" s="11" t="s">
        <v>748</v>
      </c>
      <c r="I129" s="14">
        <f t="shared" si="6"/>
        <v>1.64</v>
      </c>
      <c r="J129" s="14">
        <v>1.64</v>
      </c>
      <c r="K129" s="120">
        <f t="shared" si="7"/>
        <v>13.12</v>
      </c>
      <c r="L129" s="126"/>
    </row>
    <row r="130" spans="1:12" ht="24" customHeight="1">
      <c r="A130" s="125"/>
      <c r="B130" s="118">
        <f>'Tax Invoice'!D125</f>
        <v>2</v>
      </c>
      <c r="C130" s="10" t="s">
        <v>747</v>
      </c>
      <c r="D130" s="10" t="s">
        <v>747</v>
      </c>
      <c r="E130" s="129" t="s">
        <v>218</v>
      </c>
      <c r="F130" s="150"/>
      <c r="G130" s="151"/>
      <c r="H130" s="11" t="s">
        <v>748</v>
      </c>
      <c r="I130" s="14">
        <f t="shared" si="6"/>
        <v>1.64</v>
      </c>
      <c r="J130" s="14">
        <v>1.64</v>
      </c>
      <c r="K130" s="120">
        <f t="shared" si="7"/>
        <v>3.28</v>
      </c>
      <c r="L130" s="126"/>
    </row>
    <row r="131" spans="1:12" ht="24" customHeight="1">
      <c r="A131" s="125"/>
      <c r="B131" s="118">
        <f>'Tax Invoice'!D126</f>
        <v>2</v>
      </c>
      <c r="C131" s="10" t="s">
        <v>747</v>
      </c>
      <c r="D131" s="10" t="s">
        <v>747</v>
      </c>
      <c r="E131" s="129" t="s">
        <v>219</v>
      </c>
      <c r="F131" s="150"/>
      <c r="G131" s="151"/>
      <c r="H131" s="11" t="s">
        <v>748</v>
      </c>
      <c r="I131" s="14">
        <f t="shared" si="6"/>
        <v>1.64</v>
      </c>
      <c r="J131" s="14">
        <v>1.64</v>
      </c>
      <c r="K131" s="120">
        <f t="shared" si="7"/>
        <v>3.28</v>
      </c>
      <c r="L131" s="126"/>
    </row>
    <row r="132" spans="1:12" ht="24" customHeight="1">
      <c r="A132" s="125"/>
      <c r="B132" s="118">
        <f>'Tax Invoice'!D127</f>
        <v>4</v>
      </c>
      <c r="C132" s="10" t="s">
        <v>747</v>
      </c>
      <c r="D132" s="10" t="s">
        <v>747</v>
      </c>
      <c r="E132" s="129" t="s">
        <v>269</v>
      </c>
      <c r="F132" s="150"/>
      <c r="G132" s="151"/>
      <c r="H132" s="11" t="s">
        <v>748</v>
      </c>
      <c r="I132" s="14">
        <f t="shared" si="6"/>
        <v>1.64</v>
      </c>
      <c r="J132" s="14">
        <v>1.64</v>
      </c>
      <c r="K132" s="120">
        <f t="shared" si="7"/>
        <v>6.56</v>
      </c>
      <c r="L132" s="126"/>
    </row>
    <row r="133" spans="1:12" ht="24" customHeight="1">
      <c r="A133" s="125"/>
      <c r="B133" s="118">
        <f>'Tax Invoice'!D128</f>
        <v>2</v>
      </c>
      <c r="C133" s="10" t="s">
        <v>747</v>
      </c>
      <c r="D133" s="10" t="s">
        <v>747</v>
      </c>
      <c r="E133" s="129" t="s">
        <v>220</v>
      </c>
      <c r="F133" s="150"/>
      <c r="G133" s="151"/>
      <c r="H133" s="11" t="s">
        <v>748</v>
      </c>
      <c r="I133" s="14">
        <f t="shared" si="6"/>
        <v>1.64</v>
      </c>
      <c r="J133" s="14">
        <v>1.64</v>
      </c>
      <c r="K133" s="120">
        <f t="shared" si="7"/>
        <v>3.28</v>
      </c>
      <c r="L133" s="126"/>
    </row>
    <row r="134" spans="1:12" ht="24" customHeight="1">
      <c r="A134" s="125"/>
      <c r="B134" s="118">
        <f>'Tax Invoice'!D129</f>
        <v>4</v>
      </c>
      <c r="C134" s="10" t="s">
        <v>747</v>
      </c>
      <c r="D134" s="10" t="s">
        <v>747</v>
      </c>
      <c r="E134" s="129" t="s">
        <v>271</v>
      </c>
      <c r="F134" s="150"/>
      <c r="G134" s="151"/>
      <c r="H134" s="11" t="s">
        <v>748</v>
      </c>
      <c r="I134" s="14">
        <f t="shared" si="6"/>
        <v>1.64</v>
      </c>
      <c r="J134" s="14">
        <v>1.64</v>
      </c>
      <c r="K134" s="120">
        <f t="shared" si="7"/>
        <v>6.56</v>
      </c>
      <c r="L134" s="126"/>
    </row>
    <row r="135" spans="1:12" ht="24" customHeight="1">
      <c r="A135" s="125"/>
      <c r="B135" s="118">
        <f>'Tax Invoice'!D130</f>
        <v>4</v>
      </c>
      <c r="C135" s="10" t="s">
        <v>747</v>
      </c>
      <c r="D135" s="10" t="s">
        <v>747</v>
      </c>
      <c r="E135" s="129" t="s">
        <v>272</v>
      </c>
      <c r="F135" s="150"/>
      <c r="G135" s="151"/>
      <c r="H135" s="11" t="s">
        <v>748</v>
      </c>
      <c r="I135" s="14">
        <f t="shared" si="6"/>
        <v>1.64</v>
      </c>
      <c r="J135" s="14">
        <v>1.64</v>
      </c>
      <c r="K135" s="120">
        <f t="shared" si="7"/>
        <v>6.56</v>
      </c>
      <c r="L135" s="126"/>
    </row>
    <row r="136" spans="1:12" ht="24" customHeight="1">
      <c r="A136" s="125"/>
      <c r="B136" s="118">
        <f>'Tax Invoice'!D131</f>
        <v>5</v>
      </c>
      <c r="C136" s="10" t="s">
        <v>747</v>
      </c>
      <c r="D136" s="10" t="s">
        <v>747</v>
      </c>
      <c r="E136" s="129" t="s">
        <v>273</v>
      </c>
      <c r="F136" s="150"/>
      <c r="G136" s="151"/>
      <c r="H136" s="11" t="s">
        <v>748</v>
      </c>
      <c r="I136" s="14">
        <f t="shared" si="6"/>
        <v>1.64</v>
      </c>
      <c r="J136" s="14">
        <v>1.64</v>
      </c>
      <c r="K136" s="120">
        <f t="shared" si="7"/>
        <v>8.1999999999999993</v>
      </c>
      <c r="L136" s="126"/>
    </row>
    <row r="137" spans="1:12" ht="24" customHeight="1">
      <c r="A137" s="125"/>
      <c r="B137" s="118">
        <f>'Tax Invoice'!D132</f>
        <v>3</v>
      </c>
      <c r="C137" s="10" t="s">
        <v>747</v>
      </c>
      <c r="D137" s="10" t="s">
        <v>747</v>
      </c>
      <c r="E137" s="129" t="s">
        <v>274</v>
      </c>
      <c r="F137" s="150"/>
      <c r="G137" s="151"/>
      <c r="H137" s="11" t="s">
        <v>748</v>
      </c>
      <c r="I137" s="14">
        <f t="shared" si="6"/>
        <v>1.64</v>
      </c>
      <c r="J137" s="14">
        <v>1.64</v>
      </c>
      <c r="K137" s="120">
        <f t="shared" si="7"/>
        <v>4.92</v>
      </c>
      <c r="L137" s="126"/>
    </row>
    <row r="138" spans="1:12" ht="24" customHeight="1">
      <c r="A138" s="125"/>
      <c r="B138" s="118">
        <f>'Tax Invoice'!D133</f>
        <v>3</v>
      </c>
      <c r="C138" s="10" t="s">
        <v>747</v>
      </c>
      <c r="D138" s="10" t="s">
        <v>747</v>
      </c>
      <c r="E138" s="129" t="s">
        <v>316</v>
      </c>
      <c r="F138" s="150"/>
      <c r="G138" s="151"/>
      <c r="H138" s="11" t="s">
        <v>748</v>
      </c>
      <c r="I138" s="14">
        <f t="shared" si="6"/>
        <v>1.64</v>
      </c>
      <c r="J138" s="14">
        <v>1.64</v>
      </c>
      <c r="K138" s="120">
        <f t="shared" si="7"/>
        <v>4.92</v>
      </c>
      <c r="L138" s="126"/>
    </row>
    <row r="139" spans="1:12" ht="24" customHeight="1">
      <c r="A139" s="125"/>
      <c r="B139" s="118">
        <f>'Tax Invoice'!D134</f>
        <v>4</v>
      </c>
      <c r="C139" s="10" t="s">
        <v>747</v>
      </c>
      <c r="D139" s="10" t="s">
        <v>747</v>
      </c>
      <c r="E139" s="129" t="s">
        <v>275</v>
      </c>
      <c r="F139" s="150"/>
      <c r="G139" s="151"/>
      <c r="H139" s="11" t="s">
        <v>748</v>
      </c>
      <c r="I139" s="14">
        <f t="shared" si="6"/>
        <v>1.64</v>
      </c>
      <c r="J139" s="14">
        <v>1.64</v>
      </c>
      <c r="K139" s="120">
        <f t="shared" si="7"/>
        <v>6.56</v>
      </c>
      <c r="L139" s="126"/>
    </row>
    <row r="140" spans="1:12" ht="24" customHeight="1">
      <c r="A140" s="125"/>
      <c r="B140" s="118">
        <f>'Tax Invoice'!D135</f>
        <v>2</v>
      </c>
      <c r="C140" s="10" t="s">
        <v>747</v>
      </c>
      <c r="D140" s="10" t="s">
        <v>747</v>
      </c>
      <c r="E140" s="129" t="s">
        <v>276</v>
      </c>
      <c r="F140" s="150"/>
      <c r="G140" s="151"/>
      <c r="H140" s="11" t="s">
        <v>748</v>
      </c>
      <c r="I140" s="14">
        <f t="shared" si="6"/>
        <v>1.64</v>
      </c>
      <c r="J140" s="14">
        <v>1.64</v>
      </c>
      <c r="K140" s="120">
        <f t="shared" si="7"/>
        <v>3.28</v>
      </c>
      <c r="L140" s="126"/>
    </row>
    <row r="141" spans="1:12" ht="24" customHeight="1">
      <c r="A141" s="125"/>
      <c r="B141" s="118">
        <f>'Tax Invoice'!D136</f>
        <v>2</v>
      </c>
      <c r="C141" s="10" t="s">
        <v>747</v>
      </c>
      <c r="D141" s="10" t="s">
        <v>747</v>
      </c>
      <c r="E141" s="129" t="s">
        <v>317</v>
      </c>
      <c r="F141" s="150"/>
      <c r="G141" s="151"/>
      <c r="H141" s="11" t="s">
        <v>748</v>
      </c>
      <c r="I141" s="14">
        <f t="shared" si="6"/>
        <v>1.64</v>
      </c>
      <c r="J141" s="14">
        <v>1.64</v>
      </c>
      <c r="K141" s="120">
        <f t="shared" si="7"/>
        <v>3.28</v>
      </c>
      <c r="L141" s="126"/>
    </row>
    <row r="142" spans="1:12" ht="24" customHeight="1">
      <c r="A142" s="125"/>
      <c r="B142" s="118">
        <f>'Tax Invoice'!D137</f>
        <v>4</v>
      </c>
      <c r="C142" s="10" t="s">
        <v>747</v>
      </c>
      <c r="D142" s="10" t="s">
        <v>747</v>
      </c>
      <c r="E142" s="129" t="s">
        <v>670</v>
      </c>
      <c r="F142" s="150"/>
      <c r="G142" s="151"/>
      <c r="H142" s="11" t="s">
        <v>748</v>
      </c>
      <c r="I142" s="14">
        <f t="shared" si="6"/>
        <v>1.64</v>
      </c>
      <c r="J142" s="14">
        <v>1.64</v>
      </c>
      <c r="K142" s="120">
        <f t="shared" si="7"/>
        <v>6.56</v>
      </c>
      <c r="L142" s="126"/>
    </row>
    <row r="143" spans="1:12" ht="24" customHeight="1">
      <c r="A143" s="125"/>
      <c r="B143" s="118">
        <f>'Tax Invoice'!D138</f>
        <v>2</v>
      </c>
      <c r="C143" s="10" t="s">
        <v>747</v>
      </c>
      <c r="D143" s="10" t="s">
        <v>747</v>
      </c>
      <c r="E143" s="129" t="s">
        <v>669</v>
      </c>
      <c r="F143" s="150"/>
      <c r="G143" s="151"/>
      <c r="H143" s="11" t="s">
        <v>748</v>
      </c>
      <c r="I143" s="14">
        <f t="shared" si="6"/>
        <v>1.64</v>
      </c>
      <c r="J143" s="14">
        <v>1.64</v>
      </c>
      <c r="K143" s="120">
        <f t="shared" si="7"/>
        <v>3.28</v>
      </c>
      <c r="L143" s="126"/>
    </row>
    <row r="144" spans="1:12" ht="24" customHeight="1">
      <c r="A144" s="125"/>
      <c r="B144" s="118">
        <f>'Tax Invoice'!D139</f>
        <v>8</v>
      </c>
      <c r="C144" s="10" t="s">
        <v>749</v>
      </c>
      <c r="D144" s="10" t="s">
        <v>749</v>
      </c>
      <c r="E144" s="129" t="s">
        <v>112</v>
      </c>
      <c r="F144" s="150"/>
      <c r="G144" s="151"/>
      <c r="H144" s="11" t="s">
        <v>750</v>
      </c>
      <c r="I144" s="14">
        <f t="shared" si="6"/>
        <v>1.64</v>
      </c>
      <c r="J144" s="14">
        <v>1.64</v>
      </c>
      <c r="K144" s="120">
        <f t="shared" si="7"/>
        <v>13.12</v>
      </c>
      <c r="L144" s="126"/>
    </row>
    <row r="145" spans="1:12" ht="24" customHeight="1">
      <c r="A145" s="125"/>
      <c r="B145" s="118">
        <f>'Tax Invoice'!D140</f>
        <v>6</v>
      </c>
      <c r="C145" s="10" t="s">
        <v>749</v>
      </c>
      <c r="D145" s="10" t="s">
        <v>749</v>
      </c>
      <c r="E145" s="129" t="s">
        <v>216</v>
      </c>
      <c r="F145" s="150"/>
      <c r="G145" s="151"/>
      <c r="H145" s="11" t="s">
        <v>750</v>
      </c>
      <c r="I145" s="14">
        <f t="shared" si="6"/>
        <v>1.64</v>
      </c>
      <c r="J145" s="14">
        <v>1.64</v>
      </c>
      <c r="K145" s="120">
        <f t="shared" si="7"/>
        <v>9.84</v>
      </c>
      <c r="L145" s="126"/>
    </row>
    <row r="146" spans="1:12" ht="24" customHeight="1">
      <c r="A146" s="125"/>
      <c r="B146" s="118">
        <f>'Tax Invoice'!D141</f>
        <v>4</v>
      </c>
      <c r="C146" s="10" t="s">
        <v>749</v>
      </c>
      <c r="D146" s="10" t="s">
        <v>749</v>
      </c>
      <c r="E146" s="129" t="s">
        <v>218</v>
      </c>
      <c r="F146" s="150"/>
      <c r="G146" s="151"/>
      <c r="H146" s="11" t="s">
        <v>750</v>
      </c>
      <c r="I146" s="14">
        <f t="shared" si="6"/>
        <v>1.64</v>
      </c>
      <c r="J146" s="14">
        <v>1.64</v>
      </c>
      <c r="K146" s="120">
        <f t="shared" si="7"/>
        <v>6.56</v>
      </c>
      <c r="L146" s="126"/>
    </row>
    <row r="147" spans="1:12" ht="24" customHeight="1">
      <c r="A147" s="125"/>
      <c r="B147" s="118">
        <f>'Tax Invoice'!D142</f>
        <v>4</v>
      </c>
      <c r="C147" s="10" t="s">
        <v>749</v>
      </c>
      <c r="D147" s="10" t="s">
        <v>749</v>
      </c>
      <c r="E147" s="129" t="s">
        <v>219</v>
      </c>
      <c r="F147" s="150"/>
      <c r="G147" s="151"/>
      <c r="H147" s="11" t="s">
        <v>750</v>
      </c>
      <c r="I147" s="14">
        <f t="shared" si="6"/>
        <v>1.64</v>
      </c>
      <c r="J147" s="14">
        <v>1.64</v>
      </c>
      <c r="K147" s="120">
        <f t="shared" si="7"/>
        <v>6.56</v>
      </c>
      <c r="L147" s="126"/>
    </row>
    <row r="148" spans="1:12" ht="24" customHeight="1">
      <c r="A148" s="125"/>
      <c r="B148" s="118">
        <f>'Tax Invoice'!D143</f>
        <v>4</v>
      </c>
      <c r="C148" s="10" t="s">
        <v>749</v>
      </c>
      <c r="D148" s="10" t="s">
        <v>749</v>
      </c>
      <c r="E148" s="129" t="s">
        <v>269</v>
      </c>
      <c r="F148" s="150"/>
      <c r="G148" s="151"/>
      <c r="H148" s="11" t="s">
        <v>750</v>
      </c>
      <c r="I148" s="14">
        <f t="shared" si="6"/>
        <v>1.64</v>
      </c>
      <c r="J148" s="14">
        <v>1.64</v>
      </c>
      <c r="K148" s="120">
        <f t="shared" si="7"/>
        <v>6.56</v>
      </c>
      <c r="L148" s="126"/>
    </row>
    <row r="149" spans="1:12" ht="24" customHeight="1">
      <c r="A149" s="125"/>
      <c r="B149" s="118">
        <f>'Tax Invoice'!D144</f>
        <v>2</v>
      </c>
      <c r="C149" s="10" t="s">
        <v>749</v>
      </c>
      <c r="D149" s="10" t="s">
        <v>749</v>
      </c>
      <c r="E149" s="129" t="s">
        <v>220</v>
      </c>
      <c r="F149" s="150"/>
      <c r="G149" s="151"/>
      <c r="H149" s="11" t="s">
        <v>750</v>
      </c>
      <c r="I149" s="14">
        <f t="shared" si="6"/>
        <v>1.64</v>
      </c>
      <c r="J149" s="14">
        <v>1.64</v>
      </c>
      <c r="K149" s="120">
        <f t="shared" si="7"/>
        <v>3.28</v>
      </c>
      <c r="L149" s="126"/>
    </row>
    <row r="150" spans="1:12" ht="24" customHeight="1">
      <c r="A150" s="125"/>
      <c r="B150" s="118">
        <f>'Tax Invoice'!D145</f>
        <v>6</v>
      </c>
      <c r="C150" s="10" t="s">
        <v>749</v>
      </c>
      <c r="D150" s="10" t="s">
        <v>749</v>
      </c>
      <c r="E150" s="129" t="s">
        <v>271</v>
      </c>
      <c r="F150" s="150"/>
      <c r="G150" s="151"/>
      <c r="H150" s="11" t="s">
        <v>750</v>
      </c>
      <c r="I150" s="14">
        <f t="shared" si="6"/>
        <v>1.64</v>
      </c>
      <c r="J150" s="14">
        <v>1.64</v>
      </c>
      <c r="K150" s="120">
        <f t="shared" si="7"/>
        <v>9.84</v>
      </c>
      <c r="L150" s="126"/>
    </row>
    <row r="151" spans="1:12" ht="24" customHeight="1">
      <c r="A151" s="125"/>
      <c r="B151" s="118">
        <f>'Tax Invoice'!D146</f>
        <v>2</v>
      </c>
      <c r="C151" s="10" t="s">
        <v>749</v>
      </c>
      <c r="D151" s="10" t="s">
        <v>749</v>
      </c>
      <c r="E151" s="129" t="s">
        <v>272</v>
      </c>
      <c r="F151" s="150"/>
      <c r="G151" s="151"/>
      <c r="H151" s="11" t="s">
        <v>750</v>
      </c>
      <c r="I151" s="14">
        <f t="shared" ref="I151:I164" si="8">J151*$N$1</f>
        <v>1.64</v>
      </c>
      <c r="J151" s="14">
        <v>1.64</v>
      </c>
      <c r="K151" s="120">
        <f t="shared" ref="K151:K164" si="9">I151*B151</f>
        <v>3.28</v>
      </c>
      <c r="L151" s="126"/>
    </row>
    <row r="152" spans="1:12" ht="24" customHeight="1">
      <c r="A152" s="125"/>
      <c r="B152" s="118">
        <f>'Tax Invoice'!D147</f>
        <v>2</v>
      </c>
      <c r="C152" s="10" t="s">
        <v>749</v>
      </c>
      <c r="D152" s="10" t="s">
        <v>749</v>
      </c>
      <c r="E152" s="129" t="s">
        <v>273</v>
      </c>
      <c r="F152" s="150"/>
      <c r="G152" s="151"/>
      <c r="H152" s="11" t="s">
        <v>750</v>
      </c>
      <c r="I152" s="14">
        <f t="shared" si="8"/>
        <v>1.64</v>
      </c>
      <c r="J152" s="14">
        <v>1.64</v>
      </c>
      <c r="K152" s="120">
        <f t="shared" si="9"/>
        <v>3.28</v>
      </c>
      <c r="L152" s="126"/>
    </row>
    <row r="153" spans="1:12" ht="24" customHeight="1">
      <c r="A153" s="125"/>
      <c r="B153" s="118">
        <f>'Tax Invoice'!D148</f>
        <v>3</v>
      </c>
      <c r="C153" s="10" t="s">
        <v>749</v>
      </c>
      <c r="D153" s="10" t="s">
        <v>749</v>
      </c>
      <c r="E153" s="129" t="s">
        <v>274</v>
      </c>
      <c r="F153" s="150"/>
      <c r="G153" s="151"/>
      <c r="H153" s="11" t="s">
        <v>750</v>
      </c>
      <c r="I153" s="14">
        <f t="shared" si="8"/>
        <v>1.64</v>
      </c>
      <c r="J153" s="14">
        <v>1.64</v>
      </c>
      <c r="K153" s="120">
        <f t="shared" si="9"/>
        <v>4.92</v>
      </c>
      <c r="L153" s="126"/>
    </row>
    <row r="154" spans="1:12" ht="24" customHeight="1">
      <c r="A154" s="125"/>
      <c r="B154" s="118">
        <f>'Tax Invoice'!D149</f>
        <v>6</v>
      </c>
      <c r="C154" s="10" t="s">
        <v>749</v>
      </c>
      <c r="D154" s="10" t="s">
        <v>749</v>
      </c>
      <c r="E154" s="129" t="s">
        <v>316</v>
      </c>
      <c r="F154" s="150"/>
      <c r="G154" s="151"/>
      <c r="H154" s="11" t="s">
        <v>750</v>
      </c>
      <c r="I154" s="14">
        <f t="shared" si="8"/>
        <v>1.64</v>
      </c>
      <c r="J154" s="14">
        <v>1.64</v>
      </c>
      <c r="K154" s="120">
        <f t="shared" si="9"/>
        <v>9.84</v>
      </c>
      <c r="L154" s="126"/>
    </row>
    <row r="155" spans="1:12" ht="24" customHeight="1">
      <c r="A155" s="125"/>
      <c r="B155" s="118">
        <f>'Tax Invoice'!D150</f>
        <v>6</v>
      </c>
      <c r="C155" s="10" t="s">
        <v>749</v>
      </c>
      <c r="D155" s="10" t="s">
        <v>749</v>
      </c>
      <c r="E155" s="129" t="s">
        <v>275</v>
      </c>
      <c r="F155" s="150"/>
      <c r="G155" s="151"/>
      <c r="H155" s="11" t="s">
        <v>750</v>
      </c>
      <c r="I155" s="14">
        <f t="shared" si="8"/>
        <v>1.64</v>
      </c>
      <c r="J155" s="14">
        <v>1.64</v>
      </c>
      <c r="K155" s="120">
        <f t="shared" si="9"/>
        <v>9.84</v>
      </c>
      <c r="L155" s="126"/>
    </row>
    <row r="156" spans="1:12" ht="24" customHeight="1">
      <c r="A156" s="125"/>
      <c r="B156" s="118">
        <f>'Tax Invoice'!D151</f>
        <v>2</v>
      </c>
      <c r="C156" s="10" t="s">
        <v>749</v>
      </c>
      <c r="D156" s="10" t="s">
        <v>749</v>
      </c>
      <c r="E156" s="129" t="s">
        <v>276</v>
      </c>
      <c r="F156" s="150"/>
      <c r="G156" s="151"/>
      <c r="H156" s="11" t="s">
        <v>750</v>
      </c>
      <c r="I156" s="14">
        <f t="shared" si="8"/>
        <v>1.64</v>
      </c>
      <c r="J156" s="14">
        <v>1.64</v>
      </c>
      <c r="K156" s="120">
        <f t="shared" si="9"/>
        <v>3.28</v>
      </c>
      <c r="L156" s="126"/>
    </row>
    <row r="157" spans="1:12" ht="24" customHeight="1">
      <c r="A157" s="125"/>
      <c r="B157" s="118">
        <f>'Tax Invoice'!D152</f>
        <v>3</v>
      </c>
      <c r="C157" s="10" t="s">
        <v>749</v>
      </c>
      <c r="D157" s="10" t="s">
        <v>749</v>
      </c>
      <c r="E157" s="129" t="s">
        <v>317</v>
      </c>
      <c r="F157" s="150"/>
      <c r="G157" s="151"/>
      <c r="H157" s="11" t="s">
        <v>750</v>
      </c>
      <c r="I157" s="14">
        <f t="shared" si="8"/>
        <v>1.64</v>
      </c>
      <c r="J157" s="14">
        <v>1.64</v>
      </c>
      <c r="K157" s="120">
        <f t="shared" si="9"/>
        <v>4.92</v>
      </c>
      <c r="L157" s="126"/>
    </row>
    <row r="158" spans="1:12" ht="24" customHeight="1">
      <c r="A158" s="125"/>
      <c r="B158" s="118">
        <f>'Tax Invoice'!D153</f>
        <v>3</v>
      </c>
      <c r="C158" s="10" t="s">
        <v>749</v>
      </c>
      <c r="D158" s="10" t="s">
        <v>749</v>
      </c>
      <c r="E158" s="129" t="s">
        <v>670</v>
      </c>
      <c r="F158" s="150"/>
      <c r="G158" s="151"/>
      <c r="H158" s="11" t="s">
        <v>750</v>
      </c>
      <c r="I158" s="14">
        <f t="shared" si="8"/>
        <v>1.64</v>
      </c>
      <c r="J158" s="14">
        <v>1.64</v>
      </c>
      <c r="K158" s="120">
        <f t="shared" si="9"/>
        <v>4.92</v>
      </c>
      <c r="L158" s="126"/>
    </row>
    <row r="159" spans="1:12" ht="48" customHeight="1">
      <c r="A159" s="125"/>
      <c r="B159" s="118">
        <f>'Tax Invoice'!D154</f>
        <v>1</v>
      </c>
      <c r="C159" s="10" t="s">
        <v>751</v>
      </c>
      <c r="D159" s="10" t="s">
        <v>751</v>
      </c>
      <c r="E159" s="129" t="s">
        <v>705</v>
      </c>
      <c r="F159" s="150"/>
      <c r="G159" s="151"/>
      <c r="H159" s="11" t="s">
        <v>775</v>
      </c>
      <c r="I159" s="14">
        <f t="shared" si="8"/>
        <v>15.4</v>
      </c>
      <c r="J159" s="14">
        <v>15.4</v>
      </c>
      <c r="K159" s="120">
        <f t="shared" si="9"/>
        <v>15.4</v>
      </c>
      <c r="L159" s="126"/>
    </row>
    <row r="160" spans="1:12" ht="48" customHeight="1">
      <c r="A160" s="125"/>
      <c r="B160" s="118">
        <f>'Tax Invoice'!D155</f>
        <v>1</v>
      </c>
      <c r="C160" s="10" t="s">
        <v>752</v>
      </c>
      <c r="D160" s="10" t="s">
        <v>752</v>
      </c>
      <c r="E160" s="129" t="s">
        <v>705</v>
      </c>
      <c r="F160" s="150"/>
      <c r="G160" s="151"/>
      <c r="H160" s="11" t="s">
        <v>776</v>
      </c>
      <c r="I160" s="14">
        <f t="shared" si="8"/>
        <v>16.03</v>
      </c>
      <c r="J160" s="14">
        <v>16.03</v>
      </c>
      <c r="K160" s="120">
        <f t="shared" si="9"/>
        <v>16.03</v>
      </c>
      <c r="L160" s="126"/>
    </row>
    <row r="161" spans="1:12" ht="34.5" customHeight="1">
      <c r="A161" s="125"/>
      <c r="B161" s="118">
        <f>'Tax Invoice'!D156</f>
        <v>1</v>
      </c>
      <c r="C161" s="10" t="s">
        <v>753</v>
      </c>
      <c r="D161" s="10" t="s">
        <v>753</v>
      </c>
      <c r="E161" s="129" t="s">
        <v>705</v>
      </c>
      <c r="F161" s="150"/>
      <c r="G161" s="151"/>
      <c r="H161" s="11" t="s">
        <v>777</v>
      </c>
      <c r="I161" s="14">
        <f t="shared" si="8"/>
        <v>13.87</v>
      </c>
      <c r="J161" s="14">
        <v>13.87</v>
      </c>
      <c r="K161" s="120">
        <f t="shared" si="9"/>
        <v>13.87</v>
      </c>
      <c r="L161" s="126"/>
    </row>
    <row r="162" spans="1:12" ht="48" customHeight="1">
      <c r="A162" s="125"/>
      <c r="B162" s="118">
        <f>'Tax Invoice'!D157</f>
        <v>1</v>
      </c>
      <c r="C162" s="10" t="s">
        <v>754</v>
      </c>
      <c r="D162" s="10" t="s">
        <v>754</v>
      </c>
      <c r="E162" s="129" t="s">
        <v>705</v>
      </c>
      <c r="F162" s="150"/>
      <c r="G162" s="151"/>
      <c r="H162" s="11" t="s">
        <v>778</v>
      </c>
      <c r="I162" s="14">
        <f t="shared" si="8"/>
        <v>14.38</v>
      </c>
      <c r="J162" s="14">
        <v>14.38</v>
      </c>
      <c r="K162" s="120">
        <f t="shared" si="9"/>
        <v>14.38</v>
      </c>
      <c r="L162" s="126"/>
    </row>
    <row r="163" spans="1:12" ht="48" customHeight="1">
      <c r="A163" s="125"/>
      <c r="B163" s="118">
        <f>'Tax Invoice'!D158</f>
        <v>1</v>
      </c>
      <c r="C163" s="10" t="s">
        <v>755</v>
      </c>
      <c r="D163" s="10" t="s">
        <v>755</v>
      </c>
      <c r="E163" s="129" t="s">
        <v>705</v>
      </c>
      <c r="F163" s="150"/>
      <c r="G163" s="151"/>
      <c r="H163" s="11" t="s">
        <v>779</v>
      </c>
      <c r="I163" s="14">
        <f t="shared" si="8"/>
        <v>15.06</v>
      </c>
      <c r="J163" s="14">
        <v>15.06</v>
      </c>
      <c r="K163" s="120">
        <f t="shared" si="9"/>
        <v>15.06</v>
      </c>
      <c r="L163" s="126"/>
    </row>
    <row r="164" spans="1:12" ht="48" customHeight="1">
      <c r="A164" s="125"/>
      <c r="B164" s="119">
        <f>'Tax Invoice'!D159</f>
        <v>1</v>
      </c>
      <c r="C164" s="12" t="s">
        <v>756</v>
      </c>
      <c r="D164" s="12" t="s">
        <v>756</v>
      </c>
      <c r="E164" s="130" t="s">
        <v>705</v>
      </c>
      <c r="F164" s="160"/>
      <c r="G164" s="161"/>
      <c r="H164" s="13" t="s">
        <v>780</v>
      </c>
      <c r="I164" s="15">
        <f t="shared" si="8"/>
        <v>15.59</v>
      </c>
      <c r="J164" s="15">
        <v>15.59</v>
      </c>
      <c r="K164" s="121">
        <f t="shared" si="9"/>
        <v>15.59</v>
      </c>
      <c r="L164" s="126"/>
    </row>
    <row r="165" spans="1:12" ht="12.75" customHeight="1">
      <c r="A165" s="125"/>
      <c r="B165" s="137">
        <f>SUM(B23:B164)</f>
        <v>439</v>
      </c>
      <c r="C165" s="137" t="s">
        <v>149</v>
      </c>
      <c r="D165" s="137"/>
      <c r="E165" s="137"/>
      <c r="F165" s="137"/>
      <c r="G165" s="137"/>
      <c r="H165" s="137"/>
      <c r="I165" s="138" t="s">
        <v>261</v>
      </c>
      <c r="J165" s="138" t="s">
        <v>261</v>
      </c>
      <c r="K165" s="139">
        <f>SUM(K23:K164)</f>
        <v>739.39999999999884</v>
      </c>
      <c r="L165" s="126"/>
    </row>
    <row r="166" spans="1:12" ht="12.75" customHeight="1">
      <c r="A166" s="125"/>
      <c r="B166" s="137"/>
      <c r="C166" s="137"/>
      <c r="D166" s="137"/>
      <c r="E166" s="137"/>
      <c r="F166" s="137"/>
      <c r="G166" s="137"/>
      <c r="H166" s="137"/>
      <c r="I166" s="138" t="s">
        <v>769</v>
      </c>
      <c r="J166" s="138" t="s">
        <v>190</v>
      </c>
      <c r="K166" s="139">
        <f>Invoice!J166</f>
        <v>-147.87999999999977</v>
      </c>
      <c r="L166" s="126"/>
    </row>
    <row r="167" spans="1:12" ht="12.75" customHeight="1" outlineLevel="1">
      <c r="A167" s="125"/>
      <c r="B167" s="137"/>
      <c r="C167" s="137"/>
      <c r="D167" s="137"/>
      <c r="E167" s="137"/>
      <c r="F167" s="137"/>
      <c r="G167" s="137"/>
      <c r="H167" s="137"/>
      <c r="I167" s="138" t="s">
        <v>774</v>
      </c>
      <c r="J167" s="138" t="s">
        <v>191</v>
      </c>
      <c r="K167" s="139">
        <f>Invoice!J167</f>
        <v>0</v>
      </c>
      <c r="L167" s="126"/>
    </row>
    <row r="168" spans="1:12" ht="12.75" customHeight="1">
      <c r="A168" s="125"/>
      <c r="B168" s="137"/>
      <c r="C168" s="137"/>
      <c r="D168" s="137"/>
      <c r="E168" s="137"/>
      <c r="F168" s="137"/>
      <c r="G168" s="137"/>
      <c r="H168" s="137"/>
      <c r="I168" s="138" t="s">
        <v>263</v>
      </c>
      <c r="J168" s="138" t="s">
        <v>263</v>
      </c>
      <c r="K168" s="139">
        <f>SUM(K165:K167)</f>
        <v>591.51999999999907</v>
      </c>
      <c r="L168" s="126"/>
    </row>
    <row r="169" spans="1:12" ht="12.75" customHeight="1">
      <c r="A169" s="6"/>
      <c r="B169" s="7"/>
      <c r="C169" s="7"/>
      <c r="D169" s="7"/>
      <c r="E169" s="7"/>
      <c r="F169" s="7"/>
      <c r="G169" s="7"/>
      <c r="H169" s="7" t="s">
        <v>771</v>
      </c>
      <c r="I169" s="7"/>
      <c r="J169" s="7"/>
      <c r="K169" s="7"/>
      <c r="L169" s="8"/>
    </row>
  </sheetData>
  <mergeCells count="146">
    <mergeCell ref="F163:G163"/>
    <mergeCell ref="F164:G164"/>
    <mergeCell ref="F158:G158"/>
    <mergeCell ref="F159:G159"/>
    <mergeCell ref="F160:G160"/>
    <mergeCell ref="F161:G161"/>
    <mergeCell ref="F162:G162"/>
    <mergeCell ref="F153:G153"/>
    <mergeCell ref="F154:G154"/>
    <mergeCell ref="F155:G155"/>
    <mergeCell ref="F156:G156"/>
    <mergeCell ref="F157:G157"/>
    <mergeCell ref="F148:G148"/>
    <mergeCell ref="F149:G149"/>
    <mergeCell ref="F150:G150"/>
    <mergeCell ref="F151:G151"/>
    <mergeCell ref="F152:G152"/>
    <mergeCell ref="F143:G143"/>
    <mergeCell ref="F144:G144"/>
    <mergeCell ref="F145:G145"/>
    <mergeCell ref="F146:G146"/>
    <mergeCell ref="F147:G147"/>
    <mergeCell ref="F138:G138"/>
    <mergeCell ref="F139:G139"/>
    <mergeCell ref="F140:G140"/>
    <mergeCell ref="F141:G141"/>
    <mergeCell ref="F142:G142"/>
    <mergeCell ref="F133:G133"/>
    <mergeCell ref="F134:G134"/>
    <mergeCell ref="F135:G135"/>
    <mergeCell ref="F136:G136"/>
    <mergeCell ref="F137:G137"/>
    <mergeCell ref="F128:G128"/>
    <mergeCell ref="F129:G129"/>
    <mergeCell ref="F130:G130"/>
    <mergeCell ref="F131:G131"/>
    <mergeCell ref="F132:G132"/>
    <mergeCell ref="F123:G123"/>
    <mergeCell ref="F124:G124"/>
    <mergeCell ref="F125:G125"/>
    <mergeCell ref="F126:G126"/>
    <mergeCell ref="F127:G127"/>
    <mergeCell ref="F118:G118"/>
    <mergeCell ref="F119:G119"/>
    <mergeCell ref="F120:G120"/>
    <mergeCell ref="F121:G121"/>
    <mergeCell ref="F122:G122"/>
    <mergeCell ref="F113:G113"/>
    <mergeCell ref="F114:G114"/>
    <mergeCell ref="F115:G115"/>
    <mergeCell ref="F116:G116"/>
    <mergeCell ref="F117:G117"/>
    <mergeCell ref="F108:G108"/>
    <mergeCell ref="F109:G109"/>
    <mergeCell ref="F110:G110"/>
    <mergeCell ref="F111:G111"/>
    <mergeCell ref="F112:G112"/>
    <mergeCell ref="F103:G103"/>
    <mergeCell ref="F104:G104"/>
    <mergeCell ref="F105:G105"/>
    <mergeCell ref="F106:G106"/>
    <mergeCell ref="F107:G107"/>
    <mergeCell ref="F98:G98"/>
    <mergeCell ref="F99:G99"/>
    <mergeCell ref="F100:G100"/>
    <mergeCell ref="F101:G101"/>
    <mergeCell ref="F102:G102"/>
    <mergeCell ref="F93:G93"/>
    <mergeCell ref="F94:G94"/>
    <mergeCell ref="F95:G95"/>
    <mergeCell ref="F96:G96"/>
    <mergeCell ref="F97:G97"/>
    <mergeCell ref="F88:G88"/>
    <mergeCell ref="F89:G89"/>
    <mergeCell ref="F90:G90"/>
    <mergeCell ref="F91:G91"/>
    <mergeCell ref="F92:G92"/>
    <mergeCell ref="F83:G83"/>
    <mergeCell ref="F84:G84"/>
    <mergeCell ref="F85:G85"/>
    <mergeCell ref="F86:G86"/>
    <mergeCell ref="F87:G87"/>
    <mergeCell ref="F78:G78"/>
    <mergeCell ref="F79:G79"/>
    <mergeCell ref="F80:G80"/>
    <mergeCell ref="F81:G81"/>
    <mergeCell ref="F82:G82"/>
    <mergeCell ref="F73:G73"/>
    <mergeCell ref="F74:G74"/>
    <mergeCell ref="F75:G75"/>
    <mergeCell ref="F76:G76"/>
    <mergeCell ref="F77:G77"/>
    <mergeCell ref="F68:G68"/>
    <mergeCell ref="F69:G69"/>
    <mergeCell ref="F70:G70"/>
    <mergeCell ref="F71:G71"/>
    <mergeCell ref="F72:G72"/>
    <mergeCell ref="F63:G63"/>
    <mergeCell ref="F64:G64"/>
    <mergeCell ref="F65:G65"/>
    <mergeCell ref="F66:G66"/>
    <mergeCell ref="F67:G67"/>
    <mergeCell ref="F58:G58"/>
    <mergeCell ref="F59:G59"/>
    <mergeCell ref="F60:G60"/>
    <mergeCell ref="F61:G61"/>
    <mergeCell ref="F62:G62"/>
    <mergeCell ref="F53:G53"/>
    <mergeCell ref="F54:G54"/>
    <mergeCell ref="F55:G55"/>
    <mergeCell ref="F56:G56"/>
    <mergeCell ref="F57:G57"/>
    <mergeCell ref="F48:G48"/>
    <mergeCell ref="F49:G49"/>
    <mergeCell ref="F50:G50"/>
    <mergeCell ref="F51:G51"/>
    <mergeCell ref="F52:G52"/>
    <mergeCell ref="F43:G43"/>
    <mergeCell ref="F44:G44"/>
    <mergeCell ref="F45:G45"/>
    <mergeCell ref="F46:G46"/>
    <mergeCell ref="F47:G47"/>
    <mergeCell ref="F38:G38"/>
    <mergeCell ref="F39:G39"/>
    <mergeCell ref="F40:G40"/>
    <mergeCell ref="F41:G41"/>
    <mergeCell ref="F42:G42"/>
    <mergeCell ref="F21:G21"/>
    <mergeCell ref="F22:G22"/>
    <mergeCell ref="F23:G23"/>
    <mergeCell ref="K10:K11"/>
    <mergeCell ref="K15:K16"/>
    <mergeCell ref="F24:G24"/>
    <mergeCell ref="F25:G25"/>
    <mergeCell ref="F37:G37"/>
    <mergeCell ref="F34:G34"/>
    <mergeCell ref="F35:G35"/>
    <mergeCell ref="F36:G36"/>
    <mergeCell ref="F30:G30"/>
    <mergeCell ref="F31:G31"/>
    <mergeCell ref="F32:G32"/>
    <mergeCell ref="F26:G26"/>
    <mergeCell ref="F27:G27"/>
    <mergeCell ref="F28:G28"/>
    <mergeCell ref="F29:G29"/>
    <mergeCell ref="F33:G33"/>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013"/>
  <sheetViews>
    <sheetView zoomScaleNormal="100" workbookViewId="0"/>
  </sheetViews>
  <sheetFormatPr defaultColWidth="9.140625" defaultRowHeight="12.75" outlineLevelRow="1"/>
  <cols>
    <col min="1" max="1" width="53.7109375" style="87" customWidth="1"/>
    <col min="2" max="2" width="9.140625" style="87"/>
    <col min="3" max="3" width="0" style="87" hidden="1" customWidth="1"/>
    <col min="4" max="4" width="7.28515625" style="87" customWidth="1"/>
    <col min="5" max="5" width="11.28515625" style="87" customWidth="1"/>
    <col min="6" max="6" width="10.28515625" style="87" customWidth="1"/>
    <col min="7" max="7" width="10" style="87" customWidth="1"/>
    <col min="8" max="8" width="12.140625" style="87" bestFit="1" customWidth="1"/>
    <col min="9" max="9" width="9.140625" style="87"/>
    <col min="10" max="10" width="25" style="87" customWidth="1"/>
    <col min="11" max="13" width="9.140625" style="87" customWidth="1"/>
    <col min="14" max="14" width="10.28515625" style="87" customWidth="1"/>
    <col min="15" max="15" width="9.140625" style="87" customWidth="1"/>
    <col min="16" max="257" width="9.140625" style="87" hidden="1" customWidth="1"/>
    <col min="258" max="258" width="53.7109375" style="87" hidden="1" customWidth="1"/>
    <col min="259" max="259" width="9.140625" style="87" hidden="1" customWidth="1"/>
    <col min="260" max="260" width="7.28515625" style="87" hidden="1" customWidth="1"/>
    <col min="261" max="261" width="11.28515625" style="87" hidden="1" customWidth="1"/>
    <col min="262" max="262" width="10.28515625" style="87" hidden="1" customWidth="1"/>
    <col min="263" max="263" width="10" style="87" hidden="1" customWidth="1"/>
    <col min="264" max="264" width="12.140625" style="87" hidden="1" customWidth="1"/>
    <col min="265" max="265" width="9.140625" style="87" hidden="1" customWidth="1"/>
    <col min="266" max="266" width="25" style="87" hidden="1" customWidth="1"/>
    <col min="267" max="513" width="9.140625" style="87" hidden="1" customWidth="1"/>
    <col min="514" max="514" width="53.7109375" style="87" hidden="1" customWidth="1"/>
    <col min="515" max="515" width="9.140625" style="87" hidden="1" customWidth="1"/>
    <col min="516" max="516" width="7.28515625" style="87" hidden="1" customWidth="1"/>
    <col min="517" max="517" width="11.28515625" style="87" hidden="1" customWidth="1"/>
    <col min="518" max="518" width="10.28515625" style="87" hidden="1" customWidth="1"/>
    <col min="519" max="519" width="10" style="87" hidden="1" customWidth="1"/>
    <col min="520" max="520" width="12.140625" style="87" hidden="1" customWidth="1"/>
    <col min="521" max="521" width="9.140625" style="87" hidden="1" customWidth="1"/>
    <col min="522" max="522" width="25" style="87" hidden="1" customWidth="1"/>
    <col min="523" max="769" width="9.140625" style="87" hidden="1" customWidth="1"/>
    <col min="770" max="770" width="53.7109375" style="87" hidden="1" customWidth="1"/>
    <col min="771" max="771" width="9.140625" style="87" hidden="1" customWidth="1"/>
    <col min="772" max="772" width="7.28515625" style="87" hidden="1" customWidth="1"/>
    <col min="773" max="773" width="11.28515625" style="87" hidden="1" customWidth="1"/>
    <col min="774" max="774" width="10.28515625" style="87" hidden="1" customWidth="1"/>
    <col min="775" max="775" width="10" style="87" hidden="1" customWidth="1"/>
    <col min="776" max="776" width="12.140625" style="87" hidden="1" customWidth="1"/>
    <col min="777" max="777" width="9.140625" style="87" hidden="1" customWidth="1"/>
    <col min="778" max="778" width="25" style="87" hidden="1" customWidth="1"/>
    <col min="779" max="1025" width="9.140625" style="87" hidden="1" customWidth="1"/>
    <col min="1026" max="1026" width="53.7109375" style="87" hidden="1" customWidth="1"/>
    <col min="1027" max="1027" width="9.140625" style="87" hidden="1" customWidth="1"/>
    <col min="1028" max="1028" width="7.28515625" style="87" hidden="1" customWidth="1"/>
    <col min="1029" max="1029" width="11.28515625" style="87" hidden="1" customWidth="1"/>
    <col min="1030" max="1030" width="10.28515625" style="87" hidden="1" customWidth="1"/>
    <col min="1031" max="1031" width="10" style="87" hidden="1" customWidth="1"/>
    <col min="1032" max="1032" width="12.140625" style="87" hidden="1" customWidth="1"/>
    <col min="1033" max="1033" width="9.140625" style="87" hidden="1" customWidth="1"/>
    <col min="1034" max="1034" width="25" style="87" hidden="1" customWidth="1"/>
    <col min="1035" max="1281" width="9.140625" style="87" hidden="1" customWidth="1"/>
    <col min="1282" max="1282" width="53.7109375" style="87" hidden="1" customWidth="1"/>
    <col min="1283" max="1283" width="9.140625" style="87" hidden="1" customWidth="1"/>
    <col min="1284" max="1284" width="7.28515625" style="87" hidden="1" customWidth="1"/>
    <col min="1285" max="1285" width="11.28515625" style="87" hidden="1" customWidth="1"/>
    <col min="1286" max="1286" width="10.28515625" style="87" hidden="1" customWidth="1"/>
    <col min="1287" max="1287" width="10" style="87" hidden="1" customWidth="1"/>
    <col min="1288" max="1288" width="12.140625" style="87" hidden="1" customWidth="1"/>
    <col min="1289" max="1289" width="9.140625" style="87" hidden="1" customWidth="1"/>
    <col min="1290" max="1290" width="25" style="87" hidden="1" customWidth="1"/>
    <col min="1291" max="1537" width="9.140625" style="87" hidden="1" customWidth="1"/>
    <col min="1538" max="1538" width="53.7109375" style="87" hidden="1" customWidth="1"/>
    <col min="1539" max="1539" width="9.140625" style="87" hidden="1" customWidth="1"/>
    <col min="1540" max="1540" width="7.28515625" style="87" hidden="1" customWidth="1"/>
    <col min="1541" max="1541" width="11.28515625" style="87" hidden="1" customWidth="1"/>
    <col min="1542" max="1542" width="10.28515625" style="87" hidden="1" customWidth="1"/>
    <col min="1543" max="1543" width="10" style="87" hidden="1" customWidth="1"/>
    <col min="1544" max="1544" width="12.140625" style="87" hidden="1" customWidth="1"/>
    <col min="1545" max="1545" width="9.140625" style="87" hidden="1" customWidth="1"/>
    <col min="1546" max="1546" width="25" style="87" hidden="1" customWidth="1"/>
    <col min="1547" max="1793" width="9.140625" style="87" hidden="1" customWidth="1"/>
    <col min="1794" max="1794" width="53.7109375" style="87" hidden="1" customWidth="1"/>
    <col min="1795" max="1795" width="9.140625" style="87" hidden="1" customWidth="1"/>
    <col min="1796" max="1796" width="7.28515625" style="87" hidden="1" customWidth="1"/>
    <col min="1797" max="1797" width="11.28515625" style="87" hidden="1" customWidth="1"/>
    <col min="1798" max="1798" width="10.28515625" style="87" hidden="1" customWidth="1"/>
    <col min="1799" max="1799" width="10" style="87" hidden="1" customWidth="1"/>
    <col min="1800" max="1800" width="12.140625" style="87" hidden="1" customWidth="1"/>
    <col min="1801" max="1801" width="9.140625" style="87" hidden="1" customWidth="1"/>
    <col min="1802" max="1802" width="25" style="87" hidden="1" customWidth="1"/>
    <col min="1803" max="2049" width="9.140625" style="87" hidden="1" customWidth="1"/>
    <col min="2050" max="2050" width="53.7109375" style="87" hidden="1" customWidth="1"/>
    <col min="2051" max="2051" width="9.140625" style="87" hidden="1" customWidth="1"/>
    <col min="2052" max="2052" width="7.28515625" style="87" hidden="1" customWidth="1"/>
    <col min="2053" max="2053" width="11.28515625" style="87" hidden="1" customWidth="1"/>
    <col min="2054" max="2054" width="10.28515625" style="87" hidden="1" customWidth="1"/>
    <col min="2055" max="2055" width="10" style="87" hidden="1" customWidth="1"/>
    <col min="2056" max="2056" width="12.140625" style="87" hidden="1" customWidth="1"/>
    <col min="2057" max="2057" width="9.140625" style="87" hidden="1" customWidth="1"/>
    <col min="2058" max="2058" width="25" style="87" hidden="1" customWidth="1"/>
    <col min="2059" max="2305" width="9.140625" style="87" hidden="1" customWidth="1"/>
    <col min="2306" max="2306" width="53.7109375" style="87" hidden="1" customWidth="1"/>
    <col min="2307" max="2307" width="9.140625" style="87" hidden="1" customWidth="1"/>
    <col min="2308" max="2308" width="7.28515625" style="87" hidden="1" customWidth="1"/>
    <col min="2309" max="2309" width="11.28515625" style="87" hidden="1" customWidth="1"/>
    <col min="2310" max="2310" width="10.28515625" style="87" hidden="1" customWidth="1"/>
    <col min="2311" max="2311" width="10" style="87" hidden="1" customWidth="1"/>
    <col min="2312" max="2312" width="12.140625" style="87" hidden="1" customWidth="1"/>
    <col min="2313" max="2313" width="9.140625" style="87" hidden="1" customWidth="1"/>
    <col min="2314" max="2314" width="25" style="87" hidden="1" customWidth="1"/>
    <col min="2315" max="2561" width="9.140625" style="87" hidden="1" customWidth="1"/>
    <col min="2562" max="2562" width="53.7109375" style="87" hidden="1" customWidth="1"/>
    <col min="2563" max="2563" width="9.140625" style="87" hidden="1" customWidth="1"/>
    <col min="2564" max="2564" width="7.28515625" style="87" hidden="1" customWidth="1"/>
    <col min="2565" max="2565" width="11.28515625" style="87" hidden="1" customWidth="1"/>
    <col min="2566" max="2566" width="10.28515625" style="87" hidden="1" customWidth="1"/>
    <col min="2567" max="2567" width="10" style="87" hidden="1" customWidth="1"/>
    <col min="2568" max="2568" width="12.140625" style="87" hidden="1" customWidth="1"/>
    <col min="2569" max="2569" width="9.140625" style="87" hidden="1" customWidth="1"/>
    <col min="2570" max="2570" width="25" style="87" hidden="1" customWidth="1"/>
    <col min="2571" max="2817" width="9.140625" style="87" hidden="1" customWidth="1"/>
    <col min="2818" max="2818" width="53.7109375" style="87" hidden="1" customWidth="1"/>
    <col min="2819" max="2819" width="9.140625" style="87" hidden="1" customWidth="1"/>
    <col min="2820" max="2820" width="7.28515625" style="87" hidden="1" customWidth="1"/>
    <col min="2821" max="2821" width="11.28515625" style="87" hidden="1" customWidth="1"/>
    <col min="2822" max="2822" width="10.28515625" style="87" hidden="1" customWidth="1"/>
    <col min="2823" max="2823" width="10" style="87" hidden="1" customWidth="1"/>
    <col min="2824" max="2824" width="12.140625" style="87" hidden="1" customWidth="1"/>
    <col min="2825" max="2825" width="9.140625" style="87" hidden="1" customWidth="1"/>
    <col min="2826" max="2826" width="25" style="87" hidden="1" customWidth="1"/>
    <col min="2827" max="3073" width="9.140625" style="87" hidden="1" customWidth="1"/>
    <col min="3074" max="3074" width="53.7109375" style="87" hidden="1" customWidth="1"/>
    <col min="3075" max="3075" width="9.140625" style="87" hidden="1" customWidth="1"/>
    <col min="3076" max="3076" width="7.28515625" style="87" hidden="1" customWidth="1"/>
    <col min="3077" max="3077" width="11.28515625" style="87" hidden="1" customWidth="1"/>
    <col min="3078" max="3078" width="10.28515625" style="87" hidden="1" customWidth="1"/>
    <col min="3079" max="3079" width="10" style="87" hidden="1" customWidth="1"/>
    <col min="3080" max="3080" width="12.140625" style="87" hidden="1" customWidth="1"/>
    <col min="3081" max="3081" width="9.140625" style="87" hidden="1" customWidth="1"/>
    <col min="3082" max="3082" width="25" style="87" hidden="1" customWidth="1"/>
    <col min="3083" max="3329" width="9.140625" style="87" hidden="1" customWidth="1"/>
    <col min="3330" max="3330" width="53.7109375" style="87" hidden="1" customWidth="1"/>
    <col min="3331" max="3331" width="9.140625" style="87" hidden="1" customWidth="1"/>
    <col min="3332" max="3332" width="7.28515625" style="87" hidden="1" customWidth="1"/>
    <col min="3333" max="3333" width="11.28515625" style="87" hidden="1" customWidth="1"/>
    <col min="3334" max="3334" width="10.28515625" style="87" hidden="1" customWidth="1"/>
    <col min="3335" max="3335" width="10" style="87" hidden="1" customWidth="1"/>
    <col min="3336" max="3336" width="12.140625" style="87" hidden="1" customWidth="1"/>
    <col min="3337" max="3337" width="9.140625" style="87" hidden="1" customWidth="1"/>
    <col min="3338" max="3338" width="25" style="87" hidden="1" customWidth="1"/>
    <col min="3339" max="3585" width="9.140625" style="87" hidden="1" customWidth="1"/>
    <col min="3586" max="3586" width="53.7109375" style="87" hidden="1" customWidth="1"/>
    <col min="3587" max="3587" width="9.140625" style="87" hidden="1" customWidth="1"/>
    <col min="3588" max="3588" width="7.28515625" style="87" hidden="1" customWidth="1"/>
    <col min="3589" max="3589" width="11.28515625" style="87" hidden="1" customWidth="1"/>
    <col min="3590" max="3590" width="10.28515625" style="87" hidden="1" customWidth="1"/>
    <col min="3591" max="3591" width="10" style="87" hidden="1" customWidth="1"/>
    <col min="3592" max="3592" width="12.140625" style="87" hidden="1" customWidth="1"/>
    <col min="3593" max="3593" width="9.140625" style="87" hidden="1" customWidth="1"/>
    <col min="3594" max="3594" width="25" style="87" hidden="1" customWidth="1"/>
    <col min="3595" max="3841" width="9.140625" style="87" hidden="1" customWidth="1"/>
    <col min="3842" max="3842" width="53.7109375" style="87" hidden="1" customWidth="1"/>
    <col min="3843" max="3843" width="9.140625" style="87" hidden="1" customWidth="1"/>
    <col min="3844" max="3844" width="7.28515625" style="87" hidden="1" customWidth="1"/>
    <col min="3845" max="3845" width="11.28515625" style="87" hidden="1" customWidth="1"/>
    <col min="3846" max="3846" width="10.28515625" style="87" hidden="1" customWidth="1"/>
    <col min="3847" max="3847" width="10" style="87" hidden="1" customWidth="1"/>
    <col min="3848" max="3848" width="12.140625" style="87" hidden="1" customWidth="1"/>
    <col min="3849" max="3849" width="9.140625" style="87" hidden="1" customWidth="1"/>
    <col min="3850" max="3850" width="25" style="87" hidden="1" customWidth="1"/>
    <col min="3851" max="4097" width="9.140625" style="87" hidden="1" customWidth="1"/>
    <col min="4098" max="4098" width="53.7109375" style="87" hidden="1" customWidth="1"/>
    <col min="4099" max="4099" width="9.140625" style="87" hidden="1" customWidth="1"/>
    <col min="4100" max="4100" width="7.28515625" style="87" hidden="1" customWidth="1"/>
    <col min="4101" max="4101" width="11.28515625" style="87" hidden="1" customWidth="1"/>
    <col min="4102" max="4102" width="10.28515625" style="87" hidden="1" customWidth="1"/>
    <col min="4103" max="4103" width="10" style="87" hidden="1" customWidth="1"/>
    <col min="4104" max="4104" width="12.140625" style="87" hidden="1" customWidth="1"/>
    <col min="4105" max="4105" width="9.140625" style="87" hidden="1" customWidth="1"/>
    <col min="4106" max="4106" width="25" style="87" hidden="1" customWidth="1"/>
    <col min="4107" max="4353" width="9.140625" style="87" hidden="1" customWidth="1"/>
    <col min="4354" max="4354" width="53.7109375" style="87" hidden="1" customWidth="1"/>
    <col min="4355" max="4355" width="9.140625" style="87" hidden="1" customWidth="1"/>
    <col min="4356" max="4356" width="7.28515625" style="87" hidden="1" customWidth="1"/>
    <col min="4357" max="4357" width="11.28515625" style="87" hidden="1" customWidth="1"/>
    <col min="4358" max="4358" width="10.28515625" style="87" hidden="1" customWidth="1"/>
    <col min="4359" max="4359" width="10" style="87" hidden="1" customWidth="1"/>
    <col min="4360" max="4360" width="12.140625" style="87" hidden="1" customWidth="1"/>
    <col min="4361" max="4361" width="9.140625" style="87" hidden="1" customWidth="1"/>
    <col min="4362" max="4362" width="25" style="87" hidden="1" customWidth="1"/>
    <col min="4363" max="4609" width="9.140625" style="87" hidden="1" customWidth="1"/>
    <col min="4610" max="4610" width="53.7109375" style="87" hidden="1" customWidth="1"/>
    <col min="4611" max="4611" width="9.140625" style="87" hidden="1" customWidth="1"/>
    <col min="4612" max="4612" width="7.28515625" style="87" hidden="1" customWidth="1"/>
    <col min="4613" max="4613" width="11.28515625" style="87" hidden="1" customWidth="1"/>
    <col min="4614" max="4614" width="10.28515625" style="87" hidden="1" customWidth="1"/>
    <col min="4615" max="4615" width="10" style="87" hidden="1" customWidth="1"/>
    <col min="4616" max="4616" width="12.140625" style="87" hidden="1" customWidth="1"/>
    <col min="4617" max="4617" width="9.140625" style="87" hidden="1" customWidth="1"/>
    <col min="4618" max="4618" width="25" style="87" hidden="1" customWidth="1"/>
    <col min="4619" max="4865" width="9.140625" style="87" hidden="1" customWidth="1"/>
    <col min="4866" max="4866" width="53.7109375" style="87" hidden="1" customWidth="1"/>
    <col min="4867" max="4867" width="9.140625" style="87" hidden="1" customWidth="1"/>
    <col min="4868" max="4868" width="7.28515625" style="87" hidden="1" customWidth="1"/>
    <col min="4869" max="4869" width="11.28515625" style="87" hidden="1" customWidth="1"/>
    <col min="4870" max="4870" width="10.28515625" style="87" hidden="1" customWidth="1"/>
    <col min="4871" max="4871" width="10" style="87" hidden="1" customWidth="1"/>
    <col min="4872" max="4872" width="12.140625" style="87" hidden="1" customWidth="1"/>
    <col min="4873" max="4873" width="9.140625" style="87" hidden="1" customWidth="1"/>
    <col min="4874" max="4874" width="25" style="87" hidden="1" customWidth="1"/>
    <col min="4875" max="5121" width="9.140625" style="87" hidden="1" customWidth="1"/>
    <col min="5122" max="5122" width="53.7109375" style="87" hidden="1" customWidth="1"/>
    <col min="5123" max="5123" width="9.140625" style="87" hidden="1" customWidth="1"/>
    <col min="5124" max="5124" width="7.28515625" style="87" hidden="1" customWidth="1"/>
    <col min="5125" max="5125" width="11.28515625" style="87" hidden="1" customWidth="1"/>
    <col min="5126" max="5126" width="10.28515625" style="87" hidden="1" customWidth="1"/>
    <col min="5127" max="5127" width="10" style="87" hidden="1" customWidth="1"/>
    <col min="5128" max="5128" width="12.140625" style="87" hidden="1" customWidth="1"/>
    <col min="5129" max="5129" width="9.140625" style="87" hidden="1" customWidth="1"/>
    <col min="5130" max="5130" width="25" style="87" hidden="1" customWidth="1"/>
    <col min="5131" max="5377" width="9.140625" style="87" hidden="1" customWidth="1"/>
    <col min="5378" max="5378" width="53.7109375" style="87" hidden="1" customWidth="1"/>
    <col min="5379" max="5379" width="9.140625" style="87" hidden="1" customWidth="1"/>
    <col min="5380" max="5380" width="7.28515625" style="87" hidden="1" customWidth="1"/>
    <col min="5381" max="5381" width="11.28515625" style="87" hidden="1" customWidth="1"/>
    <col min="5382" max="5382" width="10.28515625" style="87" hidden="1" customWidth="1"/>
    <col min="5383" max="5383" width="10" style="87" hidden="1" customWidth="1"/>
    <col min="5384" max="5384" width="12.140625" style="87" hidden="1" customWidth="1"/>
    <col min="5385" max="5385" width="9.140625" style="87" hidden="1" customWidth="1"/>
    <col min="5386" max="5386" width="25" style="87" hidden="1" customWidth="1"/>
    <col min="5387" max="5633" width="9.140625" style="87" hidden="1" customWidth="1"/>
    <col min="5634" max="5634" width="53.7109375" style="87" hidden="1" customWidth="1"/>
    <col min="5635" max="5635" width="9.140625" style="87" hidden="1" customWidth="1"/>
    <col min="5636" max="5636" width="7.28515625" style="87" hidden="1" customWidth="1"/>
    <col min="5637" max="5637" width="11.28515625" style="87" hidden="1" customWidth="1"/>
    <col min="5638" max="5638" width="10.28515625" style="87" hidden="1" customWidth="1"/>
    <col min="5639" max="5639" width="10" style="87" hidden="1" customWidth="1"/>
    <col min="5640" max="5640" width="12.140625" style="87" hidden="1" customWidth="1"/>
    <col min="5641" max="5641" width="9.140625" style="87" hidden="1" customWidth="1"/>
    <col min="5642" max="5642" width="25" style="87" hidden="1" customWidth="1"/>
    <col min="5643" max="5889" width="9.140625" style="87" hidden="1" customWidth="1"/>
    <col min="5890" max="5890" width="53.7109375" style="87" hidden="1" customWidth="1"/>
    <col min="5891" max="5891" width="9.140625" style="87" hidden="1" customWidth="1"/>
    <col min="5892" max="5892" width="7.28515625" style="87" hidden="1" customWidth="1"/>
    <col min="5893" max="5893" width="11.28515625" style="87" hidden="1" customWidth="1"/>
    <col min="5894" max="5894" width="10.28515625" style="87" hidden="1" customWidth="1"/>
    <col min="5895" max="5895" width="10" style="87" hidden="1" customWidth="1"/>
    <col min="5896" max="5896" width="12.140625" style="87" hidden="1" customWidth="1"/>
    <col min="5897" max="5897" width="9.140625" style="87" hidden="1" customWidth="1"/>
    <col min="5898" max="5898" width="25" style="87" hidden="1" customWidth="1"/>
    <col min="5899" max="6145" width="9.140625" style="87" hidden="1" customWidth="1"/>
    <col min="6146" max="6146" width="53.7109375" style="87" hidden="1" customWidth="1"/>
    <col min="6147" max="6147" width="9.140625" style="87" hidden="1" customWidth="1"/>
    <col min="6148" max="6148" width="7.28515625" style="87" hidden="1" customWidth="1"/>
    <col min="6149" max="6149" width="11.28515625" style="87" hidden="1" customWidth="1"/>
    <col min="6150" max="6150" width="10.28515625" style="87" hidden="1" customWidth="1"/>
    <col min="6151" max="6151" width="10" style="87" hidden="1" customWidth="1"/>
    <col min="6152" max="6152" width="12.140625" style="87" hidden="1" customWidth="1"/>
    <col min="6153" max="6153" width="9.140625" style="87" hidden="1" customWidth="1"/>
    <col min="6154" max="6154" width="25" style="87" hidden="1" customWidth="1"/>
    <col min="6155" max="6401" width="9.140625" style="87" hidden="1" customWidth="1"/>
    <col min="6402" max="6402" width="53.7109375" style="87" hidden="1" customWidth="1"/>
    <col min="6403" max="6403" width="9.140625" style="87" hidden="1" customWidth="1"/>
    <col min="6404" max="6404" width="7.28515625" style="87" hidden="1" customWidth="1"/>
    <col min="6405" max="6405" width="11.28515625" style="87" hidden="1" customWidth="1"/>
    <col min="6406" max="6406" width="10.28515625" style="87" hidden="1" customWidth="1"/>
    <col min="6407" max="6407" width="10" style="87" hidden="1" customWidth="1"/>
    <col min="6408" max="6408" width="12.140625" style="87" hidden="1" customWidth="1"/>
    <col min="6409" max="6409" width="9.140625" style="87" hidden="1" customWidth="1"/>
    <col min="6410" max="6410" width="25" style="87" hidden="1" customWidth="1"/>
    <col min="6411" max="6657" width="9.140625" style="87" hidden="1" customWidth="1"/>
    <col min="6658" max="6658" width="53.7109375" style="87" hidden="1" customWidth="1"/>
    <col min="6659" max="6659" width="9.140625" style="87" hidden="1" customWidth="1"/>
    <col min="6660" max="6660" width="7.28515625" style="87" hidden="1" customWidth="1"/>
    <col min="6661" max="6661" width="11.28515625" style="87" hidden="1" customWidth="1"/>
    <col min="6662" max="6662" width="10.28515625" style="87" hidden="1" customWidth="1"/>
    <col min="6663" max="6663" width="10" style="87" hidden="1" customWidth="1"/>
    <col min="6664" max="6664" width="12.140625" style="87" hidden="1" customWidth="1"/>
    <col min="6665" max="6665" width="9.140625" style="87" hidden="1" customWidth="1"/>
    <col min="6666" max="6666" width="25" style="87" hidden="1" customWidth="1"/>
    <col min="6667" max="6913" width="9.140625" style="87" hidden="1" customWidth="1"/>
    <col min="6914" max="6914" width="53.7109375" style="87" hidden="1" customWidth="1"/>
    <col min="6915" max="6915" width="9.140625" style="87" hidden="1" customWidth="1"/>
    <col min="6916" max="6916" width="7.28515625" style="87" hidden="1" customWidth="1"/>
    <col min="6917" max="6917" width="11.28515625" style="87" hidden="1" customWidth="1"/>
    <col min="6918" max="6918" width="10.28515625" style="87" hidden="1" customWidth="1"/>
    <col min="6919" max="6919" width="10" style="87" hidden="1" customWidth="1"/>
    <col min="6920" max="6920" width="12.140625" style="87" hidden="1" customWidth="1"/>
    <col min="6921" max="6921" width="9.140625" style="87" hidden="1" customWidth="1"/>
    <col min="6922" max="6922" width="25" style="87" hidden="1" customWidth="1"/>
    <col min="6923" max="7169" width="9.140625" style="87" hidden="1" customWidth="1"/>
    <col min="7170" max="7170" width="53.7109375" style="87" hidden="1" customWidth="1"/>
    <col min="7171" max="7171" width="9.140625" style="87" hidden="1" customWidth="1"/>
    <col min="7172" max="7172" width="7.28515625" style="87" hidden="1" customWidth="1"/>
    <col min="7173" max="7173" width="11.28515625" style="87" hidden="1" customWidth="1"/>
    <col min="7174" max="7174" width="10.28515625" style="87" hidden="1" customWidth="1"/>
    <col min="7175" max="7175" width="10" style="87" hidden="1" customWidth="1"/>
    <col min="7176" max="7176" width="12.140625" style="87" hidden="1" customWidth="1"/>
    <col min="7177" max="7177" width="9.140625" style="87" hidden="1" customWidth="1"/>
    <col min="7178" max="7178" width="25" style="87" hidden="1" customWidth="1"/>
    <col min="7179" max="7425" width="9.140625" style="87" hidden="1" customWidth="1"/>
    <col min="7426" max="7426" width="53.7109375" style="87" hidden="1" customWidth="1"/>
    <col min="7427" max="7427" width="9.140625" style="87" hidden="1" customWidth="1"/>
    <col min="7428" max="7428" width="7.28515625" style="87" hidden="1" customWidth="1"/>
    <col min="7429" max="7429" width="11.28515625" style="87" hidden="1" customWidth="1"/>
    <col min="7430" max="7430" width="10.28515625" style="87" hidden="1" customWidth="1"/>
    <col min="7431" max="7431" width="10" style="87" hidden="1" customWidth="1"/>
    <col min="7432" max="7432" width="12.140625" style="87" hidden="1" customWidth="1"/>
    <col min="7433" max="7433" width="9.140625" style="87" hidden="1" customWidth="1"/>
    <col min="7434" max="7434" width="25" style="87" hidden="1" customWidth="1"/>
    <col min="7435" max="7681" width="9.140625" style="87" hidden="1" customWidth="1"/>
    <col min="7682" max="7682" width="53.7109375" style="87" hidden="1" customWidth="1"/>
    <col min="7683" max="7683" width="9.140625" style="87" hidden="1" customWidth="1"/>
    <col min="7684" max="7684" width="7.28515625" style="87" hidden="1" customWidth="1"/>
    <col min="7685" max="7685" width="11.28515625" style="87" hidden="1" customWidth="1"/>
    <col min="7686" max="7686" width="10.28515625" style="87" hidden="1" customWidth="1"/>
    <col min="7687" max="7687" width="10" style="87" hidden="1" customWidth="1"/>
    <col min="7688" max="7688" width="12.140625" style="87" hidden="1" customWidth="1"/>
    <col min="7689" max="7689" width="9.140625" style="87" hidden="1" customWidth="1"/>
    <col min="7690" max="7690" width="25" style="87" hidden="1" customWidth="1"/>
    <col min="7691" max="7937" width="9.140625" style="87" hidden="1" customWidth="1"/>
    <col min="7938" max="7938" width="53.7109375" style="87" hidden="1" customWidth="1"/>
    <col min="7939" max="7939" width="9.140625" style="87" hidden="1" customWidth="1"/>
    <col min="7940" max="7940" width="7.28515625" style="87" hidden="1" customWidth="1"/>
    <col min="7941" max="7941" width="11.28515625" style="87" hidden="1" customWidth="1"/>
    <col min="7942" max="7942" width="10.28515625" style="87" hidden="1" customWidth="1"/>
    <col min="7943" max="7943" width="10" style="87" hidden="1" customWidth="1"/>
    <col min="7944" max="7944" width="12.140625" style="87" hidden="1" customWidth="1"/>
    <col min="7945" max="7945" width="9.140625" style="87" hidden="1" customWidth="1"/>
    <col min="7946" max="7946" width="25" style="87" hidden="1" customWidth="1"/>
    <col min="7947" max="8193" width="9.140625" style="87" hidden="1" customWidth="1"/>
    <col min="8194" max="8194" width="53.7109375" style="87" hidden="1" customWidth="1"/>
    <col min="8195" max="8195" width="9.140625" style="87" hidden="1" customWidth="1"/>
    <col min="8196" max="8196" width="7.28515625" style="87" hidden="1" customWidth="1"/>
    <col min="8197" max="8197" width="11.28515625" style="87" hidden="1" customWidth="1"/>
    <col min="8198" max="8198" width="10.28515625" style="87" hidden="1" customWidth="1"/>
    <col min="8199" max="8199" width="10" style="87" hidden="1" customWidth="1"/>
    <col min="8200" max="8200" width="12.140625" style="87" hidden="1" customWidth="1"/>
    <col min="8201" max="8201" width="9.140625" style="87" hidden="1" customWidth="1"/>
    <col min="8202" max="8202" width="25" style="87" hidden="1" customWidth="1"/>
    <col min="8203" max="8449" width="9.140625" style="87" hidden="1" customWidth="1"/>
    <col min="8450" max="8450" width="53.7109375" style="87" hidden="1" customWidth="1"/>
    <col min="8451" max="8451" width="9.140625" style="87" hidden="1" customWidth="1"/>
    <col min="8452" max="8452" width="7.28515625" style="87" hidden="1" customWidth="1"/>
    <col min="8453" max="8453" width="11.28515625" style="87" hidden="1" customWidth="1"/>
    <col min="8454" max="8454" width="10.28515625" style="87" hidden="1" customWidth="1"/>
    <col min="8455" max="8455" width="10" style="87" hidden="1" customWidth="1"/>
    <col min="8456" max="8456" width="12.140625" style="87" hidden="1" customWidth="1"/>
    <col min="8457" max="8457" width="9.140625" style="87" hidden="1" customWidth="1"/>
    <col min="8458" max="8458" width="25" style="87" hidden="1" customWidth="1"/>
    <col min="8459" max="8705" width="9.140625" style="87" hidden="1" customWidth="1"/>
    <col min="8706" max="8706" width="53.7109375" style="87" hidden="1" customWidth="1"/>
    <col min="8707" max="8707" width="9.140625" style="87" hidden="1" customWidth="1"/>
    <col min="8708" max="8708" width="7.28515625" style="87" hidden="1" customWidth="1"/>
    <col min="8709" max="8709" width="11.28515625" style="87" hidden="1" customWidth="1"/>
    <col min="8710" max="8710" width="10.28515625" style="87" hidden="1" customWidth="1"/>
    <col min="8711" max="8711" width="10" style="87" hidden="1" customWidth="1"/>
    <col min="8712" max="8712" width="12.140625" style="87" hidden="1" customWidth="1"/>
    <col min="8713" max="8713" width="9.140625" style="87" hidden="1" customWidth="1"/>
    <col min="8714" max="8714" width="25" style="87" hidden="1" customWidth="1"/>
    <col min="8715" max="8961" width="9.140625" style="87" hidden="1" customWidth="1"/>
    <col min="8962" max="8962" width="53.7109375" style="87" hidden="1" customWidth="1"/>
    <col min="8963" max="8963" width="9.140625" style="87" hidden="1" customWidth="1"/>
    <col min="8964" max="8964" width="7.28515625" style="87" hidden="1" customWidth="1"/>
    <col min="8965" max="8965" width="11.28515625" style="87" hidden="1" customWidth="1"/>
    <col min="8966" max="8966" width="10.28515625" style="87" hidden="1" customWidth="1"/>
    <col min="8967" max="8967" width="10" style="87" hidden="1" customWidth="1"/>
    <col min="8968" max="8968" width="12.140625" style="87" hidden="1" customWidth="1"/>
    <col min="8969" max="8969" width="9.140625" style="87" hidden="1" customWidth="1"/>
    <col min="8970" max="8970" width="25" style="87" hidden="1" customWidth="1"/>
    <col min="8971" max="9217" width="9.140625" style="87" hidden="1" customWidth="1"/>
    <col min="9218" max="9218" width="53.7109375" style="87" hidden="1" customWidth="1"/>
    <col min="9219" max="9219" width="9.140625" style="87" hidden="1" customWidth="1"/>
    <col min="9220" max="9220" width="7.28515625" style="87" hidden="1" customWidth="1"/>
    <col min="9221" max="9221" width="11.28515625" style="87" hidden="1" customWidth="1"/>
    <col min="9222" max="9222" width="10.28515625" style="87" hidden="1" customWidth="1"/>
    <col min="9223" max="9223" width="10" style="87" hidden="1" customWidth="1"/>
    <col min="9224" max="9224" width="12.140625" style="87" hidden="1" customWidth="1"/>
    <col min="9225" max="9225" width="9.140625" style="87" hidden="1" customWidth="1"/>
    <col min="9226" max="9226" width="25" style="87" hidden="1" customWidth="1"/>
    <col min="9227" max="9473" width="9.140625" style="87" hidden="1" customWidth="1"/>
    <col min="9474" max="9474" width="53.7109375" style="87" hidden="1" customWidth="1"/>
    <col min="9475" max="9475" width="9.140625" style="87" hidden="1" customWidth="1"/>
    <col min="9476" max="9476" width="7.28515625" style="87" hidden="1" customWidth="1"/>
    <col min="9477" max="9477" width="11.28515625" style="87" hidden="1" customWidth="1"/>
    <col min="9478" max="9478" width="10.28515625" style="87" hidden="1" customWidth="1"/>
    <col min="9479" max="9479" width="10" style="87" hidden="1" customWidth="1"/>
    <col min="9480" max="9480" width="12.140625" style="87" hidden="1" customWidth="1"/>
    <col min="9481" max="9481" width="9.140625" style="87" hidden="1" customWidth="1"/>
    <col min="9482" max="9482" width="25" style="87" hidden="1" customWidth="1"/>
    <col min="9483" max="9729" width="9.140625" style="87" hidden="1" customWidth="1"/>
    <col min="9730" max="9730" width="53.7109375" style="87" hidden="1" customWidth="1"/>
    <col min="9731" max="9731" width="9.140625" style="87" hidden="1" customWidth="1"/>
    <col min="9732" max="9732" width="7.28515625" style="87" hidden="1" customWidth="1"/>
    <col min="9733" max="9733" width="11.28515625" style="87" hidden="1" customWidth="1"/>
    <col min="9734" max="9734" width="10.28515625" style="87" hidden="1" customWidth="1"/>
    <col min="9735" max="9735" width="10" style="87" hidden="1" customWidth="1"/>
    <col min="9736" max="9736" width="12.140625" style="87" hidden="1" customWidth="1"/>
    <col min="9737" max="9737" width="9.140625" style="87" hidden="1" customWidth="1"/>
    <col min="9738" max="9738" width="25" style="87" hidden="1" customWidth="1"/>
    <col min="9739" max="9985" width="9.140625" style="87" hidden="1" customWidth="1"/>
    <col min="9986" max="9986" width="53.7109375" style="87" hidden="1" customWidth="1"/>
    <col min="9987" max="9987" width="9.140625" style="87" hidden="1" customWidth="1"/>
    <col min="9988" max="9988" width="7.28515625" style="87" hidden="1" customWidth="1"/>
    <col min="9989" max="9989" width="11.28515625" style="87" hidden="1" customWidth="1"/>
    <col min="9990" max="9990" width="10.28515625" style="87" hidden="1" customWidth="1"/>
    <col min="9991" max="9991" width="10" style="87" hidden="1" customWidth="1"/>
    <col min="9992" max="9992" width="12.140625" style="87" hidden="1" customWidth="1"/>
    <col min="9993" max="9993" width="9.140625" style="87" hidden="1" customWidth="1"/>
    <col min="9994" max="9994" width="25" style="87" hidden="1" customWidth="1"/>
    <col min="9995" max="10241" width="9.140625" style="87" hidden="1" customWidth="1"/>
    <col min="10242" max="10242" width="53.7109375" style="87" hidden="1" customWidth="1"/>
    <col min="10243" max="10243" width="9.140625" style="87" hidden="1" customWidth="1"/>
    <col min="10244" max="10244" width="7.28515625" style="87" hidden="1" customWidth="1"/>
    <col min="10245" max="10245" width="11.28515625" style="87" hidden="1" customWidth="1"/>
    <col min="10246" max="10246" width="10.28515625" style="87" hidden="1" customWidth="1"/>
    <col min="10247" max="10247" width="10" style="87" hidden="1" customWidth="1"/>
    <col min="10248" max="10248" width="12.140625" style="87" hidden="1" customWidth="1"/>
    <col min="10249" max="10249" width="9.140625" style="87" hidden="1" customWidth="1"/>
    <col min="10250" max="10250" width="25" style="87" hidden="1" customWidth="1"/>
    <col min="10251" max="10497" width="9.140625" style="87" hidden="1" customWidth="1"/>
    <col min="10498" max="10498" width="53.7109375" style="87" hidden="1" customWidth="1"/>
    <col min="10499" max="10499" width="9.140625" style="87" hidden="1" customWidth="1"/>
    <col min="10500" max="10500" width="7.28515625" style="87" hidden="1" customWidth="1"/>
    <col min="10501" max="10501" width="11.28515625" style="87" hidden="1" customWidth="1"/>
    <col min="10502" max="10502" width="10.28515625" style="87" hidden="1" customWidth="1"/>
    <col min="10503" max="10503" width="10" style="87" hidden="1" customWidth="1"/>
    <col min="10504" max="10504" width="12.140625" style="87" hidden="1" customWidth="1"/>
    <col min="10505" max="10505" width="9.140625" style="87" hidden="1" customWidth="1"/>
    <col min="10506" max="10506" width="25" style="87" hidden="1" customWidth="1"/>
    <col min="10507" max="10753" width="9.140625" style="87" hidden="1" customWidth="1"/>
    <col min="10754" max="10754" width="53.7109375" style="87" hidden="1" customWidth="1"/>
    <col min="10755" max="10755" width="9.140625" style="87" hidden="1" customWidth="1"/>
    <col min="10756" max="10756" width="7.28515625" style="87" hidden="1" customWidth="1"/>
    <col min="10757" max="10757" width="11.28515625" style="87" hidden="1" customWidth="1"/>
    <col min="10758" max="10758" width="10.28515625" style="87" hidden="1" customWidth="1"/>
    <col min="10759" max="10759" width="10" style="87" hidden="1" customWidth="1"/>
    <col min="10760" max="10760" width="12.140625" style="87" hidden="1" customWidth="1"/>
    <col min="10761" max="10761" width="9.140625" style="87" hidden="1" customWidth="1"/>
    <col min="10762" max="10762" width="25" style="87" hidden="1" customWidth="1"/>
    <col min="10763" max="11009" width="9.140625" style="87" hidden="1" customWidth="1"/>
    <col min="11010" max="11010" width="53.7109375" style="87" hidden="1" customWidth="1"/>
    <col min="11011" max="11011" width="9.140625" style="87" hidden="1" customWidth="1"/>
    <col min="11012" max="11012" width="7.28515625" style="87" hidden="1" customWidth="1"/>
    <col min="11013" max="11013" width="11.28515625" style="87" hidden="1" customWidth="1"/>
    <col min="11014" max="11014" width="10.28515625" style="87" hidden="1" customWidth="1"/>
    <col min="11015" max="11015" width="10" style="87" hidden="1" customWidth="1"/>
    <col min="11016" max="11016" width="12.140625" style="87" hidden="1" customWidth="1"/>
    <col min="11017" max="11017" width="9.140625" style="87" hidden="1" customWidth="1"/>
    <col min="11018" max="11018" width="25" style="87" hidden="1" customWidth="1"/>
    <col min="11019" max="11265" width="9.140625" style="87" hidden="1" customWidth="1"/>
    <col min="11266" max="11266" width="53.7109375" style="87" hidden="1" customWidth="1"/>
    <col min="11267" max="11267" width="9.140625" style="87" hidden="1" customWidth="1"/>
    <col min="11268" max="11268" width="7.28515625" style="87" hidden="1" customWidth="1"/>
    <col min="11269" max="11269" width="11.28515625" style="87" hidden="1" customWidth="1"/>
    <col min="11270" max="11270" width="10.28515625" style="87" hidden="1" customWidth="1"/>
    <col min="11271" max="11271" width="10" style="87" hidden="1" customWidth="1"/>
    <col min="11272" max="11272" width="12.140625" style="87" hidden="1" customWidth="1"/>
    <col min="11273" max="11273" width="9.140625" style="87" hidden="1" customWidth="1"/>
    <col min="11274" max="11274" width="25" style="87" hidden="1" customWidth="1"/>
    <col min="11275" max="11521" width="9.140625" style="87" hidden="1" customWidth="1"/>
    <col min="11522" max="11522" width="53.7109375" style="87" hidden="1" customWidth="1"/>
    <col min="11523" max="11523" width="9.140625" style="87" hidden="1" customWidth="1"/>
    <col min="11524" max="11524" width="7.28515625" style="87" hidden="1" customWidth="1"/>
    <col min="11525" max="11525" width="11.28515625" style="87" hidden="1" customWidth="1"/>
    <col min="11526" max="11526" width="10.28515625" style="87" hidden="1" customWidth="1"/>
    <col min="11527" max="11527" width="10" style="87" hidden="1" customWidth="1"/>
    <col min="11528" max="11528" width="12.140625" style="87" hidden="1" customWidth="1"/>
    <col min="11529" max="11529" width="9.140625" style="87" hidden="1" customWidth="1"/>
    <col min="11530" max="11530" width="25" style="87" hidden="1" customWidth="1"/>
    <col min="11531" max="11777" width="9.140625" style="87" hidden="1" customWidth="1"/>
    <col min="11778" max="11778" width="53.7109375" style="87" hidden="1" customWidth="1"/>
    <col min="11779" max="11779" width="9.140625" style="87" hidden="1" customWidth="1"/>
    <col min="11780" max="11780" width="7.28515625" style="87" hidden="1" customWidth="1"/>
    <col min="11781" max="11781" width="11.28515625" style="87" hidden="1" customWidth="1"/>
    <col min="11782" max="11782" width="10.28515625" style="87" hidden="1" customWidth="1"/>
    <col min="11783" max="11783" width="10" style="87" hidden="1" customWidth="1"/>
    <col min="11784" max="11784" width="12.140625" style="87" hidden="1" customWidth="1"/>
    <col min="11785" max="11785" width="9.140625" style="87" hidden="1" customWidth="1"/>
    <col min="11786" max="11786" width="25" style="87" hidden="1" customWidth="1"/>
    <col min="11787" max="12033" width="9.140625" style="87" hidden="1" customWidth="1"/>
    <col min="12034" max="12034" width="53.7109375" style="87" hidden="1" customWidth="1"/>
    <col min="12035" max="12035" width="9.140625" style="87" hidden="1" customWidth="1"/>
    <col min="12036" max="12036" width="7.28515625" style="87" hidden="1" customWidth="1"/>
    <col min="12037" max="12037" width="11.28515625" style="87" hidden="1" customWidth="1"/>
    <col min="12038" max="12038" width="10.28515625" style="87" hidden="1" customWidth="1"/>
    <col min="12039" max="12039" width="10" style="87" hidden="1" customWidth="1"/>
    <col min="12040" max="12040" width="12.140625" style="87" hidden="1" customWidth="1"/>
    <col min="12041" max="12041" width="9.140625" style="87" hidden="1" customWidth="1"/>
    <col min="12042" max="12042" width="25" style="87" hidden="1" customWidth="1"/>
    <col min="12043" max="12289" width="9.140625" style="87" hidden="1" customWidth="1"/>
    <col min="12290" max="12290" width="53.7109375" style="87" hidden="1" customWidth="1"/>
    <col min="12291" max="12291" width="9.140625" style="87" hidden="1" customWidth="1"/>
    <col min="12292" max="12292" width="7.28515625" style="87" hidden="1" customWidth="1"/>
    <col min="12293" max="12293" width="11.28515625" style="87" hidden="1" customWidth="1"/>
    <col min="12294" max="12294" width="10.28515625" style="87" hidden="1" customWidth="1"/>
    <col min="12295" max="12295" width="10" style="87" hidden="1" customWidth="1"/>
    <col min="12296" max="12296" width="12.140625" style="87" hidden="1" customWidth="1"/>
    <col min="12297" max="12297" width="9.140625" style="87" hidden="1" customWidth="1"/>
    <col min="12298" max="12298" width="25" style="87" hidden="1" customWidth="1"/>
    <col min="12299" max="12545" width="9.140625" style="87" hidden="1" customWidth="1"/>
    <col min="12546" max="12546" width="53.7109375" style="87" hidden="1" customWidth="1"/>
    <col min="12547" max="12547" width="9.140625" style="87" hidden="1" customWidth="1"/>
    <col min="12548" max="12548" width="7.28515625" style="87" hidden="1" customWidth="1"/>
    <col min="12549" max="12549" width="11.28515625" style="87" hidden="1" customWidth="1"/>
    <col min="12550" max="12550" width="10.28515625" style="87" hidden="1" customWidth="1"/>
    <col min="12551" max="12551" width="10" style="87" hidden="1" customWidth="1"/>
    <col min="12552" max="12552" width="12.140625" style="87" hidden="1" customWidth="1"/>
    <col min="12553" max="12553" width="9.140625" style="87" hidden="1" customWidth="1"/>
    <col min="12554" max="12554" width="25" style="87" hidden="1" customWidth="1"/>
    <col min="12555" max="12801" width="9.140625" style="87" hidden="1" customWidth="1"/>
    <col min="12802" max="12802" width="53.7109375" style="87" hidden="1" customWidth="1"/>
    <col min="12803" max="12803" width="9.140625" style="87" hidden="1" customWidth="1"/>
    <col min="12804" max="12804" width="7.28515625" style="87" hidden="1" customWidth="1"/>
    <col min="12805" max="12805" width="11.28515625" style="87" hidden="1" customWidth="1"/>
    <col min="12806" max="12806" width="10.28515625" style="87" hidden="1" customWidth="1"/>
    <col min="12807" max="12807" width="10" style="87" hidden="1" customWidth="1"/>
    <col min="12808" max="12808" width="12.140625" style="87" hidden="1" customWidth="1"/>
    <col min="12809" max="12809" width="9.140625" style="87" hidden="1" customWidth="1"/>
    <col min="12810" max="12810" width="25" style="87" hidden="1" customWidth="1"/>
    <col min="12811" max="13057" width="9.140625" style="87" hidden="1" customWidth="1"/>
    <col min="13058" max="13058" width="53.7109375" style="87" hidden="1" customWidth="1"/>
    <col min="13059" max="13059" width="9.140625" style="87" hidden="1" customWidth="1"/>
    <col min="13060" max="13060" width="7.28515625" style="87" hidden="1" customWidth="1"/>
    <col min="13061" max="13061" width="11.28515625" style="87" hidden="1" customWidth="1"/>
    <col min="13062" max="13062" width="10.28515625" style="87" hidden="1" customWidth="1"/>
    <col min="13063" max="13063" width="10" style="87" hidden="1" customWidth="1"/>
    <col min="13064" max="13064" width="12.140625" style="87" hidden="1" customWidth="1"/>
    <col min="13065" max="13065" width="9.140625" style="87" hidden="1" customWidth="1"/>
    <col min="13066" max="13066" width="25" style="87" hidden="1" customWidth="1"/>
    <col min="13067" max="13313" width="9.140625" style="87" hidden="1" customWidth="1"/>
    <col min="13314" max="13314" width="53.7109375" style="87" hidden="1" customWidth="1"/>
    <col min="13315" max="13315" width="9.140625" style="87" hidden="1" customWidth="1"/>
    <col min="13316" max="13316" width="7.28515625" style="87" hidden="1" customWidth="1"/>
    <col min="13317" max="13317" width="11.28515625" style="87" hidden="1" customWidth="1"/>
    <col min="13318" max="13318" width="10.28515625" style="87" hidden="1" customWidth="1"/>
    <col min="13319" max="13319" width="10" style="87" hidden="1" customWidth="1"/>
    <col min="13320" max="13320" width="12.140625" style="87" hidden="1" customWidth="1"/>
    <col min="13321" max="13321" width="9.140625" style="87" hidden="1" customWidth="1"/>
    <col min="13322" max="13322" width="25" style="87" hidden="1" customWidth="1"/>
    <col min="13323" max="13569" width="9.140625" style="87" hidden="1" customWidth="1"/>
    <col min="13570" max="13570" width="53.7109375" style="87" hidden="1" customWidth="1"/>
    <col min="13571" max="13571" width="9.140625" style="87" hidden="1" customWidth="1"/>
    <col min="13572" max="13572" width="7.28515625" style="87" hidden="1" customWidth="1"/>
    <col min="13573" max="13573" width="11.28515625" style="87" hidden="1" customWidth="1"/>
    <col min="13574" max="13574" width="10.28515625" style="87" hidden="1" customWidth="1"/>
    <col min="13575" max="13575" width="10" style="87" hidden="1" customWidth="1"/>
    <col min="13576" max="13576" width="12.140625" style="87" hidden="1" customWidth="1"/>
    <col min="13577" max="13577" width="9.140625" style="87" hidden="1" customWidth="1"/>
    <col min="13578" max="13578" width="25" style="87" hidden="1" customWidth="1"/>
    <col min="13579" max="13825" width="9.140625" style="87" hidden="1" customWidth="1"/>
    <col min="13826" max="13826" width="53.7109375" style="87" hidden="1" customWidth="1"/>
    <col min="13827" max="13827" width="9.140625" style="87" hidden="1" customWidth="1"/>
    <col min="13828" max="13828" width="7.28515625" style="87" hidden="1" customWidth="1"/>
    <col min="13829" max="13829" width="11.28515625" style="87" hidden="1" customWidth="1"/>
    <col min="13830" max="13830" width="10.28515625" style="87" hidden="1" customWidth="1"/>
    <col min="13831" max="13831" width="10" style="87" hidden="1" customWidth="1"/>
    <col min="13832" max="13832" width="12.140625" style="87" hidden="1" customWidth="1"/>
    <col min="13833" max="13833" width="9.140625" style="87" hidden="1" customWidth="1"/>
    <col min="13834" max="13834" width="25" style="87" hidden="1" customWidth="1"/>
    <col min="13835" max="14081" width="9.140625" style="87" hidden="1" customWidth="1"/>
    <col min="14082" max="14082" width="53.7109375" style="87" hidden="1" customWidth="1"/>
    <col min="14083" max="14083" width="9.140625" style="87" hidden="1" customWidth="1"/>
    <col min="14084" max="14084" width="7.28515625" style="87" hidden="1" customWidth="1"/>
    <col min="14085" max="14085" width="11.28515625" style="87" hidden="1" customWidth="1"/>
    <col min="14086" max="14086" width="10.28515625" style="87" hidden="1" customWidth="1"/>
    <col min="14087" max="14087" width="10" style="87" hidden="1" customWidth="1"/>
    <col min="14088" max="14088" width="12.140625" style="87" hidden="1" customWidth="1"/>
    <col min="14089" max="14089" width="9.140625" style="87" hidden="1" customWidth="1"/>
    <col min="14090" max="14090" width="25" style="87" hidden="1" customWidth="1"/>
    <col min="14091" max="14337" width="9.140625" style="87" hidden="1" customWidth="1"/>
    <col min="14338" max="14338" width="53.7109375" style="87" hidden="1" customWidth="1"/>
    <col min="14339" max="14339" width="9.140625" style="87" hidden="1" customWidth="1"/>
    <col min="14340" max="14340" width="7.28515625" style="87" hidden="1" customWidth="1"/>
    <col min="14341" max="14341" width="11.28515625" style="87" hidden="1" customWidth="1"/>
    <col min="14342" max="14342" width="10.28515625" style="87" hidden="1" customWidth="1"/>
    <col min="14343" max="14343" width="10" style="87" hidden="1" customWidth="1"/>
    <col min="14344" max="14344" width="12.140625" style="87" hidden="1" customWidth="1"/>
    <col min="14345" max="14345" width="9.140625" style="87" hidden="1" customWidth="1"/>
    <col min="14346" max="14346" width="25" style="87" hidden="1" customWidth="1"/>
    <col min="14347" max="14593" width="9.140625" style="87" hidden="1" customWidth="1"/>
    <col min="14594" max="14594" width="53.7109375" style="87" hidden="1" customWidth="1"/>
    <col min="14595" max="14595" width="9.140625" style="87" hidden="1" customWidth="1"/>
    <col min="14596" max="14596" width="7.28515625" style="87" hidden="1" customWidth="1"/>
    <col min="14597" max="14597" width="11.28515625" style="87" hidden="1" customWidth="1"/>
    <col min="14598" max="14598" width="10.28515625" style="87" hidden="1" customWidth="1"/>
    <col min="14599" max="14599" width="10" style="87" hidden="1" customWidth="1"/>
    <col min="14600" max="14600" width="12.140625" style="87" hidden="1" customWidth="1"/>
    <col min="14601" max="14601" width="9.140625" style="87" hidden="1" customWidth="1"/>
    <col min="14602" max="14602" width="25" style="87" hidden="1" customWidth="1"/>
    <col min="14603" max="14849" width="9.140625" style="87" hidden="1" customWidth="1"/>
    <col min="14850" max="14850" width="53.7109375" style="87" hidden="1" customWidth="1"/>
    <col min="14851" max="14851" width="9.140625" style="87" hidden="1" customWidth="1"/>
    <col min="14852" max="14852" width="7.28515625" style="87" hidden="1" customWidth="1"/>
    <col min="14853" max="14853" width="11.28515625" style="87" hidden="1" customWidth="1"/>
    <col min="14854" max="14854" width="10.28515625" style="87" hidden="1" customWidth="1"/>
    <col min="14855" max="14855" width="10" style="87" hidden="1" customWidth="1"/>
    <col min="14856" max="14856" width="12.140625" style="87" hidden="1" customWidth="1"/>
    <col min="14857" max="14857" width="9.140625" style="87" hidden="1" customWidth="1"/>
    <col min="14858" max="14858" width="25" style="87" hidden="1" customWidth="1"/>
    <col min="14859" max="15105" width="9.140625" style="87" hidden="1" customWidth="1"/>
    <col min="15106" max="15106" width="53.7109375" style="87" hidden="1" customWidth="1"/>
    <col min="15107" max="15107" width="9.140625" style="87" hidden="1" customWidth="1"/>
    <col min="15108" max="15108" width="7.28515625" style="87" hidden="1" customWidth="1"/>
    <col min="15109" max="15109" width="11.28515625" style="87" hidden="1" customWidth="1"/>
    <col min="15110" max="15110" width="10.28515625" style="87" hidden="1" customWidth="1"/>
    <col min="15111" max="15111" width="10" style="87" hidden="1" customWidth="1"/>
    <col min="15112" max="15112" width="12.140625" style="87" hidden="1" customWidth="1"/>
    <col min="15113" max="15113" width="9.140625" style="87" hidden="1" customWidth="1"/>
    <col min="15114" max="15114" width="25" style="87" hidden="1" customWidth="1"/>
    <col min="15115" max="15361" width="9.140625" style="87" hidden="1" customWidth="1"/>
    <col min="15362" max="15362" width="53.7109375" style="87" hidden="1" customWidth="1"/>
    <col min="15363" max="15363" width="9.140625" style="87" hidden="1" customWidth="1"/>
    <col min="15364" max="15364" width="7.28515625" style="87" hidden="1" customWidth="1"/>
    <col min="15365" max="15365" width="11.28515625" style="87" hidden="1" customWidth="1"/>
    <col min="15366" max="15366" width="10.28515625" style="87" hidden="1" customWidth="1"/>
    <col min="15367" max="15367" width="10" style="87" hidden="1" customWidth="1"/>
    <col min="15368" max="15368" width="12.140625" style="87" hidden="1" customWidth="1"/>
    <col min="15369" max="15369" width="9.140625" style="87" hidden="1" customWidth="1"/>
    <col min="15370" max="15370" width="25" style="87" hidden="1" customWidth="1"/>
    <col min="15371" max="15617" width="9.140625" style="87" hidden="1" customWidth="1"/>
    <col min="15618" max="15618" width="53.7109375" style="87" hidden="1" customWidth="1"/>
    <col min="15619" max="15619" width="9.140625" style="87" hidden="1" customWidth="1"/>
    <col min="15620" max="15620" width="7.28515625" style="87" hidden="1" customWidth="1"/>
    <col min="15621" max="15621" width="11.28515625" style="87" hidden="1" customWidth="1"/>
    <col min="15622" max="15622" width="10.28515625" style="87" hidden="1" customWidth="1"/>
    <col min="15623" max="15623" width="10" style="87" hidden="1" customWidth="1"/>
    <col min="15624" max="15624" width="12.140625" style="87" hidden="1" customWidth="1"/>
    <col min="15625" max="15625" width="9.140625" style="87" hidden="1" customWidth="1"/>
    <col min="15626" max="15626" width="25" style="87" hidden="1" customWidth="1"/>
    <col min="15627" max="15873" width="9.140625" style="87" hidden="1" customWidth="1"/>
    <col min="15874" max="15874" width="53.7109375" style="87" hidden="1" customWidth="1"/>
    <col min="15875" max="15875" width="9.140625" style="87" hidden="1" customWidth="1"/>
    <col min="15876" max="15876" width="7.28515625" style="87" hidden="1" customWidth="1"/>
    <col min="15877" max="15877" width="11.28515625" style="87" hidden="1" customWidth="1"/>
    <col min="15878" max="15878" width="10.28515625" style="87" hidden="1" customWidth="1"/>
    <col min="15879" max="15879" width="10" style="87" hidden="1" customWidth="1"/>
    <col min="15880" max="15880" width="12.140625" style="87" hidden="1" customWidth="1"/>
    <col min="15881" max="15881" width="9.140625" style="87" hidden="1" customWidth="1"/>
    <col min="15882" max="15882" width="25" style="87" hidden="1" customWidth="1"/>
    <col min="15883" max="16129" width="9.140625" style="87" hidden="1" customWidth="1"/>
    <col min="16130" max="16130" width="53.7109375" style="87" hidden="1" customWidth="1"/>
    <col min="16131" max="16131" width="9.140625" style="87" hidden="1" customWidth="1"/>
    <col min="16132" max="16132" width="7.28515625" style="87" hidden="1" customWidth="1"/>
    <col min="16133" max="16133" width="11.28515625" style="87" hidden="1" customWidth="1"/>
    <col min="16134" max="16134" width="10.28515625" style="87" hidden="1" customWidth="1"/>
    <col min="16135" max="16135" width="10" style="87" hidden="1" customWidth="1"/>
    <col min="16136" max="16136" width="12.140625" style="87" hidden="1" customWidth="1"/>
    <col min="16137" max="16137" width="9.140625" style="87" hidden="1" customWidth="1"/>
    <col min="16138" max="16138" width="25" style="87" hidden="1" customWidth="1"/>
    <col min="16139" max="16140" width="9.140625" style="87" hidden="1" customWidth="1"/>
    <col min="16141" max="16384" width="9.140625" style="87"/>
  </cols>
  <sheetData>
    <row r="1" spans="1:15" s="21" customFormat="1" ht="21" customHeight="1" thickBot="1">
      <c r="A1" s="16" t="s">
        <v>150</v>
      </c>
      <c r="B1" s="17" t="s">
        <v>151</v>
      </c>
      <c r="C1" s="17"/>
      <c r="D1" s="18"/>
      <c r="E1" s="18"/>
      <c r="F1" s="18"/>
      <c r="G1" s="18"/>
      <c r="H1" s="19"/>
      <c r="I1" s="20"/>
      <c r="N1" s="103">
        <f>N2/N3</f>
        <v>1</v>
      </c>
      <c r="O1" s="21" t="s">
        <v>187</v>
      </c>
    </row>
    <row r="2" spans="1:15" s="21" customFormat="1" ht="13.5" thickBot="1">
      <c r="A2" s="22" t="s">
        <v>152</v>
      </c>
      <c r="B2" s="23" t="s">
        <v>153</v>
      </c>
      <c r="C2" s="23"/>
      <c r="D2" s="24"/>
      <c r="E2" s="25"/>
      <c r="G2" s="26" t="s">
        <v>154</v>
      </c>
      <c r="H2" s="27" t="s">
        <v>155</v>
      </c>
      <c r="N2" s="21">
        <v>739.39999999999884</v>
      </c>
      <c r="O2" s="21" t="s">
        <v>265</v>
      </c>
    </row>
    <row r="3" spans="1:15" s="21" customFormat="1" ht="15" customHeight="1" thickBot="1">
      <c r="A3" s="22" t="s">
        <v>156</v>
      </c>
      <c r="G3" s="28">
        <v>45197</v>
      </c>
      <c r="H3" s="29"/>
      <c r="N3" s="21">
        <v>739.39999999999884</v>
      </c>
      <c r="O3" s="21" t="s">
        <v>266</v>
      </c>
    </row>
    <row r="4" spans="1:15" s="21" customFormat="1">
      <c r="A4" s="22" t="s">
        <v>157</v>
      </c>
    </row>
    <row r="5" spans="1:15" s="21" customFormat="1">
      <c r="A5" s="22" t="s">
        <v>158</v>
      </c>
    </row>
    <row r="6" spans="1:15" s="21" customFormat="1">
      <c r="A6" s="22" t="s">
        <v>159</v>
      </c>
    </row>
    <row r="7" spans="1:15" s="21" customFormat="1" ht="15">
      <c r="A7"/>
      <c r="F7" s="31"/>
    </row>
    <row r="8" spans="1:15" s="21" customFormat="1" ht="10.5" customHeight="1" thickBot="1">
      <c r="A8" s="30"/>
      <c r="F8" s="31"/>
      <c r="J8" s="21" t="s">
        <v>160</v>
      </c>
    </row>
    <row r="9" spans="1:15" s="21" customFormat="1" ht="13.5" thickBot="1">
      <c r="A9" s="32" t="s">
        <v>161</v>
      </c>
      <c r="F9" s="33" t="s">
        <v>162</v>
      </c>
      <c r="G9" s="34"/>
      <c r="H9" s="35"/>
      <c r="J9" s="21" t="str">
        <f>'Copy paste to Here'!I18</f>
        <v>EUR</v>
      </c>
    </row>
    <row r="10" spans="1:15" s="21" customFormat="1" ht="13.5" thickBot="1">
      <c r="A10" s="36" t="str">
        <f>'Copy paste to Here'!G10</f>
        <v>La Pallina Di Bronzati Marzia</v>
      </c>
      <c r="B10" s="37"/>
      <c r="C10" s="37"/>
      <c r="D10" s="37"/>
      <c r="F10" s="38" t="str">
        <f>'Copy paste to Here'!B10</f>
        <v>La Pallina Di Bronzati Marzia</v>
      </c>
      <c r="G10" s="39"/>
      <c r="H10" s="40"/>
      <c r="K10" s="106" t="s">
        <v>282</v>
      </c>
      <c r="L10" s="35" t="s">
        <v>282</v>
      </c>
      <c r="M10" s="21">
        <v>1</v>
      </c>
    </row>
    <row r="11" spans="1:15" s="21" customFormat="1" ht="15.75" thickBot="1">
      <c r="A11" s="41" t="str">
        <f>'Copy paste to Here'!G11</f>
        <v>Marzia Bronzati</v>
      </c>
      <c r="B11" s="42"/>
      <c r="C11" s="42"/>
      <c r="D11" s="42"/>
      <c r="F11" s="43" t="str">
        <f>'Copy paste to Here'!B11</f>
        <v>Marzia Bronzati</v>
      </c>
      <c r="G11" s="44"/>
      <c r="H11" s="45"/>
      <c r="K11" s="104" t="s">
        <v>163</v>
      </c>
      <c r="L11" s="46" t="s">
        <v>164</v>
      </c>
      <c r="M11" s="21">
        <f>VLOOKUP(G3,[1]Sheet1!$A$9:$I$7290,2,FALSE)</f>
        <v>36.57</v>
      </c>
    </row>
    <row r="12" spans="1:15" s="21" customFormat="1" ht="15.75" thickBot="1">
      <c r="A12" s="41" t="str">
        <f>'Copy paste to Here'!G12</f>
        <v>Via San Vincenzo 157/R</v>
      </c>
      <c r="B12" s="42"/>
      <c r="C12" s="42"/>
      <c r="D12" s="42"/>
      <c r="E12" s="88"/>
      <c r="F12" s="43" t="str">
        <f>'Copy paste to Here'!B12</f>
        <v>Via San Vincenzo 157/R</v>
      </c>
      <c r="G12" s="44"/>
      <c r="H12" s="45"/>
      <c r="K12" s="104" t="s">
        <v>165</v>
      </c>
      <c r="L12" s="46" t="s">
        <v>138</v>
      </c>
      <c r="M12" s="21">
        <f>VLOOKUP(G3,[1]Sheet1!$A$9:$I$7290,3,FALSE)</f>
        <v>38.25</v>
      </c>
    </row>
    <row r="13" spans="1:15" s="21" customFormat="1" ht="15.75" thickBot="1">
      <c r="A13" s="41" t="str">
        <f>'Copy paste to Here'!G13</f>
        <v>16151 Genova</v>
      </c>
      <c r="B13" s="42"/>
      <c r="C13" s="42"/>
      <c r="D13" s="42"/>
      <c r="E13" s="122" t="s">
        <v>138</v>
      </c>
      <c r="F13" s="43" t="str">
        <f>'Copy paste to Here'!B13</f>
        <v>16151 Genova</v>
      </c>
      <c r="G13" s="44"/>
      <c r="H13" s="45"/>
      <c r="K13" s="104" t="s">
        <v>166</v>
      </c>
      <c r="L13" s="46" t="s">
        <v>167</v>
      </c>
      <c r="M13" s="124">
        <f>VLOOKUP(G3,[1]Sheet1!$A$9:$I$7290,4,FALSE)</f>
        <v>44.17</v>
      </c>
    </row>
    <row r="14" spans="1:15" s="21" customFormat="1" ht="15.75" thickBot="1">
      <c r="A14" s="41" t="str">
        <f>'Copy paste to Here'!G14</f>
        <v>Italy</v>
      </c>
      <c r="B14" s="42"/>
      <c r="C14" s="42"/>
      <c r="D14" s="42"/>
      <c r="E14" s="122">
        <f>VLOOKUP(J9,$L$10:$M$17,2,FALSE)</f>
        <v>38.25</v>
      </c>
      <c r="F14" s="43" t="str">
        <f>'Copy paste to Here'!B14</f>
        <v>Italy</v>
      </c>
      <c r="G14" s="44"/>
      <c r="H14" s="45"/>
      <c r="K14" s="104" t="s">
        <v>168</v>
      </c>
      <c r="L14" s="46" t="s">
        <v>169</v>
      </c>
      <c r="M14" s="21">
        <f>VLOOKUP(G3,[1]Sheet1!$A$9:$I$7290,5,FALSE)</f>
        <v>22.89</v>
      </c>
    </row>
    <row r="15" spans="1:15" s="21" customFormat="1" ht="15.75" thickBot="1">
      <c r="A15" s="47" t="str">
        <f>'Copy paste to Here'!G15</f>
        <v xml:space="preserve"> </v>
      </c>
      <c r="F15" s="48" t="str">
        <f>'Copy paste to Here'!B15</f>
        <v xml:space="preserve"> </v>
      </c>
      <c r="G15" s="49"/>
      <c r="H15" s="50"/>
      <c r="K15" s="105" t="s">
        <v>170</v>
      </c>
      <c r="L15" s="51" t="s">
        <v>171</v>
      </c>
      <c r="M15" s="21">
        <f>VLOOKUP(G3,[1]Sheet1!$A$9:$I$7290,6,FALSE)</f>
        <v>26.92</v>
      </c>
    </row>
    <row r="16" spans="1:15" s="21" customFormat="1" ht="13.7" customHeight="1" thickBot="1">
      <c r="A16" s="52"/>
      <c r="K16" s="105" t="s">
        <v>172</v>
      </c>
      <c r="L16" s="51" t="s">
        <v>173</v>
      </c>
      <c r="M16" s="21">
        <f>VLOOKUP(G3,[1]Sheet1!$A$9:$I$7290,7,FALSE)</f>
        <v>21.41</v>
      </c>
    </row>
    <row r="17" spans="1:13" s="21" customFormat="1" ht="13.5" thickBot="1">
      <c r="A17" s="53" t="s">
        <v>174</v>
      </c>
      <c r="B17" s="54" t="s">
        <v>175</v>
      </c>
      <c r="C17" s="54" t="s">
        <v>290</v>
      </c>
      <c r="D17" s="55" t="s">
        <v>204</v>
      </c>
      <c r="E17" s="55" t="s">
        <v>267</v>
      </c>
      <c r="F17" s="55" t="str">
        <f>CONCATENATE("Amount ",,J9)</f>
        <v>Amount EUR</v>
      </c>
      <c r="G17" s="54" t="s">
        <v>176</v>
      </c>
      <c r="H17" s="54" t="s">
        <v>177</v>
      </c>
      <c r="J17" s="21" t="s">
        <v>178</v>
      </c>
      <c r="K17" s="21" t="s">
        <v>179</v>
      </c>
      <c r="L17" s="21" t="s">
        <v>179</v>
      </c>
      <c r="M17" s="21">
        <v>2.5</v>
      </c>
    </row>
    <row r="18" spans="1:13" s="62" customFormat="1" ht="36">
      <c r="A18" s="56" t="str">
        <f>IF((LEN('Copy paste to Here'!G22))&gt;5,((CONCATENATE('Copy paste to Here'!G22," &amp; ",'Copy paste to Here'!D22,"  &amp;  ",'Copy paste to Here'!E22))),"Empty Cell")</f>
        <v>316L steel belly banana, 14g (1.6m) with a 8mm and a 5mm bezel set jewel ball using original Czech Preciosa crystals. &amp; Length: 8mm  &amp;  Crystal Color: Clear</v>
      </c>
      <c r="B18" s="57" t="str">
        <f>'Copy paste to Here'!C22</f>
        <v>BN2CG</v>
      </c>
      <c r="C18" s="57" t="s">
        <v>668</v>
      </c>
      <c r="D18" s="58">
        <f>Invoice!B23</f>
        <v>10</v>
      </c>
      <c r="E18" s="59">
        <f>'Shipping Invoice'!J23*$N$1</f>
        <v>0.86</v>
      </c>
      <c r="F18" s="59">
        <f>D18*E18</f>
        <v>8.6</v>
      </c>
      <c r="G18" s="60">
        <f>E18*$E$14</f>
        <v>32.894999999999996</v>
      </c>
      <c r="H18" s="61">
        <f>D18*G18</f>
        <v>328.94999999999993</v>
      </c>
    </row>
    <row r="19" spans="1:13" s="62" customFormat="1" ht="36">
      <c r="A19" s="123" t="str">
        <f>IF((LEN('Copy paste to Here'!G23))&gt;5,((CONCATENATE('Copy paste to Here'!G23," &amp; ",'Copy paste to Here'!D23,"  &amp;  ",'Copy paste to Here'!E23))),"Empty Cell")</f>
        <v>316L steel belly banana, 14g (1.6m) with a 8mm and a 5mm bezel set jewel ball using original Czech Preciosa crystals. &amp; Length: 8mm  &amp;  Crystal Color: Light Sapphire</v>
      </c>
      <c r="B19" s="57" t="str">
        <f>'Copy paste to Here'!C23</f>
        <v>BN2CG</v>
      </c>
      <c r="C19" s="57" t="s">
        <v>668</v>
      </c>
      <c r="D19" s="58">
        <f>Invoice!B24</f>
        <v>3</v>
      </c>
      <c r="E19" s="59">
        <f>'Shipping Invoice'!J24*$N$1</f>
        <v>0.86</v>
      </c>
      <c r="F19" s="59">
        <f t="shared" ref="F19:F82" si="0">D19*E19</f>
        <v>2.58</v>
      </c>
      <c r="G19" s="60">
        <f t="shared" ref="G19:G82" si="1">E19*$E$14</f>
        <v>32.894999999999996</v>
      </c>
      <c r="H19" s="63">
        <f t="shared" ref="H19:H82" si="2">D19*G19</f>
        <v>98.684999999999988</v>
      </c>
    </row>
    <row r="20" spans="1:13" s="62" customFormat="1" ht="36">
      <c r="A20" s="56" t="str">
        <f>IF((LEN('Copy paste to Here'!G24))&gt;5,((CONCATENATE('Copy paste to Here'!G24," &amp; ",'Copy paste to Here'!D24,"  &amp;  ",'Copy paste to Here'!E24))),"Empty Cell")</f>
        <v>316L steel belly banana, 14g (1.6m) with a 8mm and a 5mm bezel set jewel ball using original Czech Preciosa crystals. &amp; Length: 8mm  &amp;  Crystal Color: Aquamarine</v>
      </c>
      <c r="B20" s="57" t="str">
        <f>'Copy paste to Here'!C24</f>
        <v>BN2CG</v>
      </c>
      <c r="C20" s="57" t="s">
        <v>668</v>
      </c>
      <c r="D20" s="58">
        <f>Invoice!B25</f>
        <v>3</v>
      </c>
      <c r="E20" s="59">
        <f>'Shipping Invoice'!J25*$N$1</f>
        <v>0.86</v>
      </c>
      <c r="F20" s="59">
        <f t="shared" si="0"/>
        <v>2.58</v>
      </c>
      <c r="G20" s="60">
        <f t="shared" si="1"/>
        <v>32.894999999999996</v>
      </c>
      <c r="H20" s="63">
        <f t="shared" si="2"/>
        <v>98.684999999999988</v>
      </c>
    </row>
    <row r="21" spans="1:13" s="62" customFormat="1" ht="36">
      <c r="A21" s="56" t="str">
        <f>IF((LEN('Copy paste to Here'!G25))&gt;5,((CONCATENATE('Copy paste to Here'!G25," &amp; ",'Copy paste to Here'!D25,"  &amp;  ",'Copy paste to Here'!E25))),"Empty Cell")</f>
        <v>316L steel belly banana, 14g (1.6m) with a 8mm and a 5mm bezel set jewel ball using original Czech Preciosa crystals. &amp; Length: 8mm  &amp;  Crystal Color: Blue Zircon</v>
      </c>
      <c r="B21" s="57" t="str">
        <f>'Copy paste to Here'!C25</f>
        <v>BN2CG</v>
      </c>
      <c r="C21" s="57" t="s">
        <v>668</v>
      </c>
      <c r="D21" s="58">
        <f>Invoice!B26</f>
        <v>3</v>
      </c>
      <c r="E21" s="59">
        <f>'Shipping Invoice'!J26*$N$1</f>
        <v>0.86</v>
      </c>
      <c r="F21" s="59">
        <f t="shared" si="0"/>
        <v>2.58</v>
      </c>
      <c r="G21" s="60">
        <f t="shared" si="1"/>
        <v>32.894999999999996</v>
      </c>
      <c r="H21" s="63">
        <f t="shared" si="2"/>
        <v>98.684999999999988</v>
      </c>
    </row>
    <row r="22" spans="1:13" s="62" customFormat="1" ht="36">
      <c r="A22" s="56" t="str">
        <f>IF((LEN('Copy paste to Here'!G26))&gt;5,((CONCATENATE('Copy paste to Here'!G26," &amp; ",'Copy paste to Here'!D26,"  &amp;  ",'Copy paste to Here'!E26))),"Empty Cell")</f>
        <v>316L steel belly banana, 14g (1.6m) with a 8mm and a 5mm bezel set jewel ball using original Czech Preciosa crystals. &amp; Length: 8mm  &amp;  Crystal Color: Light Amethyst</v>
      </c>
      <c r="B22" s="57" t="str">
        <f>'Copy paste to Here'!C26</f>
        <v>BN2CG</v>
      </c>
      <c r="C22" s="57" t="s">
        <v>668</v>
      </c>
      <c r="D22" s="58">
        <f>Invoice!B27</f>
        <v>1</v>
      </c>
      <c r="E22" s="59">
        <f>'Shipping Invoice'!J27*$N$1</f>
        <v>0.86</v>
      </c>
      <c r="F22" s="59">
        <f t="shared" si="0"/>
        <v>0.86</v>
      </c>
      <c r="G22" s="60">
        <f t="shared" si="1"/>
        <v>32.894999999999996</v>
      </c>
      <c r="H22" s="63">
        <f t="shared" si="2"/>
        <v>32.894999999999996</v>
      </c>
    </row>
    <row r="23" spans="1:13" s="62" customFormat="1" ht="36">
      <c r="A23" s="56" t="str">
        <f>IF((LEN('Copy paste to Here'!G27))&gt;5,((CONCATENATE('Copy paste to Here'!G27," &amp; ",'Copy paste to Here'!D27,"  &amp;  ",'Copy paste to Here'!E27))),"Empty Cell")</f>
        <v>316L steel belly banana, 14g (1.6m) with a 8mm and a 5mm bezel set jewel ball using original Czech Preciosa crystals. &amp; Length: 8mm  &amp;  Crystal Color: Amethyst</v>
      </c>
      <c r="B23" s="57" t="str">
        <f>'Copy paste to Here'!C27</f>
        <v>BN2CG</v>
      </c>
      <c r="C23" s="57" t="s">
        <v>668</v>
      </c>
      <c r="D23" s="58">
        <f>Invoice!B28</f>
        <v>1</v>
      </c>
      <c r="E23" s="59">
        <f>'Shipping Invoice'!J28*$N$1</f>
        <v>0.86</v>
      </c>
      <c r="F23" s="59">
        <f t="shared" si="0"/>
        <v>0.86</v>
      </c>
      <c r="G23" s="60">
        <f t="shared" si="1"/>
        <v>32.894999999999996</v>
      </c>
      <c r="H23" s="63">
        <f t="shared" si="2"/>
        <v>32.894999999999996</v>
      </c>
    </row>
    <row r="24" spans="1:13" s="62" customFormat="1" ht="36">
      <c r="A24" s="56" t="str">
        <f>IF((LEN('Copy paste to Here'!G28))&gt;5,((CONCATENATE('Copy paste to Here'!G28," &amp; ",'Copy paste to Here'!D28,"  &amp;  ",'Copy paste to Here'!E28))),"Empty Cell")</f>
        <v>316L steel belly banana, 14g (1.6m) with a 8mm and a 5mm bezel set jewel ball using original Czech Preciosa crystals. &amp; Length: 8mm  &amp;  Crystal Color: Fuchsia</v>
      </c>
      <c r="B24" s="57" t="str">
        <f>'Copy paste to Here'!C28</f>
        <v>BN2CG</v>
      </c>
      <c r="C24" s="57" t="s">
        <v>668</v>
      </c>
      <c r="D24" s="58">
        <f>Invoice!B29</f>
        <v>3</v>
      </c>
      <c r="E24" s="59">
        <f>'Shipping Invoice'!J29*$N$1</f>
        <v>0.86</v>
      </c>
      <c r="F24" s="59">
        <f t="shared" si="0"/>
        <v>2.58</v>
      </c>
      <c r="G24" s="60">
        <f t="shared" si="1"/>
        <v>32.894999999999996</v>
      </c>
      <c r="H24" s="63">
        <f t="shared" si="2"/>
        <v>98.684999999999988</v>
      </c>
    </row>
    <row r="25" spans="1:13" s="62" customFormat="1" ht="36">
      <c r="A25" s="56" t="str">
        <f>IF((LEN('Copy paste to Here'!G29))&gt;5,((CONCATENATE('Copy paste to Here'!G29," &amp; ",'Copy paste to Here'!D29,"  &amp;  ",'Copy paste to Here'!E29))),"Empty Cell")</f>
        <v>316L steel belly banana, 14g (1.6m) with a 8mm and a 5mm bezel set jewel ball using original Czech Preciosa crystals. &amp; Length: 10mm  &amp;  Crystal Color: Rose</v>
      </c>
      <c r="B25" s="57" t="str">
        <f>'Copy paste to Here'!C29</f>
        <v>BN2CG</v>
      </c>
      <c r="C25" s="57" t="s">
        <v>668</v>
      </c>
      <c r="D25" s="58">
        <f>Invoice!B30</f>
        <v>3</v>
      </c>
      <c r="E25" s="59">
        <f>'Shipping Invoice'!J30*$N$1</f>
        <v>0.86</v>
      </c>
      <c r="F25" s="59">
        <f t="shared" si="0"/>
        <v>2.58</v>
      </c>
      <c r="G25" s="60">
        <f t="shared" si="1"/>
        <v>32.894999999999996</v>
      </c>
      <c r="H25" s="63">
        <f t="shared" si="2"/>
        <v>98.684999999999988</v>
      </c>
    </row>
    <row r="26" spans="1:13" s="62" customFormat="1" ht="36">
      <c r="A26" s="56" t="str">
        <f>IF((LEN('Copy paste to Here'!G30))&gt;5,((CONCATENATE('Copy paste to Here'!G30," &amp; ",'Copy paste to Here'!D30,"  &amp;  ",'Copy paste to Here'!E30))),"Empty Cell")</f>
        <v>316L steel belly banana, 14g (1.6m) with a 8mm and a 5mm bezel set jewel ball using original Czech Preciosa crystals. &amp; Length: 10mm  &amp;  Crystal Color: Light Sapphire</v>
      </c>
      <c r="B26" s="57" t="str">
        <f>'Copy paste to Here'!C30</f>
        <v>BN2CG</v>
      </c>
      <c r="C26" s="57" t="s">
        <v>668</v>
      </c>
      <c r="D26" s="58">
        <f>Invoice!B31</f>
        <v>2</v>
      </c>
      <c r="E26" s="59">
        <f>'Shipping Invoice'!J31*$N$1</f>
        <v>0.86</v>
      </c>
      <c r="F26" s="59">
        <f t="shared" si="0"/>
        <v>1.72</v>
      </c>
      <c r="G26" s="60">
        <f t="shared" si="1"/>
        <v>32.894999999999996</v>
      </c>
      <c r="H26" s="63">
        <f t="shared" si="2"/>
        <v>65.789999999999992</v>
      </c>
    </row>
    <row r="27" spans="1:13" s="62" customFormat="1" ht="36">
      <c r="A27" s="56" t="str">
        <f>IF((LEN('Copy paste to Here'!G31))&gt;5,((CONCATENATE('Copy paste to Here'!G31," &amp; ",'Copy paste to Here'!D31,"  &amp;  ",'Copy paste to Here'!E31))),"Empty Cell")</f>
        <v>316L steel belly banana, 14g (1.6m) with a 8mm and a 5mm bezel set jewel ball using original Czech Preciosa crystals. &amp; Length: 10mm  &amp;  Crystal Color: Hyacinth</v>
      </c>
      <c r="B27" s="57" t="str">
        <f>'Copy paste to Here'!C31</f>
        <v>BN2CG</v>
      </c>
      <c r="C27" s="57" t="s">
        <v>668</v>
      </c>
      <c r="D27" s="58">
        <f>Invoice!B32</f>
        <v>2</v>
      </c>
      <c r="E27" s="59">
        <f>'Shipping Invoice'!J32*$N$1</f>
        <v>0.86</v>
      </c>
      <c r="F27" s="59">
        <f t="shared" si="0"/>
        <v>1.72</v>
      </c>
      <c r="G27" s="60">
        <f t="shared" si="1"/>
        <v>32.894999999999996</v>
      </c>
      <c r="H27" s="63">
        <f t="shared" si="2"/>
        <v>65.789999999999992</v>
      </c>
    </row>
    <row r="28" spans="1:13" s="62" customFormat="1" ht="36">
      <c r="A28" s="56" t="str">
        <f>IF((LEN('Copy paste to Here'!G32))&gt;5,((CONCATENATE('Copy paste to Here'!G32," &amp; ",'Copy paste to Here'!D32,"  &amp;  ",'Copy paste to Here'!E32))),"Empty Cell")</f>
        <v>316L steel belly banana, 14g (1.6m) with a 8mm and a 5mm bezel set jewel ball using original Czech Preciosa crystals. &amp; Length: 12mm  &amp;  Crystal Color: Clear</v>
      </c>
      <c r="B28" s="57" t="str">
        <f>'Copy paste to Here'!C32</f>
        <v>BN2CG</v>
      </c>
      <c r="C28" s="57" t="s">
        <v>668</v>
      </c>
      <c r="D28" s="58">
        <f>Invoice!B33</f>
        <v>2</v>
      </c>
      <c r="E28" s="59">
        <f>'Shipping Invoice'!J33*$N$1</f>
        <v>0.86</v>
      </c>
      <c r="F28" s="59">
        <f t="shared" si="0"/>
        <v>1.72</v>
      </c>
      <c r="G28" s="60">
        <f t="shared" si="1"/>
        <v>32.894999999999996</v>
      </c>
      <c r="H28" s="63">
        <f t="shared" si="2"/>
        <v>65.789999999999992</v>
      </c>
    </row>
    <row r="29" spans="1:13" s="62" customFormat="1" ht="36">
      <c r="A29" s="56" t="str">
        <f>IF((LEN('Copy paste to Here'!G33))&gt;5,((CONCATENATE('Copy paste to Here'!G33," &amp; ",'Copy paste to Here'!D33,"  &amp;  ",'Copy paste to Here'!E33))),"Empty Cell")</f>
        <v>316L steel belly banana, 14g (1.6m) with a 8mm and a 5mm bezel set jewel ball using original Czech Preciosa crystals. &amp; Length: 12mm  &amp;  Crystal Color: Rose</v>
      </c>
      <c r="B29" s="57" t="str">
        <f>'Copy paste to Here'!C33</f>
        <v>BN2CG</v>
      </c>
      <c r="C29" s="57" t="s">
        <v>668</v>
      </c>
      <c r="D29" s="58">
        <f>Invoice!B34</f>
        <v>1</v>
      </c>
      <c r="E29" s="59">
        <f>'Shipping Invoice'!J34*$N$1</f>
        <v>0.86</v>
      </c>
      <c r="F29" s="59">
        <f t="shared" si="0"/>
        <v>0.86</v>
      </c>
      <c r="G29" s="60">
        <f t="shared" si="1"/>
        <v>32.894999999999996</v>
      </c>
      <c r="H29" s="63">
        <f t="shared" si="2"/>
        <v>32.894999999999996</v>
      </c>
    </row>
    <row r="30" spans="1:13" s="62" customFormat="1" ht="36">
      <c r="A30" s="56" t="str">
        <f>IF((LEN('Copy paste to Here'!G34))&gt;5,((CONCATENATE('Copy paste to Here'!G34," &amp; ",'Copy paste to Here'!D34,"  &amp;  ",'Copy paste to Here'!E34))),"Empty Cell")</f>
        <v>316L steel belly banana, 14g (1.6m) with a 8mm and a 5mm bezel set jewel ball using original Czech Preciosa crystals. &amp; Length: 12mm  &amp;  Crystal Color: Light Sapphire</v>
      </c>
      <c r="B30" s="57" t="str">
        <f>'Copy paste to Here'!C34</f>
        <v>BN2CG</v>
      </c>
      <c r="C30" s="57" t="s">
        <v>668</v>
      </c>
      <c r="D30" s="58">
        <f>Invoice!B35</f>
        <v>1</v>
      </c>
      <c r="E30" s="59">
        <f>'Shipping Invoice'!J35*$N$1</f>
        <v>0.86</v>
      </c>
      <c r="F30" s="59">
        <f t="shared" si="0"/>
        <v>0.86</v>
      </c>
      <c r="G30" s="60">
        <f t="shared" si="1"/>
        <v>32.894999999999996</v>
      </c>
      <c r="H30" s="63">
        <f t="shared" si="2"/>
        <v>32.894999999999996</v>
      </c>
    </row>
    <row r="31" spans="1:13" s="62" customFormat="1" ht="36">
      <c r="A31" s="56" t="str">
        <f>IF((LEN('Copy paste to Here'!G35))&gt;5,((CONCATENATE('Copy paste to Here'!G35," &amp; ",'Copy paste to Here'!D35,"  &amp;  ",'Copy paste to Here'!E35))),"Empty Cell")</f>
        <v>316L steel belly banana, 14g (1.6m) with a 8mm and a 5mm bezel set jewel ball using original Czech Preciosa crystals. &amp; Length: 12mm  &amp;  Crystal Color: Blue Zircon</v>
      </c>
      <c r="B31" s="57" t="str">
        <f>'Copy paste to Here'!C35</f>
        <v>BN2CG</v>
      </c>
      <c r="C31" s="57" t="s">
        <v>668</v>
      </c>
      <c r="D31" s="58">
        <f>Invoice!B36</f>
        <v>1</v>
      </c>
      <c r="E31" s="59">
        <f>'Shipping Invoice'!J36*$N$1</f>
        <v>0.86</v>
      </c>
      <c r="F31" s="59">
        <f t="shared" si="0"/>
        <v>0.86</v>
      </c>
      <c r="G31" s="60">
        <f t="shared" si="1"/>
        <v>32.894999999999996</v>
      </c>
      <c r="H31" s="63">
        <f t="shared" si="2"/>
        <v>32.894999999999996</v>
      </c>
    </row>
    <row r="32" spans="1:13" s="62" customFormat="1" ht="36">
      <c r="A32" s="56" t="str">
        <f>IF((LEN('Copy paste to Here'!G36))&gt;5,((CONCATENATE('Copy paste to Here'!G36," &amp; ",'Copy paste to Here'!D36,"  &amp;  ",'Copy paste to Here'!E36))),"Empty Cell")</f>
        <v>316L steel belly banana, 14g (1.6m) with a 8mm and a 5mm bezel set jewel ball using original Czech Preciosa crystals. &amp; Length: 12mm  &amp;  Crystal Color: Fuchsia</v>
      </c>
      <c r="B32" s="57" t="str">
        <f>'Copy paste to Here'!C36</f>
        <v>BN2CG</v>
      </c>
      <c r="C32" s="57" t="s">
        <v>668</v>
      </c>
      <c r="D32" s="58">
        <f>Invoice!B37</f>
        <v>1</v>
      </c>
      <c r="E32" s="59">
        <f>'Shipping Invoice'!J37*$N$1</f>
        <v>0.86</v>
      </c>
      <c r="F32" s="59">
        <f t="shared" si="0"/>
        <v>0.86</v>
      </c>
      <c r="G32" s="60">
        <f t="shared" si="1"/>
        <v>32.894999999999996</v>
      </c>
      <c r="H32" s="63">
        <f t="shared" si="2"/>
        <v>32.894999999999996</v>
      </c>
    </row>
    <row r="33" spans="1:8" s="62" customFormat="1" ht="36">
      <c r="A33" s="56" t="str">
        <f>IF((LEN('Copy paste to Here'!G37))&gt;5,((CONCATENATE('Copy paste to Here'!G37," &amp; ",'Copy paste to Here'!D37,"  &amp;  ",'Copy paste to Here'!E37))),"Empty Cell")</f>
        <v>316L steel belly banana, 14g (1.6m) with a 8mm and a 5mm bezel set jewel ball using original Czech Preciosa crystals. &amp; Length: 12mm  &amp;  Crystal Color: Light Siam</v>
      </c>
      <c r="B33" s="57" t="str">
        <f>'Copy paste to Here'!C37</f>
        <v>BN2CG</v>
      </c>
      <c r="C33" s="57" t="s">
        <v>668</v>
      </c>
      <c r="D33" s="58">
        <f>Invoice!B38</f>
        <v>1</v>
      </c>
      <c r="E33" s="59">
        <f>'Shipping Invoice'!J38*$N$1</f>
        <v>0.86</v>
      </c>
      <c r="F33" s="59">
        <f t="shared" si="0"/>
        <v>0.86</v>
      </c>
      <c r="G33" s="60">
        <f t="shared" si="1"/>
        <v>32.894999999999996</v>
      </c>
      <c r="H33" s="63">
        <f t="shared" si="2"/>
        <v>32.894999999999996</v>
      </c>
    </row>
    <row r="34" spans="1:8" s="62" customFormat="1" ht="36">
      <c r="A34" s="56" t="str">
        <f>IF((LEN('Copy paste to Here'!G38))&gt;5,((CONCATENATE('Copy paste to Here'!G38," &amp; ",'Copy paste to Here'!D38,"  &amp;  ",'Copy paste to Here'!E38))),"Empty Cell")</f>
        <v>316L steel belly banana, 14g (1.6m) with a 8mm and a 5mm bezel set jewel ball using original Czech Preciosa crystals. &amp; Length: 12mm  &amp;  Crystal Color: Emerald</v>
      </c>
      <c r="B34" s="57" t="str">
        <f>'Copy paste to Here'!C38</f>
        <v>BN2CG</v>
      </c>
      <c r="C34" s="57" t="s">
        <v>668</v>
      </c>
      <c r="D34" s="58">
        <f>Invoice!B39</f>
        <v>2</v>
      </c>
      <c r="E34" s="59">
        <f>'Shipping Invoice'!J39*$N$1</f>
        <v>0.86</v>
      </c>
      <c r="F34" s="59">
        <f t="shared" si="0"/>
        <v>1.72</v>
      </c>
      <c r="G34" s="60">
        <f t="shared" si="1"/>
        <v>32.894999999999996</v>
      </c>
      <c r="H34" s="63">
        <f t="shared" si="2"/>
        <v>65.789999999999992</v>
      </c>
    </row>
    <row r="35" spans="1:8" s="62" customFormat="1" ht="36">
      <c r="A35" s="56" t="str">
        <f>IF((LEN('Copy paste to Here'!G39))&gt;5,((CONCATENATE('Copy paste to Here'!G39," &amp; ",'Copy paste to Here'!D39,"  &amp;  ",'Copy paste to Here'!E39))),"Empty Cell")</f>
        <v>316L steel belly banana, 14g (1.6m) with a 8mm and a 5mm bezel set jewel ball using original Czech Preciosa crystals. &amp; Length: 12mm  &amp;  Crystal Color: Peridot</v>
      </c>
      <c r="B35" s="57" t="str">
        <f>'Copy paste to Here'!C39</f>
        <v>BN2CG</v>
      </c>
      <c r="C35" s="57" t="s">
        <v>668</v>
      </c>
      <c r="D35" s="58">
        <f>Invoice!B40</f>
        <v>2</v>
      </c>
      <c r="E35" s="59">
        <f>'Shipping Invoice'!J40*$N$1</f>
        <v>0.86</v>
      </c>
      <c r="F35" s="59">
        <f t="shared" si="0"/>
        <v>1.72</v>
      </c>
      <c r="G35" s="60">
        <f t="shared" si="1"/>
        <v>32.894999999999996</v>
      </c>
      <c r="H35" s="63">
        <f t="shared" si="2"/>
        <v>65.789999999999992</v>
      </c>
    </row>
    <row r="36" spans="1:8" s="62" customFormat="1" ht="36">
      <c r="A36" s="56" t="str">
        <f>IF((LEN('Copy paste to Here'!G40))&gt;5,((CONCATENATE('Copy paste to Here'!G40," &amp; ",'Copy paste to Here'!D40,"  &amp;  ",'Copy paste to Here'!E40))),"Empty Cell")</f>
        <v>Surgical steel belly banana, 14g (1.6mm) with 5mm and a 10mm multi-crystal ferido glued lower ball with resin cover &amp; Length: 10mm  &amp;  Crystal Color: Clear</v>
      </c>
      <c r="B36" s="57" t="str">
        <f>'Copy paste to Here'!C40</f>
        <v>BN2FR105</v>
      </c>
      <c r="C36" s="57" t="s">
        <v>717</v>
      </c>
      <c r="D36" s="58">
        <f>Invoice!B41</f>
        <v>1</v>
      </c>
      <c r="E36" s="59">
        <f>'Shipping Invoice'!J41*$N$1</f>
        <v>4.99</v>
      </c>
      <c r="F36" s="59">
        <f t="shared" si="0"/>
        <v>4.99</v>
      </c>
      <c r="G36" s="60">
        <f t="shared" si="1"/>
        <v>190.86750000000001</v>
      </c>
      <c r="H36" s="63">
        <f t="shared" si="2"/>
        <v>190.86750000000001</v>
      </c>
    </row>
    <row r="37" spans="1:8" s="62" customFormat="1" ht="36">
      <c r="A37" s="56" t="str">
        <f>IF((LEN('Copy paste to Here'!G41))&gt;5,((CONCATENATE('Copy paste to Here'!G41," &amp; ",'Copy paste to Here'!D41,"  &amp;  ",'Copy paste to Here'!E41))),"Empty Cell")</f>
        <v>Surgical steel belly banana, 14g (1.6mm) with 5mm and a 10mm multi-crystal ferido glued lower ball with resin cover &amp; Length: 10mm  &amp;  Crystal Color: AB</v>
      </c>
      <c r="B37" s="57" t="str">
        <f>'Copy paste to Here'!C41</f>
        <v>BN2FR105</v>
      </c>
      <c r="C37" s="57" t="s">
        <v>717</v>
      </c>
      <c r="D37" s="58">
        <f>Invoice!B42</f>
        <v>1</v>
      </c>
      <c r="E37" s="59">
        <f>'Shipping Invoice'!J42*$N$1</f>
        <v>4.99</v>
      </c>
      <c r="F37" s="59">
        <f t="shared" si="0"/>
        <v>4.99</v>
      </c>
      <c r="G37" s="60">
        <f t="shared" si="1"/>
        <v>190.86750000000001</v>
      </c>
      <c r="H37" s="63">
        <f t="shared" si="2"/>
        <v>190.86750000000001</v>
      </c>
    </row>
    <row r="38" spans="1:8" s="62" customFormat="1" ht="36">
      <c r="A38" s="56" t="str">
        <f>IF((LEN('Copy paste to Here'!G42))&gt;5,((CONCATENATE('Copy paste to Here'!G42," &amp; ",'Copy paste to Here'!D42,"  &amp;  ",'Copy paste to Here'!E42))),"Empty Cell")</f>
        <v>Surgical steel belly banana, 14g (1.6mm) with 5mm and a 10mm multi-crystal ferido glued lower ball with resin cover &amp; Length: 10mm  &amp;  Crystal Color: Amethyst</v>
      </c>
      <c r="B38" s="57" t="str">
        <f>'Copy paste to Here'!C42</f>
        <v>BN2FR105</v>
      </c>
      <c r="C38" s="57" t="s">
        <v>717</v>
      </c>
      <c r="D38" s="58">
        <f>Invoice!B43</f>
        <v>1</v>
      </c>
      <c r="E38" s="59">
        <f>'Shipping Invoice'!J43*$N$1</f>
        <v>4.99</v>
      </c>
      <c r="F38" s="59">
        <f t="shared" si="0"/>
        <v>4.99</v>
      </c>
      <c r="G38" s="60">
        <f t="shared" si="1"/>
        <v>190.86750000000001</v>
      </c>
      <c r="H38" s="63">
        <f t="shared" si="2"/>
        <v>190.86750000000001</v>
      </c>
    </row>
    <row r="39" spans="1:8" s="62" customFormat="1" ht="36">
      <c r="A39" s="56" t="str">
        <f>IF((LEN('Copy paste to Here'!G43))&gt;5,((CONCATENATE('Copy paste to Here'!G43," &amp; ",'Copy paste to Here'!D43,"  &amp;  ",'Copy paste to Here'!E43))),"Empty Cell")</f>
        <v>Surgical steel belly banana, 14g (1.6mm) with a 5 &amp; 8mm multi-crystal ferido glued balls with resin cover &amp; Length: 10mm  &amp;  Crystal Color: Clear</v>
      </c>
      <c r="B39" s="57" t="str">
        <f>'Copy paste to Here'!C43</f>
        <v>BN2FRG</v>
      </c>
      <c r="C39" s="57" t="s">
        <v>729</v>
      </c>
      <c r="D39" s="58">
        <f>Invoice!B44</f>
        <v>10</v>
      </c>
      <c r="E39" s="59">
        <f>'Shipping Invoice'!J44*$N$1</f>
        <v>4.6399999999999997</v>
      </c>
      <c r="F39" s="59">
        <f t="shared" si="0"/>
        <v>46.4</v>
      </c>
      <c r="G39" s="60">
        <f t="shared" si="1"/>
        <v>177.48</v>
      </c>
      <c r="H39" s="63">
        <f t="shared" si="2"/>
        <v>1774.8</v>
      </c>
    </row>
    <row r="40" spans="1:8" s="62" customFormat="1" ht="36">
      <c r="A40" s="56" t="str">
        <f>IF((LEN('Copy paste to Here'!G44))&gt;5,((CONCATENATE('Copy paste to Here'!G44," &amp; ",'Copy paste to Here'!D44,"  &amp;  ",'Copy paste to Here'!E44))),"Empty Cell")</f>
        <v>Surgical steel belly banana, 14g (1.6mm) with a 5 &amp; 8mm multi-crystal ferido glued balls with resin cover &amp; Length: 10mm  &amp;  Crystal Color: Fuchsia</v>
      </c>
      <c r="B40" s="57" t="str">
        <f>'Copy paste to Here'!C44</f>
        <v>BN2FRG</v>
      </c>
      <c r="C40" s="57" t="s">
        <v>729</v>
      </c>
      <c r="D40" s="58">
        <f>Invoice!B45</f>
        <v>2</v>
      </c>
      <c r="E40" s="59">
        <f>'Shipping Invoice'!J45*$N$1</f>
        <v>4.6399999999999997</v>
      </c>
      <c r="F40" s="59">
        <f t="shared" si="0"/>
        <v>9.2799999999999994</v>
      </c>
      <c r="G40" s="60">
        <f t="shared" si="1"/>
        <v>177.48</v>
      </c>
      <c r="H40" s="63">
        <f t="shared" si="2"/>
        <v>354.96</v>
      </c>
    </row>
    <row r="41" spans="1:8" s="62" customFormat="1" ht="36">
      <c r="A41" s="56" t="str">
        <f>IF((LEN('Copy paste to Here'!G45))&gt;5,((CONCATENATE('Copy paste to Here'!G45," &amp; ",'Copy paste to Here'!D45,"  &amp;  ",'Copy paste to Here'!E45))),"Empty Cell")</f>
        <v xml:space="preserve">Flat dome shaped surgical steel dermal anchor top part for internally threaded, 16g (1.2mm) dermal anchor base plate with a height of 2mm - 2.5mm &amp; Size: 4mm  &amp;  </v>
      </c>
      <c r="B41" s="57" t="str">
        <f>'Copy paste to Here'!C45</f>
        <v>IAG</v>
      </c>
      <c r="C41" s="57" t="s">
        <v>757</v>
      </c>
      <c r="D41" s="58">
        <f>Invoice!B46</f>
        <v>6</v>
      </c>
      <c r="E41" s="59">
        <f>'Shipping Invoice'!J46*$N$1</f>
        <v>0.34</v>
      </c>
      <c r="F41" s="59">
        <f t="shared" si="0"/>
        <v>2.04</v>
      </c>
      <c r="G41" s="60">
        <f t="shared" si="1"/>
        <v>13.005000000000001</v>
      </c>
      <c r="H41" s="63">
        <f t="shared" si="2"/>
        <v>78.03</v>
      </c>
    </row>
    <row r="42" spans="1:8" s="62" customFormat="1" ht="36">
      <c r="A42" s="56" t="str">
        <f>IF((LEN('Copy paste to Here'!G46))&gt;5,((CONCATENATE('Copy paste to Here'!G46," &amp; ",'Copy paste to Here'!D46,"  &amp;  ",'Copy paste to Here'!E46))),"Empty Cell")</f>
        <v xml:space="preserve">Flat dome shaped surgical steel dermal anchor top part for internally threaded, 16g (1.2mm) dermal anchor base plate with a height of 2mm - 2.5mm &amp; Size: 5mm  &amp;  </v>
      </c>
      <c r="B42" s="57" t="str">
        <f>'Copy paste to Here'!C46</f>
        <v>IAG</v>
      </c>
      <c r="C42" s="57" t="s">
        <v>758</v>
      </c>
      <c r="D42" s="58">
        <f>Invoice!B47</f>
        <v>6</v>
      </c>
      <c r="E42" s="59">
        <f>'Shipping Invoice'!J47*$N$1</f>
        <v>0.34</v>
      </c>
      <c r="F42" s="59">
        <f t="shared" si="0"/>
        <v>2.04</v>
      </c>
      <c r="G42" s="60">
        <f t="shared" si="1"/>
        <v>13.005000000000001</v>
      </c>
      <c r="H42" s="63">
        <f t="shared" si="2"/>
        <v>78.03</v>
      </c>
    </row>
    <row r="43" spans="1:8" s="62" customFormat="1" ht="36">
      <c r="A43" s="56" t="str">
        <f>IF((LEN('Copy paste to Here'!G47))&gt;5,((CONCATENATE('Copy paste to Here'!G47," &amp; ",'Copy paste to Here'!D47,"  &amp;  ",'Copy paste to Here'!E47))),"Empty Cell")</f>
        <v xml:space="preserve">316L steel 3mm dermal anchor top part with bezel set flat crystal for 1.6mm (14g) posts with 1.2mm internal threading &amp; Crystal Color: Clear  &amp;  </v>
      </c>
      <c r="B43" s="57" t="str">
        <f>'Copy paste to Here'!C47</f>
        <v>IJF3</v>
      </c>
      <c r="C43" s="57" t="s">
        <v>733</v>
      </c>
      <c r="D43" s="58">
        <f>Invoice!B48</f>
        <v>6</v>
      </c>
      <c r="E43" s="59">
        <f>'Shipping Invoice'!J48*$N$1</f>
        <v>0.49</v>
      </c>
      <c r="F43" s="59">
        <f t="shared" si="0"/>
        <v>2.94</v>
      </c>
      <c r="G43" s="60">
        <f t="shared" si="1"/>
        <v>18.7425</v>
      </c>
      <c r="H43" s="63">
        <f t="shared" si="2"/>
        <v>112.455</v>
      </c>
    </row>
    <row r="44" spans="1:8" s="62" customFormat="1" ht="36">
      <c r="A44" s="56" t="str">
        <f>IF((LEN('Copy paste to Here'!G48))&gt;5,((CONCATENATE('Copy paste to Here'!G48," &amp; ",'Copy paste to Here'!D48,"  &amp;  ",'Copy paste to Here'!E48))),"Empty Cell")</f>
        <v xml:space="preserve">316L steel 4mm dermal anchor top part with bezel set flat crystal for 1.6mm (14g) posts with 1.2mm internal threading &amp; Crystal Color: Clear  &amp;  </v>
      </c>
      <c r="B44" s="57" t="str">
        <f>'Copy paste to Here'!C48</f>
        <v>IJF4</v>
      </c>
      <c r="C44" s="57" t="s">
        <v>735</v>
      </c>
      <c r="D44" s="58">
        <f>Invoice!B49</f>
        <v>6</v>
      </c>
      <c r="E44" s="59">
        <f>'Shipping Invoice'!J49*$N$1</f>
        <v>0.54</v>
      </c>
      <c r="F44" s="59">
        <f t="shared" si="0"/>
        <v>3.24</v>
      </c>
      <c r="G44" s="60">
        <f t="shared" si="1"/>
        <v>20.655000000000001</v>
      </c>
      <c r="H44" s="63">
        <f t="shared" si="2"/>
        <v>123.93</v>
      </c>
    </row>
    <row r="45" spans="1:8" s="62" customFormat="1" ht="36">
      <c r="A45" s="56" t="str">
        <f>IF((LEN('Copy paste to Here'!G49))&gt;5,((CONCATENATE('Copy paste to Here'!G49," &amp; ",'Copy paste to Here'!D49,"  &amp;  ",'Copy paste to Here'!E49))),"Empty Cell")</f>
        <v xml:space="preserve">316L steel 4mm dermal anchor top part with bezel set flat crystal for 1.6mm (14g) posts with 1.2mm internal threading &amp; Crystal Color: Light Sapphire  &amp;  </v>
      </c>
      <c r="B45" s="57" t="str">
        <f>'Copy paste to Here'!C49</f>
        <v>IJF4</v>
      </c>
      <c r="C45" s="57" t="s">
        <v>735</v>
      </c>
      <c r="D45" s="58">
        <f>Invoice!B50</f>
        <v>5</v>
      </c>
      <c r="E45" s="59">
        <f>'Shipping Invoice'!J50*$N$1</f>
        <v>0.54</v>
      </c>
      <c r="F45" s="59">
        <f t="shared" si="0"/>
        <v>2.7</v>
      </c>
      <c r="G45" s="60">
        <f t="shared" si="1"/>
        <v>20.655000000000001</v>
      </c>
      <c r="H45" s="63">
        <f t="shared" si="2"/>
        <v>103.27500000000001</v>
      </c>
    </row>
    <row r="46" spans="1:8" s="62" customFormat="1" ht="36">
      <c r="A46" s="56" t="str">
        <f>IF((LEN('Copy paste to Here'!G50))&gt;5,((CONCATENATE('Copy paste to Here'!G50," &amp; ",'Copy paste to Here'!D50,"  &amp;  ",'Copy paste to Here'!E50))),"Empty Cell")</f>
        <v xml:space="preserve">316L steel 4mm dermal anchor top part with bezel set flat crystal for 1.6mm (14g) posts with 1.2mm internal threading &amp; Crystal Color: Blue Zircon  &amp;  </v>
      </c>
      <c r="B46" s="57" t="str">
        <f>'Copy paste to Here'!C50</f>
        <v>IJF4</v>
      </c>
      <c r="C46" s="57" t="s">
        <v>735</v>
      </c>
      <c r="D46" s="58">
        <f>Invoice!B51</f>
        <v>5</v>
      </c>
      <c r="E46" s="59">
        <f>'Shipping Invoice'!J51*$N$1</f>
        <v>0.54</v>
      </c>
      <c r="F46" s="59">
        <f t="shared" si="0"/>
        <v>2.7</v>
      </c>
      <c r="G46" s="60">
        <f t="shared" si="1"/>
        <v>20.655000000000001</v>
      </c>
      <c r="H46" s="63">
        <f t="shared" si="2"/>
        <v>103.27500000000001</v>
      </c>
    </row>
    <row r="47" spans="1:8" s="62" customFormat="1" ht="36">
      <c r="A47" s="56" t="str">
        <f>IF((LEN('Copy paste to Here'!G51))&gt;5,((CONCATENATE('Copy paste to Here'!G51," &amp; ",'Copy paste to Here'!D51,"  &amp;  ",'Copy paste to Here'!E51))),"Empty Cell")</f>
        <v xml:space="preserve">316L steel 4mm dermal anchor top part with bezel set flat crystal for 1.6mm (14g) posts with 1.2mm internal threading &amp; Crystal Color: Jet  &amp;  </v>
      </c>
      <c r="B47" s="57" t="str">
        <f>'Copy paste to Here'!C51</f>
        <v>IJF4</v>
      </c>
      <c r="C47" s="57" t="s">
        <v>735</v>
      </c>
      <c r="D47" s="58">
        <f>Invoice!B52</f>
        <v>2</v>
      </c>
      <c r="E47" s="59">
        <f>'Shipping Invoice'!J52*$N$1</f>
        <v>0.54</v>
      </c>
      <c r="F47" s="59">
        <f t="shared" si="0"/>
        <v>1.08</v>
      </c>
      <c r="G47" s="60">
        <f t="shared" si="1"/>
        <v>20.655000000000001</v>
      </c>
      <c r="H47" s="63">
        <f t="shared" si="2"/>
        <v>41.31</v>
      </c>
    </row>
    <row r="48" spans="1:8" s="62" customFormat="1" ht="36">
      <c r="A48" s="56" t="str">
        <f>IF((LEN('Copy paste to Here'!G52))&gt;5,((CONCATENATE('Copy paste to Here'!G52," &amp; ",'Copy paste to Here'!D52,"  &amp;  ",'Copy paste to Here'!E52))),"Empty Cell")</f>
        <v xml:space="preserve">316L steel 4mm dermal anchor top part with bezel set flat crystal for 1.6mm (14g) posts with 1.2mm internal threading &amp; Crystal Color: Light Siam  &amp;  </v>
      </c>
      <c r="B48" s="57" t="str">
        <f>'Copy paste to Here'!C52</f>
        <v>IJF4</v>
      </c>
      <c r="C48" s="57" t="s">
        <v>735</v>
      </c>
      <c r="D48" s="58">
        <f>Invoice!B53</f>
        <v>4</v>
      </c>
      <c r="E48" s="59">
        <f>'Shipping Invoice'!J53*$N$1</f>
        <v>0.54</v>
      </c>
      <c r="F48" s="59">
        <f t="shared" si="0"/>
        <v>2.16</v>
      </c>
      <c r="G48" s="60">
        <f t="shared" si="1"/>
        <v>20.655000000000001</v>
      </c>
      <c r="H48" s="63">
        <f t="shared" si="2"/>
        <v>82.62</v>
      </c>
    </row>
    <row r="49" spans="1:8" s="62" customFormat="1" ht="36">
      <c r="A49" s="56" t="str">
        <f>IF((LEN('Copy paste to Here'!G53))&gt;5,((CONCATENATE('Copy paste to Here'!G53," &amp; ",'Copy paste to Here'!D53,"  &amp;  ",'Copy paste to Here'!E53))),"Empty Cell")</f>
        <v xml:space="preserve">316L steel 4mm dermal anchor top part with bezel set flat crystal for 1.6mm (14g) posts with 1.2mm internal threading &amp; Crystal Color: Peridot  &amp;  </v>
      </c>
      <c r="B49" s="57" t="str">
        <f>'Copy paste to Here'!C53</f>
        <v>IJF4</v>
      </c>
      <c r="C49" s="57" t="s">
        <v>735</v>
      </c>
      <c r="D49" s="58">
        <f>Invoice!B54</f>
        <v>4</v>
      </c>
      <c r="E49" s="59">
        <f>'Shipping Invoice'!J54*$N$1</f>
        <v>0.54</v>
      </c>
      <c r="F49" s="59">
        <f t="shared" si="0"/>
        <v>2.16</v>
      </c>
      <c r="G49" s="60">
        <f t="shared" si="1"/>
        <v>20.655000000000001</v>
      </c>
      <c r="H49" s="63">
        <f t="shared" si="2"/>
        <v>82.62</v>
      </c>
    </row>
    <row r="50" spans="1:8" s="62" customFormat="1" ht="36">
      <c r="A50" s="56" t="str">
        <f>IF((LEN('Copy paste to Here'!G54))&gt;5,((CONCATENATE('Copy paste to Here'!G54," &amp; ",'Copy paste to Here'!D54,"  &amp;  ",'Copy paste to Here'!E54))),"Empty Cell")</f>
        <v xml:space="preserve">316L steel 5mm dermal anchor top part with bezel set flat crystal for 1.6mm (14g) posts with 1.2mm internal threading &amp; Crystal Color: Clear  &amp;  </v>
      </c>
      <c r="B50" s="57" t="str">
        <f>'Copy paste to Here'!C54</f>
        <v>IJF5</v>
      </c>
      <c r="C50" s="57" t="s">
        <v>573</v>
      </c>
      <c r="D50" s="58">
        <f>Invoice!B55</f>
        <v>4</v>
      </c>
      <c r="E50" s="59">
        <f>'Shipping Invoice'!J55*$N$1</f>
        <v>0.59</v>
      </c>
      <c r="F50" s="59">
        <f t="shared" si="0"/>
        <v>2.36</v>
      </c>
      <c r="G50" s="60">
        <f t="shared" si="1"/>
        <v>22.567499999999999</v>
      </c>
      <c r="H50" s="63">
        <f t="shared" si="2"/>
        <v>90.27</v>
      </c>
    </row>
    <row r="51" spans="1:8" s="62" customFormat="1" ht="36">
      <c r="A51" s="56" t="str">
        <f>IF((LEN('Copy paste to Here'!G55))&gt;5,((CONCATENATE('Copy paste to Here'!G55," &amp; ",'Copy paste to Here'!D55,"  &amp;  ",'Copy paste to Here'!E55))),"Empty Cell")</f>
        <v xml:space="preserve">316L steel 5mm dermal anchor top part with bezel set flat crystal for 1.6mm (14g) posts with 1.2mm internal threading &amp; Crystal Color: AB  &amp;  </v>
      </c>
      <c r="B51" s="57" t="str">
        <f>'Copy paste to Here'!C55</f>
        <v>IJF5</v>
      </c>
      <c r="C51" s="57" t="s">
        <v>573</v>
      </c>
      <c r="D51" s="58">
        <f>Invoice!B56</f>
        <v>4</v>
      </c>
      <c r="E51" s="59">
        <f>'Shipping Invoice'!J56*$N$1</f>
        <v>0.59</v>
      </c>
      <c r="F51" s="59">
        <f t="shared" si="0"/>
        <v>2.36</v>
      </c>
      <c r="G51" s="60">
        <f t="shared" si="1"/>
        <v>22.567499999999999</v>
      </c>
      <c r="H51" s="63">
        <f t="shared" si="2"/>
        <v>90.27</v>
      </c>
    </row>
    <row r="52" spans="1:8" s="62" customFormat="1" ht="36">
      <c r="A52" s="56" t="str">
        <f>IF((LEN('Copy paste to Here'!G56))&gt;5,((CONCATENATE('Copy paste to Here'!G56," &amp; ",'Copy paste to Here'!D56,"  &amp;  ",'Copy paste to Here'!E56))),"Empty Cell")</f>
        <v xml:space="preserve">316L steel 5mm dermal anchor top part with bezel set flat crystal for 1.6mm (14g) posts with 1.2mm internal threading &amp; Crystal Color: Light Sapphire  &amp;  </v>
      </c>
      <c r="B52" s="57" t="str">
        <f>'Copy paste to Here'!C56</f>
        <v>IJF5</v>
      </c>
      <c r="C52" s="57" t="s">
        <v>573</v>
      </c>
      <c r="D52" s="58">
        <f>Invoice!B57</f>
        <v>3</v>
      </c>
      <c r="E52" s="59">
        <f>'Shipping Invoice'!J57*$N$1</f>
        <v>0.59</v>
      </c>
      <c r="F52" s="59">
        <f t="shared" si="0"/>
        <v>1.77</v>
      </c>
      <c r="G52" s="60">
        <f t="shared" si="1"/>
        <v>22.567499999999999</v>
      </c>
      <c r="H52" s="63">
        <f t="shared" si="2"/>
        <v>67.702500000000001</v>
      </c>
    </row>
    <row r="53" spans="1:8" s="62" customFormat="1" ht="36">
      <c r="A53" s="56" t="str">
        <f>IF((LEN('Copy paste to Here'!G57))&gt;5,((CONCATENATE('Copy paste to Here'!G57," &amp; ",'Copy paste to Here'!D57,"  &amp;  ",'Copy paste to Here'!E57))),"Empty Cell")</f>
        <v xml:space="preserve">316L steel 5mm dermal anchor top part with bezel set flat crystal for 1.6mm (14g) posts with 1.2mm internal threading &amp; Crystal Color: Sapphire  &amp;  </v>
      </c>
      <c r="B53" s="57" t="str">
        <f>'Copy paste to Here'!C57</f>
        <v>IJF5</v>
      </c>
      <c r="C53" s="57" t="s">
        <v>573</v>
      </c>
      <c r="D53" s="58">
        <f>Invoice!B58</f>
        <v>6</v>
      </c>
      <c r="E53" s="59">
        <f>'Shipping Invoice'!J58*$N$1</f>
        <v>0.59</v>
      </c>
      <c r="F53" s="59">
        <f t="shared" si="0"/>
        <v>3.54</v>
      </c>
      <c r="G53" s="60">
        <f t="shared" si="1"/>
        <v>22.567499999999999</v>
      </c>
      <c r="H53" s="63">
        <f t="shared" si="2"/>
        <v>135.405</v>
      </c>
    </row>
    <row r="54" spans="1:8" s="62" customFormat="1" ht="36">
      <c r="A54" s="56" t="str">
        <f>IF((LEN('Copy paste to Here'!G58))&gt;5,((CONCATENATE('Copy paste to Here'!G58," &amp; ",'Copy paste to Here'!D58,"  &amp;  ",'Copy paste to Here'!E58))),"Empty Cell")</f>
        <v xml:space="preserve">316L steel 5mm dermal anchor top part with bezel set flat crystal for 1.6mm (14g) posts with 1.2mm internal threading &amp; Crystal Color: Aquamarine  &amp;  </v>
      </c>
      <c r="B54" s="57" t="str">
        <f>'Copy paste to Here'!C58</f>
        <v>IJF5</v>
      </c>
      <c r="C54" s="57" t="s">
        <v>573</v>
      </c>
      <c r="D54" s="58">
        <f>Invoice!B59</f>
        <v>4</v>
      </c>
      <c r="E54" s="59">
        <f>'Shipping Invoice'!J59*$N$1</f>
        <v>0.59</v>
      </c>
      <c r="F54" s="59">
        <f t="shared" si="0"/>
        <v>2.36</v>
      </c>
      <c r="G54" s="60">
        <f t="shared" si="1"/>
        <v>22.567499999999999</v>
      </c>
      <c r="H54" s="63">
        <f t="shared" si="2"/>
        <v>90.27</v>
      </c>
    </row>
    <row r="55" spans="1:8" s="62" customFormat="1" ht="36">
      <c r="A55" s="56" t="str">
        <f>IF((LEN('Copy paste to Here'!G59))&gt;5,((CONCATENATE('Copy paste to Here'!G59," &amp; ",'Copy paste to Here'!D59,"  &amp;  ",'Copy paste to Here'!E59))),"Empty Cell")</f>
        <v xml:space="preserve">316L steel 5mm dermal anchor top part with bezel set flat crystal for 1.6mm (14g) posts with 1.2mm internal threading &amp; Crystal Color: Blue Zircon  &amp;  </v>
      </c>
      <c r="B55" s="57" t="str">
        <f>'Copy paste to Here'!C59</f>
        <v>IJF5</v>
      </c>
      <c r="C55" s="57" t="s">
        <v>573</v>
      </c>
      <c r="D55" s="58">
        <f>Invoice!B60</f>
        <v>5</v>
      </c>
      <c r="E55" s="59">
        <f>'Shipping Invoice'!J60*$N$1</f>
        <v>0.59</v>
      </c>
      <c r="F55" s="59">
        <f t="shared" si="0"/>
        <v>2.9499999999999997</v>
      </c>
      <c r="G55" s="60">
        <f t="shared" si="1"/>
        <v>22.567499999999999</v>
      </c>
      <c r="H55" s="63">
        <f t="shared" si="2"/>
        <v>112.83749999999999</v>
      </c>
    </row>
    <row r="56" spans="1:8" s="62" customFormat="1" ht="36">
      <c r="A56" s="56" t="str">
        <f>IF((LEN('Copy paste to Here'!G60))&gt;5,((CONCATENATE('Copy paste to Here'!G60," &amp; ",'Copy paste to Here'!D60,"  &amp;  ",'Copy paste to Here'!E60))),"Empty Cell")</f>
        <v xml:space="preserve">316L steel 5mm dermal anchor top part with bezel set flat crystal for 1.6mm (14g) posts with 1.2mm internal threading &amp; Crystal Color: Jet  &amp;  </v>
      </c>
      <c r="B56" s="57" t="str">
        <f>'Copy paste to Here'!C60</f>
        <v>IJF5</v>
      </c>
      <c r="C56" s="57" t="s">
        <v>573</v>
      </c>
      <c r="D56" s="58">
        <f>Invoice!B61</f>
        <v>3</v>
      </c>
      <c r="E56" s="59">
        <f>'Shipping Invoice'!J61*$N$1</f>
        <v>0.59</v>
      </c>
      <c r="F56" s="59">
        <f t="shared" si="0"/>
        <v>1.77</v>
      </c>
      <c r="G56" s="60">
        <f t="shared" si="1"/>
        <v>22.567499999999999</v>
      </c>
      <c r="H56" s="63">
        <f t="shared" si="2"/>
        <v>67.702500000000001</v>
      </c>
    </row>
    <row r="57" spans="1:8" s="62" customFormat="1" ht="36">
      <c r="A57" s="56" t="str">
        <f>IF((LEN('Copy paste to Here'!G61))&gt;5,((CONCATENATE('Copy paste to Here'!G61," &amp; ",'Copy paste to Here'!D61,"  &amp;  ",'Copy paste to Here'!E61))),"Empty Cell")</f>
        <v xml:space="preserve">316L steel 5mm dermal anchor top part with bezel set flat crystal for 1.6mm (14g) posts with 1.2mm internal threading &amp; Crystal Color: Fuchsia  &amp;  </v>
      </c>
      <c r="B57" s="57" t="str">
        <f>'Copy paste to Here'!C61</f>
        <v>IJF5</v>
      </c>
      <c r="C57" s="57" t="s">
        <v>573</v>
      </c>
      <c r="D57" s="58">
        <f>Invoice!B62</f>
        <v>5</v>
      </c>
      <c r="E57" s="59">
        <f>'Shipping Invoice'!J62*$N$1</f>
        <v>0.59</v>
      </c>
      <c r="F57" s="59">
        <f t="shared" si="0"/>
        <v>2.9499999999999997</v>
      </c>
      <c r="G57" s="60">
        <f t="shared" si="1"/>
        <v>22.567499999999999</v>
      </c>
      <c r="H57" s="63">
        <f t="shared" si="2"/>
        <v>112.83749999999999</v>
      </c>
    </row>
    <row r="58" spans="1:8" s="62" customFormat="1" ht="36">
      <c r="A58" s="56" t="str">
        <f>IF((LEN('Copy paste to Here'!G62))&gt;5,((CONCATENATE('Copy paste to Here'!G62," &amp; ",'Copy paste to Here'!D62,"  &amp;  ",'Copy paste to Here'!E62))),"Empty Cell")</f>
        <v xml:space="preserve">316L steel 5mm dermal anchor top part with bezel set flat crystal for 1.6mm (14g) posts with 1.2mm internal threading &amp; Crystal Color: Light Siam  &amp;  </v>
      </c>
      <c r="B58" s="57" t="str">
        <f>'Copy paste to Here'!C62</f>
        <v>IJF5</v>
      </c>
      <c r="C58" s="57" t="s">
        <v>573</v>
      </c>
      <c r="D58" s="58">
        <f>Invoice!B63</f>
        <v>5</v>
      </c>
      <c r="E58" s="59">
        <f>'Shipping Invoice'!J63*$N$1</f>
        <v>0.59</v>
      </c>
      <c r="F58" s="59">
        <f t="shared" si="0"/>
        <v>2.9499999999999997</v>
      </c>
      <c r="G58" s="60">
        <f t="shared" si="1"/>
        <v>22.567499999999999</v>
      </c>
      <c r="H58" s="63">
        <f t="shared" si="2"/>
        <v>112.83749999999999</v>
      </c>
    </row>
    <row r="59" spans="1:8" s="62" customFormat="1" ht="36">
      <c r="A59" s="56" t="str">
        <f>IF((LEN('Copy paste to Here'!G63))&gt;5,((CONCATENATE('Copy paste to Here'!G63," &amp; ",'Copy paste to Here'!D63,"  &amp;  ",'Copy paste to Here'!E63))),"Empty Cell")</f>
        <v>Surgical steel belly banana, 14g (1.6mm) with a heart shaped lower part with ferido glued crystals with resin cover &amp; Length: 10mm  &amp;  Crystal Color: Clear</v>
      </c>
      <c r="B59" s="57" t="str">
        <f>'Copy paste to Here'!C63</f>
        <v>MCD426</v>
      </c>
      <c r="C59" s="57" t="s">
        <v>738</v>
      </c>
      <c r="D59" s="58">
        <f>Invoice!B64</f>
        <v>3</v>
      </c>
      <c r="E59" s="59">
        <f>'Shipping Invoice'!J64*$N$1</f>
        <v>2.1800000000000002</v>
      </c>
      <c r="F59" s="59">
        <f t="shared" si="0"/>
        <v>6.5400000000000009</v>
      </c>
      <c r="G59" s="60">
        <f t="shared" si="1"/>
        <v>83.385000000000005</v>
      </c>
      <c r="H59" s="63">
        <f t="shared" si="2"/>
        <v>250.15500000000003</v>
      </c>
    </row>
    <row r="60" spans="1:8" s="62" customFormat="1" ht="36">
      <c r="A60" s="56" t="str">
        <f>IF((LEN('Copy paste to Here'!G64))&gt;5,((CONCATENATE('Copy paste to Here'!G64," &amp; ",'Copy paste to Here'!D64,"  &amp;  ",'Copy paste to Here'!E64))),"Empty Cell")</f>
        <v>Surgical steel belly banana, 14g (1.6mm) with a heart shaped lower part with ferido glued crystals with resin cover &amp; Length: 10mm  &amp;  Crystal Color: AB</v>
      </c>
      <c r="B60" s="57" t="str">
        <f>'Copy paste to Here'!C64</f>
        <v>MCD426</v>
      </c>
      <c r="C60" s="57" t="s">
        <v>738</v>
      </c>
      <c r="D60" s="58">
        <f>Invoice!B65</f>
        <v>3</v>
      </c>
      <c r="E60" s="59">
        <f>'Shipping Invoice'!J65*$N$1</f>
        <v>2.1800000000000002</v>
      </c>
      <c r="F60" s="59">
        <f t="shared" si="0"/>
        <v>6.5400000000000009</v>
      </c>
      <c r="G60" s="60">
        <f t="shared" si="1"/>
        <v>83.385000000000005</v>
      </c>
      <c r="H60" s="63">
        <f t="shared" si="2"/>
        <v>250.15500000000003</v>
      </c>
    </row>
    <row r="61" spans="1:8" s="62" customFormat="1" ht="36">
      <c r="A61" s="56" t="str">
        <f>IF((LEN('Copy paste to Here'!G65))&gt;5,((CONCATENATE('Copy paste to Here'!G65," &amp; ",'Copy paste to Here'!D65,"  &amp;  ",'Copy paste to Here'!E65))),"Empty Cell")</f>
        <v>Surgical steel belly banana, 14g (1.6mm) with a heart shaped lower part with ferido glued crystals with resin cover &amp; Length: 10mm  &amp;  Crystal Color: Rose</v>
      </c>
      <c r="B61" s="57" t="str">
        <f>'Copy paste to Here'!C65</f>
        <v>MCD426</v>
      </c>
      <c r="C61" s="57" t="s">
        <v>738</v>
      </c>
      <c r="D61" s="58">
        <f>Invoice!B66</f>
        <v>2</v>
      </c>
      <c r="E61" s="59">
        <f>'Shipping Invoice'!J66*$N$1</f>
        <v>2.1800000000000002</v>
      </c>
      <c r="F61" s="59">
        <f t="shared" si="0"/>
        <v>4.3600000000000003</v>
      </c>
      <c r="G61" s="60">
        <f t="shared" si="1"/>
        <v>83.385000000000005</v>
      </c>
      <c r="H61" s="63">
        <f t="shared" si="2"/>
        <v>166.77</v>
      </c>
    </row>
    <row r="62" spans="1:8" s="62" customFormat="1" ht="36">
      <c r="A62" s="56" t="str">
        <f>IF((LEN('Copy paste to Here'!G66))&gt;5,((CONCATENATE('Copy paste to Here'!G66," &amp; ",'Copy paste to Here'!D66,"  &amp;  ",'Copy paste to Here'!E66))),"Empty Cell")</f>
        <v>Surgical steel belly banana, 14g (1.6mm) with a heart shaped lower part with ferido glued crystals with resin cover &amp; Length: 10mm  &amp;  Crystal Color: Light Sapphire</v>
      </c>
      <c r="B62" s="57" t="str">
        <f>'Copy paste to Here'!C66</f>
        <v>MCD426</v>
      </c>
      <c r="C62" s="57" t="s">
        <v>738</v>
      </c>
      <c r="D62" s="58">
        <f>Invoice!B67</f>
        <v>2</v>
      </c>
      <c r="E62" s="59">
        <f>'Shipping Invoice'!J67*$N$1</f>
        <v>2.1800000000000002</v>
      </c>
      <c r="F62" s="59">
        <f t="shared" si="0"/>
        <v>4.3600000000000003</v>
      </c>
      <c r="G62" s="60">
        <f t="shared" si="1"/>
        <v>83.385000000000005</v>
      </c>
      <c r="H62" s="63">
        <f t="shared" si="2"/>
        <v>166.77</v>
      </c>
    </row>
    <row r="63" spans="1:8" s="62" customFormat="1" ht="36">
      <c r="A63" s="56" t="str">
        <f>IF((LEN('Copy paste to Here'!G67))&gt;5,((CONCATENATE('Copy paste to Here'!G67," &amp; ",'Copy paste to Here'!D67,"  &amp;  ",'Copy paste to Here'!E67))),"Empty Cell")</f>
        <v>Surgical steel belly banana, 14g (1.6mm) with a heart shaped lower part with ferido glued crystals with resin cover &amp; Length: 10mm  &amp;  Crystal Color: Sapphire</v>
      </c>
      <c r="B63" s="57" t="str">
        <f>'Copy paste to Here'!C67</f>
        <v>MCD426</v>
      </c>
      <c r="C63" s="57" t="s">
        <v>738</v>
      </c>
      <c r="D63" s="58">
        <f>Invoice!B68</f>
        <v>2</v>
      </c>
      <c r="E63" s="59">
        <f>'Shipping Invoice'!J68*$N$1</f>
        <v>2.1800000000000002</v>
      </c>
      <c r="F63" s="59">
        <f t="shared" si="0"/>
        <v>4.3600000000000003</v>
      </c>
      <c r="G63" s="60">
        <f t="shared" si="1"/>
        <v>83.385000000000005</v>
      </c>
      <c r="H63" s="63">
        <f t="shared" si="2"/>
        <v>166.77</v>
      </c>
    </row>
    <row r="64" spans="1:8" s="62" customFormat="1" ht="36">
      <c r="A64" s="56" t="str">
        <f>IF((LEN('Copy paste to Here'!G68))&gt;5,((CONCATENATE('Copy paste to Here'!G68," &amp; ",'Copy paste to Here'!D68,"  &amp;  ",'Copy paste to Here'!E68))),"Empty Cell")</f>
        <v>Surgical steel belly banana, 14g (1.6mm) with a heart shaped lower part with ferido glued crystals with resin cover &amp; Length: 10mm  &amp;  Crystal Color: Aquamarine</v>
      </c>
      <c r="B64" s="57" t="str">
        <f>'Copy paste to Here'!C68</f>
        <v>MCD426</v>
      </c>
      <c r="C64" s="57" t="s">
        <v>738</v>
      </c>
      <c r="D64" s="58">
        <f>Invoice!B69</f>
        <v>2</v>
      </c>
      <c r="E64" s="59">
        <f>'Shipping Invoice'!J69*$N$1</f>
        <v>2.1800000000000002</v>
      </c>
      <c r="F64" s="59">
        <f t="shared" si="0"/>
        <v>4.3600000000000003</v>
      </c>
      <c r="G64" s="60">
        <f t="shared" si="1"/>
        <v>83.385000000000005</v>
      </c>
      <c r="H64" s="63">
        <f t="shared" si="2"/>
        <v>166.77</v>
      </c>
    </row>
    <row r="65" spans="1:8" s="62" customFormat="1" ht="36">
      <c r="A65" s="56" t="str">
        <f>IF((LEN('Copy paste to Here'!G69))&gt;5,((CONCATENATE('Copy paste to Here'!G69," &amp; ",'Copy paste to Here'!D69,"  &amp;  ",'Copy paste to Here'!E69))),"Empty Cell")</f>
        <v>Surgical steel belly banana, 14g (1.6mm) with a heart shaped lower part with ferido glued crystals with resin cover &amp; Length: 10mm  &amp;  Crystal Color: Blue Zircon</v>
      </c>
      <c r="B65" s="57" t="str">
        <f>'Copy paste to Here'!C69</f>
        <v>MCD426</v>
      </c>
      <c r="C65" s="57" t="s">
        <v>738</v>
      </c>
      <c r="D65" s="58">
        <f>Invoice!B70</f>
        <v>2</v>
      </c>
      <c r="E65" s="59">
        <f>'Shipping Invoice'!J70*$N$1</f>
        <v>2.1800000000000002</v>
      </c>
      <c r="F65" s="59">
        <f t="shared" si="0"/>
        <v>4.3600000000000003</v>
      </c>
      <c r="G65" s="60">
        <f t="shared" si="1"/>
        <v>83.385000000000005</v>
      </c>
      <c r="H65" s="63">
        <f t="shared" si="2"/>
        <v>166.77</v>
      </c>
    </row>
    <row r="66" spans="1:8" s="62" customFormat="1" ht="36">
      <c r="A66" s="56" t="str">
        <f>IF((LEN('Copy paste to Here'!G70))&gt;5,((CONCATENATE('Copy paste to Here'!G70," &amp; ",'Copy paste to Here'!D70,"  &amp;  ",'Copy paste to Here'!E70))),"Empty Cell")</f>
        <v>Surgical steel belly banana, 14g (1.6mm) with a heart shaped lower part with ferido glued crystals with resin cover &amp; Length: 10mm  &amp;  Crystal Color: Light Amethyst</v>
      </c>
      <c r="B66" s="57" t="str">
        <f>'Copy paste to Here'!C70</f>
        <v>MCD426</v>
      </c>
      <c r="C66" s="57" t="s">
        <v>738</v>
      </c>
      <c r="D66" s="58">
        <f>Invoice!B71</f>
        <v>1</v>
      </c>
      <c r="E66" s="59">
        <f>'Shipping Invoice'!J71*$N$1</f>
        <v>2.1800000000000002</v>
      </c>
      <c r="F66" s="59">
        <f t="shared" si="0"/>
        <v>2.1800000000000002</v>
      </c>
      <c r="G66" s="60">
        <f t="shared" si="1"/>
        <v>83.385000000000005</v>
      </c>
      <c r="H66" s="63">
        <f t="shared" si="2"/>
        <v>83.385000000000005</v>
      </c>
    </row>
    <row r="67" spans="1:8" s="62" customFormat="1" ht="36">
      <c r="A67" s="56" t="str">
        <f>IF((LEN('Copy paste to Here'!G71))&gt;5,((CONCATENATE('Copy paste to Here'!G71," &amp; ",'Copy paste to Here'!D71,"  &amp;  ",'Copy paste to Here'!E71))),"Empty Cell")</f>
        <v>Surgical steel belly banana, 14g (1.6mm) with a heart shaped lower part with ferido glued crystals with resin cover &amp; Length: 10mm  &amp;  Crystal Color: Amethyst</v>
      </c>
      <c r="B67" s="57" t="str">
        <f>'Copy paste to Here'!C71</f>
        <v>MCD426</v>
      </c>
      <c r="C67" s="57" t="s">
        <v>738</v>
      </c>
      <c r="D67" s="58">
        <f>Invoice!B72</f>
        <v>1</v>
      </c>
      <c r="E67" s="59">
        <f>'Shipping Invoice'!J72*$N$1</f>
        <v>2.1800000000000002</v>
      </c>
      <c r="F67" s="59">
        <f t="shared" si="0"/>
        <v>2.1800000000000002</v>
      </c>
      <c r="G67" s="60">
        <f t="shared" si="1"/>
        <v>83.385000000000005</v>
      </c>
      <c r="H67" s="63">
        <f t="shared" si="2"/>
        <v>83.385000000000005</v>
      </c>
    </row>
    <row r="68" spans="1:8" s="62" customFormat="1" ht="36">
      <c r="A68" s="56" t="str">
        <f>IF((LEN('Copy paste to Here'!G72))&gt;5,((CONCATENATE('Copy paste to Here'!G72," &amp; ",'Copy paste to Here'!D72,"  &amp;  ",'Copy paste to Here'!E72))),"Empty Cell")</f>
        <v>Surgical steel belly banana, 14g (1.6mm) with a heart shaped lower part with ferido glued crystals with resin cover &amp; Length: 10mm  &amp;  Crystal Color: Jet</v>
      </c>
      <c r="B68" s="57" t="str">
        <f>'Copy paste to Here'!C72</f>
        <v>MCD426</v>
      </c>
      <c r="C68" s="57" t="s">
        <v>738</v>
      </c>
      <c r="D68" s="58">
        <f>Invoice!B73</f>
        <v>2</v>
      </c>
      <c r="E68" s="59">
        <f>'Shipping Invoice'!J73*$N$1</f>
        <v>2.1800000000000002</v>
      </c>
      <c r="F68" s="59">
        <f t="shared" si="0"/>
        <v>4.3600000000000003</v>
      </c>
      <c r="G68" s="60">
        <f t="shared" si="1"/>
        <v>83.385000000000005</v>
      </c>
      <c r="H68" s="63">
        <f t="shared" si="2"/>
        <v>166.77</v>
      </c>
    </row>
    <row r="69" spans="1:8" s="62" customFormat="1" ht="36">
      <c r="A69" s="56" t="str">
        <f>IF((LEN('Copy paste to Here'!G73))&gt;5,((CONCATENATE('Copy paste to Here'!G73," &amp; ",'Copy paste to Here'!D73,"  &amp;  ",'Copy paste to Here'!E73))),"Empty Cell")</f>
        <v>Surgical steel belly banana, 14g (1.6mm) with a heart shaped lower part with ferido glued crystals with resin cover &amp; Length: 10mm  &amp;  Crystal Color: Fuchsia</v>
      </c>
      <c r="B69" s="57" t="str">
        <f>'Copy paste to Here'!C73</f>
        <v>MCD426</v>
      </c>
      <c r="C69" s="57" t="s">
        <v>738</v>
      </c>
      <c r="D69" s="58">
        <f>Invoice!B74</f>
        <v>3</v>
      </c>
      <c r="E69" s="59">
        <f>'Shipping Invoice'!J74*$N$1</f>
        <v>2.1800000000000002</v>
      </c>
      <c r="F69" s="59">
        <f t="shared" si="0"/>
        <v>6.5400000000000009</v>
      </c>
      <c r="G69" s="60">
        <f t="shared" si="1"/>
        <v>83.385000000000005</v>
      </c>
      <c r="H69" s="63">
        <f t="shared" si="2"/>
        <v>250.15500000000003</v>
      </c>
    </row>
    <row r="70" spans="1:8" s="62" customFormat="1" ht="36">
      <c r="A70" s="56" t="str">
        <f>IF((LEN('Copy paste to Here'!G74))&gt;5,((CONCATENATE('Copy paste to Here'!G74," &amp; ",'Copy paste to Here'!D74,"  &amp;  ",'Copy paste to Here'!E74))),"Empty Cell")</f>
        <v>Surgical steel belly banana, 14g (1.6mm) with a heart shaped lower part with ferido glued crystals with resin cover &amp; Length: 10mm  &amp;  Crystal Color: Light Siam</v>
      </c>
      <c r="B70" s="57" t="str">
        <f>'Copy paste to Here'!C74</f>
        <v>MCD426</v>
      </c>
      <c r="C70" s="57" t="s">
        <v>738</v>
      </c>
      <c r="D70" s="58">
        <f>Invoice!B75</f>
        <v>3</v>
      </c>
      <c r="E70" s="59">
        <f>'Shipping Invoice'!J75*$N$1</f>
        <v>2.1800000000000002</v>
      </c>
      <c r="F70" s="59">
        <f t="shared" si="0"/>
        <v>6.5400000000000009</v>
      </c>
      <c r="G70" s="60">
        <f t="shared" si="1"/>
        <v>83.385000000000005</v>
      </c>
      <c r="H70" s="63">
        <f t="shared" si="2"/>
        <v>250.15500000000003</v>
      </c>
    </row>
    <row r="71" spans="1:8" s="62" customFormat="1" ht="36">
      <c r="A71" s="56" t="str">
        <f>IF((LEN('Copy paste to Here'!G75))&gt;5,((CONCATENATE('Copy paste to Here'!G75," &amp; ",'Copy paste to Here'!D75,"  &amp;  ",'Copy paste to Here'!E75))),"Empty Cell")</f>
        <v>Surgical steel belly banana, 14g (1.6mm) with a heart shaped lower part with ferido glued crystals with resin cover &amp; Length: 10mm  &amp;  Crystal Color: Emerald</v>
      </c>
      <c r="B71" s="57" t="str">
        <f>'Copy paste to Here'!C75</f>
        <v>MCD426</v>
      </c>
      <c r="C71" s="57" t="s">
        <v>738</v>
      </c>
      <c r="D71" s="58">
        <f>Invoice!B76</f>
        <v>1</v>
      </c>
      <c r="E71" s="59">
        <f>'Shipping Invoice'!J76*$N$1</f>
        <v>2.1800000000000002</v>
      </c>
      <c r="F71" s="59">
        <f t="shared" si="0"/>
        <v>2.1800000000000002</v>
      </c>
      <c r="G71" s="60">
        <f t="shared" si="1"/>
        <v>83.385000000000005</v>
      </c>
      <c r="H71" s="63">
        <f t="shared" si="2"/>
        <v>83.385000000000005</v>
      </c>
    </row>
    <row r="72" spans="1:8" s="62" customFormat="1" ht="36">
      <c r="A72" s="56" t="str">
        <f>IF((LEN('Copy paste to Here'!G76))&gt;5,((CONCATENATE('Copy paste to Here'!G76," &amp; ",'Copy paste to Here'!D76,"  &amp;  ",'Copy paste to Here'!E76))),"Empty Cell")</f>
        <v>Surgical steel belly banana, 14g (1.6mm) with a heart shaped lower part with ferido glued crystals with resin cover &amp; Length: 10mm  &amp;  Crystal Color: Topaz</v>
      </c>
      <c r="B72" s="57" t="str">
        <f>'Copy paste to Here'!C76</f>
        <v>MCD426</v>
      </c>
      <c r="C72" s="57" t="s">
        <v>738</v>
      </c>
      <c r="D72" s="58">
        <f>Invoice!B77</f>
        <v>1</v>
      </c>
      <c r="E72" s="59">
        <f>'Shipping Invoice'!J77*$N$1</f>
        <v>2.1800000000000002</v>
      </c>
      <c r="F72" s="59">
        <f t="shared" si="0"/>
        <v>2.1800000000000002</v>
      </c>
      <c r="G72" s="60">
        <f t="shared" si="1"/>
        <v>83.385000000000005</v>
      </c>
      <c r="H72" s="63">
        <f t="shared" si="2"/>
        <v>83.385000000000005</v>
      </c>
    </row>
    <row r="73" spans="1:8" s="62" customFormat="1" ht="36">
      <c r="A73" s="56" t="str">
        <f>IF((LEN('Copy paste to Here'!G77))&gt;5,((CONCATENATE('Copy paste to Here'!G77," &amp; ",'Copy paste to Here'!D77,"  &amp;  ",'Copy paste to Here'!E77))),"Empty Cell")</f>
        <v>Surgical steel belly banana, 14g (1.6mm) with a heart shaped lower part with ferido glued crystals with resin cover &amp; Length: 10mm  &amp;  Crystal Color: Hyacinth</v>
      </c>
      <c r="B73" s="57" t="str">
        <f>'Copy paste to Here'!C77</f>
        <v>MCD426</v>
      </c>
      <c r="C73" s="57" t="s">
        <v>738</v>
      </c>
      <c r="D73" s="58">
        <f>Invoice!B78</f>
        <v>1</v>
      </c>
      <c r="E73" s="59">
        <f>'Shipping Invoice'!J78*$N$1</f>
        <v>2.1800000000000002</v>
      </c>
      <c r="F73" s="59">
        <f t="shared" si="0"/>
        <v>2.1800000000000002</v>
      </c>
      <c r="G73" s="60">
        <f t="shared" si="1"/>
        <v>83.385000000000005</v>
      </c>
      <c r="H73" s="63">
        <f t="shared" si="2"/>
        <v>83.385000000000005</v>
      </c>
    </row>
    <row r="74" spans="1:8" s="62" customFormat="1" ht="24">
      <c r="A74" s="56" t="str">
        <f>IF((LEN('Copy paste to Here'!G78))&gt;5,((CONCATENATE('Copy paste to Here'!G78," &amp; ",'Copy paste to Here'!D78,"  &amp;  ",'Copy paste to Here'!E78))),"Empty Cell")</f>
        <v xml:space="preserve">3mm multi-crystal ferido glued ball with resin cover and 16g (1.2mm) threading (sold per pcs) &amp; Crystal Color: Clear  &amp;  </v>
      </c>
      <c r="B74" s="57" t="str">
        <f>'Copy paste to Here'!C78</f>
        <v>MFR3</v>
      </c>
      <c r="C74" s="57" t="s">
        <v>740</v>
      </c>
      <c r="D74" s="58">
        <f>Invoice!B79</f>
        <v>5</v>
      </c>
      <c r="E74" s="59">
        <f>'Shipping Invoice'!J79*$N$1</f>
        <v>1.69</v>
      </c>
      <c r="F74" s="59">
        <f t="shared" si="0"/>
        <v>8.4499999999999993</v>
      </c>
      <c r="G74" s="60">
        <f t="shared" si="1"/>
        <v>64.642499999999998</v>
      </c>
      <c r="H74" s="63">
        <f t="shared" si="2"/>
        <v>323.21249999999998</v>
      </c>
    </row>
    <row r="75" spans="1:8" s="62" customFormat="1" ht="24">
      <c r="A75" s="56" t="str">
        <f>IF((LEN('Copy paste to Here'!G79))&gt;5,((CONCATENATE('Copy paste to Here'!G79," &amp; ",'Copy paste to Here'!D79,"  &amp;  ",'Copy paste to Here'!E79))),"Empty Cell")</f>
        <v xml:space="preserve">3mm multi-crystal ferido glued ball with resin cover and 16g (1.2mm) threading (sold per pcs) &amp; Crystal Color: AB  &amp;  </v>
      </c>
      <c r="B75" s="57" t="str">
        <f>'Copy paste to Here'!C79</f>
        <v>MFR3</v>
      </c>
      <c r="C75" s="57" t="s">
        <v>740</v>
      </c>
      <c r="D75" s="58">
        <f>Invoice!B80</f>
        <v>4</v>
      </c>
      <c r="E75" s="59">
        <f>'Shipping Invoice'!J80*$N$1</f>
        <v>1.69</v>
      </c>
      <c r="F75" s="59">
        <f t="shared" si="0"/>
        <v>6.76</v>
      </c>
      <c r="G75" s="60">
        <f t="shared" si="1"/>
        <v>64.642499999999998</v>
      </c>
      <c r="H75" s="63">
        <f t="shared" si="2"/>
        <v>258.57</v>
      </c>
    </row>
    <row r="76" spans="1:8" s="62" customFormat="1" ht="24">
      <c r="A76" s="56" t="str">
        <f>IF((LEN('Copy paste to Here'!G80))&gt;5,((CONCATENATE('Copy paste to Here'!G80," &amp; ",'Copy paste to Here'!D80,"  &amp;  ",'Copy paste to Here'!E80))),"Empty Cell")</f>
        <v xml:space="preserve">3mm multi-crystal ferido glued ball with resin cover and 16g (1.2mm) threading (sold per pcs) &amp; Crystal Color: Rose  &amp;  </v>
      </c>
      <c r="B76" s="57" t="str">
        <f>'Copy paste to Here'!C80</f>
        <v>MFR3</v>
      </c>
      <c r="C76" s="57" t="s">
        <v>740</v>
      </c>
      <c r="D76" s="58">
        <f>Invoice!B81</f>
        <v>2</v>
      </c>
      <c r="E76" s="59">
        <f>'Shipping Invoice'!J81*$N$1</f>
        <v>1.69</v>
      </c>
      <c r="F76" s="59">
        <f t="shared" si="0"/>
        <v>3.38</v>
      </c>
      <c r="G76" s="60">
        <f t="shared" si="1"/>
        <v>64.642499999999998</v>
      </c>
      <c r="H76" s="63">
        <f t="shared" si="2"/>
        <v>129.285</v>
      </c>
    </row>
    <row r="77" spans="1:8" s="62" customFormat="1" ht="36">
      <c r="A77" s="56" t="str">
        <f>IF((LEN('Copy paste to Here'!G81))&gt;5,((CONCATENATE('Copy paste to Here'!G81," &amp; ",'Copy paste to Here'!D81,"  &amp;  ",'Copy paste to Here'!E81))),"Empty Cell")</f>
        <v xml:space="preserve">3mm multi-crystal ferido glued ball with resin cover and 16g (1.2mm) threading (sold per pcs) &amp; Crystal Color: Light Sapphire  &amp;  </v>
      </c>
      <c r="B77" s="57" t="str">
        <f>'Copy paste to Here'!C81</f>
        <v>MFR3</v>
      </c>
      <c r="C77" s="57" t="s">
        <v>740</v>
      </c>
      <c r="D77" s="58">
        <f>Invoice!B82</f>
        <v>3</v>
      </c>
      <c r="E77" s="59">
        <f>'Shipping Invoice'!J82*$N$1</f>
        <v>1.69</v>
      </c>
      <c r="F77" s="59">
        <f t="shared" si="0"/>
        <v>5.07</v>
      </c>
      <c r="G77" s="60">
        <f t="shared" si="1"/>
        <v>64.642499999999998</v>
      </c>
      <c r="H77" s="63">
        <f t="shared" si="2"/>
        <v>193.92750000000001</v>
      </c>
    </row>
    <row r="78" spans="1:8" s="62" customFormat="1" ht="24">
      <c r="A78" s="56" t="str">
        <f>IF((LEN('Copy paste to Here'!G82))&gt;5,((CONCATENATE('Copy paste to Here'!G82," &amp; ",'Copy paste to Here'!D82,"  &amp;  ",'Copy paste to Here'!E82))),"Empty Cell")</f>
        <v xml:space="preserve">3mm multi-crystal ferido glued ball with resin cover and 16g (1.2mm) threading (sold per pcs) &amp; Crystal Color: Sapphire  &amp;  </v>
      </c>
      <c r="B78" s="57" t="str">
        <f>'Copy paste to Here'!C82</f>
        <v>MFR3</v>
      </c>
      <c r="C78" s="57" t="s">
        <v>740</v>
      </c>
      <c r="D78" s="58">
        <f>Invoice!B83</f>
        <v>3</v>
      </c>
      <c r="E78" s="59">
        <f>'Shipping Invoice'!J83*$N$1</f>
        <v>1.69</v>
      </c>
      <c r="F78" s="59">
        <f t="shared" si="0"/>
        <v>5.07</v>
      </c>
      <c r="G78" s="60">
        <f t="shared" si="1"/>
        <v>64.642499999999998</v>
      </c>
      <c r="H78" s="63">
        <f t="shared" si="2"/>
        <v>193.92750000000001</v>
      </c>
    </row>
    <row r="79" spans="1:8" s="62" customFormat="1" ht="24">
      <c r="A79" s="56" t="str">
        <f>IF((LEN('Copy paste to Here'!G83))&gt;5,((CONCATENATE('Copy paste to Here'!G83," &amp; ",'Copy paste to Here'!D83,"  &amp;  ",'Copy paste to Here'!E83))),"Empty Cell")</f>
        <v xml:space="preserve">3mm multi-crystal ferido glued ball with resin cover and 16g (1.2mm) threading (sold per pcs) &amp; Crystal Color: Aquamarine  &amp;  </v>
      </c>
      <c r="B79" s="57" t="str">
        <f>'Copy paste to Here'!C83</f>
        <v>MFR3</v>
      </c>
      <c r="C79" s="57" t="s">
        <v>740</v>
      </c>
      <c r="D79" s="58">
        <f>Invoice!B84</f>
        <v>3</v>
      </c>
      <c r="E79" s="59">
        <f>'Shipping Invoice'!J84*$N$1</f>
        <v>1.69</v>
      </c>
      <c r="F79" s="59">
        <f t="shared" si="0"/>
        <v>5.07</v>
      </c>
      <c r="G79" s="60">
        <f t="shared" si="1"/>
        <v>64.642499999999998</v>
      </c>
      <c r="H79" s="63">
        <f t="shared" si="2"/>
        <v>193.92750000000001</v>
      </c>
    </row>
    <row r="80" spans="1:8" s="62" customFormat="1" ht="24">
      <c r="A80" s="56" t="str">
        <f>IF((LEN('Copy paste to Here'!G84))&gt;5,((CONCATENATE('Copy paste to Here'!G84," &amp; ",'Copy paste to Here'!D84,"  &amp;  ",'Copy paste to Here'!E84))),"Empty Cell")</f>
        <v xml:space="preserve">3mm multi-crystal ferido glued ball with resin cover and 16g (1.2mm) threading (sold per pcs) &amp; Crystal Color: Blue Zircon  &amp;  </v>
      </c>
      <c r="B80" s="57" t="str">
        <f>'Copy paste to Here'!C84</f>
        <v>MFR3</v>
      </c>
      <c r="C80" s="57" t="s">
        <v>740</v>
      </c>
      <c r="D80" s="58">
        <f>Invoice!B85</f>
        <v>5</v>
      </c>
      <c r="E80" s="59">
        <f>'Shipping Invoice'!J85*$N$1</f>
        <v>1.69</v>
      </c>
      <c r="F80" s="59">
        <f t="shared" si="0"/>
        <v>8.4499999999999993</v>
      </c>
      <c r="G80" s="60">
        <f t="shared" si="1"/>
        <v>64.642499999999998</v>
      </c>
      <c r="H80" s="63">
        <f t="shared" si="2"/>
        <v>323.21249999999998</v>
      </c>
    </row>
    <row r="81" spans="1:8" s="62" customFormat="1" ht="36">
      <c r="A81" s="56" t="str">
        <f>IF((LEN('Copy paste to Here'!G85))&gt;5,((CONCATENATE('Copy paste to Here'!G85," &amp; ",'Copy paste to Here'!D85,"  &amp;  ",'Copy paste to Here'!E85))),"Empty Cell")</f>
        <v xml:space="preserve">3mm multi-crystal ferido glued ball with resin cover and 16g (1.2mm) threading (sold per pcs) &amp; Crystal Color: Light Amethyst  &amp;  </v>
      </c>
      <c r="B81" s="57" t="str">
        <f>'Copy paste to Here'!C85</f>
        <v>MFR3</v>
      </c>
      <c r="C81" s="57" t="s">
        <v>740</v>
      </c>
      <c r="D81" s="58">
        <f>Invoice!B86</f>
        <v>2</v>
      </c>
      <c r="E81" s="59">
        <f>'Shipping Invoice'!J86*$N$1</f>
        <v>1.69</v>
      </c>
      <c r="F81" s="59">
        <f t="shared" si="0"/>
        <v>3.38</v>
      </c>
      <c r="G81" s="60">
        <f t="shared" si="1"/>
        <v>64.642499999999998</v>
      </c>
      <c r="H81" s="63">
        <f t="shared" si="2"/>
        <v>129.285</v>
      </c>
    </row>
    <row r="82" spans="1:8" s="62" customFormat="1" ht="24">
      <c r="A82" s="56" t="str">
        <f>IF((LEN('Copy paste to Here'!G86))&gt;5,((CONCATENATE('Copy paste to Here'!G86," &amp; ",'Copy paste to Here'!D86,"  &amp;  ",'Copy paste to Here'!E86))),"Empty Cell")</f>
        <v xml:space="preserve">3mm multi-crystal ferido glued ball with resin cover and 16g (1.2mm) threading (sold per pcs) &amp; Crystal Color: Fuchsia  &amp;  </v>
      </c>
      <c r="B82" s="57" t="str">
        <f>'Copy paste to Here'!C86</f>
        <v>MFR3</v>
      </c>
      <c r="C82" s="57" t="s">
        <v>740</v>
      </c>
      <c r="D82" s="58">
        <f>Invoice!B87</f>
        <v>3</v>
      </c>
      <c r="E82" s="59">
        <f>'Shipping Invoice'!J87*$N$1</f>
        <v>1.69</v>
      </c>
      <c r="F82" s="59">
        <f t="shared" si="0"/>
        <v>5.07</v>
      </c>
      <c r="G82" s="60">
        <f t="shared" si="1"/>
        <v>64.642499999999998</v>
      </c>
      <c r="H82" s="63">
        <f t="shared" si="2"/>
        <v>193.92750000000001</v>
      </c>
    </row>
    <row r="83" spans="1:8" s="62" customFormat="1" ht="24">
      <c r="A83" s="56" t="str">
        <f>IF((LEN('Copy paste to Here'!G87))&gt;5,((CONCATENATE('Copy paste to Here'!G87," &amp; ",'Copy paste to Here'!D87,"  &amp;  ",'Copy paste to Here'!E87))),"Empty Cell")</f>
        <v xml:space="preserve">3mm multi-crystal ferido glued ball with resin cover and 16g (1.2mm) threading (sold per pcs) &amp; Crystal Color: Light Siam  &amp;  </v>
      </c>
      <c r="B83" s="57" t="str">
        <f>'Copy paste to Here'!C87</f>
        <v>MFR3</v>
      </c>
      <c r="C83" s="57" t="s">
        <v>740</v>
      </c>
      <c r="D83" s="58">
        <f>Invoice!B88</f>
        <v>3</v>
      </c>
      <c r="E83" s="59">
        <f>'Shipping Invoice'!J88*$N$1</f>
        <v>1.69</v>
      </c>
      <c r="F83" s="59">
        <f t="shared" ref="F83:F146" si="3">D83*E83</f>
        <v>5.07</v>
      </c>
      <c r="G83" s="60">
        <f t="shared" ref="G83:G146" si="4">E83*$E$14</f>
        <v>64.642499999999998</v>
      </c>
      <c r="H83" s="63">
        <f t="shared" ref="H83:H146" si="5">D83*G83</f>
        <v>193.92750000000001</v>
      </c>
    </row>
    <row r="84" spans="1:8" s="62" customFormat="1" ht="24">
      <c r="A84" s="56" t="str">
        <f>IF((LEN('Copy paste to Here'!G88))&gt;5,((CONCATENATE('Copy paste to Here'!G88," &amp; ",'Copy paste to Here'!D88,"  &amp;  ",'Copy paste to Here'!E88))),"Empty Cell")</f>
        <v xml:space="preserve">3mm multi-crystal ferido glued ball with resin cover and 16g (1.2mm) threading (sold per pcs) &amp; Crystal Color: Emerald  &amp;  </v>
      </c>
      <c r="B84" s="57" t="str">
        <f>'Copy paste to Here'!C88</f>
        <v>MFR3</v>
      </c>
      <c r="C84" s="57" t="s">
        <v>740</v>
      </c>
      <c r="D84" s="58">
        <f>Invoice!B89</f>
        <v>3</v>
      </c>
      <c r="E84" s="59">
        <f>'Shipping Invoice'!J89*$N$1</f>
        <v>1.69</v>
      </c>
      <c r="F84" s="59">
        <f t="shared" si="3"/>
        <v>5.07</v>
      </c>
      <c r="G84" s="60">
        <f t="shared" si="4"/>
        <v>64.642499999999998</v>
      </c>
      <c r="H84" s="63">
        <f t="shared" si="5"/>
        <v>193.92750000000001</v>
      </c>
    </row>
    <row r="85" spans="1:8" s="62" customFormat="1" ht="24">
      <c r="A85" s="56" t="str">
        <f>IF((LEN('Copy paste to Here'!G89))&gt;5,((CONCATENATE('Copy paste to Here'!G89," &amp; ",'Copy paste to Here'!D89,"  &amp;  ",'Copy paste to Here'!E89))),"Empty Cell")</f>
        <v xml:space="preserve">3mm multi-crystal ferido glued ball with resin cover and 16g (1.2mm) threading (sold per pcs) &amp; Crystal Color: Peridot  &amp;  </v>
      </c>
      <c r="B85" s="57" t="str">
        <f>'Copy paste to Here'!C89</f>
        <v>MFR3</v>
      </c>
      <c r="C85" s="57" t="s">
        <v>740</v>
      </c>
      <c r="D85" s="58">
        <f>Invoice!B90</f>
        <v>3</v>
      </c>
      <c r="E85" s="59">
        <f>'Shipping Invoice'!J90*$N$1</f>
        <v>1.69</v>
      </c>
      <c r="F85" s="59">
        <f t="shared" si="3"/>
        <v>5.07</v>
      </c>
      <c r="G85" s="60">
        <f t="shared" si="4"/>
        <v>64.642499999999998</v>
      </c>
      <c r="H85" s="63">
        <f t="shared" si="5"/>
        <v>193.92750000000001</v>
      </c>
    </row>
    <row r="86" spans="1:8" s="62" customFormat="1" ht="24">
      <c r="A86" s="56" t="str">
        <f>IF((LEN('Copy paste to Here'!G90))&gt;5,((CONCATENATE('Copy paste to Here'!G90," &amp; ",'Copy paste to Here'!D90,"  &amp;  ",'Copy paste to Here'!E90))),"Empty Cell")</f>
        <v xml:space="preserve">3mm multi-crystal ferido glued ball with resin cover and 16g (1.2mm) threading (sold per pcs) &amp; Crystal Color: Topaz  &amp;  </v>
      </c>
      <c r="B86" s="57" t="str">
        <f>'Copy paste to Here'!C90</f>
        <v>MFR3</v>
      </c>
      <c r="C86" s="57" t="s">
        <v>740</v>
      </c>
      <c r="D86" s="58">
        <f>Invoice!B91</f>
        <v>2</v>
      </c>
      <c r="E86" s="59">
        <f>'Shipping Invoice'!J91*$N$1</f>
        <v>1.69</v>
      </c>
      <c r="F86" s="59">
        <f t="shared" si="3"/>
        <v>3.38</v>
      </c>
      <c r="G86" s="60">
        <f t="shared" si="4"/>
        <v>64.642499999999998</v>
      </c>
      <c r="H86" s="63">
        <f t="shared" si="5"/>
        <v>129.285</v>
      </c>
    </row>
    <row r="87" spans="1:8" s="62" customFormat="1" ht="24">
      <c r="A87" s="56" t="str">
        <f>IF((LEN('Copy paste to Here'!G91))&gt;5,((CONCATENATE('Copy paste to Here'!G91," &amp; ",'Copy paste to Here'!D91,"  &amp;  ",'Copy paste to Here'!E91))),"Empty Cell")</f>
        <v xml:space="preserve">4mm multi-crystal ferido glued balls with resin cover and 14g (1.6mm) threading (sold per pcs) &amp; Crystal Color: Clear  &amp;  </v>
      </c>
      <c r="B87" s="57" t="str">
        <f>'Copy paste to Here'!C91</f>
        <v>MFR4</v>
      </c>
      <c r="C87" s="57" t="s">
        <v>742</v>
      </c>
      <c r="D87" s="58">
        <f>Invoice!B92</f>
        <v>2</v>
      </c>
      <c r="E87" s="59">
        <f>'Shipping Invoice'!J92*$N$1</f>
        <v>1.64</v>
      </c>
      <c r="F87" s="59">
        <f t="shared" si="3"/>
        <v>3.28</v>
      </c>
      <c r="G87" s="60">
        <f t="shared" si="4"/>
        <v>62.73</v>
      </c>
      <c r="H87" s="63">
        <f t="shared" si="5"/>
        <v>125.46</v>
      </c>
    </row>
    <row r="88" spans="1:8" s="62" customFormat="1" ht="24">
      <c r="A88" s="56" t="str">
        <f>IF((LEN('Copy paste to Here'!G92))&gt;5,((CONCATENATE('Copy paste to Here'!G92," &amp; ",'Copy paste to Here'!D92,"  &amp;  ",'Copy paste to Here'!E92))),"Empty Cell")</f>
        <v xml:space="preserve">4mm multi-crystal ferido glued balls with resin cover and 14g (1.6mm) threading (sold per pcs) &amp; Crystal Color: Rose  &amp;  </v>
      </c>
      <c r="B88" s="57" t="str">
        <f>'Copy paste to Here'!C92</f>
        <v>MFR4</v>
      </c>
      <c r="C88" s="57" t="s">
        <v>742</v>
      </c>
      <c r="D88" s="58">
        <f>Invoice!B93</f>
        <v>3</v>
      </c>
      <c r="E88" s="59">
        <f>'Shipping Invoice'!J93*$N$1</f>
        <v>1.64</v>
      </c>
      <c r="F88" s="59">
        <f t="shared" si="3"/>
        <v>4.92</v>
      </c>
      <c r="G88" s="60">
        <f t="shared" si="4"/>
        <v>62.73</v>
      </c>
      <c r="H88" s="63">
        <f t="shared" si="5"/>
        <v>188.19</v>
      </c>
    </row>
    <row r="89" spans="1:8" s="62" customFormat="1" ht="36">
      <c r="A89" s="56" t="str">
        <f>IF((LEN('Copy paste to Here'!G93))&gt;5,((CONCATENATE('Copy paste to Here'!G93," &amp; ",'Copy paste to Here'!D93,"  &amp;  ",'Copy paste to Here'!E93))),"Empty Cell")</f>
        <v xml:space="preserve">4mm multi-crystal ferido glued balls with resin cover and 14g (1.6mm) threading (sold per pcs) &amp; Crystal Color: Light Sapphire  &amp;  </v>
      </c>
      <c r="B89" s="57" t="str">
        <f>'Copy paste to Here'!C93</f>
        <v>MFR4</v>
      </c>
      <c r="C89" s="57" t="s">
        <v>742</v>
      </c>
      <c r="D89" s="58">
        <f>Invoice!B94</f>
        <v>2</v>
      </c>
      <c r="E89" s="59">
        <f>'Shipping Invoice'!J94*$N$1</f>
        <v>1.64</v>
      </c>
      <c r="F89" s="59">
        <f t="shared" si="3"/>
        <v>3.28</v>
      </c>
      <c r="G89" s="60">
        <f t="shared" si="4"/>
        <v>62.73</v>
      </c>
      <c r="H89" s="63">
        <f t="shared" si="5"/>
        <v>125.46</v>
      </c>
    </row>
    <row r="90" spans="1:8" s="62" customFormat="1" ht="24">
      <c r="A90" s="56" t="str">
        <f>IF((LEN('Copy paste to Here'!G94))&gt;5,((CONCATENATE('Copy paste to Here'!G94," &amp; ",'Copy paste to Here'!D94,"  &amp;  ",'Copy paste to Here'!E94))),"Empty Cell")</f>
        <v xml:space="preserve">4mm multi-crystal ferido glued balls with resin cover and 14g (1.6mm) threading (sold per pcs) &amp; Crystal Color: Sapphire  &amp;  </v>
      </c>
      <c r="B90" s="57" t="str">
        <f>'Copy paste to Here'!C94</f>
        <v>MFR4</v>
      </c>
      <c r="C90" s="57" t="s">
        <v>742</v>
      </c>
      <c r="D90" s="58">
        <f>Invoice!B95</f>
        <v>2</v>
      </c>
      <c r="E90" s="59">
        <f>'Shipping Invoice'!J95*$N$1</f>
        <v>1.64</v>
      </c>
      <c r="F90" s="59">
        <f t="shared" si="3"/>
        <v>3.28</v>
      </c>
      <c r="G90" s="60">
        <f t="shared" si="4"/>
        <v>62.73</v>
      </c>
      <c r="H90" s="63">
        <f t="shared" si="5"/>
        <v>125.46</v>
      </c>
    </row>
    <row r="91" spans="1:8" s="62" customFormat="1" ht="24">
      <c r="A91" s="56" t="str">
        <f>IF((LEN('Copy paste to Here'!G95))&gt;5,((CONCATENATE('Copy paste to Here'!G95," &amp; ",'Copy paste to Here'!D95,"  &amp;  ",'Copy paste to Here'!E95))),"Empty Cell")</f>
        <v xml:space="preserve">4mm multi-crystal ferido glued balls with resin cover and 14g (1.6mm) threading (sold per pcs) &amp; Crystal Color: Aquamarine  &amp;  </v>
      </c>
      <c r="B91" s="57" t="str">
        <f>'Copy paste to Here'!C95</f>
        <v>MFR4</v>
      </c>
      <c r="C91" s="57" t="s">
        <v>742</v>
      </c>
      <c r="D91" s="58">
        <f>Invoice!B96</f>
        <v>1</v>
      </c>
      <c r="E91" s="59">
        <f>'Shipping Invoice'!J96*$N$1</f>
        <v>1.64</v>
      </c>
      <c r="F91" s="59">
        <f t="shared" si="3"/>
        <v>1.64</v>
      </c>
      <c r="G91" s="60">
        <f t="shared" si="4"/>
        <v>62.73</v>
      </c>
      <c r="H91" s="63">
        <f t="shared" si="5"/>
        <v>62.73</v>
      </c>
    </row>
    <row r="92" spans="1:8" s="62" customFormat="1" ht="24">
      <c r="A92" s="56" t="str">
        <f>IF((LEN('Copy paste to Here'!G96))&gt;5,((CONCATENATE('Copy paste to Here'!G96," &amp; ",'Copy paste to Here'!D96,"  &amp;  ",'Copy paste to Here'!E96))),"Empty Cell")</f>
        <v xml:space="preserve">4mm multi-crystal ferido glued balls with resin cover and 14g (1.6mm) threading (sold per pcs) &amp; Crystal Color: Blue Zircon  &amp;  </v>
      </c>
      <c r="B92" s="57" t="str">
        <f>'Copy paste to Here'!C96</f>
        <v>MFR4</v>
      </c>
      <c r="C92" s="57" t="s">
        <v>742</v>
      </c>
      <c r="D92" s="58">
        <f>Invoice!B97</f>
        <v>4</v>
      </c>
      <c r="E92" s="59">
        <f>'Shipping Invoice'!J97*$N$1</f>
        <v>1.64</v>
      </c>
      <c r="F92" s="59">
        <f t="shared" si="3"/>
        <v>6.56</v>
      </c>
      <c r="G92" s="60">
        <f t="shared" si="4"/>
        <v>62.73</v>
      </c>
      <c r="H92" s="63">
        <f t="shared" si="5"/>
        <v>250.92</v>
      </c>
    </row>
    <row r="93" spans="1:8" s="62" customFormat="1" ht="36">
      <c r="A93" s="56" t="str">
        <f>IF((LEN('Copy paste to Here'!G97))&gt;5,((CONCATENATE('Copy paste to Here'!G97," &amp; ",'Copy paste to Here'!D97,"  &amp;  ",'Copy paste to Here'!E97))),"Empty Cell")</f>
        <v xml:space="preserve">4mm multi-crystal ferido glued balls with resin cover and 14g (1.6mm) threading (sold per pcs) &amp; Crystal Color: Light Amethyst  &amp;  </v>
      </c>
      <c r="B93" s="57" t="str">
        <f>'Copy paste to Here'!C97</f>
        <v>MFR4</v>
      </c>
      <c r="C93" s="57" t="s">
        <v>742</v>
      </c>
      <c r="D93" s="58">
        <f>Invoice!B98</f>
        <v>2</v>
      </c>
      <c r="E93" s="59">
        <f>'Shipping Invoice'!J98*$N$1</f>
        <v>1.64</v>
      </c>
      <c r="F93" s="59">
        <f t="shared" si="3"/>
        <v>3.28</v>
      </c>
      <c r="G93" s="60">
        <f t="shared" si="4"/>
        <v>62.73</v>
      </c>
      <c r="H93" s="63">
        <f t="shared" si="5"/>
        <v>125.46</v>
      </c>
    </row>
    <row r="94" spans="1:8" s="62" customFormat="1" ht="24">
      <c r="A94" s="56" t="str">
        <f>IF((LEN('Copy paste to Here'!G98))&gt;5,((CONCATENATE('Copy paste to Here'!G98," &amp; ",'Copy paste to Here'!D98,"  &amp;  ",'Copy paste to Here'!E98))),"Empty Cell")</f>
        <v xml:space="preserve">4mm multi-crystal ferido glued balls with resin cover and 14g (1.6mm) threading (sold per pcs) &amp; Crystal Color: Amethyst  &amp;  </v>
      </c>
      <c r="B94" s="57" t="str">
        <f>'Copy paste to Here'!C98</f>
        <v>MFR4</v>
      </c>
      <c r="C94" s="57" t="s">
        <v>742</v>
      </c>
      <c r="D94" s="58">
        <f>Invoice!B99</f>
        <v>2</v>
      </c>
      <c r="E94" s="59">
        <f>'Shipping Invoice'!J99*$N$1</f>
        <v>1.64</v>
      </c>
      <c r="F94" s="59">
        <f t="shared" si="3"/>
        <v>3.28</v>
      </c>
      <c r="G94" s="60">
        <f t="shared" si="4"/>
        <v>62.73</v>
      </c>
      <c r="H94" s="63">
        <f t="shared" si="5"/>
        <v>125.46</v>
      </c>
    </row>
    <row r="95" spans="1:8" s="62" customFormat="1" ht="24">
      <c r="A95" s="56" t="str">
        <f>IF((LEN('Copy paste to Here'!G99))&gt;5,((CONCATENATE('Copy paste to Here'!G99," &amp; ",'Copy paste to Here'!D99,"  &amp;  ",'Copy paste to Here'!E99))),"Empty Cell")</f>
        <v xml:space="preserve">4mm multi-crystal ferido glued balls with resin cover and 14g (1.6mm) threading (sold per pcs) &amp; Crystal Color: Jet  &amp;  </v>
      </c>
      <c r="B95" s="57" t="str">
        <f>'Copy paste to Here'!C99</f>
        <v>MFR4</v>
      </c>
      <c r="C95" s="57" t="s">
        <v>742</v>
      </c>
      <c r="D95" s="58">
        <f>Invoice!B100</f>
        <v>2</v>
      </c>
      <c r="E95" s="59">
        <f>'Shipping Invoice'!J100*$N$1</f>
        <v>1.64</v>
      </c>
      <c r="F95" s="59">
        <f t="shared" si="3"/>
        <v>3.28</v>
      </c>
      <c r="G95" s="60">
        <f t="shared" si="4"/>
        <v>62.73</v>
      </c>
      <c r="H95" s="63">
        <f t="shared" si="5"/>
        <v>125.46</v>
      </c>
    </row>
    <row r="96" spans="1:8" s="62" customFormat="1" ht="24">
      <c r="A96" s="56" t="str">
        <f>IF((LEN('Copy paste to Here'!G100))&gt;5,((CONCATENATE('Copy paste to Here'!G100," &amp; ",'Copy paste to Here'!D100,"  &amp;  ",'Copy paste to Here'!E100))),"Empty Cell")</f>
        <v xml:space="preserve">4mm multi-crystal ferido glued balls with resin cover and 14g (1.6mm) threading (sold per pcs) &amp; Crystal Color: Fuchsia  &amp;  </v>
      </c>
      <c r="B96" s="57" t="str">
        <f>'Copy paste to Here'!C100</f>
        <v>MFR4</v>
      </c>
      <c r="C96" s="57" t="s">
        <v>742</v>
      </c>
      <c r="D96" s="58">
        <f>Invoice!B101</f>
        <v>2</v>
      </c>
      <c r="E96" s="59">
        <f>'Shipping Invoice'!J101*$N$1</f>
        <v>1.64</v>
      </c>
      <c r="F96" s="59">
        <f t="shared" si="3"/>
        <v>3.28</v>
      </c>
      <c r="G96" s="60">
        <f t="shared" si="4"/>
        <v>62.73</v>
      </c>
      <c r="H96" s="63">
        <f t="shared" si="5"/>
        <v>125.46</v>
      </c>
    </row>
    <row r="97" spans="1:8" s="62" customFormat="1" ht="24">
      <c r="A97" s="56" t="str">
        <f>IF((LEN('Copy paste to Here'!G101))&gt;5,((CONCATENATE('Copy paste to Here'!G101," &amp; ",'Copy paste to Here'!D101,"  &amp;  ",'Copy paste to Here'!E101))),"Empty Cell")</f>
        <v xml:space="preserve">4mm multi-crystal ferido glued balls with resin cover and 14g (1.6mm) threading (sold per pcs) &amp; Crystal Color: Light Siam  &amp;  </v>
      </c>
      <c r="B97" s="57" t="str">
        <f>'Copy paste to Here'!C101</f>
        <v>MFR4</v>
      </c>
      <c r="C97" s="57" t="s">
        <v>742</v>
      </c>
      <c r="D97" s="58">
        <f>Invoice!B102</f>
        <v>2</v>
      </c>
      <c r="E97" s="59">
        <f>'Shipping Invoice'!J102*$N$1</f>
        <v>1.64</v>
      </c>
      <c r="F97" s="59">
        <f t="shared" si="3"/>
        <v>3.28</v>
      </c>
      <c r="G97" s="60">
        <f t="shared" si="4"/>
        <v>62.73</v>
      </c>
      <c r="H97" s="63">
        <f t="shared" si="5"/>
        <v>125.46</v>
      </c>
    </row>
    <row r="98" spans="1:8" s="62" customFormat="1" ht="24">
      <c r="A98" s="56" t="str">
        <f>IF((LEN('Copy paste to Here'!G102))&gt;5,((CONCATENATE('Copy paste to Here'!G102," &amp; ",'Copy paste to Here'!D102,"  &amp;  ",'Copy paste to Here'!E102))),"Empty Cell")</f>
        <v xml:space="preserve">4mm multi-crystal ferido glued balls with resin cover and 14g (1.6mm) threading (sold per pcs) &amp; Crystal Color: Emerald  &amp;  </v>
      </c>
      <c r="B98" s="57" t="str">
        <f>'Copy paste to Here'!C102</f>
        <v>MFR4</v>
      </c>
      <c r="C98" s="57" t="s">
        <v>742</v>
      </c>
      <c r="D98" s="58">
        <f>Invoice!B103</f>
        <v>3</v>
      </c>
      <c r="E98" s="59">
        <f>'Shipping Invoice'!J103*$N$1</f>
        <v>1.64</v>
      </c>
      <c r="F98" s="59">
        <f t="shared" si="3"/>
        <v>4.92</v>
      </c>
      <c r="G98" s="60">
        <f t="shared" si="4"/>
        <v>62.73</v>
      </c>
      <c r="H98" s="63">
        <f t="shared" si="5"/>
        <v>188.19</v>
      </c>
    </row>
    <row r="99" spans="1:8" s="62" customFormat="1" ht="24">
      <c r="A99" s="56" t="str">
        <f>IF((LEN('Copy paste to Here'!G103))&gt;5,((CONCATENATE('Copy paste to Here'!G103," &amp; ",'Copy paste to Here'!D103,"  &amp;  ",'Copy paste to Here'!E103))),"Empty Cell")</f>
        <v xml:space="preserve">4mm multi-crystal ferido glued balls with resin cover and 14g (1.6mm) threading (sold per pcs) &amp; Crystal Color: Peridot  &amp;  </v>
      </c>
      <c r="B99" s="57" t="str">
        <f>'Copy paste to Here'!C103</f>
        <v>MFR4</v>
      </c>
      <c r="C99" s="57" t="s">
        <v>742</v>
      </c>
      <c r="D99" s="58">
        <f>Invoice!B104</f>
        <v>2</v>
      </c>
      <c r="E99" s="59">
        <f>'Shipping Invoice'!J104*$N$1</f>
        <v>1.64</v>
      </c>
      <c r="F99" s="59">
        <f t="shared" si="3"/>
        <v>3.28</v>
      </c>
      <c r="G99" s="60">
        <f t="shared" si="4"/>
        <v>62.73</v>
      </c>
      <c r="H99" s="63">
        <f t="shared" si="5"/>
        <v>125.46</v>
      </c>
    </row>
    <row r="100" spans="1:8" s="62" customFormat="1" ht="24">
      <c r="A100" s="56" t="str">
        <f>IF((LEN('Copy paste to Here'!G104))&gt;5,((CONCATENATE('Copy paste to Here'!G104," &amp; ",'Copy paste to Here'!D104,"  &amp;  ",'Copy paste to Here'!E104))),"Empty Cell")</f>
        <v xml:space="preserve">4mm multi-crystal ferido glued balls with resin cover and 16g (1.2mm) threading (sold per pcs) &amp; Crystal Color: AB  &amp;  </v>
      </c>
      <c r="B100" s="57" t="str">
        <f>'Copy paste to Here'!C104</f>
        <v>MFR4S</v>
      </c>
      <c r="C100" s="57" t="s">
        <v>583</v>
      </c>
      <c r="D100" s="58">
        <f>Invoice!B105</f>
        <v>4</v>
      </c>
      <c r="E100" s="59">
        <f>'Shipping Invoice'!J105*$N$1</f>
        <v>1.64</v>
      </c>
      <c r="F100" s="59">
        <f t="shared" si="3"/>
        <v>6.56</v>
      </c>
      <c r="G100" s="60">
        <f t="shared" si="4"/>
        <v>62.73</v>
      </c>
      <c r="H100" s="63">
        <f t="shared" si="5"/>
        <v>250.92</v>
      </c>
    </row>
    <row r="101" spans="1:8" s="62" customFormat="1" ht="24">
      <c r="A101" s="56" t="str">
        <f>IF((LEN('Copy paste to Here'!G105))&gt;5,((CONCATENATE('Copy paste to Here'!G105," &amp; ",'Copy paste to Here'!D105,"  &amp;  ",'Copy paste to Here'!E105))),"Empty Cell")</f>
        <v xml:space="preserve">4mm multi-crystal ferido glued balls with resin cover and 16g (1.2mm) threading (sold per pcs) &amp; Crystal Color: Rose  &amp;  </v>
      </c>
      <c r="B101" s="57" t="str">
        <f>'Copy paste to Here'!C105</f>
        <v>MFR4S</v>
      </c>
      <c r="C101" s="57" t="s">
        <v>583</v>
      </c>
      <c r="D101" s="58">
        <f>Invoice!B106</f>
        <v>2</v>
      </c>
      <c r="E101" s="59">
        <f>'Shipping Invoice'!J106*$N$1</f>
        <v>1.64</v>
      </c>
      <c r="F101" s="59">
        <f t="shared" si="3"/>
        <v>3.28</v>
      </c>
      <c r="G101" s="60">
        <f t="shared" si="4"/>
        <v>62.73</v>
      </c>
      <c r="H101" s="63">
        <f t="shared" si="5"/>
        <v>125.46</v>
      </c>
    </row>
    <row r="102" spans="1:8" s="62" customFormat="1" ht="36">
      <c r="A102" s="56" t="str">
        <f>IF((LEN('Copy paste to Here'!G106))&gt;5,((CONCATENATE('Copy paste to Here'!G106," &amp; ",'Copy paste to Here'!D106,"  &amp;  ",'Copy paste to Here'!E106))),"Empty Cell")</f>
        <v xml:space="preserve">4mm multi-crystal ferido glued balls with resin cover and 16g (1.2mm) threading (sold per pcs) &amp; Crystal Color: Light Sapphire  &amp;  </v>
      </c>
      <c r="B102" s="57" t="str">
        <f>'Copy paste to Here'!C106</f>
        <v>MFR4S</v>
      </c>
      <c r="C102" s="57" t="s">
        <v>583</v>
      </c>
      <c r="D102" s="58">
        <f>Invoice!B107</f>
        <v>2</v>
      </c>
      <c r="E102" s="59">
        <f>'Shipping Invoice'!J107*$N$1</f>
        <v>1.64</v>
      </c>
      <c r="F102" s="59">
        <f t="shared" si="3"/>
        <v>3.28</v>
      </c>
      <c r="G102" s="60">
        <f t="shared" si="4"/>
        <v>62.73</v>
      </c>
      <c r="H102" s="63">
        <f t="shared" si="5"/>
        <v>125.46</v>
      </c>
    </row>
    <row r="103" spans="1:8" s="62" customFormat="1" ht="24">
      <c r="A103" s="56" t="str">
        <f>IF((LEN('Copy paste to Here'!G107))&gt;5,((CONCATENATE('Copy paste to Here'!G107," &amp; ",'Copy paste to Here'!D107,"  &amp;  ",'Copy paste to Here'!E107))),"Empty Cell")</f>
        <v xml:space="preserve">4mm multi-crystal ferido glued balls with resin cover and 16g (1.2mm) threading (sold per pcs) &amp; Crystal Color: Sapphire  &amp;  </v>
      </c>
      <c r="B103" s="57" t="str">
        <f>'Copy paste to Here'!C107</f>
        <v>MFR4S</v>
      </c>
      <c r="C103" s="57" t="s">
        <v>583</v>
      </c>
      <c r="D103" s="58">
        <f>Invoice!B108</f>
        <v>3</v>
      </c>
      <c r="E103" s="59">
        <f>'Shipping Invoice'!J108*$N$1</f>
        <v>1.64</v>
      </c>
      <c r="F103" s="59">
        <f t="shared" si="3"/>
        <v>4.92</v>
      </c>
      <c r="G103" s="60">
        <f t="shared" si="4"/>
        <v>62.73</v>
      </c>
      <c r="H103" s="63">
        <f t="shared" si="5"/>
        <v>188.19</v>
      </c>
    </row>
    <row r="104" spans="1:8" s="62" customFormat="1" ht="24">
      <c r="A104" s="56" t="str">
        <f>IF((LEN('Copy paste to Here'!G108))&gt;5,((CONCATENATE('Copy paste to Here'!G108," &amp; ",'Copy paste to Here'!D108,"  &amp;  ",'Copy paste to Here'!E108))),"Empty Cell")</f>
        <v xml:space="preserve">4mm multi-crystal ferido glued balls with resin cover and 16g (1.2mm) threading (sold per pcs) &amp; Crystal Color: Blue Zircon  &amp;  </v>
      </c>
      <c r="B104" s="57" t="str">
        <f>'Copy paste to Here'!C108</f>
        <v>MFR4S</v>
      </c>
      <c r="C104" s="57" t="s">
        <v>583</v>
      </c>
      <c r="D104" s="58">
        <f>Invoice!B109</f>
        <v>6</v>
      </c>
      <c r="E104" s="59">
        <f>'Shipping Invoice'!J109*$N$1</f>
        <v>1.64</v>
      </c>
      <c r="F104" s="59">
        <f t="shared" si="3"/>
        <v>9.84</v>
      </c>
      <c r="G104" s="60">
        <f t="shared" si="4"/>
        <v>62.73</v>
      </c>
      <c r="H104" s="63">
        <f t="shared" si="5"/>
        <v>376.38</v>
      </c>
    </row>
    <row r="105" spans="1:8" s="62" customFormat="1" ht="36">
      <c r="A105" s="56" t="str">
        <f>IF((LEN('Copy paste to Here'!G109))&gt;5,((CONCATENATE('Copy paste to Here'!G109," &amp; ",'Copy paste to Here'!D109,"  &amp;  ",'Copy paste to Here'!E109))),"Empty Cell")</f>
        <v xml:space="preserve">4mm multi-crystal ferido glued balls with resin cover and 16g (1.2mm) threading (sold per pcs) &amp; Crystal Color: Light Amethyst  &amp;  </v>
      </c>
      <c r="B105" s="57" t="str">
        <f>'Copy paste to Here'!C109</f>
        <v>MFR4S</v>
      </c>
      <c r="C105" s="57" t="s">
        <v>583</v>
      </c>
      <c r="D105" s="58">
        <f>Invoice!B110</f>
        <v>3</v>
      </c>
      <c r="E105" s="59">
        <f>'Shipping Invoice'!J110*$N$1</f>
        <v>1.64</v>
      </c>
      <c r="F105" s="59">
        <f t="shared" si="3"/>
        <v>4.92</v>
      </c>
      <c r="G105" s="60">
        <f t="shared" si="4"/>
        <v>62.73</v>
      </c>
      <c r="H105" s="63">
        <f t="shared" si="5"/>
        <v>188.19</v>
      </c>
    </row>
    <row r="106" spans="1:8" s="62" customFormat="1" ht="24">
      <c r="A106" s="56" t="str">
        <f>IF((LEN('Copy paste to Here'!G110))&gt;5,((CONCATENATE('Copy paste to Here'!G110," &amp; ",'Copy paste to Here'!D110,"  &amp;  ",'Copy paste to Here'!E110))),"Empty Cell")</f>
        <v xml:space="preserve">4mm multi-crystal ferido glued balls with resin cover and 16g (1.2mm) threading (sold per pcs) &amp; Crystal Color: Jet  &amp;  </v>
      </c>
      <c r="B106" s="57" t="str">
        <f>'Copy paste to Here'!C110</f>
        <v>MFR4S</v>
      </c>
      <c r="C106" s="57" t="s">
        <v>583</v>
      </c>
      <c r="D106" s="58">
        <f>Invoice!B111</f>
        <v>2</v>
      </c>
      <c r="E106" s="59">
        <f>'Shipping Invoice'!J111*$N$1</f>
        <v>1.64</v>
      </c>
      <c r="F106" s="59">
        <f t="shared" si="3"/>
        <v>3.28</v>
      </c>
      <c r="G106" s="60">
        <f t="shared" si="4"/>
        <v>62.73</v>
      </c>
      <c r="H106" s="63">
        <f t="shared" si="5"/>
        <v>125.46</v>
      </c>
    </row>
    <row r="107" spans="1:8" s="62" customFormat="1" ht="24">
      <c r="A107" s="56" t="str">
        <f>IF((LEN('Copy paste to Here'!G111))&gt;5,((CONCATENATE('Copy paste to Here'!G111," &amp; ",'Copy paste to Here'!D111,"  &amp;  ",'Copy paste to Here'!E111))),"Empty Cell")</f>
        <v xml:space="preserve">4mm multi-crystal ferido glued balls with resin cover and 16g (1.2mm) threading (sold per pcs) &amp; Crystal Color: Fuchsia  &amp;  </v>
      </c>
      <c r="B107" s="57" t="str">
        <f>'Copy paste to Here'!C111</f>
        <v>MFR4S</v>
      </c>
      <c r="C107" s="57" t="s">
        <v>583</v>
      </c>
      <c r="D107" s="58">
        <f>Invoice!B112</f>
        <v>4</v>
      </c>
      <c r="E107" s="59">
        <f>'Shipping Invoice'!J112*$N$1</f>
        <v>1.64</v>
      </c>
      <c r="F107" s="59">
        <f t="shared" si="3"/>
        <v>6.56</v>
      </c>
      <c r="G107" s="60">
        <f t="shared" si="4"/>
        <v>62.73</v>
      </c>
      <c r="H107" s="63">
        <f t="shared" si="5"/>
        <v>250.92</v>
      </c>
    </row>
    <row r="108" spans="1:8" s="62" customFormat="1" ht="24">
      <c r="A108" s="56" t="str">
        <f>IF((LEN('Copy paste to Here'!G112))&gt;5,((CONCATENATE('Copy paste to Here'!G112," &amp; ",'Copy paste to Here'!D112,"  &amp;  ",'Copy paste to Here'!E112))),"Empty Cell")</f>
        <v xml:space="preserve">4mm multi-crystal ferido glued balls with resin cover and 16g (1.2mm) threading (sold per pcs) &amp; Crystal Color: Light Siam  &amp;  </v>
      </c>
      <c r="B108" s="57" t="str">
        <f>'Copy paste to Here'!C112</f>
        <v>MFR4S</v>
      </c>
      <c r="C108" s="57" t="s">
        <v>583</v>
      </c>
      <c r="D108" s="58">
        <f>Invoice!B113</f>
        <v>2</v>
      </c>
      <c r="E108" s="59">
        <f>'Shipping Invoice'!J113*$N$1</f>
        <v>1.64</v>
      </c>
      <c r="F108" s="59">
        <f t="shared" si="3"/>
        <v>3.28</v>
      </c>
      <c r="G108" s="60">
        <f t="shared" si="4"/>
        <v>62.73</v>
      </c>
      <c r="H108" s="63">
        <f t="shared" si="5"/>
        <v>125.46</v>
      </c>
    </row>
    <row r="109" spans="1:8" s="62" customFormat="1" ht="24">
      <c r="A109" s="56" t="str">
        <f>IF((LEN('Copy paste to Here'!G113))&gt;5,((CONCATENATE('Copy paste to Here'!G113," &amp; ",'Copy paste to Here'!D113,"  &amp;  ",'Copy paste to Here'!E113))),"Empty Cell")</f>
        <v xml:space="preserve">4mm multi-crystal ferido glued balls with resin cover and 16g (1.2mm) threading (sold per pcs) &amp; Crystal Color: Peridot  &amp;  </v>
      </c>
      <c r="B109" s="57" t="str">
        <f>'Copy paste to Here'!C113</f>
        <v>MFR4S</v>
      </c>
      <c r="C109" s="57" t="s">
        <v>583</v>
      </c>
      <c r="D109" s="58">
        <f>Invoice!B114</f>
        <v>5</v>
      </c>
      <c r="E109" s="59">
        <f>'Shipping Invoice'!J114*$N$1</f>
        <v>1.64</v>
      </c>
      <c r="F109" s="59">
        <f t="shared" si="3"/>
        <v>8.1999999999999993</v>
      </c>
      <c r="G109" s="60">
        <f t="shared" si="4"/>
        <v>62.73</v>
      </c>
      <c r="H109" s="63">
        <f t="shared" si="5"/>
        <v>313.64999999999998</v>
      </c>
    </row>
    <row r="110" spans="1:8" s="62" customFormat="1" ht="24">
      <c r="A110" s="56" t="str">
        <f>IF((LEN('Copy paste to Here'!G114))&gt;5,((CONCATENATE('Copy paste to Here'!G114," &amp; ",'Copy paste to Here'!D114,"  &amp;  ",'Copy paste to Here'!E114))),"Empty Cell")</f>
        <v xml:space="preserve">5mm multi-crystal ferido glued balls with resin cover and 14g (1.6mm) threading (sold per pcs) &amp; Crystal Color: Clear  &amp;  </v>
      </c>
      <c r="B110" s="57" t="str">
        <f>'Copy paste to Here'!C114</f>
        <v>MFR5</v>
      </c>
      <c r="C110" s="57" t="s">
        <v>745</v>
      </c>
      <c r="D110" s="58">
        <f>Invoice!B115</f>
        <v>10</v>
      </c>
      <c r="E110" s="59">
        <f>'Shipping Invoice'!J115*$N$1</f>
        <v>1.64</v>
      </c>
      <c r="F110" s="59">
        <f t="shared" si="3"/>
        <v>16.399999999999999</v>
      </c>
      <c r="G110" s="60">
        <f t="shared" si="4"/>
        <v>62.73</v>
      </c>
      <c r="H110" s="63">
        <f t="shared" si="5"/>
        <v>627.29999999999995</v>
      </c>
    </row>
    <row r="111" spans="1:8" s="62" customFormat="1" ht="24">
      <c r="A111" s="56" t="str">
        <f>IF((LEN('Copy paste to Here'!G115))&gt;5,((CONCATENATE('Copy paste to Here'!G115," &amp; ",'Copy paste to Here'!D115,"  &amp;  ",'Copy paste to Here'!E115))),"Empty Cell")</f>
        <v xml:space="preserve">5mm multi-crystal ferido glued balls with resin cover and 14g (1.6mm) threading (sold per pcs) &amp; Crystal Color: AB  &amp;  </v>
      </c>
      <c r="B111" s="57" t="str">
        <f>'Copy paste to Here'!C115</f>
        <v>MFR5</v>
      </c>
      <c r="C111" s="57" t="s">
        <v>745</v>
      </c>
      <c r="D111" s="58">
        <f>Invoice!B116</f>
        <v>4</v>
      </c>
      <c r="E111" s="59">
        <f>'Shipping Invoice'!J116*$N$1</f>
        <v>1.64</v>
      </c>
      <c r="F111" s="59">
        <f t="shared" si="3"/>
        <v>6.56</v>
      </c>
      <c r="G111" s="60">
        <f t="shared" si="4"/>
        <v>62.73</v>
      </c>
      <c r="H111" s="63">
        <f t="shared" si="5"/>
        <v>250.92</v>
      </c>
    </row>
    <row r="112" spans="1:8" s="62" customFormat="1" ht="24">
      <c r="A112" s="56" t="str">
        <f>IF((LEN('Copy paste to Here'!G116))&gt;5,((CONCATENATE('Copy paste to Here'!G116," &amp; ",'Copy paste to Here'!D116,"  &amp;  ",'Copy paste to Here'!E116))),"Empty Cell")</f>
        <v xml:space="preserve">5mm multi-crystal ferido glued balls with resin cover and 14g (1.6mm) threading (sold per pcs) &amp; Crystal Color: Rose  &amp;  </v>
      </c>
      <c r="B112" s="57" t="str">
        <f>'Copy paste to Here'!C116</f>
        <v>MFR5</v>
      </c>
      <c r="C112" s="57" t="s">
        <v>745</v>
      </c>
      <c r="D112" s="58">
        <f>Invoice!B117</f>
        <v>4</v>
      </c>
      <c r="E112" s="59">
        <f>'Shipping Invoice'!J117*$N$1</f>
        <v>1.64</v>
      </c>
      <c r="F112" s="59">
        <f t="shared" si="3"/>
        <v>6.56</v>
      </c>
      <c r="G112" s="60">
        <f t="shared" si="4"/>
        <v>62.73</v>
      </c>
      <c r="H112" s="63">
        <f t="shared" si="5"/>
        <v>250.92</v>
      </c>
    </row>
    <row r="113" spans="1:8" s="62" customFormat="1" ht="36">
      <c r="A113" s="56" t="str">
        <f>IF((LEN('Copy paste to Here'!G117))&gt;5,((CONCATENATE('Copy paste to Here'!G117," &amp; ",'Copy paste to Here'!D117,"  &amp;  ",'Copy paste to Here'!E117))),"Empty Cell")</f>
        <v xml:space="preserve">5mm multi-crystal ferido glued balls with resin cover and 14g (1.6mm) threading (sold per pcs) &amp; Crystal Color: Light Sapphire  &amp;  </v>
      </c>
      <c r="B113" s="57" t="str">
        <f>'Copy paste to Here'!C117</f>
        <v>MFR5</v>
      </c>
      <c r="C113" s="57" t="s">
        <v>745</v>
      </c>
      <c r="D113" s="58">
        <f>Invoice!B118</f>
        <v>5</v>
      </c>
      <c r="E113" s="59">
        <f>'Shipping Invoice'!J118*$N$1</f>
        <v>1.64</v>
      </c>
      <c r="F113" s="59">
        <f t="shared" si="3"/>
        <v>8.1999999999999993</v>
      </c>
      <c r="G113" s="60">
        <f t="shared" si="4"/>
        <v>62.73</v>
      </c>
      <c r="H113" s="63">
        <f t="shared" si="5"/>
        <v>313.64999999999998</v>
      </c>
    </row>
    <row r="114" spans="1:8" s="62" customFormat="1" ht="24">
      <c r="A114" s="56" t="str">
        <f>IF((LEN('Copy paste to Here'!G118))&gt;5,((CONCATENATE('Copy paste to Here'!G118," &amp; ",'Copy paste to Here'!D118,"  &amp;  ",'Copy paste to Here'!E118))),"Empty Cell")</f>
        <v xml:space="preserve">5mm multi-crystal ferido glued balls with resin cover and 14g (1.6mm) threading (sold per pcs) &amp; Crystal Color: Sapphire  &amp;  </v>
      </c>
      <c r="B114" s="57" t="str">
        <f>'Copy paste to Here'!C118</f>
        <v>MFR5</v>
      </c>
      <c r="C114" s="57" t="s">
        <v>745</v>
      </c>
      <c r="D114" s="58">
        <f>Invoice!B119</f>
        <v>2</v>
      </c>
      <c r="E114" s="59">
        <f>'Shipping Invoice'!J119*$N$1</f>
        <v>1.64</v>
      </c>
      <c r="F114" s="59">
        <f t="shared" si="3"/>
        <v>3.28</v>
      </c>
      <c r="G114" s="60">
        <f t="shared" si="4"/>
        <v>62.73</v>
      </c>
      <c r="H114" s="63">
        <f t="shared" si="5"/>
        <v>125.46</v>
      </c>
    </row>
    <row r="115" spans="1:8" s="62" customFormat="1" ht="24">
      <c r="A115" s="56" t="str">
        <f>IF((LEN('Copy paste to Here'!G119))&gt;5,((CONCATENATE('Copy paste to Here'!G119," &amp; ",'Copy paste to Here'!D119,"  &amp;  ",'Copy paste to Here'!E119))),"Empty Cell")</f>
        <v xml:space="preserve">5mm multi-crystal ferido glued balls with resin cover and 14g (1.6mm) threading (sold per pcs) &amp; Crystal Color: Aquamarine  &amp;  </v>
      </c>
      <c r="B115" s="57" t="str">
        <f>'Copy paste to Here'!C119</f>
        <v>MFR5</v>
      </c>
      <c r="C115" s="57" t="s">
        <v>745</v>
      </c>
      <c r="D115" s="58">
        <f>Invoice!B120</f>
        <v>2</v>
      </c>
      <c r="E115" s="59">
        <f>'Shipping Invoice'!J120*$N$1</f>
        <v>1.64</v>
      </c>
      <c r="F115" s="59">
        <f t="shared" si="3"/>
        <v>3.28</v>
      </c>
      <c r="G115" s="60">
        <f t="shared" si="4"/>
        <v>62.73</v>
      </c>
      <c r="H115" s="63">
        <f t="shared" si="5"/>
        <v>125.46</v>
      </c>
    </row>
    <row r="116" spans="1:8" s="62" customFormat="1" ht="24">
      <c r="A116" s="56" t="str">
        <f>IF((LEN('Copy paste to Here'!G120))&gt;5,((CONCATENATE('Copy paste to Here'!G120," &amp; ",'Copy paste to Here'!D120,"  &amp;  ",'Copy paste to Here'!E120))),"Empty Cell")</f>
        <v xml:space="preserve">5mm multi-crystal ferido glued balls with resin cover and 14g (1.6mm) threading (sold per pcs) &amp; Crystal Color: Blue Zircon  &amp;  </v>
      </c>
      <c r="B116" s="57" t="str">
        <f>'Copy paste to Here'!C120</f>
        <v>MFR5</v>
      </c>
      <c r="C116" s="57" t="s">
        <v>745</v>
      </c>
      <c r="D116" s="58">
        <f>Invoice!B121</f>
        <v>4</v>
      </c>
      <c r="E116" s="59">
        <f>'Shipping Invoice'!J121*$N$1</f>
        <v>1.64</v>
      </c>
      <c r="F116" s="59">
        <f t="shared" si="3"/>
        <v>6.56</v>
      </c>
      <c r="G116" s="60">
        <f t="shared" si="4"/>
        <v>62.73</v>
      </c>
      <c r="H116" s="63">
        <f t="shared" si="5"/>
        <v>250.92</v>
      </c>
    </row>
    <row r="117" spans="1:8" s="62" customFormat="1" ht="36">
      <c r="A117" s="56" t="str">
        <f>IF((LEN('Copy paste to Here'!G121))&gt;5,((CONCATENATE('Copy paste to Here'!G121," &amp; ",'Copy paste to Here'!D121,"  &amp;  ",'Copy paste to Here'!E121))),"Empty Cell")</f>
        <v xml:space="preserve">5mm multi-crystal ferido glued balls with resin cover and 14g (1.6mm) threading (sold per pcs) &amp; Crystal Color: Light Amethyst  &amp;  </v>
      </c>
      <c r="B117" s="57" t="str">
        <f>'Copy paste to Here'!C121</f>
        <v>MFR5</v>
      </c>
      <c r="C117" s="57" t="s">
        <v>745</v>
      </c>
      <c r="D117" s="58">
        <f>Invoice!B122</f>
        <v>2</v>
      </c>
      <c r="E117" s="59">
        <f>'Shipping Invoice'!J122*$N$1</f>
        <v>1.64</v>
      </c>
      <c r="F117" s="59">
        <f t="shared" si="3"/>
        <v>3.28</v>
      </c>
      <c r="G117" s="60">
        <f t="shared" si="4"/>
        <v>62.73</v>
      </c>
      <c r="H117" s="63">
        <f t="shared" si="5"/>
        <v>125.46</v>
      </c>
    </row>
    <row r="118" spans="1:8" s="62" customFormat="1" ht="24">
      <c r="A118" s="56" t="str">
        <f>IF((LEN('Copy paste to Here'!G122))&gt;5,((CONCATENATE('Copy paste to Here'!G122," &amp; ",'Copy paste to Here'!D122,"  &amp;  ",'Copy paste to Here'!E122))),"Empty Cell")</f>
        <v xml:space="preserve">5mm multi-crystal ferido glued balls with resin cover and 14g (1.6mm) threading (sold per pcs) &amp; Crystal Color: Amethyst  &amp;  </v>
      </c>
      <c r="B118" s="57" t="str">
        <f>'Copy paste to Here'!C122</f>
        <v>MFR5</v>
      </c>
      <c r="C118" s="57" t="s">
        <v>745</v>
      </c>
      <c r="D118" s="58">
        <f>Invoice!B123</f>
        <v>2</v>
      </c>
      <c r="E118" s="59">
        <f>'Shipping Invoice'!J123*$N$1</f>
        <v>1.64</v>
      </c>
      <c r="F118" s="59">
        <f t="shared" si="3"/>
        <v>3.28</v>
      </c>
      <c r="G118" s="60">
        <f t="shared" si="4"/>
        <v>62.73</v>
      </c>
      <c r="H118" s="63">
        <f t="shared" si="5"/>
        <v>125.46</v>
      </c>
    </row>
    <row r="119" spans="1:8" s="62" customFormat="1" ht="24">
      <c r="A119" s="56" t="str">
        <f>IF((LEN('Copy paste to Here'!G123))&gt;5,((CONCATENATE('Copy paste to Here'!G123," &amp; ",'Copy paste to Here'!D123,"  &amp;  ",'Copy paste to Here'!E123))),"Empty Cell")</f>
        <v xml:space="preserve">5mm multi-crystal ferido glued balls with resin cover and 14g (1.6mm) threading (sold per pcs) &amp; Crystal Color: Fuchsia  &amp;  </v>
      </c>
      <c r="B119" s="57" t="str">
        <f>'Copy paste to Here'!C123</f>
        <v>MFR5</v>
      </c>
      <c r="C119" s="57" t="s">
        <v>745</v>
      </c>
      <c r="D119" s="58">
        <f>Invoice!B124</f>
        <v>4</v>
      </c>
      <c r="E119" s="59">
        <f>'Shipping Invoice'!J124*$N$1</f>
        <v>1.64</v>
      </c>
      <c r="F119" s="59">
        <f t="shared" si="3"/>
        <v>6.56</v>
      </c>
      <c r="G119" s="60">
        <f t="shared" si="4"/>
        <v>62.73</v>
      </c>
      <c r="H119" s="63">
        <f t="shared" si="5"/>
        <v>250.92</v>
      </c>
    </row>
    <row r="120" spans="1:8" s="62" customFormat="1" ht="24">
      <c r="A120" s="56" t="str">
        <f>IF((LEN('Copy paste to Here'!G124))&gt;5,((CONCATENATE('Copy paste to Here'!G124," &amp; ",'Copy paste to Here'!D124,"  &amp;  ",'Copy paste to Here'!E124))),"Empty Cell")</f>
        <v xml:space="preserve">5mm multi-crystal ferido glued balls with resin cover and 14g (1.6mm) threading (sold per pcs) &amp; Crystal Color: Light Siam  &amp;  </v>
      </c>
      <c r="B120" s="57" t="str">
        <f>'Copy paste to Here'!C124</f>
        <v>MFR5</v>
      </c>
      <c r="C120" s="57" t="s">
        <v>745</v>
      </c>
      <c r="D120" s="58">
        <f>Invoice!B125</f>
        <v>4</v>
      </c>
      <c r="E120" s="59">
        <f>'Shipping Invoice'!J125*$N$1</f>
        <v>1.64</v>
      </c>
      <c r="F120" s="59">
        <f t="shared" si="3"/>
        <v>6.56</v>
      </c>
      <c r="G120" s="60">
        <f t="shared" si="4"/>
        <v>62.73</v>
      </c>
      <c r="H120" s="63">
        <f t="shared" si="5"/>
        <v>250.92</v>
      </c>
    </row>
    <row r="121" spans="1:8" s="62" customFormat="1" ht="24">
      <c r="A121" s="56" t="str">
        <f>IF((LEN('Copy paste to Here'!G125))&gt;5,((CONCATENATE('Copy paste to Here'!G125," &amp; ",'Copy paste to Here'!D125,"  &amp;  ",'Copy paste to Here'!E125))),"Empty Cell")</f>
        <v xml:space="preserve">5mm multi-crystal ferido glued balls with resin cover and 14g (1.6mm) threading (sold per pcs) &amp; Crystal Color: Emerald  &amp;  </v>
      </c>
      <c r="B121" s="57" t="str">
        <f>'Copy paste to Here'!C125</f>
        <v>MFR5</v>
      </c>
      <c r="C121" s="57" t="s">
        <v>745</v>
      </c>
      <c r="D121" s="58">
        <f>Invoice!B126</f>
        <v>2</v>
      </c>
      <c r="E121" s="59">
        <f>'Shipping Invoice'!J126*$N$1</f>
        <v>1.64</v>
      </c>
      <c r="F121" s="59">
        <f t="shared" si="3"/>
        <v>3.28</v>
      </c>
      <c r="G121" s="60">
        <f t="shared" si="4"/>
        <v>62.73</v>
      </c>
      <c r="H121" s="63">
        <f t="shared" si="5"/>
        <v>125.46</v>
      </c>
    </row>
    <row r="122" spans="1:8" s="62" customFormat="1" ht="24">
      <c r="A122" s="56" t="str">
        <f>IF((LEN('Copy paste to Here'!G126))&gt;5,((CONCATENATE('Copy paste to Here'!G126," &amp; ",'Copy paste to Here'!D126,"  &amp;  ",'Copy paste to Here'!E126))),"Empty Cell")</f>
        <v xml:space="preserve">5mm multi-crystal ferido glued balls with resin cover and 14g (1.6mm) threading (sold per pcs) &amp; Crystal Color: Peridot  &amp;  </v>
      </c>
      <c r="B122" s="57" t="str">
        <f>'Copy paste to Here'!C126</f>
        <v>MFR5</v>
      </c>
      <c r="C122" s="57" t="s">
        <v>745</v>
      </c>
      <c r="D122" s="58">
        <f>Invoice!B127</f>
        <v>2</v>
      </c>
      <c r="E122" s="59">
        <f>'Shipping Invoice'!J127*$N$1</f>
        <v>1.64</v>
      </c>
      <c r="F122" s="59">
        <f t="shared" si="3"/>
        <v>3.28</v>
      </c>
      <c r="G122" s="60">
        <f t="shared" si="4"/>
        <v>62.73</v>
      </c>
      <c r="H122" s="63">
        <f t="shared" si="5"/>
        <v>125.46</v>
      </c>
    </row>
    <row r="123" spans="1:8" s="62" customFormat="1" ht="24">
      <c r="A123" s="56" t="str">
        <f>IF((LEN('Copy paste to Here'!G127))&gt;5,((CONCATENATE('Copy paste to Here'!G127," &amp; ",'Copy paste to Here'!D127,"  &amp;  ",'Copy paste to Here'!E127))),"Empty Cell")</f>
        <v xml:space="preserve">5mm multi-crystal ferido glued balls with resin cover and 14g (1.6mm) threading (sold per pcs) &amp; Crystal Color: Hyacinth  &amp;  </v>
      </c>
      <c r="B123" s="57" t="str">
        <f>'Copy paste to Here'!C127</f>
        <v>MFR5</v>
      </c>
      <c r="C123" s="57" t="s">
        <v>745</v>
      </c>
      <c r="D123" s="58">
        <f>Invoice!B128</f>
        <v>2</v>
      </c>
      <c r="E123" s="59">
        <f>'Shipping Invoice'!J128*$N$1</f>
        <v>1.64</v>
      </c>
      <c r="F123" s="59">
        <f t="shared" si="3"/>
        <v>3.28</v>
      </c>
      <c r="G123" s="60">
        <f t="shared" si="4"/>
        <v>62.73</v>
      </c>
      <c r="H123" s="63">
        <f t="shared" si="5"/>
        <v>125.46</v>
      </c>
    </row>
    <row r="124" spans="1:8" s="62" customFormat="1" ht="24">
      <c r="A124" s="56" t="str">
        <f>IF((LEN('Copy paste to Here'!G128))&gt;5,((CONCATENATE('Copy paste to Here'!G128," &amp; ",'Copy paste to Here'!D128,"  &amp;  ",'Copy paste to Here'!E128))),"Empty Cell")</f>
        <v xml:space="preserve">1 piece: 5mm ball with ferido-glued multi crystals, 1.2mm threading (16g), with resin cover &amp; Crystal Color: AB  &amp;  </v>
      </c>
      <c r="B124" s="57" t="str">
        <f>'Copy paste to Here'!C128</f>
        <v>MFR5S</v>
      </c>
      <c r="C124" s="57" t="s">
        <v>747</v>
      </c>
      <c r="D124" s="58">
        <f>Invoice!B129</f>
        <v>8</v>
      </c>
      <c r="E124" s="59">
        <f>'Shipping Invoice'!J129*$N$1</f>
        <v>1.64</v>
      </c>
      <c r="F124" s="59">
        <f t="shared" si="3"/>
        <v>13.12</v>
      </c>
      <c r="G124" s="60">
        <f t="shared" si="4"/>
        <v>62.73</v>
      </c>
      <c r="H124" s="63">
        <f t="shared" si="5"/>
        <v>501.84</v>
      </c>
    </row>
    <row r="125" spans="1:8" s="62" customFormat="1" ht="24">
      <c r="A125" s="56" t="str">
        <f>IF((LEN('Copy paste to Here'!G129))&gt;5,((CONCATENATE('Copy paste to Here'!G129," &amp; ",'Copy paste to Here'!D129,"  &amp;  ",'Copy paste to Here'!E129))),"Empty Cell")</f>
        <v xml:space="preserve">1 piece: 5mm ball with ferido-glued multi crystals, 1.2mm threading (16g), with resin cover &amp; Crystal Color: Rose  &amp;  </v>
      </c>
      <c r="B125" s="57" t="str">
        <f>'Copy paste to Here'!C129</f>
        <v>MFR5S</v>
      </c>
      <c r="C125" s="57" t="s">
        <v>747</v>
      </c>
      <c r="D125" s="58">
        <f>Invoice!B130</f>
        <v>2</v>
      </c>
      <c r="E125" s="59">
        <f>'Shipping Invoice'!J130*$N$1</f>
        <v>1.64</v>
      </c>
      <c r="F125" s="59">
        <f t="shared" si="3"/>
        <v>3.28</v>
      </c>
      <c r="G125" s="60">
        <f t="shared" si="4"/>
        <v>62.73</v>
      </c>
      <c r="H125" s="63">
        <f t="shared" si="5"/>
        <v>125.46</v>
      </c>
    </row>
    <row r="126" spans="1:8" s="62" customFormat="1" ht="36">
      <c r="A126" s="56" t="str">
        <f>IF((LEN('Copy paste to Here'!G130))&gt;5,((CONCATENATE('Copy paste to Here'!G130," &amp; ",'Copy paste to Here'!D130,"  &amp;  ",'Copy paste to Here'!E130))),"Empty Cell")</f>
        <v xml:space="preserve">1 piece: 5mm ball with ferido-glued multi crystals, 1.2mm threading (16g), with resin cover &amp; Crystal Color: Light Sapphire  &amp;  </v>
      </c>
      <c r="B126" s="57" t="str">
        <f>'Copy paste to Here'!C130</f>
        <v>MFR5S</v>
      </c>
      <c r="C126" s="57" t="s">
        <v>747</v>
      </c>
      <c r="D126" s="58">
        <f>Invoice!B131</f>
        <v>2</v>
      </c>
      <c r="E126" s="59">
        <f>'Shipping Invoice'!J131*$N$1</f>
        <v>1.64</v>
      </c>
      <c r="F126" s="59">
        <f t="shared" si="3"/>
        <v>3.28</v>
      </c>
      <c r="G126" s="60">
        <f t="shared" si="4"/>
        <v>62.73</v>
      </c>
      <c r="H126" s="63">
        <f t="shared" si="5"/>
        <v>125.46</v>
      </c>
    </row>
    <row r="127" spans="1:8" s="62" customFormat="1" ht="24">
      <c r="A127" s="56" t="str">
        <f>IF((LEN('Copy paste to Here'!G131))&gt;5,((CONCATENATE('Copy paste to Here'!G131," &amp; ",'Copy paste to Here'!D131,"  &amp;  ",'Copy paste to Here'!E131))),"Empty Cell")</f>
        <v xml:space="preserve">1 piece: 5mm ball with ferido-glued multi crystals, 1.2mm threading (16g), with resin cover &amp; Crystal Color: Sapphire  &amp;  </v>
      </c>
      <c r="B127" s="57" t="str">
        <f>'Copy paste to Here'!C131</f>
        <v>MFR5S</v>
      </c>
      <c r="C127" s="57" t="s">
        <v>747</v>
      </c>
      <c r="D127" s="58">
        <f>Invoice!B132</f>
        <v>4</v>
      </c>
      <c r="E127" s="59">
        <f>'Shipping Invoice'!J132*$N$1</f>
        <v>1.64</v>
      </c>
      <c r="F127" s="59">
        <f t="shared" si="3"/>
        <v>6.56</v>
      </c>
      <c r="G127" s="60">
        <f t="shared" si="4"/>
        <v>62.73</v>
      </c>
      <c r="H127" s="63">
        <f t="shared" si="5"/>
        <v>250.92</v>
      </c>
    </row>
    <row r="128" spans="1:8" s="62" customFormat="1" ht="24">
      <c r="A128" s="56" t="str">
        <f>IF((LEN('Copy paste to Here'!G132))&gt;5,((CONCATENATE('Copy paste to Here'!G132," &amp; ",'Copy paste to Here'!D132,"  &amp;  ",'Copy paste to Here'!E132))),"Empty Cell")</f>
        <v xml:space="preserve">1 piece: 5mm ball with ferido-glued multi crystals, 1.2mm threading (16g), with resin cover &amp; Crystal Color: Aquamarine  &amp;  </v>
      </c>
      <c r="B128" s="57" t="str">
        <f>'Copy paste to Here'!C132</f>
        <v>MFR5S</v>
      </c>
      <c r="C128" s="57" t="s">
        <v>747</v>
      </c>
      <c r="D128" s="58">
        <f>Invoice!B133</f>
        <v>2</v>
      </c>
      <c r="E128" s="59">
        <f>'Shipping Invoice'!J133*$N$1</f>
        <v>1.64</v>
      </c>
      <c r="F128" s="59">
        <f t="shared" si="3"/>
        <v>3.28</v>
      </c>
      <c r="G128" s="60">
        <f t="shared" si="4"/>
        <v>62.73</v>
      </c>
      <c r="H128" s="63">
        <f t="shared" si="5"/>
        <v>125.46</v>
      </c>
    </row>
    <row r="129" spans="1:8" s="62" customFormat="1" ht="24">
      <c r="A129" s="56" t="str">
        <f>IF((LEN('Copy paste to Here'!G133))&gt;5,((CONCATENATE('Copy paste to Here'!G133," &amp; ",'Copy paste to Here'!D133,"  &amp;  ",'Copy paste to Here'!E133))),"Empty Cell")</f>
        <v xml:space="preserve">1 piece: 5mm ball with ferido-glued multi crystals, 1.2mm threading (16g), with resin cover &amp; Crystal Color: Blue Zircon  &amp;  </v>
      </c>
      <c r="B129" s="57" t="str">
        <f>'Copy paste to Here'!C133</f>
        <v>MFR5S</v>
      </c>
      <c r="C129" s="57" t="s">
        <v>747</v>
      </c>
      <c r="D129" s="58">
        <f>Invoice!B134</f>
        <v>4</v>
      </c>
      <c r="E129" s="59">
        <f>'Shipping Invoice'!J134*$N$1</f>
        <v>1.64</v>
      </c>
      <c r="F129" s="59">
        <f t="shared" si="3"/>
        <v>6.56</v>
      </c>
      <c r="G129" s="60">
        <f t="shared" si="4"/>
        <v>62.73</v>
      </c>
      <c r="H129" s="63">
        <f t="shared" si="5"/>
        <v>250.92</v>
      </c>
    </row>
    <row r="130" spans="1:8" s="62" customFormat="1" ht="36">
      <c r="A130" s="56" t="str">
        <f>IF((LEN('Copy paste to Here'!G134))&gt;5,((CONCATENATE('Copy paste to Here'!G134," &amp; ",'Copy paste to Here'!D134,"  &amp;  ",'Copy paste to Here'!E134))),"Empty Cell")</f>
        <v xml:space="preserve">1 piece: 5mm ball with ferido-glued multi crystals, 1.2mm threading (16g), with resin cover &amp; Crystal Color: Light Amethyst  &amp;  </v>
      </c>
      <c r="B130" s="57" t="str">
        <f>'Copy paste to Here'!C134</f>
        <v>MFR5S</v>
      </c>
      <c r="C130" s="57" t="s">
        <v>747</v>
      </c>
      <c r="D130" s="58">
        <f>Invoice!B135</f>
        <v>4</v>
      </c>
      <c r="E130" s="59">
        <f>'Shipping Invoice'!J135*$N$1</f>
        <v>1.64</v>
      </c>
      <c r="F130" s="59">
        <f t="shared" si="3"/>
        <v>6.56</v>
      </c>
      <c r="G130" s="60">
        <f t="shared" si="4"/>
        <v>62.73</v>
      </c>
      <c r="H130" s="63">
        <f t="shared" si="5"/>
        <v>250.92</v>
      </c>
    </row>
    <row r="131" spans="1:8" s="62" customFormat="1" ht="24">
      <c r="A131" s="56" t="str">
        <f>IF((LEN('Copy paste to Here'!G135))&gt;5,((CONCATENATE('Copy paste to Here'!G135," &amp; ",'Copy paste to Here'!D135,"  &amp;  ",'Copy paste to Here'!E135))),"Empty Cell")</f>
        <v xml:space="preserve">1 piece: 5mm ball with ferido-glued multi crystals, 1.2mm threading (16g), with resin cover &amp; Crystal Color: Amethyst  &amp;  </v>
      </c>
      <c r="B131" s="57" t="str">
        <f>'Copy paste to Here'!C135</f>
        <v>MFR5S</v>
      </c>
      <c r="C131" s="57" t="s">
        <v>747</v>
      </c>
      <c r="D131" s="58">
        <f>Invoice!B136</f>
        <v>5</v>
      </c>
      <c r="E131" s="59">
        <f>'Shipping Invoice'!J136*$N$1</f>
        <v>1.64</v>
      </c>
      <c r="F131" s="59">
        <f t="shared" si="3"/>
        <v>8.1999999999999993</v>
      </c>
      <c r="G131" s="60">
        <f t="shared" si="4"/>
        <v>62.73</v>
      </c>
      <c r="H131" s="63">
        <f t="shared" si="5"/>
        <v>313.64999999999998</v>
      </c>
    </row>
    <row r="132" spans="1:8" s="62" customFormat="1" ht="24">
      <c r="A132" s="56" t="str">
        <f>IF((LEN('Copy paste to Here'!G136))&gt;5,((CONCATENATE('Copy paste to Here'!G136," &amp; ",'Copy paste to Here'!D136,"  &amp;  ",'Copy paste to Here'!E136))),"Empty Cell")</f>
        <v xml:space="preserve">1 piece: 5mm ball with ferido-glued multi crystals, 1.2mm threading (16g), with resin cover &amp; Crystal Color: Jet  &amp;  </v>
      </c>
      <c r="B132" s="57" t="str">
        <f>'Copy paste to Here'!C136</f>
        <v>MFR5S</v>
      </c>
      <c r="C132" s="57" t="s">
        <v>747</v>
      </c>
      <c r="D132" s="58">
        <f>Invoice!B137</f>
        <v>3</v>
      </c>
      <c r="E132" s="59">
        <f>'Shipping Invoice'!J137*$N$1</f>
        <v>1.64</v>
      </c>
      <c r="F132" s="59">
        <f t="shared" si="3"/>
        <v>4.92</v>
      </c>
      <c r="G132" s="60">
        <f t="shared" si="4"/>
        <v>62.73</v>
      </c>
      <c r="H132" s="63">
        <f t="shared" si="5"/>
        <v>188.19</v>
      </c>
    </row>
    <row r="133" spans="1:8" s="62" customFormat="1" ht="24">
      <c r="A133" s="56" t="str">
        <f>IF((LEN('Copy paste to Here'!G137))&gt;5,((CONCATENATE('Copy paste to Here'!G137," &amp; ",'Copy paste to Here'!D137,"  &amp;  ",'Copy paste to Here'!E137))),"Empty Cell")</f>
        <v xml:space="preserve">1 piece: 5mm ball with ferido-glued multi crystals, 1.2mm threading (16g), with resin cover &amp; Crystal Color: Fuchsia  &amp;  </v>
      </c>
      <c r="B133" s="57" t="str">
        <f>'Copy paste to Here'!C137</f>
        <v>MFR5S</v>
      </c>
      <c r="C133" s="57" t="s">
        <v>747</v>
      </c>
      <c r="D133" s="58">
        <f>Invoice!B138</f>
        <v>3</v>
      </c>
      <c r="E133" s="59">
        <f>'Shipping Invoice'!J138*$N$1</f>
        <v>1.64</v>
      </c>
      <c r="F133" s="59">
        <f t="shared" si="3"/>
        <v>4.92</v>
      </c>
      <c r="G133" s="60">
        <f t="shared" si="4"/>
        <v>62.73</v>
      </c>
      <c r="H133" s="63">
        <f t="shared" si="5"/>
        <v>188.19</v>
      </c>
    </row>
    <row r="134" spans="1:8" s="62" customFormat="1" ht="24">
      <c r="A134" s="56" t="str">
        <f>IF((LEN('Copy paste to Here'!G138))&gt;5,((CONCATENATE('Copy paste to Here'!G138," &amp; ",'Copy paste to Here'!D138,"  &amp;  ",'Copy paste to Here'!E138))),"Empty Cell")</f>
        <v xml:space="preserve">1 piece: 5mm ball with ferido-glued multi crystals, 1.2mm threading (16g), with resin cover &amp; Crystal Color: Light Siam  &amp;  </v>
      </c>
      <c r="B134" s="57" t="str">
        <f>'Copy paste to Here'!C138</f>
        <v>MFR5S</v>
      </c>
      <c r="C134" s="57" t="s">
        <v>747</v>
      </c>
      <c r="D134" s="58">
        <f>Invoice!B139</f>
        <v>4</v>
      </c>
      <c r="E134" s="59">
        <f>'Shipping Invoice'!J139*$N$1</f>
        <v>1.64</v>
      </c>
      <c r="F134" s="59">
        <f t="shared" si="3"/>
        <v>6.56</v>
      </c>
      <c r="G134" s="60">
        <f t="shared" si="4"/>
        <v>62.73</v>
      </c>
      <c r="H134" s="63">
        <f t="shared" si="5"/>
        <v>250.92</v>
      </c>
    </row>
    <row r="135" spans="1:8" s="62" customFormat="1" ht="24">
      <c r="A135" s="56" t="str">
        <f>IF((LEN('Copy paste to Here'!G139))&gt;5,((CONCATENATE('Copy paste to Here'!G139," &amp; ",'Copy paste to Here'!D139,"  &amp;  ",'Copy paste to Here'!E139))),"Empty Cell")</f>
        <v xml:space="preserve">1 piece: 5mm ball with ferido-glued multi crystals, 1.2mm threading (16g), with resin cover &amp; Crystal Color: Emerald  &amp;  </v>
      </c>
      <c r="B135" s="57" t="str">
        <f>'Copy paste to Here'!C139</f>
        <v>MFR5S</v>
      </c>
      <c r="C135" s="57" t="s">
        <v>747</v>
      </c>
      <c r="D135" s="58">
        <f>Invoice!B140</f>
        <v>2</v>
      </c>
      <c r="E135" s="59">
        <f>'Shipping Invoice'!J140*$N$1</f>
        <v>1.64</v>
      </c>
      <c r="F135" s="59">
        <f t="shared" si="3"/>
        <v>3.28</v>
      </c>
      <c r="G135" s="60">
        <f t="shared" si="4"/>
        <v>62.73</v>
      </c>
      <c r="H135" s="63">
        <f t="shared" si="5"/>
        <v>125.46</v>
      </c>
    </row>
    <row r="136" spans="1:8" s="62" customFormat="1" ht="24">
      <c r="A136" s="56" t="str">
        <f>IF((LEN('Copy paste to Here'!G140))&gt;5,((CONCATENATE('Copy paste to Here'!G140," &amp; ",'Copy paste to Here'!D140,"  &amp;  ",'Copy paste to Here'!E140))),"Empty Cell")</f>
        <v xml:space="preserve">1 piece: 5mm ball with ferido-glued multi crystals, 1.2mm threading (16g), with resin cover &amp; Crystal Color: Peridot  &amp;  </v>
      </c>
      <c r="B136" s="57" t="str">
        <f>'Copy paste to Here'!C140</f>
        <v>MFR5S</v>
      </c>
      <c r="C136" s="57" t="s">
        <v>747</v>
      </c>
      <c r="D136" s="58">
        <f>Invoice!B141</f>
        <v>2</v>
      </c>
      <c r="E136" s="59">
        <f>'Shipping Invoice'!J141*$N$1</f>
        <v>1.64</v>
      </c>
      <c r="F136" s="59">
        <f t="shared" si="3"/>
        <v>3.28</v>
      </c>
      <c r="G136" s="60">
        <f t="shared" si="4"/>
        <v>62.73</v>
      </c>
      <c r="H136" s="63">
        <f t="shared" si="5"/>
        <v>125.46</v>
      </c>
    </row>
    <row r="137" spans="1:8" s="62" customFormat="1" ht="24">
      <c r="A137" s="56" t="str">
        <f>IF((LEN('Copy paste to Here'!G141))&gt;5,((CONCATENATE('Copy paste to Here'!G141," &amp; ",'Copy paste to Here'!D141,"  &amp;  ",'Copy paste to Here'!E141))),"Empty Cell")</f>
        <v xml:space="preserve">1 piece: 5mm ball with ferido-glued multi crystals, 1.2mm threading (16g), with resin cover &amp; Crystal Color: Topaz  &amp;  </v>
      </c>
      <c r="B137" s="57" t="str">
        <f>'Copy paste to Here'!C141</f>
        <v>MFR5S</v>
      </c>
      <c r="C137" s="57" t="s">
        <v>747</v>
      </c>
      <c r="D137" s="58">
        <f>Invoice!B142</f>
        <v>4</v>
      </c>
      <c r="E137" s="59">
        <f>'Shipping Invoice'!J142*$N$1</f>
        <v>1.64</v>
      </c>
      <c r="F137" s="59">
        <f t="shared" si="3"/>
        <v>6.56</v>
      </c>
      <c r="G137" s="60">
        <f t="shared" si="4"/>
        <v>62.73</v>
      </c>
      <c r="H137" s="63">
        <f t="shared" si="5"/>
        <v>250.92</v>
      </c>
    </row>
    <row r="138" spans="1:8" s="62" customFormat="1" ht="24">
      <c r="A138" s="56" t="str">
        <f>IF((LEN('Copy paste to Here'!G142))&gt;5,((CONCATENATE('Copy paste to Here'!G142," &amp; ",'Copy paste to Here'!D142,"  &amp;  ",'Copy paste to Here'!E142))),"Empty Cell")</f>
        <v xml:space="preserve">1 piece: 5mm ball with ferido-glued multi crystals, 1.2mm threading (16g), with resin cover &amp; Crystal Color: Hyacinth  &amp;  </v>
      </c>
      <c r="B138" s="57" t="str">
        <f>'Copy paste to Here'!C142</f>
        <v>MFR5S</v>
      </c>
      <c r="C138" s="57" t="s">
        <v>747</v>
      </c>
      <c r="D138" s="58">
        <f>Invoice!B143</f>
        <v>2</v>
      </c>
      <c r="E138" s="59">
        <f>'Shipping Invoice'!J143*$N$1</f>
        <v>1.64</v>
      </c>
      <c r="F138" s="59">
        <f t="shared" si="3"/>
        <v>3.28</v>
      </c>
      <c r="G138" s="60">
        <f t="shared" si="4"/>
        <v>62.73</v>
      </c>
      <c r="H138" s="63">
        <f t="shared" si="5"/>
        <v>125.46</v>
      </c>
    </row>
    <row r="139" spans="1:8" s="62" customFormat="1" ht="24">
      <c r="A139" s="56" t="str">
        <f>IF((LEN('Copy paste to Here'!G143))&gt;5,((CONCATENATE('Copy paste to Here'!G143," &amp; ",'Copy paste to Here'!D143,"  &amp;  ",'Copy paste to Here'!E143))),"Empty Cell")</f>
        <v xml:space="preserve">6mm multi-crystal ferido glued balls with resin cover and 14g (1.6mm) threading (sold per pcs) &amp; Crystal Color: Clear  &amp;  </v>
      </c>
      <c r="B139" s="57" t="str">
        <f>'Copy paste to Here'!C143</f>
        <v>MFR6</v>
      </c>
      <c r="C139" s="57" t="s">
        <v>749</v>
      </c>
      <c r="D139" s="58">
        <f>Invoice!B144</f>
        <v>8</v>
      </c>
      <c r="E139" s="59">
        <f>'Shipping Invoice'!J144*$N$1</f>
        <v>1.64</v>
      </c>
      <c r="F139" s="59">
        <f t="shared" si="3"/>
        <v>13.12</v>
      </c>
      <c r="G139" s="60">
        <f t="shared" si="4"/>
        <v>62.73</v>
      </c>
      <c r="H139" s="63">
        <f t="shared" si="5"/>
        <v>501.84</v>
      </c>
    </row>
    <row r="140" spans="1:8" s="62" customFormat="1" ht="24">
      <c r="A140" s="56" t="str">
        <f>IF((LEN('Copy paste to Here'!G144))&gt;5,((CONCATENATE('Copy paste to Here'!G144," &amp; ",'Copy paste to Here'!D144,"  &amp;  ",'Copy paste to Here'!E144))),"Empty Cell")</f>
        <v xml:space="preserve">6mm multi-crystal ferido glued balls with resin cover and 14g (1.6mm) threading (sold per pcs) &amp; Crystal Color: AB  &amp;  </v>
      </c>
      <c r="B140" s="57" t="str">
        <f>'Copy paste to Here'!C144</f>
        <v>MFR6</v>
      </c>
      <c r="C140" s="57" t="s">
        <v>749</v>
      </c>
      <c r="D140" s="58">
        <f>Invoice!B145</f>
        <v>6</v>
      </c>
      <c r="E140" s="59">
        <f>'Shipping Invoice'!J145*$N$1</f>
        <v>1.64</v>
      </c>
      <c r="F140" s="59">
        <f t="shared" si="3"/>
        <v>9.84</v>
      </c>
      <c r="G140" s="60">
        <f t="shared" si="4"/>
        <v>62.73</v>
      </c>
      <c r="H140" s="63">
        <f t="shared" si="5"/>
        <v>376.38</v>
      </c>
    </row>
    <row r="141" spans="1:8" s="62" customFormat="1" ht="24">
      <c r="A141" s="56" t="str">
        <f>IF((LEN('Copy paste to Here'!G145))&gt;5,((CONCATENATE('Copy paste to Here'!G145," &amp; ",'Copy paste to Here'!D145,"  &amp;  ",'Copy paste to Here'!E145))),"Empty Cell")</f>
        <v xml:space="preserve">6mm multi-crystal ferido glued balls with resin cover and 14g (1.6mm) threading (sold per pcs) &amp; Crystal Color: Rose  &amp;  </v>
      </c>
      <c r="B141" s="57" t="str">
        <f>'Copy paste to Here'!C145</f>
        <v>MFR6</v>
      </c>
      <c r="C141" s="57" t="s">
        <v>749</v>
      </c>
      <c r="D141" s="58">
        <f>Invoice!B146</f>
        <v>4</v>
      </c>
      <c r="E141" s="59">
        <f>'Shipping Invoice'!J146*$N$1</f>
        <v>1.64</v>
      </c>
      <c r="F141" s="59">
        <f t="shared" si="3"/>
        <v>6.56</v>
      </c>
      <c r="G141" s="60">
        <f t="shared" si="4"/>
        <v>62.73</v>
      </c>
      <c r="H141" s="63">
        <f t="shared" si="5"/>
        <v>250.92</v>
      </c>
    </row>
    <row r="142" spans="1:8" s="62" customFormat="1" ht="36">
      <c r="A142" s="56" t="str">
        <f>IF((LEN('Copy paste to Here'!G146))&gt;5,((CONCATENATE('Copy paste to Here'!G146," &amp; ",'Copy paste to Here'!D146,"  &amp;  ",'Copy paste to Here'!E146))),"Empty Cell")</f>
        <v xml:space="preserve">6mm multi-crystal ferido glued balls with resin cover and 14g (1.6mm) threading (sold per pcs) &amp; Crystal Color: Light Sapphire  &amp;  </v>
      </c>
      <c r="B142" s="57" t="str">
        <f>'Copy paste to Here'!C146</f>
        <v>MFR6</v>
      </c>
      <c r="C142" s="57" t="s">
        <v>749</v>
      </c>
      <c r="D142" s="58">
        <f>Invoice!B147</f>
        <v>4</v>
      </c>
      <c r="E142" s="59">
        <f>'Shipping Invoice'!J147*$N$1</f>
        <v>1.64</v>
      </c>
      <c r="F142" s="59">
        <f t="shared" si="3"/>
        <v>6.56</v>
      </c>
      <c r="G142" s="60">
        <f t="shared" si="4"/>
        <v>62.73</v>
      </c>
      <c r="H142" s="63">
        <f t="shared" si="5"/>
        <v>250.92</v>
      </c>
    </row>
    <row r="143" spans="1:8" s="62" customFormat="1" ht="24">
      <c r="A143" s="56" t="str">
        <f>IF((LEN('Copy paste to Here'!G147))&gt;5,((CONCATENATE('Copy paste to Here'!G147," &amp; ",'Copy paste to Here'!D147,"  &amp;  ",'Copy paste to Here'!E147))),"Empty Cell")</f>
        <v xml:space="preserve">6mm multi-crystal ferido glued balls with resin cover and 14g (1.6mm) threading (sold per pcs) &amp; Crystal Color: Sapphire  &amp;  </v>
      </c>
      <c r="B143" s="57" t="str">
        <f>'Copy paste to Here'!C147</f>
        <v>MFR6</v>
      </c>
      <c r="C143" s="57" t="s">
        <v>749</v>
      </c>
      <c r="D143" s="58">
        <f>Invoice!B148</f>
        <v>4</v>
      </c>
      <c r="E143" s="59">
        <f>'Shipping Invoice'!J148*$N$1</f>
        <v>1.64</v>
      </c>
      <c r="F143" s="59">
        <f t="shared" si="3"/>
        <v>6.56</v>
      </c>
      <c r="G143" s="60">
        <f t="shared" si="4"/>
        <v>62.73</v>
      </c>
      <c r="H143" s="63">
        <f t="shared" si="5"/>
        <v>250.92</v>
      </c>
    </row>
    <row r="144" spans="1:8" s="62" customFormat="1" ht="24">
      <c r="A144" s="56" t="str">
        <f>IF((LEN('Copy paste to Here'!G148))&gt;5,((CONCATENATE('Copy paste to Here'!G148," &amp; ",'Copy paste to Here'!D148,"  &amp;  ",'Copy paste to Here'!E148))),"Empty Cell")</f>
        <v xml:space="preserve">6mm multi-crystal ferido glued balls with resin cover and 14g (1.6mm) threading (sold per pcs) &amp; Crystal Color: Aquamarine  &amp;  </v>
      </c>
      <c r="B144" s="57" t="str">
        <f>'Copy paste to Here'!C148</f>
        <v>MFR6</v>
      </c>
      <c r="C144" s="57" t="s">
        <v>749</v>
      </c>
      <c r="D144" s="58">
        <f>Invoice!B149</f>
        <v>2</v>
      </c>
      <c r="E144" s="59">
        <f>'Shipping Invoice'!J149*$N$1</f>
        <v>1.64</v>
      </c>
      <c r="F144" s="59">
        <f t="shared" si="3"/>
        <v>3.28</v>
      </c>
      <c r="G144" s="60">
        <f t="shared" si="4"/>
        <v>62.73</v>
      </c>
      <c r="H144" s="63">
        <f t="shared" si="5"/>
        <v>125.46</v>
      </c>
    </row>
    <row r="145" spans="1:8" s="62" customFormat="1" ht="24">
      <c r="A145" s="56" t="str">
        <f>IF((LEN('Copy paste to Here'!G149))&gt;5,((CONCATENATE('Copy paste to Here'!G149," &amp; ",'Copy paste to Here'!D149,"  &amp;  ",'Copy paste to Here'!E149))),"Empty Cell")</f>
        <v xml:space="preserve">6mm multi-crystal ferido glued balls with resin cover and 14g (1.6mm) threading (sold per pcs) &amp; Crystal Color: Blue Zircon  &amp;  </v>
      </c>
      <c r="B145" s="57" t="str">
        <f>'Copy paste to Here'!C149</f>
        <v>MFR6</v>
      </c>
      <c r="C145" s="57" t="s">
        <v>749</v>
      </c>
      <c r="D145" s="58">
        <f>Invoice!B150</f>
        <v>6</v>
      </c>
      <c r="E145" s="59">
        <f>'Shipping Invoice'!J150*$N$1</f>
        <v>1.64</v>
      </c>
      <c r="F145" s="59">
        <f t="shared" si="3"/>
        <v>9.84</v>
      </c>
      <c r="G145" s="60">
        <f t="shared" si="4"/>
        <v>62.73</v>
      </c>
      <c r="H145" s="63">
        <f t="shared" si="5"/>
        <v>376.38</v>
      </c>
    </row>
    <row r="146" spans="1:8" s="62" customFormat="1" ht="36">
      <c r="A146" s="56" t="str">
        <f>IF((LEN('Copy paste to Here'!G150))&gt;5,((CONCATENATE('Copy paste to Here'!G150," &amp; ",'Copy paste to Here'!D150,"  &amp;  ",'Copy paste to Here'!E150))),"Empty Cell")</f>
        <v xml:space="preserve">6mm multi-crystal ferido glued balls with resin cover and 14g (1.6mm) threading (sold per pcs) &amp; Crystal Color: Light Amethyst  &amp;  </v>
      </c>
      <c r="B146" s="57" t="str">
        <f>'Copy paste to Here'!C150</f>
        <v>MFR6</v>
      </c>
      <c r="C146" s="57" t="s">
        <v>749</v>
      </c>
      <c r="D146" s="58">
        <f>Invoice!B151</f>
        <v>2</v>
      </c>
      <c r="E146" s="59">
        <f>'Shipping Invoice'!J151*$N$1</f>
        <v>1.64</v>
      </c>
      <c r="F146" s="59">
        <f t="shared" si="3"/>
        <v>3.28</v>
      </c>
      <c r="G146" s="60">
        <f t="shared" si="4"/>
        <v>62.73</v>
      </c>
      <c r="H146" s="63">
        <f t="shared" si="5"/>
        <v>125.46</v>
      </c>
    </row>
    <row r="147" spans="1:8" s="62" customFormat="1" ht="24">
      <c r="A147" s="56" t="str">
        <f>IF((LEN('Copy paste to Here'!G151))&gt;5,((CONCATENATE('Copy paste to Here'!G151," &amp; ",'Copy paste to Here'!D151,"  &amp;  ",'Copy paste to Here'!E151))),"Empty Cell")</f>
        <v xml:space="preserve">6mm multi-crystal ferido glued balls with resin cover and 14g (1.6mm) threading (sold per pcs) &amp; Crystal Color: Amethyst  &amp;  </v>
      </c>
      <c r="B147" s="57" t="str">
        <f>'Copy paste to Here'!C151</f>
        <v>MFR6</v>
      </c>
      <c r="C147" s="57" t="s">
        <v>749</v>
      </c>
      <c r="D147" s="58">
        <f>Invoice!B152</f>
        <v>2</v>
      </c>
      <c r="E147" s="59">
        <f>'Shipping Invoice'!J152*$N$1</f>
        <v>1.64</v>
      </c>
      <c r="F147" s="59">
        <f t="shared" ref="F147:F156" si="6">D147*E147</f>
        <v>3.28</v>
      </c>
      <c r="G147" s="60">
        <f t="shared" ref="G147:G210" si="7">E147*$E$14</f>
        <v>62.73</v>
      </c>
      <c r="H147" s="63">
        <f t="shared" ref="H147:H210" si="8">D147*G147</f>
        <v>125.46</v>
      </c>
    </row>
    <row r="148" spans="1:8" s="62" customFormat="1" ht="24">
      <c r="A148" s="56" t="str">
        <f>IF((LEN('Copy paste to Here'!G152))&gt;5,((CONCATENATE('Copy paste to Here'!G152," &amp; ",'Copy paste to Here'!D152,"  &amp;  ",'Copy paste to Here'!E152))),"Empty Cell")</f>
        <v xml:space="preserve">6mm multi-crystal ferido glued balls with resin cover and 14g (1.6mm) threading (sold per pcs) &amp; Crystal Color: Jet  &amp;  </v>
      </c>
      <c r="B148" s="57" t="str">
        <f>'Copy paste to Here'!C152</f>
        <v>MFR6</v>
      </c>
      <c r="C148" s="57" t="s">
        <v>749</v>
      </c>
      <c r="D148" s="58">
        <f>Invoice!B153</f>
        <v>3</v>
      </c>
      <c r="E148" s="59">
        <f>'Shipping Invoice'!J153*$N$1</f>
        <v>1.64</v>
      </c>
      <c r="F148" s="59">
        <f t="shared" si="6"/>
        <v>4.92</v>
      </c>
      <c r="G148" s="60">
        <f t="shared" si="7"/>
        <v>62.73</v>
      </c>
      <c r="H148" s="63">
        <f t="shared" si="8"/>
        <v>188.19</v>
      </c>
    </row>
    <row r="149" spans="1:8" s="62" customFormat="1" ht="24">
      <c r="A149" s="56" t="str">
        <f>IF((LEN('Copy paste to Here'!G153))&gt;5,((CONCATENATE('Copy paste to Here'!G153," &amp; ",'Copy paste to Here'!D153,"  &amp;  ",'Copy paste to Here'!E153))),"Empty Cell")</f>
        <v xml:space="preserve">6mm multi-crystal ferido glued balls with resin cover and 14g (1.6mm) threading (sold per pcs) &amp; Crystal Color: Fuchsia  &amp;  </v>
      </c>
      <c r="B149" s="57" t="str">
        <f>'Copy paste to Here'!C153</f>
        <v>MFR6</v>
      </c>
      <c r="C149" s="57" t="s">
        <v>749</v>
      </c>
      <c r="D149" s="58">
        <f>Invoice!B154</f>
        <v>6</v>
      </c>
      <c r="E149" s="59">
        <f>'Shipping Invoice'!J154*$N$1</f>
        <v>1.64</v>
      </c>
      <c r="F149" s="59">
        <f t="shared" si="6"/>
        <v>9.84</v>
      </c>
      <c r="G149" s="60">
        <f t="shared" si="7"/>
        <v>62.73</v>
      </c>
      <c r="H149" s="63">
        <f t="shared" si="8"/>
        <v>376.38</v>
      </c>
    </row>
    <row r="150" spans="1:8" s="62" customFormat="1" ht="24">
      <c r="A150" s="56" t="str">
        <f>IF((LEN('Copy paste to Here'!G154))&gt;5,((CONCATENATE('Copy paste to Here'!G154," &amp; ",'Copy paste to Here'!D154,"  &amp;  ",'Copy paste to Here'!E154))),"Empty Cell")</f>
        <v xml:space="preserve">6mm multi-crystal ferido glued balls with resin cover and 14g (1.6mm) threading (sold per pcs) &amp; Crystal Color: Light Siam  &amp;  </v>
      </c>
      <c r="B150" s="57" t="str">
        <f>'Copy paste to Here'!C154</f>
        <v>MFR6</v>
      </c>
      <c r="C150" s="57" t="s">
        <v>749</v>
      </c>
      <c r="D150" s="58">
        <f>Invoice!B155</f>
        <v>6</v>
      </c>
      <c r="E150" s="59">
        <f>'Shipping Invoice'!J155*$N$1</f>
        <v>1.64</v>
      </c>
      <c r="F150" s="59">
        <f t="shared" si="6"/>
        <v>9.84</v>
      </c>
      <c r="G150" s="60">
        <f t="shared" si="7"/>
        <v>62.73</v>
      </c>
      <c r="H150" s="63">
        <f t="shared" si="8"/>
        <v>376.38</v>
      </c>
    </row>
    <row r="151" spans="1:8" s="62" customFormat="1" ht="24">
      <c r="A151" s="56" t="str">
        <f>IF((LEN('Copy paste to Here'!G155))&gt;5,((CONCATENATE('Copy paste to Here'!G155," &amp; ",'Copy paste to Here'!D155,"  &amp;  ",'Copy paste to Here'!E155))),"Empty Cell")</f>
        <v xml:space="preserve">6mm multi-crystal ferido glued balls with resin cover and 14g (1.6mm) threading (sold per pcs) &amp; Crystal Color: Emerald  &amp;  </v>
      </c>
      <c r="B151" s="57" t="str">
        <f>'Copy paste to Here'!C155</f>
        <v>MFR6</v>
      </c>
      <c r="C151" s="57" t="s">
        <v>749</v>
      </c>
      <c r="D151" s="58">
        <f>Invoice!B156</f>
        <v>2</v>
      </c>
      <c r="E151" s="59">
        <f>'Shipping Invoice'!J156*$N$1</f>
        <v>1.64</v>
      </c>
      <c r="F151" s="59">
        <f t="shared" si="6"/>
        <v>3.28</v>
      </c>
      <c r="G151" s="60">
        <f t="shared" si="7"/>
        <v>62.73</v>
      </c>
      <c r="H151" s="63">
        <f t="shared" si="8"/>
        <v>125.46</v>
      </c>
    </row>
    <row r="152" spans="1:8" s="62" customFormat="1" ht="24">
      <c r="A152" s="56" t="str">
        <f>IF((LEN('Copy paste to Here'!G156))&gt;5,((CONCATENATE('Copy paste to Here'!G156," &amp; ",'Copy paste to Here'!D156,"  &amp;  ",'Copy paste to Here'!E156))),"Empty Cell")</f>
        <v xml:space="preserve">6mm multi-crystal ferido glued balls with resin cover and 14g (1.6mm) threading (sold per pcs) &amp; Crystal Color: Peridot  &amp;  </v>
      </c>
      <c r="B152" s="57" t="str">
        <f>'Copy paste to Here'!C156</f>
        <v>MFR6</v>
      </c>
      <c r="C152" s="57" t="s">
        <v>749</v>
      </c>
      <c r="D152" s="58">
        <f>Invoice!B157</f>
        <v>3</v>
      </c>
      <c r="E152" s="59">
        <f>'Shipping Invoice'!J157*$N$1</f>
        <v>1.64</v>
      </c>
      <c r="F152" s="59">
        <f t="shared" si="6"/>
        <v>4.92</v>
      </c>
      <c r="G152" s="60">
        <f t="shared" si="7"/>
        <v>62.73</v>
      </c>
      <c r="H152" s="63">
        <f t="shared" si="8"/>
        <v>188.19</v>
      </c>
    </row>
    <row r="153" spans="1:8" s="62" customFormat="1" ht="24">
      <c r="A153" s="56" t="str">
        <f>IF((LEN('Copy paste to Here'!G157))&gt;5,((CONCATENATE('Copy paste to Here'!G157," &amp; ",'Copy paste to Here'!D157,"  &amp;  ",'Copy paste to Here'!E157))),"Empty Cell")</f>
        <v xml:space="preserve">6mm multi-crystal ferido glued balls with resin cover and 14g (1.6mm) threading (sold per pcs) &amp; Crystal Color: Topaz  &amp;  </v>
      </c>
      <c r="B153" s="57" t="str">
        <f>'Copy paste to Here'!C157</f>
        <v>MFR6</v>
      </c>
      <c r="C153" s="57" t="s">
        <v>749</v>
      </c>
      <c r="D153" s="58">
        <f>Invoice!B158</f>
        <v>3</v>
      </c>
      <c r="E153" s="59">
        <f>'Shipping Invoice'!J158*$N$1</f>
        <v>1.64</v>
      </c>
      <c r="F153" s="59">
        <f t="shared" si="6"/>
        <v>4.92</v>
      </c>
      <c r="G153" s="60">
        <f t="shared" si="7"/>
        <v>62.73</v>
      </c>
      <c r="H153" s="63">
        <f t="shared" si="8"/>
        <v>188.19</v>
      </c>
    </row>
    <row r="154" spans="1:8" s="62" customFormat="1" ht="48">
      <c r="A154" s="56" t="str">
        <f>IF((LEN('Copy paste to Here'!G158))&gt;5,((CONCATENATE('Copy paste to Here'!G158," &amp; ",'Copy paste to Here'!D158,"  &amp;  ",'Copy paste to Here'!E158))),"Empty Cell")</f>
        <v xml:space="preserve">Display box with 52 pcs. of 925 silver ''bend it yourself'' nose studs, 22g (0.6mm) with 2mm prong set round crystal tops in assorted color (in standard packing or in vacuum sealed packing to prevent tarnishing) &amp; Packing Option: Standard Package  &amp;  </v>
      </c>
      <c r="B154" s="57" t="str">
        <f>'Copy paste to Here'!C158</f>
        <v>NYP14MX</v>
      </c>
      <c r="C154" s="57" t="s">
        <v>751</v>
      </c>
      <c r="D154" s="58">
        <f>Invoice!B159</f>
        <v>1</v>
      </c>
      <c r="E154" s="59">
        <f>'Shipping Invoice'!J159*$N$1</f>
        <v>15.4</v>
      </c>
      <c r="F154" s="59">
        <f t="shared" si="6"/>
        <v>15.4</v>
      </c>
      <c r="G154" s="60">
        <f t="shared" si="7"/>
        <v>589.05000000000007</v>
      </c>
      <c r="H154" s="63">
        <f t="shared" si="8"/>
        <v>589.05000000000007</v>
      </c>
    </row>
    <row r="155" spans="1:8" s="62" customFormat="1" ht="60">
      <c r="A155" s="56" t="str">
        <f>IF((LEN('Copy paste to Here'!G159))&gt;5,((CONCATENATE('Copy paste to Here'!G159," &amp; ",'Copy paste to Here'!D159,"  &amp;  ",'Copy paste to Here'!E159))),"Empty Cell")</f>
        <v xml:space="preserve">Display box with 52 pcs. of 925 sterling silver ''Bend it yourself '' nose studs, 22g (0.6mm) with big 2.5mm prong set crystal tops in assorted colors (in standard packing or in vacuum sealed packing to prevent tarnishing) &amp; Packing Option: Standard Package  &amp;  </v>
      </c>
      <c r="B155" s="57" t="str">
        <f>'Copy paste to Here'!C159</f>
        <v>NYP19MX</v>
      </c>
      <c r="C155" s="57" t="s">
        <v>752</v>
      </c>
      <c r="D155" s="58">
        <f>Invoice!B160</f>
        <v>1</v>
      </c>
      <c r="E155" s="59">
        <f>'Shipping Invoice'!J160*$N$1</f>
        <v>16.03</v>
      </c>
      <c r="F155" s="59">
        <f t="shared" si="6"/>
        <v>16.03</v>
      </c>
      <c r="G155" s="60">
        <f t="shared" si="7"/>
        <v>613.14750000000004</v>
      </c>
      <c r="H155" s="63">
        <f t="shared" si="8"/>
        <v>613.14750000000004</v>
      </c>
    </row>
    <row r="156" spans="1:8" s="62" customFormat="1" ht="48">
      <c r="A156" s="56" t="str">
        <f>IF((LEN('Copy paste to Here'!G160))&gt;5,((CONCATENATE('Copy paste to Here'!G160," &amp; ",'Copy paste to Here'!D160,"  &amp;  ",'Copy paste to Here'!E160))),"Empty Cell")</f>
        <v xml:space="preserve">Display box with 52 pcs. of 925 sterling silver ''Bend it yourself'' nose studs, 22g (0.6mm) with 1.5mm round clear prong set crystals (in standard packing or in vacuum sealed packing to prevent tarnishing) &amp; Packing Option: Standard Package  &amp;  </v>
      </c>
      <c r="B156" s="57" t="str">
        <f>'Copy paste to Here'!C160</f>
        <v>NYPBC</v>
      </c>
      <c r="C156" s="57" t="s">
        <v>753</v>
      </c>
      <c r="D156" s="58">
        <f>Invoice!B161</f>
        <v>1</v>
      </c>
      <c r="E156" s="59">
        <f>'Shipping Invoice'!J161*$N$1</f>
        <v>13.87</v>
      </c>
      <c r="F156" s="59">
        <f t="shared" si="6"/>
        <v>13.87</v>
      </c>
      <c r="G156" s="60">
        <f t="shared" si="7"/>
        <v>530.52749999999992</v>
      </c>
      <c r="H156" s="63">
        <f t="shared" si="8"/>
        <v>530.52749999999992</v>
      </c>
    </row>
    <row r="157" spans="1:8" s="62" customFormat="1" ht="60">
      <c r="A157" s="56" t="str">
        <f>IF((LEN('Copy paste to Here'!G161))&gt;5,((CONCATENATE('Copy paste to Here'!G161," &amp; ",'Copy paste to Here'!D161,"  &amp;  ",'Copy paste to Here'!E161))),"Empty Cell")</f>
        <v xml:space="preserve">Display box with 52 pcs. of 925 sterling silver ''Bend it yourself'' nose studs, 22g (0.6mm) with 1.5mm round prong set crystals in assorted colors (in standard packing or in vacuum sealed packing to prevent tarnishing) &amp; Packing Option: Standard Package  &amp;  </v>
      </c>
      <c r="B157" s="57" t="str">
        <f>'Copy paste to Here'!C161</f>
        <v>NYPBM</v>
      </c>
      <c r="C157" s="57" t="s">
        <v>754</v>
      </c>
      <c r="D157" s="58">
        <f>Invoice!B162</f>
        <v>1</v>
      </c>
      <c r="E157" s="59">
        <f>'Shipping Invoice'!J162*$N$1</f>
        <v>14.38</v>
      </c>
      <c r="F157" s="59">
        <f t="shared" ref="F157:F210" si="9">D157*E157</f>
        <v>14.38</v>
      </c>
      <c r="G157" s="60">
        <f t="shared" si="7"/>
        <v>550.03500000000008</v>
      </c>
      <c r="H157" s="63">
        <f t="shared" si="8"/>
        <v>550.03500000000008</v>
      </c>
    </row>
    <row r="158" spans="1:8" s="62" customFormat="1" ht="60">
      <c r="A158" s="56" t="str">
        <f>IF((LEN('Copy paste to Here'!G162))&gt;5,((CONCATENATE('Copy paste to Here'!G162," &amp; ",'Copy paste to Here'!D162,"  &amp;  ",'Copy paste to Here'!E162))),"Empty Cell")</f>
        <v xml:space="preserve">Display box with 52 pcs. of 925 silver '' Bend it yourself '' nose studs, 22g (0.6mm) with tiny 1.25mm prong set clear Cubic Zirconia (CZ) stones (in standard packing or in vacuum sealed packing to prevent tarnishing) &amp; Packing Option: Standard Package  &amp;  </v>
      </c>
      <c r="B158" s="57" t="str">
        <f>'Copy paste to Here'!C162</f>
        <v>NYZBC12</v>
      </c>
      <c r="C158" s="57" t="s">
        <v>755</v>
      </c>
      <c r="D158" s="58">
        <f>Invoice!B163</f>
        <v>1</v>
      </c>
      <c r="E158" s="59">
        <f>'Shipping Invoice'!J163*$N$1</f>
        <v>15.06</v>
      </c>
      <c r="F158" s="59">
        <f t="shared" si="9"/>
        <v>15.06</v>
      </c>
      <c r="G158" s="60">
        <f t="shared" si="7"/>
        <v>576.04500000000007</v>
      </c>
      <c r="H158" s="63">
        <f t="shared" si="8"/>
        <v>576.04500000000007</v>
      </c>
    </row>
    <row r="159" spans="1:8" s="62" customFormat="1" ht="60">
      <c r="A159" s="56" t="str">
        <f>IF((LEN('Copy paste to Here'!G163))&gt;5,((CONCATENATE('Copy paste to Here'!G163," &amp; ",'Copy paste to Here'!D163,"  &amp;  ",'Copy paste to Here'!E163))),"Empty Cell")</f>
        <v xml:space="preserve">Display box with 52 pcs. of 925 sterling silver ''Bend it yourself '' nose studs, 22g (0.6mm) with big 2.5mm clear prong set Cubic Zirconia (CZ) stones (in standard packing or in vacuum sealed packing to prevent tarnishing) &amp; Packing Option: Standard Package  &amp;  </v>
      </c>
      <c r="B159" s="57" t="str">
        <f>'Copy paste to Here'!C163</f>
        <v>NYZBC25</v>
      </c>
      <c r="C159" s="57" t="s">
        <v>756</v>
      </c>
      <c r="D159" s="58">
        <f>Invoice!B164</f>
        <v>1</v>
      </c>
      <c r="E159" s="59">
        <f>'Shipping Invoice'!J164*$N$1</f>
        <v>15.59</v>
      </c>
      <c r="F159" s="59">
        <f t="shared" si="9"/>
        <v>15.59</v>
      </c>
      <c r="G159" s="60">
        <f t="shared" si="7"/>
        <v>596.3175</v>
      </c>
      <c r="H159" s="63">
        <f t="shared" si="8"/>
        <v>596.3175</v>
      </c>
    </row>
    <row r="160" spans="1:8" s="62" customFormat="1" hidden="1">
      <c r="A160" s="56" t="str">
        <f>IF((LEN('Copy paste to Here'!G164))&gt;5,((CONCATENATE('Copy paste to Here'!G164," &amp; ",'Copy paste to Here'!D164,"  &amp;  ",'Copy paste to Here'!E164))),"Empty Cell")</f>
        <v>Empty Cell</v>
      </c>
      <c r="B160" s="57">
        <f>'Copy paste to Here'!C164</f>
        <v>0</v>
      </c>
      <c r="C160" s="57"/>
      <c r="D160" s="58"/>
      <c r="E160" s="59"/>
      <c r="F160" s="59">
        <f t="shared" si="9"/>
        <v>0</v>
      </c>
      <c r="G160" s="60">
        <f t="shared" si="7"/>
        <v>0</v>
      </c>
      <c r="H160" s="63">
        <f t="shared" si="8"/>
        <v>0</v>
      </c>
    </row>
    <row r="161" spans="1:8" s="62" customFormat="1" hidden="1">
      <c r="A161" s="56" t="str">
        <f>IF((LEN('Copy paste to Here'!G165))&gt;5,((CONCATENATE('Copy paste to Here'!G165," &amp; ",'Copy paste to Here'!D165,"  &amp;  ",'Copy paste to Here'!E165))),"Empty Cell")</f>
        <v>Empty Cell</v>
      </c>
      <c r="B161" s="57">
        <f>'Copy paste to Here'!C165</f>
        <v>0</v>
      </c>
      <c r="C161" s="57"/>
      <c r="D161" s="58"/>
      <c r="E161" s="59"/>
      <c r="F161" s="59">
        <f t="shared" si="9"/>
        <v>0</v>
      </c>
      <c r="G161" s="60">
        <f t="shared" si="7"/>
        <v>0</v>
      </c>
      <c r="H161" s="63">
        <f t="shared" si="8"/>
        <v>0</v>
      </c>
    </row>
    <row r="162" spans="1:8" s="62" customFormat="1" hidden="1">
      <c r="A162" s="56" t="str">
        <f>IF((LEN('Copy paste to Here'!G166))&gt;5,((CONCATENATE('Copy paste to Here'!G166," &amp; ",'Copy paste to Here'!D166,"  &amp;  ",'Copy paste to Here'!E166))),"Empty Cell")</f>
        <v>Empty Cell</v>
      </c>
      <c r="B162" s="57">
        <f>'Copy paste to Here'!C166</f>
        <v>0</v>
      </c>
      <c r="C162" s="57"/>
      <c r="D162" s="58"/>
      <c r="E162" s="59"/>
      <c r="F162" s="59">
        <f t="shared" si="9"/>
        <v>0</v>
      </c>
      <c r="G162" s="60">
        <f t="shared" si="7"/>
        <v>0</v>
      </c>
      <c r="H162" s="63">
        <f t="shared" si="8"/>
        <v>0</v>
      </c>
    </row>
    <row r="163" spans="1:8" s="62" customFormat="1" hidden="1">
      <c r="A163" s="56" t="str">
        <f>IF((LEN('Copy paste to Here'!G167))&gt;5,((CONCATENATE('Copy paste to Here'!G167," &amp; ",'Copy paste to Here'!D167,"  &amp;  ",'Copy paste to Here'!E167))),"Empty Cell")</f>
        <v>Empty Cell</v>
      </c>
      <c r="B163" s="57">
        <f>'Copy paste to Here'!C167</f>
        <v>0</v>
      </c>
      <c r="C163" s="57"/>
      <c r="D163" s="58"/>
      <c r="E163" s="59"/>
      <c r="F163" s="59">
        <f t="shared" si="9"/>
        <v>0</v>
      </c>
      <c r="G163" s="60">
        <f t="shared" si="7"/>
        <v>0</v>
      </c>
      <c r="H163" s="63">
        <f t="shared" si="8"/>
        <v>0</v>
      </c>
    </row>
    <row r="164" spans="1:8" s="62" customFormat="1" hidden="1">
      <c r="A164" s="56" t="str">
        <f>IF((LEN('Copy paste to Here'!G168))&gt;5,((CONCATENATE('Copy paste to Here'!G168," &amp; ",'Copy paste to Here'!D168,"  &amp;  ",'Copy paste to Here'!E168))),"Empty Cell")</f>
        <v>Empty Cell</v>
      </c>
      <c r="B164" s="57">
        <f>'Copy paste to Here'!C168</f>
        <v>0</v>
      </c>
      <c r="C164" s="57"/>
      <c r="D164" s="58"/>
      <c r="E164" s="59"/>
      <c r="F164" s="59">
        <f t="shared" si="9"/>
        <v>0</v>
      </c>
      <c r="G164" s="60">
        <f t="shared" si="7"/>
        <v>0</v>
      </c>
      <c r="H164" s="63">
        <f t="shared" si="8"/>
        <v>0</v>
      </c>
    </row>
    <row r="165" spans="1:8" s="62" customFormat="1" hidden="1">
      <c r="A165" s="56" t="str">
        <f>IF((LEN('Copy paste to Here'!G169))&gt;5,((CONCATENATE('Copy paste to Here'!G169," &amp; ",'Copy paste to Here'!D169,"  &amp;  ",'Copy paste to Here'!E169))),"Empty Cell")</f>
        <v>Empty Cell</v>
      </c>
      <c r="B165" s="57">
        <f>'Copy paste to Here'!C169</f>
        <v>0</v>
      </c>
      <c r="C165" s="57"/>
      <c r="D165" s="58"/>
      <c r="E165" s="59"/>
      <c r="F165" s="59">
        <f t="shared" si="9"/>
        <v>0</v>
      </c>
      <c r="G165" s="60">
        <f t="shared" si="7"/>
        <v>0</v>
      </c>
      <c r="H165" s="63">
        <f t="shared" si="8"/>
        <v>0</v>
      </c>
    </row>
    <row r="166" spans="1:8" s="62" customFormat="1" hidden="1">
      <c r="A166" s="56" t="str">
        <f>IF((LEN('Copy paste to Here'!G170))&gt;5,((CONCATENATE('Copy paste to Here'!G170," &amp; ",'Copy paste to Here'!D170,"  &amp;  ",'Copy paste to Here'!E170))),"Empty Cell")</f>
        <v>Empty Cell</v>
      </c>
      <c r="B166" s="57">
        <f>'Copy paste to Here'!C170</f>
        <v>0</v>
      </c>
      <c r="C166" s="57"/>
      <c r="D166" s="58"/>
      <c r="E166" s="59"/>
      <c r="F166" s="59">
        <f t="shared" si="9"/>
        <v>0</v>
      </c>
      <c r="G166" s="60">
        <f t="shared" si="7"/>
        <v>0</v>
      </c>
      <c r="H166" s="63">
        <f t="shared" si="8"/>
        <v>0</v>
      </c>
    </row>
    <row r="167" spans="1:8" s="62" customFormat="1" hidden="1">
      <c r="A167" s="56" t="str">
        <f>IF((LEN('Copy paste to Here'!G171))&gt;5,((CONCATENATE('Copy paste to Here'!G171," &amp; ",'Copy paste to Here'!D171,"  &amp;  ",'Copy paste to Here'!E171))),"Empty Cell")</f>
        <v>Empty Cell</v>
      </c>
      <c r="B167" s="57">
        <f>'Copy paste to Here'!C171</f>
        <v>0</v>
      </c>
      <c r="C167" s="57"/>
      <c r="D167" s="58"/>
      <c r="E167" s="59"/>
      <c r="F167" s="59">
        <f t="shared" si="9"/>
        <v>0</v>
      </c>
      <c r="G167" s="60">
        <f t="shared" si="7"/>
        <v>0</v>
      </c>
      <c r="H167" s="63">
        <f t="shared" si="8"/>
        <v>0</v>
      </c>
    </row>
    <row r="168" spans="1:8" s="62" customFormat="1" hidden="1">
      <c r="A168" s="56" t="str">
        <f>IF((LEN('Copy paste to Here'!G172))&gt;5,((CONCATENATE('Copy paste to Here'!G172," &amp; ",'Copy paste to Here'!D172,"  &amp;  ",'Copy paste to Here'!E172))),"Empty Cell")</f>
        <v>Empty Cell</v>
      </c>
      <c r="B168" s="57">
        <f>'Copy paste to Here'!C172</f>
        <v>0</v>
      </c>
      <c r="C168" s="57"/>
      <c r="D168" s="58"/>
      <c r="E168" s="59"/>
      <c r="F168" s="59">
        <f t="shared" si="9"/>
        <v>0</v>
      </c>
      <c r="G168" s="60">
        <f t="shared" si="7"/>
        <v>0</v>
      </c>
      <c r="H168" s="63">
        <f t="shared" si="8"/>
        <v>0</v>
      </c>
    </row>
    <row r="169" spans="1:8" s="62" customFormat="1" hidden="1">
      <c r="A169" s="56" t="str">
        <f>IF((LEN('Copy paste to Here'!G173))&gt;5,((CONCATENATE('Copy paste to Here'!G173," &amp; ",'Copy paste to Here'!D173,"  &amp;  ",'Copy paste to Here'!E173))),"Empty Cell")</f>
        <v>Empty Cell</v>
      </c>
      <c r="B169" s="57">
        <f>'Copy paste to Here'!C173</f>
        <v>0</v>
      </c>
      <c r="C169" s="57"/>
      <c r="D169" s="58"/>
      <c r="E169" s="59"/>
      <c r="F169" s="59">
        <f t="shared" si="9"/>
        <v>0</v>
      </c>
      <c r="G169" s="60">
        <f t="shared" si="7"/>
        <v>0</v>
      </c>
      <c r="H169" s="63">
        <f t="shared" si="8"/>
        <v>0</v>
      </c>
    </row>
    <row r="170" spans="1:8" s="62" customFormat="1" hidden="1">
      <c r="A170" s="56" t="str">
        <f>IF((LEN('Copy paste to Here'!G174))&gt;5,((CONCATENATE('Copy paste to Here'!G174," &amp; ",'Copy paste to Here'!D174,"  &amp;  ",'Copy paste to Here'!E174))),"Empty Cell")</f>
        <v>Empty Cell</v>
      </c>
      <c r="B170" s="57">
        <f>'Copy paste to Here'!C174</f>
        <v>0</v>
      </c>
      <c r="C170" s="57"/>
      <c r="D170" s="58"/>
      <c r="E170" s="59"/>
      <c r="F170" s="59">
        <f t="shared" si="9"/>
        <v>0</v>
      </c>
      <c r="G170" s="60">
        <f t="shared" si="7"/>
        <v>0</v>
      </c>
      <c r="H170" s="63">
        <f t="shared" si="8"/>
        <v>0</v>
      </c>
    </row>
    <row r="171" spans="1:8" s="62" customFormat="1" hidden="1">
      <c r="A171" s="56" t="str">
        <f>IF((LEN('Copy paste to Here'!G175))&gt;5,((CONCATENATE('Copy paste to Here'!G175," &amp; ",'Copy paste to Here'!D175,"  &amp;  ",'Copy paste to Here'!E175))),"Empty Cell")</f>
        <v>Empty Cell</v>
      </c>
      <c r="B171" s="57">
        <f>'Copy paste to Here'!C175</f>
        <v>0</v>
      </c>
      <c r="C171" s="57"/>
      <c r="D171" s="58"/>
      <c r="E171" s="59"/>
      <c r="F171" s="59">
        <f t="shared" si="9"/>
        <v>0</v>
      </c>
      <c r="G171" s="60">
        <f t="shared" si="7"/>
        <v>0</v>
      </c>
      <c r="H171" s="63">
        <f t="shared" si="8"/>
        <v>0</v>
      </c>
    </row>
    <row r="172" spans="1:8" s="62" customFormat="1" hidden="1">
      <c r="A172" s="56" t="str">
        <f>IF((LEN('Copy paste to Here'!G176))&gt;5,((CONCATENATE('Copy paste to Here'!G176," &amp; ",'Copy paste to Here'!D176,"  &amp;  ",'Copy paste to Here'!E176))),"Empty Cell")</f>
        <v>Empty Cell</v>
      </c>
      <c r="B172" s="57">
        <f>'Copy paste to Here'!C176</f>
        <v>0</v>
      </c>
      <c r="C172" s="57"/>
      <c r="D172" s="58"/>
      <c r="E172" s="59"/>
      <c r="F172" s="59">
        <f t="shared" si="9"/>
        <v>0</v>
      </c>
      <c r="G172" s="60">
        <f t="shared" si="7"/>
        <v>0</v>
      </c>
      <c r="H172" s="63">
        <f t="shared" si="8"/>
        <v>0</v>
      </c>
    </row>
    <row r="173" spans="1:8" s="62" customFormat="1" hidden="1">
      <c r="A173" s="56" t="str">
        <f>IF((LEN('Copy paste to Here'!G177))&gt;5,((CONCATENATE('Copy paste to Here'!G177," &amp; ",'Copy paste to Here'!D177,"  &amp;  ",'Copy paste to Here'!E177))),"Empty Cell")</f>
        <v>Empty Cell</v>
      </c>
      <c r="B173" s="57">
        <f>'Copy paste to Here'!C177</f>
        <v>0</v>
      </c>
      <c r="C173" s="57"/>
      <c r="D173" s="58"/>
      <c r="E173" s="59"/>
      <c r="F173" s="59">
        <f t="shared" si="9"/>
        <v>0</v>
      </c>
      <c r="G173" s="60">
        <f t="shared" si="7"/>
        <v>0</v>
      </c>
      <c r="H173" s="63">
        <f t="shared" si="8"/>
        <v>0</v>
      </c>
    </row>
    <row r="174" spans="1:8" s="62" customFormat="1" hidden="1">
      <c r="A174" s="56" t="str">
        <f>IF((LEN('Copy paste to Here'!G178))&gt;5,((CONCATENATE('Copy paste to Here'!G178," &amp; ",'Copy paste to Here'!D178,"  &amp;  ",'Copy paste to Here'!E178))),"Empty Cell")</f>
        <v>Empty Cell</v>
      </c>
      <c r="B174" s="57">
        <f>'Copy paste to Here'!C178</f>
        <v>0</v>
      </c>
      <c r="C174" s="57"/>
      <c r="D174" s="58"/>
      <c r="E174" s="59"/>
      <c r="F174" s="59">
        <f t="shared" si="9"/>
        <v>0</v>
      </c>
      <c r="G174" s="60">
        <f t="shared" si="7"/>
        <v>0</v>
      </c>
      <c r="H174" s="63">
        <f t="shared" si="8"/>
        <v>0</v>
      </c>
    </row>
    <row r="175" spans="1:8" s="62" customFormat="1" hidden="1">
      <c r="A175" s="56" t="str">
        <f>IF((LEN('Copy paste to Here'!G179))&gt;5,((CONCATENATE('Copy paste to Here'!G179," &amp; ",'Copy paste to Here'!D179,"  &amp;  ",'Copy paste to Here'!E179))),"Empty Cell")</f>
        <v>Empty Cell</v>
      </c>
      <c r="B175" s="57">
        <f>'Copy paste to Here'!C179</f>
        <v>0</v>
      </c>
      <c r="C175" s="57"/>
      <c r="D175" s="58"/>
      <c r="E175" s="59"/>
      <c r="F175" s="59">
        <f t="shared" si="9"/>
        <v>0</v>
      </c>
      <c r="G175" s="60">
        <f t="shared" si="7"/>
        <v>0</v>
      </c>
      <c r="H175" s="63">
        <f t="shared" si="8"/>
        <v>0</v>
      </c>
    </row>
    <row r="176" spans="1:8" s="62" customFormat="1" hidden="1">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c r="A999" s="69"/>
      <c r="B999" s="70"/>
      <c r="C999" s="70"/>
      <c r="D999" s="71"/>
      <c r="E999" s="72"/>
      <c r="F999" s="72"/>
      <c r="G999" s="73">
        <f t="shared" si="47"/>
        <v>0</v>
      </c>
      <c r="H999" s="74"/>
    </row>
    <row r="1000" spans="1:8" s="62" customFormat="1" ht="13.5" thickTop="1">
      <c r="A1000" s="56" t="s">
        <v>180</v>
      </c>
      <c r="B1000" s="75"/>
      <c r="C1000" s="75"/>
      <c r="D1000" s="76"/>
      <c r="E1000" s="59"/>
      <c r="F1000" s="59">
        <f>SUM(F18:F999)</f>
        <v>739.39999999999884</v>
      </c>
      <c r="G1000" s="60"/>
      <c r="H1000" s="61">
        <f t="shared" ref="H1000:H1007" si="49">F1000*$E$14</f>
        <v>28282.049999999956</v>
      </c>
    </row>
    <row r="1001" spans="1:8" s="62" customFormat="1">
      <c r="A1001" s="56" t="str">
        <f>'[2]Copy paste to Here'!T2</f>
        <v>SHIPPING HANDLING</v>
      </c>
      <c r="B1001" s="75"/>
      <c r="C1001" s="75"/>
      <c r="D1001" s="76"/>
      <c r="E1001" s="67"/>
      <c r="F1001" s="59">
        <f>Invoice!J166</f>
        <v>-147.87999999999977</v>
      </c>
      <c r="G1001" s="60"/>
      <c r="H1001" s="61">
        <f t="shared" si="49"/>
        <v>-5656.4099999999908</v>
      </c>
    </row>
    <row r="1002" spans="1:8" s="62" customFormat="1" outlineLevel="1">
      <c r="A1002" s="56" t="str">
        <f>'[2]Copy paste to Here'!T3</f>
        <v>DISCOUNT</v>
      </c>
      <c r="B1002" s="75"/>
      <c r="C1002" s="75"/>
      <c r="D1002" s="76"/>
      <c r="E1002" s="67"/>
      <c r="F1002" s="59">
        <f>Invoice!J167</f>
        <v>0</v>
      </c>
      <c r="G1002" s="60"/>
      <c r="H1002" s="61">
        <f t="shared" si="49"/>
        <v>0</v>
      </c>
    </row>
    <row r="1003" spans="1:8" s="62" customFormat="1">
      <c r="A1003" s="56" t="str">
        <f>'[2]Copy paste to Here'!T4</f>
        <v>Total:</v>
      </c>
      <c r="B1003" s="75"/>
      <c r="C1003" s="75"/>
      <c r="D1003" s="76"/>
      <c r="E1003" s="67"/>
      <c r="F1003" s="59">
        <f>SUM(F1000:F1002)</f>
        <v>591.51999999999907</v>
      </c>
      <c r="G1003" s="60"/>
      <c r="H1003" s="61">
        <f t="shared" si="49"/>
        <v>22625.639999999963</v>
      </c>
    </row>
    <row r="1004" spans="1:8" s="62" customFormat="1" hidden="1">
      <c r="A1004" s="56">
        <f>'[2]Copy paste to Here'!T5</f>
        <v>0</v>
      </c>
      <c r="B1004" s="75"/>
      <c r="C1004" s="75"/>
      <c r="D1004" s="76"/>
      <c r="E1004" s="67"/>
      <c r="F1004" s="59">
        <f>'[2]Copy paste to Here'!U5</f>
        <v>0</v>
      </c>
      <c r="G1004" s="60"/>
      <c r="H1004" s="61">
        <f t="shared" si="49"/>
        <v>0</v>
      </c>
    </row>
    <row r="1005" spans="1:8" s="62" customFormat="1" hidden="1">
      <c r="A1005" s="56">
        <f>'[2]Copy paste to Here'!T6</f>
        <v>0</v>
      </c>
      <c r="B1005" s="75"/>
      <c r="C1005" s="75"/>
      <c r="D1005" s="76"/>
      <c r="E1005" s="67"/>
      <c r="F1005" s="59"/>
      <c r="G1005" s="60"/>
      <c r="H1005" s="61">
        <f t="shared" si="49"/>
        <v>0</v>
      </c>
    </row>
    <row r="1006" spans="1:8" s="62" customFormat="1" hidden="1">
      <c r="A1006" s="56">
        <f>'[2]Copy paste to Here'!T7</f>
        <v>0</v>
      </c>
      <c r="B1006" s="75"/>
      <c r="C1006" s="75"/>
      <c r="D1006" s="76"/>
      <c r="E1006" s="67"/>
      <c r="F1006" s="67"/>
      <c r="G1006" s="60"/>
      <c r="H1006" s="61">
        <f t="shared" si="49"/>
        <v>0</v>
      </c>
    </row>
    <row r="1007" spans="1:8" s="62" customFormat="1" hidden="1">
      <c r="A1007" s="56">
        <f>'[2]Copy paste to Here'!T8</f>
        <v>0</v>
      </c>
      <c r="B1007" s="75"/>
      <c r="C1007" s="75"/>
      <c r="D1007" s="76"/>
      <c r="E1007" s="67"/>
      <c r="F1007" s="67"/>
      <c r="G1007" s="68"/>
      <c r="H1007" s="61">
        <f t="shared" si="49"/>
        <v>0</v>
      </c>
    </row>
    <row r="1008" spans="1:8" s="62" customFormat="1" ht="13.5" thickBot="1">
      <c r="A1008" s="77"/>
      <c r="B1008" s="78"/>
      <c r="C1008" s="78"/>
      <c r="D1008" s="79"/>
      <c r="E1008" s="80"/>
      <c r="F1008" s="80"/>
      <c r="G1008" s="81"/>
      <c r="H1008" s="82"/>
    </row>
    <row r="1009" spans="1:8" s="21" customFormat="1">
      <c r="E1009" s="21" t="s">
        <v>181</v>
      </c>
      <c r="H1009" s="83">
        <f>(SUM(H18:H999))</f>
        <v>28282.049999999956</v>
      </c>
    </row>
    <row r="1010" spans="1:8" s="21" customFormat="1">
      <c r="A1010" s="22"/>
      <c r="E1010" s="21" t="s">
        <v>182</v>
      </c>
      <c r="H1010" s="84">
        <f>(SUMIF($A$1000:$A$1008,"Total:",$H$1000:$H$1008))</f>
        <v>22625.639999999963</v>
      </c>
    </row>
    <row r="1011" spans="1:8" s="21" customFormat="1">
      <c r="E1011" s="21" t="s">
        <v>183</v>
      </c>
      <c r="H1011" s="85">
        <f>H1013-H1012</f>
        <v>21145.46</v>
      </c>
    </row>
    <row r="1012" spans="1:8" s="21" customFormat="1">
      <c r="E1012" s="21" t="s">
        <v>184</v>
      </c>
      <c r="H1012" s="85">
        <f>ROUND((H1013*7)/107,2)</f>
        <v>1480.18</v>
      </c>
    </row>
    <row r="1013" spans="1:8" s="21" customFormat="1">
      <c r="E1013" s="22" t="s">
        <v>185</v>
      </c>
      <c r="H1013" s="86">
        <f>ROUND((SUMIF($A$1000:$A$1008,"Total:",$H$1000:$H$1008)),2)</f>
        <v>22625.64</v>
      </c>
    </row>
  </sheetData>
  <conditionalFormatting sqref="A18:A998">
    <cfRule type="containsText" dxfId="4" priority="29" stopIfTrue="1" operator="containsText" text="Empty Cell">
      <formula>NOT(ISERROR(SEARCH("Empty Cell",A18)))</formula>
    </cfRule>
  </conditionalFormatting>
  <conditionalFormatting sqref="B1:H65200">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142"/>
  <sheetViews>
    <sheetView workbookViewId="0">
      <selection activeCell="A5" sqref="A5"/>
    </sheetView>
  </sheetViews>
  <sheetFormatPr defaultRowHeight="15"/>
  <sheetData>
    <row r="1" spans="1:1">
      <c r="A1" s="2" t="s">
        <v>668</v>
      </c>
    </row>
    <row r="2" spans="1:1">
      <c r="A2" s="2" t="s">
        <v>668</v>
      </c>
    </row>
    <row r="3" spans="1:1">
      <c r="A3" s="2" t="s">
        <v>668</v>
      </c>
    </row>
    <row r="4" spans="1:1">
      <c r="A4" s="2" t="s">
        <v>668</v>
      </c>
    </row>
    <row r="5" spans="1:1">
      <c r="A5" s="2" t="s">
        <v>668</v>
      </c>
    </row>
    <row r="6" spans="1:1">
      <c r="A6" s="2" t="s">
        <v>668</v>
      </c>
    </row>
    <row r="7" spans="1:1">
      <c r="A7" s="2" t="s">
        <v>668</v>
      </c>
    </row>
    <row r="8" spans="1:1">
      <c r="A8" s="2" t="s">
        <v>668</v>
      </c>
    </row>
    <row r="9" spans="1:1">
      <c r="A9" s="2" t="s">
        <v>668</v>
      </c>
    </row>
    <row r="10" spans="1:1">
      <c r="A10" s="2" t="s">
        <v>668</v>
      </c>
    </row>
    <row r="11" spans="1:1">
      <c r="A11" s="2" t="s">
        <v>668</v>
      </c>
    </row>
    <row r="12" spans="1:1">
      <c r="A12" s="2" t="s">
        <v>668</v>
      </c>
    </row>
    <row r="13" spans="1:1">
      <c r="A13" s="2" t="s">
        <v>668</v>
      </c>
    </row>
    <row r="14" spans="1:1">
      <c r="A14" s="2" t="s">
        <v>668</v>
      </c>
    </row>
    <row r="15" spans="1:1">
      <c r="A15" s="2" t="s">
        <v>668</v>
      </c>
    </row>
    <row r="16" spans="1:1">
      <c r="A16" s="2" t="s">
        <v>668</v>
      </c>
    </row>
    <row r="17" spans="1:1">
      <c r="A17" s="2" t="s">
        <v>668</v>
      </c>
    </row>
    <row r="18" spans="1:1">
      <c r="A18" s="2" t="s">
        <v>668</v>
      </c>
    </row>
    <row r="19" spans="1:1">
      <c r="A19" s="2" t="s">
        <v>717</v>
      </c>
    </row>
    <row r="20" spans="1:1">
      <c r="A20" s="2" t="s">
        <v>717</v>
      </c>
    </row>
    <row r="21" spans="1:1">
      <c r="A21" s="2" t="s">
        <v>717</v>
      </c>
    </row>
    <row r="22" spans="1:1">
      <c r="A22" s="2" t="s">
        <v>729</v>
      </c>
    </row>
    <row r="23" spans="1:1">
      <c r="A23" s="2" t="s">
        <v>729</v>
      </c>
    </row>
    <row r="24" spans="1:1">
      <c r="A24" s="2" t="s">
        <v>757</v>
      </c>
    </row>
    <row r="25" spans="1:1">
      <c r="A25" s="2" t="s">
        <v>758</v>
      </c>
    </row>
    <row r="26" spans="1:1">
      <c r="A26" s="2" t="s">
        <v>733</v>
      </c>
    </row>
    <row r="27" spans="1:1">
      <c r="A27" s="2" t="s">
        <v>735</v>
      </c>
    </row>
    <row r="28" spans="1:1">
      <c r="A28" s="2" t="s">
        <v>735</v>
      </c>
    </row>
    <row r="29" spans="1:1">
      <c r="A29" s="2" t="s">
        <v>735</v>
      </c>
    </row>
    <row r="30" spans="1:1">
      <c r="A30" s="2" t="s">
        <v>735</v>
      </c>
    </row>
    <row r="31" spans="1:1">
      <c r="A31" s="2" t="s">
        <v>735</v>
      </c>
    </row>
    <row r="32" spans="1:1">
      <c r="A32" s="2" t="s">
        <v>735</v>
      </c>
    </row>
    <row r="33" spans="1:1">
      <c r="A33" s="2" t="s">
        <v>573</v>
      </c>
    </row>
    <row r="34" spans="1:1">
      <c r="A34" s="2" t="s">
        <v>573</v>
      </c>
    </row>
    <row r="35" spans="1:1">
      <c r="A35" s="2" t="s">
        <v>573</v>
      </c>
    </row>
    <row r="36" spans="1:1">
      <c r="A36" s="2" t="s">
        <v>573</v>
      </c>
    </row>
    <row r="37" spans="1:1">
      <c r="A37" s="2" t="s">
        <v>573</v>
      </c>
    </row>
    <row r="38" spans="1:1">
      <c r="A38" s="2" t="s">
        <v>573</v>
      </c>
    </row>
    <row r="39" spans="1:1">
      <c r="A39" s="2" t="s">
        <v>573</v>
      </c>
    </row>
    <row r="40" spans="1:1">
      <c r="A40" s="2" t="s">
        <v>573</v>
      </c>
    </row>
    <row r="41" spans="1:1">
      <c r="A41" s="2" t="s">
        <v>573</v>
      </c>
    </row>
    <row r="42" spans="1:1">
      <c r="A42" s="2" t="s">
        <v>738</v>
      </c>
    </row>
    <row r="43" spans="1:1">
      <c r="A43" s="2" t="s">
        <v>738</v>
      </c>
    </row>
    <row r="44" spans="1:1">
      <c r="A44" s="2" t="s">
        <v>738</v>
      </c>
    </row>
    <row r="45" spans="1:1">
      <c r="A45" s="2" t="s">
        <v>738</v>
      </c>
    </row>
    <row r="46" spans="1:1">
      <c r="A46" s="2" t="s">
        <v>738</v>
      </c>
    </row>
    <row r="47" spans="1:1">
      <c r="A47" s="2" t="s">
        <v>738</v>
      </c>
    </row>
    <row r="48" spans="1:1">
      <c r="A48" s="2" t="s">
        <v>738</v>
      </c>
    </row>
    <row r="49" spans="1:1">
      <c r="A49" s="2" t="s">
        <v>738</v>
      </c>
    </row>
    <row r="50" spans="1:1">
      <c r="A50" s="2" t="s">
        <v>738</v>
      </c>
    </row>
    <row r="51" spans="1:1">
      <c r="A51" s="2" t="s">
        <v>738</v>
      </c>
    </row>
    <row r="52" spans="1:1">
      <c r="A52" s="2" t="s">
        <v>738</v>
      </c>
    </row>
    <row r="53" spans="1:1">
      <c r="A53" s="2" t="s">
        <v>738</v>
      </c>
    </row>
    <row r="54" spans="1:1">
      <c r="A54" s="2" t="s">
        <v>738</v>
      </c>
    </row>
    <row r="55" spans="1:1">
      <c r="A55" s="2" t="s">
        <v>738</v>
      </c>
    </row>
    <row r="56" spans="1:1">
      <c r="A56" s="2" t="s">
        <v>738</v>
      </c>
    </row>
    <row r="57" spans="1:1">
      <c r="A57" s="2" t="s">
        <v>740</v>
      </c>
    </row>
    <row r="58" spans="1:1">
      <c r="A58" s="2" t="s">
        <v>740</v>
      </c>
    </row>
    <row r="59" spans="1:1">
      <c r="A59" s="2" t="s">
        <v>740</v>
      </c>
    </row>
    <row r="60" spans="1:1">
      <c r="A60" s="2" t="s">
        <v>740</v>
      </c>
    </row>
    <row r="61" spans="1:1">
      <c r="A61" s="2" t="s">
        <v>740</v>
      </c>
    </row>
    <row r="62" spans="1:1">
      <c r="A62" s="2" t="s">
        <v>740</v>
      </c>
    </row>
    <row r="63" spans="1:1">
      <c r="A63" s="2" t="s">
        <v>740</v>
      </c>
    </row>
    <row r="64" spans="1:1">
      <c r="A64" s="2" t="s">
        <v>740</v>
      </c>
    </row>
    <row r="65" spans="1:1">
      <c r="A65" s="2" t="s">
        <v>740</v>
      </c>
    </row>
    <row r="66" spans="1:1">
      <c r="A66" s="2" t="s">
        <v>740</v>
      </c>
    </row>
    <row r="67" spans="1:1">
      <c r="A67" s="2" t="s">
        <v>740</v>
      </c>
    </row>
    <row r="68" spans="1:1">
      <c r="A68" s="2" t="s">
        <v>740</v>
      </c>
    </row>
    <row r="69" spans="1:1">
      <c r="A69" s="2" t="s">
        <v>740</v>
      </c>
    </row>
    <row r="70" spans="1:1">
      <c r="A70" s="2" t="s">
        <v>742</v>
      </c>
    </row>
    <row r="71" spans="1:1">
      <c r="A71" s="2" t="s">
        <v>742</v>
      </c>
    </row>
    <row r="72" spans="1:1">
      <c r="A72" s="2" t="s">
        <v>742</v>
      </c>
    </row>
    <row r="73" spans="1:1">
      <c r="A73" s="2" t="s">
        <v>742</v>
      </c>
    </row>
    <row r="74" spans="1:1">
      <c r="A74" s="2" t="s">
        <v>742</v>
      </c>
    </row>
    <row r="75" spans="1:1">
      <c r="A75" s="2" t="s">
        <v>742</v>
      </c>
    </row>
    <row r="76" spans="1:1">
      <c r="A76" s="2" t="s">
        <v>742</v>
      </c>
    </row>
    <row r="77" spans="1:1">
      <c r="A77" s="2" t="s">
        <v>742</v>
      </c>
    </row>
    <row r="78" spans="1:1">
      <c r="A78" s="2" t="s">
        <v>742</v>
      </c>
    </row>
    <row r="79" spans="1:1">
      <c r="A79" s="2" t="s">
        <v>742</v>
      </c>
    </row>
    <row r="80" spans="1:1">
      <c r="A80" s="2" t="s">
        <v>742</v>
      </c>
    </row>
    <row r="81" spans="1:1">
      <c r="A81" s="2" t="s">
        <v>742</v>
      </c>
    </row>
    <row r="82" spans="1:1">
      <c r="A82" s="2" t="s">
        <v>742</v>
      </c>
    </row>
    <row r="83" spans="1:1">
      <c r="A83" s="2" t="s">
        <v>583</v>
      </c>
    </row>
    <row r="84" spans="1:1">
      <c r="A84" s="2" t="s">
        <v>583</v>
      </c>
    </row>
    <row r="85" spans="1:1">
      <c r="A85" s="2" t="s">
        <v>583</v>
      </c>
    </row>
    <row r="86" spans="1:1">
      <c r="A86" s="2" t="s">
        <v>583</v>
      </c>
    </row>
    <row r="87" spans="1:1">
      <c r="A87" s="2" t="s">
        <v>583</v>
      </c>
    </row>
    <row r="88" spans="1:1">
      <c r="A88" s="2" t="s">
        <v>583</v>
      </c>
    </row>
    <row r="89" spans="1:1">
      <c r="A89" s="2" t="s">
        <v>583</v>
      </c>
    </row>
    <row r="90" spans="1:1">
      <c r="A90" s="2" t="s">
        <v>583</v>
      </c>
    </row>
    <row r="91" spans="1:1">
      <c r="A91" s="2" t="s">
        <v>583</v>
      </c>
    </row>
    <row r="92" spans="1:1">
      <c r="A92" s="2" t="s">
        <v>583</v>
      </c>
    </row>
    <row r="93" spans="1:1">
      <c r="A93" s="2" t="s">
        <v>745</v>
      </c>
    </row>
    <row r="94" spans="1:1">
      <c r="A94" s="2" t="s">
        <v>745</v>
      </c>
    </row>
    <row r="95" spans="1:1">
      <c r="A95" s="2" t="s">
        <v>745</v>
      </c>
    </row>
    <row r="96" spans="1:1">
      <c r="A96" s="2" t="s">
        <v>745</v>
      </c>
    </row>
    <row r="97" spans="1:1">
      <c r="A97" s="2" t="s">
        <v>745</v>
      </c>
    </row>
    <row r="98" spans="1:1">
      <c r="A98" s="2" t="s">
        <v>745</v>
      </c>
    </row>
    <row r="99" spans="1:1">
      <c r="A99" s="2" t="s">
        <v>745</v>
      </c>
    </row>
    <row r="100" spans="1:1">
      <c r="A100" s="2" t="s">
        <v>745</v>
      </c>
    </row>
    <row r="101" spans="1:1">
      <c r="A101" s="2" t="s">
        <v>745</v>
      </c>
    </row>
    <row r="102" spans="1:1">
      <c r="A102" s="2" t="s">
        <v>745</v>
      </c>
    </row>
    <row r="103" spans="1:1">
      <c r="A103" s="2" t="s">
        <v>745</v>
      </c>
    </row>
    <row r="104" spans="1:1">
      <c r="A104" s="2" t="s">
        <v>745</v>
      </c>
    </row>
    <row r="105" spans="1:1">
      <c r="A105" s="2" t="s">
        <v>745</v>
      </c>
    </row>
    <row r="106" spans="1:1">
      <c r="A106" s="2" t="s">
        <v>745</v>
      </c>
    </row>
    <row r="107" spans="1:1">
      <c r="A107" s="2" t="s">
        <v>747</v>
      </c>
    </row>
    <row r="108" spans="1:1">
      <c r="A108" s="2" t="s">
        <v>747</v>
      </c>
    </row>
    <row r="109" spans="1:1">
      <c r="A109" s="2" t="s">
        <v>747</v>
      </c>
    </row>
    <row r="110" spans="1:1">
      <c r="A110" s="2" t="s">
        <v>747</v>
      </c>
    </row>
    <row r="111" spans="1:1">
      <c r="A111" s="2" t="s">
        <v>747</v>
      </c>
    </row>
    <row r="112" spans="1:1">
      <c r="A112" s="2" t="s">
        <v>747</v>
      </c>
    </row>
    <row r="113" spans="1:1">
      <c r="A113" s="2" t="s">
        <v>747</v>
      </c>
    </row>
    <row r="114" spans="1:1">
      <c r="A114" s="2" t="s">
        <v>747</v>
      </c>
    </row>
    <row r="115" spans="1:1">
      <c r="A115" s="2" t="s">
        <v>747</v>
      </c>
    </row>
    <row r="116" spans="1:1">
      <c r="A116" s="2" t="s">
        <v>747</v>
      </c>
    </row>
    <row r="117" spans="1:1">
      <c r="A117" s="2" t="s">
        <v>747</v>
      </c>
    </row>
    <row r="118" spans="1:1">
      <c r="A118" s="2" t="s">
        <v>747</v>
      </c>
    </row>
    <row r="119" spans="1:1">
      <c r="A119" s="2" t="s">
        <v>747</v>
      </c>
    </row>
    <row r="120" spans="1:1">
      <c r="A120" s="2" t="s">
        <v>747</v>
      </c>
    </row>
    <row r="121" spans="1:1">
      <c r="A121" s="2" t="s">
        <v>747</v>
      </c>
    </row>
    <row r="122" spans="1:1">
      <c r="A122" s="2" t="s">
        <v>749</v>
      </c>
    </row>
    <row r="123" spans="1:1">
      <c r="A123" s="2" t="s">
        <v>749</v>
      </c>
    </row>
    <row r="124" spans="1:1">
      <c r="A124" s="2" t="s">
        <v>749</v>
      </c>
    </row>
    <row r="125" spans="1:1">
      <c r="A125" s="2" t="s">
        <v>749</v>
      </c>
    </row>
    <row r="126" spans="1:1">
      <c r="A126" s="2" t="s">
        <v>749</v>
      </c>
    </row>
    <row r="127" spans="1:1">
      <c r="A127" s="2" t="s">
        <v>749</v>
      </c>
    </row>
    <row r="128" spans="1:1">
      <c r="A128" s="2" t="s">
        <v>749</v>
      </c>
    </row>
    <row r="129" spans="1:1">
      <c r="A129" s="2" t="s">
        <v>749</v>
      </c>
    </row>
    <row r="130" spans="1:1">
      <c r="A130" s="2" t="s">
        <v>749</v>
      </c>
    </row>
    <row r="131" spans="1:1">
      <c r="A131" s="2" t="s">
        <v>749</v>
      </c>
    </row>
    <row r="132" spans="1:1">
      <c r="A132" s="2" t="s">
        <v>749</v>
      </c>
    </row>
    <row r="133" spans="1:1">
      <c r="A133" s="2" t="s">
        <v>749</v>
      </c>
    </row>
    <row r="134" spans="1:1">
      <c r="A134" s="2" t="s">
        <v>749</v>
      </c>
    </row>
    <row r="135" spans="1:1">
      <c r="A135" s="2" t="s">
        <v>749</v>
      </c>
    </row>
    <row r="136" spans="1:1">
      <c r="A136" s="2" t="s">
        <v>749</v>
      </c>
    </row>
    <row r="137" spans="1:1">
      <c r="A137" s="2" t="s">
        <v>751</v>
      </c>
    </row>
    <row r="138" spans="1:1">
      <c r="A138" s="2" t="s">
        <v>752</v>
      </c>
    </row>
    <row r="139" spans="1:1">
      <c r="A139" s="2" t="s">
        <v>753</v>
      </c>
    </row>
    <row r="140" spans="1:1">
      <c r="A140" s="2" t="s">
        <v>754</v>
      </c>
    </row>
    <row r="141" spans="1:1">
      <c r="A141" s="2" t="s">
        <v>755</v>
      </c>
    </row>
    <row r="142" spans="1:1">
      <c r="A142" s="2" t="s">
        <v>756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5</v>
      </c>
    </row>
    <row r="6" spans="2:2">
      <c r="B6" s="2" t="s">
        <v>6</v>
      </c>
    </row>
    <row r="7" spans="2:2">
      <c r="B7" s="2" t="s">
        <v>7</v>
      </c>
    </row>
    <row r="8" spans="2:2">
      <c r="B8" s="2" t="s">
        <v>8</v>
      </c>
    </row>
    <row r="9" spans="2:2">
      <c r="B9" s="2" t="s">
        <v>9</v>
      </c>
    </row>
    <row r="10" spans="2:2">
      <c r="B10" s="2" t="s">
        <v>10</v>
      </c>
    </row>
    <row r="11" spans="2:2" ht="15" customHeight="1">
      <c r="B11" s="2" t="s">
        <v>11</v>
      </c>
    </row>
    <row r="12" spans="2:2">
      <c r="B12" s="2" t="s">
        <v>12</v>
      </c>
    </row>
    <row r="13" spans="2:2">
      <c r="B13" s="2" t="s">
        <v>6</v>
      </c>
    </row>
    <row r="14" spans="2:2">
      <c r="B14" s="2" t="s">
        <v>7</v>
      </c>
    </row>
    <row r="15" spans="2:2" ht="15" customHeight="1">
      <c r="B15" s="2" t="s">
        <v>8</v>
      </c>
    </row>
    <row r="16" spans="2:2">
      <c r="B16" s="2" t="s">
        <v>9</v>
      </c>
    </row>
    <row r="17" spans="2:8">
      <c r="B17" s="2" t="s">
        <v>10</v>
      </c>
    </row>
    <row r="18" spans="2:8">
      <c r="B18" s="2" t="s">
        <v>11</v>
      </c>
    </row>
    <row r="19" spans="2:8">
      <c r="B19" s="2" t="s">
        <v>13</v>
      </c>
    </row>
    <row r="20" spans="2:8">
      <c r="B20" s="2" t="s">
        <v>14</v>
      </c>
    </row>
    <row r="21" spans="2:8">
      <c r="B21" s="2" t="s">
        <v>15</v>
      </c>
      <c r="C21" s="2">
        <v>31947</v>
      </c>
    </row>
    <row r="22" spans="2:8">
      <c r="B22" s="2" t="s">
        <v>16</v>
      </c>
      <c r="C22" s="2" t="s">
        <v>17</v>
      </c>
    </row>
    <row r="23" spans="2:8">
      <c r="B23" s="2" t="s">
        <v>18</v>
      </c>
      <c r="C23" s="2" t="s">
        <v>19</v>
      </c>
    </row>
    <row r="24" spans="2:8">
      <c r="B24" s="2" t="s">
        <v>20</v>
      </c>
      <c r="C24" s="2" t="s">
        <v>21</v>
      </c>
      <c r="D24" s="2" t="s">
        <v>22</v>
      </c>
      <c r="E24" s="2" t="s">
        <v>23</v>
      </c>
      <c r="F24" s="2" t="s">
        <v>24</v>
      </c>
      <c r="G24" s="2" t="s">
        <v>25</v>
      </c>
      <c r="H24" s="2" t="s">
        <v>26</v>
      </c>
    </row>
    <row r="25" spans="2:8">
      <c r="B25" s="2">
        <v>20</v>
      </c>
      <c r="C25" s="2" t="s">
        <v>27</v>
      </c>
      <c r="D25" s="2" t="s">
        <v>28</v>
      </c>
      <c r="F25" s="2" t="s">
        <v>29</v>
      </c>
      <c r="G25" s="2">
        <v>0.16</v>
      </c>
      <c r="H25" s="2">
        <v>3.2</v>
      </c>
    </row>
    <row r="26" spans="2:8">
      <c r="B26" s="2">
        <v>20</v>
      </c>
      <c r="C26" s="2" t="s">
        <v>27</v>
      </c>
      <c r="D26" s="2" t="s">
        <v>30</v>
      </c>
      <c r="F26" s="2" t="s">
        <v>29</v>
      </c>
      <c r="G26" s="2">
        <v>0.16</v>
      </c>
      <c r="H26" s="2">
        <v>3.2</v>
      </c>
    </row>
    <row r="27" spans="2:8">
      <c r="B27" s="2">
        <v>20</v>
      </c>
      <c r="C27" s="2" t="s">
        <v>27</v>
      </c>
      <c r="D27" s="2" t="s">
        <v>31</v>
      </c>
      <c r="F27" s="2" t="s">
        <v>29</v>
      </c>
      <c r="G27" s="2">
        <v>0.16</v>
      </c>
      <c r="H27" s="2">
        <v>3.2</v>
      </c>
    </row>
    <row r="28" spans="2:8">
      <c r="B28" s="2">
        <v>20</v>
      </c>
      <c r="C28" s="2" t="s">
        <v>27</v>
      </c>
      <c r="D28" s="2" t="s">
        <v>32</v>
      </c>
      <c r="F28" s="2" t="s">
        <v>29</v>
      </c>
      <c r="G28" s="2">
        <v>0.16</v>
      </c>
      <c r="H28" s="2">
        <v>3.2</v>
      </c>
    </row>
    <row r="29" spans="2:8">
      <c r="B29" s="2">
        <v>20</v>
      </c>
      <c r="C29" s="2" t="s">
        <v>27</v>
      </c>
      <c r="D29" s="2" t="s">
        <v>33</v>
      </c>
      <c r="F29" s="2" t="s">
        <v>29</v>
      </c>
      <c r="G29" s="2">
        <v>0.16</v>
      </c>
      <c r="H29" s="2">
        <v>3.2</v>
      </c>
    </row>
    <row r="30" spans="2:8">
      <c r="B30" s="2">
        <v>20</v>
      </c>
      <c r="C30" s="2" t="s">
        <v>27</v>
      </c>
      <c r="D30" s="2" t="s">
        <v>34</v>
      </c>
      <c r="F30" s="2" t="s">
        <v>29</v>
      </c>
      <c r="G30" s="2">
        <v>0.16</v>
      </c>
      <c r="H30" s="2">
        <v>3.2</v>
      </c>
    </row>
    <row r="31" spans="2:8">
      <c r="B31" s="2">
        <v>5</v>
      </c>
      <c r="C31" s="2" t="s">
        <v>35</v>
      </c>
      <c r="D31" s="2" t="s">
        <v>36</v>
      </c>
      <c r="F31" s="2" t="s">
        <v>37</v>
      </c>
      <c r="G31" s="2">
        <v>0.21</v>
      </c>
      <c r="H31" s="2">
        <v>1.05</v>
      </c>
    </row>
    <row r="32" spans="2:8">
      <c r="B32" s="2">
        <v>5</v>
      </c>
      <c r="C32" s="2" t="s">
        <v>35</v>
      </c>
      <c r="D32" s="2" t="s">
        <v>38</v>
      </c>
      <c r="F32" s="2" t="s">
        <v>37</v>
      </c>
      <c r="G32" s="2">
        <v>0.21</v>
      </c>
      <c r="H32" s="2">
        <v>1.05</v>
      </c>
    </row>
    <row r="33" spans="2:8">
      <c r="B33" s="2">
        <v>5</v>
      </c>
      <c r="C33" s="2" t="s">
        <v>35</v>
      </c>
      <c r="D33" s="2" t="s">
        <v>39</v>
      </c>
      <c r="F33" s="2" t="s">
        <v>37</v>
      </c>
      <c r="G33" s="2">
        <v>0.21</v>
      </c>
      <c r="H33" s="2">
        <v>1.05</v>
      </c>
    </row>
    <row r="34" spans="2:8">
      <c r="B34" s="2">
        <v>5</v>
      </c>
      <c r="C34" s="2" t="s">
        <v>35</v>
      </c>
      <c r="D34" s="2" t="s">
        <v>40</v>
      </c>
      <c r="F34" s="2" t="s">
        <v>37</v>
      </c>
      <c r="G34" s="2">
        <v>0.21</v>
      </c>
      <c r="H34" s="2">
        <v>1.05</v>
      </c>
    </row>
    <row r="35" spans="2:8">
      <c r="B35" s="2">
        <v>5</v>
      </c>
      <c r="C35" s="2" t="s">
        <v>35</v>
      </c>
      <c r="D35" s="2" t="s">
        <v>41</v>
      </c>
      <c r="F35" s="2" t="s">
        <v>37</v>
      </c>
      <c r="G35" s="2">
        <v>0.21</v>
      </c>
      <c r="H35" s="2">
        <v>1.05</v>
      </c>
    </row>
    <row r="36" spans="2:8">
      <c r="B36" s="2">
        <v>5</v>
      </c>
      <c r="C36" s="2" t="s">
        <v>35</v>
      </c>
      <c r="D36" s="2" t="s">
        <v>42</v>
      </c>
      <c r="F36" s="2" t="s">
        <v>37</v>
      </c>
      <c r="G36" s="2">
        <v>0.21</v>
      </c>
      <c r="H36" s="2">
        <v>1.05</v>
      </c>
    </row>
    <row r="37" spans="2:8">
      <c r="B37" s="2">
        <v>5</v>
      </c>
      <c r="C37" s="2" t="s">
        <v>35</v>
      </c>
      <c r="D37" s="2" t="s">
        <v>43</v>
      </c>
      <c r="F37" s="2" t="s">
        <v>37</v>
      </c>
      <c r="G37" s="2">
        <v>0.21</v>
      </c>
      <c r="H37" s="2">
        <v>1.05</v>
      </c>
    </row>
    <row r="38" spans="2:8">
      <c r="B38" s="2">
        <v>5</v>
      </c>
      <c r="C38" s="2" t="s">
        <v>35</v>
      </c>
      <c r="D38" s="2" t="s">
        <v>44</v>
      </c>
      <c r="F38" s="2" t="s">
        <v>37</v>
      </c>
      <c r="G38" s="2">
        <v>0.21</v>
      </c>
      <c r="H38" s="2">
        <v>1.05</v>
      </c>
    </row>
    <row r="39" spans="2:8">
      <c r="B39" s="2">
        <v>5</v>
      </c>
      <c r="C39" s="2" t="s">
        <v>35</v>
      </c>
      <c r="D39" s="2" t="s">
        <v>45</v>
      </c>
      <c r="F39" s="2" t="s">
        <v>37</v>
      </c>
      <c r="G39" s="2">
        <v>0.21</v>
      </c>
      <c r="H39" s="2">
        <v>1.05</v>
      </c>
    </row>
    <row r="40" spans="2:8">
      <c r="B40" s="2">
        <v>5</v>
      </c>
      <c r="C40" s="2" t="s">
        <v>35</v>
      </c>
      <c r="D40" s="2" t="s">
        <v>46</v>
      </c>
      <c r="F40" s="2" t="s">
        <v>37</v>
      </c>
      <c r="G40" s="2">
        <v>0.21</v>
      </c>
      <c r="H40" s="2">
        <v>1.05</v>
      </c>
    </row>
    <row r="41" spans="2:8">
      <c r="B41" s="2">
        <v>5</v>
      </c>
      <c r="C41" s="2" t="s">
        <v>35</v>
      </c>
      <c r="D41" s="2" t="s">
        <v>47</v>
      </c>
      <c r="F41" s="2" t="s">
        <v>37</v>
      </c>
      <c r="G41" s="2">
        <v>0.21</v>
      </c>
      <c r="H41" s="2">
        <v>1.05</v>
      </c>
    </row>
    <row r="42" spans="2:8">
      <c r="B42" s="2">
        <v>20</v>
      </c>
      <c r="C42" s="2" t="s">
        <v>48</v>
      </c>
      <c r="D42" s="2" t="s">
        <v>33</v>
      </c>
      <c r="F42" s="2" t="s">
        <v>49</v>
      </c>
      <c r="G42" s="2">
        <v>0.17</v>
      </c>
      <c r="H42" s="2">
        <v>3.4</v>
      </c>
    </row>
    <row r="43" spans="2:8">
      <c r="B43" s="2">
        <v>20</v>
      </c>
      <c r="C43" s="2" t="s">
        <v>48</v>
      </c>
      <c r="D43" s="2" t="s">
        <v>50</v>
      </c>
      <c r="F43" s="2" t="s">
        <v>49</v>
      </c>
      <c r="G43" s="2">
        <v>0.17</v>
      </c>
      <c r="H43" s="2">
        <v>3.4</v>
      </c>
    </row>
    <row r="44" spans="2:8">
      <c r="B44" s="2">
        <v>20</v>
      </c>
      <c r="C44" s="2" t="s">
        <v>48</v>
      </c>
      <c r="D44" s="2" t="s">
        <v>34</v>
      </c>
      <c r="F44" s="2" t="s">
        <v>49</v>
      </c>
      <c r="G44" s="2">
        <v>0.17</v>
      </c>
      <c r="H44" s="2">
        <v>3.4</v>
      </c>
    </row>
    <row r="45" spans="2:8">
      <c r="B45" s="2">
        <v>5</v>
      </c>
      <c r="C45" s="2" t="s">
        <v>48</v>
      </c>
      <c r="D45" s="2" t="s">
        <v>51</v>
      </c>
      <c r="F45" s="2" t="s">
        <v>49</v>
      </c>
      <c r="G45" s="2">
        <v>0.17</v>
      </c>
      <c r="H45" s="2">
        <v>0.85</v>
      </c>
    </row>
    <row r="46" spans="2:8">
      <c r="B46" s="2">
        <v>10</v>
      </c>
      <c r="C46" s="2" t="s">
        <v>48</v>
      </c>
      <c r="D46" s="2" t="s">
        <v>52</v>
      </c>
      <c r="F46" s="2" t="s">
        <v>49</v>
      </c>
      <c r="G46" s="2">
        <v>0.17</v>
      </c>
      <c r="H46" s="2">
        <v>1.7</v>
      </c>
    </row>
    <row r="47" spans="2:8">
      <c r="B47" s="2">
        <v>5</v>
      </c>
      <c r="C47" s="2" t="s">
        <v>48</v>
      </c>
      <c r="D47" s="2" t="s">
        <v>53</v>
      </c>
      <c r="F47" s="2" t="s">
        <v>49</v>
      </c>
      <c r="G47" s="2">
        <v>0.17</v>
      </c>
      <c r="H47" s="2">
        <v>0.85</v>
      </c>
    </row>
    <row r="48" spans="2:8">
      <c r="B48" s="2">
        <v>5</v>
      </c>
      <c r="C48" s="2" t="s">
        <v>48</v>
      </c>
      <c r="D48" s="2" t="s">
        <v>54</v>
      </c>
      <c r="F48" s="2" t="s">
        <v>49</v>
      </c>
      <c r="G48" s="2">
        <v>0.17</v>
      </c>
      <c r="H48" s="2">
        <v>0.85</v>
      </c>
    </row>
    <row r="49" spans="2:8">
      <c r="B49" s="2">
        <v>5</v>
      </c>
      <c r="C49" s="2" t="s">
        <v>48</v>
      </c>
      <c r="D49" s="2" t="s">
        <v>55</v>
      </c>
      <c r="F49" s="2" t="s">
        <v>49</v>
      </c>
      <c r="G49" s="2">
        <v>0.17</v>
      </c>
      <c r="H49" s="2">
        <v>0.85</v>
      </c>
    </row>
    <row r="50" spans="2:8">
      <c r="B50" s="2">
        <v>5</v>
      </c>
      <c r="C50" s="2" t="s">
        <v>48</v>
      </c>
      <c r="D50" s="2" t="s">
        <v>56</v>
      </c>
      <c r="F50" s="2" t="s">
        <v>49</v>
      </c>
      <c r="G50" s="2">
        <v>0.17</v>
      </c>
      <c r="H50" s="2">
        <v>0.85</v>
      </c>
    </row>
    <row r="51" spans="2:8">
      <c r="B51" s="2">
        <v>5</v>
      </c>
      <c r="C51" s="2" t="s">
        <v>48</v>
      </c>
      <c r="D51" s="2" t="s">
        <v>36</v>
      </c>
      <c r="F51" s="2" t="s">
        <v>49</v>
      </c>
      <c r="G51" s="2">
        <v>0.17</v>
      </c>
      <c r="H51" s="2">
        <v>0.85</v>
      </c>
    </row>
    <row r="52" spans="2:8">
      <c r="B52" s="2">
        <v>1</v>
      </c>
      <c r="C52" s="2" t="s">
        <v>57</v>
      </c>
      <c r="D52" s="2" t="s">
        <v>28</v>
      </c>
      <c r="F52" s="2" t="s">
        <v>58</v>
      </c>
      <c r="G52" s="2">
        <v>4.46</v>
      </c>
      <c r="H52" s="2">
        <v>4.46</v>
      </c>
    </row>
    <row r="53" spans="2:8">
      <c r="B53" s="2">
        <v>1</v>
      </c>
      <c r="C53" s="2" t="s">
        <v>57</v>
      </c>
      <c r="D53" s="2" t="s">
        <v>30</v>
      </c>
      <c r="F53" s="2" t="s">
        <v>58</v>
      </c>
      <c r="G53" s="2">
        <v>4.46</v>
      </c>
      <c r="H53" s="2">
        <v>4.46</v>
      </c>
    </row>
    <row r="54" spans="2:8">
      <c r="B54" s="2">
        <v>5</v>
      </c>
      <c r="C54" s="2" t="s">
        <v>59</v>
      </c>
      <c r="D54" s="2" t="s">
        <v>28</v>
      </c>
      <c r="E54" s="2" t="s">
        <v>60</v>
      </c>
      <c r="F54" s="2" t="s">
        <v>61</v>
      </c>
      <c r="G54" s="2">
        <v>0.56999999999999995</v>
      </c>
      <c r="H54" s="2">
        <v>2.85</v>
      </c>
    </row>
    <row r="55" spans="2:8">
      <c r="B55" s="2">
        <v>10</v>
      </c>
      <c r="C55" s="2" t="s">
        <v>59</v>
      </c>
      <c r="D55" s="2" t="s">
        <v>30</v>
      </c>
      <c r="E55" s="2" t="s">
        <v>60</v>
      </c>
      <c r="F55" s="2" t="s">
        <v>61</v>
      </c>
      <c r="G55" s="2">
        <v>0.56999999999999995</v>
      </c>
      <c r="H55" s="2">
        <v>5.7</v>
      </c>
    </row>
    <row r="56" spans="2:8">
      <c r="B56" s="2">
        <v>1</v>
      </c>
      <c r="C56" s="2" t="s">
        <v>62</v>
      </c>
      <c r="D56" s="2" t="s">
        <v>28</v>
      </c>
      <c r="F56" s="2" t="s">
        <v>63</v>
      </c>
      <c r="G56" s="2">
        <v>4.91</v>
      </c>
      <c r="H56" s="2">
        <v>4.91</v>
      </c>
    </row>
    <row r="57" spans="2:8">
      <c r="B57" s="2">
        <v>1</v>
      </c>
      <c r="C57" s="2" t="s">
        <v>64</v>
      </c>
      <c r="D57" s="2" t="s">
        <v>28</v>
      </c>
      <c r="E57" s="2" t="s">
        <v>65</v>
      </c>
      <c r="F57" s="2" t="s">
        <v>66</v>
      </c>
      <c r="G57" s="2">
        <v>0.8</v>
      </c>
      <c r="H57" s="2">
        <v>0.8</v>
      </c>
    </row>
    <row r="58" spans="2:8">
      <c r="B58" s="2">
        <v>1</v>
      </c>
      <c r="C58" s="2" t="s">
        <v>64</v>
      </c>
      <c r="D58" s="2" t="s">
        <v>28</v>
      </c>
      <c r="E58" s="2" t="s">
        <v>67</v>
      </c>
      <c r="F58" s="2" t="s">
        <v>66</v>
      </c>
      <c r="G58" s="2">
        <v>0.8</v>
      </c>
      <c r="H58" s="2">
        <v>0.8</v>
      </c>
    </row>
    <row r="59" spans="2:8">
      <c r="B59" s="2">
        <v>1</v>
      </c>
      <c r="C59" s="2" t="s">
        <v>64</v>
      </c>
      <c r="D59" s="2" t="s">
        <v>28</v>
      </c>
      <c r="E59" s="2" t="s">
        <v>68</v>
      </c>
      <c r="F59" s="2" t="s">
        <v>66</v>
      </c>
      <c r="G59" s="2">
        <v>0.8</v>
      </c>
      <c r="H59" s="2">
        <v>0.8</v>
      </c>
    </row>
    <row r="60" spans="2:8">
      <c r="B60" s="2">
        <v>10</v>
      </c>
      <c r="C60" s="2" t="s">
        <v>64</v>
      </c>
      <c r="D60" s="2" t="s">
        <v>28</v>
      </c>
      <c r="E60" s="2" t="s">
        <v>69</v>
      </c>
      <c r="F60" s="2" t="s">
        <v>66</v>
      </c>
      <c r="G60" s="2">
        <v>0.8</v>
      </c>
      <c r="H60" s="2">
        <v>8</v>
      </c>
    </row>
    <row r="61" spans="2:8">
      <c r="B61" s="2">
        <v>1</v>
      </c>
      <c r="C61" s="2" t="s">
        <v>64</v>
      </c>
      <c r="D61" s="2" t="s">
        <v>30</v>
      </c>
      <c r="E61" s="2" t="s">
        <v>65</v>
      </c>
      <c r="F61" s="2" t="s">
        <v>66</v>
      </c>
      <c r="G61" s="2">
        <v>0.8</v>
      </c>
      <c r="H61" s="2">
        <v>0.8</v>
      </c>
    </row>
    <row r="62" spans="2:8">
      <c r="B62" s="2">
        <v>1</v>
      </c>
      <c r="C62" s="2" t="s">
        <v>64</v>
      </c>
      <c r="D62" s="2" t="s">
        <v>30</v>
      </c>
      <c r="E62" s="2" t="s">
        <v>67</v>
      </c>
      <c r="F62" s="2" t="s">
        <v>66</v>
      </c>
      <c r="G62" s="2">
        <v>0.8</v>
      </c>
      <c r="H62" s="2">
        <v>0.8</v>
      </c>
    </row>
    <row r="63" spans="2:8">
      <c r="B63" s="2">
        <v>1</v>
      </c>
      <c r="C63" s="2" t="s">
        <v>64</v>
      </c>
      <c r="D63" s="2" t="s">
        <v>30</v>
      </c>
      <c r="E63" s="2" t="s">
        <v>68</v>
      </c>
      <c r="F63" s="2" t="s">
        <v>66</v>
      </c>
      <c r="G63" s="2">
        <v>0.8</v>
      </c>
      <c r="H63" s="2">
        <v>0.8</v>
      </c>
    </row>
    <row r="64" spans="2:8">
      <c r="B64" s="2">
        <v>10</v>
      </c>
      <c r="C64" s="2" t="s">
        <v>64</v>
      </c>
      <c r="D64" s="2" t="s">
        <v>30</v>
      </c>
      <c r="E64" s="2" t="s">
        <v>69</v>
      </c>
      <c r="F64" s="2" t="s">
        <v>66</v>
      </c>
      <c r="G64" s="2">
        <v>0.8</v>
      </c>
      <c r="H64" s="2">
        <v>8</v>
      </c>
    </row>
    <row r="65" spans="2:8">
      <c r="B65" s="2">
        <v>5</v>
      </c>
      <c r="C65" s="2" t="s">
        <v>70</v>
      </c>
      <c r="D65" s="2" t="s">
        <v>30</v>
      </c>
      <c r="F65" s="2" t="s">
        <v>71</v>
      </c>
      <c r="G65" s="2">
        <v>1.29</v>
      </c>
      <c r="H65" s="2">
        <v>6.45</v>
      </c>
    </row>
    <row r="66" spans="2:8">
      <c r="B66" s="2">
        <v>5</v>
      </c>
      <c r="C66" s="2" t="s">
        <v>70</v>
      </c>
      <c r="D66" s="2" t="s">
        <v>72</v>
      </c>
      <c r="F66" s="2" t="s">
        <v>71</v>
      </c>
      <c r="G66" s="2">
        <v>1.29</v>
      </c>
      <c r="H66" s="2">
        <v>6.45</v>
      </c>
    </row>
    <row r="67" spans="2:8">
      <c r="B67" s="2">
        <v>5</v>
      </c>
      <c r="C67" s="2" t="s">
        <v>70</v>
      </c>
      <c r="D67" s="2" t="s">
        <v>31</v>
      </c>
      <c r="F67" s="2" t="s">
        <v>71</v>
      </c>
      <c r="G67" s="2">
        <v>1.29</v>
      </c>
      <c r="H67" s="2">
        <v>6.45</v>
      </c>
    </row>
    <row r="68" spans="2:8">
      <c r="B68" s="2">
        <v>5</v>
      </c>
      <c r="C68" s="2" t="s">
        <v>70</v>
      </c>
      <c r="D68" s="2" t="s">
        <v>32</v>
      </c>
      <c r="F68" s="2" t="s">
        <v>71</v>
      </c>
      <c r="G68" s="2">
        <v>1.29</v>
      </c>
      <c r="H68" s="2">
        <v>6.45</v>
      </c>
    </row>
    <row r="69" spans="2:8">
      <c r="B69" s="2">
        <v>5</v>
      </c>
      <c r="C69" s="2" t="s">
        <v>73</v>
      </c>
      <c r="D69" s="2" t="s">
        <v>28</v>
      </c>
      <c r="E69" s="2" t="s">
        <v>60</v>
      </c>
      <c r="F69" s="2" t="s">
        <v>74</v>
      </c>
      <c r="G69" s="2">
        <v>1.74</v>
      </c>
      <c r="H69" s="2">
        <v>8.6999999999999993</v>
      </c>
    </row>
    <row r="70" spans="2:8">
      <c r="B70" s="2">
        <v>5</v>
      </c>
      <c r="C70" s="2" t="s">
        <v>73</v>
      </c>
      <c r="D70" s="2" t="s">
        <v>30</v>
      </c>
      <c r="E70" s="2" t="s">
        <v>60</v>
      </c>
      <c r="F70" s="2" t="s">
        <v>74</v>
      </c>
      <c r="G70" s="2">
        <v>1.74</v>
      </c>
      <c r="H70" s="2">
        <v>8.6999999999999993</v>
      </c>
    </row>
    <row r="71" spans="2:8">
      <c r="B71" s="2">
        <v>5</v>
      </c>
      <c r="C71" s="2" t="s">
        <v>73</v>
      </c>
      <c r="D71" s="2" t="s">
        <v>72</v>
      </c>
      <c r="E71" s="2" t="s">
        <v>60</v>
      </c>
      <c r="F71" s="2" t="s">
        <v>74</v>
      </c>
      <c r="G71" s="2">
        <v>1.74</v>
      </c>
      <c r="H71" s="2">
        <v>8.6999999999999993</v>
      </c>
    </row>
    <row r="72" spans="2:8">
      <c r="B72" s="2">
        <v>5</v>
      </c>
      <c r="C72" s="2" t="s">
        <v>75</v>
      </c>
      <c r="D72" s="2" t="s">
        <v>28</v>
      </c>
      <c r="F72" s="2" t="s">
        <v>76</v>
      </c>
      <c r="G72" s="2">
        <v>0.44</v>
      </c>
      <c r="H72" s="2">
        <v>2.2000000000000002</v>
      </c>
    </row>
    <row r="73" spans="2:8">
      <c r="B73" s="2">
        <v>5</v>
      </c>
      <c r="C73" s="2" t="s">
        <v>75</v>
      </c>
      <c r="D73" s="2" t="s">
        <v>30</v>
      </c>
      <c r="F73" s="2" t="s">
        <v>76</v>
      </c>
      <c r="G73" s="2">
        <v>0.44</v>
      </c>
      <c r="H73" s="2">
        <v>2.2000000000000002</v>
      </c>
    </row>
    <row r="74" spans="2:8">
      <c r="B74" s="2">
        <v>30</v>
      </c>
      <c r="C74" s="2" t="s">
        <v>75</v>
      </c>
      <c r="D74" s="2" t="s">
        <v>31</v>
      </c>
      <c r="F74" s="2" t="s">
        <v>76</v>
      </c>
      <c r="G74" s="2">
        <v>0.44</v>
      </c>
      <c r="H74" s="2">
        <v>13.2</v>
      </c>
    </row>
    <row r="75" spans="2:8">
      <c r="B75" s="2">
        <v>10</v>
      </c>
      <c r="C75" s="2" t="s">
        <v>75</v>
      </c>
      <c r="D75" s="2" t="s">
        <v>32</v>
      </c>
      <c r="F75" s="2" t="s">
        <v>76</v>
      </c>
      <c r="G75" s="2">
        <v>0.44</v>
      </c>
      <c r="H75" s="2">
        <v>4.4000000000000004</v>
      </c>
    </row>
    <row r="76" spans="2:8">
      <c r="B76" s="2">
        <v>4</v>
      </c>
      <c r="C76" s="2" t="s">
        <v>75</v>
      </c>
      <c r="D76" s="2" t="s">
        <v>33</v>
      </c>
      <c r="F76" s="2" t="s">
        <v>76</v>
      </c>
      <c r="G76" s="2">
        <v>0.44</v>
      </c>
      <c r="H76" s="2">
        <v>1.76</v>
      </c>
    </row>
    <row r="77" spans="2:8">
      <c r="B77" s="2">
        <v>4</v>
      </c>
      <c r="C77" s="2" t="s">
        <v>75</v>
      </c>
      <c r="D77" s="2" t="s">
        <v>34</v>
      </c>
      <c r="F77" s="2" t="s">
        <v>76</v>
      </c>
      <c r="G77" s="2">
        <v>0.44</v>
      </c>
      <c r="H77" s="2">
        <v>1.76</v>
      </c>
    </row>
    <row r="78" spans="2:8">
      <c r="B78" s="2">
        <v>5</v>
      </c>
      <c r="C78" s="2" t="s">
        <v>77</v>
      </c>
      <c r="D78" s="2" t="s">
        <v>30</v>
      </c>
      <c r="E78" s="2" t="s">
        <v>78</v>
      </c>
      <c r="F78" s="2" t="s">
        <v>79</v>
      </c>
      <c r="G78" s="2">
        <v>0.71</v>
      </c>
      <c r="H78" s="2">
        <v>3.55</v>
      </c>
    </row>
    <row r="79" spans="2:8">
      <c r="B79" s="2">
        <v>25</v>
      </c>
      <c r="C79" s="2" t="s">
        <v>77</v>
      </c>
      <c r="D79" s="2" t="s">
        <v>31</v>
      </c>
      <c r="E79" s="2" t="s">
        <v>78</v>
      </c>
      <c r="F79" s="2" t="s">
        <v>79</v>
      </c>
      <c r="G79" s="2">
        <v>0.71</v>
      </c>
      <c r="H79" s="2">
        <v>17.75</v>
      </c>
    </row>
    <row r="80" spans="2:8">
      <c r="B80" s="2">
        <v>5</v>
      </c>
      <c r="C80" s="2" t="s">
        <v>80</v>
      </c>
      <c r="D80" s="2" t="s">
        <v>28</v>
      </c>
      <c r="F80" s="2" t="s">
        <v>81</v>
      </c>
      <c r="G80" s="2">
        <v>0.53</v>
      </c>
      <c r="H80" s="2">
        <v>2.65</v>
      </c>
    </row>
    <row r="81" spans="2:8">
      <c r="B81" s="2">
        <v>5</v>
      </c>
      <c r="C81" s="2" t="s">
        <v>80</v>
      </c>
      <c r="D81" s="2" t="s">
        <v>30</v>
      </c>
      <c r="F81" s="2" t="s">
        <v>81</v>
      </c>
      <c r="G81" s="2">
        <v>0.53</v>
      </c>
      <c r="H81" s="2">
        <v>2.65</v>
      </c>
    </row>
    <row r="82" spans="2:8">
      <c r="B82" s="2">
        <v>10</v>
      </c>
      <c r="C82" s="2" t="s">
        <v>80</v>
      </c>
      <c r="D82" s="2" t="s">
        <v>31</v>
      </c>
      <c r="F82" s="2" t="s">
        <v>81</v>
      </c>
      <c r="G82" s="2">
        <v>0.53</v>
      </c>
      <c r="H82" s="2">
        <v>5.3</v>
      </c>
    </row>
    <row r="83" spans="2:8">
      <c r="B83" s="2">
        <v>5</v>
      </c>
      <c r="C83" s="2" t="s">
        <v>80</v>
      </c>
      <c r="D83" s="2" t="s">
        <v>32</v>
      </c>
      <c r="F83" s="2" t="s">
        <v>81</v>
      </c>
      <c r="G83" s="2">
        <v>0.53</v>
      </c>
      <c r="H83" s="2">
        <v>2.65</v>
      </c>
    </row>
    <row r="84" spans="2:8">
      <c r="B84" s="2">
        <v>5</v>
      </c>
      <c r="C84" s="2" t="s">
        <v>80</v>
      </c>
      <c r="D84" s="2" t="s">
        <v>33</v>
      </c>
      <c r="F84" s="2" t="s">
        <v>81</v>
      </c>
      <c r="G84" s="2">
        <v>0.53</v>
      </c>
      <c r="H84" s="2">
        <v>2.65</v>
      </c>
    </row>
    <row r="85" spans="2:8">
      <c r="B85" s="2">
        <v>10</v>
      </c>
      <c r="C85" s="2" t="s">
        <v>82</v>
      </c>
      <c r="D85" s="2" t="s">
        <v>30</v>
      </c>
      <c r="F85" s="2" t="s">
        <v>83</v>
      </c>
      <c r="G85" s="2">
        <v>0.44</v>
      </c>
      <c r="H85" s="2">
        <v>4.4000000000000004</v>
      </c>
    </row>
    <row r="86" spans="2:8">
      <c r="B86" s="2">
        <v>20</v>
      </c>
      <c r="C86" s="2" t="s">
        <v>82</v>
      </c>
      <c r="D86" s="2" t="s">
        <v>31</v>
      </c>
      <c r="F86" s="2" t="s">
        <v>83</v>
      </c>
      <c r="G86" s="2">
        <v>0.44</v>
      </c>
      <c r="H86" s="2">
        <v>8.8000000000000007</v>
      </c>
    </row>
    <row r="87" spans="2:8">
      <c r="B87" s="2">
        <v>20</v>
      </c>
      <c r="C87" s="2" t="s">
        <v>82</v>
      </c>
      <c r="D87" s="2" t="s">
        <v>32</v>
      </c>
      <c r="F87" s="2" t="s">
        <v>83</v>
      </c>
      <c r="G87" s="2">
        <v>0.44</v>
      </c>
      <c r="H87" s="2">
        <v>8.8000000000000007</v>
      </c>
    </row>
    <row r="88" spans="2:8">
      <c r="B88" s="2">
        <v>20</v>
      </c>
      <c r="C88" s="2" t="s">
        <v>84</v>
      </c>
      <c r="D88" s="2" t="s">
        <v>34</v>
      </c>
      <c r="F88" s="2" t="s">
        <v>85</v>
      </c>
      <c r="G88" s="2">
        <v>0.53</v>
      </c>
      <c r="H88" s="2">
        <v>10.6</v>
      </c>
    </row>
    <row r="89" spans="2:8">
      <c r="B89" s="2">
        <v>10</v>
      </c>
      <c r="C89" s="2" t="s">
        <v>84</v>
      </c>
      <c r="D89" s="2" t="s">
        <v>53</v>
      </c>
      <c r="F89" s="2" t="s">
        <v>85</v>
      </c>
      <c r="G89" s="2">
        <v>0.53</v>
      </c>
      <c r="H89" s="2">
        <v>5.3</v>
      </c>
    </row>
    <row r="90" spans="2:8">
      <c r="B90" s="2">
        <v>5</v>
      </c>
      <c r="C90" s="2" t="s">
        <v>84</v>
      </c>
      <c r="D90" s="2" t="s">
        <v>55</v>
      </c>
      <c r="F90" s="2" t="s">
        <v>85</v>
      </c>
      <c r="G90" s="2">
        <v>0.53</v>
      </c>
      <c r="H90" s="2">
        <v>2.65</v>
      </c>
    </row>
    <row r="91" spans="2:8">
      <c r="B91" s="2">
        <v>10</v>
      </c>
      <c r="C91" s="2" t="s">
        <v>86</v>
      </c>
      <c r="D91" s="2" t="s">
        <v>32</v>
      </c>
      <c r="E91" s="2" t="s">
        <v>87</v>
      </c>
      <c r="F91" s="2" t="s">
        <v>88</v>
      </c>
      <c r="G91" s="2">
        <v>0.21</v>
      </c>
      <c r="H91" s="2">
        <v>2.1</v>
      </c>
    </row>
    <row r="92" spans="2:8">
      <c r="B92" s="2">
        <v>10</v>
      </c>
      <c r="C92" s="2" t="s">
        <v>86</v>
      </c>
      <c r="D92" s="2" t="s">
        <v>32</v>
      </c>
      <c r="E92" s="2" t="s">
        <v>89</v>
      </c>
      <c r="F92" s="2" t="s">
        <v>88</v>
      </c>
      <c r="G92" s="2">
        <v>0.21</v>
      </c>
      <c r="H92" s="2">
        <v>2.1</v>
      </c>
    </row>
    <row r="93" spans="2:8">
      <c r="B93" s="2">
        <v>10</v>
      </c>
      <c r="C93" s="2" t="s">
        <v>86</v>
      </c>
      <c r="D93" s="2" t="s">
        <v>32</v>
      </c>
      <c r="E93" s="2" t="s">
        <v>90</v>
      </c>
      <c r="F93" s="2" t="s">
        <v>88</v>
      </c>
      <c r="G93" s="2">
        <v>0.21</v>
      </c>
      <c r="H93" s="2">
        <v>2.1</v>
      </c>
    </row>
    <row r="94" spans="2:8">
      <c r="B94" s="2">
        <v>10</v>
      </c>
      <c r="C94" s="2" t="s">
        <v>86</v>
      </c>
      <c r="D94" s="2" t="s">
        <v>33</v>
      </c>
      <c r="E94" s="2" t="s">
        <v>87</v>
      </c>
      <c r="F94" s="2" t="s">
        <v>88</v>
      </c>
      <c r="G94" s="2">
        <v>0.21</v>
      </c>
      <c r="H94" s="2">
        <v>2.1</v>
      </c>
    </row>
    <row r="95" spans="2:8">
      <c r="B95" s="2">
        <v>10</v>
      </c>
      <c r="C95" s="2" t="s">
        <v>86</v>
      </c>
      <c r="D95" s="2" t="s">
        <v>33</v>
      </c>
      <c r="E95" s="2" t="s">
        <v>89</v>
      </c>
      <c r="F95" s="2" t="s">
        <v>88</v>
      </c>
      <c r="G95" s="2">
        <v>0.21</v>
      </c>
      <c r="H95" s="2">
        <v>2.1</v>
      </c>
    </row>
    <row r="96" spans="2:8">
      <c r="B96" s="2">
        <v>10</v>
      </c>
      <c r="C96" s="2" t="s">
        <v>86</v>
      </c>
      <c r="D96" s="2" t="s">
        <v>33</v>
      </c>
      <c r="E96" s="2" t="s">
        <v>90</v>
      </c>
      <c r="F96" s="2" t="s">
        <v>88</v>
      </c>
      <c r="G96" s="2">
        <v>0.21</v>
      </c>
      <c r="H96" s="2">
        <v>2.1</v>
      </c>
    </row>
    <row r="97" spans="2:8">
      <c r="B97" s="2">
        <v>10</v>
      </c>
      <c r="C97" s="2" t="s">
        <v>86</v>
      </c>
      <c r="D97" s="2" t="s">
        <v>34</v>
      </c>
      <c r="E97" s="2" t="s">
        <v>87</v>
      </c>
      <c r="F97" s="2" t="s">
        <v>88</v>
      </c>
      <c r="G97" s="2">
        <v>0.21</v>
      </c>
      <c r="H97" s="2">
        <v>2.1</v>
      </c>
    </row>
    <row r="98" spans="2:8">
      <c r="B98" s="2">
        <v>10</v>
      </c>
      <c r="C98" s="2" t="s">
        <v>86</v>
      </c>
      <c r="D98" s="2" t="s">
        <v>34</v>
      </c>
      <c r="E98" s="2" t="s">
        <v>89</v>
      </c>
      <c r="F98" s="2" t="s">
        <v>88</v>
      </c>
      <c r="G98" s="2">
        <v>0.21</v>
      </c>
      <c r="H98" s="2">
        <v>2.1</v>
      </c>
    </row>
    <row r="99" spans="2:8">
      <c r="B99" s="2">
        <v>10</v>
      </c>
      <c r="C99" s="2" t="s">
        <v>86</v>
      </c>
      <c r="D99" s="2" t="s">
        <v>34</v>
      </c>
      <c r="E99" s="2" t="s">
        <v>90</v>
      </c>
      <c r="F99" s="2" t="s">
        <v>88</v>
      </c>
      <c r="G99" s="2">
        <v>0.21</v>
      </c>
      <c r="H99" s="2">
        <v>2.1</v>
      </c>
    </row>
    <row r="100" spans="2:8">
      <c r="B100" s="2">
        <v>10</v>
      </c>
      <c r="C100" s="2" t="s">
        <v>91</v>
      </c>
      <c r="D100" s="2" t="s">
        <v>32</v>
      </c>
      <c r="E100" s="2" t="s">
        <v>87</v>
      </c>
      <c r="F100" s="2" t="s">
        <v>92</v>
      </c>
      <c r="G100" s="2">
        <v>0.22</v>
      </c>
      <c r="H100" s="2">
        <v>2.2000000000000002</v>
      </c>
    </row>
    <row r="101" spans="2:8">
      <c r="B101" s="2">
        <v>10</v>
      </c>
      <c r="C101" s="2" t="s">
        <v>91</v>
      </c>
      <c r="D101" s="2" t="s">
        <v>32</v>
      </c>
      <c r="E101" s="2" t="s">
        <v>89</v>
      </c>
      <c r="F101" s="2" t="s">
        <v>92</v>
      </c>
      <c r="G101" s="2">
        <v>0.22</v>
      </c>
      <c r="H101" s="2">
        <v>2.2000000000000002</v>
      </c>
    </row>
    <row r="102" spans="2:8">
      <c r="B102" s="2">
        <v>10</v>
      </c>
      <c r="C102" s="2" t="s">
        <v>91</v>
      </c>
      <c r="D102" s="2" t="s">
        <v>32</v>
      </c>
      <c r="E102" s="2" t="s">
        <v>90</v>
      </c>
      <c r="F102" s="2" t="s">
        <v>92</v>
      </c>
      <c r="G102" s="2">
        <v>0.22</v>
      </c>
      <c r="H102" s="2">
        <v>2.2000000000000002</v>
      </c>
    </row>
    <row r="103" spans="2:8">
      <c r="B103" s="2">
        <v>5</v>
      </c>
      <c r="C103" s="2" t="s">
        <v>93</v>
      </c>
      <c r="D103" s="2" t="s">
        <v>28</v>
      </c>
      <c r="F103" s="2" t="s">
        <v>94</v>
      </c>
      <c r="G103" s="2">
        <v>0.17</v>
      </c>
      <c r="H103" s="2">
        <v>0.85</v>
      </c>
    </row>
    <row r="104" spans="2:8">
      <c r="B104" s="2">
        <v>10</v>
      </c>
      <c r="C104" s="2" t="s">
        <v>93</v>
      </c>
      <c r="D104" s="2" t="s">
        <v>30</v>
      </c>
      <c r="F104" s="2" t="s">
        <v>94</v>
      </c>
      <c r="G104" s="2">
        <v>0.17</v>
      </c>
      <c r="H104" s="2">
        <v>1.7</v>
      </c>
    </row>
    <row r="105" spans="2:8">
      <c r="B105" s="2">
        <v>5</v>
      </c>
      <c r="C105" s="2" t="s">
        <v>93</v>
      </c>
      <c r="D105" s="2" t="s">
        <v>31</v>
      </c>
      <c r="F105" s="2" t="s">
        <v>94</v>
      </c>
      <c r="G105" s="2">
        <v>0.17</v>
      </c>
      <c r="H105" s="2">
        <v>0.85</v>
      </c>
    </row>
    <row r="106" spans="2:8">
      <c r="B106" s="2">
        <v>5</v>
      </c>
      <c r="C106" s="2" t="s">
        <v>93</v>
      </c>
      <c r="D106" s="2" t="s">
        <v>95</v>
      </c>
      <c r="F106" s="2" t="s">
        <v>94</v>
      </c>
      <c r="G106" s="2">
        <v>0.17</v>
      </c>
      <c r="H106" s="2">
        <v>0.85</v>
      </c>
    </row>
    <row r="107" spans="2:8">
      <c r="B107" s="2">
        <v>5</v>
      </c>
      <c r="C107" s="2" t="s">
        <v>93</v>
      </c>
      <c r="D107" s="2" t="s">
        <v>32</v>
      </c>
      <c r="F107" s="2" t="s">
        <v>94</v>
      </c>
      <c r="G107" s="2">
        <v>0.17</v>
      </c>
      <c r="H107" s="2">
        <v>0.85</v>
      </c>
    </row>
    <row r="108" spans="2:8">
      <c r="B108" s="2">
        <v>5</v>
      </c>
      <c r="C108" s="2" t="s">
        <v>93</v>
      </c>
      <c r="D108" s="2" t="s">
        <v>33</v>
      </c>
      <c r="F108" s="2" t="s">
        <v>94</v>
      </c>
      <c r="G108" s="2">
        <v>0.17</v>
      </c>
      <c r="H108" s="2">
        <v>0.85</v>
      </c>
    </row>
    <row r="109" spans="2:8">
      <c r="B109" s="2">
        <v>5</v>
      </c>
      <c r="C109" s="2" t="s">
        <v>93</v>
      </c>
      <c r="D109" s="2" t="s">
        <v>34</v>
      </c>
      <c r="F109" s="2" t="s">
        <v>94</v>
      </c>
      <c r="G109" s="2">
        <v>0.17</v>
      </c>
      <c r="H109" s="2">
        <v>0.85</v>
      </c>
    </row>
    <row r="110" spans="2:8">
      <c r="B110" s="2">
        <v>5</v>
      </c>
      <c r="C110" s="2" t="s">
        <v>96</v>
      </c>
      <c r="D110" s="2" t="s">
        <v>30</v>
      </c>
      <c r="F110" s="2" t="s">
        <v>97</v>
      </c>
      <c r="G110" s="2">
        <v>0.16</v>
      </c>
      <c r="H110" s="2">
        <v>0.8</v>
      </c>
    </row>
    <row r="111" spans="2:8">
      <c r="B111" s="2">
        <v>5</v>
      </c>
      <c r="C111" s="2" t="s">
        <v>96</v>
      </c>
      <c r="D111" s="2" t="s">
        <v>72</v>
      </c>
      <c r="F111" s="2" t="s">
        <v>97</v>
      </c>
      <c r="G111" s="2">
        <v>0.16</v>
      </c>
      <c r="H111" s="2">
        <v>0.8</v>
      </c>
    </row>
    <row r="112" spans="2:8">
      <c r="B112" s="2">
        <v>5</v>
      </c>
      <c r="C112" s="2" t="s">
        <v>96</v>
      </c>
      <c r="D112" s="2" t="s">
        <v>31</v>
      </c>
      <c r="F112" s="2" t="s">
        <v>97</v>
      </c>
      <c r="G112" s="2">
        <v>0.16</v>
      </c>
      <c r="H112" s="2">
        <v>0.8</v>
      </c>
    </row>
    <row r="113" spans="2:8">
      <c r="B113" s="2">
        <v>5</v>
      </c>
      <c r="C113" s="2" t="s">
        <v>96</v>
      </c>
      <c r="D113" s="2" t="s">
        <v>95</v>
      </c>
      <c r="F113" s="2" t="s">
        <v>97</v>
      </c>
      <c r="G113" s="2">
        <v>0.16</v>
      </c>
      <c r="H113" s="2">
        <v>0.8</v>
      </c>
    </row>
    <row r="114" spans="2:8">
      <c r="B114" s="2">
        <v>10</v>
      </c>
      <c r="C114" s="2" t="s">
        <v>96</v>
      </c>
      <c r="D114" s="2" t="s">
        <v>32</v>
      </c>
      <c r="F114" s="2" t="s">
        <v>97</v>
      </c>
      <c r="G114" s="2">
        <v>0.16</v>
      </c>
      <c r="H114" s="2">
        <v>1.6</v>
      </c>
    </row>
    <row r="115" spans="2:8">
      <c r="B115" s="2">
        <v>5</v>
      </c>
      <c r="C115" s="2" t="s">
        <v>96</v>
      </c>
      <c r="D115" s="2" t="s">
        <v>98</v>
      </c>
      <c r="F115" s="2" t="s">
        <v>97</v>
      </c>
      <c r="G115" s="2">
        <v>0.16</v>
      </c>
      <c r="H115" s="2">
        <v>0.8</v>
      </c>
    </row>
    <row r="116" spans="2:8">
      <c r="B116" s="2">
        <v>5</v>
      </c>
      <c r="C116" s="2" t="s">
        <v>96</v>
      </c>
      <c r="D116" s="2" t="s">
        <v>33</v>
      </c>
      <c r="F116" s="2" t="s">
        <v>97</v>
      </c>
      <c r="G116" s="2">
        <v>0.16</v>
      </c>
      <c r="H116" s="2">
        <v>0.8</v>
      </c>
    </row>
    <row r="117" spans="2:8">
      <c r="B117" s="2">
        <v>5</v>
      </c>
      <c r="C117" s="2" t="s">
        <v>96</v>
      </c>
      <c r="D117" s="2" t="s">
        <v>50</v>
      </c>
      <c r="F117" s="2" t="s">
        <v>97</v>
      </c>
      <c r="G117" s="2">
        <v>0.16</v>
      </c>
      <c r="H117" s="2">
        <v>0.8</v>
      </c>
    </row>
    <row r="118" spans="2:8">
      <c r="B118" s="2">
        <v>5</v>
      </c>
      <c r="C118" s="2" t="s">
        <v>96</v>
      </c>
      <c r="D118" s="2" t="s">
        <v>34</v>
      </c>
      <c r="F118" s="2" t="s">
        <v>97</v>
      </c>
      <c r="G118" s="2">
        <v>0.16</v>
      </c>
      <c r="H118" s="2">
        <v>0.8</v>
      </c>
    </row>
    <row r="119" spans="2:8">
      <c r="B119" s="2">
        <v>5</v>
      </c>
      <c r="C119" s="2" t="s">
        <v>96</v>
      </c>
      <c r="D119" s="2" t="s">
        <v>51</v>
      </c>
      <c r="F119" s="2" t="s">
        <v>97</v>
      </c>
      <c r="G119" s="2">
        <v>0.16</v>
      </c>
      <c r="H119" s="2">
        <v>0.8</v>
      </c>
    </row>
    <row r="120" spans="2:8">
      <c r="B120" s="2">
        <v>5</v>
      </c>
      <c r="C120" s="2" t="s">
        <v>96</v>
      </c>
      <c r="D120" s="2" t="s">
        <v>52</v>
      </c>
      <c r="F120" s="2" t="s">
        <v>97</v>
      </c>
      <c r="G120" s="2">
        <v>0.16</v>
      </c>
      <c r="H120" s="2">
        <v>0.8</v>
      </c>
    </row>
    <row r="121" spans="2:8">
      <c r="B121" s="2">
        <v>1</v>
      </c>
      <c r="C121" s="2" t="s">
        <v>99</v>
      </c>
      <c r="D121" s="2" t="s">
        <v>32</v>
      </c>
      <c r="F121" s="2" t="s">
        <v>100</v>
      </c>
      <c r="G121" s="2">
        <v>7.69</v>
      </c>
      <c r="H121" s="2">
        <v>7.69</v>
      </c>
    </row>
    <row r="122" spans="2:8">
      <c r="B122" s="2">
        <v>1</v>
      </c>
      <c r="C122" s="2" t="s">
        <v>99</v>
      </c>
      <c r="D122" s="2" t="s">
        <v>33</v>
      </c>
      <c r="F122" s="2" t="s">
        <v>100</v>
      </c>
      <c r="G122" s="2">
        <v>7.69</v>
      </c>
      <c r="H122" s="2">
        <v>7.69</v>
      </c>
    </row>
    <row r="123" spans="2:8">
      <c r="B123" s="2">
        <v>4</v>
      </c>
      <c r="C123" s="2" t="s">
        <v>101</v>
      </c>
      <c r="D123" s="2" t="s">
        <v>32</v>
      </c>
      <c r="E123" s="2" t="s">
        <v>78</v>
      </c>
      <c r="F123" s="2" t="s">
        <v>102</v>
      </c>
      <c r="G123" s="2">
        <v>0.61</v>
      </c>
      <c r="H123" s="2">
        <v>2.44</v>
      </c>
    </row>
    <row r="124" spans="2:8">
      <c r="B124" s="2">
        <v>4</v>
      </c>
      <c r="C124" s="2" t="s">
        <v>101</v>
      </c>
      <c r="D124" s="2" t="s">
        <v>33</v>
      </c>
      <c r="E124" s="2" t="s">
        <v>78</v>
      </c>
      <c r="F124" s="2" t="s">
        <v>102</v>
      </c>
      <c r="G124" s="2">
        <v>0.61</v>
      </c>
      <c r="H124" s="2">
        <v>2.44</v>
      </c>
    </row>
    <row r="125" spans="2:8">
      <c r="B125" s="2">
        <v>15</v>
      </c>
      <c r="C125" s="2" t="s">
        <v>103</v>
      </c>
      <c r="D125" s="2" t="s">
        <v>28</v>
      </c>
      <c r="E125" s="2" t="s">
        <v>60</v>
      </c>
      <c r="F125" s="2" t="s">
        <v>104</v>
      </c>
      <c r="G125" s="2">
        <v>0.53</v>
      </c>
      <c r="H125" s="2">
        <v>7.95</v>
      </c>
    </row>
    <row r="126" spans="2:8">
      <c r="B126" s="2">
        <v>15</v>
      </c>
      <c r="C126" s="2" t="s">
        <v>103</v>
      </c>
      <c r="D126" s="2" t="s">
        <v>30</v>
      </c>
      <c r="E126" s="2" t="s">
        <v>60</v>
      </c>
      <c r="F126" s="2" t="s">
        <v>104</v>
      </c>
      <c r="G126" s="2">
        <v>0.53</v>
      </c>
      <c r="H126" s="2">
        <v>7.95</v>
      </c>
    </row>
    <row r="127" spans="2:8">
      <c r="B127" s="2">
        <v>5</v>
      </c>
      <c r="C127" s="2" t="s">
        <v>103</v>
      </c>
      <c r="D127" s="2" t="s">
        <v>31</v>
      </c>
      <c r="E127" s="2" t="s">
        <v>87</v>
      </c>
      <c r="F127" s="2" t="s">
        <v>104</v>
      </c>
      <c r="G127" s="2">
        <v>0.53</v>
      </c>
      <c r="H127" s="2">
        <v>2.65</v>
      </c>
    </row>
    <row r="128" spans="2:8">
      <c r="B128" s="2">
        <v>10</v>
      </c>
      <c r="C128" s="2" t="s">
        <v>105</v>
      </c>
      <c r="D128" s="2" t="s">
        <v>32</v>
      </c>
      <c r="E128" s="2" t="s">
        <v>78</v>
      </c>
      <c r="F128" s="2" t="s">
        <v>106</v>
      </c>
      <c r="G128" s="2">
        <v>0.89</v>
      </c>
      <c r="H128" s="2">
        <v>8.9</v>
      </c>
    </row>
    <row r="129" spans="2:8">
      <c r="B129" s="2">
        <v>10</v>
      </c>
      <c r="C129" s="2" t="s">
        <v>105</v>
      </c>
      <c r="D129" s="2" t="s">
        <v>33</v>
      </c>
      <c r="E129" s="2" t="s">
        <v>78</v>
      </c>
      <c r="F129" s="2" t="s">
        <v>106</v>
      </c>
      <c r="G129" s="2">
        <v>0.89</v>
      </c>
      <c r="H129" s="2">
        <v>8.9</v>
      </c>
    </row>
    <row r="130" spans="2:8">
      <c r="B130" s="2">
        <v>2</v>
      </c>
      <c r="C130" s="2" t="s">
        <v>107</v>
      </c>
      <c r="D130" s="2" t="s">
        <v>39</v>
      </c>
      <c r="E130" s="2" t="s">
        <v>78</v>
      </c>
      <c r="F130" s="2" t="s">
        <v>108</v>
      </c>
      <c r="G130" s="2">
        <v>0.89</v>
      </c>
      <c r="H130" s="2">
        <v>1.78</v>
      </c>
    </row>
    <row r="131" spans="2:8">
      <c r="B131" s="2">
        <v>5</v>
      </c>
      <c r="C131" s="2" t="s">
        <v>109</v>
      </c>
      <c r="D131" s="2" t="s">
        <v>28</v>
      </c>
      <c r="F131" s="2" t="s">
        <v>110</v>
      </c>
      <c r="G131" s="2">
        <v>0.14000000000000001</v>
      </c>
      <c r="H131" s="2">
        <v>0.7</v>
      </c>
    </row>
    <row r="132" spans="2:8">
      <c r="B132" s="2">
        <v>5</v>
      </c>
      <c r="C132" s="2" t="s">
        <v>109</v>
      </c>
      <c r="D132" s="2" t="s">
        <v>30</v>
      </c>
      <c r="F132" s="2" t="s">
        <v>110</v>
      </c>
      <c r="G132" s="2">
        <v>0.14000000000000001</v>
      </c>
      <c r="H132" s="2">
        <v>0.7</v>
      </c>
    </row>
    <row r="133" spans="2:8">
      <c r="B133" s="2">
        <v>5</v>
      </c>
      <c r="C133" s="2" t="s">
        <v>109</v>
      </c>
      <c r="D133" s="2" t="s">
        <v>72</v>
      </c>
      <c r="F133" s="2" t="s">
        <v>110</v>
      </c>
      <c r="G133" s="2">
        <v>0.14000000000000001</v>
      </c>
      <c r="H133" s="2">
        <v>0.7</v>
      </c>
    </row>
    <row r="134" spans="2:8">
      <c r="B134" s="2">
        <v>5</v>
      </c>
      <c r="C134" s="2" t="s">
        <v>109</v>
      </c>
      <c r="D134" s="2" t="s">
        <v>31</v>
      </c>
      <c r="F134" s="2" t="s">
        <v>110</v>
      </c>
      <c r="G134" s="2">
        <v>0.14000000000000001</v>
      </c>
      <c r="H134" s="2">
        <v>0.7</v>
      </c>
    </row>
    <row r="135" spans="2:8">
      <c r="B135" s="2">
        <v>5</v>
      </c>
      <c r="C135" s="2" t="s">
        <v>109</v>
      </c>
      <c r="D135" s="2" t="s">
        <v>95</v>
      </c>
      <c r="F135" s="2" t="s">
        <v>110</v>
      </c>
      <c r="G135" s="2">
        <v>0.14000000000000001</v>
      </c>
      <c r="H135" s="2">
        <v>0.7</v>
      </c>
    </row>
    <row r="136" spans="2:8">
      <c r="B136" s="2">
        <v>10</v>
      </c>
      <c r="C136" s="2" t="s">
        <v>109</v>
      </c>
      <c r="D136" s="2" t="s">
        <v>32</v>
      </c>
      <c r="F136" s="2" t="s">
        <v>110</v>
      </c>
      <c r="G136" s="2">
        <v>0.14000000000000001</v>
      </c>
      <c r="H136" s="2">
        <v>1.4</v>
      </c>
    </row>
    <row r="137" spans="2:8">
      <c r="B137" s="2">
        <v>10</v>
      </c>
      <c r="C137" s="2" t="s">
        <v>109</v>
      </c>
      <c r="D137" s="2" t="s">
        <v>33</v>
      </c>
      <c r="F137" s="2" t="s">
        <v>110</v>
      </c>
      <c r="G137" s="2">
        <v>0.14000000000000001</v>
      </c>
      <c r="H137" s="2">
        <v>1.4</v>
      </c>
    </row>
    <row r="138" spans="2:8">
      <c r="B138" s="2">
        <v>5</v>
      </c>
      <c r="C138" s="2" t="s">
        <v>111</v>
      </c>
      <c r="D138" s="2" t="s">
        <v>112</v>
      </c>
      <c r="F138" s="2" t="s">
        <v>113</v>
      </c>
      <c r="G138" s="2">
        <v>0.59</v>
      </c>
      <c r="H138" s="2">
        <v>2.95</v>
      </c>
    </row>
    <row r="139" spans="2:8">
      <c r="B139" s="2">
        <v>4</v>
      </c>
      <c r="C139" s="2" t="s">
        <v>114</v>
      </c>
      <c r="D139" s="2" t="s">
        <v>115</v>
      </c>
      <c r="F139" s="2" t="s">
        <v>116</v>
      </c>
      <c r="G139" s="2">
        <v>0.55000000000000004</v>
      </c>
      <c r="H139" s="2">
        <v>2.2000000000000002</v>
      </c>
    </row>
    <row r="140" spans="2:8">
      <c r="B140" s="2">
        <v>20</v>
      </c>
      <c r="C140" s="2" t="s">
        <v>117</v>
      </c>
      <c r="D140" s="2" t="s">
        <v>112</v>
      </c>
      <c r="F140" s="2" t="s">
        <v>118</v>
      </c>
      <c r="G140" s="2">
        <v>0.8</v>
      </c>
      <c r="H140" s="2">
        <v>16</v>
      </c>
    </row>
    <row r="141" spans="2:8">
      <c r="B141" s="2">
        <v>4</v>
      </c>
      <c r="C141" s="2" t="s">
        <v>119</v>
      </c>
      <c r="D141" s="2" t="s">
        <v>112</v>
      </c>
      <c r="F141" s="2" t="s">
        <v>120</v>
      </c>
      <c r="G141" s="2">
        <v>0.44</v>
      </c>
      <c r="H141" s="2">
        <v>1.76</v>
      </c>
    </row>
    <row r="142" spans="2:8">
      <c r="B142" s="2">
        <v>20</v>
      </c>
      <c r="C142" s="2" t="s">
        <v>121</v>
      </c>
      <c r="F142" s="2" t="s">
        <v>122</v>
      </c>
      <c r="G142" s="2">
        <v>0.17</v>
      </c>
      <c r="H142" s="2">
        <v>3.4</v>
      </c>
    </row>
    <row r="143" spans="2:8">
      <c r="B143" s="2">
        <v>4</v>
      </c>
      <c r="C143" s="2" t="s">
        <v>123</v>
      </c>
      <c r="D143" s="2" t="s">
        <v>115</v>
      </c>
      <c r="F143" s="2" t="s">
        <v>124</v>
      </c>
      <c r="G143" s="2">
        <v>0.82</v>
      </c>
      <c r="H143" s="2">
        <v>3.28</v>
      </c>
    </row>
    <row r="144" spans="2:8">
      <c r="B144" s="2">
        <v>10</v>
      </c>
      <c r="C144" s="2" t="s">
        <v>125</v>
      </c>
      <c r="F144" s="2" t="s">
        <v>126</v>
      </c>
      <c r="G144" s="2">
        <v>0.16</v>
      </c>
      <c r="H144" s="2">
        <v>1.6</v>
      </c>
    </row>
    <row r="145" spans="2:8">
      <c r="B145" s="2">
        <v>5</v>
      </c>
      <c r="C145" s="2" t="s">
        <v>127</v>
      </c>
      <c r="D145" s="2" t="s">
        <v>128</v>
      </c>
      <c r="F145" s="2" t="s">
        <v>129</v>
      </c>
      <c r="G145" s="2">
        <v>0.53</v>
      </c>
      <c r="H145" s="2">
        <v>2.65</v>
      </c>
    </row>
    <row r="146" spans="2:8">
      <c r="B146" s="2">
        <v>20</v>
      </c>
      <c r="C146" s="2" t="s">
        <v>130</v>
      </c>
      <c r="D146" s="2" t="s">
        <v>112</v>
      </c>
      <c r="F146" s="2" t="s">
        <v>131</v>
      </c>
      <c r="G146" s="2">
        <v>0.17</v>
      </c>
      <c r="H146" s="2">
        <v>3.4</v>
      </c>
    </row>
    <row r="147" spans="2:8">
      <c r="B147" s="2">
        <v>5</v>
      </c>
      <c r="C147" s="2" t="s">
        <v>132</v>
      </c>
      <c r="D147" s="2" t="s">
        <v>32</v>
      </c>
      <c r="E147" s="2" t="s">
        <v>78</v>
      </c>
      <c r="F147" s="2" t="s">
        <v>133</v>
      </c>
      <c r="G147" s="2">
        <v>0.5</v>
      </c>
      <c r="H147" s="2">
        <v>2.5</v>
      </c>
    </row>
    <row r="148" spans="2:8">
      <c r="B148" s="2">
        <v>5</v>
      </c>
      <c r="C148" s="2" t="s">
        <v>132</v>
      </c>
      <c r="D148" s="2" t="s">
        <v>33</v>
      </c>
      <c r="E148" s="2" t="s">
        <v>78</v>
      </c>
      <c r="F148" s="2" t="s">
        <v>133</v>
      </c>
      <c r="G148" s="2">
        <v>0.5</v>
      </c>
      <c r="H148" s="2">
        <v>2.5</v>
      </c>
    </row>
    <row r="149" spans="2:8">
      <c r="F149" s="2" t="s">
        <v>134</v>
      </c>
      <c r="G149" s="2">
        <v>394.93</v>
      </c>
    </row>
    <row r="150" spans="2:8">
      <c r="F150" s="2" t="s">
        <v>135</v>
      </c>
      <c r="G150" s="2">
        <v>22</v>
      </c>
    </row>
    <row r="151" spans="2:8">
      <c r="F151" s="2" t="s">
        <v>136</v>
      </c>
      <c r="G151" s="2">
        <v>416.93</v>
      </c>
    </row>
    <row r="152" spans="2:8">
      <c r="F152" s="2" t="s">
        <v>137</v>
      </c>
      <c r="G152" s="2"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5</v>
      </c>
    </row>
    <row r="5" spans="2:2">
      <c r="B5" s="2" t="s">
        <v>192</v>
      </c>
    </row>
    <row r="6" spans="2:2">
      <c r="B6" s="2" t="s">
        <v>193</v>
      </c>
    </row>
    <row r="7" spans="2:2">
      <c r="B7" s="2" t="s">
        <v>194</v>
      </c>
    </row>
    <row r="8" spans="2:2">
      <c r="B8" s="2" t="s">
        <v>195</v>
      </c>
    </row>
    <row r="9" spans="2:2">
      <c r="B9" s="2" t="s">
        <v>196</v>
      </c>
    </row>
    <row r="10" spans="2:2">
      <c r="B10" s="2" t="s">
        <v>11</v>
      </c>
    </row>
    <row r="11" spans="2:2" ht="15" customHeight="1">
      <c r="B11" s="2" t="s">
        <v>12</v>
      </c>
    </row>
    <row r="12" spans="2:2">
      <c r="B12" s="2" t="s">
        <v>192</v>
      </c>
    </row>
    <row r="13" spans="2:2">
      <c r="B13" s="2" t="s">
        <v>193</v>
      </c>
    </row>
    <row r="14" spans="2:2">
      <c r="B14" s="2" t="s">
        <v>197</v>
      </c>
    </row>
    <row r="15" spans="2:2" ht="15" customHeight="1">
      <c r="B15" s="2" t="s">
        <v>198</v>
      </c>
    </row>
    <row r="16" spans="2:2">
      <c r="B16" s="2" t="s">
        <v>196</v>
      </c>
    </row>
    <row r="17" spans="2:8">
      <c r="B17" s="2" t="s">
        <v>11</v>
      </c>
    </row>
    <row r="18" spans="2:8">
      <c r="B18" s="2" t="s">
        <v>199</v>
      </c>
    </row>
    <row r="19" spans="2:8">
      <c r="B19" s="2" t="s">
        <v>200</v>
      </c>
    </row>
    <row r="20" spans="2:8">
      <c r="B20" s="2" t="s">
        <v>201</v>
      </c>
      <c r="C20" s="2">
        <v>32585</v>
      </c>
    </row>
    <row r="21" spans="2:8">
      <c r="B21" s="2" t="s">
        <v>16</v>
      </c>
      <c r="C21" s="2" t="s">
        <v>202</v>
      </c>
    </row>
    <row r="22" spans="2:8">
      <c r="B22" s="2" t="s">
        <v>203</v>
      </c>
      <c r="C22" s="2" t="s">
        <v>19</v>
      </c>
    </row>
    <row r="23" spans="2:8">
      <c r="B23" s="2" t="s">
        <v>204</v>
      </c>
      <c r="C23" s="2" t="s">
        <v>205</v>
      </c>
      <c r="D23" s="2" t="s">
        <v>206</v>
      </c>
      <c r="E23" s="2" t="s">
        <v>207</v>
      </c>
      <c r="F23" s="2" t="s">
        <v>174</v>
      </c>
      <c r="G23" s="2" t="s">
        <v>208</v>
      </c>
      <c r="H23" s="2" t="s">
        <v>26</v>
      </c>
    </row>
    <row r="24" spans="2:8">
      <c r="B24" s="2">
        <v>2</v>
      </c>
      <c r="C24" s="2" t="s">
        <v>209</v>
      </c>
      <c r="D24" s="2" t="s">
        <v>210</v>
      </c>
      <c r="E24" s="2" t="s">
        <v>30</v>
      </c>
      <c r="F24" s="2" t="s">
        <v>211</v>
      </c>
      <c r="G24" s="2">
        <v>70.52</v>
      </c>
      <c r="H24" s="2">
        <v>141.04</v>
      </c>
    </row>
    <row r="25" spans="2:8">
      <c r="B25" s="2">
        <v>3</v>
      </c>
      <c r="C25" s="2" t="s">
        <v>212</v>
      </c>
      <c r="D25" s="2" t="s">
        <v>213</v>
      </c>
      <c r="E25" s="2" t="s">
        <v>31</v>
      </c>
      <c r="F25" s="2" t="s">
        <v>214</v>
      </c>
      <c r="G25" s="2">
        <v>9.2200000000000006</v>
      </c>
      <c r="H25" s="2">
        <v>27.66</v>
      </c>
    </row>
    <row r="26" spans="2:8">
      <c r="B26" s="2">
        <v>20</v>
      </c>
      <c r="C26" s="2" t="s">
        <v>215</v>
      </c>
      <c r="D26" s="2" t="s">
        <v>32</v>
      </c>
      <c r="E26" s="2" t="s">
        <v>216</v>
      </c>
      <c r="F26" s="2" t="s">
        <v>217</v>
      </c>
      <c r="G26" s="2">
        <v>1.58</v>
      </c>
      <c r="H26" s="2">
        <v>31.6</v>
      </c>
    </row>
    <row r="27" spans="2:8">
      <c r="B27" s="2">
        <v>20</v>
      </c>
      <c r="C27" s="2" t="s">
        <v>215</v>
      </c>
      <c r="D27" s="2" t="s">
        <v>32</v>
      </c>
      <c r="E27" s="2" t="s">
        <v>218</v>
      </c>
      <c r="F27" s="2" t="s">
        <v>217</v>
      </c>
      <c r="G27" s="2">
        <v>1.58</v>
      </c>
      <c r="H27" s="2">
        <v>31.6</v>
      </c>
    </row>
    <row r="28" spans="2:8">
      <c r="B28" s="2">
        <v>20</v>
      </c>
      <c r="C28" s="2" t="s">
        <v>215</v>
      </c>
      <c r="D28" s="2" t="s">
        <v>32</v>
      </c>
      <c r="E28" s="2" t="s">
        <v>219</v>
      </c>
      <c r="F28" s="2" t="s">
        <v>217</v>
      </c>
      <c r="G28" s="2">
        <v>1.58</v>
      </c>
      <c r="H28" s="2">
        <v>31.6</v>
      </c>
    </row>
    <row r="29" spans="2:8">
      <c r="B29" s="2">
        <v>20</v>
      </c>
      <c r="C29" s="2" t="s">
        <v>215</v>
      </c>
      <c r="D29" s="2" t="s">
        <v>32</v>
      </c>
      <c r="E29" s="2" t="s">
        <v>220</v>
      </c>
      <c r="F29" s="2" t="s">
        <v>217</v>
      </c>
      <c r="G29" s="2">
        <v>1.58</v>
      </c>
      <c r="H29" s="2">
        <v>31.6</v>
      </c>
    </row>
    <row r="30" spans="2:8">
      <c r="B30" s="2">
        <v>30</v>
      </c>
      <c r="C30" s="2" t="s">
        <v>221</v>
      </c>
      <c r="D30" s="2" t="s">
        <v>31</v>
      </c>
      <c r="F30" s="2" t="s">
        <v>222</v>
      </c>
      <c r="G30" s="2">
        <v>0.85</v>
      </c>
      <c r="H30" s="2">
        <v>25.5</v>
      </c>
    </row>
    <row r="31" spans="2:8">
      <c r="B31" s="2">
        <v>10</v>
      </c>
      <c r="C31" s="2" t="s">
        <v>223</v>
      </c>
      <c r="D31" s="2" t="s">
        <v>224</v>
      </c>
      <c r="F31" s="2" t="s">
        <v>225</v>
      </c>
      <c r="G31" s="2">
        <v>24.9</v>
      </c>
      <c r="H31" s="2">
        <v>249</v>
      </c>
    </row>
    <row r="32" spans="2:8">
      <c r="B32" s="2">
        <v>10</v>
      </c>
      <c r="C32" s="2" t="s">
        <v>223</v>
      </c>
      <c r="D32" s="2" t="s">
        <v>226</v>
      </c>
      <c r="F32" s="2" t="s">
        <v>225</v>
      </c>
      <c r="G32" s="2">
        <v>26.37</v>
      </c>
      <c r="H32" s="2">
        <v>263.7</v>
      </c>
    </row>
    <row r="33" spans="2:8">
      <c r="B33" s="2">
        <v>20</v>
      </c>
      <c r="C33" s="2" t="s">
        <v>227</v>
      </c>
      <c r="D33" s="2" t="s">
        <v>30</v>
      </c>
      <c r="F33" s="2" t="s">
        <v>228</v>
      </c>
      <c r="G33" s="2">
        <v>20.28</v>
      </c>
      <c r="H33" s="2">
        <v>405.6</v>
      </c>
    </row>
    <row r="34" spans="2:8">
      <c r="B34" s="2">
        <v>40</v>
      </c>
      <c r="C34" s="2" t="s">
        <v>227</v>
      </c>
      <c r="D34" s="2" t="s">
        <v>31</v>
      </c>
      <c r="F34" s="2" t="s">
        <v>228</v>
      </c>
      <c r="G34" s="2">
        <v>25.07</v>
      </c>
      <c r="H34" s="102">
        <v>1002.8</v>
      </c>
    </row>
    <row r="35" spans="2:8">
      <c r="B35" s="2">
        <v>20</v>
      </c>
      <c r="C35" s="2" t="s">
        <v>227</v>
      </c>
      <c r="D35" s="2" t="s">
        <v>32</v>
      </c>
      <c r="F35" s="2" t="s">
        <v>228</v>
      </c>
      <c r="G35" s="2">
        <v>30.75</v>
      </c>
      <c r="H35" s="2">
        <v>615</v>
      </c>
    </row>
    <row r="36" spans="2:8">
      <c r="B36" s="2">
        <v>3</v>
      </c>
      <c r="C36" s="2" t="s">
        <v>229</v>
      </c>
      <c r="F36" s="2" t="s">
        <v>230</v>
      </c>
      <c r="G36" s="2">
        <v>155.41999999999999</v>
      </c>
      <c r="H36" s="2">
        <v>466.26</v>
      </c>
    </row>
    <row r="37" spans="2:8">
      <c r="B37" s="2">
        <v>8</v>
      </c>
      <c r="C37" s="2" t="s">
        <v>231</v>
      </c>
      <c r="D37" s="2" t="s">
        <v>232</v>
      </c>
      <c r="F37" s="2" t="s">
        <v>233</v>
      </c>
      <c r="G37" s="2">
        <v>18.13</v>
      </c>
      <c r="H37" s="2">
        <v>145.04</v>
      </c>
    </row>
    <row r="38" spans="2:8">
      <c r="B38" s="2">
        <v>2</v>
      </c>
      <c r="C38" s="2" t="s">
        <v>231</v>
      </c>
      <c r="D38" s="2" t="s">
        <v>234</v>
      </c>
      <c r="F38" s="2" t="s">
        <v>233</v>
      </c>
      <c r="G38" s="2">
        <v>19.52</v>
      </c>
      <c r="H38" s="2">
        <v>39.04</v>
      </c>
    </row>
    <row r="39" spans="2:8">
      <c r="B39" s="2">
        <v>3</v>
      </c>
      <c r="C39" s="2" t="s">
        <v>231</v>
      </c>
      <c r="D39" s="2" t="s">
        <v>235</v>
      </c>
      <c r="F39" s="2" t="s">
        <v>233</v>
      </c>
      <c r="G39" s="2">
        <v>21.3</v>
      </c>
      <c r="H39" s="2">
        <v>63.9</v>
      </c>
    </row>
    <row r="40" spans="2:8">
      <c r="B40" s="2">
        <v>2</v>
      </c>
      <c r="C40" s="2" t="s">
        <v>231</v>
      </c>
      <c r="D40" s="2" t="s">
        <v>236</v>
      </c>
      <c r="F40" s="2" t="s">
        <v>233</v>
      </c>
      <c r="G40" s="2">
        <v>18.829999999999998</v>
      </c>
      <c r="H40" s="2">
        <v>37.659999999999997</v>
      </c>
    </row>
    <row r="41" spans="2:8">
      <c r="B41" s="2">
        <v>6</v>
      </c>
      <c r="C41" s="2" t="s">
        <v>231</v>
      </c>
      <c r="D41" s="2" t="s">
        <v>237</v>
      </c>
      <c r="F41" s="2" t="s">
        <v>233</v>
      </c>
      <c r="G41" s="2">
        <v>20.22</v>
      </c>
      <c r="H41" s="2">
        <v>121.32</v>
      </c>
    </row>
    <row r="42" spans="2:8">
      <c r="B42" s="2">
        <v>7</v>
      </c>
      <c r="C42" s="2" t="s">
        <v>231</v>
      </c>
      <c r="D42" s="2" t="s">
        <v>238</v>
      </c>
      <c r="F42" s="2" t="s">
        <v>233</v>
      </c>
      <c r="G42" s="2">
        <v>22</v>
      </c>
      <c r="H42" s="2">
        <v>154</v>
      </c>
    </row>
    <row r="43" spans="2:8">
      <c r="B43" s="2">
        <v>10</v>
      </c>
      <c r="C43" s="2" t="s">
        <v>231</v>
      </c>
      <c r="D43" s="2" t="s">
        <v>239</v>
      </c>
      <c r="F43" s="2" t="s">
        <v>233</v>
      </c>
      <c r="G43" s="2">
        <v>19.48</v>
      </c>
      <c r="H43" s="2">
        <v>194.8</v>
      </c>
    </row>
    <row r="44" spans="2:8">
      <c r="B44" s="2">
        <v>8</v>
      </c>
      <c r="C44" s="2" t="s">
        <v>231</v>
      </c>
      <c r="D44" s="2" t="s">
        <v>240</v>
      </c>
      <c r="F44" s="2" t="s">
        <v>233</v>
      </c>
      <c r="G44" s="2">
        <v>20.88</v>
      </c>
      <c r="H44" s="2">
        <v>167.04</v>
      </c>
    </row>
    <row r="45" spans="2:8">
      <c r="B45" s="2">
        <v>9</v>
      </c>
      <c r="C45" s="2" t="s">
        <v>231</v>
      </c>
      <c r="D45" s="2" t="s">
        <v>241</v>
      </c>
      <c r="F45" s="2" t="s">
        <v>233</v>
      </c>
      <c r="G45" s="2">
        <v>22.66</v>
      </c>
      <c r="H45" s="2">
        <v>203.94</v>
      </c>
    </row>
    <row r="46" spans="2:8">
      <c r="B46" s="2">
        <v>1</v>
      </c>
      <c r="C46" s="2" t="s">
        <v>242</v>
      </c>
      <c r="D46" s="2" t="s">
        <v>32</v>
      </c>
      <c r="E46" s="2" t="s">
        <v>112</v>
      </c>
      <c r="F46" s="2" t="s">
        <v>243</v>
      </c>
      <c r="G46" s="2">
        <v>2.64</v>
      </c>
      <c r="H46" s="2">
        <v>2.64</v>
      </c>
    </row>
    <row r="47" spans="2:8">
      <c r="B47" s="2">
        <v>1</v>
      </c>
      <c r="C47" s="2" t="s">
        <v>242</v>
      </c>
      <c r="D47" s="2" t="s">
        <v>32</v>
      </c>
      <c r="E47" s="2" t="s">
        <v>216</v>
      </c>
      <c r="F47" s="2" t="s">
        <v>243</v>
      </c>
      <c r="G47" s="2">
        <v>2.64</v>
      </c>
      <c r="H47" s="2">
        <v>2.64</v>
      </c>
    </row>
    <row r="48" spans="2:8">
      <c r="B48" s="2">
        <v>1</v>
      </c>
      <c r="C48" s="2" t="s">
        <v>242</v>
      </c>
      <c r="D48" s="2" t="s">
        <v>32</v>
      </c>
      <c r="E48" s="2" t="s">
        <v>218</v>
      </c>
      <c r="F48" s="2" t="s">
        <v>243</v>
      </c>
      <c r="G48" s="2">
        <v>2.64</v>
      </c>
      <c r="H48" s="2">
        <v>2.64</v>
      </c>
    </row>
    <row r="49" spans="2:8">
      <c r="B49" s="2">
        <v>1</v>
      </c>
      <c r="C49" s="2" t="s">
        <v>242</v>
      </c>
      <c r="D49" s="2" t="s">
        <v>32</v>
      </c>
      <c r="E49" s="2" t="s">
        <v>219</v>
      </c>
      <c r="F49" s="2" t="s">
        <v>243</v>
      </c>
      <c r="G49" s="2">
        <v>2.64</v>
      </c>
      <c r="H49" s="2">
        <v>2.64</v>
      </c>
    </row>
    <row r="50" spans="2:8">
      <c r="B50" s="2">
        <v>20</v>
      </c>
      <c r="C50" s="2" t="s">
        <v>244</v>
      </c>
      <c r="D50" s="2" t="s">
        <v>245</v>
      </c>
      <c r="F50" s="2" t="s">
        <v>246</v>
      </c>
      <c r="G50" s="2">
        <v>5.37</v>
      </c>
      <c r="H50" s="2">
        <v>107.4</v>
      </c>
    </row>
    <row r="51" spans="2:8">
      <c r="B51" s="2">
        <v>1</v>
      </c>
      <c r="C51" s="2" t="s">
        <v>247</v>
      </c>
      <c r="D51" s="2" t="s">
        <v>248</v>
      </c>
      <c r="E51" s="2" t="s">
        <v>220</v>
      </c>
      <c r="F51" s="2" t="s">
        <v>249</v>
      </c>
      <c r="G51" s="2">
        <v>27.52</v>
      </c>
      <c r="H51" s="2">
        <v>27.52</v>
      </c>
    </row>
    <row r="52" spans="2:8">
      <c r="B52" s="2">
        <v>1</v>
      </c>
      <c r="C52" s="2" t="s">
        <v>247</v>
      </c>
      <c r="D52" s="2" t="s">
        <v>250</v>
      </c>
      <c r="E52" s="2" t="s">
        <v>216</v>
      </c>
      <c r="F52" s="2" t="s">
        <v>249</v>
      </c>
      <c r="G52" s="2">
        <v>251.15</v>
      </c>
      <c r="H52" s="2">
        <v>251.15</v>
      </c>
    </row>
    <row r="53" spans="2:8">
      <c r="B53" s="2">
        <v>20</v>
      </c>
      <c r="C53" s="2" t="s">
        <v>251</v>
      </c>
      <c r="D53" s="2" t="s">
        <v>42</v>
      </c>
      <c r="F53" s="2" t="s">
        <v>252</v>
      </c>
      <c r="G53" s="2">
        <v>0.34</v>
      </c>
      <c r="H53" s="2">
        <v>6.8</v>
      </c>
    </row>
    <row r="54" spans="2:8">
      <c r="B54" s="2">
        <v>10</v>
      </c>
      <c r="C54" s="2" t="s">
        <v>253</v>
      </c>
      <c r="D54" s="2" t="s">
        <v>245</v>
      </c>
      <c r="F54" s="2" t="s">
        <v>254</v>
      </c>
      <c r="G54" s="2">
        <v>1.01</v>
      </c>
      <c r="H54" s="2">
        <v>10.1</v>
      </c>
    </row>
    <row r="55" spans="2:8">
      <c r="B55" s="2">
        <v>5</v>
      </c>
      <c r="C55" s="2" t="s">
        <v>255</v>
      </c>
      <c r="D55" s="2" t="s">
        <v>112</v>
      </c>
      <c r="F55" s="2" t="s">
        <v>256</v>
      </c>
      <c r="G55" s="2">
        <v>1.29</v>
      </c>
      <c r="H55" s="2">
        <v>6.45</v>
      </c>
    </row>
    <row r="56" spans="2:8">
      <c r="B56" s="2">
        <v>5</v>
      </c>
      <c r="C56" s="2" t="s">
        <v>255</v>
      </c>
      <c r="D56" s="2" t="s">
        <v>216</v>
      </c>
      <c r="F56" s="2" t="s">
        <v>256</v>
      </c>
      <c r="G56" s="2">
        <v>1.29</v>
      </c>
      <c r="H56" s="2">
        <v>6.45</v>
      </c>
    </row>
    <row r="57" spans="2:8">
      <c r="B57" s="2">
        <v>2</v>
      </c>
      <c r="C57" s="2" t="s">
        <v>257</v>
      </c>
      <c r="F57" s="2" t="s">
        <v>258</v>
      </c>
      <c r="G57" s="2">
        <v>28.26</v>
      </c>
      <c r="H57" s="2">
        <v>56.52</v>
      </c>
    </row>
    <row r="58" spans="2:8">
      <c r="B58" s="2">
        <v>2</v>
      </c>
      <c r="C58" s="2" t="s">
        <v>259</v>
      </c>
      <c r="F58" s="2" t="s">
        <v>260</v>
      </c>
      <c r="G58" s="2">
        <v>30.09</v>
      </c>
      <c r="H58" s="2">
        <v>60.18</v>
      </c>
    </row>
    <row r="59" spans="2:8">
      <c r="F59" s="2" t="s">
        <v>261</v>
      </c>
      <c r="G59" s="102">
        <v>4992.83</v>
      </c>
    </row>
    <row r="60" spans="2:8">
      <c r="F60" s="2" t="s">
        <v>262</v>
      </c>
      <c r="G60" s="2">
        <v>624.1</v>
      </c>
    </row>
    <row r="61" spans="2:8">
      <c r="F61" s="2" t="s">
        <v>263</v>
      </c>
      <c r="G61" s="102">
        <v>4368.7299999999996</v>
      </c>
    </row>
    <row r="62" spans="2:8">
      <c r="F62" s="2" t="s">
        <v>264</v>
      </c>
      <c r="G62" s="2"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5</v>
      </c>
    </row>
    <row r="5" spans="2:2">
      <c r="B5" s="2" t="s">
        <v>283</v>
      </c>
    </row>
    <row r="6" spans="2:2">
      <c r="B6" s="2" t="s">
        <v>284</v>
      </c>
    </row>
    <row r="7" spans="2:2">
      <c r="B7" s="2" t="s">
        <v>285</v>
      </c>
    </row>
    <row r="8" spans="2:2">
      <c r="B8" s="2" t="s">
        <v>286</v>
      </c>
    </row>
    <row r="10" spans="2:2">
      <c r="B10" s="2" t="s">
        <v>11</v>
      </c>
    </row>
    <row r="11" spans="2:2" ht="15" customHeight="1">
      <c r="B11" s="2" t="s">
        <v>12</v>
      </c>
    </row>
    <row r="12" spans="2:2">
      <c r="B12" s="2" t="s">
        <v>283</v>
      </c>
    </row>
    <row r="13" spans="2:2">
      <c r="B13" s="2" t="s">
        <v>284</v>
      </c>
    </row>
    <row r="14" spans="2:2">
      <c r="B14" s="2" t="s">
        <v>285</v>
      </c>
    </row>
    <row r="15" spans="2:2" ht="15" customHeight="1">
      <c r="B15" s="2" t="s">
        <v>286</v>
      </c>
    </row>
    <row r="16" spans="2:2">
      <c r="B16" s="2" t="s">
        <v>11</v>
      </c>
    </row>
    <row r="18" spans="2:9">
      <c r="B18" s="2" t="s">
        <v>287</v>
      </c>
    </row>
    <row r="19" spans="2:9">
      <c r="B19" s="2" t="s">
        <v>288</v>
      </c>
    </row>
    <row r="20" spans="2:9">
      <c r="B20" s="2" t="s">
        <v>201</v>
      </c>
      <c r="C20" s="2">
        <v>32609</v>
      </c>
    </row>
    <row r="21" spans="2:9">
      <c r="B21" s="2" t="s">
        <v>16</v>
      </c>
      <c r="C21" s="107">
        <v>44896</v>
      </c>
    </row>
    <row r="22" spans="2:9">
      <c r="B22" s="2" t="s">
        <v>203</v>
      </c>
      <c r="C22" s="2" t="s">
        <v>289</v>
      </c>
    </row>
    <row r="23" spans="2:9">
      <c r="B23" s="2" t="s">
        <v>204</v>
      </c>
      <c r="C23" s="2" t="s">
        <v>205</v>
      </c>
      <c r="D23" s="2" t="s">
        <v>290</v>
      </c>
      <c r="E23" s="2" t="s">
        <v>206</v>
      </c>
      <c r="F23" s="2" t="s">
        <v>207</v>
      </c>
      <c r="G23" s="2" t="s">
        <v>174</v>
      </c>
      <c r="H23" s="2" t="s">
        <v>208</v>
      </c>
      <c r="I23" s="2" t="s">
        <v>26</v>
      </c>
    </row>
    <row r="24" spans="2:9">
      <c r="B24" s="2">
        <v>500</v>
      </c>
      <c r="C24" s="2" t="s">
        <v>291</v>
      </c>
      <c r="D24" s="2" t="s">
        <v>292</v>
      </c>
      <c r="E24" s="2" t="s">
        <v>248</v>
      </c>
      <c r="F24" s="2" t="s">
        <v>245</v>
      </c>
      <c r="G24" s="2" t="s">
        <v>293</v>
      </c>
      <c r="H24" s="2">
        <v>78.430000000000007</v>
      </c>
      <c r="I24" s="102">
        <v>39215</v>
      </c>
    </row>
    <row r="25" spans="2:9">
      <c r="B25" s="2">
        <v>1</v>
      </c>
      <c r="C25" s="2" t="s">
        <v>291</v>
      </c>
      <c r="D25" s="2" t="s">
        <v>292</v>
      </c>
      <c r="E25" s="2" t="s">
        <v>248</v>
      </c>
      <c r="F25" s="2" t="s">
        <v>216</v>
      </c>
      <c r="G25" s="2" t="s">
        <v>293</v>
      </c>
      <c r="H25" s="2">
        <v>78.430000000000007</v>
      </c>
      <c r="I25" s="2">
        <v>78.430000000000007</v>
      </c>
    </row>
    <row r="26" spans="2:9">
      <c r="B26" s="2">
        <v>1</v>
      </c>
      <c r="C26" s="2" t="s">
        <v>291</v>
      </c>
      <c r="D26" s="2" t="s">
        <v>294</v>
      </c>
      <c r="E26" s="2" t="s">
        <v>210</v>
      </c>
      <c r="F26" s="2" t="s">
        <v>216</v>
      </c>
      <c r="G26" s="2" t="s">
        <v>293</v>
      </c>
      <c r="H26" s="2">
        <v>309.60000000000002</v>
      </c>
      <c r="I26" s="2">
        <v>309.60000000000002</v>
      </c>
    </row>
    <row r="27" spans="2:9">
      <c r="B27" s="2">
        <v>1</v>
      </c>
      <c r="C27" s="2" t="s">
        <v>295</v>
      </c>
      <c r="D27" s="2" t="s">
        <v>296</v>
      </c>
      <c r="E27" s="2" t="s">
        <v>32</v>
      </c>
      <c r="G27" s="2" t="s">
        <v>297</v>
      </c>
      <c r="H27" s="2">
        <v>1.0900000000000001</v>
      </c>
      <c r="I27" s="2">
        <v>1.0900000000000001</v>
      </c>
    </row>
    <row r="28" spans="2:9">
      <c r="B28" s="2">
        <v>1</v>
      </c>
      <c r="C28" s="2" t="s">
        <v>298</v>
      </c>
      <c r="D28" s="2" t="s">
        <v>299</v>
      </c>
      <c r="E28" s="2" t="s">
        <v>300</v>
      </c>
      <c r="F28" s="2" t="s">
        <v>245</v>
      </c>
      <c r="G28" s="2" t="s">
        <v>301</v>
      </c>
      <c r="H28" s="2">
        <v>0.93</v>
      </c>
      <c r="I28" s="2">
        <v>0.93</v>
      </c>
    </row>
    <row r="29" spans="2:9">
      <c r="B29" s="2">
        <v>1</v>
      </c>
      <c r="C29" s="2" t="s">
        <v>302</v>
      </c>
      <c r="D29" s="2" t="s">
        <v>303</v>
      </c>
      <c r="E29" s="2" t="s">
        <v>304</v>
      </c>
      <c r="F29" s="2" t="s">
        <v>245</v>
      </c>
      <c r="G29" s="2" t="s">
        <v>305</v>
      </c>
      <c r="H29" s="2">
        <v>0.49</v>
      </c>
      <c r="I29" s="2">
        <v>0.49</v>
      </c>
    </row>
    <row r="30" spans="2:9">
      <c r="B30" s="2">
        <v>1</v>
      </c>
      <c r="C30" s="2" t="s">
        <v>306</v>
      </c>
      <c r="D30" s="2" t="s">
        <v>307</v>
      </c>
      <c r="E30" s="2" t="s">
        <v>30</v>
      </c>
      <c r="F30" s="2" t="s">
        <v>308</v>
      </c>
      <c r="G30" s="2" t="s">
        <v>309</v>
      </c>
      <c r="H30" s="2">
        <v>28.06</v>
      </c>
      <c r="I30" s="2">
        <v>28.06</v>
      </c>
    </row>
    <row r="31" spans="2:9">
      <c r="B31" s="2">
        <v>1</v>
      </c>
      <c r="C31" s="2" t="s">
        <v>310</v>
      </c>
      <c r="D31" s="2" t="s">
        <v>311</v>
      </c>
      <c r="E31" s="2" t="s">
        <v>304</v>
      </c>
      <c r="F31" s="2" t="s">
        <v>245</v>
      </c>
      <c r="G31" s="2" t="s">
        <v>312</v>
      </c>
      <c r="H31" s="2">
        <v>0.63</v>
      </c>
      <c r="I31" s="2">
        <v>0.63</v>
      </c>
    </row>
    <row r="32" spans="2:9">
      <c r="B32" s="2">
        <v>1</v>
      </c>
      <c r="C32" s="2" t="s">
        <v>313</v>
      </c>
      <c r="D32" s="2" t="s">
        <v>314</v>
      </c>
      <c r="E32" s="2" t="s">
        <v>112</v>
      </c>
      <c r="G32" s="2" t="s">
        <v>315</v>
      </c>
      <c r="H32" s="2">
        <v>0.99</v>
      </c>
      <c r="I32" s="2">
        <v>0.99</v>
      </c>
    </row>
    <row r="33" spans="2:9">
      <c r="B33" s="2">
        <v>1</v>
      </c>
      <c r="C33" s="2" t="s">
        <v>313</v>
      </c>
      <c r="D33" s="2" t="s">
        <v>314</v>
      </c>
      <c r="E33" s="2" t="s">
        <v>216</v>
      </c>
      <c r="G33" s="2" t="s">
        <v>315</v>
      </c>
      <c r="H33" s="2">
        <v>0.99</v>
      </c>
      <c r="I33" s="2">
        <v>0.99</v>
      </c>
    </row>
    <row r="34" spans="2:9">
      <c r="B34" s="2">
        <v>1</v>
      </c>
      <c r="C34" s="2" t="s">
        <v>313</v>
      </c>
      <c r="D34" s="2" t="s">
        <v>314</v>
      </c>
      <c r="E34" s="2" t="s">
        <v>218</v>
      </c>
      <c r="G34" s="2" t="s">
        <v>315</v>
      </c>
      <c r="H34" s="2">
        <v>0.99</v>
      </c>
      <c r="I34" s="2">
        <v>0.99</v>
      </c>
    </row>
    <row r="35" spans="2:9">
      <c r="B35" s="2">
        <v>1</v>
      </c>
      <c r="C35" s="2" t="s">
        <v>313</v>
      </c>
      <c r="D35" s="2" t="s">
        <v>314</v>
      </c>
      <c r="E35" s="2" t="s">
        <v>219</v>
      </c>
      <c r="G35" s="2" t="s">
        <v>315</v>
      </c>
      <c r="H35" s="2">
        <v>0.99</v>
      </c>
      <c r="I35" s="2">
        <v>0.99</v>
      </c>
    </row>
    <row r="36" spans="2:9">
      <c r="B36" s="2">
        <v>1</v>
      </c>
      <c r="C36" s="2" t="s">
        <v>313</v>
      </c>
      <c r="D36" s="2" t="s">
        <v>314</v>
      </c>
      <c r="E36" s="2" t="s">
        <v>269</v>
      </c>
      <c r="G36" s="2" t="s">
        <v>315</v>
      </c>
      <c r="H36" s="2">
        <v>0.99</v>
      </c>
      <c r="I36" s="2">
        <v>0.99</v>
      </c>
    </row>
    <row r="37" spans="2:9">
      <c r="B37" s="2">
        <v>1</v>
      </c>
      <c r="C37" s="2" t="s">
        <v>313</v>
      </c>
      <c r="D37" s="2" t="s">
        <v>314</v>
      </c>
      <c r="E37" s="2" t="s">
        <v>220</v>
      </c>
      <c r="G37" s="2" t="s">
        <v>315</v>
      </c>
      <c r="H37" s="2">
        <v>0.99</v>
      </c>
      <c r="I37" s="2">
        <v>0.99</v>
      </c>
    </row>
    <row r="38" spans="2:9">
      <c r="B38" s="2">
        <v>1</v>
      </c>
      <c r="C38" s="2" t="s">
        <v>313</v>
      </c>
      <c r="D38" s="2" t="s">
        <v>314</v>
      </c>
      <c r="E38" s="2" t="s">
        <v>271</v>
      </c>
      <c r="G38" s="2" t="s">
        <v>315</v>
      </c>
      <c r="H38" s="2">
        <v>0.99</v>
      </c>
      <c r="I38" s="2">
        <v>0.99</v>
      </c>
    </row>
    <row r="39" spans="2:9">
      <c r="B39" s="2">
        <v>1</v>
      </c>
      <c r="C39" s="2" t="s">
        <v>313</v>
      </c>
      <c r="D39" s="2" t="s">
        <v>314</v>
      </c>
      <c r="E39" s="2" t="s">
        <v>272</v>
      </c>
      <c r="G39" s="2" t="s">
        <v>315</v>
      </c>
      <c r="H39" s="2">
        <v>0.99</v>
      </c>
      <c r="I39" s="2">
        <v>0.99</v>
      </c>
    </row>
    <row r="40" spans="2:9">
      <c r="B40" s="2">
        <v>1</v>
      </c>
      <c r="C40" s="2" t="s">
        <v>313</v>
      </c>
      <c r="D40" s="2" t="s">
        <v>314</v>
      </c>
      <c r="E40" s="2" t="s">
        <v>273</v>
      </c>
      <c r="G40" s="2" t="s">
        <v>315</v>
      </c>
      <c r="H40" s="2">
        <v>0.99</v>
      </c>
      <c r="I40" s="2">
        <v>0.99</v>
      </c>
    </row>
    <row r="41" spans="2:9">
      <c r="B41" s="2">
        <v>1</v>
      </c>
      <c r="C41" s="2" t="s">
        <v>313</v>
      </c>
      <c r="D41" s="2" t="s">
        <v>314</v>
      </c>
      <c r="E41" s="2" t="s">
        <v>274</v>
      </c>
      <c r="G41" s="2" t="s">
        <v>315</v>
      </c>
      <c r="H41" s="2">
        <v>0.99</v>
      </c>
      <c r="I41" s="2">
        <v>0.99</v>
      </c>
    </row>
    <row r="42" spans="2:9">
      <c r="B42" s="2">
        <v>1</v>
      </c>
      <c r="C42" s="2" t="s">
        <v>313</v>
      </c>
      <c r="D42" s="2" t="s">
        <v>314</v>
      </c>
      <c r="E42" s="2" t="s">
        <v>316</v>
      </c>
      <c r="G42" s="2" t="s">
        <v>315</v>
      </c>
      <c r="H42" s="2">
        <v>0.99</v>
      </c>
      <c r="I42" s="2">
        <v>0.99</v>
      </c>
    </row>
    <row r="43" spans="2:9">
      <c r="B43" s="2">
        <v>1</v>
      </c>
      <c r="C43" s="2" t="s">
        <v>313</v>
      </c>
      <c r="D43" s="2" t="s">
        <v>314</v>
      </c>
      <c r="E43" s="2" t="s">
        <v>275</v>
      </c>
      <c r="G43" s="2" t="s">
        <v>315</v>
      </c>
      <c r="H43" s="2">
        <v>0.99</v>
      </c>
      <c r="I43" s="2">
        <v>0.99</v>
      </c>
    </row>
    <row r="44" spans="2:9">
      <c r="B44" s="2">
        <v>1</v>
      </c>
      <c r="C44" s="2" t="s">
        <v>313</v>
      </c>
      <c r="D44" s="2" t="s">
        <v>314</v>
      </c>
      <c r="E44" s="2" t="s">
        <v>317</v>
      </c>
      <c r="G44" s="2" t="s">
        <v>315</v>
      </c>
      <c r="H44" s="2">
        <v>0.99</v>
      </c>
      <c r="I44" s="2">
        <v>0.99</v>
      </c>
    </row>
    <row r="45" spans="2:9">
      <c r="B45" s="2">
        <v>1</v>
      </c>
      <c r="C45" s="2" t="s">
        <v>318</v>
      </c>
      <c r="D45" s="2" t="s">
        <v>319</v>
      </c>
      <c r="E45" s="2" t="s">
        <v>320</v>
      </c>
      <c r="G45" s="2" t="s">
        <v>321</v>
      </c>
      <c r="H45" s="2">
        <v>2.5299999999999998</v>
      </c>
      <c r="I45" s="2">
        <v>2.5299999999999998</v>
      </c>
    </row>
    <row r="46" spans="2:9">
      <c r="B46" s="2">
        <v>1</v>
      </c>
      <c r="C46" s="2" t="s">
        <v>322</v>
      </c>
      <c r="D46" s="2" t="s">
        <v>323</v>
      </c>
      <c r="G46" s="2" t="s">
        <v>324</v>
      </c>
      <c r="H46" s="2">
        <v>0.79</v>
      </c>
      <c r="I46" s="2">
        <v>0.79</v>
      </c>
    </row>
    <row r="47" spans="2:9">
      <c r="B47" s="2">
        <v>1</v>
      </c>
      <c r="C47" s="2" t="s">
        <v>325</v>
      </c>
      <c r="D47" s="2" t="s">
        <v>326</v>
      </c>
      <c r="E47" s="2" t="s">
        <v>320</v>
      </c>
      <c r="G47" s="2" t="s">
        <v>327</v>
      </c>
      <c r="H47" s="2">
        <v>2.8</v>
      </c>
      <c r="I47" s="2">
        <v>2.8</v>
      </c>
    </row>
    <row r="48" spans="2:9">
      <c r="B48" s="2">
        <v>1</v>
      </c>
      <c r="C48" s="2" t="s">
        <v>328</v>
      </c>
      <c r="D48" s="2" t="s">
        <v>329</v>
      </c>
      <c r="E48" s="2" t="s">
        <v>304</v>
      </c>
      <c r="F48" s="2" t="s">
        <v>245</v>
      </c>
      <c r="G48" s="2" t="s">
        <v>330</v>
      </c>
      <c r="H48" s="2">
        <v>2.17</v>
      </c>
      <c r="I48" s="2">
        <v>2.17</v>
      </c>
    </row>
    <row r="49" spans="2:9">
      <c r="B49" s="2">
        <v>1</v>
      </c>
      <c r="C49" s="2" t="s">
        <v>331</v>
      </c>
      <c r="D49" s="2" t="s">
        <v>332</v>
      </c>
      <c r="E49" s="2" t="s">
        <v>320</v>
      </c>
      <c r="G49" s="2" t="s">
        <v>333</v>
      </c>
      <c r="H49" s="2">
        <v>2.5</v>
      </c>
      <c r="I49" s="2">
        <v>2.5</v>
      </c>
    </row>
    <row r="50" spans="2:9">
      <c r="B50" s="2">
        <v>1</v>
      </c>
      <c r="C50" s="2" t="s">
        <v>334</v>
      </c>
      <c r="D50" s="2" t="s">
        <v>335</v>
      </c>
      <c r="E50" s="2" t="s">
        <v>304</v>
      </c>
      <c r="F50" s="2" t="s">
        <v>245</v>
      </c>
      <c r="G50" s="2" t="s">
        <v>336</v>
      </c>
      <c r="H50" s="2">
        <v>1.93</v>
      </c>
      <c r="I50" s="2">
        <v>1.93</v>
      </c>
    </row>
    <row r="51" spans="2:9">
      <c r="B51" s="2">
        <v>1</v>
      </c>
      <c r="C51" s="2" t="s">
        <v>334</v>
      </c>
      <c r="D51" s="2" t="s">
        <v>335</v>
      </c>
      <c r="E51" s="2" t="s">
        <v>300</v>
      </c>
      <c r="F51" s="2" t="s">
        <v>245</v>
      </c>
      <c r="G51" s="2" t="s">
        <v>336</v>
      </c>
      <c r="H51" s="2">
        <v>1.93</v>
      </c>
      <c r="I51" s="2">
        <v>1.93</v>
      </c>
    </row>
    <row r="52" spans="2:9">
      <c r="B52" s="2">
        <v>1</v>
      </c>
      <c r="C52" s="2" t="s">
        <v>337</v>
      </c>
      <c r="D52" s="2" t="s">
        <v>338</v>
      </c>
      <c r="E52" s="2" t="s">
        <v>320</v>
      </c>
      <c r="G52" s="2" t="s">
        <v>339</v>
      </c>
      <c r="H52" s="2">
        <v>2.93</v>
      </c>
      <c r="I52" s="2">
        <v>2.93</v>
      </c>
    </row>
    <row r="53" spans="2:9">
      <c r="B53" s="2">
        <v>1</v>
      </c>
      <c r="C53" s="2" t="s">
        <v>340</v>
      </c>
      <c r="D53" s="2" t="s">
        <v>341</v>
      </c>
      <c r="E53" s="2" t="s">
        <v>320</v>
      </c>
      <c r="G53" s="2" t="s">
        <v>342</v>
      </c>
      <c r="H53" s="2">
        <v>2.56</v>
      </c>
      <c r="I53" s="2">
        <v>2.56</v>
      </c>
    </row>
    <row r="54" spans="2:9">
      <c r="B54" s="2">
        <v>1</v>
      </c>
      <c r="C54" s="2" t="s">
        <v>343</v>
      </c>
      <c r="D54" s="2" t="s">
        <v>344</v>
      </c>
      <c r="E54" s="2" t="s">
        <v>304</v>
      </c>
      <c r="F54" s="2" t="s">
        <v>245</v>
      </c>
      <c r="G54" s="2" t="s">
        <v>345</v>
      </c>
      <c r="H54" s="2">
        <v>3.42</v>
      </c>
      <c r="I54" s="2">
        <v>3.42</v>
      </c>
    </row>
    <row r="55" spans="2:9">
      <c r="B55" s="2">
        <v>1</v>
      </c>
      <c r="C55" s="2" t="s">
        <v>346</v>
      </c>
      <c r="D55" s="2" t="s">
        <v>347</v>
      </c>
      <c r="E55" s="2" t="s">
        <v>213</v>
      </c>
      <c r="F55" s="2" t="s">
        <v>245</v>
      </c>
      <c r="G55" s="2" t="s">
        <v>348</v>
      </c>
      <c r="H55" s="2">
        <v>11.64</v>
      </c>
      <c r="I55" s="2">
        <v>11.64</v>
      </c>
    </row>
    <row r="56" spans="2:9">
      <c r="B56" s="2">
        <v>1</v>
      </c>
      <c r="C56" s="2" t="s">
        <v>349</v>
      </c>
      <c r="D56" s="2" t="s">
        <v>350</v>
      </c>
      <c r="E56" s="2" t="s">
        <v>304</v>
      </c>
      <c r="F56" s="2" t="s">
        <v>279</v>
      </c>
      <c r="G56" s="2" t="s">
        <v>351</v>
      </c>
      <c r="H56" s="2">
        <v>0.59</v>
      </c>
      <c r="I56" s="2">
        <v>0.59</v>
      </c>
    </row>
    <row r="57" spans="2:9">
      <c r="B57" s="2">
        <v>1</v>
      </c>
      <c r="C57" s="2" t="s">
        <v>352</v>
      </c>
      <c r="D57" s="2" t="s">
        <v>353</v>
      </c>
      <c r="E57" s="2" t="s">
        <v>213</v>
      </c>
      <c r="F57" s="2" t="s">
        <v>354</v>
      </c>
      <c r="G57" s="2" t="s">
        <v>355</v>
      </c>
      <c r="H57" s="2">
        <v>23.4</v>
      </c>
      <c r="I57" s="2">
        <v>23.4</v>
      </c>
    </row>
    <row r="58" spans="2:9">
      <c r="B58" s="2">
        <v>1</v>
      </c>
      <c r="C58" s="2" t="s">
        <v>356</v>
      </c>
      <c r="D58" s="2" t="s">
        <v>357</v>
      </c>
      <c r="E58" s="2" t="s">
        <v>30</v>
      </c>
      <c r="G58" s="2" t="s">
        <v>358</v>
      </c>
      <c r="H58" s="2">
        <v>1.99</v>
      </c>
      <c r="I58" s="2">
        <v>1.99</v>
      </c>
    </row>
    <row r="59" spans="2:9">
      <c r="B59" s="2">
        <v>1</v>
      </c>
      <c r="C59" s="2" t="s">
        <v>359</v>
      </c>
      <c r="D59" s="2" t="s">
        <v>360</v>
      </c>
      <c r="E59" s="2" t="s">
        <v>213</v>
      </c>
      <c r="F59" s="2" t="s">
        <v>112</v>
      </c>
      <c r="G59" s="2" t="s">
        <v>361</v>
      </c>
      <c r="H59" s="2">
        <v>23.4</v>
      </c>
      <c r="I59" s="2">
        <v>23.4</v>
      </c>
    </row>
    <row r="60" spans="2:9">
      <c r="B60" s="2">
        <v>1</v>
      </c>
      <c r="C60" s="2" t="s">
        <v>362</v>
      </c>
      <c r="D60" s="2" t="s">
        <v>363</v>
      </c>
      <c r="E60" s="2" t="s">
        <v>30</v>
      </c>
      <c r="G60" s="2" t="s">
        <v>364</v>
      </c>
      <c r="H60" s="2">
        <v>3.21</v>
      </c>
      <c r="I60" s="2">
        <v>3.21</v>
      </c>
    </row>
    <row r="61" spans="2:9">
      <c r="B61" s="2">
        <v>1</v>
      </c>
      <c r="C61" s="2" t="s">
        <v>365</v>
      </c>
      <c r="D61" s="2" t="s">
        <v>366</v>
      </c>
      <c r="E61" s="2" t="s">
        <v>300</v>
      </c>
      <c r="F61" s="2" t="s">
        <v>219</v>
      </c>
      <c r="G61" s="2" t="s">
        <v>367</v>
      </c>
      <c r="H61" s="2">
        <v>1.55</v>
      </c>
      <c r="I61" s="2">
        <v>1.55</v>
      </c>
    </row>
    <row r="62" spans="2:9">
      <c r="B62" s="2">
        <v>1</v>
      </c>
      <c r="C62" s="2" t="s">
        <v>368</v>
      </c>
      <c r="D62" s="2" t="s">
        <v>369</v>
      </c>
      <c r="E62" s="2" t="s">
        <v>213</v>
      </c>
      <c r="F62" s="2" t="s">
        <v>112</v>
      </c>
      <c r="G62" s="2" t="s">
        <v>370</v>
      </c>
      <c r="H62" s="2">
        <v>23.4</v>
      </c>
      <c r="I62" s="2">
        <v>23.4</v>
      </c>
    </row>
    <row r="63" spans="2:9">
      <c r="B63" s="2">
        <v>1</v>
      </c>
      <c r="C63" s="2" t="s">
        <v>365</v>
      </c>
      <c r="D63" s="2" t="s">
        <v>366</v>
      </c>
      <c r="E63" s="2" t="s">
        <v>300</v>
      </c>
      <c r="F63" s="2" t="s">
        <v>245</v>
      </c>
      <c r="G63" s="2" t="s">
        <v>367</v>
      </c>
      <c r="H63" s="2">
        <v>1.55</v>
      </c>
      <c r="I63" s="2">
        <v>1.55</v>
      </c>
    </row>
    <row r="64" spans="2:9">
      <c r="B64" s="2">
        <v>1</v>
      </c>
      <c r="C64" s="2" t="s">
        <v>371</v>
      </c>
      <c r="D64" s="2" t="s">
        <v>372</v>
      </c>
      <c r="E64" s="2" t="s">
        <v>304</v>
      </c>
      <c r="F64" s="2" t="s">
        <v>245</v>
      </c>
      <c r="G64" s="2" t="s">
        <v>373</v>
      </c>
      <c r="H64" s="2">
        <v>0.74</v>
      </c>
      <c r="I64" s="2">
        <v>0.74</v>
      </c>
    </row>
    <row r="65" spans="2:9">
      <c r="B65" s="2">
        <v>1</v>
      </c>
      <c r="C65" s="2" t="s">
        <v>374</v>
      </c>
      <c r="D65" s="2" t="s">
        <v>375</v>
      </c>
      <c r="E65" s="2" t="s">
        <v>304</v>
      </c>
      <c r="F65" s="2" t="s">
        <v>245</v>
      </c>
      <c r="G65" s="2" t="s">
        <v>376</v>
      </c>
      <c r="H65" s="2">
        <v>1.75</v>
      </c>
      <c r="I65" s="2">
        <v>1.75</v>
      </c>
    </row>
    <row r="66" spans="2:9">
      <c r="B66" s="2">
        <v>1</v>
      </c>
      <c r="C66" s="2" t="s">
        <v>377</v>
      </c>
      <c r="D66" s="2" t="s">
        <v>378</v>
      </c>
      <c r="E66" s="2" t="s">
        <v>300</v>
      </c>
      <c r="F66" s="2" t="s">
        <v>216</v>
      </c>
      <c r="G66" s="2" t="s">
        <v>379</v>
      </c>
      <c r="H66" s="2">
        <v>0.74</v>
      </c>
      <c r="I66" s="2">
        <v>0.74</v>
      </c>
    </row>
    <row r="67" spans="2:9">
      <c r="B67" s="2">
        <v>1</v>
      </c>
      <c r="C67" s="2" t="s">
        <v>380</v>
      </c>
      <c r="D67" s="2" t="s">
        <v>381</v>
      </c>
      <c r="E67" s="2" t="s">
        <v>28</v>
      </c>
      <c r="G67" s="2" t="s">
        <v>382</v>
      </c>
      <c r="H67" s="2">
        <v>2.65</v>
      </c>
      <c r="I67" s="2">
        <v>2.65</v>
      </c>
    </row>
    <row r="68" spans="2:9">
      <c r="B68" s="2">
        <v>1</v>
      </c>
      <c r="C68" s="2" t="s">
        <v>383</v>
      </c>
      <c r="D68" s="2" t="s">
        <v>384</v>
      </c>
      <c r="E68" s="2" t="s">
        <v>304</v>
      </c>
      <c r="F68" s="2" t="s">
        <v>216</v>
      </c>
      <c r="G68" s="2" t="s">
        <v>385</v>
      </c>
      <c r="H68" s="2">
        <v>1.74</v>
      </c>
      <c r="I68" s="2">
        <v>1.74</v>
      </c>
    </row>
    <row r="69" spans="2:9">
      <c r="B69" s="2">
        <v>1</v>
      </c>
      <c r="C69" s="2" t="s">
        <v>386</v>
      </c>
      <c r="D69" s="2" t="s">
        <v>387</v>
      </c>
      <c r="E69" s="2" t="s">
        <v>304</v>
      </c>
      <c r="F69" s="2" t="s">
        <v>245</v>
      </c>
      <c r="G69" s="2" t="s">
        <v>388</v>
      </c>
      <c r="H69" s="2">
        <v>3.34</v>
      </c>
      <c r="I69" s="2">
        <v>3.34</v>
      </c>
    </row>
    <row r="70" spans="2:9">
      <c r="B70" s="2">
        <v>1</v>
      </c>
      <c r="C70" s="2" t="s">
        <v>389</v>
      </c>
      <c r="D70" s="2" t="s">
        <v>390</v>
      </c>
      <c r="E70" s="2" t="s">
        <v>304</v>
      </c>
      <c r="F70" s="2" t="s">
        <v>245</v>
      </c>
      <c r="G70" s="2" t="s">
        <v>391</v>
      </c>
      <c r="H70" s="2">
        <v>2.48</v>
      </c>
      <c r="I70" s="2">
        <v>2.48</v>
      </c>
    </row>
    <row r="71" spans="2:9">
      <c r="B71" s="2">
        <v>1</v>
      </c>
      <c r="C71" s="2" t="s">
        <v>392</v>
      </c>
      <c r="D71" s="2" t="s">
        <v>393</v>
      </c>
      <c r="E71" s="2" t="s">
        <v>30</v>
      </c>
      <c r="G71" s="2" t="s">
        <v>394</v>
      </c>
      <c r="H71" s="2">
        <v>0.39</v>
      </c>
      <c r="I71" s="2">
        <v>0.39</v>
      </c>
    </row>
    <row r="72" spans="2:9">
      <c r="B72" s="2">
        <v>1</v>
      </c>
      <c r="C72" s="2" t="s">
        <v>395</v>
      </c>
      <c r="D72" s="2" t="s">
        <v>396</v>
      </c>
      <c r="E72" s="2" t="s">
        <v>300</v>
      </c>
      <c r="F72" s="2" t="s">
        <v>245</v>
      </c>
      <c r="G72" s="2" t="s">
        <v>397</v>
      </c>
      <c r="H72" s="2">
        <v>1.03</v>
      </c>
      <c r="I72" s="2">
        <v>1.03</v>
      </c>
    </row>
    <row r="73" spans="2:9">
      <c r="B73" s="2">
        <v>1</v>
      </c>
      <c r="C73" s="2" t="s">
        <v>398</v>
      </c>
      <c r="D73" s="2" t="s">
        <v>399</v>
      </c>
      <c r="G73" s="2" t="s">
        <v>400</v>
      </c>
      <c r="H73" s="2">
        <v>4.24</v>
      </c>
      <c r="I73" s="2">
        <v>4.24</v>
      </c>
    </row>
    <row r="74" spans="2:9">
      <c r="B74" s="2">
        <v>1</v>
      </c>
      <c r="C74" s="2" t="s">
        <v>401</v>
      </c>
      <c r="D74" s="2" t="s">
        <v>402</v>
      </c>
      <c r="E74" s="2" t="s">
        <v>112</v>
      </c>
      <c r="G74" s="2" t="s">
        <v>403</v>
      </c>
      <c r="H74" s="2">
        <v>1.69</v>
      </c>
      <c r="I74" s="2">
        <v>1.69</v>
      </c>
    </row>
    <row r="75" spans="2:9">
      <c r="B75" s="2">
        <v>2</v>
      </c>
      <c r="C75" s="2" t="s">
        <v>404</v>
      </c>
      <c r="D75" s="2" t="s">
        <v>405</v>
      </c>
      <c r="E75" s="2" t="s">
        <v>213</v>
      </c>
      <c r="F75" s="2" t="s">
        <v>245</v>
      </c>
      <c r="G75" s="2" t="s">
        <v>406</v>
      </c>
      <c r="H75" s="2">
        <v>11.64</v>
      </c>
      <c r="I75" s="2">
        <v>23.28</v>
      </c>
    </row>
    <row r="76" spans="2:9">
      <c r="B76" s="2">
        <v>1</v>
      </c>
      <c r="C76" s="2" t="s">
        <v>407</v>
      </c>
      <c r="D76" s="2" t="s">
        <v>408</v>
      </c>
      <c r="G76" s="2" t="s">
        <v>409</v>
      </c>
      <c r="H76" s="2">
        <v>3.2</v>
      </c>
      <c r="I76" s="2">
        <v>3.2</v>
      </c>
    </row>
    <row r="77" spans="2:9">
      <c r="B77" s="2">
        <v>62</v>
      </c>
      <c r="C77" s="2" t="s">
        <v>410</v>
      </c>
      <c r="D77" s="2" t="s">
        <v>411</v>
      </c>
      <c r="E77" s="2" t="s">
        <v>300</v>
      </c>
      <c r="F77" s="2" t="s">
        <v>245</v>
      </c>
      <c r="G77" s="2" t="s">
        <v>412</v>
      </c>
      <c r="H77" s="2">
        <v>2.2200000000000002</v>
      </c>
      <c r="I77" s="2">
        <v>137.63999999999999</v>
      </c>
    </row>
    <row r="78" spans="2:9">
      <c r="B78" s="2">
        <v>2</v>
      </c>
      <c r="C78" s="2" t="s">
        <v>413</v>
      </c>
      <c r="D78" s="2" t="s">
        <v>414</v>
      </c>
      <c r="E78" s="2" t="s">
        <v>28</v>
      </c>
      <c r="G78" s="2" t="s">
        <v>415</v>
      </c>
      <c r="H78" s="2">
        <v>0.44</v>
      </c>
      <c r="I78" s="2">
        <v>0.88</v>
      </c>
    </row>
    <row r="79" spans="2:9">
      <c r="B79" s="2">
        <v>2</v>
      </c>
      <c r="C79" s="2" t="s">
        <v>416</v>
      </c>
      <c r="D79" s="2" t="s">
        <v>417</v>
      </c>
      <c r="E79" s="2" t="s">
        <v>300</v>
      </c>
      <c r="F79" s="2" t="s">
        <v>245</v>
      </c>
      <c r="G79" s="2" t="s">
        <v>418</v>
      </c>
      <c r="H79" s="2">
        <v>3.37</v>
      </c>
      <c r="I79" s="2">
        <v>6.74</v>
      </c>
    </row>
    <row r="80" spans="2:9">
      <c r="B80" s="2">
        <v>2</v>
      </c>
      <c r="C80" s="2" t="s">
        <v>419</v>
      </c>
      <c r="D80" s="2" t="s">
        <v>420</v>
      </c>
      <c r="E80" s="2" t="s">
        <v>300</v>
      </c>
      <c r="F80" s="2" t="s">
        <v>245</v>
      </c>
      <c r="G80" s="2" t="s">
        <v>421</v>
      </c>
      <c r="H80" s="2">
        <v>3.47</v>
      </c>
      <c r="I80" s="2">
        <v>6.94</v>
      </c>
    </row>
    <row r="81" spans="2:9">
      <c r="B81" s="2">
        <v>1</v>
      </c>
      <c r="C81" s="2" t="s">
        <v>422</v>
      </c>
      <c r="D81" s="2" t="s">
        <v>423</v>
      </c>
      <c r="E81" s="2" t="s">
        <v>31</v>
      </c>
      <c r="G81" s="2" t="s">
        <v>424</v>
      </c>
      <c r="H81" s="2">
        <v>0.5</v>
      </c>
      <c r="I81" s="2">
        <v>0.5</v>
      </c>
    </row>
    <row r="82" spans="2:9">
      <c r="B82" s="2">
        <v>1</v>
      </c>
      <c r="C82" s="2" t="s">
        <v>425</v>
      </c>
      <c r="D82" s="2" t="s">
        <v>426</v>
      </c>
      <c r="E82" s="2" t="s">
        <v>300</v>
      </c>
      <c r="F82" s="2" t="s">
        <v>245</v>
      </c>
      <c r="G82" s="2" t="s">
        <v>427</v>
      </c>
      <c r="H82" s="2">
        <v>3.37</v>
      </c>
      <c r="I82" s="2">
        <v>3.37</v>
      </c>
    </row>
    <row r="83" spans="2:9">
      <c r="B83" s="2">
        <v>1</v>
      </c>
      <c r="C83" s="2" t="s">
        <v>428</v>
      </c>
      <c r="D83" s="2" t="s">
        <v>429</v>
      </c>
      <c r="E83" s="2" t="s">
        <v>28</v>
      </c>
      <c r="G83" s="2" t="s">
        <v>430</v>
      </c>
      <c r="H83" s="2">
        <v>18.05</v>
      </c>
      <c r="I83" s="2">
        <v>18.05</v>
      </c>
    </row>
    <row r="84" spans="2:9">
      <c r="B84" s="2">
        <v>1</v>
      </c>
      <c r="C84" s="2" t="s">
        <v>431</v>
      </c>
      <c r="D84" s="2" t="s">
        <v>432</v>
      </c>
      <c r="E84" s="2" t="s">
        <v>304</v>
      </c>
      <c r="F84" s="2" t="s">
        <v>245</v>
      </c>
      <c r="G84" s="2" t="s">
        <v>433</v>
      </c>
      <c r="H84" s="2">
        <v>1.79</v>
      </c>
      <c r="I84" s="2">
        <v>1.79</v>
      </c>
    </row>
    <row r="85" spans="2:9">
      <c r="B85" s="2">
        <v>1</v>
      </c>
      <c r="C85" s="2" t="s">
        <v>434</v>
      </c>
      <c r="D85" s="2" t="s">
        <v>435</v>
      </c>
      <c r="E85" s="2" t="s">
        <v>28</v>
      </c>
      <c r="G85" s="2" t="s">
        <v>436</v>
      </c>
      <c r="H85" s="2">
        <v>18.11</v>
      </c>
      <c r="I85" s="2">
        <v>18.11</v>
      </c>
    </row>
    <row r="86" spans="2:9">
      <c r="B86" s="2">
        <v>1</v>
      </c>
      <c r="C86" s="2" t="s">
        <v>434</v>
      </c>
      <c r="D86" s="2" t="s">
        <v>437</v>
      </c>
      <c r="E86" s="2" t="s">
        <v>30</v>
      </c>
      <c r="G86" s="2" t="s">
        <v>436</v>
      </c>
      <c r="H86" s="2">
        <v>19.579999999999998</v>
      </c>
      <c r="I86" s="2">
        <v>19.579999999999998</v>
      </c>
    </row>
    <row r="87" spans="2:9">
      <c r="B87" s="2">
        <v>1</v>
      </c>
      <c r="C87" s="2" t="s">
        <v>434</v>
      </c>
      <c r="D87" s="2" t="s">
        <v>438</v>
      </c>
      <c r="E87" s="2" t="s">
        <v>31</v>
      </c>
      <c r="G87" s="2" t="s">
        <v>436</v>
      </c>
      <c r="H87" s="2">
        <v>21.46</v>
      </c>
      <c r="I87" s="2">
        <v>21.46</v>
      </c>
    </row>
    <row r="88" spans="2:9">
      <c r="B88" s="2">
        <v>1</v>
      </c>
      <c r="C88" s="2" t="s">
        <v>439</v>
      </c>
      <c r="D88" s="2" t="s">
        <v>440</v>
      </c>
      <c r="E88" s="2" t="s">
        <v>30</v>
      </c>
      <c r="G88" s="2" t="s">
        <v>441</v>
      </c>
      <c r="H88" s="2">
        <v>1.8</v>
      </c>
      <c r="I88" s="2">
        <v>1.8</v>
      </c>
    </row>
    <row r="89" spans="2:9">
      <c r="B89" s="2">
        <v>1</v>
      </c>
      <c r="C89" s="2" t="s">
        <v>439</v>
      </c>
      <c r="D89" s="2" t="s">
        <v>440</v>
      </c>
      <c r="E89" s="2" t="s">
        <v>31</v>
      </c>
      <c r="G89" s="2" t="s">
        <v>441</v>
      </c>
      <c r="H89" s="2">
        <v>1.8</v>
      </c>
      <c r="I89" s="2">
        <v>1.8</v>
      </c>
    </row>
    <row r="90" spans="2:9">
      <c r="B90" s="2">
        <v>1</v>
      </c>
      <c r="C90" s="2" t="s">
        <v>439</v>
      </c>
      <c r="D90" s="2" t="s">
        <v>440</v>
      </c>
      <c r="E90" s="2" t="s">
        <v>32</v>
      </c>
      <c r="G90" s="2" t="s">
        <v>441</v>
      </c>
      <c r="H90" s="2">
        <v>1.8</v>
      </c>
      <c r="I90" s="2">
        <v>1.8</v>
      </c>
    </row>
    <row r="91" spans="2:9">
      <c r="B91" s="2">
        <v>2</v>
      </c>
      <c r="C91" s="2" t="s">
        <v>442</v>
      </c>
      <c r="D91" s="2" t="s">
        <v>443</v>
      </c>
      <c r="E91" s="2" t="s">
        <v>28</v>
      </c>
      <c r="G91" s="2" t="s">
        <v>444</v>
      </c>
      <c r="H91" s="2">
        <v>18</v>
      </c>
      <c r="I91" s="2">
        <v>36</v>
      </c>
    </row>
    <row r="92" spans="2:9">
      <c r="B92" s="2">
        <v>1</v>
      </c>
      <c r="C92" s="2" t="s">
        <v>445</v>
      </c>
      <c r="D92" s="2" t="s">
        <v>446</v>
      </c>
      <c r="E92" s="2" t="s">
        <v>28</v>
      </c>
      <c r="G92" s="2" t="s">
        <v>447</v>
      </c>
      <c r="H92" s="2">
        <v>1.1000000000000001</v>
      </c>
      <c r="I92" s="2">
        <v>1.1000000000000001</v>
      </c>
    </row>
    <row r="93" spans="2:9">
      <c r="B93" s="2">
        <v>1</v>
      </c>
      <c r="C93" s="2" t="s">
        <v>448</v>
      </c>
      <c r="D93" s="2" t="s">
        <v>449</v>
      </c>
      <c r="E93" s="2" t="s">
        <v>30</v>
      </c>
      <c r="G93" s="2" t="s">
        <v>450</v>
      </c>
      <c r="H93" s="2">
        <v>0.49</v>
      </c>
      <c r="I93" s="2">
        <v>0.49</v>
      </c>
    </row>
    <row r="94" spans="2:9">
      <c r="B94" s="2">
        <v>1</v>
      </c>
      <c r="C94" s="2" t="s">
        <v>451</v>
      </c>
      <c r="D94" s="2" t="s">
        <v>452</v>
      </c>
      <c r="E94" s="2" t="s">
        <v>31</v>
      </c>
      <c r="G94" s="2" t="s">
        <v>453</v>
      </c>
      <c r="H94" s="2">
        <v>2.83</v>
      </c>
      <c r="I94" s="2">
        <v>2.83</v>
      </c>
    </row>
    <row r="95" spans="2:9">
      <c r="B95" s="2">
        <v>1</v>
      </c>
      <c r="C95" s="2" t="s">
        <v>454</v>
      </c>
      <c r="D95" s="2" t="s">
        <v>455</v>
      </c>
      <c r="E95" s="2" t="s">
        <v>30</v>
      </c>
      <c r="G95" s="2" t="s">
        <v>456</v>
      </c>
      <c r="H95" s="2">
        <v>0.49</v>
      </c>
      <c r="I95" s="2">
        <v>0.49</v>
      </c>
    </row>
    <row r="96" spans="2:9">
      <c r="B96" s="2">
        <v>1</v>
      </c>
      <c r="C96" s="2" t="s">
        <v>457</v>
      </c>
      <c r="D96" s="2" t="s">
        <v>458</v>
      </c>
      <c r="E96" s="2" t="s">
        <v>31</v>
      </c>
      <c r="G96" s="2" t="s">
        <v>459</v>
      </c>
      <c r="H96" s="2">
        <v>2.88</v>
      </c>
      <c r="I96" s="2">
        <v>2.88</v>
      </c>
    </row>
    <row r="97" spans="2:9">
      <c r="B97" s="2">
        <v>1</v>
      </c>
      <c r="C97" s="2" t="s">
        <v>460</v>
      </c>
      <c r="D97" s="2" t="s">
        <v>461</v>
      </c>
      <c r="E97" s="2" t="s">
        <v>33</v>
      </c>
      <c r="G97" s="2" t="s">
        <v>462</v>
      </c>
      <c r="H97" s="2">
        <v>1.03</v>
      </c>
      <c r="I97" s="2">
        <v>1.03</v>
      </c>
    </row>
    <row r="98" spans="2:9">
      <c r="B98" s="2">
        <v>1</v>
      </c>
      <c r="C98" s="2" t="s">
        <v>463</v>
      </c>
      <c r="D98" s="2" t="s">
        <v>464</v>
      </c>
      <c r="E98" s="2" t="s">
        <v>304</v>
      </c>
      <c r="G98" s="2" t="s">
        <v>465</v>
      </c>
      <c r="H98" s="2">
        <v>2.5499999999999998</v>
      </c>
      <c r="I98" s="2">
        <v>2.5499999999999998</v>
      </c>
    </row>
    <row r="99" spans="2:9">
      <c r="B99" s="2">
        <v>1</v>
      </c>
      <c r="C99" s="2" t="s">
        <v>466</v>
      </c>
      <c r="D99" s="2" t="s">
        <v>467</v>
      </c>
      <c r="E99" s="2" t="s">
        <v>468</v>
      </c>
      <c r="G99" s="2" t="s">
        <v>469</v>
      </c>
      <c r="H99" s="2">
        <v>1.24</v>
      </c>
      <c r="I99" s="2">
        <v>1.24</v>
      </c>
    </row>
    <row r="100" spans="2:9">
      <c r="B100" s="2">
        <v>1</v>
      </c>
      <c r="C100" s="2" t="s">
        <v>470</v>
      </c>
      <c r="D100" s="2" t="s">
        <v>471</v>
      </c>
      <c r="G100" s="2" t="s">
        <v>472</v>
      </c>
      <c r="H100" s="2">
        <v>36.97</v>
      </c>
      <c r="I100" s="2">
        <v>36.97</v>
      </c>
    </row>
    <row r="101" spans="2:9">
      <c r="B101" s="2">
        <v>1</v>
      </c>
      <c r="C101" s="2" t="s">
        <v>473</v>
      </c>
      <c r="D101" s="2" t="s">
        <v>474</v>
      </c>
      <c r="E101" s="2" t="s">
        <v>300</v>
      </c>
      <c r="F101" s="2" t="s">
        <v>245</v>
      </c>
      <c r="G101" s="2" t="s">
        <v>475</v>
      </c>
      <c r="H101" s="2">
        <v>1.99</v>
      </c>
      <c r="I101" s="2">
        <v>1.99</v>
      </c>
    </row>
    <row r="102" spans="2:9">
      <c r="B102" s="2">
        <v>1</v>
      </c>
      <c r="C102" s="2" t="s">
        <v>476</v>
      </c>
      <c r="D102" s="2" t="s">
        <v>477</v>
      </c>
      <c r="G102" s="2" t="s">
        <v>478</v>
      </c>
      <c r="H102" s="2">
        <v>34.340000000000003</v>
      </c>
      <c r="I102" s="2">
        <v>34.340000000000003</v>
      </c>
    </row>
    <row r="103" spans="2:9">
      <c r="B103" s="2">
        <v>11</v>
      </c>
      <c r="C103" s="2" t="s">
        <v>479</v>
      </c>
      <c r="D103" s="2" t="s">
        <v>480</v>
      </c>
      <c r="E103" s="2" t="s">
        <v>304</v>
      </c>
      <c r="F103" s="2" t="s">
        <v>279</v>
      </c>
      <c r="G103" s="2" t="s">
        <v>481</v>
      </c>
      <c r="H103" s="2">
        <v>2.2400000000000002</v>
      </c>
      <c r="I103" s="2">
        <v>24.64</v>
      </c>
    </row>
    <row r="104" spans="2:9">
      <c r="B104" s="2">
        <v>1</v>
      </c>
      <c r="C104" s="2" t="s">
        <v>482</v>
      </c>
      <c r="D104" s="2" t="s">
        <v>483</v>
      </c>
      <c r="G104" s="2" t="s">
        <v>484</v>
      </c>
      <c r="H104" s="2">
        <v>39.71</v>
      </c>
      <c r="I104" s="2">
        <v>39.71</v>
      </c>
    </row>
    <row r="105" spans="2:9">
      <c r="B105" s="2">
        <v>1</v>
      </c>
      <c r="C105" s="2" t="s">
        <v>485</v>
      </c>
      <c r="D105" s="2" t="s">
        <v>486</v>
      </c>
      <c r="G105" s="2" t="s">
        <v>487</v>
      </c>
      <c r="H105" s="2">
        <v>35.79</v>
      </c>
      <c r="I105" s="2">
        <v>35.79</v>
      </c>
    </row>
    <row r="106" spans="2:9">
      <c r="B106" s="2">
        <v>1</v>
      </c>
      <c r="C106" s="2" t="s">
        <v>488</v>
      </c>
      <c r="D106" s="2" t="s">
        <v>489</v>
      </c>
      <c r="E106" s="2" t="s">
        <v>490</v>
      </c>
      <c r="G106" s="2" t="s">
        <v>491</v>
      </c>
      <c r="H106" s="2">
        <v>0.16</v>
      </c>
      <c r="I106" s="2">
        <v>0.16</v>
      </c>
    </row>
    <row r="107" spans="2:9">
      <c r="B107" s="2">
        <v>555</v>
      </c>
      <c r="C107" s="2" t="s">
        <v>431</v>
      </c>
      <c r="D107" s="2" t="s">
        <v>432</v>
      </c>
      <c r="E107" s="2" t="s">
        <v>300</v>
      </c>
      <c r="F107" s="2" t="s">
        <v>245</v>
      </c>
      <c r="G107" s="2" t="s">
        <v>433</v>
      </c>
      <c r="H107" s="2">
        <v>1.79</v>
      </c>
      <c r="I107" s="2">
        <v>993.45</v>
      </c>
    </row>
    <row r="108" spans="2:9">
      <c r="B108" s="2">
        <v>4</v>
      </c>
      <c r="C108" s="2" t="s">
        <v>492</v>
      </c>
      <c r="D108" s="2" t="s">
        <v>493</v>
      </c>
      <c r="E108" s="2" t="s">
        <v>300</v>
      </c>
      <c r="F108" s="2" t="s">
        <v>245</v>
      </c>
      <c r="G108" s="2" t="s">
        <v>494</v>
      </c>
      <c r="H108" s="2">
        <v>1.96</v>
      </c>
      <c r="I108" s="2">
        <v>7.84</v>
      </c>
    </row>
    <row r="109" spans="2:9">
      <c r="B109" s="2">
        <v>1</v>
      </c>
      <c r="C109" s="2" t="s">
        <v>495</v>
      </c>
      <c r="D109" s="2" t="s">
        <v>496</v>
      </c>
      <c r="G109" s="2" t="s">
        <v>497</v>
      </c>
      <c r="H109" s="2">
        <v>1.28</v>
      </c>
      <c r="I109" s="2">
        <v>1.28</v>
      </c>
    </row>
    <row r="110" spans="2:9">
      <c r="B110" s="2">
        <v>1</v>
      </c>
      <c r="C110" s="2" t="s">
        <v>498</v>
      </c>
      <c r="D110" s="2" t="s">
        <v>499</v>
      </c>
      <c r="E110" s="2" t="s">
        <v>304</v>
      </c>
      <c r="F110" s="2" t="s">
        <v>245</v>
      </c>
      <c r="G110" s="2" t="s">
        <v>500</v>
      </c>
      <c r="H110" s="2">
        <v>0.8</v>
      </c>
      <c r="I110" s="2">
        <v>0.8</v>
      </c>
    </row>
    <row r="111" spans="2:9">
      <c r="B111" s="2">
        <v>1</v>
      </c>
      <c r="C111" s="2" t="s">
        <v>501</v>
      </c>
      <c r="D111" s="2" t="s">
        <v>502</v>
      </c>
      <c r="G111" s="2" t="s">
        <v>503</v>
      </c>
      <c r="H111" s="2">
        <v>4.24</v>
      </c>
      <c r="I111" s="2">
        <v>4.24</v>
      </c>
    </row>
    <row r="112" spans="2:9">
      <c r="B112" s="2">
        <v>1</v>
      </c>
      <c r="C112" s="2" t="s">
        <v>504</v>
      </c>
      <c r="D112" s="2" t="s">
        <v>505</v>
      </c>
      <c r="E112" s="2" t="s">
        <v>304</v>
      </c>
      <c r="F112" s="2" t="s">
        <v>245</v>
      </c>
      <c r="G112" s="2" t="s">
        <v>506</v>
      </c>
      <c r="H112" s="2">
        <v>0.51</v>
      </c>
      <c r="I112" s="2">
        <v>0.51</v>
      </c>
    </row>
    <row r="113" spans="2:9">
      <c r="B113" s="2">
        <v>1</v>
      </c>
      <c r="C113" s="2" t="s">
        <v>507</v>
      </c>
      <c r="D113" s="2" t="s">
        <v>508</v>
      </c>
      <c r="E113" s="2" t="s">
        <v>304</v>
      </c>
      <c r="F113" s="2" t="s">
        <v>245</v>
      </c>
      <c r="G113" s="2" t="s">
        <v>509</v>
      </c>
      <c r="H113" s="2">
        <v>0.76</v>
      </c>
      <c r="I113" s="2">
        <v>0.76</v>
      </c>
    </row>
    <row r="114" spans="2:9">
      <c r="B114" s="2">
        <v>1</v>
      </c>
      <c r="C114" s="2" t="s">
        <v>510</v>
      </c>
      <c r="D114" s="2" t="s">
        <v>511</v>
      </c>
      <c r="G114" s="2" t="s">
        <v>512</v>
      </c>
      <c r="H114" s="2">
        <v>1.46</v>
      </c>
      <c r="I114" s="2">
        <v>1.46</v>
      </c>
    </row>
    <row r="115" spans="2:9">
      <c r="B115" s="2">
        <v>1</v>
      </c>
      <c r="C115" s="2" t="s">
        <v>513</v>
      </c>
      <c r="D115" s="2" t="s">
        <v>514</v>
      </c>
      <c r="E115" s="2" t="s">
        <v>304</v>
      </c>
      <c r="F115" s="2" t="s">
        <v>245</v>
      </c>
      <c r="G115" s="2" t="s">
        <v>515</v>
      </c>
      <c r="H115" s="2">
        <v>0.48</v>
      </c>
      <c r="I115" s="2">
        <v>0.48</v>
      </c>
    </row>
    <row r="116" spans="2:9">
      <c r="B116" s="2">
        <v>1</v>
      </c>
      <c r="C116" s="2" t="s">
        <v>516</v>
      </c>
      <c r="D116" s="2" t="s">
        <v>517</v>
      </c>
      <c r="G116" s="2" t="s">
        <v>518</v>
      </c>
      <c r="H116" s="2">
        <v>0.69</v>
      </c>
      <c r="I116" s="2">
        <v>0.69</v>
      </c>
    </row>
    <row r="117" spans="2:9">
      <c r="B117" s="2">
        <v>1</v>
      </c>
      <c r="C117" s="2" t="s">
        <v>519</v>
      </c>
      <c r="D117" s="2" t="s">
        <v>520</v>
      </c>
      <c r="E117" s="2" t="s">
        <v>216</v>
      </c>
      <c r="G117" s="2" t="s">
        <v>521</v>
      </c>
      <c r="H117" s="2">
        <v>2.59</v>
      </c>
      <c r="I117" s="2">
        <v>2.59</v>
      </c>
    </row>
    <row r="118" spans="2:9">
      <c r="B118" s="2">
        <v>1</v>
      </c>
      <c r="C118" s="2" t="s">
        <v>522</v>
      </c>
      <c r="D118" s="2" t="s">
        <v>523</v>
      </c>
      <c r="G118" s="2" t="s">
        <v>524</v>
      </c>
      <c r="H118" s="2">
        <v>0.69</v>
      </c>
      <c r="I118" s="2">
        <v>0.69</v>
      </c>
    </row>
    <row r="119" spans="2:9">
      <c r="B119" s="2">
        <v>1</v>
      </c>
      <c r="C119" s="2" t="s">
        <v>525</v>
      </c>
      <c r="D119" s="2" t="s">
        <v>526</v>
      </c>
      <c r="E119" s="2" t="s">
        <v>300</v>
      </c>
      <c r="F119" s="2" t="s">
        <v>527</v>
      </c>
      <c r="G119" s="2" t="s">
        <v>528</v>
      </c>
      <c r="H119" s="2">
        <v>2.4900000000000002</v>
      </c>
      <c r="I119" s="2">
        <v>2.4900000000000002</v>
      </c>
    </row>
    <row r="120" spans="2:9">
      <c r="B120" s="2">
        <v>1</v>
      </c>
      <c r="C120" s="2" t="s">
        <v>529</v>
      </c>
      <c r="D120" s="2" t="s">
        <v>530</v>
      </c>
      <c r="E120" s="2" t="s">
        <v>300</v>
      </c>
      <c r="G120" s="2" t="s">
        <v>531</v>
      </c>
      <c r="H120" s="2">
        <v>10.16</v>
      </c>
      <c r="I120" s="2">
        <v>10.16</v>
      </c>
    </row>
    <row r="121" spans="2:9">
      <c r="B121" s="2">
        <v>1</v>
      </c>
      <c r="C121" s="2" t="s">
        <v>532</v>
      </c>
      <c r="D121" s="2" t="s">
        <v>533</v>
      </c>
      <c r="E121" s="2" t="s">
        <v>304</v>
      </c>
      <c r="F121" s="2" t="s">
        <v>534</v>
      </c>
      <c r="G121" s="2" t="s">
        <v>535</v>
      </c>
      <c r="H121" s="2">
        <v>1.1100000000000001</v>
      </c>
      <c r="I121" s="2">
        <v>1.1100000000000001</v>
      </c>
    </row>
    <row r="122" spans="2:9">
      <c r="B122" s="2">
        <v>1</v>
      </c>
      <c r="C122" s="2" t="s">
        <v>536</v>
      </c>
      <c r="D122" s="2" t="s">
        <v>537</v>
      </c>
      <c r="G122" s="2" t="s">
        <v>538</v>
      </c>
      <c r="H122" s="2">
        <v>28.56</v>
      </c>
      <c r="I122" s="2">
        <v>28.56</v>
      </c>
    </row>
    <row r="123" spans="2:9">
      <c r="B123" s="2">
        <v>1</v>
      </c>
      <c r="C123" s="2" t="s">
        <v>539</v>
      </c>
      <c r="D123" s="2" t="s">
        <v>540</v>
      </c>
      <c r="E123" s="2" t="s">
        <v>300</v>
      </c>
      <c r="F123" s="2" t="s">
        <v>245</v>
      </c>
      <c r="G123" s="2" t="s">
        <v>541</v>
      </c>
      <c r="H123" s="2">
        <v>2.4900000000000002</v>
      </c>
      <c r="I123" s="2">
        <v>2.4900000000000002</v>
      </c>
    </row>
    <row r="124" spans="2:9">
      <c r="B124" s="2">
        <v>1</v>
      </c>
      <c r="C124" s="2" t="s">
        <v>542</v>
      </c>
      <c r="D124" s="2" t="s">
        <v>543</v>
      </c>
      <c r="E124" s="2" t="s">
        <v>30</v>
      </c>
      <c r="G124" s="2" t="s">
        <v>544</v>
      </c>
      <c r="H124" s="2">
        <v>0.85</v>
      </c>
      <c r="I124" s="2">
        <v>0.85</v>
      </c>
    </row>
    <row r="125" spans="2:9">
      <c r="B125" s="2">
        <v>1</v>
      </c>
      <c r="C125" s="2" t="s">
        <v>545</v>
      </c>
      <c r="D125" s="2" t="s">
        <v>546</v>
      </c>
      <c r="E125" s="2" t="s">
        <v>210</v>
      </c>
      <c r="F125" s="2" t="s">
        <v>112</v>
      </c>
      <c r="G125" s="2" t="s">
        <v>547</v>
      </c>
      <c r="H125" s="2">
        <v>49.79</v>
      </c>
      <c r="I125" s="2">
        <v>49.79</v>
      </c>
    </row>
    <row r="126" spans="2:9">
      <c r="B126" s="2">
        <v>1</v>
      </c>
      <c r="C126" s="2" t="s">
        <v>548</v>
      </c>
      <c r="D126" s="2" t="s">
        <v>549</v>
      </c>
      <c r="E126" s="2" t="s">
        <v>210</v>
      </c>
      <c r="F126" s="2" t="s">
        <v>112</v>
      </c>
      <c r="G126" s="2" t="s">
        <v>550</v>
      </c>
      <c r="H126" s="2">
        <v>32.18</v>
      </c>
      <c r="I126" s="2">
        <v>32.18</v>
      </c>
    </row>
    <row r="127" spans="2:9">
      <c r="B127" s="2">
        <v>1</v>
      </c>
      <c r="C127" s="2" t="s">
        <v>551</v>
      </c>
      <c r="D127" s="2" t="s">
        <v>552</v>
      </c>
      <c r="E127" s="2" t="s">
        <v>279</v>
      </c>
      <c r="F127" s="2" t="s">
        <v>553</v>
      </c>
      <c r="G127" s="2" t="s">
        <v>554</v>
      </c>
      <c r="H127" s="2">
        <v>1.29</v>
      </c>
      <c r="I127" s="2">
        <v>1.29</v>
      </c>
    </row>
    <row r="128" spans="2:9">
      <c r="B128" s="2">
        <v>1</v>
      </c>
      <c r="C128" s="2" t="s">
        <v>555</v>
      </c>
      <c r="D128" s="2" t="s">
        <v>556</v>
      </c>
      <c r="E128" s="2" t="s">
        <v>245</v>
      </c>
      <c r="G128" s="2" t="s">
        <v>557</v>
      </c>
      <c r="H128" s="2">
        <v>5.48</v>
      </c>
      <c r="I128" s="2">
        <v>5.48</v>
      </c>
    </row>
    <row r="129" spans="2:9">
      <c r="B129" s="2">
        <v>2</v>
      </c>
      <c r="C129" s="2" t="s">
        <v>558</v>
      </c>
      <c r="D129" s="2" t="s">
        <v>559</v>
      </c>
      <c r="E129" s="2" t="s">
        <v>32</v>
      </c>
      <c r="G129" s="2" t="s">
        <v>560</v>
      </c>
      <c r="H129" s="2">
        <v>1.79</v>
      </c>
      <c r="I129" s="2">
        <v>3.58</v>
      </c>
    </row>
    <row r="130" spans="2:9">
      <c r="B130" s="2">
        <v>1</v>
      </c>
      <c r="C130" s="2" t="s">
        <v>561</v>
      </c>
      <c r="D130" s="2" t="s">
        <v>562</v>
      </c>
      <c r="G130" s="2" t="s">
        <v>563</v>
      </c>
      <c r="H130" s="2">
        <v>2.42</v>
      </c>
      <c r="I130" s="2">
        <v>2.42</v>
      </c>
    </row>
    <row r="131" spans="2:9">
      <c r="B131" s="2">
        <v>1</v>
      </c>
      <c r="C131" s="2" t="s">
        <v>564</v>
      </c>
      <c r="D131" s="2" t="s">
        <v>565</v>
      </c>
      <c r="E131" s="2" t="s">
        <v>28</v>
      </c>
      <c r="G131" s="2" t="s">
        <v>566</v>
      </c>
      <c r="H131" s="2">
        <v>3.57</v>
      </c>
      <c r="I131" s="2">
        <v>3.57</v>
      </c>
    </row>
    <row r="132" spans="2:9">
      <c r="B132" s="2">
        <v>1</v>
      </c>
      <c r="C132" s="2" t="s">
        <v>567</v>
      </c>
      <c r="D132" s="2" t="s">
        <v>568</v>
      </c>
      <c r="E132" s="2" t="s">
        <v>300</v>
      </c>
      <c r="G132" s="2" t="s">
        <v>569</v>
      </c>
      <c r="H132" s="2">
        <v>1.69</v>
      </c>
      <c r="I132" s="2">
        <v>1.69</v>
      </c>
    </row>
    <row r="133" spans="2:9">
      <c r="B133" s="2">
        <v>1</v>
      </c>
      <c r="C133" s="2" t="s">
        <v>570</v>
      </c>
      <c r="D133" s="2" t="s">
        <v>571</v>
      </c>
      <c r="E133" s="2" t="s">
        <v>112</v>
      </c>
      <c r="G133" s="2" t="s">
        <v>572</v>
      </c>
      <c r="H133" s="2">
        <v>0.25</v>
      </c>
      <c r="I133" s="2">
        <v>0.25</v>
      </c>
    </row>
    <row r="134" spans="2:9">
      <c r="B134" s="2">
        <v>1</v>
      </c>
      <c r="C134" s="2" t="s">
        <v>573</v>
      </c>
      <c r="D134" s="2" t="s">
        <v>574</v>
      </c>
      <c r="E134" s="2" t="s">
        <v>216</v>
      </c>
      <c r="G134" s="2" t="s">
        <v>575</v>
      </c>
      <c r="H134" s="2">
        <v>0.59</v>
      </c>
      <c r="I134" s="2">
        <v>0.59</v>
      </c>
    </row>
    <row r="135" spans="2:9">
      <c r="B135" s="2">
        <v>1</v>
      </c>
      <c r="C135" s="2" t="s">
        <v>576</v>
      </c>
      <c r="D135" s="2" t="s">
        <v>577</v>
      </c>
      <c r="E135" s="2" t="s">
        <v>578</v>
      </c>
      <c r="G135" s="2" t="s">
        <v>579</v>
      </c>
      <c r="H135" s="2">
        <v>0.28999999999999998</v>
      </c>
      <c r="I135" s="2">
        <v>0.28999999999999998</v>
      </c>
    </row>
    <row r="136" spans="2:9">
      <c r="B136" s="2">
        <v>1</v>
      </c>
      <c r="C136" s="2" t="s">
        <v>580</v>
      </c>
      <c r="D136" s="2" t="s">
        <v>581</v>
      </c>
      <c r="E136" s="2" t="s">
        <v>300</v>
      </c>
      <c r="G136" s="2" t="s">
        <v>582</v>
      </c>
      <c r="H136" s="2">
        <v>0.43</v>
      </c>
      <c r="I136" s="2">
        <v>0.43</v>
      </c>
    </row>
    <row r="137" spans="2:9">
      <c r="B137" s="2">
        <v>1</v>
      </c>
      <c r="C137" s="2" t="s">
        <v>583</v>
      </c>
      <c r="D137" s="2" t="s">
        <v>584</v>
      </c>
      <c r="E137" s="2" t="s">
        <v>112</v>
      </c>
      <c r="G137" s="2" t="s">
        <v>585</v>
      </c>
      <c r="H137" s="2">
        <v>1.49</v>
      </c>
      <c r="I137" s="2">
        <v>1.49</v>
      </c>
    </row>
    <row r="138" spans="2:9">
      <c r="B138" s="2">
        <v>1</v>
      </c>
      <c r="C138" s="2" t="s">
        <v>586</v>
      </c>
      <c r="D138" s="2" t="s">
        <v>280</v>
      </c>
      <c r="G138" s="2" t="s">
        <v>281</v>
      </c>
      <c r="H138" s="2">
        <v>0.34</v>
      </c>
      <c r="I138" s="2">
        <v>0.34</v>
      </c>
    </row>
    <row r="139" spans="2:9">
      <c r="B139" s="2">
        <v>1</v>
      </c>
      <c r="C139" s="2" t="s">
        <v>587</v>
      </c>
      <c r="D139" s="2" t="s">
        <v>588</v>
      </c>
      <c r="E139" s="2" t="s">
        <v>589</v>
      </c>
      <c r="G139" s="2" t="s">
        <v>590</v>
      </c>
      <c r="H139" s="2">
        <v>0.56999999999999995</v>
      </c>
      <c r="I139" s="2">
        <v>0.56999999999999995</v>
      </c>
    </row>
    <row r="140" spans="2:9">
      <c r="B140" s="2">
        <v>1</v>
      </c>
      <c r="C140" s="2" t="s">
        <v>591</v>
      </c>
      <c r="D140" s="2" t="s">
        <v>592</v>
      </c>
      <c r="E140" s="2" t="s">
        <v>28</v>
      </c>
      <c r="F140" s="2" t="s">
        <v>112</v>
      </c>
      <c r="G140" s="2" t="s">
        <v>593</v>
      </c>
      <c r="H140" s="2">
        <v>1.71</v>
      </c>
      <c r="I140" s="2">
        <v>1.71</v>
      </c>
    </row>
    <row r="141" spans="2:9">
      <c r="B141" s="2">
        <v>1</v>
      </c>
      <c r="C141" s="2" t="s">
        <v>594</v>
      </c>
      <c r="D141" s="2" t="s">
        <v>595</v>
      </c>
      <c r="E141" s="2" t="s">
        <v>596</v>
      </c>
      <c r="F141" s="2" t="s">
        <v>112</v>
      </c>
      <c r="G141" s="2" t="s">
        <v>597</v>
      </c>
      <c r="H141" s="2">
        <v>0.93</v>
      </c>
      <c r="I141" s="2">
        <v>0.93</v>
      </c>
    </row>
    <row r="142" spans="2:9">
      <c r="B142" s="2">
        <v>1</v>
      </c>
      <c r="C142" s="2" t="s">
        <v>598</v>
      </c>
      <c r="D142" s="2" t="s">
        <v>599</v>
      </c>
      <c r="E142" s="2" t="s">
        <v>28</v>
      </c>
      <c r="F142" s="2" t="s">
        <v>112</v>
      </c>
      <c r="G142" s="2" t="s">
        <v>600</v>
      </c>
      <c r="H142" s="2">
        <v>0.28999999999999998</v>
      </c>
      <c r="I142" s="2">
        <v>0.28999999999999998</v>
      </c>
    </row>
    <row r="143" spans="2:9">
      <c r="B143" s="2">
        <v>1</v>
      </c>
      <c r="C143" s="2" t="s">
        <v>105</v>
      </c>
      <c r="D143" s="2" t="s">
        <v>601</v>
      </c>
      <c r="E143" s="2" t="s">
        <v>32</v>
      </c>
      <c r="F143" s="2" t="s">
        <v>112</v>
      </c>
      <c r="G143" s="2" t="s">
        <v>602</v>
      </c>
      <c r="H143" s="2">
        <v>0.99</v>
      </c>
      <c r="I143" s="2">
        <v>0.99</v>
      </c>
    </row>
    <row r="144" spans="2:9">
      <c r="B144" s="2">
        <v>1</v>
      </c>
      <c r="C144" s="2" t="s">
        <v>603</v>
      </c>
      <c r="D144" s="2" t="s">
        <v>604</v>
      </c>
      <c r="E144" s="2" t="s">
        <v>300</v>
      </c>
      <c r="G144" s="2" t="s">
        <v>605</v>
      </c>
      <c r="H144" s="2">
        <v>1.1000000000000001</v>
      </c>
      <c r="I144" s="2">
        <v>1.1000000000000001</v>
      </c>
    </row>
    <row r="145" spans="2:9">
      <c r="B145" s="2">
        <v>1</v>
      </c>
      <c r="C145" s="2" t="s">
        <v>606</v>
      </c>
      <c r="D145" s="2" t="s">
        <v>607</v>
      </c>
      <c r="E145" s="2" t="s">
        <v>28</v>
      </c>
      <c r="F145" s="2" t="s">
        <v>279</v>
      </c>
      <c r="G145" s="2" t="s">
        <v>608</v>
      </c>
      <c r="H145" s="2">
        <v>0.69</v>
      </c>
      <c r="I145" s="2">
        <v>0.69</v>
      </c>
    </row>
    <row r="146" spans="2:9">
      <c r="B146" s="2">
        <v>1</v>
      </c>
      <c r="C146" s="2" t="s">
        <v>609</v>
      </c>
      <c r="D146" s="2" t="s">
        <v>610</v>
      </c>
      <c r="E146" s="2" t="s">
        <v>28</v>
      </c>
      <c r="F146" s="2" t="s">
        <v>279</v>
      </c>
      <c r="G146" s="2" t="s">
        <v>611</v>
      </c>
      <c r="H146" s="2">
        <v>1.19</v>
      </c>
      <c r="I146" s="2">
        <v>1.19</v>
      </c>
    </row>
    <row r="147" spans="2:9">
      <c r="B147" s="2">
        <v>1</v>
      </c>
      <c r="C147" s="2" t="s">
        <v>612</v>
      </c>
      <c r="D147" s="2" t="s">
        <v>613</v>
      </c>
      <c r="E147" s="2" t="s">
        <v>30</v>
      </c>
      <c r="G147" s="2" t="s">
        <v>614</v>
      </c>
      <c r="H147" s="2">
        <v>0.64</v>
      </c>
      <c r="I147" s="2">
        <v>0.64</v>
      </c>
    </row>
    <row r="148" spans="2:9">
      <c r="B148" s="2">
        <v>1</v>
      </c>
      <c r="C148" s="2" t="s">
        <v>615</v>
      </c>
      <c r="D148" s="2" t="s">
        <v>616</v>
      </c>
      <c r="E148" s="2" t="s">
        <v>28</v>
      </c>
      <c r="G148" s="2" t="s">
        <v>617</v>
      </c>
      <c r="H148" s="2">
        <v>0.25</v>
      </c>
      <c r="I148" s="2">
        <v>0.25</v>
      </c>
    </row>
    <row r="149" spans="2:9">
      <c r="B149" s="2">
        <v>4</v>
      </c>
      <c r="C149" s="2" t="s">
        <v>618</v>
      </c>
      <c r="D149" s="2" t="s">
        <v>619</v>
      </c>
      <c r="E149" s="2" t="s">
        <v>30</v>
      </c>
      <c r="F149" s="2" t="s">
        <v>620</v>
      </c>
      <c r="G149" s="2" t="s">
        <v>621</v>
      </c>
      <c r="H149" s="2">
        <v>0.14000000000000001</v>
      </c>
      <c r="I149" s="2">
        <v>0.56000000000000005</v>
      </c>
    </row>
    <row r="150" spans="2:9">
      <c r="B150" s="2">
        <v>1</v>
      </c>
      <c r="C150" s="2" t="s">
        <v>622</v>
      </c>
      <c r="D150" s="2" t="s">
        <v>623</v>
      </c>
      <c r="E150" s="2" t="s">
        <v>30</v>
      </c>
      <c r="F150" s="2" t="s">
        <v>279</v>
      </c>
      <c r="G150" s="2" t="s">
        <v>624</v>
      </c>
      <c r="H150" s="2">
        <v>0.59</v>
      </c>
      <c r="I150" s="2">
        <v>0.59</v>
      </c>
    </row>
    <row r="151" spans="2:9">
      <c r="B151" s="2">
        <v>1</v>
      </c>
      <c r="C151" s="2" t="s">
        <v>625</v>
      </c>
      <c r="D151" s="2" t="s">
        <v>626</v>
      </c>
      <c r="E151" s="2" t="s">
        <v>30</v>
      </c>
      <c r="F151" s="2" t="s">
        <v>112</v>
      </c>
      <c r="G151" s="2" t="s">
        <v>627</v>
      </c>
      <c r="H151" s="2">
        <v>0.64</v>
      </c>
      <c r="I151" s="2">
        <v>0.64</v>
      </c>
    </row>
    <row r="152" spans="2:9">
      <c r="B152" s="2">
        <v>1</v>
      </c>
      <c r="C152" s="2" t="s">
        <v>628</v>
      </c>
      <c r="D152" s="2" t="s">
        <v>629</v>
      </c>
      <c r="E152" s="2" t="s">
        <v>28</v>
      </c>
      <c r="F152" s="2" t="s">
        <v>112</v>
      </c>
      <c r="G152" s="2" t="s">
        <v>630</v>
      </c>
      <c r="H152" s="2">
        <v>0.42</v>
      </c>
      <c r="I152" s="2">
        <v>0.42</v>
      </c>
    </row>
    <row r="153" spans="2:9">
      <c r="B153" s="2">
        <v>1</v>
      </c>
      <c r="C153" s="2" t="s">
        <v>631</v>
      </c>
      <c r="D153" s="2" t="s">
        <v>632</v>
      </c>
      <c r="E153" s="2" t="s">
        <v>279</v>
      </c>
      <c r="G153" s="2" t="s">
        <v>633</v>
      </c>
      <c r="H153" s="2">
        <v>0.39</v>
      </c>
      <c r="I153" s="2">
        <v>0.39</v>
      </c>
    </row>
    <row r="154" spans="2:9">
      <c r="B154" s="2">
        <v>13</v>
      </c>
      <c r="C154" s="2" t="s">
        <v>634</v>
      </c>
      <c r="D154" s="2" t="s">
        <v>635</v>
      </c>
      <c r="E154" s="2" t="s">
        <v>28</v>
      </c>
      <c r="G154" s="2" t="s">
        <v>636</v>
      </c>
      <c r="H154" s="2">
        <v>0.49</v>
      </c>
      <c r="I154" s="2">
        <v>6.37</v>
      </c>
    </row>
    <row r="155" spans="2:9">
      <c r="B155" s="2">
        <v>11</v>
      </c>
      <c r="C155" s="2" t="s">
        <v>637</v>
      </c>
      <c r="D155" s="2" t="s">
        <v>638</v>
      </c>
      <c r="E155" s="2" t="s">
        <v>639</v>
      </c>
      <c r="G155" s="2" t="s">
        <v>640</v>
      </c>
      <c r="H155" s="2">
        <v>0.21</v>
      </c>
      <c r="I155" s="2">
        <v>2.31</v>
      </c>
    </row>
    <row r="156" spans="2:9">
      <c r="B156" s="2">
        <v>1</v>
      </c>
      <c r="C156" s="2" t="s">
        <v>637</v>
      </c>
      <c r="D156" s="2" t="s">
        <v>638</v>
      </c>
      <c r="E156" s="2" t="s">
        <v>641</v>
      </c>
      <c r="G156" s="2" t="s">
        <v>640</v>
      </c>
      <c r="H156" s="2">
        <v>0.21</v>
      </c>
      <c r="I156" s="2">
        <v>0.21</v>
      </c>
    </row>
    <row r="157" spans="2:9">
      <c r="B157" s="2">
        <v>1</v>
      </c>
      <c r="C157" s="2" t="s">
        <v>637</v>
      </c>
      <c r="D157" s="2" t="s">
        <v>638</v>
      </c>
      <c r="E157" s="2" t="s">
        <v>642</v>
      </c>
      <c r="G157" s="2" t="s">
        <v>640</v>
      </c>
      <c r="H157" s="2">
        <v>0.21</v>
      </c>
      <c r="I157" s="2">
        <v>0.21</v>
      </c>
    </row>
    <row r="158" spans="2:9">
      <c r="B158" s="2">
        <v>1</v>
      </c>
      <c r="C158" s="2" t="s">
        <v>637</v>
      </c>
      <c r="D158" s="2" t="s">
        <v>638</v>
      </c>
      <c r="E158" s="2" t="s">
        <v>643</v>
      </c>
      <c r="G158" s="2" t="s">
        <v>640</v>
      </c>
      <c r="H158" s="2">
        <v>0.21</v>
      </c>
      <c r="I158" s="2">
        <v>0.21</v>
      </c>
    </row>
    <row r="159" spans="2:9">
      <c r="B159" s="2">
        <v>11</v>
      </c>
      <c r="C159" s="2" t="s">
        <v>637</v>
      </c>
      <c r="D159" s="2" t="s">
        <v>638</v>
      </c>
      <c r="E159" s="2" t="s">
        <v>644</v>
      </c>
      <c r="G159" s="2" t="s">
        <v>640</v>
      </c>
      <c r="H159" s="2">
        <v>0.21</v>
      </c>
      <c r="I159" s="2">
        <v>2.31</v>
      </c>
    </row>
    <row r="160" spans="2:9">
      <c r="B160" s="2">
        <v>11</v>
      </c>
      <c r="C160" s="2" t="s">
        <v>637</v>
      </c>
      <c r="D160" s="2" t="s">
        <v>638</v>
      </c>
      <c r="E160" s="2" t="s">
        <v>645</v>
      </c>
      <c r="G160" s="2" t="s">
        <v>640</v>
      </c>
      <c r="H160" s="2">
        <v>0.21</v>
      </c>
      <c r="I160" s="2">
        <v>2.31</v>
      </c>
    </row>
    <row r="161" spans="2:9">
      <c r="B161" s="2">
        <v>1</v>
      </c>
      <c r="C161" s="2" t="s">
        <v>637</v>
      </c>
      <c r="D161" s="2" t="s">
        <v>638</v>
      </c>
      <c r="E161" s="2" t="s">
        <v>646</v>
      </c>
      <c r="G161" s="2" t="s">
        <v>640</v>
      </c>
      <c r="H161" s="2">
        <v>0.21</v>
      </c>
      <c r="I161" s="2">
        <v>0.21</v>
      </c>
    </row>
    <row r="162" spans="2:9">
      <c r="B162" s="2">
        <v>11</v>
      </c>
      <c r="C162" s="2" t="s">
        <v>637</v>
      </c>
      <c r="D162" s="2" t="s">
        <v>638</v>
      </c>
      <c r="E162" s="2" t="s">
        <v>647</v>
      </c>
      <c r="G162" s="2" t="s">
        <v>640</v>
      </c>
      <c r="H162" s="2">
        <v>0.21</v>
      </c>
      <c r="I162" s="2">
        <v>2.31</v>
      </c>
    </row>
    <row r="163" spans="2:9">
      <c r="B163" s="2">
        <v>1</v>
      </c>
      <c r="C163" s="2" t="s">
        <v>637</v>
      </c>
      <c r="D163" s="2" t="s">
        <v>638</v>
      </c>
      <c r="E163" s="2" t="s">
        <v>648</v>
      </c>
      <c r="G163" s="2" t="s">
        <v>640</v>
      </c>
      <c r="H163" s="2">
        <v>0.21</v>
      </c>
      <c r="I163" s="2">
        <v>0.21</v>
      </c>
    </row>
    <row r="164" spans="2:9">
      <c r="B164" s="2">
        <v>1</v>
      </c>
      <c r="C164" s="2" t="s">
        <v>637</v>
      </c>
      <c r="D164" s="2" t="s">
        <v>638</v>
      </c>
      <c r="E164" s="2" t="s">
        <v>649</v>
      </c>
      <c r="G164" s="2" t="s">
        <v>640</v>
      </c>
      <c r="H164" s="2">
        <v>0.21</v>
      </c>
      <c r="I164" s="2">
        <v>0.21</v>
      </c>
    </row>
    <row r="165" spans="2:9">
      <c r="B165" s="2">
        <v>1</v>
      </c>
      <c r="C165" s="2" t="s">
        <v>650</v>
      </c>
      <c r="D165" s="2" t="s">
        <v>651</v>
      </c>
      <c r="E165" s="2" t="s">
        <v>641</v>
      </c>
      <c r="G165" s="2" t="s">
        <v>652</v>
      </c>
      <c r="H165" s="2">
        <v>0.14000000000000001</v>
      </c>
      <c r="I165" s="2">
        <v>0.14000000000000001</v>
      </c>
    </row>
    <row r="166" spans="2:9">
      <c r="B166" s="2">
        <v>2</v>
      </c>
      <c r="C166" s="2" t="s">
        <v>80</v>
      </c>
      <c r="D166" s="2" t="s">
        <v>653</v>
      </c>
      <c r="E166" s="2" t="s">
        <v>28</v>
      </c>
      <c r="G166" s="2" t="s">
        <v>654</v>
      </c>
      <c r="H166" s="2">
        <v>0.74</v>
      </c>
      <c r="I166" s="2">
        <v>1.48</v>
      </c>
    </row>
    <row r="167" spans="2:9">
      <c r="B167" s="2">
        <v>1</v>
      </c>
      <c r="C167" s="2" t="s">
        <v>655</v>
      </c>
      <c r="D167" s="2" t="s">
        <v>656</v>
      </c>
      <c r="E167" s="2" t="s">
        <v>657</v>
      </c>
      <c r="G167" s="2" t="s">
        <v>658</v>
      </c>
      <c r="H167" s="2">
        <v>1.49</v>
      </c>
      <c r="I167" s="2">
        <v>1.49</v>
      </c>
    </row>
    <row r="168" spans="2:9">
      <c r="B168" s="2">
        <v>1</v>
      </c>
      <c r="C168" s="2" t="s">
        <v>659</v>
      </c>
      <c r="D168" s="2" t="s">
        <v>660</v>
      </c>
      <c r="E168" s="2" t="s">
        <v>28</v>
      </c>
      <c r="F168" s="2" t="s">
        <v>279</v>
      </c>
      <c r="G168" s="2" t="s">
        <v>661</v>
      </c>
      <c r="H168" s="2">
        <v>0.59</v>
      </c>
      <c r="I168" s="2">
        <v>0.59</v>
      </c>
    </row>
    <row r="169" spans="2:9">
      <c r="B169" s="2">
        <v>1</v>
      </c>
      <c r="C169" s="2" t="s">
        <v>662</v>
      </c>
      <c r="D169" s="2" t="s">
        <v>663</v>
      </c>
      <c r="E169" s="2" t="s">
        <v>28</v>
      </c>
      <c r="G169" s="2" t="s">
        <v>664</v>
      </c>
      <c r="H169" s="2">
        <v>0.16</v>
      </c>
      <c r="I169" s="2">
        <v>0.16</v>
      </c>
    </row>
    <row r="170" spans="2:9">
      <c r="B170" s="108">
        <v>1111</v>
      </c>
      <c r="C170" s="2" t="s">
        <v>662</v>
      </c>
      <c r="D170" s="2" t="s">
        <v>663</v>
      </c>
      <c r="E170" s="2" t="s">
        <v>657</v>
      </c>
      <c r="G170" s="2" t="s">
        <v>664</v>
      </c>
      <c r="H170" s="2">
        <v>0.16</v>
      </c>
      <c r="I170" s="2">
        <v>177.76</v>
      </c>
    </row>
    <row r="171" spans="2:9">
      <c r="B171" s="2">
        <v>1</v>
      </c>
      <c r="C171" s="2" t="s">
        <v>662</v>
      </c>
      <c r="D171" s="2" t="s">
        <v>663</v>
      </c>
      <c r="E171" s="2" t="s">
        <v>30</v>
      </c>
      <c r="G171" s="2" t="s">
        <v>664</v>
      </c>
      <c r="H171" s="2">
        <v>0.16</v>
      </c>
      <c r="I171" s="2">
        <v>0.16</v>
      </c>
    </row>
    <row r="172" spans="2:9">
      <c r="B172" s="2">
        <v>1</v>
      </c>
      <c r="C172" s="2" t="s">
        <v>662</v>
      </c>
      <c r="D172" s="2" t="s">
        <v>663</v>
      </c>
      <c r="E172" s="2" t="s">
        <v>72</v>
      </c>
      <c r="G172" s="2" t="s">
        <v>664</v>
      </c>
      <c r="H172" s="2">
        <v>0.16</v>
      </c>
      <c r="I172" s="2">
        <v>0.16</v>
      </c>
    </row>
    <row r="173" spans="2:9">
      <c r="B173" s="2">
        <v>1</v>
      </c>
      <c r="C173" s="2" t="s">
        <v>662</v>
      </c>
      <c r="D173" s="2" t="s">
        <v>663</v>
      </c>
      <c r="E173" s="2" t="s">
        <v>31</v>
      </c>
      <c r="G173" s="2" t="s">
        <v>664</v>
      </c>
      <c r="H173" s="2">
        <v>0.16</v>
      </c>
      <c r="I173" s="2">
        <v>0.16</v>
      </c>
    </row>
    <row r="174" spans="2:9">
      <c r="B174" s="2">
        <v>1</v>
      </c>
      <c r="C174" s="2" t="s">
        <v>662</v>
      </c>
      <c r="D174" s="2" t="s">
        <v>663</v>
      </c>
      <c r="E174" s="2" t="s">
        <v>95</v>
      </c>
      <c r="G174" s="2" t="s">
        <v>664</v>
      </c>
      <c r="H174" s="2">
        <v>0.16</v>
      </c>
      <c r="I174" s="2">
        <v>0.16</v>
      </c>
    </row>
    <row r="175" spans="2:9">
      <c r="B175" s="2">
        <v>11</v>
      </c>
      <c r="C175" s="2" t="s">
        <v>662</v>
      </c>
      <c r="D175" s="2" t="s">
        <v>663</v>
      </c>
      <c r="E175" s="2" t="s">
        <v>32</v>
      </c>
      <c r="G175" s="2" t="s">
        <v>664</v>
      </c>
      <c r="H175" s="2">
        <v>0.16</v>
      </c>
      <c r="I175" s="2">
        <v>1.76</v>
      </c>
    </row>
    <row r="176" spans="2:9">
      <c r="B176" s="2">
        <v>12</v>
      </c>
      <c r="C176" s="2" t="s">
        <v>662</v>
      </c>
      <c r="D176" s="2" t="s">
        <v>663</v>
      </c>
      <c r="E176" s="2" t="s">
        <v>33</v>
      </c>
      <c r="G176" s="2" t="s">
        <v>664</v>
      </c>
      <c r="H176" s="2">
        <v>0.16</v>
      </c>
      <c r="I176" s="2">
        <v>1.92</v>
      </c>
    </row>
    <row r="177" spans="2:9">
      <c r="B177" s="2">
        <v>1</v>
      </c>
      <c r="C177" s="2" t="s">
        <v>662</v>
      </c>
      <c r="D177" s="2" t="s">
        <v>663</v>
      </c>
      <c r="E177" s="2" t="s">
        <v>34</v>
      </c>
      <c r="G177" s="2" t="s">
        <v>664</v>
      </c>
      <c r="H177" s="2">
        <v>0.16</v>
      </c>
      <c r="I177" s="2">
        <v>0.16</v>
      </c>
    </row>
    <row r="178" spans="2:9">
      <c r="B178" s="2">
        <v>1</v>
      </c>
      <c r="C178" s="2" t="s">
        <v>665</v>
      </c>
      <c r="D178" s="2" t="s">
        <v>666</v>
      </c>
      <c r="G178" s="2" t="s">
        <v>667</v>
      </c>
      <c r="H178" s="2">
        <v>36.119999999999997</v>
      </c>
      <c r="I178" s="2">
        <v>36.119999999999997</v>
      </c>
    </row>
    <row r="179" spans="2:9">
      <c r="B179" s="2">
        <v>1</v>
      </c>
      <c r="C179" s="2" t="s">
        <v>668</v>
      </c>
      <c r="D179" s="2" t="s">
        <v>268</v>
      </c>
      <c r="E179" s="2" t="s">
        <v>30</v>
      </c>
      <c r="F179" s="2" t="s">
        <v>112</v>
      </c>
      <c r="G179" s="2" t="s">
        <v>270</v>
      </c>
      <c r="H179" s="2">
        <v>0.69</v>
      </c>
      <c r="I179" s="2">
        <v>0.69</v>
      </c>
    </row>
    <row r="180" spans="2:9">
      <c r="B180" s="2">
        <v>1</v>
      </c>
      <c r="C180" s="2" t="s">
        <v>668</v>
      </c>
      <c r="D180" s="2" t="s">
        <v>268</v>
      </c>
      <c r="E180" s="2" t="s">
        <v>30</v>
      </c>
      <c r="F180" s="2" t="s">
        <v>216</v>
      </c>
      <c r="G180" s="2" t="s">
        <v>270</v>
      </c>
      <c r="H180" s="2">
        <v>0.69</v>
      </c>
      <c r="I180" s="2">
        <v>0.69</v>
      </c>
    </row>
    <row r="181" spans="2:9">
      <c r="B181" s="2">
        <v>1</v>
      </c>
      <c r="C181" s="2" t="s">
        <v>668</v>
      </c>
      <c r="D181" s="2" t="s">
        <v>268</v>
      </c>
      <c r="E181" s="2" t="s">
        <v>30</v>
      </c>
      <c r="F181" s="2" t="s">
        <v>218</v>
      </c>
      <c r="G181" s="2" t="s">
        <v>270</v>
      </c>
      <c r="H181" s="2">
        <v>0.69</v>
      </c>
      <c r="I181" s="2">
        <v>0.69</v>
      </c>
    </row>
    <row r="182" spans="2:9">
      <c r="B182" s="2">
        <v>1</v>
      </c>
      <c r="C182" s="2" t="s">
        <v>668</v>
      </c>
      <c r="D182" s="2" t="s">
        <v>268</v>
      </c>
      <c r="E182" s="2" t="s">
        <v>30</v>
      </c>
      <c r="F182" s="2" t="s">
        <v>219</v>
      </c>
      <c r="G182" s="2" t="s">
        <v>270</v>
      </c>
      <c r="H182" s="2">
        <v>0.69</v>
      </c>
      <c r="I182" s="2">
        <v>0.69</v>
      </c>
    </row>
    <row r="183" spans="2:9">
      <c r="B183" s="2">
        <v>1</v>
      </c>
      <c r="C183" s="2" t="s">
        <v>668</v>
      </c>
      <c r="D183" s="2" t="s">
        <v>268</v>
      </c>
      <c r="E183" s="2" t="s">
        <v>30</v>
      </c>
      <c r="F183" s="2" t="s">
        <v>269</v>
      </c>
      <c r="G183" s="2" t="s">
        <v>270</v>
      </c>
      <c r="H183" s="2">
        <v>0.69</v>
      </c>
      <c r="I183" s="2">
        <v>0.69</v>
      </c>
    </row>
    <row r="184" spans="2:9">
      <c r="B184" s="2">
        <v>1</v>
      </c>
      <c r="C184" s="2" t="s">
        <v>668</v>
      </c>
      <c r="D184" s="2" t="s">
        <v>268</v>
      </c>
      <c r="E184" s="2" t="s">
        <v>30</v>
      </c>
      <c r="F184" s="2" t="s">
        <v>220</v>
      </c>
      <c r="G184" s="2" t="s">
        <v>270</v>
      </c>
      <c r="H184" s="2">
        <v>0.69</v>
      </c>
      <c r="I184" s="2">
        <v>0.69</v>
      </c>
    </row>
    <row r="185" spans="2:9">
      <c r="B185" s="2">
        <v>1</v>
      </c>
      <c r="C185" s="2" t="s">
        <v>668</v>
      </c>
      <c r="D185" s="2" t="s">
        <v>268</v>
      </c>
      <c r="E185" s="2" t="s">
        <v>30</v>
      </c>
      <c r="F185" s="2" t="s">
        <v>271</v>
      </c>
      <c r="G185" s="2" t="s">
        <v>270</v>
      </c>
      <c r="H185" s="2">
        <v>0.69</v>
      </c>
      <c r="I185" s="2">
        <v>0.69</v>
      </c>
    </row>
    <row r="186" spans="2:9">
      <c r="B186" s="2">
        <v>1</v>
      </c>
      <c r="C186" s="2" t="s">
        <v>668</v>
      </c>
      <c r="D186" s="2" t="s">
        <v>268</v>
      </c>
      <c r="E186" s="2" t="s">
        <v>30</v>
      </c>
      <c r="F186" s="2" t="s">
        <v>272</v>
      </c>
      <c r="G186" s="2" t="s">
        <v>270</v>
      </c>
      <c r="H186" s="2">
        <v>0.69</v>
      </c>
      <c r="I186" s="2">
        <v>0.69</v>
      </c>
    </row>
    <row r="187" spans="2:9">
      <c r="B187" s="2">
        <v>1</v>
      </c>
      <c r="C187" s="2" t="s">
        <v>668</v>
      </c>
      <c r="D187" s="2" t="s">
        <v>268</v>
      </c>
      <c r="E187" s="2" t="s">
        <v>30</v>
      </c>
      <c r="F187" s="2" t="s">
        <v>274</v>
      </c>
      <c r="G187" s="2" t="s">
        <v>270</v>
      </c>
      <c r="H187" s="2">
        <v>0.69</v>
      </c>
      <c r="I187" s="2">
        <v>0.69</v>
      </c>
    </row>
    <row r="188" spans="2:9">
      <c r="B188" s="2">
        <v>1</v>
      </c>
      <c r="C188" s="2" t="s">
        <v>668</v>
      </c>
      <c r="D188" s="2" t="s">
        <v>268</v>
      </c>
      <c r="E188" s="2" t="s">
        <v>30</v>
      </c>
      <c r="F188" s="2" t="s">
        <v>316</v>
      </c>
      <c r="G188" s="2" t="s">
        <v>270</v>
      </c>
      <c r="H188" s="2">
        <v>0.69</v>
      </c>
      <c r="I188" s="2">
        <v>0.69</v>
      </c>
    </row>
    <row r="189" spans="2:9">
      <c r="B189" s="2">
        <v>1</v>
      </c>
      <c r="C189" s="2" t="s">
        <v>668</v>
      </c>
      <c r="D189" s="2" t="s">
        <v>268</v>
      </c>
      <c r="E189" s="2" t="s">
        <v>30</v>
      </c>
      <c r="F189" s="2" t="s">
        <v>275</v>
      </c>
      <c r="G189" s="2" t="s">
        <v>270</v>
      </c>
      <c r="H189" s="2">
        <v>0.69</v>
      </c>
      <c r="I189" s="2">
        <v>0.69</v>
      </c>
    </row>
    <row r="190" spans="2:9">
      <c r="B190" s="2">
        <v>1</v>
      </c>
      <c r="C190" s="2" t="s">
        <v>668</v>
      </c>
      <c r="D190" s="2" t="s">
        <v>268</v>
      </c>
      <c r="E190" s="2" t="s">
        <v>30</v>
      </c>
      <c r="F190" s="2" t="s">
        <v>669</v>
      </c>
      <c r="G190" s="2" t="s">
        <v>270</v>
      </c>
      <c r="H190" s="2">
        <v>0.69</v>
      </c>
      <c r="I190" s="2">
        <v>0.69</v>
      </c>
    </row>
    <row r="191" spans="2:9">
      <c r="B191" s="2">
        <v>1</v>
      </c>
      <c r="C191" s="2" t="s">
        <v>668</v>
      </c>
      <c r="D191" s="2" t="s">
        <v>268</v>
      </c>
      <c r="E191" s="2" t="s">
        <v>30</v>
      </c>
      <c r="F191" s="2" t="s">
        <v>670</v>
      </c>
      <c r="G191" s="2" t="s">
        <v>270</v>
      </c>
      <c r="H191" s="2">
        <v>0.69</v>
      </c>
      <c r="I191" s="2">
        <v>0.69</v>
      </c>
    </row>
    <row r="192" spans="2:9">
      <c r="B192" s="2">
        <v>1</v>
      </c>
      <c r="C192" s="2" t="s">
        <v>668</v>
      </c>
      <c r="D192" s="2" t="s">
        <v>268</v>
      </c>
      <c r="E192" s="2" t="s">
        <v>30</v>
      </c>
      <c r="F192" s="2" t="s">
        <v>317</v>
      </c>
      <c r="G192" s="2" t="s">
        <v>270</v>
      </c>
      <c r="H192" s="2">
        <v>0.69</v>
      </c>
      <c r="I192" s="2">
        <v>0.69</v>
      </c>
    </row>
    <row r="193" spans="2:9">
      <c r="B193" s="2">
        <v>1</v>
      </c>
      <c r="C193" s="2" t="s">
        <v>668</v>
      </c>
      <c r="D193" s="2" t="s">
        <v>268</v>
      </c>
      <c r="E193" s="2" t="s">
        <v>30</v>
      </c>
      <c r="F193" s="2" t="s">
        <v>308</v>
      </c>
      <c r="G193" s="2" t="s">
        <v>270</v>
      </c>
      <c r="H193" s="2">
        <v>0.69</v>
      </c>
      <c r="I193" s="2">
        <v>0.69</v>
      </c>
    </row>
    <row r="194" spans="2:9">
      <c r="B194" s="2">
        <v>1</v>
      </c>
      <c r="C194" s="2" t="s">
        <v>668</v>
      </c>
      <c r="D194" s="2" t="s">
        <v>268</v>
      </c>
      <c r="E194" s="2" t="s">
        <v>31</v>
      </c>
      <c r="F194" s="2" t="s">
        <v>112</v>
      </c>
      <c r="G194" s="2" t="s">
        <v>270</v>
      </c>
      <c r="H194" s="2">
        <v>0.69</v>
      </c>
      <c r="I194" s="2">
        <v>0.69</v>
      </c>
    </row>
    <row r="195" spans="2:9">
      <c r="B195" s="2">
        <v>1</v>
      </c>
      <c r="C195" s="2" t="s">
        <v>668</v>
      </c>
      <c r="D195" s="2" t="s">
        <v>268</v>
      </c>
      <c r="E195" s="2" t="s">
        <v>31</v>
      </c>
      <c r="F195" s="2" t="s">
        <v>216</v>
      </c>
      <c r="G195" s="2" t="s">
        <v>270</v>
      </c>
      <c r="H195" s="2">
        <v>0.69</v>
      </c>
      <c r="I195" s="2">
        <v>0.69</v>
      </c>
    </row>
    <row r="196" spans="2:9">
      <c r="B196" s="2">
        <v>1</v>
      </c>
      <c r="C196" s="2" t="s">
        <v>668</v>
      </c>
      <c r="D196" s="2" t="s">
        <v>268</v>
      </c>
      <c r="E196" s="2" t="s">
        <v>31</v>
      </c>
      <c r="F196" s="2" t="s">
        <v>218</v>
      </c>
      <c r="G196" s="2" t="s">
        <v>270</v>
      </c>
      <c r="H196" s="2">
        <v>0.69</v>
      </c>
      <c r="I196" s="2">
        <v>0.69</v>
      </c>
    </row>
    <row r="197" spans="2:9">
      <c r="B197" s="2">
        <v>1</v>
      </c>
      <c r="C197" s="2" t="s">
        <v>668</v>
      </c>
      <c r="D197" s="2" t="s">
        <v>268</v>
      </c>
      <c r="E197" s="2" t="s">
        <v>31</v>
      </c>
      <c r="F197" s="2" t="s">
        <v>219</v>
      </c>
      <c r="G197" s="2" t="s">
        <v>270</v>
      </c>
      <c r="H197" s="2">
        <v>0.69</v>
      </c>
      <c r="I197" s="2">
        <v>0.69</v>
      </c>
    </row>
    <row r="198" spans="2:9">
      <c r="B198" s="2">
        <v>1</v>
      </c>
      <c r="C198" s="2" t="s">
        <v>668</v>
      </c>
      <c r="D198" s="2" t="s">
        <v>268</v>
      </c>
      <c r="E198" s="2" t="s">
        <v>31</v>
      </c>
      <c r="F198" s="2" t="s">
        <v>269</v>
      </c>
      <c r="G198" s="2" t="s">
        <v>270</v>
      </c>
      <c r="H198" s="2">
        <v>0.69</v>
      </c>
      <c r="I198" s="2">
        <v>0.69</v>
      </c>
    </row>
    <row r="199" spans="2:9">
      <c r="B199" s="2">
        <v>1</v>
      </c>
      <c r="C199" s="2" t="s">
        <v>668</v>
      </c>
      <c r="D199" s="2" t="s">
        <v>268</v>
      </c>
      <c r="E199" s="2" t="s">
        <v>31</v>
      </c>
      <c r="F199" s="2" t="s">
        <v>220</v>
      </c>
      <c r="G199" s="2" t="s">
        <v>270</v>
      </c>
      <c r="H199" s="2">
        <v>0.69</v>
      </c>
      <c r="I199" s="2">
        <v>0.69</v>
      </c>
    </row>
    <row r="200" spans="2:9">
      <c r="B200" s="2">
        <v>1</v>
      </c>
      <c r="C200" s="2" t="s">
        <v>668</v>
      </c>
      <c r="D200" s="2" t="s">
        <v>268</v>
      </c>
      <c r="E200" s="2" t="s">
        <v>31</v>
      </c>
      <c r="F200" s="2" t="s">
        <v>271</v>
      </c>
      <c r="G200" s="2" t="s">
        <v>270</v>
      </c>
      <c r="H200" s="2">
        <v>0.69</v>
      </c>
      <c r="I200" s="2">
        <v>0.69</v>
      </c>
    </row>
    <row r="201" spans="2:9">
      <c r="B201" s="2">
        <v>11</v>
      </c>
      <c r="C201" s="2" t="s">
        <v>668</v>
      </c>
      <c r="D201" s="2" t="s">
        <v>268</v>
      </c>
      <c r="E201" s="2" t="s">
        <v>31</v>
      </c>
      <c r="F201" s="2" t="s">
        <v>272</v>
      </c>
      <c r="G201" s="2" t="s">
        <v>270</v>
      </c>
      <c r="H201" s="2">
        <v>0.69</v>
      </c>
      <c r="I201" s="2">
        <v>7.59</v>
      </c>
    </row>
    <row r="202" spans="2:9">
      <c r="B202" s="2">
        <v>11</v>
      </c>
      <c r="C202" s="2" t="s">
        <v>668</v>
      </c>
      <c r="D202" s="2" t="s">
        <v>268</v>
      </c>
      <c r="E202" s="2" t="s">
        <v>31</v>
      </c>
      <c r="F202" s="2" t="s">
        <v>274</v>
      </c>
      <c r="G202" s="2" t="s">
        <v>270</v>
      </c>
      <c r="H202" s="2">
        <v>0.69</v>
      </c>
      <c r="I202" s="2">
        <v>7.59</v>
      </c>
    </row>
    <row r="203" spans="2:9">
      <c r="B203" s="2">
        <v>1</v>
      </c>
      <c r="C203" s="2" t="s">
        <v>668</v>
      </c>
      <c r="D203" s="2" t="s">
        <v>268</v>
      </c>
      <c r="E203" s="2" t="s">
        <v>31</v>
      </c>
      <c r="F203" s="2" t="s">
        <v>316</v>
      </c>
      <c r="G203" s="2" t="s">
        <v>270</v>
      </c>
      <c r="H203" s="2">
        <v>0.69</v>
      </c>
      <c r="I203" s="2">
        <v>0.69</v>
      </c>
    </row>
    <row r="204" spans="2:9">
      <c r="B204" s="2">
        <v>11</v>
      </c>
      <c r="C204" s="2" t="s">
        <v>668</v>
      </c>
      <c r="D204" s="2" t="s">
        <v>268</v>
      </c>
      <c r="E204" s="2" t="s">
        <v>31</v>
      </c>
      <c r="F204" s="2" t="s">
        <v>669</v>
      </c>
      <c r="G204" s="2" t="s">
        <v>270</v>
      </c>
      <c r="H204" s="2">
        <v>0.69</v>
      </c>
      <c r="I204" s="2">
        <v>7.59</v>
      </c>
    </row>
    <row r="205" spans="2:9">
      <c r="B205" s="2">
        <v>11</v>
      </c>
      <c r="C205" s="2" t="s">
        <v>668</v>
      </c>
      <c r="D205" s="2" t="s">
        <v>268</v>
      </c>
      <c r="E205" s="2" t="s">
        <v>31</v>
      </c>
      <c r="F205" s="2" t="s">
        <v>317</v>
      </c>
      <c r="G205" s="2" t="s">
        <v>270</v>
      </c>
      <c r="H205" s="2">
        <v>0.69</v>
      </c>
      <c r="I205" s="2">
        <v>7.59</v>
      </c>
    </row>
    <row r="206" spans="2:9">
      <c r="B206" s="2">
        <v>11</v>
      </c>
      <c r="C206" s="2" t="s">
        <v>668</v>
      </c>
      <c r="D206" s="2" t="s">
        <v>268</v>
      </c>
      <c r="E206" s="2" t="s">
        <v>31</v>
      </c>
      <c r="F206" s="2" t="s">
        <v>308</v>
      </c>
      <c r="G206" s="2" t="s">
        <v>270</v>
      </c>
      <c r="H206" s="2">
        <v>0.69</v>
      </c>
      <c r="I206" s="2">
        <v>7.59</v>
      </c>
    </row>
    <row r="207" spans="2:9">
      <c r="B207" s="2">
        <v>1</v>
      </c>
      <c r="C207" s="2" t="s">
        <v>668</v>
      </c>
      <c r="D207" s="2" t="s">
        <v>268</v>
      </c>
      <c r="E207" s="2" t="s">
        <v>95</v>
      </c>
      <c r="F207" s="2" t="s">
        <v>112</v>
      </c>
      <c r="G207" s="2" t="s">
        <v>270</v>
      </c>
      <c r="H207" s="2">
        <v>0.69</v>
      </c>
      <c r="I207" s="2">
        <v>0.69</v>
      </c>
    </row>
    <row r="208" spans="2:9">
      <c r="B208" s="2">
        <v>1</v>
      </c>
      <c r="C208" s="2" t="s">
        <v>668</v>
      </c>
      <c r="D208" s="2" t="s">
        <v>268</v>
      </c>
      <c r="E208" s="2" t="s">
        <v>95</v>
      </c>
      <c r="F208" s="2" t="s">
        <v>216</v>
      </c>
      <c r="G208" s="2" t="s">
        <v>270</v>
      </c>
      <c r="H208" s="2">
        <v>0.69</v>
      </c>
      <c r="I208" s="2">
        <v>0.69</v>
      </c>
    </row>
    <row r="209" spans="2:9">
      <c r="B209" s="2">
        <v>1</v>
      </c>
      <c r="C209" s="2" t="s">
        <v>668</v>
      </c>
      <c r="D209" s="2" t="s">
        <v>268</v>
      </c>
      <c r="E209" s="2" t="s">
        <v>95</v>
      </c>
      <c r="F209" s="2" t="s">
        <v>218</v>
      </c>
      <c r="G209" s="2" t="s">
        <v>270</v>
      </c>
      <c r="H209" s="2">
        <v>0.69</v>
      </c>
      <c r="I209" s="2">
        <v>0.69</v>
      </c>
    </row>
    <row r="210" spans="2:9">
      <c r="B210" s="2">
        <v>1</v>
      </c>
      <c r="C210" s="2" t="s">
        <v>668</v>
      </c>
      <c r="D210" s="2" t="s">
        <v>268</v>
      </c>
      <c r="E210" s="2" t="s">
        <v>95</v>
      </c>
      <c r="F210" s="2" t="s">
        <v>219</v>
      </c>
      <c r="G210" s="2" t="s">
        <v>270</v>
      </c>
      <c r="H210" s="2">
        <v>0.69</v>
      </c>
      <c r="I210" s="2">
        <v>0.69</v>
      </c>
    </row>
    <row r="211" spans="2:9">
      <c r="B211" s="2">
        <v>1</v>
      </c>
      <c r="C211" s="2" t="s">
        <v>668</v>
      </c>
      <c r="D211" s="2" t="s">
        <v>268</v>
      </c>
      <c r="E211" s="2" t="s">
        <v>95</v>
      </c>
      <c r="F211" s="2" t="s">
        <v>269</v>
      </c>
      <c r="G211" s="2" t="s">
        <v>270</v>
      </c>
      <c r="H211" s="2">
        <v>0.69</v>
      </c>
      <c r="I211" s="2">
        <v>0.69</v>
      </c>
    </row>
    <row r="212" spans="2:9">
      <c r="B212" s="2">
        <v>1</v>
      </c>
      <c r="C212" s="2" t="s">
        <v>668</v>
      </c>
      <c r="D212" s="2" t="s">
        <v>268</v>
      </c>
      <c r="E212" s="2" t="s">
        <v>95</v>
      </c>
      <c r="F212" s="2" t="s">
        <v>220</v>
      </c>
      <c r="G212" s="2" t="s">
        <v>270</v>
      </c>
      <c r="H212" s="2">
        <v>0.69</v>
      </c>
      <c r="I212" s="2">
        <v>0.69</v>
      </c>
    </row>
    <row r="213" spans="2:9">
      <c r="B213" s="2">
        <v>1</v>
      </c>
      <c r="C213" s="2" t="s">
        <v>668</v>
      </c>
      <c r="D213" s="2" t="s">
        <v>268</v>
      </c>
      <c r="E213" s="2" t="s">
        <v>95</v>
      </c>
      <c r="F213" s="2" t="s">
        <v>271</v>
      </c>
      <c r="G213" s="2" t="s">
        <v>270</v>
      </c>
      <c r="H213" s="2">
        <v>0.69</v>
      </c>
      <c r="I213" s="2">
        <v>0.69</v>
      </c>
    </row>
    <row r="214" spans="2:9">
      <c r="B214" s="2">
        <v>1</v>
      </c>
      <c r="C214" s="2" t="s">
        <v>668</v>
      </c>
      <c r="D214" s="2" t="s">
        <v>268</v>
      </c>
      <c r="E214" s="2" t="s">
        <v>95</v>
      </c>
      <c r="F214" s="2" t="s">
        <v>272</v>
      </c>
      <c r="G214" s="2" t="s">
        <v>270</v>
      </c>
      <c r="H214" s="2">
        <v>0.69</v>
      </c>
      <c r="I214" s="2">
        <v>0.69</v>
      </c>
    </row>
    <row r="215" spans="2:9">
      <c r="B215" s="2">
        <v>1</v>
      </c>
      <c r="C215" s="2" t="s">
        <v>668</v>
      </c>
      <c r="D215" s="2" t="s">
        <v>268</v>
      </c>
      <c r="E215" s="2" t="s">
        <v>95</v>
      </c>
      <c r="F215" s="2" t="s">
        <v>273</v>
      </c>
      <c r="G215" s="2" t="s">
        <v>270</v>
      </c>
      <c r="H215" s="2">
        <v>0.69</v>
      </c>
      <c r="I215" s="2">
        <v>0.69</v>
      </c>
    </row>
    <row r="216" spans="2:9">
      <c r="B216" s="2">
        <v>1</v>
      </c>
      <c r="C216" s="2" t="s">
        <v>668</v>
      </c>
      <c r="D216" s="2" t="s">
        <v>268</v>
      </c>
      <c r="E216" s="2" t="s">
        <v>95</v>
      </c>
      <c r="F216" s="2" t="s">
        <v>274</v>
      </c>
      <c r="G216" s="2" t="s">
        <v>270</v>
      </c>
      <c r="H216" s="2">
        <v>0.69</v>
      </c>
      <c r="I216" s="2">
        <v>0.69</v>
      </c>
    </row>
    <row r="217" spans="2:9">
      <c r="B217" s="2">
        <v>1</v>
      </c>
      <c r="C217" s="2" t="s">
        <v>668</v>
      </c>
      <c r="D217" s="2" t="s">
        <v>268</v>
      </c>
      <c r="E217" s="2" t="s">
        <v>95</v>
      </c>
      <c r="F217" s="2" t="s">
        <v>316</v>
      </c>
      <c r="G217" s="2" t="s">
        <v>270</v>
      </c>
      <c r="H217" s="2">
        <v>0.69</v>
      </c>
      <c r="I217" s="2">
        <v>0.69</v>
      </c>
    </row>
    <row r="218" spans="2:9">
      <c r="B218" s="2">
        <v>1</v>
      </c>
      <c r="C218" s="2" t="s">
        <v>668</v>
      </c>
      <c r="D218" s="2" t="s">
        <v>268</v>
      </c>
      <c r="E218" s="2" t="s">
        <v>95</v>
      </c>
      <c r="F218" s="2" t="s">
        <v>275</v>
      </c>
      <c r="G218" s="2" t="s">
        <v>270</v>
      </c>
      <c r="H218" s="2">
        <v>0.69</v>
      </c>
      <c r="I218" s="2">
        <v>0.69</v>
      </c>
    </row>
    <row r="219" spans="2:9">
      <c r="B219" s="2">
        <v>1</v>
      </c>
      <c r="C219" s="2" t="s">
        <v>668</v>
      </c>
      <c r="D219" s="2" t="s">
        <v>268</v>
      </c>
      <c r="E219" s="2" t="s">
        <v>95</v>
      </c>
      <c r="F219" s="2" t="s">
        <v>669</v>
      </c>
      <c r="G219" s="2" t="s">
        <v>270</v>
      </c>
      <c r="H219" s="2">
        <v>0.69</v>
      </c>
      <c r="I219" s="2">
        <v>0.69</v>
      </c>
    </row>
    <row r="220" spans="2:9">
      <c r="B220" s="2">
        <v>1</v>
      </c>
      <c r="C220" s="2" t="s">
        <v>668</v>
      </c>
      <c r="D220" s="2" t="s">
        <v>268</v>
      </c>
      <c r="E220" s="2" t="s">
        <v>95</v>
      </c>
      <c r="F220" s="2" t="s">
        <v>670</v>
      </c>
      <c r="G220" s="2" t="s">
        <v>270</v>
      </c>
      <c r="H220" s="2">
        <v>0.69</v>
      </c>
      <c r="I220" s="2">
        <v>0.69</v>
      </c>
    </row>
    <row r="221" spans="2:9">
      <c r="B221" s="2">
        <v>1</v>
      </c>
      <c r="C221" s="2" t="s">
        <v>668</v>
      </c>
      <c r="D221" s="2" t="s">
        <v>268</v>
      </c>
      <c r="E221" s="2" t="s">
        <v>95</v>
      </c>
      <c r="F221" s="2" t="s">
        <v>317</v>
      </c>
      <c r="G221" s="2" t="s">
        <v>270</v>
      </c>
      <c r="H221" s="2">
        <v>0.69</v>
      </c>
      <c r="I221" s="2">
        <v>0.69</v>
      </c>
    </row>
    <row r="222" spans="2:9">
      <c r="B222" s="2">
        <v>1</v>
      </c>
      <c r="C222" s="2" t="s">
        <v>668</v>
      </c>
      <c r="D222" s="2" t="s">
        <v>268</v>
      </c>
      <c r="E222" s="2" t="s">
        <v>95</v>
      </c>
      <c r="F222" s="2" t="s">
        <v>276</v>
      </c>
      <c r="G222" s="2" t="s">
        <v>270</v>
      </c>
      <c r="H222" s="2">
        <v>0.69</v>
      </c>
      <c r="I222" s="2">
        <v>0.69</v>
      </c>
    </row>
    <row r="223" spans="2:9">
      <c r="B223" s="2">
        <v>1</v>
      </c>
      <c r="C223" s="2" t="s">
        <v>668</v>
      </c>
      <c r="D223" s="2" t="s">
        <v>268</v>
      </c>
      <c r="E223" s="2" t="s">
        <v>95</v>
      </c>
      <c r="F223" s="2" t="s">
        <v>308</v>
      </c>
      <c r="G223" s="2" t="s">
        <v>270</v>
      </c>
      <c r="H223" s="2">
        <v>0.69</v>
      </c>
      <c r="I223" s="2">
        <v>0.69</v>
      </c>
    </row>
    <row r="224" spans="2:9">
      <c r="B224" s="2">
        <v>1</v>
      </c>
      <c r="C224" s="2" t="s">
        <v>668</v>
      </c>
      <c r="D224" s="2" t="s">
        <v>268</v>
      </c>
      <c r="E224" s="2" t="s">
        <v>32</v>
      </c>
      <c r="F224" s="2" t="s">
        <v>112</v>
      </c>
      <c r="G224" s="2" t="s">
        <v>270</v>
      </c>
      <c r="H224" s="2">
        <v>0.69</v>
      </c>
      <c r="I224" s="2">
        <v>0.69</v>
      </c>
    </row>
    <row r="225" spans="2:9">
      <c r="B225" s="2">
        <v>1</v>
      </c>
      <c r="C225" s="2" t="s">
        <v>668</v>
      </c>
      <c r="D225" s="2" t="s">
        <v>268</v>
      </c>
      <c r="E225" s="2" t="s">
        <v>32</v>
      </c>
      <c r="F225" s="2" t="s">
        <v>216</v>
      </c>
      <c r="G225" s="2" t="s">
        <v>270</v>
      </c>
      <c r="H225" s="2">
        <v>0.69</v>
      </c>
      <c r="I225" s="2">
        <v>0.69</v>
      </c>
    </row>
    <row r="226" spans="2:9">
      <c r="B226" s="2">
        <v>1</v>
      </c>
      <c r="C226" s="2" t="s">
        <v>668</v>
      </c>
      <c r="D226" s="2" t="s">
        <v>268</v>
      </c>
      <c r="E226" s="2" t="s">
        <v>32</v>
      </c>
      <c r="F226" s="2" t="s">
        <v>218</v>
      </c>
      <c r="G226" s="2" t="s">
        <v>270</v>
      </c>
      <c r="H226" s="2">
        <v>0.69</v>
      </c>
      <c r="I226" s="2">
        <v>0.69</v>
      </c>
    </row>
    <row r="227" spans="2:9">
      <c r="B227" s="2">
        <v>1</v>
      </c>
      <c r="C227" s="2" t="s">
        <v>668</v>
      </c>
      <c r="D227" s="2" t="s">
        <v>268</v>
      </c>
      <c r="E227" s="2" t="s">
        <v>32</v>
      </c>
      <c r="F227" s="2" t="s">
        <v>219</v>
      </c>
      <c r="G227" s="2" t="s">
        <v>270</v>
      </c>
      <c r="H227" s="2">
        <v>0.69</v>
      </c>
      <c r="I227" s="2">
        <v>0.69</v>
      </c>
    </row>
    <row r="228" spans="2:9">
      <c r="B228" s="2">
        <v>11</v>
      </c>
      <c r="C228" s="2" t="s">
        <v>668</v>
      </c>
      <c r="D228" s="2" t="s">
        <v>268</v>
      </c>
      <c r="E228" s="2" t="s">
        <v>32</v>
      </c>
      <c r="F228" s="2" t="s">
        <v>220</v>
      </c>
      <c r="G228" s="2" t="s">
        <v>270</v>
      </c>
      <c r="H228" s="2">
        <v>0.69</v>
      </c>
      <c r="I228" s="2">
        <v>7.59</v>
      </c>
    </row>
    <row r="229" spans="2:9">
      <c r="B229" s="2">
        <v>1</v>
      </c>
      <c r="C229" s="2" t="s">
        <v>668</v>
      </c>
      <c r="D229" s="2" t="s">
        <v>268</v>
      </c>
      <c r="E229" s="2" t="s">
        <v>32</v>
      </c>
      <c r="F229" s="2" t="s">
        <v>271</v>
      </c>
      <c r="G229" s="2" t="s">
        <v>270</v>
      </c>
      <c r="H229" s="2">
        <v>0.69</v>
      </c>
      <c r="I229" s="2">
        <v>0.69</v>
      </c>
    </row>
    <row r="230" spans="2:9">
      <c r="B230" s="2">
        <v>1</v>
      </c>
      <c r="C230" s="2" t="s">
        <v>668</v>
      </c>
      <c r="D230" s="2" t="s">
        <v>268</v>
      </c>
      <c r="E230" s="2" t="s">
        <v>32</v>
      </c>
      <c r="F230" s="2" t="s">
        <v>272</v>
      </c>
      <c r="G230" s="2" t="s">
        <v>270</v>
      </c>
      <c r="H230" s="2">
        <v>0.69</v>
      </c>
      <c r="I230" s="2">
        <v>0.69</v>
      </c>
    </row>
    <row r="231" spans="2:9">
      <c r="B231" s="2">
        <v>1</v>
      </c>
      <c r="C231" s="2" t="s">
        <v>668</v>
      </c>
      <c r="D231" s="2" t="s">
        <v>268</v>
      </c>
      <c r="E231" s="2" t="s">
        <v>32</v>
      </c>
      <c r="F231" s="2" t="s">
        <v>273</v>
      </c>
      <c r="G231" s="2" t="s">
        <v>270</v>
      </c>
      <c r="H231" s="2">
        <v>0.69</v>
      </c>
      <c r="I231" s="2">
        <v>0.69</v>
      </c>
    </row>
    <row r="232" spans="2:9">
      <c r="B232" s="2">
        <v>1</v>
      </c>
      <c r="C232" s="2" t="s">
        <v>668</v>
      </c>
      <c r="D232" s="2" t="s">
        <v>268</v>
      </c>
      <c r="E232" s="2" t="s">
        <v>32</v>
      </c>
      <c r="F232" s="2" t="s">
        <v>274</v>
      </c>
      <c r="G232" s="2" t="s">
        <v>270</v>
      </c>
      <c r="H232" s="2">
        <v>0.69</v>
      </c>
      <c r="I232" s="2">
        <v>0.69</v>
      </c>
    </row>
    <row r="233" spans="2:9">
      <c r="B233" s="2">
        <v>1</v>
      </c>
      <c r="C233" s="2" t="s">
        <v>671</v>
      </c>
      <c r="D233" s="2" t="s">
        <v>672</v>
      </c>
      <c r="G233" s="2" t="s">
        <v>673</v>
      </c>
      <c r="H233" s="2">
        <v>37.36</v>
      </c>
      <c r="I233" s="2">
        <v>37.36</v>
      </c>
    </row>
    <row r="234" spans="2:9">
      <c r="B234" s="2">
        <v>2</v>
      </c>
      <c r="C234" s="2" t="s">
        <v>109</v>
      </c>
      <c r="D234" s="2" t="s">
        <v>674</v>
      </c>
      <c r="E234" s="2" t="s">
        <v>28</v>
      </c>
      <c r="G234" s="2" t="s">
        <v>675</v>
      </c>
      <c r="H234" s="2">
        <v>0.16</v>
      </c>
      <c r="I234" s="2">
        <v>0.32</v>
      </c>
    </row>
    <row r="235" spans="2:9">
      <c r="B235" s="2">
        <v>2</v>
      </c>
      <c r="C235" s="2" t="s">
        <v>109</v>
      </c>
      <c r="D235" s="2" t="s">
        <v>674</v>
      </c>
      <c r="E235" s="2" t="s">
        <v>72</v>
      </c>
      <c r="G235" s="2" t="s">
        <v>675</v>
      </c>
      <c r="H235" s="2">
        <v>0.16</v>
      </c>
      <c r="I235" s="2">
        <v>0.32</v>
      </c>
    </row>
    <row r="236" spans="2:9">
      <c r="B236" s="2">
        <v>334</v>
      </c>
      <c r="C236" s="2" t="s">
        <v>109</v>
      </c>
      <c r="D236" s="2" t="s">
        <v>674</v>
      </c>
      <c r="E236" s="2" t="s">
        <v>31</v>
      </c>
      <c r="G236" s="2" t="s">
        <v>675</v>
      </c>
      <c r="H236" s="2">
        <v>0.16</v>
      </c>
      <c r="I236" s="2">
        <v>53.44</v>
      </c>
    </row>
    <row r="237" spans="2:9">
      <c r="B237" s="2">
        <v>1</v>
      </c>
      <c r="C237" s="2" t="s">
        <v>676</v>
      </c>
      <c r="D237" s="2" t="s">
        <v>677</v>
      </c>
      <c r="E237" s="2" t="s">
        <v>28</v>
      </c>
      <c r="F237" s="2" t="s">
        <v>279</v>
      </c>
      <c r="G237" s="2" t="s">
        <v>678</v>
      </c>
      <c r="H237" s="2">
        <v>0.66</v>
      </c>
      <c r="I237" s="2">
        <v>0.66</v>
      </c>
    </row>
    <row r="238" spans="2:9">
      <c r="B238" s="2">
        <v>1</v>
      </c>
      <c r="C238" s="2" t="s">
        <v>676</v>
      </c>
      <c r="D238" s="2" t="s">
        <v>677</v>
      </c>
      <c r="E238" s="2" t="s">
        <v>28</v>
      </c>
      <c r="F238" s="2" t="s">
        <v>679</v>
      </c>
      <c r="G238" s="2" t="s">
        <v>678</v>
      </c>
      <c r="H238" s="2">
        <v>0.66</v>
      </c>
      <c r="I238" s="2">
        <v>0.66</v>
      </c>
    </row>
    <row r="239" spans="2:9">
      <c r="B239" s="2">
        <v>1</v>
      </c>
      <c r="C239" s="2" t="s">
        <v>676</v>
      </c>
      <c r="D239" s="2" t="s">
        <v>677</v>
      </c>
      <c r="E239" s="2" t="s">
        <v>28</v>
      </c>
      <c r="F239" s="2" t="s">
        <v>277</v>
      </c>
      <c r="G239" s="2" t="s">
        <v>678</v>
      </c>
      <c r="H239" s="2">
        <v>0.66</v>
      </c>
      <c r="I239" s="2">
        <v>0.66</v>
      </c>
    </row>
    <row r="240" spans="2:9">
      <c r="B240" s="2">
        <v>1</v>
      </c>
      <c r="C240" s="2" t="s">
        <v>676</v>
      </c>
      <c r="D240" s="2" t="s">
        <v>677</v>
      </c>
      <c r="E240" s="2" t="s">
        <v>28</v>
      </c>
      <c r="F240" s="2" t="s">
        <v>278</v>
      </c>
      <c r="G240" s="2" t="s">
        <v>678</v>
      </c>
      <c r="H240" s="2">
        <v>0.66</v>
      </c>
      <c r="I240" s="2">
        <v>0.66</v>
      </c>
    </row>
    <row r="241" spans="2:9">
      <c r="B241" s="2">
        <v>1</v>
      </c>
      <c r="C241" s="2" t="s">
        <v>676</v>
      </c>
      <c r="D241" s="2" t="s">
        <v>677</v>
      </c>
      <c r="E241" s="2" t="s">
        <v>30</v>
      </c>
      <c r="F241" s="2" t="s">
        <v>279</v>
      </c>
      <c r="G241" s="2" t="s">
        <v>678</v>
      </c>
      <c r="H241" s="2">
        <v>0.66</v>
      </c>
      <c r="I241" s="2">
        <v>0.66</v>
      </c>
    </row>
    <row r="242" spans="2:9">
      <c r="B242" s="2">
        <v>1</v>
      </c>
      <c r="C242" s="2" t="s">
        <v>676</v>
      </c>
      <c r="D242" s="2" t="s">
        <v>677</v>
      </c>
      <c r="E242" s="2" t="s">
        <v>30</v>
      </c>
      <c r="F242" s="2" t="s">
        <v>679</v>
      </c>
      <c r="G242" s="2" t="s">
        <v>678</v>
      </c>
      <c r="H242" s="2">
        <v>0.66</v>
      </c>
      <c r="I242" s="2">
        <v>0.66</v>
      </c>
    </row>
    <row r="243" spans="2:9">
      <c r="B243" s="2">
        <v>1</v>
      </c>
      <c r="C243" s="2" t="s">
        <v>676</v>
      </c>
      <c r="D243" s="2" t="s">
        <v>677</v>
      </c>
      <c r="E243" s="2" t="s">
        <v>30</v>
      </c>
      <c r="F243" s="2" t="s">
        <v>277</v>
      </c>
      <c r="G243" s="2" t="s">
        <v>678</v>
      </c>
      <c r="H243" s="2">
        <v>0.66</v>
      </c>
      <c r="I243" s="2">
        <v>0.66</v>
      </c>
    </row>
    <row r="244" spans="2:9">
      <c r="B244" s="2">
        <v>1</v>
      </c>
      <c r="C244" s="2" t="s">
        <v>676</v>
      </c>
      <c r="D244" s="2" t="s">
        <v>677</v>
      </c>
      <c r="E244" s="2" t="s">
        <v>30</v>
      </c>
      <c r="F244" s="2" t="s">
        <v>278</v>
      </c>
      <c r="G244" s="2" t="s">
        <v>678</v>
      </c>
      <c r="H244" s="2">
        <v>0.66</v>
      </c>
      <c r="I244" s="2">
        <v>0.66</v>
      </c>
    </row>
    <row r="245" spans="2:9">
      <c r="B245" s="2">
        <v>1</v>
      </c>
      <c r="C245" s="2" t="s">
        <v>676</v>
      </c>
      <c r="D245" s="2" t="s">
        <v>677</v>
      </c>
      <c r="E245" s="2" t="s">
        <v>31</v>
      </c>
      <c r="F245" s="2" t="s">
        <v>279</v>
      </c>
      <c r="G245" s="2" t="s">
        <v>678</v>
      </c>
      <c r="H245" s="2">
        <v>0.66</v>
      </c>
      <c r="I245" s="2">
        <v>0.66</v>
      </c>
    </row>
    <row r="246" spans="2:9">
      <c r="B246" s="2">
        <v>1</v>
      </c>
      <c r="C246" s="2" t="s">
        <v>676</v>
      </c>
      <c r="D246" s="2" t="s">
        <v>677</v>
      </c>
      <c r="E246" s="2" t="s">
        <v>31</v>
      </c>
      <c r="F246" s="2" t="s">
        <v>679</v>
      </c>
      <c r="G246" s="2" t="s">
        <v>678</v>
      </c>
      <c r="H246" s="2">
        <v>0.66</v>
      </c>
      <c r="I246" s="2">
        <v>0.66</v>
      </c>
    </row>
    <row r="247" spans="2:9">
      <c r="B247" s="2">
        <v>1</v>
      </c>
      <c r="C247" s="2" t="s">
        <v>676</v>
      </c>
      <c r="D247" s="2" t="s">
        <v>677</v>
      </c>
      <c r="E247" s="2" t="s">
        <v>31</v>
      </c>
      <c r="F247" s="2" t="s">
        <v>277</v>
      </c>
      <c r="G247" s="2" t="s">
        <v>678</v>
      </c>
      <c r="H247" s="2">
        <v>0.66</v>
      </c>
      <c r="I247" s="2">
        <v>0.66</v>
      </c>
    </row>
    <row r="248" spans="2:9">
      <c r="B248" s="2">
        <v>1</v>
      </c>
      <c r="C248" s="2" t="s">
        <v>676</v>
      </c>
      <c r="D248" s="2" t="s">
        <v>677</v>
      </c>
      <c r="E248" s="2" t="s">
        <v>31</v>
      </c>
      <c r="F248" s="2" t="s">
        <v>278</v>
      </c>
      <c r="G248" s="2" t="s">
        <v>678</v>
      </c>
      <c r="H248" s="2">
        <v>0.66</v>
      </c>
      <c r="I248" s="2">
        <v>0.66</v>
      </c>
    </row>
    <row r="249" spans="2:9">
      <c r="B249" s="2">
        <v>1</v>
      </c>
      <c r="C249" s="2" t="s">
        <v>676</v>
      </c>
      <c r="D249" s="2" t="s">
        <v>677</v>
      </c>
      <c r="E249" s="2" t="s">
        <v>32</v>
      </c>
      <c r="F249" s="2" t="s">
        <v>679</v>
      </c>
      <c r="G249" s="2" t="s">
        <v>678</v>
      </c>
      <c r="H249" s="2">
        <v>0.66</v>
      </c>
      <c r="I249" s="2">
        <v>0.66</v>
      </c>
    </row>
    <row r="250" spans="2:9">
      <c r="B250" s="2">
        <v>1</v>
      </c>
      <c r="C250" s="2" t="s">
        <v>680</v>
      </c>
      <c r="D250" s="2" t="s">
        <v>681</v>
      </c>
      <c r="E250" s="2" t="s">
        <v>28</v>
      </c>
      <c r="F250" s="2" t="s">
        <v>279</v>
      </c>
      <c r="G250" s="2" t="s">
        <v>682</v>
      </c>
      <c r="H250" s="2">
        <v>0.61</v>
      </c>
      <c r="I250" s="2">
        <v>0.61</v>
      </c>
    </row>
    <row r="251" spans="2:9">
      <c r="B251" s="2">
        <v>1</v>
      </c>
      <c r="C251" s="2" t="s">
        <v>683</v>
      </c>
      <c r="D251" s="2" t="s">
        <v>684</v>
      </c>
      <c r="E251" s="2" t="s">
        <v>28</v>
      </c>
      <c r="G251" s="2" t="s">
        <v>685</v>
      </c>
      <c r="H251" s="2">
        <v>0.14000000000000001</v>
      </c>
      <c r="I251" s="2">
        <v>0.14000000000000001</v>
      </c>
    </row>
    <row r="252" spans="2:9">
      <c r="B252" s="2">
        <v>1</v>
      </c>
      <c r="C252" s="2" t="s">
        <v>686</v>
      </c>
      <c r="D252" s="2" t="s">
        <v>687</v>
      </c>
      <c r="E252" s="2" t="s">
        <v>279</v>
      </c>
      <c r="G252" s="2" t="s">
        <v>688</v>
      </c>
      <c r="H252" s="2">
        <v>0.14000000000000001</v>
      </c>
      <c r="I252" s="2">
        <v>0.14000000000000001</v>
      </c>
    </row>
    <row r="253" spans="2:9">
      <c r="B253" s="2">
        <v>1</v>
      </c>
      <c r="C253" s="2" t="s">
        <v>689</v>
      </c>
      <c r="D253" s="2" t="s">
        <v>690</v>
      </c>
      <c r="E253" s="2" t="s">
        <v>641</v>
      </c>
      <c r="G253" s="2" t="s">
        <v>691</v>
      </c>
      <c r="H253" s="2">
        <v>0.14000000000000001</v>
      </c>
      <c r="I253" s="2">
        <v>0.14000000000000001</v>
      </c>
    </row>
    <row r="254" spans="2:9">
      <c r="B254" s="2">
        <v>1</v>
      </c>
      <c r="C254" s="2" t="s">
        <v>692</v>
      </c>
      <c r="D254" s="2" t="s">
        <v>693</v>
      </c>
      <c r="G254" s="2" t="s">
        <v>694</v>
      </c>
      <c r="H254" s="2">
        <v>0.14000000000000001</v>
      </c>
      <c r="I254" s="2">
        <v>0.14000000000000001</v>
      </c>
    </row>
    <row r="255" spans="2:9">
      <c r="B255" s="2">
        <v>1</v>
      </c>
      <c r="C255" s="2" t="s">
        <v>695</v>
      </c>
      <c r="D255" s="2" t="s">
        <v>696</v>
      </c>
      <c r="G255" s="2" t="s">
        <v>697</v>
      </c>
      <c r="H255" s="2">
        <v>0.14000000000000001</v>
      </c>
      <c r="I255" s="2">
        <v>0.14000000000000001</v>
      </c>
    </row>
    <row r="256" spans="2:9">
      <c r="B256" s="2">
        <v>1</v>
      </c>
      <c r="C256" s="2" t="s">
        <v>698</v>
      </c>
      <c r="D256" s="2" t="s">
        <v>699</v>
      </c>
      <c r="E256" s="2" t="s">
        <v>31</v>
      </c>
      <c r="F256" s="2" t="s">
        <v>112</v>
      </c>
      <c r="G256" s="2" t="s">
        <v>700</v>
      </c>
      <c r="H256" s="2">
        <v>0.55000000000000004</v>
      </c>
      <c r="I256" s="2">
        <v>0.55000000000000004</v>
      </c>
    </row>
    <row r="257" spans="2:9">
      <c r="B257" s="2">
        <v>1</v>
      </c>
      <c r="C257" s="2" t="s">
        <v>132</v>
      </c>
      <c r="D257" s="2" t="s">
        <v>701</v>
      </c>
      <c r="E257" s="2" t="s">
        <v>31</v>
      </c>
      <c r="F257" s="2" t="s">
        <v>112</v>
      </c>
      <c r="G257" s="2" t="s">
        <v>702</v>
      </c>
      <c r="H257" s="2">
        <v>0.56000000000000005</v>
      </c>
      <c r="I257" s="2">
        <v>0.56000000000000005</v>
      </c>
    </row>
    <row r="258" spans="2:9">
      <c r="B258" s="2">
        <v>1</v>
      </c>
      <c r="C258" s="2" t="s">
        <v>703</v>
      </c>
      <c r="D258" s="2" t="s">
        <v>704</v>
      </c>
      <c r="E258" s="2" t="s">
        <v>705</v>
      </c>
      <c r="G258" s="2" t="s">
        <v>706</v>
      </c>
      <c r="H258" s="2">
        <v>24.43</v>
      </c>
      <c r="I258" s="2">
        <v>24.43</v>
      </c>
    </row>
    <row r="259" spans="2:9">
      <c r="B259" s="2">
        <v>2</v>
      </c>
      <c r="C259" s="2" t="s">
        <v>132</v>
      </c>
      <c r="D259" s="2" t="s">
        <v>701</v>
      </c>
      <c r="E259" s="2" t="s">
        <v>707</v>
      </c>
      <c r="F259" s="2" t="s">
        <v>245</v>
      </c>
      <c r="G259" s="2" t="s">
        <v>702</v>
      </c>
      <c r="H259" s="2">
        <v>0.56000000000000005</v>
      </c>
      <c r="I259" s="2">
        <v>1.1200000000000001</v>
      </c>
    </row>
    <row r="260" spans="2:9">
      <c r="B260" s="2">
        <v>1</v>
      </c>
      <c r="C260" s="2" t="s">
        <v>708</v>
      </c>
      <c r="D260" s="2" t="s">
        <v>709</v>
      </c>
      <c r="E260" s="2" t="s">
        <v>30</v>
      </c>
      <c r="G260" s="2" t="s">
        <v>710</v>
      </c>
      <c r="H260" s="2">
        <v>1.1599999999999999</v>
      </c>
      <c r="I260" s="2">
        <v>1.1599999999999999</v>
      </c>
    </row>
    <row r="261" spans="2:9">
      <c r="F261" s="2" t="s">
        <v>261</v>
      </c>
      <c r="G261" s="102">
        <v>41893.03</v>
      </c>
    </row>
    <row r="262" spans="2:9">
      <c r="F262" s="2" t="s">
        <v>262</v>
      </c>
      <c r="G262" s="102">
        <v>6283.95</v>
      </c>
    </row>
    <row r="263" spans="2:9">
      <c r="F263" s="2" t="s">
        <v>263</v>
      </c>
      <c r="G263" s="102">
        <v>35609.08</v>
      </c>
    </row>
    <row r="264" spans="2:9">
      <c r="F264" s="2" t="s">
        <v>264</v>
      </c>
      <c r="G264"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Control</vt:lpstr>
      <vt:lpstr>Invoice</vt:lpstr>
      <vt:lpstr>Copy paste to Here</vt:lpstr>
      <vt:lpstr>Shipping Invoice</vt:lpstr>
      <vt:lpstr>Tax Invoice</vt:lpstr>
      <vt:lpstr>Old Code</vt:lpstr>
      <vt:lpstr>Just data</vt:lpstr>
      <vt:lpstr>Just data 2</vt:lpstr>
      <vt:lpstr>Just Data 3</vt:lpstr>
      <vt:lpstr>Control!Print_Area</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2023-09-29T10:21:44Z</cp:lastPrinted>
  <dcterms:created xsi:type="dcterms:W3CDTF">2009-06-02T18:56:54Z</dcterms:created>
  <dcterms:modified xsi:type="dcterms:W3CDTF">2023-09-29T10:21:45Z</dcterms:modified>
</cp:coreProperties>
</file>