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88B7D9B-30DD-4AA2-83F2-A019ACC503B8}"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s>
  <externalReferences>
    <externalReference r:id="rId7"/>
  </externalReferences>
  <definedNames>
    <definedName name="_xlnm.Print_Area" localSheetId="0">Control!$C$1:$L$3</definedName>
    <definedName name="_xlnm.Print_Area" localSheetId="1">Invoice!$A$1:$L$90</definedName>
    <definedName name="_xlnm.Print_Area" localSheetId="3">'Shipping Invoice'!$A$1:$M$85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J89" i="2"/>
  <c r="L6" i="7"/>
  <c r="L81" i="7"/>
  <c r="E75" i="6"/>
  <c r="E71" i="6"/>
  <c r="E69" i="6"/>
  <c r="E65" i="6"/>
  <c r="E63" i="6"/>
  <c r="E59" i="6"/>
  <c r="E57" i="6"/>
  <c r="E53" i="6"/>
  <c r="E51" i="6"/>
  <c r="E47" i="6"/>
  <c r="E45" i="6"/>
  <c r="E41" i="6"/>
  <c r="E39" i="6"/>
  <c r="E35" i="6"/>
  <c r="E33" i="6"/>
  <c r="E29" i="6"/>
  <c r="E27" i="6"/>
  <c r="E23" i="6"/>
  <c r="E21" i="6"/>
  <c r="L10" i="7"/>
  <c r="L17" i="7"/>
  <c r="J77" i="7"/>
  <c r="J75" i="7"/>
  <c r="J70" i="7"/>
  <c r="B67" i="7"/>
  <c r="J67" i="7"/>
  <c r="J65" i="7"/>
  <c r="J61" i="7"/>
  <c r="J56" i="7"/>
  <c r="B55" i="7"/>
  <c r="J55" i="7"/>
  <c r="J51" i="7"/>
  <c r="J49" i="7"/>
  <c r="J46" i="7"/>
  <c r="J44" i="7"/>
  <c r="B43" i="7"/>
  <c r="J41" i="7"/>
  <c r="J39" i="7"/>
  <c r="J34" i="7"/>
  <c r="B31" i="7"/>
  <c r="J31" i="7"/>
  <c r="J29" i="7"/>
  <c r="J25" i="7"/>
  <c r="J23" i="7"/>
  <c r="J78" i="7"/>
  <c r="N1" i="6"/>
  <c r="E74" i="6" s="1"/>
  <c r="F1001" i="6"/>
  <c r="D75" i="6"/>
  <c r="B79" i="7" s="1"/>
  <c r="D74" i="6"/>
  <c r="B78" i="7" s="1"/>
  <c r="D73" i="6"/>
  <c r="B77" i="7" s="1"/>
  <c r="D72" i="6"/>
  <c r="B76" i="7" s="1"/>
  <c r="D71" i="6"/>
  <c r="B75" i="7" s="1"/>
  <c r="L75" i="7" s="1"/>
  <c r="D70" i="6"/>
  <c r="B74" i="7" s="1"/>
  <c r="D69" i="6"/>
  <c r="B73" i="7" s="1"/>
  <c r="D68" i="6"/>
  <c r="B72" i="7" s="1"/>
  <c r="D67" i="6"/>
  <c r="B71" i="7" s="1"/>
  <c r="D66" i="6"/>
  <c r="B70" i="7" s="1"/>
  <c r="D65" i="6"/>
  <c r="B69" i="7" s="1"/>
  <c r="D64" i="6"/>
  <c r="B68" i="7" s="1"/>
  <c r="D63" i="6"/>
  <c r="D62" i="6"/>
  <c r="B66" i="7" s="1"/>
  <c r="D61" i="6"/>
  <c r="B65" i="7" s="1"/>
  <c r="D60" i="6"/>
  <c r="B64" i="7" s="1"/>
  <c r="D59" i="6"/>
  <c r="B63" i="7" s="1"/>
  <c r="D58" i="6"/>
  <c r="B62" i="7" s="1"/>
  <c r="D57" i="6"/>
  <c r="B61" i="7" s="1"/>
  <c r="L61" i="7" s="1"/>
  <c r="D56" i="6"/>
  <c r="B60" i="7" s="1"/>
  <c r="D55" i="6"/>
  <c r="B59" i="7" s="1"/>
  <c r="D54" i="6"/>
  <c r="B58" i="7" s="1"/>
  <c r="D53" i="6"/>
  <c r="B57" i="7" s="1"/>
  <c r="D52" i="6"/>
  <c r="B56" i="7" s="1"/>
  <c r="D51" i="6"/>
  <c r="D50" i="6"/>
  <c r="B54" i="7" s="1"/>
  <c r="D49" i="6"/>
  <c r="B53" i="7" s="1"/>
  <c r="D48" i="6"/>
  <c r="B52" i="7" s="1"/>
  <c r="D47" i="6"/>
  <c r="B51" i="7" s="1"/>
  <c r="D46" i="6"/>
  <c r="B50" i="7" s="1"/>
  <c r="D45" i="6"/>
  <c r="B49" i="7" s="1"/>
  <c r="D44" i="6"/>
  <c r="B48" i="7" s="1"/>
  <c r="D43" i="6"/>
  <c r="B47" i="7" s="1"/>
  <c r="D42" i="6"/>
  <c r="B46" i="7" s="1"/>
  <c r="D41" i="6"/>
  <c r="B45" i="7" s="1"/>
  <c r="D40" i="6"/>
  <c r="B44" i="7" s="1"/>
  <c r="D39" i="6"/>
  <c r="D38" i="6"/>
  <c r="B42" i="7" s="1"/>
  <c r="D37" i="6"/>
  <c r="B41" i="7" s="1"/>
  <c r="D36" i="6"/>
  <c r="B40" i="7" s="1"/>
  <c r="D35" i="6"/>
  <c r="B39" i="7" s="1"/>
  <c r="D34" i="6"/>
  <c r="B38" i="7" s="1"/>
  <c r="D33" i="6"/>
  <c r="B37" i="7" s="1"/>
  <c r="D32" i="6"/>
  <c r="B36" i="7" s="1"/>
  <c r="D31" i="6"/>
  <c r="B35" i="7" s="1"/>
  <c r="D30" i="6"/>
  <c r="B34" i="7" s="1"/>
  <c r="D29" i="6"/>
  <c r="B33" i="7" s="1"/>
  <c r="D28" i="6"/>
  <c r="B32" i="7" s="1"/>
  <c r="D27" i="6"/>
  <c r="D26" i="6"/>
  <c r="B30" i="7" s="1"/>
  <c r="D25" i="6"/>
  <c r="B29" i="7" s="1"/>
  <c r="D24" i="6"/>
  <c r="B28" i="7" s="1"/>
  <c r="D23" i="6"/>
  <c r="B27" i="7" s="1"/>
  <c r="D22" i="6"/>
  <c r="B26" i="7" s="1"/>
  <c r="D21" i="6"/>
  <c r="B25" i="7" s="1"/>
  <c r="L25" i="7" s="1"/>
  <c r="D20" i="6"/>
  <c r="B24" i="7" s="1"/>
  <c r="D19" i="6"/>
  <c r="B23" i="7" s="1"/>
  <c r="D18" i="6"/>
  <c r="B22" i="7" s="1"/>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L49" i="7" l="1"/>
  <c r="L39" i="7"/>
  <c r="L51" i="7"/>
  <c r="K80" i="2"/>
  <c r="K82" i="2" s="1"/>
  <c r="L23" i="7"/>
  <c r="L41" i="7"/>
  <c r="L65" i="7"/>
  <c r="L77" i="7"/>
  <c r="J27" i="7"/>
  <c r="L27" i="7" s="1"/>
  <c r="J32" i="7"/>
  <c r="L32" i="7" s="1"/>
  <c r="J37" i="7"/>
  <c r="L37" i="7" s="1"/>
  <c r="J43" i="7"/>
  <c r="L43" i="7" s="1"/>
  <c r="J53" i="7"/>
  <c r="L53" i="7" s="1"/>
  <c r="J58" i="7"/>
  <c r="L58" i="7" s="1"/>
  <c r="J63" i="7"/>
  <c r="L63" i="7" s="1"/>
  <c r="J68" i="7"/>
  <c r="L68" i="7" s="1"/>
  <c r="J73" i="7"/>
  <c r="L73" i="7" s="1"/>
  <c r="J79" i="7"/>
  <c r="L79" i="7" s="1"/>
  <c r="L78" i="7"/>
  <c r="J22" i="7"/>
  <c r="L22" i="7" s="1"/>
  <c r="J28" i="7"/>
  <c r="L28" i="7" s="1"/>
  <c r="J33" i="7"/>
  <c r="L33" i="7" s="1"/>
  <c r="J38" i="7"/>
  <c r="L38" i="7" s="1"/>
  <c r="J48" i="7"/>
  <c r="L48" i="7" s="1"/>
  <c r="J54" i="7"/>
  <c r="L54" i="7" s="1"/>
  <c r="J59" i="7"/>
  <c r="L59" i="7" s="1"/>
  <c r="J64" i="7"/>
  <c r="L64" i="7" s="1"/>
  <c r="J69" i="7"/>
  <c r="L69" i="7" s="1"/>
  <c r="J74" i="7"/>
  <c r="L74" i="7" s="1"/>
  <c r="L44" i="7"/>
  <c r="L56" i="7"/>
  <c r="J24" i="7"/>
  <c r="L24" i="7" s="1"/>
  <c r="J30" i="7"/>
  <c r="L30" i="7" s="1"/>
  <c r="J35" i="7"/>
  <c r="L35" i="7" s="1"/>
  <c r="J40" i="7"/>
  <c r="L40" i="7" s="1"/>
  <c r="J45" i="7"/>
  <c r="L45" i="7" s="1"/>
  <c r="J50" i="7"/>
  <c r="L50" i="7" s="1"/>
  <c r="L55" i="7"/>
  <c r="J60" i="7"/>
  <c r="L60" i="7" s="1"/>
  <c r="J66" i="7"/>
  <c r="L66" i="7" s="1"/>
  <c r="J71" i="7"/>
  <c r="L71" i="7" s="1"/>
  <c r="J76" i="7"/>
  <c r="L76" i="7" s="1"/>
  <c r="L34" i="7"/>
  <c r="L46" i="7"/>
  <c r="L70" i="7"/>
  <c r="J26" i="7"/>
  <c r="L26" i="7" s="1"/>
  <c r="L31" i="7"/>
  <c r="J36" i="7"/>
  <c r="L36" i="7" s="1"/>
  <c r="J42" i="7"/>
  <c r="L42" i="7" s="1"/>
  <c r="J47" i="7"/>
  <c r="L47" i="7" s="1"/>
  <c r="J52" i="7"/>
  <c r="L52" i="7" s="1"/>
  <c r="J57" i="7"/>
  <c r="L57" i="7" s="1"/>
  <c r="J62" i="7"/>
  <c r="L62" i="7" s="1"/>
  <c r="L67" i="7"/>
  <c r="J72" i="7"/>
  <c r="L72" i="7" s="1"/>
  <c r="L29" i="7"/>
  <c r="E22" i="6"/>
  <c r="E28" i="6"/>
  <c r="E34" i="6"/>
  <c r="E40" i="6"/>
  <c r="E46" i="6"/>
  <c r="E52" i="6"/>
  <c r="E58" i="6"/>
  <c r="E64" i="6"/>
  <c r="E70" i="6"/>
  <c r="E18" i="6"/>
  <c r="E24" i="6"/>
  <c r="E30" i="6"/>
  <c r="E36" i="6"/>
  <c r="E42" i="6"/>
  <c r="E48" i="6"/>
  <c r="E54" i="6"/>
  <c r="E60" i="6"/>
  <c r="E66" i="6"/>
  <c r="E72" i="6"/>
  <c r="E19" i="6"/>
  <c r="E25" i="6"/>
  <c r="E31" i="6"/>
  <c r="E37" i="6"/>
  <c r="E43" i="6"/>
  <c r="E49" i="6"/>
  <c r="E55" i="6"/>
  <c r="E61" i="6"/>
  <c r="E67" i="6"/>
  <c r="E73" i="6"/>
  <c r="E20" i="6"/>
  <c r="E26" i="6"/>
  <c r="E32" i="6"/>
  <c r="E38" i="6"/>
  <c r="E44" i="6"/>
  <c r="E50" i="6"/>
  <c r="E56" i="6"/>
  <c r="E62" i="6"/>
  <c r="E68"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80" i="7" l="1"/>
  <c r="L82" i="7" s="1"/>
  <c r="M11" i="6"/>
  <c r="J8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85" i="2" s="1"/>
  <c r="J87" i="2" l="1"/>
  <c r="J90" i="2"/>
  <c r="J88"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<sst xmlns="http://schemas.openxmlformats.org/spreadsheetml/2006/main" count="1233" uniqueCount="277">
  <si>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</si>
  <si>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</si>
  <si>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</si>
  <si>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</si>
  <si>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</si>
  <si>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</si>
  <si>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</si>
  <si>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</si>
  <si>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</si>
  <si>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</si>
  <si>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</si>
  <si>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</si>
  <si>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</si>
  <si>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</si>
  <si>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</si>
  <si>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</si>
  <si>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</si>
  <si>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</si>
  <si>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</si>
  <si>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</si>
  <si>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</si>
  <si>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</si>
  <si>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</si>
  <si>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</si>
  <si>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</si>
  <si>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</si>
  <si>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</si>
  <si>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</si>
  <si>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</si>
  <si>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</si>
  <si>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</si>
  <si>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</si>
  <si>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</si>
  <si>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</si>
  <si>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</si>
  <si>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</si>
  <si>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</si>
  <si>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</si>
  <si>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</si>
  <si>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</si>
  <si>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</si>
  <si>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</si>
  <si>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</si>
  <si>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</si>
  <si>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</si>
  <si>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</si>
  <si>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</si>
  <si>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</si>
  <si>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</si>
  <si>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</si>
  <si>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</si>
  <si>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</si>
  <si>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</si>
  <si>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</si>
  <si>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</si>
  <si>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</si>
  <si>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</si>
  <si>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</si>
  <si>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</si>
  <si>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</si>
  <si>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</si>
  <si>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</si>
  <si>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</si>
  <si>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</si>
  <si>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</si>
  <si>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</si>
  <si>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</si>
  <si>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</si>
  <si>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</si>
  <si>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</si>
  <si>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</si>
  <si>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</si>
  <si>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</si>
  <si>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</si>
  <si>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</si>
  <si>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</si>
  <si>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</si>
  <si>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</si>
  <si>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</si>
  <si>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</si>
  <si>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</si>
  <si>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</si>
  <si>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</si>
  <si>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</si>
  <si>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</si>
  <si>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</si>
  <si>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</si>
  <si>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</si>
  <si>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</si>
  <si>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</si>
  <si>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</si>
  <si>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</si>
  <si>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r>
      <t>Invoice Template 24-06</t>
    </r>
    <r>
      <rPr>
        <b/>
        <sz val="14"/>
        <color theme="9" tint="-0.249977111117893"/>
        <rFont val="Segoe UI"/>
        <family val="2"/>
      </rPr>
      <t>E</t>
    </r>
  </si>
  <si>
    <t>Length: 10mm</t>
  </si>
  <si>
    <t>Color: Black</t>
  </si>
  <si>
    <t>Length: 8mm</t>
  </si>
  <si>
    <t>Color: Gold</t>
  </si>
  <si>
    <t>Crystal Color: Clear</t>
  </si>
  <si>
    <t>Length: 12mm</t>
  </si>
  <si>
    <t>Length: 6mm</t>
  </si>
  <si>
    <t>Total Order USD</t>
  </si>
  <si>
    <t>Total Invoice USD</t>
  </si>
  <si>
    <t>Quantity In Bulk: 100 pcs.</t>
  </si>
  <si>
    <t>Crystal Color: Emerald</t>
  </si>
  <si>
    <t>Exchange Rate EUR-THB</t>
  </si>
  <si>
    <t>La Tienda Hippie</t>
  </si>
  <si>
    <t>Patricia Deleis</t>
  </si>
  <si>
    <t>Av. Martínez Alejos 16</t>
  </si>
  <si>
    <t>03501 Benidorm, Alicante</t>
  </si>
  <si>
    <t>Spain</t>
  </si>
  <si>
    <t>Tel: +34 677349050 // +34 965868348</t>
  </si>
  <si>
    <t>Email: patquetzal@hotmail.com</t>
  </si>
  <si>
    <t>BBETB</t>
  </si>
  <si>
    <t>BBETB-F06A12</t>
  </si>
  <si>
    <t>PVD plated 316L surgical steel barbell, 1.2mm (16g) with two 3mm balls</t>
  </si>
  <si>
    <t>BBETB-F08A12</t>
  </si>
  <si>
    <t>BBETB-F10A12</t>
  </si>
  <si>
    <t>Length: 14mm</t>
  </si>
  <si>
    <t>BBTB5</t>
  </si>
  <si>
    <t>BBTB5-F08A12</t>
  </si>
  <si>
    <t>PVD plated 316L surgical steel nipple or tongue barbell, 1.6mm (14g) with two 5mm balls</t>
  </si>
  <si>
    <t>BBTB5-F10A12</t>
  </si>
  <si>
    <t>BBTB5-F11A12</t>
  </si>
  <si>
    <t>Length: 16mm</t>
  </si>
  <si>
    <t>BLK470</t>
  </si>
  <si>
    <t>BLK470-I41F06</t>
  </si>
  <si>
    <t>Quantity In Bulk: 50 pcs.</t>
  </si>
  <si>
    <t>Piercing supplies: Assortment of 12 to 250 pcs. of EO gas sterilized piercing: 316L surgical steel labrets, 1.2mm (16g) with a 3mm ball</t>
  </si>
  <si>
    <t>BLK481</t>
  </si>
  <si>
    <t>BLK481-I01F08</t>
  </si>
  <si>
    <t>Quantity In Bulk: 12 pcs.</t>
  </si>
  <si>
    <t>Piercing supplies: Assortment of 12 to 250 pcs. of EO gas sterilized piercing: 316L surgical steel barbells, 1.2mm (16g) with two 3mm balls</t>
  </si>
  <si>
    <t>BLK481-I04F10</t>
  </si>
  <si>
    <t>Quantity In Bulk: 24 pcs.</t>
  </si>
  <si>
    <t>BLK483</t>
  </si>
  <si>
    <t>BLK483-I13B68</t>
  </si>
  <si>
    <t>Crystal Color: Assorted</t>
  </si>
  <si>
    <t>Piercing supplies: Assortment of 12 to 250 pcs. of EO gas sterilized piercing: 316L surgical steel nose screws, 0.8mm (20g) with 2mm bezel set color crystal in a round ball (including the size of the cup is 2.5mm )</t>
  </si>
  <si>
    <t>BNETB</t>
  </si>
  <si>
    <t>BNETB-F02A12</t>
  </si>
  <si>
    <t>Premium PVD plated 316L surgical steel banana, 1.2mm (16g) with two 3mm balls</t>
  </si>
  <si>
    <t>BNETB-F04A12</t>
  </si>
  <si>
    <t>BNETB-F06A12</t>
  </si>
  <si>
    <t>CBTB4</t>
  </si>
  <si>
    <t>CBTB4-F04A12</t>
  </si>
  <si>
    <t>PVD plated 316L surgical steel circular barbell, 1.6mm (14g) with two 4mm balls</t>
  </si>
  <si>
    <t>CBTB4-F06A12</t>
  </si>
  <si>
    <t>CBTB4-F08A12</t>
  </si>
  <si>
    <t>CBTB4-F10A12</t>
  </si>
  <si>
    <t>INTAW</t>
  </si>
  <si>
    <t>INTAW-F18A07</t>
  </si>
  <si>
    <t>Length: 32mm</t>
  </si>
  <si>
    <t>PVD plated 316L surgical steel industrial barbell, 1.6mm (14g) with a 5mm cone and casted arrow end</t>
  </si>
  <si>
    <t>INTAW-F18A12</t>
  </si>
  <si>
    <t>INTAW-F19A07</t>
  </si>
  <si>
    <t>Length: 35mm</t>
  </si>
  <si>
    <t>INTAW-F19A12</t>
  </si>
  <si>
    <t>NPTSH8</t>
  </si>
  <si>
    <t>NPTSH8-F08A12</t>
  </si>
  <si>
    <t>Black and gold PVD plated 316L surgical steel nipple barbell, 1.6mm (14g) with a 5mm cone and casted arrow end</t>
  </si>
  <si>
    <t>NPTSH8-F10A12</t>
  </si>
  <si>
    <t>NPTSH8-F11A12</t>
  </si>
  <si>
    <t>NSB</t>
  </si>
  <si>
    <t>NSB-000000</t>
  </si>
  <si>
    <t>High polished 316L surgical steel nose screw, 0.8mm (20g) with 2mm ball shaped top</t>
  </si>
  <si>
    <t>NSTB</t>
  </si>
  <si>
    <t>NSTB-A12000</t>
  </si>
  <si>
    <t>PVD plated 316L surgical steel nose screw, 0.8mm (20g) with 2mm ball top</t>
  </si>
  <si>
    <t>NSTC</t>
  </si>
  <si>
    <t>NSTC-A12B01</t>
  </si>
  <si>
    <t>PVD plated 316L surgical steel nose screw, 0.8mm (20g) with 2mm round crystal tops</t>
  </si>
  <si>
    <t>SEGH12</t>
  </si>
  <si>
    <t>SEGH12-F08000</t>
  </si>
  <si>
    <t>High polished 316L surgical steel hinged segment ring, 2mm (12g) and an inner diameter from 8mm to 16mm</t>
  </si>
  <si>
    <t>SEGH12-F10000</t>
  </si>
  <si>
    <t>SEGH12-F11000</t>
  </si>
  <si>
    <t>SEGH20</t>
  </si>
  <si>
    <t>SEGH20-F03000</t>
  </si>
  <si>
    <t>Length: 7mm</t>
  </si>
  <si>
    <t>High polished 316L surgical steel hinged segment ring, 0.8mm (20g)</t>
  </si>
  <si>
    <t>SEGH20-F04000</t>
  </si>
  <si>
    <t>SEGH8</t>
  </si>
  <si>
    <t>SEGH8-F08000</t>
  </si>
  <si>
    <t>High polished 316L surgical steel hinged segment ring, 3mm (8g)</t>
  </si>
  <si>
    <t>SEGH8-F10000</t>
  </si>
  <si>
    <t>SEGH8-F11000</t>
  </si>
  <si>
    <t>ZBBEB25</t>
  </si>
  <si>
    <t>ZBBEB25-F08000</t>
  </si>
  <si>
    <t>EO gas sterilized 316L surgical steel barbell, 1.2mm (16g) with two 2.5mm balls</t>
  </si>
  <si>
    <t>ZBBEB25-F10000</t>
  </si>
  <si>
    <t>ZBNEBL</t>
  </si>
  <si>
    <t>ZBNEBL-F10000</t>
  </si>
  <si>
    <t>EO gas sterilized 316L surgical steel snake eyes piercing banana, 1.2mm (16g) with two 3mm balls</t>
  </si>
  <si>
    <t>ZBNETB</t>
  </si>
  <si>
    <t>ZBNETB-A12F04</t>
  </si>
  <si>
    <t>EO gas sterilized PVD plated 316L surgical steel banana, 1.2mm (16g) with two 3mm balls</t>
  </si>
  <si>
    <t>ZBNETB-A12F06</t>
  </si>
  <si>
    <t>ZLBIRC</t>
  </si>
  <si>
    <t>ZLBIRC-B01F55</t>
  </si>
  <si>
    <t>Length: 10mm with 2mm top part</t>
  </si>
  <si>
    <t>EO gas sterilized 316L surgical steel internally threaded labret, 1.2mm (16g) with 1.5mm to 4mm flat head bezel set jewel for triple tragus piercings</t>
  </si>
  <si>
    <t>ZLBIRC-B01F61</t>
  </si>
  <si>
    <t>Length: 10mm with 3mm top part</t>
  </si>
  <si>
    <t>ZLBTB3</t>
  </si>
  <si>
    <t>ZLBTB3-A12F06</t>
  </si>
  <si>
    <t>EO gas sterilized PVD plated 316L surgical steel labret, 1.2mm (16g) with 3mm ball</t>
  </si>
  <si>
    <t>ZNSB</t>
  </si>
  <si>
    <t>ZNSB-000000</t>
  </si>
  <si>
    <t>EO gas sterilized 316L surgical steel nose screw, 0.8mm (20g) with a 2mm ball top</t>
  </si>
  <si>
    <t>ZNSCB25</t>
  </si>
  <si>
    <t>ZNSCB25-B01000</t>
  </si>
  <si>
    <t>EO gas sterilized 316L surgical steel nose screw, 0.8mm (20g) with 2mm bezel set color round crystal</t>
  </si>
  <si>
    <t>ZNSCB25-B03000</t>
  </si>
  <si>
    <t>Crystal Color: Rose</t>
  </si>
  <si>
    <t>ZNSCB25-B04000</t>
  </si>
  <si>
    <t>Crystal Color: Light Sapphire</t>
  </si>
  <si>
    <t>ZNSCB25-B05000</t>
  </si>
  <si>
    <t>Crystal Color: Sapphire</t>
  </si>
  <si>
    <t>ZNSCB25-B06000</t>
  </si>
  <si>
    <t>Crystal Color: Aquamarine</t>
  </si>
  <si>
    <t>ZNSCB25-B07000</t>
  </si>
  <si>
    <t>Crystal Color: Blue Zircon</t>
  </si>
  <si>
    <t>ZNSCB25-B08000</t>
  </si>
  <si>
    <t>Crystal Color: Light Amethyst</t>
  </si>
  <si>
    <t>ZNSCB25-B10000</t>
  </si>
  <si>
    <t>Crystal Color: Jet</t>
  </si>
  <si>
    <t>ZNSCB25-B12000</t>
  </si>
  <si>
    <t>Crystal Color: Fuchsia</t>
  </si>
  <si>
    <t>ZNSCB25-B13000</t>
  </si>
  <si>
    <t>Crystal Color: Light Siam</t>
  </si>
  <si>
    <t>ZNSCB25-B15000</t>
  </si>
  <si>
    <t>ZNSCB25-B70000</t>
  </si>
  <si>
    <t>Crystal Color: Hyacinth</t>
  </si>
  <si>
    <t>ZUBBINDS</t>
  </si>
  <si>
    <t>ZUBBINDS-F18000</t>
  </si>
  <si>
    <t>EO gas sterilized high polished titanium G23 industrial barbell, 1.2mm (16g) with two 4mm balls</t>
  </si>
  <si>
    <t>ZUBBINDS-F19000</t>
  </si>
  <si>
    <t>BLK470A</t>
  </si>
  <si>
    <t>BLK481D</t>
  </si>
  <si>
    <t>BLK481E</t>
  </si>
  <si>
    <t>BLK483B</t>
  </si>
  <si>
    <t>SEGHXL-20</t>
  </si>
  <si>
    <t>SEGHXL-30</t>
  </si>
  <si>
    <t>ZLBIRC2</t>
  </si>
  <si>
    <t>ZLBIRC3</t>
  </si>
  <si>
    <t>Six Hundred Sixty-Four and 86/100 EUR</t>
  </si>
  <si>
    <t>EORI: ES48761351V</t>
  </si>
  <si>
    <t>56383</t>
  </si>
  <si>
    <t>Free Shipping to Spain via DHL due to order over 350USD:</t>
  </si>
  <si>
    <t>High polished 316L steel nose screw, 0.8mm (20g) with 2mm ball shaped top</t>
  </si>
  <si>
    <t>High polished 316L steel hinged segment ring, 2mm (12g) and an inner diameter from 8mm to 16mm</t>
  </si>
  <si>
    <t>High polished 316L steel hinged segment ring, 0.8mm (20g)</t>
  </si>
  <si>
    <t>High polished 316L steel hinged segment ring, 3mm (8g)</t>
  </si>
  <si>
    <t>Free Shipping to Spain via DHL due to order over 150EUR:</t>
  </si>
  <si>
    <t>One Hundred Sixty-Eight and 63/100 EUR</t>
  </si>
  <si>
    <t>247-249 Tano Road, Bavornives</t>
  </si>
  <si>
    <t>Stainless steel imitation jewelry
Circular Barbells, Labrets, Hinged Segment Rings and other items as invoice attached</t>
  </si>
  <si>
    <t>316L steel barbell, 1.2mm (16g) with two 3mm balls</t>
  </si>
  <si>
    <t>316L steel nipple or tongue barbell, 1.6mm (14g) with two 5mm balls</t>
  </si>
  <si>
    <t>316L steel banana, 1.2mm (16g) with two 3mm balls</t>
  </si>
  <si>
    <t>316L steel circular barbell, 1.6mm (14g) with two 4mm balls</t>
  </si>
  <si>
    <t>316L steel industrial barbell, 1.6mm (14g) with a 5mm cone and casted arrow end</t>
  </si>
  <si>
    <t>Black and gold 316L steel nipple barbell, 1.6mm (14g) with a 5mm cone and casted arrow end</t>
  </si>
  <si>
    <t>316L steel nose screw, 0.8mm (20g) with 2mm ball top</t>
  </si>
  <si>
    <t>316L steel nose screw, 0.8mm (20g) with 2mm round crystal tops</t>
  </si>
  <si>
    <t>Assortment of 12 to 250 pcs. of 316L steel labrets, 1.2mm (16g) with a 3mm ball</t>
  </si>
  <si>
    <t>Assortment of 12 to 250 pcs. of 316L steel barbells, 1.2mm (16g) with two 3mm balls</t>
  </si>
  <si>
    <t>Assortment of 12 to 250 pcs. of 316L steel nose screws, 0.8mm (20g) with 2mm bezel set color crystal in a round ball (including the size of the cup is 2.5mm )</t>
  </si>
  <si>
    <t>COUNTRY OF ORIGIN: THAILAND</t>
  </si>
  <si>
    <t xml:space="preserve">"I/We hereby undersigned certify that the customer Patricia Deleis, in Spain has purchase of goods with Acha Co., Ltd. 
And all labor to produce the articles shipped is entirely performed in Thailand. In addition, all raw materials used to manufacture the imitation jewelry are 100% Country of Origin Thailand. "		</t>
  </si>
  <si>
    <t>High polished industrial barbell, 1.2mm (16g) with two 4mm balls</t>
  </si>
  <si>
    <t>316L steel barbell, 1.2mm (16g) with two 2.5mm balls</t>
  </si>
  <si>
    <t>316L steel labret, 1.2mm (16g) with 3mm ball</t>
  </si>
  <si>
    <t>316L steel nose screw, 0.8mm (20g) with a 2mm ball top</t>
  </si>
  <si>
    <t>316L steel nose screw, 0.8mm (20g) with 2mm bezel set color round crystal</t>
  </si>
  <si>
    <t>316L steel snake eyes body jewelry banana, 1.2mm (16g) with two 3mm balls</t>
  </si>
  <si>
    <t>316L steel internally threaded labret, 1.2mm (16g) with 1.5mm to 4mm flat head bezel set jewel for triple tragus body jewelrys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</si>
</sst>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0.00_);\(0.00\)"/>
    <numFmt numFmtId="166" formatCode="dd/mmm/yy"/>
  </numFmts>
  <fonts count="46">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
      <u/>
      <sz val="11"/>
      <color theme="10"/>
      <name val="Calibri"/>
      <family val="2"/>
    </font>
    <font>
      <b/>
      <sz val="16"/>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41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4"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5"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44" fontId="8"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4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8" fillId="0" borderId="0"/>
    <xf numFmtId="9"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164" fontId="5" fillId="0" borderId="0" applyFont="0" applyFill="0" applyBorder="0" applyAlignment="0" applyProtection="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28" fillId="0" borderId="0"/>
    <xf numFmtId="0" fontId="8" fillId="0" borderId="0" applyNumberFormat="0" applyFill="0" applyBorder="0" applyAlignment="0" applyProtection="0"/>
    <xf numFmtId="0" fontId="28" fillId="0" borderId="0"/>
    <xf numFmtId="0" fontId="28" fillId="0" borderId="0"/>
    <xf numFmtId="0" fontId="28" fillId="0" borderId="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164"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4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5" fillId="0" borderId="0"/>
    <xf numFmtId="0" fontId="5"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164"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29" fillId="0" borderId="0" applyNumberFormat="0" applyFon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cellStyleXfs>
  <cellXfs count="20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5" fontId="8" fillId="0" borderId="0" xfId="3" applyNumberFormat="1" applyAlignment="1">
      <alignment vertical="center"/>
    </xf>
    <xf numFmtId="165"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15" fontId="8" fillId="2" borderId="29" xfId="3" applyNumberFormat="1" applyFill="1" applyBorder="1" applyAlignment="1">
      <alignment horizontal="center" vertical="center" wrapText="1"/>
    </xf>
    <xf numFmtId="4" fontId="4" fillId="2" borderId="0" xfId="0" applyNumberFormat="1" applyFont="1" applyFill="1" applyAlignment="1">
      <alignment horizontal="right" vertical="top" wrapText="1"/>
    </xf>
    <xf numFmtId="0" fontId="4" fillId="2" borderId="9" xfId="51" applyFont="1" applyFill="1" applyBorder="1"/>
    <xf numFmtId="0" fontId="21" fillId="2" borderId="13" xfId="51" applyFont="1" applyFill="1" applyBorder="1"/>
    <xf numFmtId="0" fontId="4" fillId="2" borderId="19" xfId="51" applyFont="1" applyFill="1" applyBorder="1"/>
    <xf numFmtId="0" fontId="21" fillId="2" borderId="20" xfId="51" applyFont="1" applyFill="1" applyBorder="1"/>
    <xf numFmtId="0" fontId="21" fillId="3" borderId="19" xfId="0" applyFont="1" applyFill="1" applyBorder="1" applyAlignment="1">
      <alignment horizontal="center" wrapText="1"/>
    </xf>
    <xf numFmtId="2" fontId="4" fillId="2" borderId="0" xfId="0" applyNumberFormat="1" applyFont="1" applyFill="1" applyAlignment="1">
      <alignment horizontal="right"/>
    </xf>
    <xf numFmtId="0" fontId="21" fillId="0" borderId="0" xfId="0" applyFont="1"/>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14" xfId="0" applyFont="1" applyFill="1" applyBorder="1" applyAlignment="1">
      <alignment horizontal="center" vertical="center"/>
    </xf>
    <xf numFmtId="0" fontId="0" fillId="0" borderId="20" xfId="0" applyBorder="1" applyAlignment="1">
      <alignment horizontal="center" vertical="center"/>
    </xf>
    <xf numFmtId="0" fontId="4" fillId="2" borderId="21" xfId="0" applyFont="1" applyFill="1" applyBorder="1" applyAlignment="1">
      <alignment horizontal="center" vertical="center"/>
    </xf>
    <xf numFmtId="0" fontId="4" fillId="0" borderId="12" xfId="0" applyFont="1" applyBorder="1" applyAlignment="1">
      <alignment horizontal="left" vertical="center" wrapText="1"/>
    </xf>
    <xf numFmtId="0" fontId="4" fillId="0" borderId="23" xfId="0" applyFont="1" applyBorder="1" applyAlignment="1">
      <alignment horizontal="left" vertical="center" wrapText="1"/>
    </xf>
    <xf numFmtId="0" fontId="4" fillId="0" borderId="22" xfId="0" applyFont="1" applyBorder="1" applyAlignment="1">
      <alignment horizontal="left" vertical="center" wrapText="1"/>
    </xf>
    <xf numFmtId="0" fontId="45" fillId="0" borderId="12" xfId="0" applyFont="1" applyBorder="1" applyAlignment="1">
      <alignment horizontal="center" vertical="center" wrapText="1"/>
    </xf>
    <xf numFmtId="0" fontId="45" fillId="0" borderId="23" xfId="0" applyFont="1" applyBorder="1" applyAlignment="1">
      <alignment horizontal="center" vertical="center" wrapText="1"/>
    </xf>
    <xf numFmtId="0" fontId="45" fillId="0" borderId="22" xfId="0" applyFont="1" applyBorder="1" applyAlignment="1">
      <alignment horizontal="center" vertical="center" wrapText="1"/>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20" fillId="0" borderId="37" xfId="3" applyNumberFormat="1" applyFont="1" applyBorder="1" applyAlignment="1">
      <alignment vertical="top" wrapText="1"/>
    </xf>
    <xf numFmtId="0" fontId="8" fillId="0" borderId="0" xfId="3" applyAlignment="1">
      <alignment vertical="top"/>
    </xf>
  </cellXfs>
  <cellStyles count="7419">
    <cellStyle name="Comma 2" xfId="7" xr:uid="{07EBDB42-8F92-4BFB-B91E-1F84BA0118C6}"/>
    <cellStyle name="Comma 2 10" xfId="7100" xr:uid="{7BE3CBCB-A766-4348-8337-1E0C67F5DFEB}"/>
    <cellStyle name="Comma 2 2" xfId="4409" xr:uid="{150297A4-B598-44A0-B5E6-18EB6CA99D00}"/>
    <cellStyle name="Comma 2 2 2" xfId="4938" xr:uid="{38099197-EB17-4C2B-A51C-14E0C5CAD5E8}"/>
    <cellStyle name="Comma 2 2 2 2" xfId="5508" xr:uid="{2CE2C194-A1BB-4982-BE87-7BE0F638DAA2}"/>
    <cellStyle name="Comma 2 2 2 2 2" xfId="6343" xr:uid="{940B6C51-FD28-46F8-921D-2FBEF0C31754}"/>
    <cellStyle name="Comma 2 2 2 2 2 2" xfId="6244" xr:uid="{75B9A359-88C3-42DE-81E7-056B37C7054F}"/>
    <cellStyle name="Comma 2 2 2 2 2 3" xfId="7264" xr:uid="{A5BB52BB-4092-47EB-A685-CB5BC50E6D2F}"/>
    <cellStyle name="Comma 2 2 2 2 3" xfId="6061" xr:uid="{3B9941D8-0D6B-4C09-8FBC-47B02BF6AA66}"/>
    <cellStyle name="Comma 2 2 2 2 4" xfId="6199" xr:uid="{CF7E8347-0682-4701-B4C5-24E44309F3CA}"/>
    <cellStyle name="Comma 2 2 2 3" xfId="6086" xr:uid="{43C30A7C-BCC2-46FF-843A-61EF943DD3E1}"/>
    <cellStyle name="Comma 2 2 2 3 2" xfId="7063" xr:uid="{167F0ACB-F89A-4EE8-95EF-8F8559337677}"/>
    <cellStyle name="Comma 2 2 2 3 3" xfId="7197" xr:uid="{96ED8B4E-226B-4578-ADDA-568F821DBB9C}"/>
    <cellStyle name="Comma 2 2 2 3 4" xfId="7294" xr:uid="{960E64E2-4A1A-4BE4-A630-31DA87992B90}"/>
    <cellStyle name="Comma 2 2 2 3 5" xfId="4675" xr:uid="{C69B0807-78C2-4D18-B4E6-22FB54D789AD}"/>
    <cellStyle name="Comma 2 2 2 4" xfId="6110" xr:uid="{8808EE18-4EC1-42AC-884A-5C1F45AA5526}"/>
    <cellStyle name="Comma 2 2 2 5" xfId="6214" xr:uid="{AADA0E2E-5154-4091-B77A-CEEA4FB45498}"/>
    <cellStyle name="Comma 2 2 2 6" xfId="6101" xr:uid="{F8EF72C1-A0AB-4C7F-A01F-AB0DCC259169}"/>
    <cellStyle name="Comma 2 2 3" xfId="4820" xr:uid="{902BAA38-0F54-4E43-8B27-8EAF2461D0B9}"/>
    <cellStyle name="Comma 2 2 3 2" xfId="6169" xr:uid="{9EDA49C9-BB8B-4BE7-8277-CFDC83F8398F}"/>
    <cellStyle name="Comma 2 2 3 2 2" xfId="7074" xr:uid="{3A5B6B3F-48BE-4C78-86FA-DC856BB0F281}"/>
    <cellStyle name="Comma 2 2 3 2 3" xfId="7247" xr:uid="{42D1695D-5FF5-4415-8F32-9AF043E031A9}"/>
    <cellStyle name="Comma 2 2 3 3" xfId="6142" xr:uid="{04474DC0-D441-4173-A877-AC6A48B22960}"/>
    <cellStyle name="Comma 2 2 3 4" xfId="6254" xr:uid="{6B4BE3AA-A9C6-4508-9905-F1ADBC7C66BD}"/>
    <cellStyle name="Comma 2 2 4" xfId="5527" xr:uid="{A1B8C229-4FD9-4D83-BA59-B2F6F98B104F}"/>
    <cellStyle name="Comma 2 2 4 2" xfId="6175" xr:uid="{25092B58-7595-4EF6-85CB-43B8A06B000A}"/>
    <cellStyle name="Comma 2 2 4 2 2" xfId="7071" xr:uid="{981840FC-0E01-4EB9-9928-1BD65AD6B297}"/>
    <cellStyle name="Comma 2 2 4 2 3" xfId="7232" xr:uid="{2A714085-F12C-4939-8727-A927C4A35027}"/>
    <cellStyle name="Comma 2 2 4 3" xfId="6135" xr:uid="{DC341F9E-8ECE-498E-A011-0B8301A4C4EA}"/>
    <cellStyle name="Comma 2 2 4 4" xfId="7159" xr:uid="{E2DECD26-4617-4A3E-BE97-A5A7C55E5538}"/>
    <cellStyle name="Comma 2 2 4 5" xfId="7283" xr:uid="{56956017-9DB2-4C06-8B81-D157EEF28775}"/>
    <cellStyle name="Comma 2 2 4 6" xfId="6298" xr:uid="{965EFA57-425D-4C5C-B6AF-A04DA72353D8}"/>
    <cellStyle name="Comma 2 2 5" xfId="5544" xr:uid="{4A28831C-E485-423B-971D-A63B5A0E8F09}"/>
    <cellStyle name="Comma 2 2 5 2" xfId="7098" xr:uid="{95D70640-838F-4E74-8A3D-5F721558B89B}"/>
    <cellStyle name="Comma 2 2 5 2 2" xfId="7379" xr:uid="{CC30EED0-2CD6-4E56-9E9F-F8B593D5D761}"/>
    <cellStyle name="Comma 2 2 5 3" xfId="7214" xr:uid="{B2BA7CD9-05EB-42AE-A9F0-4FC0943D763D}"/>
    <cellStyle name="Comma 2 2 5 3 2" xfId="7413" xr:uid="{99D10B05-B9B7-4D4B-B7A3-731FA80C9773}"/>
    <cellStyle name="Comma 2 2 5 4" xfId="7286" xr:uid="{32B09EC9-0082-4C4F-9092-340186D0A4AA}"/>
    <cellStyle name="Comma 2 2 5 5" xfId="6292" xr:uid="{26837836-1B7F-4007-8D77-A677517920DF}"/>
    <cellStyle name="Comma 2 2 5 6" xfId="7301" xr:uid="{C555E639-7A68-462B-A959-8D24FEAFD564}"/>
    <cellStyle name="Comma 2 2 6" xfId="6031" xr:uid="{090C5302-5879-430D-8C7B-44974102CE14}"/>
    <cellStyle name="Comma 2 2 6 2" xfId="6213" xr:uid="{AB6CACD6-6E86-4096-A8EE-1FEF3AF40DE3}"/>
    <cellStyle name="Comma 2 2 6 3" xfId="7178" xr:uid="{B7D91BEA-4BE8-4923-83C9-0C6C3FF85C8D}"/>
    <cellStyle name="Comma 2 2 7" xfId="6004" xr:uid="{35C7366C-270B-4D6D-B1CC-965C29768BE7}"/>
    <cellStyle name="Comma 2 2 8" xfId="6275" xr:uid="{17698671-1D57-4A7C-A55A-1097BA7FDD34}"/>
    <cellStyle name="Comma 2 2 9" xfId="6311" xr:uid="{6889CB37-5F4A-4124-9B59-EC25DC52BD39}"/>
    <cellStyle name="Comma 2 3" xfId="81" xr:uid="{AAF6278A-A69F-4ED1-AB1D-8ADFF108E1A9}"/>
    <cellStyle name="Comma 2 3 2" xfId="6203" xr:uid="{6FB6F0FC-EEEF-4C3A-9865-6EDE1B62A90E}"/>
    <cellStyle name="Comma 2 3 2 2" xfId="6166" xr:uid="{8008B375-6769-4E94-8B83-1EAC6380DBE2}"/>
    <cellStyle name="Comma 2 3 2 2 2" xfId="7095" xr:uid="{AADAC528-D636-4368-A049-00FFA39FAFC2}"/>
    <cellStyle name="Comma 2 3 2 2 3" xfId="7257" xr:uid="{3A119B6A-CCEF-4C12-AF4A-BD14AD45FE7A}"/>
    <cellStyle name="Comma 2 3 2 3" xfId="6262" xr:uid="{9A2A8662-905A-40FB-B2A3-D0A0210A7257}"/>
    <cellStyle name="Comma 2 3 2 4" xfId="7140" xr:uid="{2657A4C8-0866-45FC-BAF2-560AFD8A6957}"/>
    <cellStyle name="Comma 2 3 3" xfId="6071" xr:uid="{39D738AA-39FC-4EC6-A616-824CEEFF41D9}"/>
    <cellStyle name="Comma 2 3 3 2" xfId="6046" xr:uid="{7DEE9A9F-1BB0-47B7-AFE7-474FAE23AC81}"/>
    <cellStyle name="Comma 2 3 3 3" xfId="7188" xr:uid="{E0655523-D9E0-4510-A958-DFF735C0108C}"/>
    <cellStyle name="Comma 2 3 4" xfId="6339" xr:uid="{79976C00-8BFC-4D34-A7C9-7D72B7861E72}"/>
    <cellStyle name="Comma 2 3 5" xfId="6062" xr:uid="{009EDE97-F4DD-471F-B8A0-0382A0E6C86F}"/>
    <cellStyle name="Comma 2 3 6" xfId="7114" xr:uid="{A2F9CB00-9968-49C7-9F66-ED1787B27375}"/>
    <cellStyle name="Comma 2 4" xfId="82" xr:uid="{660B4C52-0AF4-4263-8370-C8A7CF647A43}"/>
    <cellStyle name="Comma 2 4 2" xfId="6066" xr:uid="{18D5C016-5A9E-470B-B66C-F535B4DFB714}"/>
    <cellStyle name="Comma 2 4 2 2" xfId="7073" xr:uid="{68DD7999-782D-4A03-BA1B-2A58482722B8}"/>
    <cellStyle name="Comma 2 4 2 3" xfId="7240" xr:uid="{C92F2F94-E560-492D-BAEF-F5ED065E564F}"/>
    <cellStyle name="Comma 2 4 3" xfId="6145" xr:uid="{623294AC-DDC8-45C6-A85B-CAB970527916}"/>
    <cellStyle name="Comma 2 4 4" xfId="7126" xr:uid="{B0B496F8-F9EF-4EE1-80F8-566BA8E9D2AE}"/>
    <cellStyle name="Comma 2 4 5" xfId="6206" xr:uid="{7527C6B5-C129-4641-A759-13658E8AD87E}"/>
    <cellStyle name="Comma 2 5" xfId="6029" xr:uid="{839BD8E1-E2B3-41EF-AB4E-F05B9B323470}"/>
    <cellStyle name="Comma 2 5 2" xfId="6178" xr:uid="{8BCD9227-AE06-410D-B9D7-0A23257CF33B}"/>
    <cellStyle name="Comma 2 5 2 2" xfId="7069" xr:uid="{E83C9661-AA5D-4BD9-8DB8-177FF0CFDCBE}"/>
    <cellStyle name="Comma 2 5 2 3" xfId="7223" xr:uid="{855D28EB-8EA9-4B7B-B7A9-25F0C3574200}"/>
    <cellStyle name="Comma 2 5 3" xfId="7096" xr:uid="{E5219602-2218-41C7-9DCE-58D74B7C94DB}"/>
    <cellStyle name="Comma 2 5 4" xfId="7152" xr:uid="{7F94F3F4-02C5-4EF7-AB51-4F07A0CBDF33}"/>
    <cellStyle name="Comma 2 6" xfId="6068" xr:uid="{014439D5-8D89-4715-81B3-6BC48971517A}"/>
    <cellStyle name="Comma 2 6 2" xfId="6088" xr:uid="{92AD213C-94BE-4500-81A5-10A30D79C22A}"/>
    <cellStyle name="Comma 2 6 3" xfId="7204" xr:uid="{A5404697-968C-4AD2-A8D3-30321D11E7AE}"/>
    <cellStyle name="Comma 2 7" xfId="7088" xr:uid="{D345234B-EA34-48AD-9DBB-7655655E24EA}"/>
    <cellStyle name="Comma 2 7 2" xfId="6053" xr:uid="{131F7D7F-842F-4A96-A492-6667A4B90762}"/>
    <cellStyle name="Comma 2 7 3" xfId="7168" xr:uid="{982DA9D3-76A6-48C4-8536-A4F93E1E2749}"/>
    <cellStyle name="Comma 2 8" xfId="7076" xr:uid="{7F04B3D9-FADF-4FE2-839E-67EE364CCAFD}"/>
    <cellStyle name="Comma 2 9" xfId="6159" xr:uid="{D496A703-0745-42A9-888A-9A0A567390B5}"/>
    <cellStyle name="Comma 3" xfId="4293" xr:uid="{78057332-F3BF-485E-BD54-FAB1CF9C2A9C}"/>
    <cellStyle name="Comma 3 2" xfId="4577" xr:uid="{49B77319-5843-4DEC-987E-9E0AD30924AF}"/>
    <cellStyle name="Comma 3 2 2" xfId="4939" xr:uid="{CE3590F3-78D0-4A36-A406-E566516E9524}"/>
    <cellStyle name="Comma 3 2 2 2" xfId="5509" xr:uid="{DE86A5F6-2DFD-4B16-A1AB-74BDEC47217E}"/>
    <cellStyle name="Comma 3 2 2 3" xfId="7295" xr:uid="{00C9801D-B733-425C-A5CD-4DD8254F35B9}"/>
    <cellStyle name="Comma 3 2 3" xfId="5507" xr:uid="{57463972-DDF0-4068-9D99-E904BFC97B4E}"/>
    <cellStyle name="Comma 3 2 4" xfId="5528" xr:uid="{145D793F-16C4-468C-AF71-44582EBEDC98}"/>
    <cellStyle name="Comma 3 2 5" xfId="5545" xr:uid="{D504FE2F-83FE-4170-975C-F312C2BEBD6A}"/>
    <cellStyle name="Comma 3 2 5 2" xfId="7287" xr:uid="{5059D687-F24D-4B72-8439-52CDD1E8338D}"/>
    <cellStyle name="Comma 3 2 5 2 2" xfId="7415" xr:uid="{B9324412-EE30-40C1-96AA-37B4DC413CDA}"/>
    <cellStyle name="Comma 3 2 5 3" xfId="7303" xr:uid="{B8BA81C1-7BEA-4DB7-BF14-13D650A997EF}"/>
    <cellStyle name="Comma 3 2 5 3 2" xfId="7414" xr:uid="{88A50A12-A150-4CCA-8E48-CCE95A640793}"/>
    <cellStyle name="Comma 3 3" xfId="4407" xr:uid="{6F8DC2F1-2890-49DB-BEC9-999F66B24E6F}"/>
    <cellStyle name="Comma 4" xfId="7273" xr:uid="{8F06FC05-B699-4681-8226-A355B46B8497}"/>
    <cellStyle name="Comma 5" xfId="7274" xr:uid="{909BF8A1-232E-4D5A-AA38-EF7F6AFFC27E}"/>
    <cellStyle name="Comma 6" xfId="7275" xr:uid="{C4BA545C-AB37-4E7B-B2B2-5BAE07EF1E2E}"/>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864" xr:uid="{B4E7554C-058D-42B8-BEAE-F419283AA3CF}"/>
    <cellStyle name="Currency 10 2 2 3" xfId="5693" xr:uid="{4CCCC2F2-7645-4663-90B4-06F5126332D4}"/>
    <cellStyle name="Currency 10 2 3" xfId="4411" xr:uid="{132FE3D1-6BF9-4330-ACB7-8DFDA0733F8F}"/>
    <cellStyle name="Currency 10 2 3 2" xfId="5601" xr:uid="{220C711C-6E65-4ED4-A6CA-4A713BCE1B18}"/>
    <cellStyle name="Currency 10 2 3 2 2" xfId="5919" xr:uid="{2A6C502B-D7F8-4FE1-8013-AC2556AA7511}"/>
    <cellStyle name="Currency 10 2 3 3" xfId="5753" xr:uid="{00371739-A50B-4C60-BCA5-9BE0E2FF2097}"/>
    <cellStyle name="Currency 10 2 4" xfId="5559" xr:uid="{91586F6A-F36A-487D-BAD8-A61BC14000C0}"/>
    <cellStyle name="Currency 10 2 4 2" xfId="5810" xr:uid="{2FC4C32F-B942-405A-943D-37B31A7834B6}"/>
    <cellStyle name="Currency 10 2 5" xfId="5641" xr:uid="{294F5A07-DB86-4801-B5A3-3C7CB7CF9BF8}"/>
    <cellStyle name="Currency 10 3" xfId="10" xr:uid="{98388869-EAD4-4F19-9DCB-C38137E22AAE}"/>
    <cellStyle name="Currency 10 3 2" xfId="3670" xr:uid="{7D518BF8-EE25-4CBA-9677-B7DFCEF83B3E}"/>
    <cellStyle name="Currency 10 3 2 2" xfId="4493" xr:uid="{63E3AE81-03F7-49CF-8ACC-7785FB769902}"/>
    <cellStyle name="Currency 10 3 2 2 2" xfId="5865" xr:uid="{51C36596-F4E4-4AD8-9255-2F3291733BFE}"/>
    <cellStyle name="Currency 10 3 2 3" xfId="5694" xr:uid="{C3EC4BF6-3EF9-4DDD-8822-B219ACE04B37}"/>
    <cellStyle name="Currency 10 3 3" xfId="4412" xr:uid="{141AA78D-8C9C-4AC6-96C4-5DB47200BB41}"/>
    <cellStyle name="Currency 10 3 3 2" xfId="5602" xr:uid="{B7A08DDF-03B8-4C03-944B-1481D7A4781E}"/>
    <cellStyle name="Currency 10 3 3 2 2" xfId="5920" xr:uid="{BC0D1F49-1F85-4528-BBA9-5589CE3EFFBE}"/>
    <cellStyle name="Currency 10 3 3 3" xfId="5754" xr:uid="{90B85C54-F6B3-4E04-AB9A-CE389A74504C}"/>
    <cellStyle name="Currency 10 3 4" xfId="5560" xr:uid="{8B9D8BCA-8006-4367-BE92-ED469FBF5DEF}"/>
    <cellStyle name="Currency 10 3 4 2" xfId="5811" xr:uid="{541C3AC3-4F91-46A2-A8A9-F40CEE31AC81}"/>
    <cellStyle name="Currency 10 3 5" xfId="5642" xr:uid="{4D569AEF-9050-4033-B29A-BC451C490BF3}"/>
    <cellStyle name="Currency 10 4" xfId="3671" xr:uid="{0F684444-5D36-4B35-95FC-4B62B0DBFF93}"/>
    <cellStyle name="Currency 10 4 2" xfId="4494" xr:uid="{3BED2A5E-D23E-44CC-B39D-FE7945310BCE}"/>
    <cellStyle name="Currency 10 4 2 2" xfId="5866" xr:uid="{4F8CEB0E-79C1-4F98-862E-9BE94091CDCE}"/>
    <cellStyle name="Currency 10 4 3" xfId="5695" xr:uid="{FC3D1CC1-4A21-4941-AD29-D87567C28C71}"/>
    <cellStyle name="Currency 10 5" xfId="4410" xr:uid="{5C71DC76-39C9-4F9A-80CB-D4BCA8D1F9BF}"/>
    <cellStyle name="Currency 10 5 2" xfId="5600" xr:uid="{1C002E1B-1CB0-4FDC-8A36-B9B7FA613A51}"/>
    <cellStyle name="Currency 10 5 2 2" xfId="5918" xr:uid="{67CB28AA-9464-4CF5-8347-2EE935394061}"/>
    <cellStyle name="Currency 10 5 3" xfId="5752" xr:uid="{A8D437D0-2031-460E-B959-CEAD1B463F8B}"/>
    <cellStyle name="Currency 10 6" xfId="4778" xr:uid="{BF3ACA87-2FDE-4FDA-8DDF-D7B14CA62694}"/>
    <cellStyle name="Currency 10 6 2" xfId="5809" xr:uid="{224974A4-7574-4F26-9FFB-18918A013CA6}"/>
    <cellStyle name="Currency 10 7" xfId="5640" xr:uid="{5DA4261E-F32E-42D2-A22D-49D1F6871427}"/>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867" xr:uid="{38D893AC-1479-4BD3-86BE-680367D71455}"/>
    <cellStyle name="Currency 11 2 2 3" xfId="5696" xr:uid="{75CFADCA-C874-4378-B08E-7208F835546E}"/>
    <cellStyle name="Currency 11 2 3" xfId="4414" xr:uid="{EDE61D86-6A38-4B1C-ABA2-79C5DDB273D5}"/>
    <cellStyle name="Currency 11 2 3 2" xfId="5603" xr:uid="{ED5768FF-19DF-4D0F-B019-5DE1231335AA}"/>
    <cellStyle name="Currency 11 2 3 2 2" xfId="5922" xr:uid="{84A6215D-F885-45EA-A3C6-8645F7AE8B4E}"/>
    <cellStyle name="Currency 11 2 3 3" xfId="5756" xr:uid="{1777AA89-3A41-44D0-9AEC-9941C0B0457A}"/>
    <cellStyle name="Currency 11 2 4" xfId="5561" xr:uid="{FFEB641D-3405-4EEF-A9B9-3652008D9DB9}"/>
    <cellStyle name="Currency 11 2 4 2" xfId="5813" xr:uid="{11B4DE10-F31C-46EE-8CA9-D3C88C66FBCF}"/>
    <cellStyle name="Currency 11 2 5" xfId="5644" xr:uid="{67262626-2C27-46D1-A797-DC2216E6AE70}"/>
    <cellStyle name="Currency 11 3" xfId="13" xr:uid="{05557200-6C94-455B-9F47-6F63D4B788BC}"/>
    <cellStyle name="Currency 11 3 2" xfId="3673" xr:uid="{6E8C731C-8626-4F98-97BE-1A33F1FD084B}"/>
    <cellStyle name="Currency 11 3 2 2" xfId="4496" xr:uid="{AC818598-434A-4D97-B929-A7F25D367A9E}"/>
    <cellStyle name="Currency 11 3 2 2 2" xfId="5868" xr:uid="{5E60B9B6-CA93-4DA6-91BE-0B4640515A98}"/>
    <cellStyle name="Currency 11 3 2 3" xfId="5697" xr:uid="{3DF50332-B2AB-4C10-8DEA-FEDF2CAD7C95}"/>
    <cellStyle name="Currency 11 3 3" xfId="4415" xr:uid="{7C607BA5-62C9-42C3-8E93-0466B638328E}"/>
    <cellStyle name="Currency 11 3 3 2" xfId="5604" xr:uid="{7B071BA2-1278-4B26-9851-2D08293B7E02}"/>
    <cellStyle name="Currency 11 3 3 2 2" xfId="5923" xr:uid="{34AAC261-3541-49FA-A812-5EC799494301}"/>
    <cellStyle name="Currency 11 3 3 3" xfId="5757" xr:uid="{987B8CE2-BC20-4281-A05F-F3B3676D8FD2}"/>
    <cellStyle name="Currency 11 3 4" xfId="5562" xr:uid="{F1EC89D8-E3CD-47C2-B1A9-923A5FDA225D}"/>
    <cellStyle name="Currency 11 3 4 2" xfId="5814" xr:uid="{CCF717B2-BE75-4C4A-A9ED-8C33551A520D}"/>
    <cellStyle name="Currency 11 3 5" xfId="5645" xr:uid="{C5D67B84-3418-4DBA-92FE-A1621D1170B1}"/>
    <cellStyle name="Currency 11 4" xfId="3674" xr:uid="{2AAAF4B3-FF61-4A8F-BCB2-6D7438F517F6}"/>
    <cellStyle name="Currency 11 4 2" xfId="4497" xr:uid="{5E12718D-0A8D-4CD1-B0F7-C56CBE1D5F16}"/>
    <cellStyle name="Currency 11 4 2 2" xfId="5869" xr:uid="{C8C4FC10-EC65-4EDC-8308-20CE50783419}"/>
    <cellStyle name="Currency 11 4 3" xfId="5698" xr:uid="{62AFBE6C-C5A9-43EA-917F-D808C4877D4D}"/>
    <cellStyle name="Currency 11 5" xfId="4294" xr:uid="{874C1E1E-2210-462D-A519-0314DFD5D195}"/>
    <cellStyle name="Currency 11 5 2" xfId="4714" xr:uid="{96B664CF-6DB0-42AA-8713-E04FB73904D8}"/>
    <cellStyle name="Currency 11 5 2 2" xfId="5921" xr:uid="{32F6A84C-C34C-4EF4-9F13-F17E92771AC2}"/>
    <cellStyle name="Currency 11 5 3" xfId="4903" xr:uid="{BDDD3362-836B-41BB-8702-99E67AAEB008}"/>
    <cellStyle name="Currency 11 5 3 2" xfId="5498" xr:uid="{3CBB5306-00BD-44F2-9A7E-24C6DF49EAFB}"/>
    <cellStyle name="Currency 11 5 3 3" xfId="4940" xr:uid="{C213E975-DE4E-4A1F-A371-F5D94A8D8A03}"/>
    <cellStyle name="Currency 11 5 3 4" xfId="5755" xr:uid="{4D328F1B-E7C9-4E32-9DE3-7DD6302E669D}"/>
    <cellStyle name="Currency 11 5 4" xfId="4880" xr:uid="{6F405C79-E6BE-4E48-9598-1E9A85BB90F1}"/>
    <cellStyle name="Currency 11 6" xfId="4413" xr:uid="{CB5891CF-C8B3-4B62-9AC3-AAE6E6993CED}"/>
    <cellStyle name="Currency 11 6 2" xfId="5812" xr:uid="{853BDE24-91DB-4E5C-9E44-824EF9E5D6DF}"/>
    <cellStyle name="Currency 11 7" xfId="5643" xr:uid="{12B0BD84-9229-4A52-A63A-A25366FEDCFC}"/>
    <cellStyle name="Currency 11 8" xfId="5977" xr:uid="{8218762B-10A8-4FA6-AB49-24611B91774E}"/>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870" xr:uid="{280091A0-251A-4F32-A0D3-F0995C9E81C1}"/>
    <cellStyle name="Currency 12 2 2 3" xfId="5699" xr:uid="{621008F0-1992-411E-8687-B8A64F9379E1}"/>
    <cellStyle name="Currency 12 2 3" xfId="4417" xr:uid="{BB122063-C2A0-403F-AAD4-8DF438E92AE3}"/>
    <cellStyle name="Currency 12 2 3 2" xfId="5606" xr:uid="{61106755-E1F7-44C9-8AF5-EDA9F4DF9B3C}"/>
    <cellStyle name="Currency 12 2 3 2 2" xfId="5925" xr:uid="{4FD77DE7-9403-4F55-B530-568DD99679CD}"/>
    <cellStyle name="Currency 12 2 3 3" xfId="5759" xr:uid="{0812E465-B207-42DB-93D8-07304D56AE23}"/>
    <cellStyle name="Currency 12 2 4" xfId="5564" xr:uid="{C8E6D465-7F14-4C55-A6F3-9EB22C8A3F11}"/>
    <cellStyle name="Currency 12 2 4 2" xfId="5816" xr:uid="{7CA23D7A-99A9-4B00-9714-6558F8C04A00}"/>
    <cellStyle name="Currency 12 2 5" xfId="5647" xr:uid="{121075B8-03C4-4749-A52B-48C6C21C9DB2}"/>
    <cellStyle name="Currency 12 3" xfId="3676" xr:uid="{86DDAB52-E409-4019-88E4-258F3E4D628A}"/>
    <cellStyle name="Currency 12 3 2" xfId="4499" xr:uid="{2BBB317D-12EC-47CA-B30F-4DFBB6226813}"/>
    <cellStyle name="Currency 12 3 2 2" xfId="5871" xr:uid="{13DEAE3A-DB81-4C2E-8C89-E7A9CFAAD43D}"/>
    <cellStyle name="Currency 12 3 3" xfId="5700" xr:uid="{4D599329-7DDD-4BC2-ACAE-DD5E9463FCDE}"/>
    <cellStyle name="Currency 12 4" xfId="4416" xr:uid="{B77DFB71-69E3-4A0C-8A93-1D4C16120DDC}"/>
    <cellStyle name="Currency 12 4 2" xfId="5605" xr:uid="{9EF00F6A-FB4C-4A5C-AFF3-B847B8D71BF3}"/>
    <cellStyle name="Currency 12 4 2 2" xfId="5924" xr:uid="{4EF1BDF8-4CB3-4527-AF6E-D9618AF17CEE}"/>
    <cellStyle name="Currency 12 4 3" xfId="5758" xr:uid="{EF39E935-B751-4568-BC3D-49A9A78A3A4C}"/>
    <cellStyle name="Currency 12 5" xfId="5563" xr:uid="{19BB07D8-EABA-4192-BDF9-42DA574502C7}"/>
    <cellStyle name="Currency 12 5 2" xfId="5815" xr:uid="{676F57D6-95C2-4245-9A44-FB6D1C34FA76}"/>
    <cellStyle name="Currency 12 6" xfId="5646" xr:uid="{3EDAE36E-082A-4C1E-A00B-BA39C6D66AD3}"/>
    <cellStyle name="Currency 13" xfId="16" xr:uid="{5898E85B-7F91-4271-BE10-38C46B56DE0E}"/>
    <cellStyle name="Currency 13 10" xfId="7101" xr:uid="{F2A28A04-0EE3-4512-B043-71DF2B2EDE79}"/>
    <cellStyle name="Currency 13 2" xfId="4296" xr:uid="{B378493B-6BBC-4EFD-88E3-BF46D3552B3D}"/>
    <cellStyle name="Currency 13 2 2" xfId="4579" xr:uid="{01E1EB5F-A696-4DB3-9431-D91798FE31AD}"/>
    <cellStyle name="Currency 13 2 2 2" xfId="6234" xr:uid="{82C2738B-07EA-412A-A2DB-E53FE64A03BD}"/>
    <cellStyle name="Currency 13 2 2 2 2" xfId="6279" xr:uid="{15E7DD10-5A15-46FE-8B12-4CDF8F196AB9}"/>
    <cellStyle name="Currency 13 2 2 2 2 2" xfId="6007" xr:uid="{B2887024-8E98-4B2E-A360-A5C654D4ED84}"/>
    <cellStyle name="Currency 13 2 2 2 2 3" xfId="7265" xr:uid="{C99298F9-0825-4528-86D0-E868E74336C3}"/>
    <cellStyle name="Currency 13 2 2 2 3" xfId="6040" xr:uid="{A9E9F07C-B42F-49FB-92AA-1ED1316032FE}"/>
    <cellStyle name="Currency 13 2 2 2 4" xfId="7147" xr:uid="{4CFB5A7E-FD77-4557-BF5B-AACEC41088C5}"/>
    <cellStyle name="Currency 13 2 2 3" xfId="6184" xr:uid="{741AF2E3-E22F-4CE0-A5FC-FDFB7FF0F57C}"/>
    <cellStyle name="Currency 13 2 2 3 2" xfId="7064" xr:uid="{9A38B91F-CEC4-4F9B-A77D-9E2524288D0A}"/>
    <cellStyle name="Currency 13 2 2 3 3" xfId="7198" xr:uid="{890CD900-4A38-463C-B4CE-C612861DCCF3}"/>
    <cellStyle name="Currency 13 2 2 4" xfId="6082" xr:uid="{60220F1E-389E-48E4-916B-D91F1D2D754C}"/>
    <cellStyle name="Currency 13 2 2 5" xfId="6270" xr:uid="{A58FB9C4-DAF7-401D-B0A6-D54E66B03517}"/>
    <cellStyle name="Currency 13 2 2 6" xfId="6307" xr:uid="{8CC33558-30CE-47A2-9E26-7FBA68F2646F}"/>
    <cellStyle name="Currency 13 2 3" xfId="6032" xr:uid="{3EC6C51D-E2A0-48FA-BE71-7E2EC33B9301}"/>
    <cellStyle name="Currency 13 2 3 2" xfId="6064" xr:uid="{A9342904-90D2-43CE-BE41-1FEF75081F75}"/>
    <cellStyle name="Currency 13 2 3 2 2" xfId="6089" xr:uid="{503DE33B-9ED0-408B-87D4-6B8A210BA108}"/>
    <cellStyle name="Currency 13 2 3 2 3" xfId="7248" xr:uid="{FFEE975B-A21B-4D28-AE64-04940A3BB809}"/>
    <cellStyle name="Currency 13 2 3 3" xfId="6141" xr:uid="{8BBCAD28-2768-4D90-8AE4-E511D89780FA}"/>
    <cellStyle name="Currency 13 2 3 4" xfId="7133" xr:uid="{D15F989D-FEA1-488A-987F-70009BD435DC}"/>
    <cellStyle name="Currency 13 2 4" xfId="6243" xr:uid="{1D2D0A07-910E-4D3E-8774-DED28EBF00A7}"/>
    <cellStyle name="Currency 13 2 4 2" xfId="6067" xr:uid="{AF1D0774-CF0E-4128-8088-C1A5A2D7F13C}"/>
    <cellStyle name="Currency 13 2 4 2 2" xfId="6015" xr:uid="{E92FFFA9-A4F2-4250-B01D-435A067BDE99}"/>
    <cellStyle name="Currency 13 2 4 2 3" xfId="7233" xr:uid="{7B227F9F-D694-4054-876C-3749B09E6497}"/>
    <cellStyle name="Currency 13 2 4 3" xfId="6134" xr:uid="{B8604976-8B34-46A9-92F3-E6143B9042F2}"/>
    <cellStyle name="Currency 13 2 4 4" xfId="7160" xr:uid="{33CCDF46-2503-4F59-87D8-80EE1B8CD597}"/>
    <cellStyle name="Currency 13 2 5" xfId="6251" xr:uid="{78144D1C-2E0F-4B8B-8642-7D8B03320D9F}"/>
    <cellStyle name="Currency 13 2 5 2" xfId="7068" xr:uid="{96A93288-A35E-4F12-A62B-3652F90B6D8C}"/>
    <cellStyle name="Currency 13 2 5 3" xfId="7215" xr:uid="{3F08CC18-F330-4C40-90C1-BB8373CB8F78}"/>
    <cellStyle name="Currency 13 2 6" xfId="6098" xr:uid="{D106CFAC-ED16-4FB1-B844-D4695DA95AF7}"/>
    <cellStyle name="Currency 13 2 6 2" xfId="6018" xr:uid="{2484FCCF-5313-4FD9-B082-D21FFD4D25DD}"/>
    <cellStyle name="Currency 13 2 6 3" xfId="7179" xr:uid="{1DC90E5F-19A3-42E4-B787-8F78C2D69631}"/>
    <cellStyle name="Currency 13 2 7" xfId="6227" xr:uid="{D35634B7-F9D0-4AE6-B5D9-7D7D8E60321F}"/>
    <cellStyle name="Currency 13 2 8" xfId="6085" xr:uid="{75F5B06E-FC6D-4466-A3BF-6CC0DFBC6A62}"/>
    <cellStyle name="Currency 13 2 9" xfId="6209" xr:uid="{FD951F44-1804-4399-A342-A3C8ED92EA71}"/>
    <cellStyle name="Currency 13 3" xfId="4297" xr:uid="{0FCB0231-8D2A-46A2-ADC9-8EFFE48E28CC}"/>
    <cellStyle name="Currency 13 3 2" xfId="4942" xr:uid="{E9DF8EBC-D1BA-4820-9D52-F7B46BADF035}"/>
    <cellStyle name="Currency 13 3 2 2" xfId="6222" xr:uid="{189B23A3-D3D6-4C5E-88DC-98CABA81EF3B}"/>
    <cellStyle name="Currency 13 3 2 2 2" xfId="6115" xr:uid="{FA11DA01-3286-476C-9C89-7E26920D7F06}"/>
    <cellStyle name="Currency 13 3 2 2 3" xfId="7258" xr:uid="{D68FE73C-72A2-4708-B86D-5803D3925671}"/>
    <cellStyle name="Currency 13 3 2 3" xfId="6091" xr:uid="{9EE133E4-FE61-454A-9513-51BF2B4D0040}"/>
    <cellStyle name="Currency 13 3 2 4" xfId="6035" xr:uid="{C3742AA3-50FC-47A8-9901-FE3C7F95D40B}"/>
    <cellStyle name="Currency 13 3 3" xfId="6362" xr:uid="{CFA65D98-FBA0-4604-8639-B5F42F45A7EC}"/>
    <cellStyle name="Currency 13 3 3 2" xfId="6226" xr:uid="{45AAEA01-2D6E-4939-B616-66C7B7274A66}"/>
    <cellStyle name="Currency 13 3 3 3" xfId="7189" xr:uid="{31D76A95-D8EF-4022-9B89-1EAA9E546D5A}"/>
    <cellStyle name="Currency 13 3 4" xfId="6355" xr:uid="{5606B905-4D3D-47C4-84C5-3A5E022CC53B}"/>
    <cellStyle name="Currency 13 3 5" xfId="6272" xr:uid="{AB7EE36B-151E-4992-BF13-5D0E22C1CEF8}"/>
    <cellStyle name="Currency 13 3 6" xfId="7115" xr:uid="{8DF03ABA-F9AF-42C5-9888-5B77A981A395}"/>
    <cellStyle name="Currency 13 4" xfId="4295" xr:uid="{BA07601C-D51B-4BC1-8732-754F15EBA5CA}"/>
    <cellStyle name="Currency 13 4 2" xfId="4578" xr:uid="{8EEB68E9-B27C-4202-B3AF-AF92F10EC3A6}"/>
    <cellStyle name="Currency 13 4 2 2" xfId="6037" xr:uid="{3BCA40AA-EF19-48B1-8DE2-7B5523C8E56A}"/>
    <cellStyle name="Currency 13 4 2 3" xfId="6342" xr:uid="{4820743C-170C-43F6-99CD-234D354D0BE5}"/>
    <cellStyle name="Currency 13 4 3" xfId="6219" xr:uid="{CB162906-E75D-4545-AC5A-CFD5EEB5279D}"/>
    <cellStyle name="Currency 13 4 4" xfId="6360" xr:uid="{752F3F8B-3495-4E3B-ACE1-89E77F24C131}"/>
    <cellStyle name="Currency 13 5" xfId="4941" xr:uid="{1E10507B-F3EC-40B0-BAE9-1B0DF05B3612}"/>
    <cellStyle name="Currency 13 5 2" xfId="6290" xr:uid="{561CBA41-398C-41DC-9199-9314358A9032}"/>
    <cellStyle name="Currency 13 5 2 2" xfId="7070" xr:uid="{18AB3FE5-E15E-44E8-99B3-55F44A4B1CFC}"/>
    <cellStyle name="Currency 13 5 2 3" xfId="7224" xr:uid="{78F85C5D-4B5D-4628-919B-F1D56751509F}"/>
    <cellStyle name="Currency 13 5 3" xfId="6341" xr:uid="{9136D4E1-237F-4C52-B3B4-0C86614F06CC}"/>
    <cellStyle name="Currency 13 5 4" xfId="6196" xr:uid="{6052041B-D78F-4B2D-B759-DFB08C0CF770}"/>
    <cellStyle name="Currency 13 6" xfId="6182" xr:uid="{E424C994-ACE6-4F74-9750-58AA13003AD2}"/>
    <cellStyle name="Currency 13 6 2" xfId="6049" xr:uid="{33FD7F36-5514-4322-80AF-D82B7590C9A0}"/>
    <cellStyle name="Currency 13 6 3" xfId="7205" xr:uid="{03FFE860-ECA7-4CFC-B54A-A68A1A66C67F}"/>
    <cellStyle name="Currency 13 7" xfId="6099" xr:uid="{2707C919-771B-49A4-8BE7-06FA394D5A94}"/>
    <cellStyle name="Currency 13 7 2" xfId="6260" xr:uid="{70E5587B-6A8C-4FE2-B473-FD3CFFF9BC14}"/>
    <cellStyle name="Currency 13 7 3" xfId="7169" xr:uid="{E5E80219-1BFC-4DD9-A3DF-C21125213D7B}"/>
    <cellStyle name="Currency 13 8" xfId="6114" xr:uid="{A6CA794C-D07A-428E-9127-183464975568}"/>
    <cellStyle name="Currency 13 9" xfId="6158" xr:uid="{EEBF2D7C-B7F4-4AA7-A623-114C8380320C}"/>
    <cellStyle name="Currency 14" xfId="17" xr:uid="{06093C67-F3EF-4031-8944-64EC6F01C22C}"/>
    <cellStyle name="Currency 14 2" xfId="3677" xr:uid="{B6DCEDD0-B4B9-40EC-AF2A-EF87C975C7B7}"/>
    <cellStyle name="Currency 14 2 2" xfId="4500" xr:uid="{21B39870-ED7B-4761-BB3E-9EF12273A02D}"/>
    <cellStyle name="Currency 14 2 2 2" xfId="5872" xr:uid="{EC120BB6-C903-4C0A-A104-5FE5C7855173}"/>
    <cellStyle name="Currency 14 2 3" xfId="5701" xr:uid="{7B541D45-626F-4B3E-B17C-6BD0DCE1BBC1}"/>
    <cellStyle name="Currency 14 3" xfId="4418" xr:uid="{1213141F-30C0-4E69-80FC-0E098588FCB5}"/>
    <cellStyle name="Currency 14 3 2" xfId="5607" xr:uid="{1BDD64A5-E68E-4E1D-9C33-D00FF5362B65}"/>
    <cellStyle name="Currency 14 3 2 2" xfId="5926" xr:uid="{3F9A204B-DA39-4622-9078-499727899AB0}"/>
    <cellStyle name="Currency 14 3 3" xfId="5760" xr:uid="{90B2BBDC-7C61-4D40-823F-F2B16A2BA31B}"/>
    <cellStyle name="Currency 14 4" xfId="5565" xr:uid="{114CA5CC-0FB1-42D4-BDBF-D7CC2B228ACF}"/>
    <cellStyle name="Currency 14 4 2" xfId="5817" xr:uid="{CB2486BE-AD24-4B93-A85F-CFC8AC2BF9DE}"/>
    <cellStyle name="Currency 14 5" xfId="5648" xr:uid="{F2C4E4E5-4060-4060-819F-DDDB89A0A5B1}"/>
    <cellStyle name="Currency 15" xfId="4389" xr:uid="{0A1D25F4-675B-436D-B4F2-753AC223ED07}"/>
    <cellStyle name="Currency 15 2" xfId="4651" xr:uid="{03ADF9AE-B5DB-4CAF-838D-5EA7A72B2072}"/>
    <cellStyle name="Currency 15 2 2" xfId="7399" xr:uid="{7878845F-AEB8-4F12-B717-EF97EA2BB47E}"/>
    <cellStyle name="Currency 15 3" xfId="7398" xr:uid="{7C5C5173-353F-491D-B306-6BD2492E7D66}"/>
    <cellStyle name="Currency 15 4" xfId="7397" xr:uid="{47D04C79-4826-49CA-95A2-EB93E8DF8890}"/>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19" xfId="7276" xr:uid="{14860912-A239-446D-A52D-5AD32BE4E3A0}"/>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102" xr:uid="{7010E55E-74A0-4B9B-87B2-AE57F399033A}"/>
    <cellStyle name="Currency 2 2 2 2 2" xfId="4943" xr:uid="{300C3AF3-0737-47F1-BE29-623641FE4874}"/>
    <cellStyle name="Currency 2 2 2 2 2 2" xfId="6313" xr:uid="{FDDDCFB8-88A1-4F80-8F0C-941F618A084E}"/>
    <cellStyle name="Currency 2 2 2 2 2 2 2" xfId="6198" xr:uid="{750108CF-E895-4961-B155-A6D20BA84723}"/>
    <cellStyle name="Currency 2 2 2 2 2 2 2 2" xfId="6278" xr:uid="{7FDF857A-D8B0-4896-88C0-4C3CA9202472}"/>
    <cellStyle name="Currency 2 2 2 2 2 2 2 2 2" xfId="6010" xr:uid="{6145DA99-1AD2-42ED-998A-499B5E9764C1}"/>
    <cellStyle name="Currency 2 2 2 2 2 2 2 2 3" xfId="7266" xr:uid="{C7D85386-A0F9-4C0D-BAB2-11921153B817}"/>
    <cellStyle name="Currency 2 2 2 2 2 2 2 3" xfId="6378" xr:uid="{7465F791-4CD1-426B-B663-D75085CC85A0}"/>
    <cellStyle name="Currency 2 2 2 2 2 2 2 4" xfId="7148" xr:uid="{F94314FF-7DBF-4151-90D3-FE4B3C1DFB6D}"/>
    <cellStyle name="Currency 2 2 2 2 2 2 3" xfId="7089" xr:uid="{2D53F28B-CC87-4213-A3FE-ACAADD4A2E54}"/>
    <cellStyle name="Currency 2 2 2 2 2 2 3 2" xfId="6130" xr:uid="{1CED317B-B0D4-419F-A82F-CEAA8C52C063}"/>
    <cellStyle name="Currency 2 2 2 2 2 2 3 3" xfId="7199" xr:uid="{0A9AAA56-A5F1-460C-8118-9400DB44BBC2}"/>
    <cellStyle name="Currency 2 2 2 2 2 2 4" xfId="6109" xr:uid="{284EF57E-3382-4415-A41E-FE422137207E}"/>
    <cellStyle name="Currency 2 2 2 2 2 2 5" xfId="7080" xr:uid="{B809AB1A-71C1-4806-9D30-4A470D143833}"/>
    <cellStyle name="Currency 2 2 2 2 2 2 6" xfId="7121" xr:uid="{1A45CE71-E824-453C-96D7-116D55D37378}"/>
    <cellStyle name="Currency 2 2 2 2 2 3" xfId="6078" xr:uid="{7EDA7656-F8B6-469F-BDD2-F27EDA71B83B}"/>
    <cellStyle name="Currency 2 2 2 2 2 3 2" xfId="6282" xr:uid="{0E2CF5F7-1D0C-4B57-B2A7-189C61BB1D6A}"/>
    <cellStyle name="Currency 2 2 2 2 2 3 2 2" xfId="6118" xr:uid="{65222982-377D-4554-A0FD-F926CA3F15CD}"/>
    <cellStyle name="Currency 2 2 2 2 2 3 2 3" xfId="7249" xr:uid="{06A5C01E-31DD-4110-AE98-7EA51B973427}"/>
    <cellStyle name="Currency 2 2 2 2 2 3 3" xfId="6140" xr:uid="{9BE7C256-B501-4AC0-A072-9E87461D704D}"/>
    <cellStyle name="Currency 2 2 2 2 2 3 4" xfId="7134" xr:uid="{096D9D18-A56C-4D13-8CF1-EE87D0DF8475}"/>
    <cellStyle name="Currency 2 2 2 2 2 4" xfId="6100" xr:uid="{871DC5E4-DF84-41A2-87F6-E752B207E9A7}"/>
    <cellStyle name="Currency 2 2 2 2 2 4 2" xfId="6286" xr:uid="{109FD0D3-CAAA-4525-995E-93AF1CBC884F}"/>
    <cellStyle name="Currency 2 2 2 2 2 4 2 2" xfId="7072" xr:uid="{DDD5F86E-46E1-4B1B-A9A7-48AEADA69574}"/>
    <cellStyle name="Currency 2 2 2 2 2 4 2 3" xfId="7234" xr:uid="{047CF159-1B75-4814-99D7-75A8BB0C9A00}"/>
    <cellStyle name="Currency 2 2 2 2 2 4 3" xfId="6333" xr:uid="{A6B1EEBA-EA70-4146-BF55-1E15A239DB99}"/>
    <cellStyle name="Currency 2 2 2 2 2 4 4" xfId="7161" xr:uid="{312CF14F-A83A-4525-9F11-E960E04480F9}"/>
    <cellStyle name="Currency 2 2 2 2 2 5" xfId="6291" xr:uid="{A25E6773-7FA7-4261-8DDE-D166BE960753}"/>
    <cellStyle name="Currency 2 2 2 2 2 5 2" xfId="6127" xr:uid="{97BA91CF-F25E-480E-8655-F1F191EAE244}"/>
    <cellStyle name="Currency 2 2 2 2 2 5 3" xfId="7216" xr:uid="{1070198E-7619-4440-B107-174C5704FD30}"/>
    <cellStyle name="Currency 2 2 2 2 2 6" xfId="6389" xr:uid="{7317EE34-58F3-4DB3-BC43-6D9D05DC8F16}"/>
    <cellStyle name="Currency 2 2 2 2 2 6 2" xfId="6388" xr:uid="{873A38E4-E59A-4540-BF69-E06FF1D66124}"/>
    <cellStyle name="Currency 2 2 2 2 2 6 3" xfId="7180" xr:uid="{6146C64A-6D6F-41F9-A958-08568C2BB4AF}"/>
    <cellStyle name="Currency 2 2 2 2 2 7" xfId="6321" xr:uid="{B6A2D4FF-E182-42BD-8440-C2952EEBDB3E}"/>
    <cellStyle name="Currency 2 2 2 2 2 8" xfId="6154" xr:uid="{54E88CB9-E92D-47B0-9984-FF873677394B}"/>
    <cellStyle name="Currency 2 2 2 2 2 9" xfId="6361" xr:uid="{16E4A012-97EA-41B6-961E-278C09620C5E}"/>
    <cellStyle name="Currency 2 2 2 2 3" xfId="6309" xr:uid="{5D371792-2E23-4E9C-B5AF-D9A4F94CE8B9}"/>
    <cellStyle name="Currency 2 2 2 2 3 2" xfId="6202" xr:uid="{8DCB24E4-DF94-4B31-927C-CD295B1185B6}"/>
    <cellStyle name="Currency 2 2 2 2 3 2 2" xfId="7054" xr:uid="{84DD03F1-A80D-492B-BC61-B86BEACA4A98}"/>
    <cellStyle name="Currency 2 2 2 2 3 2 2 2" xfId="6228" xr:uid="{7532DBF7-E654-444F-9F80-C1F89338389A}"/>
    <cellStyle name="Currency 2 2 2 2 3 2 2 3" xfId="7259" xr:uid="{34E26CB0-9A72-46F0-8F47-5D97823A7CFC}"/>
    <cellStyle name="Currency 2 2 2 2 3 2 3" xfId="6367" xr:uid="{134240B7-5D46-48C2-AA22-D131FF7831CE}"/>
    <cellStyle name="Currency 2 2 2 2 3 2 4" xfId="7141" xr:uid="{561B0A3A-E3CD-45E0-8478-983FA1F26253}"/>
    <cellStyle name="Currency 2 2 2 2 3 3" xfId="6185" xr:uid="{1F0579D9-6BFA-4290-A79B-BC9BEC9BC128}"/>
    <cellStyle name="Currency 2 2 2 2 3 3 2" xfId="6008" xr:uid="{6C345CBE-9C4E-40EF-BAD3-E87530D1C7EF}"/>
    <cellStyle name="Currency 2 2 2 2 3 3 3" xfId="7190" xr:uid="{4520EDE4-10DB-4033-81E4-8EFE8D553364}"/>
    <cellStyle name="Currency 2 2 2 2 3 4" xfId="6232" xr:uid="{FB3823B1-D976-490D-9F5C-BED4DE12C4D9}"/>
    <cellStyle name="Currency 2 2 2 2 3 5" xfId="6271" xr:uid="{5B955BB6-7E94-4455-8ED6-45F48441B8DD}"/>
    <cellStyle name="Currency 2 2 2 2 3 6" xfId="7116" xr:uid="{E88904D1-2B1F-45FB-9B7D-F8F719F6DCC6}"/>
    <cellStyle name="Currency 2 2 2 2 4" xfId="6205" xr:uid="{FF8466E6-FFB9-45EC-9648-C1A507824D8A}"/>
    <cellStyle name="Currency 2 2 2 2 4 2" xfId="6173" xr:uid="{7B625F4F-507C-4347-80F9-DB9873CB0554}"/>
    <cellStyle name="Currency 2 2 2 2 4 2 2" xfId="6121" xr:uid="{8BDBA4E8-B714-4A98-8B0E-0C5F6F340D4C}"/>
    <cellStyle name="Currency 2 2 2 2 4 2 3" xfId="7241" xr:uid="{C923CCFE-1442-44AD-AC1B-973CB010FEC0}"/>
    <cellStyle name="Currency 2 2 2 2 4 3" xfId="6266" xr:uid="{96D9AA8A-A0BC-4644-ACA4-419DD588BA87}"/>
    <cellStyle name="Currency 2 2 2 2 4 4" xfId="7127" xr:uid="{27E99B68-0ADC-4B4A-A438-1C7EA8436E74}"/>
    <cellStyle name="Currency 2 2 2 2 5" xfId="6074" xr:uid="{A2D304BB-C1AA-473E-818F-B607F32DB515}"/>
    <cellStyle name="Currency 2 2 2 2 5 2" xfId="6094" xr:uid="{3AF492D2-7C8C-4C56-A405-685CB3B0392C}"/>
    <cellStyle name="Currency 2 2 2 2 5 2 2" xfId="7044" xr:uid="{F9798EB5-6B46-41A6-BB27-414D9918E6F9}"/>
    <cellStyle name="Currency 2 2 2 2 5 2 3" xfId="7225" xr:uid="{601D0757-CB27-4B4D-B2F5-D3179D47178A}"/>
    <cellStyle name="Currency 2 2 2 2 5 3" xfId="6136" xr:uid="{4694461D-34E0-414E-8BB0-D89A392865C2}"/>
    <cellStyle name="Currency 2 2 2 2 5 4" xfId="7153" xr:uid="{2C1DA228-CEB1-4E14-90D7-8F05A8E0AB91}"/>
    <cellStyle name="Currency 2 2 2 2 6" xfId="6181" xr:uid="{D96025D3-C7A5-4231-B4EC-5B4D0AE8DBEF}"/>
    <cellStyle name="Currency 2 2 2 2 6 2" xfId="7065" xr:uid="{C76B96BB-235D-46C1-A297-4D38D4281CB5}"/>
    <cellStyle name="Currency 2 2 2 2 6 3" xfId="7206" xr:uid="{697A7528-138D-44FB-98FE-50B83DACE7F9}"/>
    <cellStyle name="Currency 2 2 2 2 7" xfId="6073" xr:uid="{1AB930DC-2E98-4F49-9026-09D6AD4852DB}"/>
    <cellStyle name="Currency 2 2 2 2 7 2" xfId="6249" xr:uid="{8E601EB7-5FBB-4B27-ACD1-45695FF19082}"/>
    <cellStyle name="Currency 2 2 2 2 7 3" xfId="7170" xr:uid="{A05EDAE5-6A31-48D6-A366-F87E36911151}"/>
    <cellStyle name="Currency 2 2 2 2 8" xfId="6353" xr:uid="{F8E4ACAF-B56D-40FC-8CD1-1D2D7AC8055F}"/>
    <cellStyle name="Currency 2 2 2 2 9" xfId="6382" xr:uid="{7D29A593-AAF1-4C74-82AF-AF3956DC0C99}"/>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873" xr:uid="{7F8CC2D1-2BC9-4A54-B048-11609DBB59CE}"/>
    <cellStyle name="Currency 2 2 2 3 2 3" xfId="5702" xr:uid="{3652EDBA-E072-47F4-9AE5-3874A986A9E7}"/>
    <cellStyle name="Currency 2 2 2 3 3" xfId="4422" xr:uid="{2098205C-27A5-4369-BB68-2BBFB7510A7F}"/>
    <cellStyle name="Currency 2 2 2 3 3 2" xfId="5610" xr:uid="{DF1DD130-CC8E-474A-AE66-DBBD4E1346BB}"/>
    <cellStyle name="Currency 2 2 2 3 3 2 2" xfId="5930" xr:uid="{4F82A287-AF2A-4F5D-AB71-E55C44983474}"/>
    <cellStyle name="Currency 2 2 2 3 3 3" xfId="5764" xr:uid="{90E6CBA1-0136-43DD-9CFE-30BBCD8000BF}"/>
    <cellStyle name="Currency 2 2 2 3 4" xfId="5568" xr:uid="{3430BA99-3A77-47A5-90BC-7B9247987756}"/>
    <cellStyle name="Currency 2 2 2 3 4 2" xfId="5821" xr:uid="{522A24DF-83D8-401D-AB24-1D51903F7EB7}"/>
    <cellStyle name="Currency 2 2 2 3 5" xfId="5652" xr:uid="{94F262D6-F2E7-4D25-B808-BEC126049B6B}"/>
    <cellStyle name="Currency 2 2 2 4" xfId="3679" xr:uid="{BB2AA7D3-BC24-468B-904E-0F265BB21837}"/>
    <cellStyle name="Currency 2 2 2 4 2" xfId="4502" xr:uid="{A5605DB2-D4D6-4E9E-B2FB-A37C9D9D1AE5}"/>
    <cellStyle name="Currency 2 2 2 4 2 2" xfId="5874" xr:uid="{A1869D15-7170-41A1-B593-8323E536A76A}"/>
    <cellStyle name="Currency 2 2 2 4 3" xfId="5703" xr:uid="{C47AD454-5422-4FDA-B6D8-C8CE62DC6569}"/>
    <cellStyle name="Currency 2 2 2 5" xfId="4421" xr:uid="{FF1625D0-5242-4DC7-9C55-CAA945188B90}"/>
    <cellStyle name="Currency 2 2 2 5 2" xfId="5609" xr:uid="{E863226D-F084-4957-AF00-05736FCD5425}"/>
    <cellStyle name="Currency 2 2 2 5 2 2" xfId="5929" xr:uid="{D7946C80-2449-4651-9DA3-814690E6B50A}"/>
    <cellStyle name="Currency 2 2 2 5 3" xfId="5763" xr:uid="{2D55D284-74F6-47E4-B71F-9E8CA91F5077}"/>
    <cellStyle name="Currency 2 2 2 6" xfId="5567" xr:uid="{F8010382-0262-4BC0-A0A0-B7EC311A9211}"/>
    <cellStyle name="Currency 2 2 2 6 2" xfId="5820" xr:uid="{02BA09C4-B94D-491E-9658-56F734572DBB}"/>
    <cellStyle name="Currency 2 2 2 7" xfId="5651" xr:uid="{67300AA0-5C15-44AA-9095-1D3C29C9458C}"/>
    <cellStyle name="Currency 2 2 3" xfId="3680" xr:uid="{AAFBC450-B221-44C5-ABA8-8453AB397250}"/>
    <cellStyle name="Currency 2 2 3 2" xfId="4503" xr:uid="{3CAFB6D4-FED4-439E-A692-485DC56F5E95}"/>
    <cellStyle name="Currency 2 2 3 2 2" xfId="5875" xr:uid="{205EBF24-2A16-4262-AFC4-802CA77CE605}"/>
    <cellStyle name="Currency 2 2 3 3" xfId="5704" xr:uid="{BE65EFA1-2CF7-413A-AE97-C44306D6D217}"/>
    <cellStyle name="Currency 2 2 4" xfId="4420" xr:uid="{3AA2C7AD-048D-4BC6-8EC5-DC966E59C5B3}"/>
    <cellStyle name="Currency 2 2 4 2" xfId="5608" xr:uid="{E8B6D522-CEEC-4BE1-AE88-EE8505B0D79A}"/>
    <cellStyle name="Currency 2 2 4 2 2" xfId="5928" xr:uid="{091B5DDA-BA28-4E30-B4BB-2B1656A817C5}"/>
    <cellStyle name="Currency 2 2 4 3" xfId="5762" xr:uid="{41E45B04-D5F4-4A62-8E86-0B2113A1B05D}"/>
    <cellStyle name="Currency 2 2 5" xfId="5566" xr:uid="{BFC2E887-07B0-4833-A732-2ECBD740053E}"/>
    <cellStyle name="Currency 2 2 5 2" xfId="5819" xr:uid="{B8E6EAD2-9DEA-49E6-A299-4AC5680142F3}"/>
    <cellStyle name="Currency 2 2 6" xfId="5650" xr:uid="{92A2DA65-C0C1-4B16-810C-B76075093A6D}"/>
    <cellStyle name="Currency 2 3" xfId="23" xr:uid="{F9CE5D19-4398-4D88-898B-4DF2D9EC4212}"/>
    <cellStyle name="Currency 2 3 2" xfId="3681" xr:uid="{11AF0C30-EB1F-43B4-A07E-957DE1AF2E6A}"/>
    <cellStyle name="Currency 2 3 2 2" xfId="4504" xr:uid="{F6B1E221-3323-41DF-85DF-B3EB75237C38}"/>
    <cellStyle name="Currency 2 3 2 2 2" xfId="5876" xr:uid="{8EB9D659-D2B7-4E69-AABA-ED0B7F8EC1BF}"/>
    <cellStyle name="Currency 2 3 2 3" xfId="5705" xr:uid="{126C9178-674E-4CF8-9FCC-9952F795D35A}"/>
    <cellStyle name="Currency 2 3 3" xfId="4423" xr:uid="{08937C08-7B5B-4AD8-91AE-7600FF8626B7}"/>
    <cellStyle name="Currency 2 3 3 2" xfId="5611" xr:uid="{B87F7DDC-D3F7-4258-BC18-5B03BD205260}"/>
    <cellStyle name="Currency 2 3 3 2 2" xfId="5931" xr:uid="{65D88357-E328-4BF2-A2FD-948BBE0845DF}"/>
    <cellStyle name="Currency 2 3 3 3" xfId="5765" xr:uid="{1BB4BDFD-01E8-4347-BA10-228199B575C7}"/>
    <cellStyle name="Currency 2 3 4" xfId="5569" xr:uid="{3CEC1136-1309-4CD8-9844-0CF6850A252D}"/>
    <cellStyle name="Currency 2 3 4 2" xfId="5822" xr:uid="{5BAEE77D-001A-4CBC-8721-138640DDA141}"/>
    <cellStyle name="Currency 2 3 5" xfId="5653" xr:uid="{56023585-14F8-40B5-978F-BCD0236EAD91}"/>
    <cellStyle name="Currency 2 4" xfId="3682" xr:uid="{8B8F9A4D-2297-465D-8295-FC8375F02ED0}"/>
    <cellStyle name="Currency 2 4 2" xfId="4505" xr:uid="{A91127AB-3371-4A67-A002-689066C2B3C6}"/>
    <cellStyle name="Currency 2 4 2 2" xfId="5877" xr:uid="{1695D2FA-73F7-4F20-975F-7534C36BF843}"/>
    <cellStyle name="Currency 2 4 3" xfId="5706" xr:uid="{A98EE05A-5F7B-408F-B6B9-CECA37BCDBF8}"/>
    <cellStyle name="Currency 2 5" xfId="4419" xr:uid="{65367035-848F-488D-A1F6-702E2D74F719}"/>
    <cellStyle name="Currency 2 5 2" xfId="4699" xr:uid="{B1BEA1DF-3499-4AEB-AD94-A8413FAA0362}"/>
    <cellStyle name="Currency 2 5 2 2" xfId="5927" xr:uid="{5C9E1771-CCAC-409F-A328-9868C808E645}"/>
    <cellStyle name="Currency 2 5 3" xfId="5761" xr:uid="{064CDC8A-DA8E-4C7D-9F7B-B0271C025DE3}"/>
    <cellStyle name="Currency 2 6" xfId="4700" xr:uid="{0D3223CC-EDAF-419A-BF54-C594D3E26C50}"/>
    <cellStyle name="Currency 2 6 2" xfId="5818" xr:uid="{C90D3024-1F11-4A79-AF7F-08D6B735EBAF}"/>
    <cellStyle name="Currency 2 7" xfId="5649" xr:uid="{FF764EF8-94E2-4BBC-858D-689E76BBF724}"/>
    <cellStyle name="Currency 2 8" xfId="5557" xr:uid="{B2170435-3E1B-4075-B93D-0A2D7FB0EA57}"/>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878" xr:uid="{1BDACD4D-3343-4FA8-B295-11E29F673CD3}"/>
    <cellStyle name="Currency 3 2 2 3" xfId="5707" xr:uid="{5DC000A9-AA3B-40A5-8D5F-95C59F65EB8B}"/>
    <cellStyle name="Currency 3 2 3" xfId="4425" xr:uid="{821AE0E4-35DA-4F44-8FF4-A93619B5DC77}"/>
    <cellStyle name="Currency 3 2 3 2" xfId="5613" xr:uid="{B98FF953-DC16-4003-BEFC-EE62ABB1CA68}"/>
    <cellStyle name="Currency 3 2 3 2 2" xfId="5933" xr:uid="{0F008C67-DDED-4127-9E4A-BBCAA89245E5}"/>
    <cellStyle name="Currency 3 2 3 3" xfId="5767" xr:uid="{8A7085BA-DC8F-46C2-B01E-BB05B7728F79}"/>
    <cellStyle name="Currency 3 2 4" xfId="5571" xr:uid="{B45978B4-6FAA-4BDC-803F-E5D192AF55B9}"/>
    <cellStyle name="Currency 3 2 4 2" xfId="5824" xr:uid="{AF3957E2-BD0C-46BA-85B7-B6B0D83476E3}"/>
    <cellStyle name="Currency 3 2 5" xfId="5655" xr:uid="{C4A6A539-F1DF-4B9D-AA6F-F3BF6AE86CB3}"/>
    <cellStyle name="Currency 3 3" xfId="26" xr:uid="{6D877B41-C83B-4139-A4B1-1CE705CD4751}"/>
    <cellStyle name="Currency 3 3 2" xfId="3684" xr:uid="{F7BD1816-D451-463E-8D83-A6BA7710AB0D}"/>
    <cellStyle name="Currency 3 3 2 2" xfId="4507" xr:uid="{5AB52432-CD09-42E7-AA2F-FE8440770862}"/>
    <cellStyle name="Currency 3 3 2 2 2" xfId="5879" xr:uid="{43133426-BCEE-48A7-A806-3FA2394CC083}"/>
    <cellStyle name="Currency 3 3 2 3" xfId="5708" xr:uid="{C680120B-F4D8-4495-BD4E-946183E4D252}"/>
    <cellStyle name="Currency 3 3 3" xfId="4426" xr:uid="{249404E3-6D24-4AFF-9851-C5A51F4A8610}"/>
    <cellStyle name="Currency 3 3 3 2" xfId="5614" xr:uid="{92CC8C73-46C0-4559-B8ED-7D926C81FE27}"/>
    <cellStyle name="Currency 3 3 3 2 2" xfId="5934" xr:uid="{F1214519-153C-4D1F-935A-4EDFCA1F4770}"/>
    <cellStyle name="Currency 3 3 3 3" xfId="5768" xr:uid="{A9B0C19A-5512-4FFC-A9CD-AC645E7DF875}"/>
    <cellStyle name="Currency 3 3 4" xfId="5572" xr:uid="{7880FB74-CFAA-45A1-A8CC-F3CAF6322A9D}"/>
    <cellStyle name="Currency 3 3 4 2" xfId="5825" xr:uid="{925974FD-F999-40AA-B7BC-2DFD3E5557B1}"/>
    <cellStyle name="Currency 3 3 5" xfId="5656" xr:uid="{777D3F4D-CF7B-440D-B044-1F7A07C6E1C9}"/>
    <cellStyle name="Currency 3 4" xfId="27" xr:uid="{00E44300-51A3-4DF4-A1CD-9B4CA05DDDF8}"/>
    <cellStyle name="Currency 3 4 2" xfId="3685" xr:uid="{0D5EB8C9-22A0-4A26-9923-86DBB7C5C1FB}"/>
    <cellStyle name="Currency 3 4 2 2" xfId="4508" xr:uid="{7174C30D-278C-42B9-A88F-BC87C986104E}"/>
    <cellStyle name="Currency 3 4 2 2 2" xfId="5880" xr:uid="{492CFE14-D45D-4AAE-9AEE-5FC64656C879}"/>
    <cellStyle name="Currency 3 4 2 3" xfId="5709" xr:uid="{B3961946-DC72-4A90-B6D4-70FBAD2B37D9}"/>
    <cellStyle name="Currency 3 4 3" xfId="4427" xr:uid="{37FEBFE6-4F00-4A24-B718-8F2A8C754E48}"/>
    <cellStyle name="Currency 3 4 3 2" xfId="5615" xr:uid="{0BE0700E-D4B2-4B5E-BAE4-BF2B9BCF2706}"/>
    <cellStyle name="Currency 3 4 3 2 2" xfId="5935" xr:uid="{3628EACF-0068-4BA6-944D-17EF3AE295A5}"/>
    <cellStyle name="Currency 3 4 3 3" xfId="5769" xr:uid="{180A7FF2-64D0-47B4-89EB-CAA0BB4361C7}"/>
    <cellStyle name="Currency 3 4 4" xfId="5573" xr:uid="{410C856C-0C32-49B6-B598-7092066493FC}"/>
    <cellStyle name="Currency 3 4 4 2" xfId="5826" xr:uid="{83AD067D-1413-4699-8182-CDD85A144C8A}"/>
    <cellStyle name="Currency 3 4 5" xfId="5657" xr:uid="{C3790424-2A40-44AC-ADB7-38C1FA164C10}"/>
    <cellStyle name="Currency 3 5" xfId="3686" xr:uid="{062DC98C-73BF-4047-8749-0E76DD9FE53A}"/>
    <cellStyle name="Currency 3 5 2" xfId="4509" xr:uid="{CAE96761-A650-453D-B4E6-4AC394DBA0B4}"/>
    <cellStyle name="Currency 3 5 2 2" xfId="5881" xr:uid="{47CDDFCD-6B14-43EB-B510-A50DF4A5E195}"/>
    <cellStyle name="Currency 3 5 3" xfId="5710" xr:uid="{DEA7DEB1-4933-4FF0-B913-04F1757BA582}"/>
    <cellStyle name="Currency 3 6" xfId="4424" xr:uid="{9E161106-2646-45BA-A985-09785E9EF4F1}"/>
    <cellStyle name="Currency 3 6 2" xfId="5612" xr:uid="{C530E5F4-3960-4249-B968-BA2A9DD30AE3}"/>
    <cellStyle name="Currency 3 6 2 2" xfId="5932" xr:uid="{35D5BF71-9C01-4987-9AE4-2D6E183B3F84}"/>
    <cellStyle name="Currency 3 6 3" xfId="5766" xr:uid="{5130FA19-63EC-4DD1-A4EF-E5054BDFC3DF}"/>
    <cellStyle name="Currency 3 7" xfId="5570" xr:uid="{3C5F8FD9-40FB-4CFF-BC1C-F9FF88C6D143}"/>
    <cellStyle name="Currency 3 7 2" xfId="5823" xr:uid="{CDBD01B4-FCCC-4107-BDFF-87216B13B341}"/>
    <cellStyle name="Currency 3 8" xfId="5654" xr:uid="{0AB21FD0-9AE8-407D-9482-A1D8FE088203}"/>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882" xr:uid="{F086336E-B11A-497B-A161-FF33E4EFA7EE}"/>
    <cellStyle name="Currency 4 2 2 3" xfId="5711" xr:uid="{2A5BFE20-755E-4832-B487-7D6674436DEF}"/>
    <cellStyle name="Currency 4 2 3" xfId="4429" xr:uid="{982CC272-22ED-457F-84E0-577112C9BD88}"/>
    <cellStyle name="Currency 4 2 3 2" xfId="5616" xr:uid="{2CF6FFD9-6E77-46FF-AE92-CC5CF36CAE10}"/>
    <cellStyle name="Currency 4 2 3 2 2" xfId="5937" xr:uid="{FC42B0E3-1829-46DF-A174-CAD8450F5085}"/>
    <cellStyle name="Currency 4 2 3 3" xfId="5771" xr:uid="{06B5D947-B672-4634-8700-C6ABD1B04952}"/>
    <cellStyle name="Currency 4 2 4" xfId="5574" xr:uid="{6AA71336-DE31-40D2-B454-38B84E00AF06}"/>
    <cellStyle name="Currency 4 2 4 2" xfId="5828" xr:uid="{78E9A346-911B-4CB8-B3F1-DE4B6C69F669}"/>
    <cellStyle name="Currency 4 2 5" xfId="5659" xr:uid="{955B4113-F422-4484-90D5-49153FAD31B9}"/>
    <cellStyle name="Currency 4 3" xfId="30" xr:uid="{850D1198-33A5-4BFA-B570-8C4A076F65F7}"/>
    <cellStyle name="Currency 4 3 2" xfId="3688" xr:uid="{5AA462AE-8EE5-4F5B-AB1D-103A408757D2}"/>
    <cellStyle name="Currency 4 3 2 2" xfId="4511" xr:uid="{429C1E90-0BAF-412C-837D-485A87BB0FE6}"/>
    <cellStyle name="Currency 4 3 2 2 2" xfId="5883" xr:uid="{80DEF7AD-F11E-4C66-8A83-5CE33AE4F90A}"/>
    <cellStyle name="Currency 4 3 2 3" xfId="5712" xr:uid="{5EDD7B08-3C1E-48A3-B076-E46D50027469}"/>
    <cellStyle name="Currency 4 3 3" xfId="4430" xr:uid="{EDA50E2D-93B1-40E2-84B4-0B103714B226}"/>
    <cellStyle name="Currency 4 3 3 2" xfId="5617" xr:uid="{762DBFA6-9F33-468F-8085-6FA88E2097FD}"/>
    <cellStyle name="Currency 4 3 3 2 2" xfId="5938" xr:uid="{C17151BD-4AFD-4E1A-BF6B-9D235154BAFD}"/>
    <cellStyle name="Currency 4 3 3 3" xfId="5772" xr:uid="{0BAE2176-8715-4291-9508-65DB883A8D53}"/>
    <cellStyle name="Currency 4 3 4" xfId="5575" xr:uid="{D9B5AF3D-30EB-4350-87F8-4922988DAF19}"/>
    <cellStyle name="Currency 4 3 4 2" xfId="5829" xr:uid="{85A0283E-0E2E-4D6E-B8A0-5B52843EF060}"/>
    <cellStyle name="Currency 4 3 5" xfId="5660" xr:uid="{EA05728D-060F-4703-96B8-9716A8E0A969}"/>
    <cellStyle name="Currency 4 4" xfId="3689" xr:uid="{C9FD4A8B-4FD6-4559-B4DA-B4E427A78FE0}"/>
    <cellStyle name="Currency 4 4 2" xfId="4512" xr:uid="{CCAF66B5-E438-42DD-843F-D8C74B50FF5D}"/>
    <cellStyle name="Currency 4 4 2 2" xfId="5884" xr:uid="{00D0CFBB-8283-4F5E-BFE3-40DBACD18A54}"/>
    <cellStyle name="Currency 4 4 3" xfId="5713" xr:uid="{03DF8E43-1127-49BE-AE46-9A2B43709368}"/>
    <cellStyle name="Currency 4 5" xfId="4299" xr:uid="{8A780965-8D1D-4A8B-94B5-F03EC038FFF8}"/>
    <cellStyle name="Currency 4 5 2" xfId="4715" xr:uid="{53F801BC-9CA1-4D26-B6B4-71333DCAA590}"/>
    <cellStyle name="Currency 4 5 2 2" xfId="5936" xr:uid="{699DD8FC-6D0A-4DA8-A335-A36D4E031FAC}"/>
    <cellStyle name="Currency 4 5 3" xfId="4904" xr:uid="{409DDC1C-0CF9-4DB0-8064-8D3F7EC4114D}"/>
    <cellStyle name="Currency 4 5 3 2" xfId="5499" xr:uid="{BF973EA7-4044-4E1E-A1DF-101BAF25DC18}"/>
    <cellStyle name="Currency 4 5 3 3" xfId="4944" xr:uid="{304AC2BD-85F8-455E-A054-93A781FDE7AA}"/>
    <cellStyle name="Currency 4 5 3 4" xfId="5770" xr:uid="{48CC477A-BC8C-40B9-848C-EAB418B791F8}"/>
    <cellStyle name="Currency 4 5 4" xfId="4881" xr:uid="{D69C801B-A9F5-4C66-A874-6EA64D38166D}"/>
    <cellStyle name="Currency 4 6" xfId="4428" xr:uid="{FB4AB46C-78B3-43F2-8814-EF48BC7C4AC8}"/>
    <cellStyle name="Currency 4 6 2" xfId="5827" xr:uid="{48D1D72B-4F6E-450C-9155-7465F063B2C4}"/>
    <cellStyle name="Currency 4 7" xfId="5658" xr:uid="{18D33D8C-8364-4310-8E53-76671DF8A151}"/>
    <cellStyle name="Currency 4 8" xfId="5978" xr:uid="{79F3144A-6D36-413B-BB31-DBC54B09E317}"/>
    <cellStyle name="Currency 5" xfId="31" xr:uid="{D9827A7F-F3CF-42EA-BD93-23B640C0E2C7}"/>
    <cellStyle name="Currency 5 10" xfId="6276" xr:uid="{C82003FD-2B4A-4BB0-BD21-1518A896023F}"/>
    <cellStyle name="Currency 5 11" xfId="7103" xr:uid="{7CB1D926-7E1B-435A-B686-3CBE3A9764F0}"/>
    <cellStyle name="Currency 5 2" xfId="32" xr:uid="{3BD0A71E-2F0A-416C-A363-5E41629DC883}"/>
    <cellStyle name="Currency 5 2 2" xfId="3690" xr:uid="{0D60380C-8EE0-4A9B-8EB9-5D5A433EC46B}"/>
    <cellStyle name="Currency 5 2 2 2" xfId="4513" xr:uid="{744E11F8-7CB6-43A5-AD8A-5BA5C3A4B28F}"/>
    <cellStyle name="Currency 5 2 2 2 2" xfId="5885" xr:uid="{58B168DD-4D4B-44EC-AC0D-FC21665E7B11}"/>
    <cellStyle name="Currency 5 2 2 3" xfId="5714" xr:uid="{BE4BB786-3F11-465D-B8D3-3348BA583239}"/>
    <cellStyle name="Currency 5 2 3" xfId="4431" xr:uid="{20016A97-3173-4953-A53B-3ABFD9AB3A55}"/>
    <cellStyle name="Currency 5 2 3 2" xfId="5618" xr:uid="{506AE207-E042-43D2-83F9-952F13ADB5C5}"/>
    <cellStyle name="Currency 5 2 3 2 2" xfId="5939" xr:uid="{CCA4A1CD-A465-43B2-B186-C73A4ABFD7C3}"/>
    <cellStyle name="Currency 5 2 3 3" xfId="5773" xr:uid="{52C3B63D-DC12-4F00-8206-4D6FA984332A}"/>
    <cellStyle name="Currency 5 2 4" xfId="5576" xr:uid="{BD206F48-1C75-4938-91A1-9C893164A70F}"/>
    <cellStyle name="Currency 5 2 4 2" xfId="5830" xr:uid="{E79A88EF-0982-4F83-A888-AE3B0675E712}"/>
    <cellStyle name="Currency 5 2 5" xfId="5661" xr:uid="{91A2F30F-F127-41FE-B253-690080F32868}"/>
    <cellStyle name="Currency 5 3" xfId="4300" xr:uid="{D7A66DD3-42F0-44A5-BD6F-BD73F25A064F}"/>
    <cellStyle name="Currency 5 3 2" xfId="4716" xr:uid="{78B58096-922D-423F-BD4B-958C16EE0F8A}"/>
    <cellStyle name="Currency 5 3 2 2" xfId="5489" xr:uid="{B282DF88-7350-45C4-8C5F-FD28523C47D1}"/>
    <cellStyle name="Currency 5 3 2 2 2" xfId="6047" xr:uid="{BB478288-D4F5-4228-B7EA-3A8DF28EEC43}"/>
    <cellStyle name="Currency 5 3 2 2 2 2" xfId="6372" xr:uid="{D8019DD7-DFE1-40EA-B3E2-B288EFC28469}"/>
    <cellStyle name="Currency 5 3 2 2 2 3" xfId="7267" xr:uid="{9A0254BA-369F-4E15-882E-BCF73CB44B87}"/>
    <cellStyle name="Currency 5 3 2 2 3" xfId="6104" xr:uid="{50092657-5CFA-4189-AF24-63C23120573B}"/>
    <cellStyle name="Currency 5 3 2 2 4" xfId="6197" xr:uid="{B54E3827-2E49-4454-8AC5-36CA116D1264}"/>
    <cellStyle name="Currency 5 3 2 3" xfId="4946" xr:uid="{D81FF6EF-167F-4983-826A-5020D59FA8E9}"/>
    <cellStyle name="Currency 5 3 2 3 2" xfId="6328" xr:uid="{94AC48C1-831E-4A86-B195-78D44D9B63B9}"/>
    <cellStyle name="Currency 5 3 2 3 3" xfId="6002" xr:uid="{B6BAD4F2-D1B8-4FC5-B2EA-E1D212B3D0C3}"/>
    <cellStyle name="Currency 5 3 2 4" xfId="6108" xr:uid="{B18D1009-5DD8-427C-9DBD-9A7D27F040FB}"/>
    <cellStyle name="Currency 5 3 2 5" xfId="6147" xr:uid="{4E6730C2-E9B5-47C3-8F10-18E2B25F7673}"/>
    <cellStyle name="Currency 5 3 2 6" xfId="6081" xr:uid="{36F509E7-5454-4B87-9FEF-8163BE1828F5}"/>
    <cellStyle name="Currency 5 3 3" xfId="5999" xr:uid="{C10F325D-D346-499B-8CB4-B5BEB5E15A88}"/>
    <cellStyle name="Currency 5 3 3 2" xfId="6168" xr:uid="{E69D290E-A3D2-4FF1-85FC-DD1CDFCDA20D}"/>
    <cellStyle name="Currency 5 3 3 2 2" xfId="7045" xr:uid="{4D235D63-74C8-4D6E-A277-FCC071E6D6AE}"/>
    <cellStyle name="Currency 5 3 3 2 3" xfId="7250" xr:uid="{C15E304C-1E9C-458F-953B-E3A8FDAF96EF}"/>
    <cellStyle name="Currency 5 3 3 3" xfId="6139" xr:uid="{16FF36CD-C470-40BB-88D2-7471B530E9FC}"/>
    <cellStyle name="Currency 5 3 3 4" xfId="7135" xr:uid="{DAD184CA-C071-491B-8A9F-EE35B4DEC52C}"/>
    <cellStyle name="Currency 5 3 4" xfId="6297" xr:uid="{C234801B-A7B0-485C-8A1F-7826E6AE6CBD}"/>
    <cellStyle name="Currency 5 3 4 2" xfId="6174" xr:uid="{F43AF8ED-CE42-445E-8658-44A415B0E3AE}"/>
    <cellStyle name="Currency 5 3 4 2 2" xfId="7042" xr:uid="{0B80161F-03D3-4494-A421-3685479A2E1B}"/>
    <cellStyle name="Currency 5 3 4 2 3" xfId="7235" xr:uid="{267C1F76-889A-42B1-923C-72839C3554B3}"/>
    <cellStyle name="Currency 5 3 4 3" xfId="6225" xr:uid="{FD140A3B-1B46-4BDB-A2CB-F154A59FACD9}"/>
    <cellStyle name="Currency 5 3 4 4" xfId="7162" xr:uid="{9C285856-F9B8-4119-81AA-61C47C7EFF0B}"/>
    <cellStyle name="Currency 5 3 5" xfId="5997" xr:uid="{DFD8D089-8C26-40C3-B04A-F8B8F0A0CC03}"/>
    <cellStyle name="Currency 5 3 5 2" xfId="6126" xr:uid="{278B6137-5333-4611-82E5-A0250EF3F440}"/>
    <cellStyle name="Currency 5 3 5 3" xfId="7217" xr:uid="{51681D15-B9B6-41F5-9D55-3043E5CE2528}"/>
    <cellStyle name="Currency 5 3 6" xfId="6237" xr:uid="{28A9C31E-67D1-46C1-88FF-09684B197E7E}"/>
    <cellStyle name="Currency 5 3 6 2" xfId="6366" xr:uid="{159A4A8D-5FCE-40FD-8758-ACD84D5F965B}"/>
    <cellStyle name="Currency 5 3 6 3" xfId="7181" xr:uid="{BD1CE894-8BEE-4F24-8BA4-AD68470DC96A}"/>
    <cellStyle name="Currency 5 3 7" xfId="6385" xr:uid="{265E299C-33F0-4044-ADB0-49BDFD4515C9}"/>
    <cellStyle name="Currency 5 3 8" xfId="6153" xr:uid="{E02B0185-6543-4325-89CD-241840EE9A0F}"/>
    <cellStyle name="Currency 5 3 9" xfId="7109" xr:uid="{D3CBDE7E-8794-4964-90F5-CF574C34C230}"/>
    <cellStyle name="Currency 5 4" xfId="4945" xr:uid="{C93DE461-D484-4A54-B48F-2EC71B9349B5}"/>
    <cellStyle name="Currency 5 4 2" xfId="6076" xr:uid="{6075C02A-3395-42A1-A45B-68B5149557BB}"/>
    <cellStyle name="Currency 5 4 2 2" xfId="7090" xr:uid="{32EAEC11-31A4-474B-9141-CC03C62F12CF}"/>
    <cellStyle name="Currency 5 4 2 2 2" xfId="7046" xr:uid="{F7B89674-D4D4-4F09-9C56-8D6B317CD81B}"/>
    <cellStyle name="Currency 5 4 2 2 3" xfId="7260" xr:uid="{A2E173F5-B54B-412E-B380-63A641C2A17F}"/>
    <cellStyle name="Currency 5 4 2 3" xfId="6356" xr:uid="{29C29D2A-51EC-4D38-95F7-AF147E5CDA7F}"/>
    <cellStyle name="Currency 5 4 2 4" xfId="7142" xr:uid="{971C36DA-69AD-4A5A-8701-3FD5FB514B2B}"/>
    <cellStyle name="Currency 5 4 3" xfId="6384" xr:uid="{6171F7AE-9686-48DF-A03D-15EFE63F9EC7}"/>
    <cellStyle name="Currency 5 4 3 2" xfId="7047" xr:uid="{F233E812-50A7-4EBC-8C06-AC9762F55FBE}"/>
    <cellStyle name="Currency 5 4 3 3" xfId="7191" xr:uid="{CF2D91BE-0E22-4D35-A286-791FD7671B21}"/>
    <cellStyle name="Currency 5 4 4" xfId="6320" xr:uid="{1B19E0E2-31AD-452D-A046-DF3FA3D2B495}"/>
    <cellStyle name="Currency 5 4 5" xfId="6386" xr:uid="{4191A68A-83EB-4B67-AB60-A8EADCD6077D}"/>
    <cellStyle name="Currency 5 4 6" xfId="6207" xr:uid="{B329A9C0-23D9-4362-B82C-9BEF8E844157}"/>
    <cellStyle name="Currency 5 5" xfId="6079" xr:uid="{D278D972-16A8-4B06-B01C-25210080D147}"/>
    <cellStyle name="Currency 5 5 2" xfId="6023" xr:uid="{7D0B415B-7171-4D7D-8527-CEAFCDAE0EE6}"/>
    <cellStyle name="Currency 5 5 2 2" xfId="7083" xr:uid="{51FD3F9C-EC0F-47AB-9267-DEA637D641DC}"/>
    <cellStyle name="Currency 5 5 2 3" xfId="7242" xr:uid="{6B07F705-E656-459E-8D82-B4B2742EDCEE}"/>
    <cellStyle name="Currency 5 5 3" xfId="6375" xr:uid="{CE7121B5-2E49-46F2-8053-5B4A0E0CAE15}"/>
    <cellStyle name="Currency 5 5 4" xfId="7128" xr:uid="{CA709219-3B02-4227-AA7E-119F4743D168}"/>
    <cellStyle name="Currency 5 6" xfId="6380" xr:uid="{AE8507E1-4813-4EF3-A00D-52D2443E85CD}"/>
    <cellStyle name="Currency 5 6 2" xfId="6177" xr:uid="{A37DF9A9-692A-4B0A-BCBD-3202A063FFB6}"/>
    <cellStyle name="Currency 5 6 2 2" xfId="6231" xr:uid="{C2BE73E5-DF9C-4F0C-AA1E-EDAC451E8B48}"/>
    <cellStyle name="Currency 5 6 2 3" xfId="7226" xr:uid="{9FCF8CB5-7742-41BD-B1BC-ED9CD084EBE9}"/>
    <cellStyle name="Currency 5 6 3" xfId="6325" xr:uid="{6BEDEFC4-343C-49A0-A20C-3960AD02363A}"/>
    <cellStyle name="Currency 5 6 4" xfId="7154" xr:uid="{C1A18FAA-CC5E-476B-ABB0-8CD717C6B139}"/>
    <cellStyle name="Currency 5 7" xfId="6026" xr:uid="{AC6AD927-7032-4716-8037-BE9132DCCAAD}"/>
    <cellStyle name="Currency 5 7 2" xfId="7066" xr:uid="{F0CF6BD5-051D-4418-AFC9-6F29FEA49844}"/>
    <cellStyle name="Currency 5 7 3" xfId="7207" xr:uid="{8776E8F8-305D-4FF4-B659-F4132EA1E632}"/>
    <cellStyle name="Currency 5 8" xfId="6347" xr:uid="{938D2B27-7C89-4013-ACE4-B4C465240DF4}"/>
    <cellStyle name="Currency 5 8 2" xfId="6132" xr:uid="{E4573539-42E6-4DCD-B545-6EA144A7427F}"/>
    <cellStyle name="Currency 5 8 3" xfId="7171" xr:uid="{0E867AD2-DF85-4E49-8E6F-E99AB75D2850}"/>
    <cellStyle name="Currency 5 9" xfId="6113" xr:uid="{834B89FC-9EDD-4FED-959C-CA93D21217E9}"/>
    <cellStyle name="Currency 6" xfId="33" xr:uid="{FD8980CF-C3BF-47E4-AC7B-4CFB1811B3A9}"/>
    <cellStyle name="Currency 6 2" xfId="3691" xr:uid="{964D16E2-5DB1-473D-8C75-272A96E4E890}"/>
    <cellStyle name="Currency 6 2 2" xfId="4514" xr:uid="{56DC4BE6-3C60-4567-B85B-9D6C7B7C32E4}"/>
    <cellStyle name="Currency 6 2 2 2" xfId="5886" xr:uid="{D44921C0-7539-4769-A010-747AF2488E5A}"/>
    <cellStyle name="Currency 6 2 3" xfId="5715" xr:uid="{0EA26EA9-FFF0-47A0-91FE-90923B02419C}"/>
    <cellStyle name="Currency 6 3" xfId="4301" xr:uid="{A089EF9D-155D-4240-8463-83D07C1B1139}"/>
    <cellStyle name="Currency 6 3 2" xfId="4717" xr:uid="{3EB64FD5-CF4F-4000-8FB1-41B7AC78F9F2}"/>
    <cellStyle name="Currency 6 3 2 2" xfId="5940" xr:uid="{A70803D2-153E-434B-8209-F17E546925EB}"/>
    <cellStyle name="Currency 6 3 3" xfId="4905" xr:uid="{938B4A19-182A-4BD8-8C5F-660C1A735691}"/>
    <cellStyle name="Currency 6 3 3 2" xfId="5500" xr:uid="{99F3EB97-7B15-4D9E-8000-0BF5ED50DB64}"/>
    <cellStyle name="Currency 6 3 3 3" xfId="4947" xr:uid="{D4BBB8E3-92BD-4563-8063-D97CFD321482}"/>
    <cellStyle name="Currency 6 3 3 4" xfId="5774" xr:uid="{675530DE-0C67-48F3-A025-3EB87AB75ECF}"/>
    <cellStyle name="Currency 6 3 4" xfId="4882" xr:uid="{21BC30F9-6A85-4CFC-A888-B426A39B05D8}"/>
    <cellStyle name="Currency 6 4" xfId="4432" xr:uid="{D30D4D9D-9885-4076-AD3F-E5723D5CD274}"/>
    <cellStyle name="Currency 6 4 2" xfId="5831" xr:uid="{F87517A9-8A68-40F6-B72B-536C0DB229E6}"/>
    <cellStyle name="Currency 6 5" xfId="5662" xr:uid="{A4B76302-7F8C-476B-BC0A-5ECC12F7A3B4}"/>
    <cellStyle name="Currency 6 6" xfId="5979" xr:uid="{1D6C3D66-CC42-4AE5-B9B1-D2397325EE2D}"/>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887" xr:uid="{EE9DA60C-B39F-4492-925C-4C7F0D39236E}"/>
    <cellStyle name="Currency 7 2 2 3" xfId="5716" xr:uid="{70CDF525-6592-41DF-A956-5B057FEAE026}"/>
    <cellStyle name="Currency 7 2 3" xfId="4434" xr:uid="{43A8205F-CE7B-4975-8AD0-738A56E98613}"/>
    <cellStyle name="Currency 7 2 3 2" xfId="5620" xr:uid="{ABCB7B61-5BE1-49BA-8BD8-2175E0B7BD99}"/>
    <cellStyle name="Currency 7 2 3 2 2" xfId="5942" xr:uid="{4FB27F17-DA9E-42FE-88D7-BB7A6858C4C9}"/>
    <cellStyle name="Currency 7 2 3 3" xfId="5776" xr:uid="{2781D702-BC15-4696-8EEC-0EB2D7158241}"/>
    <cellStyle name="Currency 7 2 4" xfId="5577" xr:uid="{07AE914D-F6F2-4F2D-8F95-0983C761F3D2}"/>
    <cellStyle name="Currency 7 2 4 2" xfId="5833" xr:uid="{681FF041-5BCA-4966-B986-E09B3BC38C65}"/>
    <cellStyle name="Currency 7 2 5" xfId="5664" xr:uid="{B6651960-CB9F-49DF-8CDA-DF019378BE1F}"/>
    <cellStyle name="Currency 7 3" xfId="3693" xr:uid="{47A6C2E9-87B1-4FE5-A900-2C7D3A917307}"/>
    <cellStyle name="Currency 7 3 2" xfId="4516" xr:uid="{7E077BF9-637B-48DA-BE5E-533E6E41051B}"/>
    <cellStyle name="Currency 7 3 2 2" xfId="5888" xr:uid="{86A1FA12-8892-415D-8159-095BB410D7C0}"/>
    <cellStyle name="Currency 7 3 3" xfId="5717" xr:uid="{0EB6E4AE-8FC2-4AD2-B1A0-D458FAD6CA41}"/>
    <cellStyle name="Currency 7 4" xfId="4433" xr:uid="{E39A3BB3-D230-4127-9F99-2BCD81933FB7}"/>
    <cellStyle name="Currency 7 4 2" xfId="5619" xr:uid="{471C6467-0470-4A38-A1F7-54458063C0AA}"/>
    <cellStyle name="Currency 7 4 2 2" xfId="5941" xr:uid="{69B616F9-5B51-426B-87B6-261644524809}"/>
    <cellStyle name="Currency 7 4 3" xfId="5775" xr:uid="{678F2901-532A-47A3-8107-3FD541823202}"/>
    <cellStyle name="Currency 7 5" xfId="4779" xr:uid="{10DBB183-AA17-4AB6-8685-8C46487F8350}"/>
    <cellStyle name="Currency 7 5 2" xfId="5832" xr:uid="{2F5A6A96-4328-4DD6-AF6C-80F74D4D0184}"/>
    <cellStyle name="Currency 7 6" xfId="5663" xr:uid="{16328699-0266-486D-B23D-B93BE683F504}"/>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889" xr:uid="{E873B549-DC82-458A-92DE-8A899E802E86}"/>
    <cellStyle name="Currency 8 2 2 3" xfId="5718" xr:uid="{24E6EDE3-D079-4768-8447-8DB7E01DB641}"/>
    <cellStyle name="Currency 8 2 3" xfId="4436" xr:uid="{14CC5EDA-8B3C-4DFE-879A-D4BEF1F1F233}"/>
    <cellStyle name="Currency 8 2 3 2" xfId="5622" xr:uid="{D2A4416C-E33A-4A3E-A622-CBE7737C2EA3}"/>
    <cellStyle name="Currency 8 2 3 2 2" xfId="5944" xr:uid="{8002C1DB-6C9C-4727-8C0E-90A34A451E0B}"/>
    <cellStyle name="Currency 8 2 3 3" xfId="5778" xr:uid="{601C4C38-C5AA-43AA-A66F-AD5D212D2F3B}"/>
    <cellStyle name="Currency 8 2 4" xfId="5578" xr:uid="{BE3241A2-1316-45C0-9827-3A4E2F7053BE}"/>
    <cellStyle name="Currency 8 2 4 2" xfId="5835" xr:uid="{BED748AF-1ECD-4BEE-A95F-3C18979152FB}"/>
    <cellStyle name="Currency 8 2 5" xfId="5666" xr:uid="{C393B886-0FBF-40FF-BC3A-B36D954FC05E}"/>
    <cellStyle name="Currency 8 3" xfId="38" xr:uid="{D2D84D4B-D1EF-495C-B341-57FA5DE48AA1}"/>
    <cellStyle name="Currency 8 3 2" xfId="3695" xr:uid="{9B578A08-8070-4306-A18C-4DC58576DD82}"/>
    <cellStyle name="Currency 8 3 2 2" xfId="4518" xr:uid="{4052BDC1-33F5-43D0-A623-6A0ABCEDA841}"/>
    <cellStyle name="Currency 8 3 2 2 2" xfId="5890" xr:uid="{D650A62E-831D-41CB-B20E-9ACF60EE353F}"/>
    <cellStyle name="Currency 8 3 2 3" xfId="5719" xr:uid="{4D9996B4-A7D2-4F75-A42E-7F5D9A78E237}"/>
    <cellStyle name="Currency 8 3 3" xfId="4437" xr:uid="{CB03DDF2-944C-4BC0-9AD9-C48256CEB0D8}"/>
    <cellStyle name="Currency 8 3 3 2" xfId="5623" xr:uid="{F7C86347-4D2D-472E-8EF8-81309B4F442D}"/>
    <cellStyle name="Currency 8 3 3 2 2" xfId="5945" xr:uid="{C94E5165-56B8-42D2-B53D-B885068A9F05}"/>
    <cellStyle name="Currency 8 3 3 3" xfId="5779" xr:uid="{C993C758-1456-41F7-A066-0AEB2A679E11}"/>
    <cellStyle name="Currency 8 3 4" xfId="5579" xr:uid="{0ACB3138-94D6-4F7C-8E87-F48904270682}"/>
    <cellStyle name="Currency 8 3 4 2" xfId="5836" xr:uid="{A03D7BC6-15AD-4B7A-B277-BDCE1E71301A}"/>
    <cellStyle name="Currency 8 3 5" xfId="5667" xr:uid="{D5158949-4228-4BB9-9D1E-DB87B78679B1}"/>
    <cellStyle name="Currency 8 4" xfId="39" xr:uid="{E7BF237C-8850-4A2D-B76A-12945DCC0483}"/>
    <cellStyle name="Currency 8 4 2" xfId="3696" xr:uid="{EB230474-A348-4A78-B48E-96D5123476DD}"/>
    <cellStyle name="Currency 8 4 2 2" xfId="4519" xr:uid="{08CC3865-26DC-4C9D-BF55-AE65950FF861}"/>
    <cellStyle name="Currency 8 4 2 2 2" xfId="5891" xr:uid="{0AD5ED80-4263-4D62-8C3F-EAE865F46DC6}"/>
    <cellStyle name="Currency 8 4 2 3" xfId="5720" xr:uid="{8115612C-862B-4856-B19D-66E26C0944EA}"/>
    <cellStyle name="Currency 8 4 3" xfId="4438" xr:uid="{2EA82AA6-79CE-41A9-BC4D-A75E7E47A3B3}"/>
    <cellStyle name="Currency 8 4 3 2" xfId="5624" xr:uid="{05D464BF-2C6A-4FD0-B91C-CF04EE87C369}"/>
    <cellStyle name="Currency 8 4 3 2 2" xfId="5946" xr:uid="{3DF55316-5687-4F51-B68C-94FF6431F178}"/>
    <cellStyle name="Currency 8 4 3 3" xfId="5780" xr:uid="{0939EFA8-E689-4633-9D0E-605636708600}"/>
    <cellStyle name="Currency 8 4 4" xfId="5580" xr:uid="{E18B7E31-3D1B-4B8B-AE93-6AB34608BFFC}"/>
    <cellStyle name="Currency 8 4 4 2" xfId="5837" xr:uid="{3B6E438F-AF0D-4D71-BA46-F66E1B1F6661}"/>
    <cellStyle name="Currency 8 4 5" xfId="5668" xr:uid="{19B32F3E-B784-4C05-A220-76B260D40921}"/>
    <cellStyle name="Currency 8 5" xfId="3697" xr:uid="{B047E04A-7E32-4BB8-98F0-813C23225C09}"/>
    <cellStyle name="Currency 8 5 2" xfId="4520" xr:uid="{BC4660F9-79DD-4849-A0C9-FB8516A7C2E3}"/>
    <cellStyle name="Currency 8 5 2 2" xfId="5892" xr:uid="{01440462-AF69-4405-AA03-B8DA59955029}"/>
    <cellStyle name="Currency 8 5 3" xfId="5721" xr:uid="{5D8BA598-6DE7-41EA-AEFF-3BBE9DA4D2B1}"/>
    <cellStyle name="Currency 8 6" xfId="4435" xr:uid="{C8992224-157C-432B-BB8A-DF656021096A}"/>
    <cellStyle name="Currency 8 6 2" xfId="5621" xr:uid="{81907946-FA7A-4C70-A85A-97E5C260A5B4}"/>
    <cellStyle name="Currency 8 6 2 2" xfId="5943" xr:uid="{87EBA796-41AD-4B3E-9CD9-DC529217068D}"/>
    <cellStyle name="Currency 8 6 3" xfId="5777" xr:uid="{7A7AC3D3-073E-4B14-9C76-68A50C81D976}"/>
    <cellStyle name="Currency 8 7" xfId="4780" xr:uid="{2AB341CC-E2B9-4508-8E06-2A763D232296}"/>
    <cellStyle name="Currency 8 7 2" xfId="5834" xr:uid="{B29AF167-7FCF-4610-BCF6-08341285C37F}"/>
    <cellStyle name="Currency 8 8" xfId="5665" xr:uid="{A7DF7994-CDB5-4D81-A1B5-891B0F6ED08B}"/>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893" xr:uid="{9B9847BF-1CDE-4FD4-8611-14C3E0D4ADF2}"/>
    <cellStyle name="Currency 9 2 2 3" xfId="5722" xr:uid="{608AB1D2-F511-4585-9D1B-91BB12BB71F4}"/>
    <cellStyle name="Currency 9 2 3" xfId="4440" xr:uid="{3E452463-4C88-40D1-BD6D-4EA6AA49E683}"/>
    <cellStyle name="Currency 9 2 3 2" xfId="5625" xr:uid="{535C7E5E-33D2-4725-90F8-B287C62E6694}"/>
    <cellStyle name="Currency 9 2 3 2 2" xfId="5948" xr:uid="{A648BBC5-CE2D-4E0E-A165-45DC39758733}"/>
    <cellStyle name="Currency 9 2 3 3" xfId="5782" xr:uid="{8EFF5594-627C-4441-BEC6-4AAE7F9458F9}"/>
    <cellStyle name="Currency 9 2 4" xfId="5581" xr:uid="{F2D91A7E-923D-48C3-87E3-F555D5DD61C2}"/>
    <cellStyle name="Currency 9 2 4 2" xfId="5839" xr:uid="{D7970B66-33D3-449A-9399-9659E32DB56D}"/>
    <cellStyle name="Currency 9 2 5" xfId="5670" xr:uid="{99564064-595F-4BB4-885F-EF89014382D9}"/>
    <cellStyle name="Currency 9 3" xfId="42" xr:uid="{BBFD98E8-CC08-4D30-9D61-B1520254E37C}"/>
    <cellStyle name="Currency 9 3 2" xfId="3699" xr:uid="{12005BE3-B101-4784-892E-4A4ABE3D7AC5}"/>
    <cellStyle name="Currency 9 3 2 2" xfId="4522" xr:uid="{C126ED98-589D-4362-8D65-1ADF8E01D2CF}"/>
    <cellStyle name="Currency 9 3 2 2 2" xfId="5894" xr:uid="{1F3157E8-424D-4B5C-9A31-CB0FDFC8D019}"/>
    <cellStyle name="Currency 9 3 2 3" xfId="5723" xr:uid="{8858F820-F7E6-46EC-8E10-E58BA8F4DA07}"/>
    <cellStyle name="Currency 9 3 3" xfId="4441" xr:uid="{7059ADCB-BE1D-4EE6-9F74-C7A71F8F0AE1}"/>
    <cellStyle name="Currency 9 3 3 2" xfId="5626" xr:uid="{DD4BE6F6-9C7A-4051-8FFA-70CDAA084E39}"/>
    <cellStyle name="Currency 9 3 3 2 2" xfId="5949" xr:uid="{759300E2-757F-46EE-A9B2-A1B44F5FFA11}"/>
    <cellStyle name="Currency 9 3 3 3" xfId="5783" xr:uid="{63CDAC80-E86D-4470-A1BA-DED1A31106A1}"/>
    <cellStyle name="Currency 9 3 4" xfId="5582" xr:uid="{0058AFB2-5A0F-4318-B0A2-D385F9F009C3}"/>
    <cellStyle name="Currency 9 3 4 2" xfId="5840" xr:uid="{E6040B2F-E671-4D68-8E36-9869309B4298}"/>
    <cellStyle name="Currency 9 3 5" xfId="5671" xr:uid="{2B7A6BE1-614B-4B18-9DBB-EB602D2777BD}"/>
    <cellStyle name="Currency 9 4" xfId="3700" xr:uid="{8DFA127D-0E75-4A2F-9BEE-2DF765487E9D}"/>
    <cellStyle name="Currency 9 4 2" xfId="4523" xr:uid="{1BFE7F66-9724-4A5B-9717-1B2BC0DEC953}"/>
    <cellStyle name="Currency 9 4 2 2" xfId="5895" xr:uid="{401C5CEE-3912-4234-BA6C-F8EAB104D30C}"/>
    <cellStyle name="Currency 9 4 3" xfId="5724" xr:uid="{C7ADEF1D-2182-49EC-AB7E-91DF5F8A04F8}"/>
    <cellStyle name="Currency 9 5" xfId="4302" xr:uid="{4E442E77-35A1-456C-827C-2D3D42F765BA}"/>
    <cellStyle name="Currency 9 5 2" xfId="4718" xr:uid="{38AA213C-464D-4F13-B1B8-B302390020C5}"/>
    <cellStyle name="Currency 9 5 2 2" xfId="5947" xr:uid="{1F3A6568-EE03-4E75-83AE-88958198A3D2}"/>
    <cellStyle name="Currency 9 5 3" xfId="4906" xr:uid="{1D0B5ABF-0F88-4D4C-9101-2318EF85C927}"/>
    <cellStyle name="Currency 9 5 3 2" xfId="5781" xr:uid="{E4B5A526-65C1-4725-BB07-A677183BD131}"/>
    <cellStyle name="Currency 9 5 4" xfId="4883" xr:uid="{588D7932-9008-43B3-9F14-DCE6B85B282A}"/>
    <cellStyle name="Currency 9 6" xfId="4439" xr:uid="{8342876A-405C-4CEC-8691-EE7DFE839E1E}"/>
    <cellStyle name="Currency 9 6 2" xfId="5838" xr:uid="{214238D7-01CE-4DC7-BC85-813CCD3AF88F}"/>
    <cellStyle name="Currency 9 7" xfId="5669" xr:uid="{89696718-35C4-4930-8AE4-7464E928EE8F}"/>
    <cellStyle name="Currency 9 8" xfId="5980" xr:uid="{D3A58DB1-0A51-4DB2-BC02-356BF7237AB5}"/>
    <cellStyle name="Hyperlink 2" xfId="6" xr:uid="{6CFFD761-E1C4-4FFC-9C82-FDD569F38491}"/>
    <cellStyle name="Hyperlink 2 2" xfId="5541" xr:uid="{9D9DF567-4C15-41D4-9C17-0FD581429F12}"/>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36" xr:uid="{0A00C18E-866C-4583-AB40-F0F9EC023026}"/>
    <cellStyle name="Hyperlink 4 2 2" xfId="7339" xr:uid="{A8C43CFD-5049-4E14-906A-FDBE22357557}"/>
    <cellStyle name="Hyperlink 4 2 3" xfId="7338" xr:uid="{19F01036-96ED-4E10-8967-7ADFA1DD256B}"/>
    <cellStyle name="Hyperlink 5" xfId="7004" xr:uid="{8388B211-DBDA-4D56-A772-12BB81C6940F}"/>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58" xr:uid="{9A118292-187A-4F30-B582-270E9F9C5847}"/>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392" xr:uid="{016CD8AC-3F04-4AAC-8A7C-AFE200F47AF9}"/>
    <cellStyle name="Normal 10 2 2 2 2 2 2 4" xfId="6393" xr:uid="{F0939F46-EB41-4D4D-B564-DE016D28825F}"/>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394" xr:uid="{E2E60764-A38F-4AAB-BF12-F9B64CE0CB80}"/>
    <cellStyle name="Normal 10 2 2 2 2 2 5" xfId="6395" xr:uid="{0B336A0E-9F5D-4E77-9ECD-58A6C5D62E9D}"/>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396" xr:uid="{7AAF0963-0A54-439B-B3D6-DEF2423F19FC}"/>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397" xr:uid="{100E8A94-B9DB-4C61-A310-85F77E877D2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398" xr:uid="{00AA3D9D-CE6B-4E4B-B298-D846EB4743A8}"/>
    <cellStyle name="Normal 10 2 2 2 3 2 2 4" xfId="6399" xr:uid="{C4E95DF7-31E1-45AF-9A5B-84A77EBF6F97}"/>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400" xr:uid="{5BBCB121-F41D-4FF8-A585-C5D3F4A70AF7}"/>
    <cellStyle name="Normal 10 2 2 2 3 2 5" xfId="6401" xr:uid="{6E631478-88BC-4285-8003-1432D18ABCBF}"/>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402" xr:uid="{EC6DD8B5-2578-462D-B935-806A9E07317A}"/>
    <cellStyle name="Normal 10 2 2 2 3 3 4" xfId="6403" xr:uid="{1585BF50-48F3-42AA-A841-275F9D4F3612}"/>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404" xr:uid="{CB3EFA36-3934-4AD9-AD4E-0156E0E71E1C}"/>
    <cellStyle name="Normal 10 2 2 2 3 6" xfId="6405" xr:uid="{A76B35D4-D2DD-4ED2-9FD6-AD74B67F48B2}"/>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406" xr:uid="{DE0B683C-C9D9-4DD7-894B-600882611440}"/>
    <cellStyle name="Normal 10 2 2 2 4 2 4" xfId="6407" xr:uid="{DD963895-8985-4340-A70A-B669DBE4815E}"/>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408" xr:uid="{AF9E8C98-7F57-4D38-AB3F-C6969BEE6278}"/>
    <cellStyle name="Normal 10 2 2 2 4 5" xfId="6409" xr:uid="{13F89825-EBDE-4EF5-9F01-C3A5140F1320}"/>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410" xr:uid="{57C64355-BC98-45F3-88DF-83453D3F196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411" xr:uid="{74F3BFB4-0C2B-4F5D-A4A2-06392725E9DC}"/>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412" xr:uid="{7F25F193-F081-4B00-BE17-22E9BA4581A9}"/>
    <cellStyle name="Normal 10 2 2 3 2 2 4" xfId="6413" xr:uid="{BB0798B5-D496-44A4-BE80-5F0BEF2A93D6}"/>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414" xr:uid="{6077F7BE-B6E4-4E25-A710-D1BEF8885FB2}"/>
    <cellStyle name="Normal 10 2 2 3 2 5" xfId="6415" xr:uid="{FEEDDFFA-4718-4110-B147-925457C8B7EC}"/>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16" xr:uid="{D258FDE7-2009-449B-8DB1-AAE323D82A6E}"/>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17" xr:uid="{23C78CE9-7457-402C-A786-4D03630CECA6}"/>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18" xr:uid="{5CB0E35E-EAB4-473C-AF13-5A6314797484}"/>
    <cellStyle name="Normal 10 2 2 4 2 2 4" xfId="6419" xr:uid="{04894F5A-E48A-4447-86C6-7B628EA7794A}"/>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20" xr:uid="{8F94CC22-0C15-41C9-BBF0-EA1D61335989}"/>
    <cellStyle name="Normal 10 2 2 4 2 5" xfId="6421" xr:uid="{08D3888F-74DD-40C1-B5DD-C13B0B5585BA}"/>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22" xr:uid="{A230770B-17A9-49D1-90EF-0F669021E13B}"/>
    <cellStyle name="Normal 10 2 2 4 3 4" xfId="6423" xr:uid="{ACA1FBC6-E071-4D35-841D-C2DC97B201CC}"/>
    <cellStyle name="Normal 10 2 2 4 4" xfId="163" xr:uid="{B12AE0E2-5CEA-48B6-A008-1EE967F46A6E}"/>
    <cellStyle name="Normal 10 2 2 4 4 2" xfId="3775" xr:uid="{3552E7DF-0149-4DF3-B285-CB8EFA631036}"/>
    <cellStyle name="Normal 10 2 2 4 5" xfId="164" xr:uid="{41B0C72C-9CAB-4678-BCCD-37F4F567A742}"/>
    <cellStyle name="Normal 10 2 2 4 5 2" xfId="6424" xr:uid="{178F8303-3F6E-4F1A-9E4A-5E18196E44C9}"/>
    <cellStyle name="Normal 10 2 2 4 6" xfId="6425" xr:uid="{136F25D1-6505-4D9C-AB40-720D00E16B83}"/>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26" xr:uid="{25FC77CE-24CA-4ADB-B763-003ADF1953E3}"/>
    <cellStyle name="Normal 10 2 2 5 2 4" xfId="6427" xr:uid="{8FD812ED-F033-4C3C-9566-0684A205ADBA}"/>
    <cellStyle name="Normal 10 2 2 5 3" xfId="167" xr:uid="{CCC8CDC8-C7E8-49CF-92A8-048C45A0627E}"/>
    <cellStyle name="Normal 10 2 2 5 3 2" xfId="3779" xr:uid="{C36A403B-B4F9-43DB-86F5-8C58386EDF6D}"/>
    <cellStyle name="Normal 10 2 2 5 4" xfId="168" xr:uid="{A38C1447-E773-4987-B2D7-967A202FD151}"/>
    <cellStyle name="Normal 10 2 2 5 4 2" xfId="6428" xr:uid="{119B6C0C-8E42-4398-8015-F9E325A00D9A}"/>
    <cellStyle name="Normal 10 2 2 5 5" xfId="6429" xr:uid="{678837B1-241A-40E4-84E0-385D6A1DFD59}"/>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3 2" xfId="6430" xr:uid="{99EDA155-59C9-408B-AEA5-4CCA63285915}"/>
    <cellStyle name="Normal 10 2 2 6 4" xfId="172" xr:uid="{18C7E7FB-C419-42F6-BAE2-8DA1E97357B6}"/>
    <cellStyle name="Normal 10 2 2 6 4 2" xfId="4793" xr:uid="{D181D307-ED2D-4E12-8BF4-C57E2099D01B}"/>
    <cellStyle name="Normal 10 2 2 6 4 3" xfId="4859" xr:uid="{1F5BF402-FDEC-45D0-80BE-FE408A160708}"/>
    <cellStyle name="Normal 10 2 2 6 4 4" xfId="4831" xr:uid="{56551A6F-3356-46FD-8101-86A4A4B68061}"/>
    <cellStyle name="Normal 10 2 2 7" xfId="173" xr:uid="{B52CE95B-BB62-4844-B474-BF643DE87589}"/>
    <cellStyle name="Normal 10 2 2 7 2" xfId="3781" xr:uid="{F74F83B3-324F-4BBF-BE97-73F8050920B3}"/>
    <cellStyle name="Normal 10 2 2 8" xfId="174" xr:uid="{92C209CE-D337-45F9-BD87-2CE6B8D41A25}"/>
    <cellStyle name="Normal 10 2 2 8 2" xfId="6431" xr:uid="{DCE3FB2C-6A7C-4A70-8399-922714F24288}"/>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32" xr:uid="{17799695-23AB-4295-937A-816C8AD46DC9}"/>
    <cellStyle name="Normal 10 2 3 2 2 2 4" xfId="6433" xr:uid="{2F2AEF5E-B23A-49AC-9415-4FC1DB39CE1E}"/>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34" xr:uid="{2190AAEA-E791-4E21-B28F-554C82C8D494}"/>
    <cellStyle name="Normal 10 2 3 2 2 5" xfId="6435" xr:uid="{4D308D08-58C9-4F1C-865C-CBCD7BBB62C4}"/>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36" xr:uid="{B98739FF-F227-4CF9-90DB-95082DD133DC}"/>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37" xr:uid="{A9C84E23-B0BE-40F9-94B6-2F896C3EB70E}"/>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38" xr:uid="{BE44F202-FF01-4666-8D57-DD5F98DB9993}"/>
    <cellStyle name="Normal 10 2 3 3 2 2 4" xfId="6439" xr:uid="{0C6527D4-0BC3-486E-90AF-B8FCA4F72F62}"/>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440" xr:uid="{D6D0CBD1-8410-4DF9-9F70-00290DF3889B}"/>
    <cellStyle name="Normal 10 2 3 3 2 5" xfId="6441" xr:uid="{64140BDD-899F-4321-B42C-FDD223109CFF}"/>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442" xr:uid="{561FFB0E-225C-4E59-AC0E-C3CE236984B4}"/>
    <cellStyle name="Normal 10 2 3 3 3 4" xfId="6443" xr:uid="{97D365FE-CAA3-4157-9E22-EE84E83F4458}"/>
    <cellStyle name="Normal 10 2 3 3 4" xfId="195" xr:uid="{AFE47292-34A8-4D39-8555-466231C24AD0}"/>
    <cellStyle name="Normal 10 2 3 3 4 2" xfId="3795" xr:uid="{FF25AC98-1CFA-490B-B40B-CBEA10D71CF0}"/>
    <cellStyle name="Normal 10 2 3 3 5" xfId="196" xr:uid="{D896248F-898A-4708-9338-63AFC8E7BC8B}"/>
    <cellStyle name="Normal 10 2 3 3 5 2" xfId="6444" xr:uid="{75532882-D236-41E7-B3B2-2155F0FB860B}"/>
    <cellStyle name="Normal 10 2 3 3 6" xfId="6445" xr:uid="{9FE2006D-F856-4E10-8F01-EFA228D4981C}"/>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446" xr:uid="{6B526A38-05EB-4E0B-BC4A-BE9566EDF65E}"/>
    <cellStyle name="Normal 10 2 3 4 2 4" xfId="6447" xr:uid="{F89A3769-53DD-41E3-9DE6-B1482013606A}"/>
    <cellStyle name="Normal 10 2 3 4 3" xfId="199" xr:uid="{B8E44C02-AC15-41BA-A2A0-9CF1D55E51B5}"/>
    <cellStyle name="Normal 10 2 3 4 3 2" xfId="3799" xr:uid="{2B168699-96D3-44FF-A199-DC2CB3FFF229}"/>
    <cellStyle name="Normal 10 2 3 4 4" xfId="200" xr:uid="{B12D40D9-18EB-4054-ACB3-43F3B3FBAA34}"/>
    <cellStyle name="Normal 10 2 3 4 4 2" xfId="6448" xr:uid="{01BC2952-2326-4E2C-B191-B60DCE30588B}"/>
    <cellStyle name="Normal 10 2 3 4 5" xfId="6449" xr:uid="{C31FB798-1D38-4541-B3EA-41D3E95A96F5}"/>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3 2" xfId="6450" xr:uid="{B01AC119-2A62-481F-B95B-F5EF8688A48A}"/>
    <cellStyle name="Normal 10 2 3 5 4" xfId="204" xr:uid="{115A767C-9A34-46E5-98A0-BE6EB0F03DB9}"/>
    <cellStyle name="Normal 10 2 3 5 4 2" xfId="4794" xr:uid="{267FB842-F916-46F7-A326-418C3CBE7125}"/>
    <cellStyle name="Normal 10 2 3 5 4 3" xfId="4860" xr:uid="{9929D178-66C7-4B07-A6B5-E26FABBAF624}"/>
    <cellStyle name="Normal 10 2 3 5 4 4" xfId="4832" xr:uid="{A401E258-BB24-4CE2-8AA4-E176FD40FC87}"/>
    <cellStyle name="Normal 10 2 3 6" xfId="205" xr:uid="{D52A16B8-6A3E-4722-8404-BAFCE645BC74}"/>
    <cellStyle name="Normal 10 2 3 6 2" xfId="3801" xr:uid="{6C97C9F2-4F95-40B2-A742-D9AEF9E678C6}"/>
    <cellStyle name="Normal 10 2 3 7" xfId="206" xr:uid="{49B341AD-D88F-4C4E-B3EE-7B6E573CFF35}"/>
    <cellStyle name="Normal 10 2 3 7 2" xfId="6451" xr:uid="{3FBBC9D0-AB53-46C9-9B78-7F221CA1655B}"/>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452" xr:uid="{95017827-46BE-4239-B68B-79B4B7D54CD6}"/>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453" xr:uid="{244DCF88-EE9A-4D1A-B035-21B3C2E9E3D9}"/>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454" xr:uid="{EEA2C798-7F1A-4E5F-ABF5-B339F1A513AF}"/>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455" xr:uid="{27EBCC03-7384-44FD-B92F-26A68C071B0A}"/>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456" xr:uid="{E70B9E18-0AE3-4D8F-BC1F-B6ECF5828980}"/>
    <cellStyle name="Normal 10 2 5 2 2 4" xfId="6457" xr:uid="{A8891138-D94E-4E99-887F-10234456D783}"/>
    <cellStyle name="Normal 10 2 5 2 3" xfId="231" xr:uid="{14F5FB6A-A0FD-4116-8853-E40308519950}"/>
    <cellStyle name="Normal 10 2 5 2 3 2" xfId="3808" xr:uid="{4D1A0876-C300-485A-B069-4450D8C74BCB}"/>
    <cellStyle name="Normal 10 2 5 2 4" xfId="232" xr:uid="{C02991F1-D2F2-4875-899B-4D232EEE7056}"/>
    <cellStyle name="Normal 10 2 5 2 4 2" xfId="6458" xr:uid="{457EB4A7-04CF-491E-9B9B-42324849FD2A}"/>
    <cellStyle name="Normal 10 2 5 2 5" xfId="6459" xr:uid="{3E68A137-3537-4183-84A6-111709213CEE}"/>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460" xr:uid="{64F44FFA-E660-4E60-8216-6D1FDDC0118A}"/>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461" xr:uid="{58FC82B7-DEEC-45AD-969A-8653E7C3497A}"/>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462" xr:uid="{A3A3DFD8-E80E-4225-88FE-A5FC2DECB2F2}"/>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463" xr:uid="{C6547F13-292E-4494-B236-0F84AAF42A7F}"/>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3 2" xfId="6464" xr:uid="{6B95E4E5-80CE-4119-A1DD-5E872B8F072E}"/>
    <cellStyle name="Normal 10 2 7 4" xfId="251" xr:uid="{244B3479-B852-48E5-BAEA-8E9A5DDE09B2}"/>
    <cellStyle name="Normal 10 2 7 4 2" xfId="4792" xr:uid="{75FBA616-44C1-47A5-8934-0EEFABA92D77}"/>
    <cellStyle name="Normal 10 2 7 4 3" xfId="4861" xr:uid="{8B4D9B63-88D1-450E-BB08-562A26E07D8E}"/>
    <cellStyle name="Normal 10 2 7 4 4" xfId="4830" xr:uid="{DE2D94C3-6EB0-4CB1-8B53-287070826344}"/>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465" xr:uid="{8350E000-DA8D-497E-BD9A-1C3FA6900D73}"/>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466" xr:uid="{7BFE2979-E413-4A1D-A4DC-40BD8034FEB9}"/>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467" xr:uid="{D86C8CBC-1267-41EE-AF5B-AE56EADC8B54}"/>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468" xr:uid="{4B37C688-7728-4FD6-9E64-84BA0930AD6C}"/>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469" xr:uid="{6AD59AD2-2282-4578-BBBC-E0DA167466D2}"/>
    <cellStyle name="Normal 10 3 2 3 2 2 4" xfId="6470" xr:uid="{40DF6B0E-A7C8-450A-A05B-35D84243FA5C}"/>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471" xr:uid="{F82AC514-D94B-48E9-91CD-4F0C0553FBCE}"/>
    <cellStyle name="Normal 10 3 2 3 2 5" xfId="6472" xr:uid="{6E0D22A7-DA51-4B6A-8C5D-0D553DB53B53}"/>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473" xr:uid="{8240C619-2567-4BE7-9826-609F5AADB056}"/>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474" xr:uid="{DB1B0BA3-8B56-4280-A312-E2A3597D2084}"/>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475" xr:uid="{055CE6B3-614D-46A9-BC9B-4C6B0745D428}"/>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476" xr:uid="{F4C1D2BE-5DE3-4EA2-91B0-7FDFEA979A7E}"/>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477" xr:uid="{CC797250-ADDF-4C69-AEA2-96DC9BDB7A58}"/>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478" xr:uid="{270ECFF1-E70E-4BE8-ACF4-D5CAD6399A67}"/>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9" xr:uid="{D0F5AE45-74CD-4557-B6FB-AD90F74195AC}"/>
    <cellStyle name="Normal 10 3 3 2 2 2 3" xfId="4720" xr:uid="{07E380FE-A21B-4299-AE40-65E0AF78B405}"/>
    <cellStyle name="Normal 10 3 3 2 2 3" xfId="328" xr:uid="{03EA47A2-FCA6-493E-8BCB-8143C776488D}"/>
    <cellStyle name="Normal 10 3 3 2 2 3 2" xfId="4721" xr:uid="{548386A7-4B54-49E3-84D3-30F09CC5735A}"/>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22" xr:uid="{F5994A6D-3478-428B-B0B5-D31867734E7B}"/>
    <cellStyle name="Normal 10 3 3 2 3 3" xfId="332" xr:uid="{D00F50AA-2D22-479F-841A-732B2602B7B6}"/>
    <cellStyle name="Normal 10 3 3 2 3 4" xfId="333" xr:uid="{DDAC8524-9DF5-45EF-B58D-F5F1A11AFA11}"/>
    <cellStyle name="Normal 10 3 3 2 4" xfId="334" xr:uid="{C44FBFFC-B70A-4609-B44F-1CFC8D4B5B07}"/>
    <cellStyle name="Normal 10 3 3 2 4 2" xfId="4723" xr:uid="{CA4EC890-C6C8-4711-BC6E-07AE9B16D986}"/>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24" xr:uid="{93C3D833-BF0E-4425-95A4-5BFB1B03034E}"/>
    <cellStyle name="Normal 10 3 3 3 2 3" xfId="340" xr:uid="{5C740DB4-2057-481A-9B02-84B921D6682D}"/>
    <cellStyle name="Normal 10 3 3 3 2 4" xfId="341" xr:uid="{9E9CCBC7-0D20-4E2E-B9E8-C7EF3F33E539}"/>
    <cellStyle name="Normal 10 3 3 3 3" xfId="342" xr:uid="{10139165-B065-49FD-8A87-C847280E77E7}"/>
    <cellStyle name="Normal 10 3 3 3 3 2" xfId="4725" xr:uid="{6BFD86A2-FF81-4C8C-8D6E-72D21097156D}"/>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6" xr:uid="{04F90298-BAE8-45E4-B377-CB0058E44AA3}"/>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479" xr:uid="{45A52AE5-E20B-4476-A571-D86C3C2A6676}"/>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480" xr:uid="{963C16C6-B5E4-4DA0-A3BE-0AC2D05EE17B}"/>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481" xr:uid="{850991B4-2462-44B5-A879-9DD5F6B7F9AE}"/>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482" xr:uid="{60E0CCDA-3401-4F92-A067-18605701638A}"/>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483" xr:uid="{05ADC300-4F67-4ADE-B1CC-4CF5A046D96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484" xr:uid="{23B4CA06-76BE-47BA-B44F-3FDE8FD509ED}"/>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485" xr:uid="{8B421019-810F-4DAF-A5C6-BCB825048A57}"/>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486" xr:uid="{06FDAD84-F8E9-4113-9817-9FA6BCF1E9E6}"/>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487" xr:uid="{A9A35824-BB85-4E9B-A334-87BE464A762B}"/>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488" xr:uid="{9B9B5C0E-9D0E-4BD9-A3A6-813202BFC62C}"/>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489" xr:uid="{B5671FB0-4618-4C6B-85EE-EDE3A6DA73F4}"/>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490" xr:uid="{A5C3AEAE-B337-488A-BBAB-6389DC8A33BC}"/>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491" xr:uid="{F3EBCA85-6A58-45FC-A743-92F701E2480C}"/>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492" xr:uid="{7FF6A34D-CDBC-4691-83C4-2876204CF3C0}"/>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493" xr:uid="{0FAFAEB5-7782-4F8B-A2A9-D87692F091C0}"/>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62" xr:uid="{A6194BBF-8B3A-4171-A576-336B8BB2B7F2}"/>
    <cellStyle name="Normal 10 9 2 3" xfId="684" xr:uid="{F00A981C-2F89-43D5-B0AC-124D53E9F409}"/>
    <cellStyle name="Normal 10 9 2 4" xfId="685" xr:uid="{323219B9-0348-4CD9-B5B7-1CA64671F737}"/>
    <cellStyle name="Normal 10 9 3" xfId="686" xr:uid="{C8CE44CE-5630-4281-A2AF-ED7F1811D4D5}"/>
    <cellStyle name="Normal 10 9 3 2" xfId="5521" xr:uid="{324471A6-D36D-4764-999D-43B64B4EC198}"/>
    <cellStyle name="Normal 10 9 4" xfId="687" xr:uid="{B2FEB87C-CA84-46E0-B15C-D3D05C2A3E26}"/>
    <cellStyle name="Normal 10 9 4 2" xfId="4791" xr:uid="{394F4510-3A42-4F16-935C-E72B0363D759}"/>
    <cellStyle name="Normal 10 9 4 3" xfId="4863" xr:uid="{D0150211-DB1A-4E1C-AC30-DBD3B1D68FF9}"/>
    <cellStyle name="Normal 10 9 4 4" xfId="4829" xr:uid="{0934A8A7-A715-4DD8-BE41-84B173B94EFF}"/>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896" xr:uid="{C7BEDC1F-3E22-4135-9166-08FB7FC43F8F}"/>
    <cellStyle name="Normal 11 2 3" xfId="5725" xr:uid="{C99F300F-4334-4F29-BA69-10A61AB90CF2}"/>
    <cellStyle name="Normal 11 3" xfId="4310" xr:uid="{B5D3E26A-8A11-48F4-96DC-43640226F100}"/>
    <cellStyle name="Normal 11 3 2" xfId="4781" xr:uid="{111E7357-1475-41F8-A4CE-523EDAE0D52D}"/>
    <cellStyle name="Normal 11 3 2 2" xfId="5950" xr:uid="{571114F0-53F5-444E-80E8-F986199072A2}"/>
    <cellStyle name="Normal 11 3 3" xfId="4907" xr:uid="{ACC18D36-49E9-466F-A7FA-813BE7A26908}"/>
    <cellStyle name="Normal 11 3 3 2" xfId="5784" xr:uid="{492F3218-D8F6-4CA5-A24B-F11F438A122E}"/>
    <cellStyle name="Normal 11 3 4" xfId="4884" xr:uid="{63947F9C-6D36-4286-AB37-6F8036343936}"/>
    <cellStyle name="Normal 11 4" xfId="4442" xr:uid="{BC72633D-8186-4EDF-95C4-277AEC8DA01A}"/>
    <cellStyle name="Normal 11 4 2" xfId="5841" xr:uid="{6DC3CFBA-55B0-4657-A683-BEAB7957AD7E}"/>
    <cellStyle name="Normal 11 5" xfId="5672" xr:uid="{6BAC4860-D75B-4BCA-9203-D24C60E788A7}"/>
    <cellStyle name="Normal 11 6" xfId="5981" xr:uid="{6C1F715E-434A-4190-971E-1B0C910D4BCB}"/>
    <cellStyle name="Normal 12" xfId="45" xr:uid="{48C9F2E7-9DDE-4374-BA7E-E535A21495AD}"/>
    <cellStyle name="Normal 12 2" xfId="3702" xr:uid="{DFAE2086-B1ED-4EDB-940B-68E2C0E9DFA2}"/>
    <cellStyle name="Normal 12 2 2" xfId="4525" xr:uid="{ABC13EC4-764B-408E-8C1E-48435DBF8EEC}"/>
    <cellStyle name="Normal 12 2 2 2" xfId="5897" xr:uid="{890569BA-2FE1-4CF3-AFE1-32522A407587}"/>
    <cellStyle name="Normal 12 2 3" xfId="5726" xr:uid="{3C6215DA-B505-4C16-BB96-3309BA968142}"/>
    <cellStyle name="Normal 12 3" xfId="4443" xr:uid="{2B3B0DF8-3808-4CFF-AEED-F63C2485D70A}"/>
    <cellStyle name="Normal 12 3 2" xfId="5627" xr:uid="{914A269E-9CAE-4502-8E3D-DF04FB7F4EA1}"/>
    <cellStyle name="Normal 12 3 2 2" xfId="5951" xr:uid="{D237D848-4A8A-4BA1-9AE9-D35048AC38A1}"/>
    <cellStyle name="Normal 12 3 3" xfId="5785" xr:uid="{F1720790-143A-4084-8079-E94E6316B109}"/>
    <cellStyle name="Normal 12 4" xfId="5583" xr:uid="{BAB7ACD1-014A-4C77-995B-6D28678622EB}"/>
    <cellStyle name="Normal 12 4 2" xfId="5842" xr:uid="{94B33808-31FD-4A79-997A-F9450B7053F1}"/>
    <cellStyle name="Normal 12 5" xfId="5673" xr:uid="{0A5C8E80-6912-4970-9B66-088FD5D322FD}"/>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898" xr:uid="{63D35F1B-0679-4AD8-A476-E47E0FE53F8D}"/>
    <cellStyle name="Normal 13 2 2 3" xfId="5727" xr:uid="{A98D330C-A32E-4AC2-B04D-D0E7E9A3E0D9}"/>
    <cellStyle name="Normal 13 2 3" xfId="4312" xr:uid="{29E24792-B870-4BAB-AACC-387D187345C5}"/>
    <cellStyle name="Normal 13 2 3 2" xfId="4782" xr:uid="{63C25405-4184-4FD3-B409-2AC8E8351CC7}"/>
    <cellStyle name="Normal 13 2 3 2 2" xfId="5953" xr:uid="{351C4FCE-002F-40DC-B860-E5DD0CB9111E}"/>
    <cellStyle name="Normal 13 2 3 3" xfId="4908" xr:uid="{18487C04-2CB1-4C88-917E-7AC5F9DE6FA8}"/>
    <cellStyle name="Normal 13 2 3 3 2" xfId="5787" xr:uid="{7EE7AD3E-8BEE-47C1-A7F6-C2322524C870}"/>
    <cellStyle name="Normal 13 2 3 4" xfId="4885" xr:uid="{D6CD67C2-6E45-4D10-860B-8AB4603C3223}"/>
    <cellStyle name="Normal 13 2 4" xfId="4445" xr:uid="{A89159F4-6D5E-457A-92C7-7D705FEB18AA}"/>
    <cellStyle name="Normal 13 2 4 2" xfId="5844" xr:uid="{40E931A6-4D23-4764-95B2-3C3613D336C7}"/>
    <cellStyle name="Normal 13 2 5" xfId="5674" xr:uid="{29784AB5-C32B-40A3-9584-FAA067358DFD}"/>
    <cellStyle name="Normal 13 2 6" xfId="5983" xr:uid="{0949E61F-C462-4BE5-AC97-A2AC6E749506}"/>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24" xr:uid="{B4025F9C-95B8-4E3B-9245-DB3D1673C4DA}"/>
    <cellStyle name="Normal 13 3 3 2 3" xfId="5728" xr:uid="{BF65F530-8F06-43CE-86DA-DA3D308711DD}"/>
    <cellStyle name="Normal 13 3 4" xfId="4527" xr:uid="{7662AEC8-C2A2-49EF-800D-202584B51C8D}"/>
    <cellStyle name="Normal 13 3 4 2" xfId="7010" xr:uid="{8C66479A-3285-40E9-93FE-25426DA7421B}"/>
    <cellStyle name="Normal 13 3 4 2 2" xfId="7325" xr:uid="{EFC56FBD-8521-4486-9032-AD021484A098}"/>
    <cellStyle name="Normal 13 3 4 2 3" xfId="4682" xr:uid="{2702031B-6BC4-4C1A-9AB9-C35BF31A36D9}"/>
    <cellStyle name="Normal 13 3 4 3" xfId="4795" xr:uid="{9EFAFEBA-2A9E-4F1A-8F9C-65B66426066C}"/>
    <cellStyle name="Normal 13 3 5" xfId="4909" xr:uid="{7CCC0D5A-C004-42C2-8D61-EB4F366DE503}"/>
    <cellStyle name="Normal 13 4" xfId="4314" xr:uid="{6A2827A9-E7BC-44A7-A0AC-AA3D073C4C30}"/>
    <cellStyle name="Normal 13 4 2" xfId="4586" xr:uid="{1E89832B-EEA0-4B8D-B444-7667B722E3F3}"/>
    <cellStyle name="Normal 13 4 2 2" xfId="5952" xr:uid="{D17ADEC0-2D38-4B6A-9418-C4B4F5C0A9C8}"/>
    <cellStyle name="Normal 13 4 3" xfId="5786" xr:uid="{8417F2F2-8180-4E4D-8883-20C66CCD4727}"/>
    <cellStyle name="Normal 13 5" xfId="4311" xr:uid="{40015389-0DA6-43A9-BC12-C2AD1D616BF2}"/>
    <cellStyle name="Normal 13 5 2" xfId="4584" xr:uid="{61258138-A01D-4776-8593-5F0F8D0616BD}"/>
    <cellStyle name="Normal 13 5 2 2" xfId="7023" xr:uid="{47200300-B63F-44C0-B6D3-F2B9F50FBCCB}"/>
    <cellStyle name="Normal 13 5 2 3" xfId="5843" xr:uid="{ACB951A6-E948-407B-9BD3-DA855E179874}"/>
    <cellStyle name="Normal 13 5 3" xfId="5584" xr:uid="{9018219D-4927-4BAB-88A2-A044327ACE98}"/>
    <cellStyle name="Normal 13 6" xfId="4444" xr:uid="{AEE1CC4C-9A54-4C41-B7F2-E8626AE06C7D}"/>
    <cellStyle name="Normal 13 7" xfId="7040" xr:uid="{15493761-5810-48BA-BDD8-3B3CD3422246}"/>
    <cellStyle name="Normal 13 8" xfId="5982" xr:uid="{28D1B494-D789-414B-B2F6-06D95C380D92}"/>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5956" xr:uid="{6DB09F56-4E3F-45C4-A802-C0B6103A59B4}"/>
    <cellStyle name="Normal 14 2 2 2 3" xfId="5790" xr:uid="{13AE256F-908E-40BE-AEC8-4A6F0447A83E}"/>
    <cellStyle name="Normal 14 2 2 3" xfId="4467" xr:uid="{B00DBD81-7466-4E7C-8FAC-B9D7982310BA}"/>
    <cellStyle name="Normal 14 2 2 3 2" xfId="5900" xr:uid="{31F19CFE-D6BE-42E8-8AC8-A43EFC17AF82}"/>
    <cellStyle name="Normal 14 2 2 4" xfId="5730" xr:uid="{279BB3AB-3374-4287-A830-9038F12BAA91}"/>
    <cellStyle name="Normal 14 2 3" xfId="3706" xr:uid="{2CE012AB-F423-49CD-A30D-E4EA4410DD20}"/>
    <cellStyle name="Normal 14 2 3 2" xfId="4529" xr:uid="{C51363F6-95D9-44C6-B8F9-CECA0DBD1DF2}"/>
    <cellStyle name="Normal 14 2 3 2 2" xfId="5955" xr:uid="{2D276A74-DDFF-43A5-BB14-02948A23EE2E}"/>
    <cellStyle name="Normal 14 2 3 3" xfId="5789" xr:uid="{8BC37A4C-6585-46AD-B8AD-AADD4F02AD31}"/>
    <cellStyle name="Normal 14 2 4" xfId="4466" xr:uid="{71CF4BAA-0E61-4C22-ABD4-8360C4154F6A}"/>
    <cellStyle name="Normal 14 2 4 2" xfId="5899" xr:uid="{D4667F43-7610-4A2C-8B37-4FB061F9C6D2}"/>
    <cellStyle name="Normal 14 2 5" xfId="5729" xr:uid="{49DE65E4-19AC-429B-A6D8-17A24C6017F0}"/>
    <cellStyle name="Normal 14 3" xfId="3707" xr:uid="{4D805EFC-B791-45DA-81A4-981C63F318FD}"/>
    <cellStyle name="Normal 14 3 2" xfId="4530" xr:uid="{39EEDDB4-0A77-454E-BC7B-43AC21FA9EC1}"/>
    <cellStyle name="Normal 14 3 2 2" xfId="5901" xr:uid="{1CD9F305-F757-4C8D-9923-1989D091F566}"/>
    <cellStyle name="Normal 14 3 3" xfId="5731" xr:uid="{2E18E4F0-63F7-4F70-9266-2D30261F5A13}"/>
    <cellStyle name="Normal 14 4" xfId="4315" xr:uid="{22CC8DC9-E4BA-40AD-AA0A-DD1CFCBF3FA9}"/>
    <cellStyle name="Normal 14 4 2" xfId="4587" xr:uid="{942FB245-520A-49E7-9F07-6946529D6C87}"/>
    <cellStyle name="Normal 14 4 2 2" xfId="5954" xr:uid="{153A5129-B52A-4F58-894A-A298D10747F1}"/>
    <cellStyle name="Normal 14 4 2 2 2" xfId="7025" xr:uid="{00F5D00E-1D45-4F67-92C2-FCA79893D96B}"/>
    <cellStyle name="Normal 14 4 2 3" xfId="4783" xr:uid="{2B6E8A20-465F-4A5E-84CA-22C0394D7DFC}"/>
    <cellStyle name="Normal 14 4 3" xfId="4910" xr:uid="{D68662F4-E1B8-4DDA-8B09-85A2CB623EF6}"/>
    <cellStyle name="Normal 14 4 3 2" xfId="5788" xr:uid="{EA8973FE-6A99-45AE-AD20-A1E04CF0981B}"/>
    <cellStyle name="Normal 14 4 4" xfId="4886" xr:uid="{C6D1B222-0CB0-4783-9591-CA04CF88D6D7}"/>
    <cellStyle name="Normal 14 5" xfId="4446" xr:uid="{093D3597-2686-4C48-BE29-1751C348D426}"/>
    <cellStyle name="Normal 14 5 2" xfId="5845" xr:uid="{EF344E72-E7A4-46E8-843B-D3B332593BE5}"/>
    <cellStyle name="Normal 14 6" xfId="5675" xr:uid="{96CEA9A0-FF56-4871-BA41-6CF5D2AEB2D1}"/>
    <cellStyle name="Normal 14 7" xfId="5984" xr:uid="{F33B6DA1-17E5-473E-98EA-335AD34446B3}"/>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902" xr:uid="{EABBAABB-9578-4DFC-B8E7-62C352787571}"/>
    <cellStyle name="Normal 15 2 2 3" xfId="5732" xr:uid="{5D1CD41E-255B-4A48-9CA2-46F7685548B9}"/>
    <cellStyle name="Normal 15 2 3" xfId="4448" xr:uid="{F140C1EE-0D9E-44C4-85B9-91E1EBDA61DA}"/>
    <cellStyle name="Normal 15 2 3 2" xfId="5628" xr:uid="{AFD7B940-A7A7-45BD-8399-B021881E9046}"/>
    <cellStyle name="Normal 15 2 3 2 2" xfId="5958" xr:uid="{632BF75C-F9D8-4012-AA35-FC2B77A471DB}"/>
    <cellStyle name="Normal 15 2 3 3" xfId="5792" xr:uid="{F463C97D-3CCF-482A-92A8-BAF73878ACD1}"/>
    <cellStyle name="Normal 15 2 4" xfId="5585" xr:uid="{130BEED6-CA8D-47E0-9170-2BEB523F16AF}"/>
    <cellStyle name="Normal 15 2 4 2" xfId="5847" xr:uid="{4E84E1F7-DEEC-48B7-9632-44C22E934698}"/>
    <cellStyle name="Normal 15 2 5" xfId="5677" xr:uid="{39EA8356-426A-4C68-909A-D6C69D255E91}"/>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27" xr:uid="{FC0F5DD1-329F-40B5-9EB8-820AE38E397F}"/>
    <cellStyle name="Normal 15 3 3 2 3" xfId="5733" xr:uid="{B4A5E7F4-B622-48EC-9BD0-8340D8D8273B}"/>
    <cellStyle name="Normal 15 3 4" xfId="4532" xr:uid="{1FFD4604-B83C-4113-9CAE-DC70A97C61C3}"/>
    <cellStyle name="Normal 15 3 4 2" xfId="7011" xr:uid="{55C90BE7-FE63-4909-9F74-CA356208ACF8}"/>
    <cellStyle name="Normal 15 3 4 2 2" xfId="7313" xr:uid="{F574B0D7-5BAB-4CEE-A2D3-03C301A22556}"/>
    <cellStyle name="Normal 15 3 4 2 3" xfId="7320" xr:uid="{95A10173-D665-4ACF-A40F-5260BA4FFA00}"/>
    <cellStyle name="Normal 15 3 4 3" xfId="4796" xr:uid="{1D6BC757-0078-49A7-9012-0C44E8843788}"/>
    <cellStyle name="Normal 15 3 5" xfId="4912" xr:uid="{E7E584B2-D0C7-4621-9F2B-906E2427548F}"/>
    <cellStyle name="Normal 15 4" xfId="4317" xr:uid="{8D39809D-26D4-4C6B-9648-4D8B4EE914CC}"/>
    <cellStyle name="Normal 15 4 2" xfId="4589" xr:uid="{64FD5A7D-8B84-4992-9D1F-34D88340CC06}"/>
    <cellStyle name="Normal 15 4 2 2" xfId="5957" xr:uid="{9125BEEF-CBA0-4E5A-ADEB-E4F7C0C2EE59}"/>
    <cellStyle name="Normal 15 4 2 2 2" xfId="7026" xr:uid="{2203763C-10C7-4E52-9E2E-8C79FCD91B35}"/>
    <cellStyle name="Normal 15 4 2 3" xfId="4784" xr:uid="{DF242307-0834-4381-934F-92BEABE49689}"/>
    <cellStyle name="Normal 15 4 3" xfId="4911" xr:uid="{63FD4D12-895D-421F-BB1C-4168D7A4D3B1}"/>
    <cellStyle name="Normal 15 4 3 2" xfId="5791" xr:uid="{AAA686F3-21D5-4B96-9808-DFDA2D9C1985}"/>
    <cellStyle name="Normal 15 4 4" xfId="4887" xr:uid="{193CDF63-00A9-4AF7-9764-0337D01CEACC}"/>
    <cellStyle name="Normal 15 5" xfId="4447" xr:uid="{032FCA0F-BF5D-4CD6-A763-94C7B522BABA}"/>
    <cellStyle name="Normal 15 5 2" xfId="5846" xr:uid="{186DB388-35C5-4C86-8E65-5A8579910586}"/>
    <cellStyle name="Normal 15 6" xfId="5676" xr:uid="{DD286529-FDE2-4BC2-9F94-483DF8D521C5}"/>
    <cellStyle name="Normal 15 7" xfId="5985" xr:uid="{F5DC8B9D-9415-4C2D-810E-01FA474E1CDB}"/>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28" xr:uid="{54225FB7-16A4-4A58-B128-C5F2A3AB43A9}"/>
    <cellStyle name="Normal 16 2 3 2 3" xfId="5734" xr:uid="{D078822E-E633-4C71-9F81-28D61977047C}"/>
    <cellStyle name="Normal 16 2 4" xfId="4533" xr:uid="{C49293F7-9761-482F-B610-001BBAB7B387}"/>
    <cellStyle name="Normal 16 2 4 2" xfId="7012" xr:uid="{99E36C51-634A-41CD-8D5A-1CACFCA302F4}"/>
    <cellStyle name="Normal 16 2 4 2 2" xfId="7323" xr:uid="{82383CA1-5FCF-46D6-B72B-2C50DDEC980D}"/>
    <cellStyle name="Normal 16 2 4 2 3" xfId="7306" xr:uid="{EE53E442-4CFF-4BA7-BD69-6665D493A7A5}"/>
    <cellStyle name="Normal 16 2 4 3" xfId="4797" xr:uid="{A08EED54-15D8-4814-BBF6-2BB81BCB2411}"/>
    <cellStyle name="Normal 16 2 5" xfId="4913" xr:uid="{08C0ADF7-273F-4B74-97B3-D3CC0F123E4B}"/>
    <cellStyle name="Normal 16 3" xfId="4449" xr:uid="{4CB36D0B-8688-4DFD-B491-8442610D823D}"/>
    <cellStyle name="Normal 16 3 2" xfId="5629" xr:uid="{DC07783E-7A3E-4BD3-ACCF-3B167B7AA027}"/>
    <cellStyle name="Normal 16 3 2 2" xfId="5959" xr:uid="{E7A3768D-4C85-47EC-B084-E4FEBAC1A22F}"/>
    <cellStyle name="Normal 16 3 3" xfId="5793" xr:uid="{A816B084-34C2-446F-944C-EC761E336B8B}"/>
    <cellStyle name="Normal 16 4" xfId="5586" xr:uid="{1B6D589E-E729-4396-8C21-C3164029E7D7}"/>
    <cellStyle name="Normal 16 4 2" xfId="5848" xr:uid="{9BD91828-C138-4D82-A8C6-46216F02FA2A}"/>
    <cellStyle name="Normal 16 5" xfId="5678" xr:uid="{5856D74C-D05C-49F8-B3BB-0EAF0FE8C981}"/>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30" xr:uid="{A8CAD56C-1377-4AC0-ACB8-3B714F5CEB35}"/>
    <cellStyle name="Normal 17 2 3 2 3" xfId="5735" xr:uid="{FC9CA31A-5AF9-47C5-BED8-DDE3D1F30ED9}"/>
    <cellStyle name="Normal 17 2 4" xfId="4534" xr:uid="{1C5CCAC4-DD79-4693-AE15-9A77F9A4C8CB}"/>
    <cellStyle name="Normal 17 2 4 2" xfId="7013" xr:uid="{2F0D34EE-8E70-450B-BA06-4912BC648723}"/>
    <cellStyle name="Normal 17 2 4 2 2" xfId="7309" xr:uid="{D0FD7C25-7965-4466-B584-D8E941B32D53}"/>
    <cellStyle name="Normal 17 2 4 2 3" xfId="7318" xr:uid="{FD264B08-626A-4B65-99E0-58C2FD832DEB}"/>
    <cellStyle name="Normal 17 2 4 3" xfId="4798" xr:uid="{16F985A9-0804-4ACF-8C9F-CC8CBCB0CBC6}"/>
    <cellStyle name="Normal 17 2 5" xfId="4914" xr:uid="{8FE06C9A-0CC9-456D-BC1D-9614DB1AB0BC}"/>
    <cellStyle name="Normal 17 3" xfId="4322" xr:uid="{511C3EE4-C462-4F43-8EAD-4616B036BFD3}"/>
    <cellStyle name="Normal 17 3 2" xfId="4594" xr:uid="{DED91463-D0BF-46CF-B240-C41046859863}"/>
    <cellStyle name="Normal 17 3 2 2" xfId="5960" xr:uid="{779C7A4F-24D6-4464-B9C6-5941D773C91E}"/>
    <cellStyle name="Normal 17 3 3" xfId="5794" xr:uid="{26848544-CAEC-47FD-A8D0-48E4522D588D}"/>
    <cellStyle name="Normal 17 4" xfId="4320" xr:uid="{9A1A05DD-220F-4845-A2CD-AEE36CA0B66A}"/>
    <cellStyle name="Normal 17 4 2" xfId="4592" xr:uid="{40AF7321-23AA-4F5A-8EC7-C9867DC21B17}"/>
    <cellStyle name="Normal 17 4 2 2" xfId="7029" xr:uid="{FC4DB22B-C32C-45BA-9D40-A6F3A7EC8B13}"/>
    <cellStyle name="Normal 17 4 2 3" xfId="5849" xr:uid="{B280C441-0C97-4453-A521-1DCDCCFDA894}"/>
    <cellStyle name="Normal 17 4 3" xfId="5587" xr:uid="{91861361-2A26-4671-9B9B-ABEDC0D5F8D9}"/>
    <cellStyle name="Normal 17 5" xfId="4450" xr:uid="{99E08D4A-AC1E-4B71-965E-36DCBA3C149C}"/>
    <cellStyle name="Normal 17 6" xfId="7041" xr:uid="{4EA4A8EA-4124-4930-8E72-7F481DDC1D1D}"/>
    <cellStyle name="Normal 17 7" xfId="5986" xr:uid="{143657AF-B17A-4573-9624-CBE5E99D5CA4}"/>
    <cellStyle name="Normal 18" xfId="53" xr:uid="{4DFC706B-89E2-4AAF-9671-880E067AC306}"/>
    <cellStyle name="Normal 18 2" xfId="3712" xr:uid="{84D18823-EB9E-409C-B4F9-CD06C7A3780E}"/>
    <cellStyle name="Normal 18 2 2" xfId="4535" xr:uid="{8923F1E9-987A-4BD7-985F-68E652773A84}"/>
    <cellStyle name="Normal 18 2 2 2" xfId="5903" xr:uid="{DB3A327B-A3D1-4887-AA9F-4F76ED1DA0E2}"/>
    <cellStyle name="Normal 18 2 3" xfId="5736" xr:uid="{76F572B0-FFB4-48E6-A6D0-DA46ED801CB5}"/>
    <cellStyle name="Normal 18 3" xfId="4323" xr:uid="{6A089E40-0DCD-418C-98E9-CE5E7CD39836}"/>
    <cellStyle name="Normal 18 3 2" xfId="4785" xr:uid="{6A025306-016B-4F1E-A709-DD844CE354CF}"/>
    <cellStyle name="Normal 18 3 2 2" xfId="5961" xr:uid="{6B520B28-C7B4-4D15-8659-49A2C904328B}"/>
    <cellStyle name="Normal 18 3 3" xfId="4915" xr:uid="{29717F9C-1A64-4096-AEE4-F6D45968C30A}"/>
    <cellStyle name="Normal 18 3 3 2" xfId="5795" xr:uid="{07DE291A-2FED-4DB1-927E-C708370A188B}"/>
    <cellStyle name="Normal 18 3 4" xfId="4888" xr:uid="{C2641985-F31B-48D3-AA99-C7C010ACAEDC}"/>
    <cellStyle name="Normal 18 4" xfId="4451" xr:uid="{8A5BACAF-1C14-4F2E-B2A4-5627B8791DA0}"/>
    <cellStyle name="Normal 18 4 2" xfId="5850" xr:uid="{4E6AF3A3-310D-4CDD-B6F5-9E7A9A7517F1}"/>
    <cellStyle name="Normal 18 5" xfId="5679" xr:uid="{B7A3FA58-13E4-4DBC-903E-6473BD708042}"/>
    <cellStyle name="Normal 18 6" xfId="5987" xr:uid="{DB8595DE-5419-458F-B4A9-655D8EBD9F87}"/>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904" xr:uid="{A8BE0F8B-730B-4849-BBA1-2D5A49227D34}"/>
    <cellStyle name="Normal 19 2 2 3" xfId="5737" xr:uid="{3F8A60D0-1979-4BDD-BF3E-DA61B4CA8570}"/>
    <cellStyle name="Normal 19 2 3" xfId="4453" xr:uid="{E17C21E5-4C68-4B01-95E7-647E815D1D4E}"/>
    <cellStyle name="Normal 19 2 3 2" xfId="5631" xr:uid="{F95B6D36-35EF-4D11-8C34-3694795F2875}"/>
    <cellStyle name="Normal 19 2 3 2 2" xfId="5963" xr:uid="{DF011306-097B-466D-9976-4DA7C223B6DC}"/>
    <cellStyle name="Normal 19 2 3 3" xfId="5797" xr:uid="{7681587D-39FE-4389-85CF-8EE8097C19F0}"/>
    <cellStyle name="Normal 19 2 4" xfId="5589" xr:uid="{D299896A-081C-4AAE-8109-36209449BB3C}"/>
    <cellStyle name="Normal 19 2 4 2" xfId="5852" xr:uid="{777C312E-A54B-42CE-B15C-560DFA473A5D}"/>
    <cellStyle name="Normal 19 2 5" xfId="5681" xr:uid="{EC1BB880-9B1D-4285-962A-6066553282FF}"/>
    <cellStyle name="Normal 19 3" xfId="3714" xr:uid="{9F8F8698-F5D0-4FA3-B4EC-94026A84F688}"/>
    <cellStyle name="Normal 19 3 2" xfId="4537" xr:uid="{0E60B9B6-847B-4658-8ACD-4C18248F6F8E}"/>
    <cellStyle name="Normal 19 3 2 2" xfId="5905" xr:uid="{4AED0471-E699-468B-8EC9-99758BB95373}"/>
    <cellStyle name="Normal 19 3 3" xfId="5738" xr:uid="{2B8DB27F-CCFD-4B3E-BC2E-5E1296BF24D2}"/>
    <cellStyle name="Normal 19 4" xfId="4452" xr:uid="{3DEE693B-B173-41CA-9078-4C6B5BB00ED9}"/>
    <cellStyle name="Normal 19 4 2" xfId="5630" xr:uid="{92D0F411-0821-44FB-8953-C4E0A4F6C670}"/>
    <cellStyle name="Normal 19 4 2 2" xfId="5962" xr:uid="{BA2CE2C1-3097-4918-A9AD-AD0F54DCFE18}"/>
    <cellStyle name="Normal 19 4 3" xfId="5796" xr:uid="{5E2C907B-0AFE-44F5-BC76-8C17598C2D2C}"/>
    <cellStyle name="Normal 19 5" xfId="5588" xr:uid="{57A882A0-8434-42A7-96C5-E04B3585D9A8}"/>
    <cellStyle name="Normal 19 5 2" xfId="5851" xr:uid="{37B81ED2-F442-4034-AD73-5B65CFB336CF}"/>
    <cellStyle name="Normal 19 6" xfId="5680" xr:uid="{619ED521-3C3D-449C-B0DC-0C2D9B9BEE3C}"/>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906" xr:uid="{39097EC1-9F54-4C35-825F-2079FAA956D3}"/>
    <cellStyle name="Normal 2 2 2 2 3" xfId="5739" xr:uid="{95E90F28-8691-47EE-A119-EE12AE51C0C6}"/>
    <cellStyle name="Normal 2 2 2 3" xfId="4455" xr:uid="{BEB04018-2A74-48F1-9DDB-79D3E8CFDE30}"/>
    <cellStyle name="Normal 2 2 2 3 2" xfId="5632" xr:uid="{7EDE3E7F-CBFD-4FA7-9D35-8804811B9C2A}"/>
    <cellStyle name="Normal 2 2 2 3 2 2" xfId="5965" xr:uid="{9A9DF27C-1F9A-4DB9-A3BC-6AE45B3A9D4B}"/>
    <cellStyle name="Normal 2 2 2 3 3" xfId="5799" xr:uid="{04E6606B-DC44-42AC-A803-053B17D40EED}"/>
    <cellStyle name="Normal 2 2 2 4" xfId="5591" xr:uid="{6D61E4E2-D2F4-45FF-B8BD-8EFAB9A243BB}"/>
    <cellStyle name="Normal 2 2 2 4 2" xfId="5854" xr:uid="{6F082DC9-03FD-49BC-BBDE-C674D865D076}"/>
    <cellStyle name="Normal 2 2 2 5" xfId="5682" xr:uid="{51EB858B-318E-4EB9-9306-FF923B342444}"/>
    <cellStyle name="Normal 2 2 3" xfId="3716" xr:uid="{651E2867-3AD3-4665-B13E-6DF7662EBC88}"/>
    <cellStyle name="Normal 2 2 3 2" xfId="4539" xr:uid="{2C8E7C1C-EE8F-4E7B-9694-D99683118FA7}"/>
    <cellStyle name="Normal 2 2 3 2 2" xfId="4814" xr:uid="{ED05DC95-B604-4D72-B1EF-68A6B6EBA658}"/>
    <cellStyle name="Normal 2 2 3 2 2 2" xfId="4847" xr:uid="{CB086273-9C83-4247-B25D-74A309B6E7E3}"/>
    <cellStyle name="Normal 2 2 3 2 2 3" xfId="5529" xr:uid="{2E0AE5A6-E51C-4817-AC10-75C7D8D2C060}"/>
    <cellStyle name="Normal 2 2 3 2 2 4" xfId="5546" xr:uid="{2AC3096A-9E3E-4B20-A5DD-9B6BD30A75B1}"/>
    <cellStyle name="Normal 2 2 3 2 3" xfId="4933" xr:uid="{1BEEB81F-82E0-4A03-B773-CA54347E18D9}"/>
    <cellStyle name="Normal 2 2 3 2 4" xfId="5488" xr:uid="{6B362916-A049-4E47-B92F-670570C08B01}"/>
    <cellStyle name="Normal 2 2 3 2 5" xfId="4680" xr:uid="{E175126F-5E42-498A-A1AB-9AF44CC12942}"/>
    <cellStyle name="Normal 2 2 3 3" xfId="4712" xr:uid="{F06F9C9E-4C50-45CE-BEAA-144BA42C5AE7}"/>
    <cellStyle name="Normal 2 2 3 3 2" xfId="5740" xr:uid="{59F41D40-38EC-4D60-85CD-6B34783F0AAB}"/>
    <cellStyle name="Normal 2 2 3 4" xfId="4889" xr:uid="{088030E7-937B-471A-9B28-EC3327AAADAC}"/>
    <cellStyle name="Normal 2 2 3 5" xfId="4878" xr:uid="{2759BC22-89CA-47CD-B537-0797766355F9}"/>
    <cellStyle name="Normal 2 2 4" xfId="4324" xr:uid="{8879226F-2111-4565-AF46-876A7BE55D44}"/>
    <cellStyle name="Normal 2 2 4 2" xfId="4595" xr:uid="{2D91A38E-CD3B-44CD-BF6E-21C05E055A25}"/>
    <cellStyle name="Normal 2 2 4 2 2" xfId="5964" xr:uid="{AA72D75A-19B6-4549-AC96-F3177ACCEC55}"/>
    <cellStyle name="Normal 2 2 4 2 2 2" xfId="7031" xr:uid="{744BDC1A-4641-4827-81BC-A0055DEA8D1E}"/>
    <cellStyle name="Normal 2 2 4 2 3" xfId="4786" xr:uid="{61CF2811-7C45-4782-941A-8C113E675CE4}"/>
    <cellStyle name="Normal 2 2 4 3" xfId="4916" xr:uid="{AC7CA921-1D14-43A5-A4F4-495742677824}"/>
    <cellStyle name="Normal 2 2 4 3 2" xfId="5798" xr:uid="{E947FDED-1C27-4B44-86FB-425754371C80}"/>
    <cellStyle name="Normal 2 2 4 4" xfId="4890" xr:uid="{3727DDFD-9C31-49F1-B5E0-2D1BB4202072}"/>
    <cellStyle name="Normal 2 2 5" xfId="4454" xr:uid="{598C08F5-11D4-4448-A08A-BF99F7CDF576}"/>
    <cellStyle name="Normal 2 2 5 2" xfId="5853" xr:uid="{2B37C569-CD9A-4B56-86BF-E14982D3B3E0}"/>
    <cellStyle name="Normal 2 2 5 2 2" xfId="4672" xr:uid="{44171AAF-0728-40FD-A3F1-F92BC9FA9AEE}"/>
    <cellStyle name="Normal 2 2 5 2 3" xfId="7321" xr:uid="{F3C46194-B168-4ED4-8906-5EB674B5530F}"/>
    <cellStyle name="Normal 2 2 5 3" xfId="5590" xr:uid="{138FA65E-E3D3-496B-8396-FA8BEEA92B24}"/>
    <cellStyle name="Normal 2 2 5 4" xfId="4846" xr:uid="{176091CB-4D62-4A2F-B28C-05D4CB8D3AF3}"/>
    <cellStyle name="Normal 2 2 6" xfId="4936" xr:uid="{B434738D-C575-4A1A-938C-DEA0AFD141A8}"/>
    <cellStyle name="Normal 2 2 7" xfId="5988" xr:uid="{6726B878-8EA1-4E89-9E70-1E06795FDADD}"/>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907" xr:uid="{30E23F54-E2C6-4877-A562-C79D13F0306C}"/>
    <cellStyle name="Normal 2 3 2 2 3" xfId="5741" xr:uid="{D3835B4E-03A4-4004-BE93-35A3BD90CEEA}"/>
    <cellStyle name="Normal 2 3 2 3" xfId="4326" xr:uid="{56672647-F51D-4E70-BAC2-C4754AD4990E}"/>
    <cellStyle name="Normal 2 3 2 3 2" xfId="4596" xr:uid="{2F06FFCC-8E3F-4F7F-9D23-D8FD2298DE6E}"/>
    <cellStyle name="Normal 2 3 2 3 2 2" xfId="5967" xr:uid="{E098ED28-32E8-4525-8C81-68677293E9C7}"/>
    <cellStyle name="Normal 2 3 2 3 2 2 2" xfId="7032" xr:uid="{260441C1-5BD8-4E7B-9A64-4FF9E671E247}"/>
    <cellStyle name="Normal 2 3 2 3 2 3" xfId="4788" xr:uid="{8E914F5C-60BC-488F-898B-D6819F800EA5}"/>
    <cellStyle name="Normal 2 3 2 3 3" xfId="4918" xr:uid="{848401CD-DF6E-42AD-9712-C6009B9F7974}"/>
    <cellStyle name="Normal 2 3 2 3 3 2" xfId="5801" xr:uid="{0FCBDF38-5C59-49AF-A67B-85C2EF1162FA}"/>
    <cellStyle name="Normal 2 3 2 3 4" xfId="4891" xr:uid="{7D633AA6-F6FB-4B60-A2E0-68CD91861DAE}"/>
    <cellStyle name="Normal 2 3 2 4" xfId="4457" xr:uid="{8031A41A-87CE-4BED-97D5-5AB443231F25}"/>
    <cellStyle name="Normal 2 3 2 4 2" xfId="5856" xr:uid="{249373C1-FE03-4C87-AAFF-A6AA0703EA1D}"/>
    <cellStyle name="Normal 2 3 2 5" xfId="5684" xr:uid="{E9908946-7641-4B86-AF19-4485A478F7A5}"/>
    <cellStyle name="Normal 2 3 2 6" xfId="5990" xr:uid="{82A21751-DA02-4665-883B-05067DB2E4FC}"/>
    <cellStyle name="Normal 2 3 3" xfId="60" xr:uid="{0329DA15-9100-42D2-AC58-CF89BA42E37C}"/>
    <cellStyle name="Normal 2 3 4" xfId="61" xr:uid="{A673A61D-B139-4B22-A4F7-10EA91FE0A39}"/>
    <cellStyle name="Normal 2 3 4 10" xfId="7104" xr:uid="{FCCE22BD-6A28-482D-8E64-61713408D655}"/>
    <cellStyle name="Normal 2 3 4 2" xfId="6218" xr:uid="{B90360E5-2A86-4702-A3BD-2F804A3F6CEB}"/>
    <cellStyle name="Normal 2 3 4 2 2" xfId="6306" xr:uid="{0580CDF2-5C2B-4438-8532-EDD218330E1A}"/>
    <cellStyle name="Normal 2 3 4 2 2 2" xfId="6253" xr:uid="{93659EF7-94E5-49FE-A418-F8DF81313C63}"/>
    <cellStyle name="Normal 2 3 4 2 2 2 2" xfId="6277" xr:uid="{F858CC04-E07C-4B5A-9E1D-85DC015072C2}"/>
    <cellStyle name="Normal 2 3 4 2 2 2 2 2" xfId="6337" xr:uid="{C802B49B-7193-433C-9F84-D7EF03A1EBC1}"/>
    <cellStyle name="Normal 2 3 4 2 2 2 2 3" xfId="7268" xr:uid="{87D02CF9-B6A1-4E1B-8E7D-740BD9A973BA}"/>
    <cellStyle name="Normal 2 3 4 2 2 2 3" xfId="7057" xr:uid="{D70B40E0-6E65-48D0-AD9B-993905C829F4}"/>
    <cellStyle name="Normal 2 3 4 2 2 2 4" xfId="7149" xr:uid="{E422E2D3-FD9B-41BD-9789-6914CC037151}"/>
    <cellStyle name="Normal 2 3 4 2 2 3" xfId="6069" xr:uid="{BADA9A61-EDD3-4E57-83FD-664973855A6E}"/>
    <cellStyle name="Normal 2 3 4 2 2 3 2" xfId="6391" xr:uid="{E852D30F-A936-4311-9B3E-08947BB047D6}"/>
    <cellStyle name="Normal 2 3 4 2 2 3 3" xfId="7200" xr:uid="{867E5E1B-7CAA-414C-9272-7FB54A85EFF5}"/>
    <cellStyle name="Normal 2 3 4 2 2 4" xfId="6056" xr:uid="{FC3ABFAB-4DA7-4CAE-8F0E-17D02FF51519}"/>
    <cellStyle name="Normal 2 3 4 2 2 5" xfId="6269" xr:uid="{A01A919D-E9B0-49B5-96AB-975A467311E4}"/>
    <cellStyle name="Normal 2 3 4 2 2 6" xfId="7122" xr:uid="{CF2CAC04-0447-44AB-B763-98938903DF29}"/>
    <cellStyle name="Normal 2 3 4 2 3" xfId="6304" xr:uid="{93AD2FB2-3150-43EA-B855-EA37E5ED2FD6}"/>
    <cellStyle name="Normal 2 3 4 2 3 2" xfId="6022" xr:uid="{D5353C86-6BE6-4168-8112-7FD65E1655F9}"/>
    <cellStyle name="Normal 2 3 4 2 3 2 2" xfId="6059" xr:uid="{92C20827-70F9-472C-B7CD-F46D495D1FDE}"/>
    <cellStyle name="Normal 2 3 4 2 3 2 3" xfId="7251" xr:uid="{96D955CA-2925-42EF-A9D7-2B2188FD8E1C}"/>
    <cellStyle name="Normal 2 3 4 2 3 3" xfId="6317" xr:uid="{AD053E76-3BDF-4967-9DAA-A6412C68D631}"/>
    <cellStyle name="Normal 2 3 4 2 3 4" xfId="7136" xr:uid="{FA85638A-188F-49DA-AB99-C79E1712CBC0}"/>
    <cellStyle name="Normal 2 3 4 2 4" xfId="6365" xr:uid="{90B09B7F-214F-4D96-8E5B-221AB479CB45}"/>
    <cellStyle name="Normal 2 3 4 2 4 2" xfId="6285" xr:uid="{2D1EABBF-8561-4EED-8EFB-9111754FD6CA}"/>
    <cellStyle name="Normal 2 3 4 2 4 2 2" xfId="6124" xr:uid="{9E9F4CAF-68C1-40DC-B21A-C84BA6A869EB}"/>
    <cellStyle name="Normal 2 3 4 2 4 2 3" xfId="7236" xr:uid="{9E900393-7A57-44B7-BB7E-D77D47C44B80}"/>
    <cellStyle name="Normal 2 3 4 2 4 3" xfId="7091" xr:uid="{C8C5EFE4-1C8D-4F3C-A086-5BC0F55EA833}"/>
    <cellStyle name="Normal 2 3 4 2 4 4" xfId="7163" xr:uid="{23347B2A-C664-497C-B9C1-FED2285F6ED9}"/>
    <cellStyle name="Normal 2 3 4 2 5" xfId="6180" xr:uid="{986153F0-8BE9-43AD-8948-9D3C6E63B2FD}"/>
    <cellStyle name="Normal 2 3 4 2 5 2" xfId="6326" xr:uid="{0B8C57F7-5AAE-45D6-A6B6-6910C519D16F}"/>
    <cellStyle name="Normal 2 3 4 2 5 3" xfId="7218" xr:uid="{6154F4EF-22AB-4C3A-9A62-58944751E8EE}"/>
    <cellStyle name="Normal 2 3 4 2 6" xfId="6072" xr:uid="{99F85505-5FD1-4AA1-BA38-72D3A2753590}"/>
    <cellStyle name="Normal 2 3 4 2 6 2" xfId="5998" xr:uid="{9B0E9B99-6432-4530-80C9-849548B59C71}"/>
    <cellStyle name="Normal 2 3 4 2 6 3" xfId="7182" xr:uid="{00BB6F2D-AC01-43DC-94D4-1DD7427961D3}"/>
    <cellStyle name="Normal 2 3 4 2 7" xfId="6017" xr:uid="{D841FD7A-E0FC-47CA-AD4B-E266C48CD697}"/>
    <cellStyle name="Normal 2 3 4 2 8" xfId="6152" xr:uid="{F85B1AD1-9FD8-47BB-8549-A2D75CD66B93}"/>
    <cellStyle name="Normal 2 3 4 2 9" xfId="7110" xr:uid="{7DE02531-3770-452D-A17D-CEF9BE1A368A}"/>
    <cellStyle name="Normal 2 3 4 3" xfId="7084" xr:uid="{3ECA0A47-7C0E-49F5-ABB0-947DAF7095FD}"/>
    <cellStyle name="Normal 2 3 4 3 2" xfId="6201" xr:uid="{57FEEDC3-C052-4941-9B1C-F8C1DDFD4690}"/>
    <cellStyle name="Normal 2 3 4 3 2 2" xfId="6165" xr:uid="{EF61296D-CA15-4CD1-832C-7F9B8D8E80BF}"/>
    <cellStyle name="Normal 2 3 4 3 2 2 2" xfId="6224" xr:uid="{6B7A3767-D7AF-4494-AA18-61DDA5B75E42}"/>
    <cellStyle name="Normal 2 3 4 3 2 2 3" xfId="7261" xr:uid="{55AE73E1-4ECE-425D-98C9-594F2790BE86}"/>
    <cellStyle name="Normal 2 3 4 3 2 3" xfId="6351" xr:uid="{9DD278E8-8D39-4EAA-9D4E-EC39007157F0}"/>
    <cellStyle name="Normal 2 3 4 3 2 4" xfId="7143" xr:uid="{AAB50E03-1A69-4FDE-956D-A0588B33BDC5}"/>
    <cellStyle name="Normal 2 3 4 3 3" xfId="6027" xr:uid="{1F7B8EE9-63CD-4A4E-9770-312302805E0D}"/>
    <cellStyle name="Normal 2 3 4 3 3 2" xfId="6003" xr:uid="{21C83E6F-120E-4FEC-AB71-344AC36041FA}"/>
    <cellStyle name="Normal 2 3 4 3 3 3" xfId="7192" xr:uid="{6C459EAC-A27C-455A-BAF1-107418BD9185}"/>
    <cellStyle name="Normal 2 3 4 3 4" xfId="7099" xr:uid="{E8DC0800-C55B-464C-96AD-B9BD3C386326}"/>
    <cellStyle name="Normal 2 3 4 3 5" xfId="6247" xr:uid="{27DB0DDB-1908-46A1-A631-4EB79BF51E22}"/>
    <cellStyle name="Normal 2 3 4 3 6" xfId="7117" xr:uid="{6990C23A-C9CF-472E-9B70-6FD06B48780F}"/>
    <cellStyle name="Normal 2 3 4 4" xfId="6000" xr:uid="{728BC3EF-CA93-418D-98B1-2E11158969F9}"/>
    <cellStyle name="Normal 2 3 4 4 2" xfId="6172" xr:uid="{51DE3282-DE94-410A-8F69-8E3E53D47DA8}"/>
    <cellStyle name="Normal 2 3 4 4 2 2" xfId="6120" xr:uid="{DB4A3678-D79A-4C37-BD49-3D08F187B203}"/>
    <cellStyle name="Normal 2 3 4 4 2 3" xfId="7243" xr:uid="{D38E5050-C3DE-4E0E-914A-B052EE7C3886}"/>
    <cellStyle name="Normal 2 3 4 4 3" xfId="6144" xr:uid="{475C90A8-0515-4863-A324-6DF243E4E96B}"/>
    <cellStyle name="Normal 2 3 4 4 4" xfId="7129" xr:uid="{4F9FA398-5874-4F9D-8802-0027C7A5D0F4}"/>
    <cellStyle name="Normal 2 3 4 5" xfId="6195" xr:uid="{D67E4189-2E54-4BF0-A0AE-664B089BE88D}"/>
    <cellStyle name="Normal 2 3 4 5 2" xfId="6345" xr:uid="{B2F1AD65-047B-45B6-A906-F08FD3D85C32}"/>
    <cellStyle name="Normal 2 3 4 5 2 2" xfId="6105" xr:uid="{7914A5A2-96CE-4F5F-9A29-CF87B3DB7509}"/>
    <cellStyle name="Normal 2 3 4 5 2 3" xfId="7227" xr:uid="{F567DD7F-8483-4CC3-8A41-6CD87DE44C61}"/>
    <cellStyle name="Normal 2 3 4 5 3" xfId="6019" xr:uid="{543A02DC-E3B9-4D7B-A7DE-8C23AFA30772}"/>
    <cellStyle name="Normal 2 3 4 5 4" xfId="7155" xr:uid="{CBE2C276-9F47-4F1D-BE69-496803B87544}"/>
    <cellStyle name="Normal 2 3 4 6" xfId="6294" xr:uid="{4D7C1835-1490-4189-9811-6127B0DE7A8E}"/>
    <cellStyle name="Normal 2 3 4 6 2" xfId="6129" xr:uid="{BE38F0CA-7AF1-41BB-A37E-6963D0F9AC7B}"/>
    <cellStyle name="Normal 2 3 4 6 3" xfId="7208" xr:uid="{A8062A49-188D-4EA2-95DE-B26411E25F26}"/>
    <cellStyle name="Normal 2 3 4 7" xfId="6189" xr:uid="{706835D6-CCAD-452B-AD82-226EC85AD1FC}"/>
    <cellStyle name="Normal 2 3 4 7 2" xfId="6215" xr:uid="{950F166F-DD93-46EA-B90C-A6197C5D5274}"/>
    <cellStyle name="Normal 2 3 4 7 3" xfId="7172" xr:uid="{E243AE68-7FAC-4CCC-A887-DBAB62656361}"/>
    <cellStyle name="Normal 2 3 4 8" xfId="6006" xr:uid="{1A4AFA6C-4E10-406D-9BA2-4C3AF39BD629}"/>
    <cellStyle name="Normal 2 3 4 9" xfId="6157" xr:uid="{D78A2C05-F006-4B6F-8832-772DB6BBC152}"/>
    <cellStyle name="Normal 2 3 5" xfId="3718" xr:uid="{1DFA6A32-8049-4B08-9CF8-504B7CD63081}"/>
    <cellStyle name="Normal 2 3 5 2" xfId="4541" xr:uid="{514B67E5-F79A-4D16-879F-1CBC15339BE5}"/>
    <cellStyle name="Normal 2 3 5 2 2" xfId="5908" xr:uid="{AE6572A8-07D3-4409-8DE3-7D184FCFCEE4}"/>
    <cellStyle name="Normal 2 3 5 3" xfId="5742" xr:uid="{194CD56F-AD5A-4059-A828-24074DA8EFD7}"/>
    <cellStyle name="Normal 2 3 6" xfId="4325" xr:uid="{6F2093C5-8B64-44CE-9DAC-94D781F505EB}"/>
    <cellStyle name="Normal 2 3 6 2" xfId="4787" xr:uid="{A1C73A6F-A8F5-45EC-A2A8-B685BA6C5701}"/>
    <cellStyle name="Normal 2 3 6 2 2" xfId="5966" xr:uid="{0AF1ACFD-F881-494D-8D79-32AFBA7129F2}"/>
    <cellStyle name="Normal 2 3 6 3" xfId="4917" xr:uid="{2FF90DE2-1436-4DC5-ACAC-13F70D8A56F6}"/>
    <cellStyle name="Normal 2 3 6 3 2" xfId="5800" xr:uid="{0C04864B-343C-4C5D-8B72-30DAF7641586}"/>
    <cellStyle name="Normal 2 3 6 4" xfId="4892" xr:uid="{05C39BE6-747D-44ED-9E4E-E2D318B1EFA4}"/>
    <cellStyle name="Normal 2 3 7" xfId="4456" xr:uid="{9F7AE942-3571-406F-A248-D179D2FC0332}"/>
    <cellStyle name="Normal 2 3 7 2" xfId="5855" xr:uid="{910DF8F9-6449-4C44-9CAB-6AD8ABBB1247}"/>
    <cellStyle name="Normal 2 3 8" xfId="5683" xr:uid="{141F5869-13C3-46B5-8B61-C4CD612DC72F}"/>
    <cellStyle name="Normal 2 3 9" xfId="5989" xr:uid="{B97873F2-CED3-4396-B427-3F4F12B67FC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909" xr:uid="{A0E6933E-2750-4BF2-94F3-36810497A571}"/>
    <cellStyle name="Normal 2 4 3 3" xfId="4856" xr:uid="{DAFBBACF-48A3-4344-B7E0-D0A1063559F5}"/>
    <cellStyle name="Normal 2 4 3 3 2" xfId="5743" xr:uid="{E7779EA6-91FB-4D4E-90F1-641EC1540DFF}"/>
    <cellStyle name="Normal 2 4 4" xfId="4458" xr:uid="{68194DA7-C351-4737-A6E2-1FA81ADAED31}"/>
    <cellStyle name="Normal 2 4 4 2" xfId="5633" xr:uid="{18B8AF44-DF53-4AD7-B4CB-A428B7243B98}"/>
    <cellStyle name="Normal 2 4 4 2 2" xfId="5968" xr:uid="{56658DB5-2B5E-4D26-AB01-54A278775A38}"/>
    <cellStyle name="Normal 2 4 4 3" xfId="5802" xr:uid="{5E1B7B9F-862D-430D-BED5-66FAFB3146B5}"/>
    <cellStyle name="Normal 2 4 5" xfId="4937" xr:uid="{F163E9D4-7BFA-477C-A142-CA31A0030CEE}"/>
    <cellStyle name="Normal 2 4 5 2" xfId="5857" xr:uid="{09D45646-17C1-4D89-80E1-9C36B9F8084B}"/>
    <cellStyle name="Normal 2 4 6" xfId="4935" xr:uid="{4B51A88E-235D-4C28-A69E-9530A84BC8B5}"/>
    <cellStyle name="Normal 2 4 6 2" xfId="5685" xr:uid="{FE348D74-9DE6-486B-A55B-E6523DAF37E5}"/>
    <cellStyle name="Normal 2 4 7" xfId="5991" xr:uid="{A574B694-1732-43B5-A2D6-159C71106EA9}"/>
    <cellStyle name="Normal 2 5" xfId="3720" xr:uid="{84802378-391E-4E7D-A58C-96F5ABC97C04}"/>
    <cellStyle name="Normal 2 5 2" xfId="3735" xr:uid="{D890AF2F-23FF-4B9C-886C-14F6EE8EB2B4}"/>
    <cellStyle name="Normal 2 5 2 2" xfId="4558" xr:uid="{24D9E3FF-4EA8-4475-A455-6C0E503504F6}"/>
    <cellStyle name="Normal 2 5 2 2 2" xfId="5917" xr:uid="{B5FE5FE6-080B-4C3A-A058-31C74E0A5F40}"/>
    <cellStyle name="Normal 2 5 2 2 2 2" xfId="4673" xr:uid="{6796E32D-E2CA-439F-9957-C61E4785A502}"/>
    <cellStyle name="Normal 2 5 2 2 2 3" xfId="4678" xr:uid="{DCC207A9-44FF-4905-AB17-D2C3FB2D649A}"/>
    <cellStyle name="Normal 2 5 2 2 3" xfId="5599" xr:uid="{E33D110B-483F-46D3-9810-0BEB954D35D1}"/>
    <cellStyle name="Normal 2 5 2 2 4" xfId="4706" xr:uid="{B862A4CD-F7BB-436D-8761-DC43B94AAF6D}"/>
    <cellStyle name="Normal 2 5 2 3" xfId="5751" xr:uid="{F0F2E1B7-E138-453B-BF18-C619699011DA}"/>
    <cellStyle name="Normal 2 5 3" xfId="4543" xr:uid="{4AF2022B-5ED7-4D45-893D-83AF6474317F}"/>
    <cellStyle name="Normal 2 5 3 2" xfId="4815" xr:uid="{DE754725-2F28-434C-B7B8-92B9FDB31A7A}"/>
    <cellStyle name="Normal 2 5 3 2 2" xfId="5910" xr:uid="{827FD691-3D70-4B26-8C40-45517E4664D9}"/>
    <cellStyle name="Normal 2 5 3 3" xfId="4929" xr:uid="{0DEF101A-51C4-4C8B-B564-000BE17121AB}"/>
    <cellStyle name="Normal 2 5 3 4" xfId="5485" xr:uid="{E8B4D228-2C41-40C5-8B9A-FE066E2AC13D}"/>
    <cellStyle name="Normal 2 5 3 4 2" xfId="5534" xr:uid="{CC598DB2-7401-446F-A53B-D1772779BE5D}"/>
    <cellStyle name="Normal 2 5 4" xfId="4848" xr:uid="{8EA5AC13-25D4-4DAD-B2BE-8340F4D17474}"/>
    <cellStyle name="Normal 2 5 5" xfId="4844" xr:uid="{D19DB309-8546-4D76-9283-E6057EC0521D}"/>
    <cellStyle name="Normal 2 5 6" xfId="4843" xr:uid="{3CFB78C0-B5E0-462D-80E7-DF2D5DB22650}"/>
    <cellStyle name="Normal 2 5 7" xfId="4932" xr:uid="{78E3B926-F251-4B05-90EA-905A63429A08}"/>
    <cellStyle name="Normal 2 5 8" xfId="4902" xr:uid="{28318F70-EB3B-4726-B108-C950FEE7C58C}"/>
    <cellStyle name="Normal 2 6" xfId="3736" xr:uid="{062F5EAA-23BD-48A8-8B68-75D1E89C1A45}"/>
    <cellStyle name="Normal 2 6 10" xfId="7416" xr:uid="{7249F25A-10E8-4DD6-B91B-19D3FD040D8D}"/>
    <cellStyle name="Normal 2 6 2" xfId="4559" xr:uid="{E258376E-FD3C-449C-AEEB-382F70BAADD5}"/>
    <cellStyle name="Normal 2 6 2 2" xfId="7020" xr:uid="{67832CD6-8D3B-40E9-B94C-9474F9707AD9}"/>
    <cellStyle name="Normal 2 6 2 2 2" xfId="7314" xr:uid="{24A332E9-F180-48E2-A7EB-81FBC9D1B849}"/>
    <cellStyle name="Normal 2 6 2 2 3" xfId="4679" xr:uid="{6C52CF87-4646-46FD-9419-4A88F39B1640}"/>
    <cellStyle name="Normal 2 6 2 3" xfId="4702" xr:uid="{C6DEA6C9-7895-4670-BD89-CC8EC8F29169}"/>
    <cellStyle name="Normal 2 6 3" xfId="4705" xr:uid="{9BE094C7-FE9A-49A6-B836-E66780D42E58}"/>
    <cellStyle name="Normal 2 6 3 2" xfId="5517" xr:uid="{E9A9FEAC-2A8A-43D3-81E6-DB46C9C11F52}"/>
    <cellStyle name="Normal 2 6 4" xfId="4849" xr:uid="{11501D59-3BED-4F04-8E87-3B9F30B67778}"/>
    <cellStyle name="Normal 2 6 4 2" xfId="7394" xr:uid="{DDC275AA-AF6D-4AF9-9900-34A94C8913CF}"/>
    <cellStyle name="Normal 2 6 5" xfId="4841" xr:uid="{9C5F8BA1-2045-4843-966E-5CCCEC386B19}"/>
    <cellStyle name="Normal 2 6 5 2" xfId="4893" xr:uid="{9056A15A-1793-4077-A4F7-ED9FECFFB9A3}"/>
    <cellStyle name="Normal 2 6 6" xfId="4827" xr:uid="{B8F69504-E0BE-4826-BE79-CC4571B498BB}"/>
    <cellStyle name="Normal 2 6 7" xfId="5504" xr:uid="{F3D636EF-30B8-4D80-A4D9-95286CDE73AC}"/>
    <cellStyle name="Normal 2 6 8" xfId="5513" xr:uid="{A39970BC-CA51-4BDE-BA86-312F5DCF7D90}"/>
    <cellStyle name="Normal 2 6 9" xfId="4701" xr:uid="{4C3232F0-2586-4F85-97C7-0D91BFF36111}"/>
    <cellStyle name="Normal 2 7" xfId="4406" xr:uid="{8D366A65-FEDC-4227-BE49-6A36FE242731}"/>
    <cellStyle name="Normal 2 7 2" xfId="4727" xr:uid="{2DB00951-3A30-4810-9311-D2F0375B5879}"/>
    <cellStyle name="Normal 2 7 2 2" xfId="7357" xr:uid="{D543AA2B-8E05-464A-B912-EB22D5C8752D}"/>
    <cellStyle name="Normal 2 7 2 2 2" xfId="7393" xr:uid="{0268F9B2-2777-40D8-ADE8-01CE047DB052}"/>
    <cellStyle name="Normal 2 7 2 3" xfId="7356" xr:uid="{340BF077-F910-4298-8F7F-1A3A76480FA4}"/>
    <cellStyle name="Normal 2 7 2 3 2" xfId="7410" xr:uid="{56A8F759-229B-46E9-A828-6C0DEF938B99}"/>
    <cellStyle name="Normal 2 7 2 4" xfId="7350" xr:uid="{63FA3E63-C285-489D-A21A-86D35FEEC40A}"/>
    <cellStyle name="Normal 2 7 3" xfId="4850" xr:uid="{585AD445-40E4-454F-9D3D-22B0EA18D850}"/>
    <cellStyle name="Normal 2 7 4" xfId="5486" xr:uid="{6B278D89-62D7-4DC6-A49E-C1B7E82D4797}"/>
    <cellStyle name="Normal 2 7 5" xfId="4703" xr:uid="{AB37D287-1050-4F37-83EE-83CC1855DBFB}"/>
    <cellStyle name="Normal 2 8" xfId="4776" xr:uid="{FAC1A9E8-EAE3-4FE0-A54C-A0C60343885F}"/>
    <cellStyle name="Normal 2 9" xfId="4845" xr:uid="{1786BBD4-4420-4B8D-AD3C-453ED21F7A5E}"/>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15" xr:uid="{E6D56684-8A9B-42C9-BBF6-522CD5C2134B}"/>
    <cellStyle name="Normal 20 2 2 4 2 2" xfId="4669" xr:uid="{08E0F9AF-8060-4678-99E6-35ECCF53D159}"/>
    <cellStyle name="Normal 20 2 2 4 2 3" xfId="7296" xr:uid="{347AF38C-B14A-42E4-A8DC-858DC4224ADD}"/>
    <cellStyle name="Normal 20 2 2 4 3" xfId="4811" xr:uid="{00E21F55-7CD8-48E0-93DD-C831716C97A4}"/>
    <cellStyle name="Normal 20 2 2 5" xfId="4927" xr:uid="{503B3E20-253E-4877-BA9A-3F537DB46E68}"/>
    <cellStyle name="Normal 20 2 3" xfId="4395" xr:uid="{189E0452-68CF-421D-BC5F-11D3096407C1}"/>
    <cellStyle name="Normal 20 2 3 2" xfId="4656" xr:uid="{BCFCDCE6-5624-4B4E-9CF8-FD91B7D903BB}"/>
    <cellStyle name="Normal 20 2 3 2 2" xfId="7340" xr:uid="{21514B91-900C-4B03-B648-CEFC17C8392E}"/>
    <cellStyle name="Normal 20 2 4" xfId="4391" xr:uid="{2E36A8F8-8866-4207-A665-11F44636F882}"/>
    <cellStyle name="Normal 20 2 4 2" xfId="4652" xr:uid="{4B36A54D-0836-4D84-853A-12639D616102}"/>
    <cellStyle name="Normal 20 2 5" xfId="4544" xr:uid="{517B1F33-AAF5-459A-93B5-81057746445C}"/>
    <cellStyle name="Normal 20 2 5 2" xfId="7014" xr:uid="{8F288359-FF3A-4ABD-8CAA-AD3FE037A062}"/>
    <cellStyle name="Normal 20 2 5 2 2" xfId="4681" xr:uid="{9DC38AC7-4A89-45B8-A4C2-4A55C80C397F}"/>
    <cellStyle name="Normal 20 2 5 2 3" xfId="7300" xr:uid="{9B620EE4-0330-46FF-A675-B19407B3C0A9}"/>
    <cellStyle name="Normal 20 2 5 3" xfId="4810" xr:uid="{593DAD4C-BA06-4070-9CF1-36B291AA974A}"/>
    <cellStyle name="Normal 20 2 6" xfId="4926" xr:uid="{1D93CADE-ED6B-4A2E-A7A9-CA4758FD3E03}"/>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33" xr:uid="{F4F73BB6-C33A-4D6F-ADC7-D01CDC0D69A3}"/>
    <cellStyle name="Normal 20 4 2 2 2" xfId="7307" xr:uid="{4DC1C559-466D-46B2-BCA1-04F1A9C412F4}"/>
    <cellStyle name="Normal 20 4 2 2 3" xfId="7336" xr:uid="{2C0D38C8-2078-4D82-A136-3F5D7B10D58B}"/>
    <cellStyle name="Normal 20 4 2 3" xfId="4789" xr:uid="{3A9D501C-94F3-45FD-B72F-17993674B27A}"/>
    <cellStyle name="Normal 20 4 3" xfId="4919" xr:uid="{269AABBB-B43E-459B-AB44-730825176F34}"/>
    <cellStyle name="Normal 20 4 4" xfId="4894" xr:uid="{68FFCB11-F151-4790-B4A6-09A4F50828A3}"/>
    <cellStyle name="Normal 20 5" xfId="4468" xr:uid="{8FB8BD1E-8933-4262-8885-0601B296D845}"/>
    <cellStyle name="Normal 20 5 2" xfId="5510" xr:uid="{0FFCF6E7-B639-4A1E-BCB7-FF7E60C0A05D}"/>
    <cellStyle name="Normal 20 6" xfId="4816" xr:uid="{CD66FF02-C847-470D-9195-F71C03C292A8}"/>
    <cellStyle name="Normal 20 7" xfId="4879" xr:uid="{D51ED227-97D1-4881-8C38-401286F42672}"/>
    <cellStyle name="Normal 20 8" xfId="4900" xr:uid="{B432FCAF-EFC7-47E6-80C7-A8EFB92D6DD1}"/>
    <cellStyle name="Normal 20 9" xfId="4899" xr:uid="{E4B1137B-7D8B-4D58-BD29-8C7FFE772804}"/>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9" xr:uid="{C680344D-3B5F-4691-BD3F-D7274543608E}"/>
    <cellStyle name="Normal 21 3 2 2" xfId="5538" xr:uid="{E792D268-41FA-4164-A548-56A74C8B904D}"/>
    <cellStyle name="Normal 21 3 3" xfId="4728" xr:uid="{345C4052-8041-4451-A921-15E03F12CC8E}"/>
    <cellStyle name="Normal 21 3 4" xfId="7403" xr:uid="{8D511A76-94A7-403E-B9D9-9F4873E318B1}"/>
    <cellStyle name="Normal 21 4" xfId="4469" xr:uid="{BBBF06E8-86E3-4B41-B53F-687957D82874}"/>
    <cellStyle name="Normal 21 4 2" xfId="5539" xr:uid="{2E07FC7C-4A20-4E54-9E29-BF0786EC4F2C}"/>
    <cellStyle name="Normal 21 4 2 2" xfId="7279" xr:uid="{CF900FD4-AE87-4149-A49D-95800C952958}"/>
    <cellStyle name="Normal 21 4 2 2 2" xfId="7380" xr:uid="{AAB72ACE-8BDA-443C-8CB7-CF7EA97CF156}"/>
    <cellStyle name="Normal 21 4 2 2 2 2" xfId="7389" xr:uid="{77EAC568-4678-421D-B48F-203B47F0003F}"/>
    <cellStyle name="Normal 21 4 2 2 3" xfId="7353" xr:uid="{96279547-37C0-4E0A-A302-F3570F3242D9}"/>
    <cellStyle name="Normal 21 4 2 3" xfId="5744" xr:uid="{67EDEF78-43B6-42C2-824E-72EE84FA8EF2}"/>
    <cellStyle name="Normal 21 4 2 3 2" xfId="7404" xr:uid="{C3BB23B8-D29F-4CE8-AB41-24C704DA6AA8}"/>
    <cellStyle name="Normal 21 4 2 3 3" xfId="7369" xr:uid="{A7101ED2-AA7D-4040-B9A1-D0963E2E009D}"/>
    <cellStyle name="Normal 21 4 2 4" xfId="7302" xr:uid="{15C191AA-7402-4467-8ECE-259D76A85A61}"/>
    <cellStyle name="Normal 21 4 2 4 2" xfId="7390" xr:uid="{FC3EAA86-1CF6-49F8-B76C-880E5F8C5CF1}"/>
    <cellStyle name="Normal 21 4 2 4 3" xfId="7367" xr:uid="{7D18BFA7-8826-485F-B930-DC690875D497}"/>
    <cellStyle name="Normal 21 4 2 5" xfId="7305" xr:uid="{182E7FD3-EBB4-47B2-8AC7-4406790C43C0}"/>
    <cellStyle name="Normal 21 4 2 6" xfId="7355" xr:uid="{9F552F7B-DE9A-4822-A509-3F69EDC611BD}"/>
    <cellStyle name="Normal 21 4 2 6 2" xfId="7411" xr:uid="{726BB8CA-E84D-4B17-BC1B-9E0951AD0B5C}"/>
    <cellStyle name="Normal 21 4 2 7" xfId="7408" xr:uid="{556BB2A8-785F-4805-8A03-89C8519FC573}"/>
    <cellStyle name="Normal 21 4 3" xfId="4799" xr:uid="{AA88F211-3287-4B80-B6D8-EEA1CCBC2859}"/>
    <cellStyle name="Normal 21 5" xfId="4920" xr:uid="{9771C362-B0D1-4847-8AD9-FBE7E8E0E76C}"/>
    <cellStyle name="Normal 21 5 2" xfId="7385" xr:uid="{F27B1269-9AB1-439F-9F49-9944EB76233D}"/>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30" xr:uid="{92B214C7-E511-4266-BCB1-51707D58FA6C}"/>
    <cellStyle name="Normal 22 3 3" xfId="4487" xr:uid="{A8140693-B090-44C0-A1DB-C305F5FCCC2C}"/>
    <cellStyle name="Normal 22 3 4" xfId="4874" xr:uid="{12C2DBB7-BC2C-466E-8EB1-864DEB16B1B2}"/>
    <cellStyle name="Normal 22 4" xfId="3668" xr:uid="{1FC7FC2B-4DAF-48EB-BD08-6EBC158583EB}"/>
    <cellStyle name="Normal 22 4 10" xfId="5537" xr:uid="{AF645E0C-3548-4460-A43D-ECA77170CFD2}"/>
    <cellStyle name="Normal 22 4 2" xfId="4405" xr:uid="{29278525-6367-4F7C-9D44-4BDEEBD4F5C4}"/>
    <cellStyle name="Normal 22 4 2 2" xfId="4666" xr:uid="{844159EB-C46A-435A-898F-110D41F3E0D1}"/>
    <cellStyle name="Normal 22 4 3" xfId="4491" xr:uid="{69C8DFED-4374-4A7D-8053-6DCB12ED3AE9}"/>
    <cellStyle name="Normal 22 4 3 2" xfId="4819" xr:uid="{861AF73A-73FF-4F2E-BB74-6C76473838ED}"/>
    <cellStyle name="Normal 22 4 3 2 2" xfId="5550" xr:uid="{45C734DC-2D66-4782-A1AE-BD6A138A5B57}"/>
    <cellStyle name="Normal 22 4 3 2 3" xfId="7293" xr:uid="{AB5588D5-F038-4A4A-90FF-7C379D7B133D}"/>
    <cellStyle name="Normal 22 4 3 3" xfId="4931" xr:uid="{095C4919-3ADC-4380-80C4-302219C7EDEC}"/>
    <cellStyle name="Normal 22 4 3 4" xfId="5520" xr:uid="{39A7216C-C06E-465C-8757-4B782EEBE234}"/>
    <cellStyle name="Normal 22 4 3 5" xfId="5516" xr:uid="{DC770121-5FF5-4912-8542-CD23E78A29F3}"/>
    <cellStyle name="Normal 22 4 3 6" xfId="4800" xr:uid="{46B0624A-F0DF-4706-B414-B86D9058591B}"/>
    <cellStyle name="Normal 22 4 4" xfId="4875" xr:uid="{3E311293-3330-47F4-BD50-CFC7485FC124}"/>
    <cellStyle name="Normal 22 4 4 2" xfId="7039" xr:uid="{FA73080B-28A2-4268-A38D-9A6A23F33953}"/>
    <cellStyle name="Normal 22 4 5" xfId="4833" xr:uid="{F035012D-1F65-4159-A8D4-3102BDA85F57}"/>
    <cellStyle name="Normal 22 4 5 2" xfId="5549" xr:uid="{59E74D0F-DB31-4F65-9264-41C00C9E2E97}"/>
    <cellStyle name="Normal 22 4 5 2 2" xfId="7347" xr:uid="{8B795EC7-A3EE-4285-9E73-A8963E13EAD8}"/>
    <cellStyle name="Normal 22 4 5 3" xfId="7346" xr:uid="{71DA4BB6-8DE7-49EE-8ADB-DD20D8DE7BA8}"/>
    <cellStyle name="Normal 22 4 6" xfId="4824" xr:uid="{F792FC99-5AF7-4110-92F5-94BA3656EF0B}"/>
    <cellStyle name="Normal 22 4 7" xfId="4823" xr:uid="{B2155BD2-DC62-4177-AE0D-8514CE45AA75}"/>
    <cellStyle name="Normal 22 4 8" xfId="4822" xr:uid="{F36EA716-E70F-43F2-B01D-DE9D6A85441C}"/>
    <cellStyle name="Normal 22 4 9" xfId="4821" xr:uid="{448FF288-662C-4C85-9872-5657771AB803}"/>
    <cellStyle name="Normal 22 5" xfId="4472" xr:uid="{97F37249-F920-4DF6-BF87-0C9CCDCCDF2D}"/>
    <cellStyle name="Normal 22 5 2" xfId="7007" xr:uid="{5FD93A6B-226E-4C1F-BF95-A0D656C33EEC}"/>
    <cellStyle name="Normal 22 5 2 2" xfId="7332" xr:uid="{854A630F-9843-4EF8-81AA-12574E6C7E1E}"/>
    <cellStyle name="Normal 22 5 2 3" xfId="7311" xr:uid="{29EA87B5-91E8-4122-B63A-351D68C6E3A0}"/>
    <cellStyle name="Normal 22 5 3" xfId="4921" xr:uid="{0B247A50-0B46-4DAC-9747-45932B732081}"/>
    <cellStyle name="Normal 23" xfId="3725" xr:uid="{9CADF199-FD71-42A6-A0AD-CF53D35591C5}"/>
    <cellStyle name="Normal 23 10" xfId="6036" xr:uid="{90B4F6E3-83D5-4E23-A95C-4918030BF43E}"/>
    <cellStyle name="Normal 23 2" xfId="4286" xr:uid="{911C8281-BE03-40F5-AA15-425AF4345D92}"/>
    <cellStyle name="Normal 23 2 2" xfId="4331" xr:uid="{3CB31DB2-AEEE-490D-86F1-E7594A3950EA}"/>
    <cellStyle name="Normal 23 2 2 2" xfId="4599" xr:uid="{EEFDAE7E-BD3F-4D3E-8A10-8153D57A6812}"/>
    <cellStyle name="Normal 23 2 2 2 2" xfId="7034" xr:uid="{8ACE4B1F-551A-4017-9D65-14B6440166EF}"/>
    <cellStyle name="Normal 23 2 2 2 2 2" xfId="6013" xr:uid="{ED4F9DE9-52FF-4485-8B0B-714F234F9E52}"/>
    <cellStyle name="Normal 23 2 2 2 2 3" xfId="6163" xr:uid="{59E5B79F-437E-4A42-997F-A0F129053AC5}"/>
    <cellStyle name="Normal 23 2 2 2 2 4" xfId="7310" xr:uid="{35DBFE5A-4D78-4224-9385-D614AFFE3067}"/>
    <cellStyle name="Normal 23 2 2 2 2 5" xfId="7299" xr:uid="{EBF02368-EE90-43C5-99DC-8731B9D0833F}"/>
    <cellStyle name="Normal 23 2 2 2 3" xfId="6138" xr:uid="{47448CCF-1ED9-4A88-945B-953BF9149122}"/>
    <cellStyle name="Normal 23 2 2 2 4" xfId="6301" xr:uid="{929A4F4F-0336-4EBD-AEB4-08BB6B0374B8}"/>
    <cellStyle name="Normal 23 2 2 2 5" xfId="4934" xr:uid="{D18B5FAE-C8C3-46CA-A6A3-A9DE10235173}"/>
    <cellStyle name="Normal 23 2 2 3" xfId="4876" xr:uid="{AFA0CAC7-5D67-48DA-9EB1-F998EDCB3855}"/>
    <cellStyle name="Normal 23 2 2 3 2" xfId="6060" xr:uid="{637085A3-58A7-4B5E-8C96-D2BA0F68028F}"/>
    <cellStyle name="Normal 23 2 2 3 3" xfId="6344" xr:uid="{D1BD5E24-EE3F-4FBB-B602-7F18022F8D9B}"/>
    <cellStyle name="Normal 23 2 2 4" xfId="4851" xr:uid="{B3B66F7F-9B80-4D81-A4FA-AB501A5DF51E}"/>
    <cellStyle name="Normal 23 2 2 4 2" xfId="6387" xr:uid="{FA96D984-1D32-4AAF-BFD1-FE90CCD2528F}"/>
    <cellStyle name="Normal 23 2 2 5" xfId="6364" xr:uid="{91A7E0FE-7BFA-4B9F-97F0-D736B08D8D63}"/>
    <cellStyle name="Normal 23 2 2 6" xfId="6308" xr:uid="{DB60EFC3-E61A-47A2-8EEC-689D4A0B9914}"/>
    <cellStyle name="Normal 23 2 3" xfId="4572" xr:uid="{EA02A35C-556D-4352-B529-8B4731D40F41}"/>
    <cellStyle name="Normal 23 2 3 2" xfId="7022" xr:uid="{35916AC7-83B9-44F5-9825-82D001A47185}"/>
    <cellStyle name="Normal 23 2 3 2 2" xfId="6119" xr:uid="{EB26E9B4-404C-417E-A8FE-9314BE4F89D7}"/>
    <cellStyle name="Normal 23 2 3 2 3" xfId="6250" xr:uid="{842E9FBF-57E7-42C6-904A-48AA3520DB9F}"/>
    <cellStyle name="Normal 23 2 3 2 4" xfId="7308" xr:uid="{BCC12B16-2B4C-4AF6-92F8-005873CDEFCA}"/>
    <cellStyle name="Normal 23 2 3 2 5" xfId="7327" xr:uid="{92598E40-388C-4130-A44E-13E0F2E1066F}"/>
    <cellStyle name="Normal 23 2 3 3" xfId="6143" xr:uid="{00766652-163B-4095-AB48-E08206D2F442}"/>
    <cellStyle name="Normal 23 2 3 4" xfId="6033" xr:uid="{F3FB4840-C4D6-4949-B665-48F4FE2ED342}"/>
    <cellStyle name="Normal 23 2 3 5" xfId="4834" xr:uid="{8700843D-00AA-4856-96CE-EF849C4AC0B9}"/>
    <cellStyle name="Normal 23 2 4" xfId="4895" xr:uid="{B62B6DB0-121A-4629-A915-979F88ADBB7B}"/>
    <cellStyle name="Normal 23 2 4 2" xfId="6176" xr:uid="{B8354B2F-3747-4DD4-8AE1-14C5467570D1}"/>
    <cellStyle name="Normal 23 2 4 2 2" xfId="6005" xr:uid="{A2E8983A-82AF-4EC4-82FE-00952FF26ECE}"/>
    <cellStyle name="Normal 23 2 4 2 3" xfId="7231" xr:uid="{7FE0C107-29C2-4542-8A18-7DAEAA06ABD3}"/>
    <cellStyle name="Normal 23 2 4 3" xfId="6352" xr:uid="{5B68E5DB-ADAC-4E63-BC7A-89B7F26E1E7F}"/>
    <cellStyle name="Normal 23 2 4 4" xfId="6193" xr:uid="{F7F16876-7F52-4B46-B4C2-5E8BEFDC3D21}"/>
    <cellStyle name="Normal 23 2 5" xfId="7052" xr:uid="{8FBDA401-BDF0-4F31-849A-FA9D5369DF47}"/>
    <cellStyle name="Normal 23 2 5 2" xfId="6336" xr:uid="{429EC03B-B15B-42AE-9E89-5526FA896179}"/>
    <cellStyle name="Normal 23 2 5 3" xfId="7213" xr:uid="{BDD41049-8D14-44CE-9727-7350F17A8D2E}"/>
    <cellStyle name="Normal 23 2 6" xfId="6187" xr:uid="{B06C54CF-830C-4C5C-9D22-B1E4FA6947F7}"/>
    <cellStyle name="Normal 23 2 6 2" xfId="6335" xr:uid="{804B0B4D-6285-457D-AF81-60FCF72136AC}"/>
    <cellStyle name="Normal 23 2 6 3" xfId="7177" xr:uid="{68D7E309-707E-4A66-9E40-A6ED91A23064}"/>
    <cellStyle name="Normal 23 2 7" xfId="6112" xr:uid="{AA1EAF9D-DF39-4BC8-8802-435F8D55AF34}"/>
    <cellStyle name="Normal 23 2 8" xfId="6246" xr:uid="{931D5AD3-3338-48F5-AB09-C998C1869B1A}"/>
    <cellStyle name="Normal 23 2 9" xfId="6377" xr:uid="{261A6B6D-2266-46EF-8A2A-1D3F460D7135}"/>
    <cellStyle name="Normal 23 3" xfId="4401" xr:uid="{D222C76B-F79C-48DB-805C-DBA0E32A1DAA}"/>
    <cellStyle name="Normal 23 3 2" xfId="4662" xr:uid="{1F8DD5EF-4477-4D25-9FC2-6B0BC552D532}"/>
    <cellStyle name="Normal 23 3 2 2" xfId="6281" xr:uid="{8BF1F63A-7D1F-4380-B10A-75798738E34B}"/>
    <cellStyle name="Normal 23 3 2 2 2" xfId="6248" xr:uid="{CA3CF99D-C6D3-4E5A-8C5D-7192BC62C6DE}"/>
    <cellStyle name="Normal 23 3 2 2 3" xfId="7256" xr:uid="{CA8A5FB5-A054-4FB8-969D-B35D1CED75CB}"/>
    <cellStyle name="Normal 23 3 2 3" xfId="7056" xr:uid="{C4560A27-A691-4219-ADDF-CE4F6D739B80}"/>
    <cellStyle name="Normal 23 3 2 4" xfId="6302" xr:uid="{43C05714-E6BE-45C4-9925-74296F621076}"/>
    <cellStyle name="Normal 23 3 3" xfId="6230" xr:uid="{8CFD6C0E-3EC5-46A8-A950-D4BA20645672}"/>
    <cellStyle name="Normal 23 3 3 2" xfId="7061" xr:uid="{4B62CE15-1AA6-4F73-91D8-4E2506C778C4}"/>
    <cellStyle name="Normal 23 3 3 3" xfId="7187" xr:uid="{0F007643-A474-49B4-BD39-4EF0A50C290E}"/>
    <cellStyle name="Normal 23 3 4" xfId="7079" xr:uid="{A7D4D152-AF14-458B-A0F3-F6398B4218D1}"/>
    <cellStyle name="Normal 23 3 5" xfId="6273" xr:uid="{FCD29393-EEA8-4C08-8031-287E75D3570B}"/>
    <cellStyle name="Normal 23 3 6" xfId="6217" xr:uid="{62771BF8-3770-4687-9F8D-FB4079F3C41A}"/>
    <cellStyle name="Normal 23 4" xfId="4330" xr:uid="{EC653A9C-01D9-4599-BE84-ECACE732AEF0}"/>
    <cellStyle name="Normal 23 4 2" xfId="4598" xr:uid="{E7080B34-8627-4F9C-8810-CB56F47A1E92}"/>
    <cellStyle name="Normal 23 4 2 2" xfId="6122" xr:uid="{7488394D-6086-4C46-95B4-55B949C0604D}"/>
    <cellStyle name="Normal 23 4 2 3" xfId="6357" xr:uid="{AC3337BD-AB01-4E6F-A4FA-618B9528AF71}"/>
    <cellStyle name="Normal 23 4 3" xfId="6146" xr:uid="{F1772343-F66A-4ECE-A066-CC6FE219BD8B}"/>
    <cellStyle name="Normal 23 4 4" xfId="6242" xr:uid="{701A160A-6CC5-4680-BFD1-C24527E07A00}"/>
    <cellStyle name="Normal 23 5" xfId="4548" xr:uid="{DE292723-E7C0-482C-8BF4-0E884C29EEFE}"/>
    <cellStyle name="Normal 23 5 2" xfId="7016" xr:uid="{B4F14E66-D1D8-4105-8D6A-F8DAF7E6026B}"/>
    <cellStyle name="Normal 23 5 2 2" xfId="6103" xr:uid="{EA7374BB-0D56-49E8-AA8C-9432EF7013DD}"/>
    <cellStyle name="Normal 23 5 2 3" xfId="6371" xr:uid="{F37268F4-0E86-438D-8A26-03CE6FE27BAF}"/>
    <cellStyle name="Normal 23 5 2 4" xfId="7333" xr:uid="{165636A8-B4F0-4B77-B873-16C2C0F021D4}"/>
    <cellStyle name="Normal 23 5 2 5" xfId="4670" xr:uid="{03117420-707C-40AF-82DD-7FE4C7DF689B}"/>
    <cellStyle name="Normal 23 5 3" xfId="6137" xr:uid="{9F53DA1F-D79B-4D7F-9C46-C67EC26FBBF4}"/>
    <cellStyle name="Normal 23 5 4" xfId="6300" xr:uid="{13748BEB-2C7A-491B-8C74-6D3340C3A462}"/>
    <cellStyle name="Normal 23 5 5" xfId="4801" xr:uid="{FBE58140-992F-46E9-AF4B-AE6019E5EC27}"/>
    <cellStyle name="Normal 23 6" xfId="4922" xr:uid="{7960D986-84CC-4B4F-9DEA-7A10FD9257A7}"/>
    <cellStyle name="Normal 23 6 2" xfId="6354" xr:uid="{03ACA080-1E2A-4B62-AE54-F049238F85D7}"/>
    <cellStyle name="Normal 23 6 3" xfId="6183" xr:uid="{A3D53266-B2C4-4713-ACED-06F3EFD5E9B9}"/>
    <cellStyle name="Normal 23 7" xfId="6359" xr:uid="{2D1581B0-E222-43D2-85A2-AB99625368E9}"/>
    <cellStyle name="Normal 23 7 2" xfId="7060" xr:uid="{A5FFE033-3973-4D8D-B027-6029512B063F}"/>
    <cellStyle name="Normal 23 7 3" xfId="7167" xr:uid="{B86D70EC-D038-4F22-B15F-1196449013D6}"/>
    <cellStyle name="Normal 23 8" xfId="7075" xr:uid="{6C231D81-44F6-40B3-9CC0-F18EF4109839}"/>
    <cellStyle name="Normal 23 9" xfId="6160" xr:uid="{953CE0E6-284B-498B-A5E7-31CECC872D92}"/>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18" xr:uid="{F808D92E-70CE-4A8D-BC6D-44A847C31C58}"/>
    <cellStyle name="Normal 24 2 4 2 2" xfId="7324" xr:uid="{763E9FD9-DCE5-41EC-A298-7CB21C0000C4}"/>
    <cellStyle name="Normal 24 2 4 2 2 2" xfId="7381" xr:uid="{E972F330-7901-4701-ABD8-97A0C9A3B6C0}"/>
    <cellStyle name="Normal 24 2 4 2 3" xfId="4668" xr:uid="{F504A09A-BED8-460E-B8BC-9D3AA4D70969}"/>
    <cellStyle name="Normal 24 2 4 2 3 2" xfId="7383" xr:uid="{4F5531D1-E164-4DC1-A5C5-2F4E7C716BEA}"/>
    <cellStyle name="Normal 24 2 4 3" xfId="4803" xr:uid="{99D0450F-4ECA-45BF-B9D0-B1C3F97D6FBD}"/>
    <cellStyle name="Normal 24 2 5" xfId="4924" xr:uid="{F37074F7-DD20-4127-8E4B-D0704725D893}"/>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17" xr:uid="{6EF81F91-E039-41D6-97D0-67986190AC28}"/>
    <cellStyle name="Normal 24 5 2 2" xfId="7317" xr:uid="{2A116425-4E16-42E5-90FD-8486BA95AAF4}"/>
    <cellStyle name="Normal 24 5 2 3" xfId="7316" xr:uid="{589622CF-3C19-43A7-A08C-142B30BEA658}"/>
    <cellStyle name="Normal 24 5 3" xfId="4802" xr:uid="{57854E16-6ED9-4FA8-88DA-09B47A1C0194}"/>
    <cellStyle name="Normal 24 6" xfId="4923" xr:uid="{ED733C11-4CD1-4DA6-9B1B-22CEECBFD920}"/>
    <cellStyle name="Normal 25" xfId="3734" xr:uid="{4DC32136-E3DE-4333-9D9F-93F2B41423E8}"/>
    <cellStyle name="Normal 25 2" xfId="4335" xr:uid="{2D6DD8E9-B890-4627-86F8-63BBD25D9822}"/>
    <cellStyle name="Normal 25 2 2" xfId="4603" xr:uid="{177230DA-3154-42C8-B86E-BA064F0FBAA9}"/>
    <cellStyle name="Normal 25 2 2 2" xfId="7035" xr:uid="{E3FD6DFD-1274-4D16-AB7B-21D6081F5BFB}"/>
    <cellStyle name="Normal 25 2 2 2 2" xfId="7337" xr:uid="{B8643092-0417-43D6-99B7-CFC0E523496D}"/>
    <cellStyle name="Normal 25 2 2 2 3" xfId="7304" xr:uid="{27078891-0BF7-4B8B-9501-C835C7FB7812}"/>
    <cellStyle name="Normal 25 2 2 3" xfId="5519" xr:uid="{7B16A808-51E1-4393-A5C7-F93845FCE6A0}"/>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19" xr:uid="{FAD93D72-B564-408F-BA26-E0B4BC7A0050}"/>
    <cellStyle name="Normal 25 5 2 2" xfId="7335" xr:uid="{8F7C183F-FA65-4B3D-8407-B7AE797585BD}"/>
    <cellStyle name="Normal 25 5 2 2 2" xfId="7364" xr:uid="{DADA9FEA-DFFE-4BAE-9596-313700515C7D}"/>
    <cellStyle name="Normal 25 5 2 3" xfId="7312" xr:uid="{D88C6E92-C797-42C3-A2C8-375BCB593B70}"/>
    <cellStyle name="Normal 25 5 2 3 2" xfId="7370" xr:uid="{99F3C3F1-0DBD-4DA9-BE01-BD82E15904C9}"/>
    <cellStyle name="Normal 25 5 3" xfId="4804" xr:uid="{FEE43FB9-9250-414B-84D9-72FC9D2AF881}"/>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36" xr:uid="{0EBB6A05-57D7-4D64-B03B-BB7CDF29ABBA}"/>
    <cellStyle name="Normal 26 3 2 2 2" xfId="7331" xr:uid="{9D3C099C-4AE6-4692-A643-E1F73AF04464}"/>
    <cellStyle name="Normal 26 3 2 2 3" xfId="4671" xr:uid="{687CCC24-5B5F-4684-A751-FE99115C3FFE}"/>
    <cellStyle name="Normal 26 3 2 3" xfId="4713" xr:uid="{A835C291-7D56-4AD1-BB72-5CB5654082F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3 2" xfId="7396" xr:uid="{D5F9B307-C40B-4A8E-9729-FE2287910A46}"/>
    <cellStyle name="Normal 27 4" xfId="4828" xr:uid="{A6466C60-4477-408A-A290-C8DF21C33A43}"/>
    <cellStyle name="Normal 27 5" xfId="5502" xr:uid="{28D7F5CB-7785-48F4-84A4-6277B2DA671D}"/>
    <cellStyle name="Normal 27 5 2" xfId="5553" xr:uid="{D8EA95BF-3C18-44DE-996F-2A93FD5E8718}"/>
    <cellStyle name="Normal 27 6" xfId="4818" xr:uid="{A29C9DEC-E639-4EEF-93B3-601DBF8107C3}"/>
    <cellStyle name="Normal 27 7" xfId="5514" xr:uid="{6FB86752-A692-4AB3-8D5A-22E77FF6CBF9}"/>
    <cellStyle name="Normal 27 8" xfId="4708" xr:uid="{93D0B493-C0A1-4B5B-A03F-448734C619F7}"/>
    <cellStyle name="Normal 27 9" xfId="7417" xr:uid="{048487B1-A419-4BF8-8B44-6F098FB93222}"/>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10" xfId="6028" xr:uid="{573870C5-1DFF-4FC3-AD53-C2B28DF10D4E}"/>
    <cellStyle name="Normal 3 10 2" xfId="6223" xr:uid="{356C95EC-021D-4E4F-80D8-0E21B4581611}"/>
    <cellStyle name="Normal 3 10 3" xfId="7173" xr:uid="{2A7906CA-212D-4859-ACD0-14ABBCA0F0DB}"/>
    <cellStyle name="Normal 3 11" xfId="5994" xr:uid="{528B0828-5FD1-4912-8C28-9C2C2F8C77E0}"/>
    <cellStyle name="Normal 3 12" xfId="6054" xr:uid="{25B6E0D8-C6CE-441D-8EEA-7D25708FD0AA}"/>
    <cellStyle name="Normal 3 13" xfId="7105" xr:uid="{7DFEB522-38CA-4BEF-80FF-000E8F9504F1}"/>
    <cellStyle name="Normal 3 14" xfId="5976" xr:uid="{5B302E38-EFA4-4489-A880-B6752B6BCEFC}"/>
    <cellStyle name="Normal 3 15" xfId="7272" xr:uid="{89548E20-2322-4B74-B290-AE6027738B92}"/>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911" xr:uid="{D380C649-84E1-47F0-8777-BEA07ED78288}"/>
    <cellStyle name="Normal 3 2 2 2 3" xfId="5745" xr:uid="{EA1E4B87-E787-486A-A85C-C84FA5D1033F}"/>
    <cellStyle name="Normal 3 2 2 3" xfId="4460" xr:uid="{E63046CE-0487-4C50-B8F0-E8DC6C0421E7}"/>
    <cellStyle name="Normal 3 2 2 3 2" xfId="5635" xr:uid="{E0E07A68-CAE5-4B52-8D3F-0D5DEDDC2761}"/>
    <cellStyle name="Normal 3 2 2 3 2 2" xfId="5971" xr:uid="{7637A68F-1F46-49F7-9C8C-06E3DC9AFA31}"/>
    <cellStyle name="Normal 3 2 2 3 2 3" xfId="7378" xr:uid="{83CA5038-9B29-4DC7-8AE3-76B935FF047C}"/>
    <cellStyle name="Normal 3 2 2 3 3" xfId="5804" xr:uid="{72A7D4ED-E11C-4CD1-8EB0-ED9E7A9ACEC6}"/>
    <cellStyle name="Normal 3 2 2 4" xfId="5593" xr:uid="{D5A41D0C-FAA7-4F52-8A80-43AC0D15D46D}"/>
    <cellStyle name="Normal 3 2 2 4 2" xfId="5859" xr:uid="{0F153603-1391-43E9-AFE5-698CD611A273}"/>
    <cellStyle name="Normal 3 2 2 5" xfId="5688" xr:uid="{32D888CF-CCAB-4BBD-B150-CE11311F4E66}"/>
    <cellStyle name="Normal 3 2 3" xfId="66" xr:uid="{B050BF23-C342-4566-907F-8F90BC74B94F}"/>
    <cellStyle name="Normal 3 2 3 10" xfId="7106" xr:uid="{05211FBF-D687-4563-85E1-4F0180E0DAA5}"/>
    <cellStyle name="Normal 3 2 3 2" xfId="6310" xr:uid="{FA54150B-9632-438D-8038-7F87B4435C78}"/>
    <cellStyle name="Normal 3 2 3 2 2" xfId="6315" xr:uid="{F2272F84-A77A-4BB4-A318-4F702C1B1688}"/>
    <cellStyle name="Normal 3 2 3 2 2 2" xfId="6236" xr:uid="{0F24659E-DF88-403E-B11D-D86BAABCE105}"/>
    <cellStyle name="Normal 3 2 3 2 2 2 2" xfId="6162" xr:uid="{A192D923-0599-4700-AFD0-E5299575F3FC}"/>
    <cellStyle name="Normal 3 2 3 2 2 2 2 2" xfId="6058" xr:uid="{7CA4DA63-431D-404F-A141-9A00C97E4383}"/>
    <cellStyle name="Normal 3 2 3 2 2 2 2 3" xfId="7270" xr:uid="{B1ABBE25-D6F9-4179-B428-7F361876442C}"/>
    <cellStyle name="Normal 3 2 3 2 2 2 3" xfId="6256" xr:uid="{EA4D3E51-6BC4-4836-9A56-12F7C4081641}"/>
    <cellStyle name="Normal 3 2 3 2 2 2 4" xfId="7150" xr:uid="{1A7E6A80-1C33-4854-BF49-F52E68ACC3E1}"/>
    <cellStyle name="Normal 3 2 3 2 2 3" xfId="6295" xr:uid="{D5C33DD5-7AB2-4542-AC11-016CA1AAD0C2}"/>
    <cellStyle name="Normal 3 2 3 2 2 3 2" xfId="6025" xr:uid="{FAFC636B-D911-4676-9156-CB1F3473CF39}"/>
    <cellStyle name="Normal 3 2 3 2 2 3 3" xfId="7202" xr:uid="{BD59609A-32A6-47A1-820D-72BB2BC62CC6}"/>
    <cellStyle name="Normal 3 2 3 2 2 4" xfId="6107" xr:uid="{73FC443C-2139-49C0-9CDE-CB0C130CA2EC}"/>
    <cellStyle name="Normal 3 2 3 2 2 5" xfId="6268" xr:uid="{81AA0E86-2351-419B-9168-74E28BB9E3B2}"/>
    <cellStyle name="Normal 3 2 3 2 2 6" xfId="7124" xr:uid="{8F2D2F2B-B5FD-4C98-BB62-3645142169AA}"/>
    <cellStyle name="Normal 3 2 3 2 3" xfId="6303" xr:uid="{F12D7A1A-645D-4DE4-8963-054033D9F250}"/>
    <cellStyle name="Normal 3 2 3 2 3 2" xfId="5996" xr:uid="{F6BE7E3B-0686-4D7F-8A89-3BE8F7182907}"/>
    <cellStyle name="Normal 3 2 3 2 3 2 2" xfId="6117" xr:uid="{6B927EEA-D721-42A4-BA91-C91517766288}"/>
    <cellStyle name="Normal 3 2 3 2 3 2 3" xfId="7253" xr:uid="{7CC00EA6-8A7C-485D-9AE2-4920CBCA5A72}"/>
    <cellStyle name="Normal 3 2 3 2 3 3" xfId="6331" xr:uid="{E06BE9EC-C10C-49D2-B177-BD9B0CA787C1}"/>
    <cellStyle name="Normal 3 2 3 2 3 4" xfId="7137" xr:uid="{F34C3AE5-C337-467B-AA4A-C04F7D9B745F}"/>
    <cellStyle name="Normal 3 2 3 2 4" xfId="6192" xr:uid="{9A4C2E61-4822-4387-84E0-1D416FA29414}"/>
    <cellStyle name="Normal 3 2 3 2 4 2" xfId="6283" xr:uid="{97081BF2-811E-4AAA-969A-10DE5E07BDBF}"/>
    <cellStyle name="Normal 3 2 3 2 4 2 2" xfId="6123" xr:uid="{CD063584-6A88-46E4-929A-FC3502D5445D}"/>
    <cellStyle name="Normal 3 2 3 2 4 2 3" xfId="7238" xr:uid="{C342A79F-B1B9-4C50-AC60-7DCFA4DFBBBD}"/>
    <cellStyle name="Normal 3 2 3 2 4 3" xfId="6133" xr:uid="{C99CA293-4FDD-4E4F-A8D4-E06CB97424DC}"/>
    <cellStyle name="Normal 3 2 3 2 4 4" xfId="7165" xr:uid="{0D7F6F89-3919-40D4-8507-3EB3059E794A}"/>
    <cellStyle name="Normal 3 2 3 2 5" xfId="6095" xr:uid="{1FF07379-4A7A-4751-BFB2-E6481CBA9546}"/>
    <cellStyle name="Normal 3 2 3 2 5 2" xfId="7097" xr:uid="{065FADAD-2CA1-404B-BDCB-D7F8B9502F04}"/>
    <cellStyle name="Normal 3 2 3 2 5 3" xfId="7220" xr:uid="{5A0C61B4-772E-4BAB-B591-72B51B93F6EA}"/>
    <cellStyle name="Normal 3 2 3 2 6" xfId="6296" xr:uid="{8AB3F70D-0C03-4E36-95A1-DFAA47A821FE}"/>
    <cellStyle name="Normal 3 2 3 2 6 2" xfId="6376" xr:uid="{FFF734D2-2A67-4DD2-8BC2-476D18A154E0}"/>
    <cellStyle name="Normal 3 2 3 2 6 3" xfId="7184" xr:uid="{785FB7D9-B54F-4375-84A5-577A38C39833}"/>
    <cellStyle name="Normal 3 2 3 2 7" xfId="6212" xr:uid="{9F1FDEE7-17D1-4639-80BF-DD7EE3F033F1}"/>
    <cellStyle name="Normal 3 2 3 2 8" xfId="6151" xr:uid="{DA3CCEA5-E2C1-4585-8DBC-13FF99ED5279}"/>
    <cellStyle name="Normal 3 2 3 2 9" xfId="7112" xr:uid="{BBA2B664-625C-4B30-AF5E-F04E8A50985A}"/>
    <cellStyle name="Normal 3 2 3 3" xfId="7085" xr:uid="{4D06F034-FC97-44A3-9171-320A0C1A339A}"/>
    <cellStyle name="Normal 3 2 3 3 2" xfId="7087" xr:uid="{E19BB09B-E3E1-4651-9D94-2165F1F74455}"/>
    <cellStyle name="Normal 3 2 3 3 2 2" xfId="6164" xr:uid="{433CF329-A38F-42C0-9E51-4E0FDA079938}"/>
    <cellStyle name="Normal 3 2 3 3 2 2 2" xfId="6102" xr:uid="{CABBDFA0-68EC-4A7E-A747-810B426D3384}"/>
    <cellStyle name="Normal 3 2 3 3 2 2 3" xfId="7262" xr:uid="{C855E795-D867-452D-88AE-0C01A86BFC19}"/>
    <cellStyle name="Normal 3 2 3 3 2 3" xfId="7093" xr:uid="{738371FC-07E1-41C7-BA76-01EF7156B543}"/>
    <cellStyle name="Normal 3 2 3 3 2 4" xfId="7144" xr:uid="{ECC1FC61-A30B-4555-9F6C-628005149E50}"/>
    <cellStyle name="Normal 3 2 3 3 3" xfId="6358" xr:uid="{C332C7EA-25E4-40F4-8FD2-4B601D317884}"/>
    <cellStyle name="Normal 3 2 3 3 3 2" xfId="6257" xr:uid="{394150E0-2462-41A4-A41E-45A21A7C367C}"/>
    <cellStyle name="Normal 3 2 3 3 3 3" xfId="7194" xr:uid="{E1EC50AA-A676-4B70-8FF3-20EAF83D6750}"/>
    <cellStyle name="Normal 3 2 3 3 4" xfId="6314" xr:uid="{0A17AE25-691B-4749-8A36-64BA5981AB31}"/>
    <cellStyle name="Normal 3 2 3 3 5" xfId="6211" xr:uid="{CC554464-A6F8-41D1-AE00-40DAC53AB933}"/>
    <cellStyle name="Normal 3 2 3 3 6" xfId="7118" xr:uid="{A4F52194-24D0-467B-B4B5-2FF26D11090D}"/>
    <cellStyle name="Normal 3 2 3 4" xfId="6204" xr:uid="{372625FC-20AD-468B-A487-3425AFE4FB02}"/>
    <cellStyle name="Normal 3 2 3 4 2" xfId="6239" xr:uid="{511D15AF-A51F-4856-8FF1-3F222C199DD0}"/>
    <cellStyle name="Normal 3 2 3 4 2 2" xfId="6221" xr:uid="{A0669C58-91ED-409C-AB51-78BE7E6B61FF}"/>
    <cellStyle name="Normal 3 2 3 4 2 3" xfId="7245" xr:uid="{0715277D-3EDD-4E72-BAE3-FF4662A72B6A}"/>
    <cellStyle name="Normal 3 2 3 4 3" xfId="6235" xr:uid="{E80D550C-1C58-471E-97F0-340C82891426}"/>
    <cellStyle name="Normal 3 2 3 4 4" xfId="7131" xr:uid="{1751CFAC-F244-4788-8397-BC04AE9A8294}"/>
    <cellStyle name="Normal 3 2 3 5" xfId="6030" xr:uid="{4F33E361-3395-4982-9AE9-181A1CF7962C}"/>
    <cellStyle name="Normal 3 2 3 5 2" xfId="7053" xr:uid="{A5BE593A-EDB3-4352-923F-0A3A9E4B8835}"/>
    <cellStyle name="Normal 3 2 3 5 2 2" xfId="6334" xr:uid="{BF142F6E-D37C-48BD-99FB-4439273693FF}"/>
    <cellStyle name="Normal 3 2 3 5 2 3" xfId="7229" xr:uid="{A631573E-C344-4C2B-B4F3-46DA0676A580}"/>
    <cellStyle name="Normal 3 2 3 5 3" xfId="6038" xr:uid="{C40016A8-C0EE-49D5-9ECC-FA645EF49F4A}"/>
    <cellStyle name="Normal 3 2 3 5 4" xfId="7157" xr:uid="{3FDFB4A1-F5CC-4A37-9AA6-E4CFE32977A6}"/>
    <cellStyle name="Normal 3 2 3 6" xfId="6052" xr:uid="{1F8858CA-9AD9-4474-8C3F-34A01A4186C4}"/>
    <cellStyle name="Normal 3 2 3 6 2" xfId="6327" xr:uid="{069FFB26-B502-4AEC-A3B4-7EF8704EC62E}"/>
    <cellStyle name="Normal 3 2 3 6 3" xfId="7210" xr:uid="{9FC492F9-B53E-4532-8205-281B036DC981}"/>
    <cellStyle name="Normal 3 2 3 7" xfId="6188" xr:uid="{ACFFB69C-BC4F-4283-B166-3A23371D1AD2}"/>
    <cellStyle name="Normal 3 2 3 7 2" xfId="6259" xr:uid="{1F760B96-972C-4E1F-8BD2-6222DF93988E}"/>
    <cellStyle name="Normal 3 2 3 7 3" xfId="7174" xr:uid="{DE353EEC-55D2-4552-903F-DFFF49D11FEF}"/>
    <cellStyle name="Normal 3 2 3 8" xfId="7077" xr:uid="{265DCAC8-DA36-4AE8-8972-48741418E118}"/>
    <cellStyle name="Normal 3 2 3 9" xfId="5995" xr:uid="{47410740-9AD0-4DF8-B947-098154DD5D90}"/>
    <cellStyle name="Normal 3 2 4" xfId="3729" xr:uid="{85503CB5-054F-4EBC-B4C3-D27951268BF4}"/>
    <cellStyle name="Normal 3 2 4 2" xfId="4552" xr:uid="{FF1ED459-3B5E-40CB-8A9F-3409D2A24F13}"/>
    <cellStyle name="Normal 3 2 4 2 2" xfId="5912" xr:uid="{FB1770BA-3045-461B-BE60-2FF51FEF8470}"/>
    <cellStyle name="Normal 3 2 4 3" xfId="5746" xr:uid="{0682D7BC-E18F-47FF-B50A-75422368C004}"/>
    <cellStyle name="Normal 3 2 5" xfId="4459" xr:uid="{D90ACFB3-7CB7-494C-83C9-91452924C355}"/>
    <cellStyle name="Normal 3 2 5 2" xfId="4777" xr:uid="{902BA63A-236A-4E9E-810B-46F1A9407A83}"/>
    <cellStyle name="Normal 3 2 5 2 2" xfId="5970" xr:uid="{479D9EEE-4E3C-4693-9A21-FBB5B547204F}"/>
    <cellStyle name="Normal 3 2 5 2 3" xfId="7386" xr:uid="{32BCD0A8-6247-487F-8D9B-D772757F9748}"/>
    <cellStyle name="Normal 3 2 5 2 4" xfId="7351" xr:uid="{2977BE01-C3DA-4620-B764-15A2E4B51286}"/>
    <cellStyle name="Normal 3 2 5 3" xfId="5487" xr:uid="{01466C87-E25E-41EA-83C1-BD0AD693B013}"/>
    <cellStyle name="Normal 3 2 5 3 2" xfId="5803" xr:uid="{16A3181E-6548-4AB7-9072-12696FB485CA}"/>
    <cellStyle name="Normal 3 2 5 4" xfId="4707" xr:uid="{9D242FAF-C3DE-496F-9B76-998619A62B11}"/>
    <cellStyle name="Normal 3 2 6" xfId="5592" xr:uid="{D481918C-7B08-40EA-BC1C-92AD9CDC979A}"/>
    <cellStyle name="Normal 3 2 6 2" xfId="5858" xr:uid="{9555E1AE-9316-4E3D-B7C4-3E219045864F}"/>
    <cellStyle name="Normal 3 2 7" xfId="5687" xr:uid="{BB3AC0EB-E697-4797-BA02-A3507FCE0673}"/>
    <cellStyle name="Normal 3 3" xfId="67" xr:uid="{F212AB52-3D65-47A5-A387-A0BA70A3985E}"/>
    <cellStyle name="Normal 3 3 2" xfId="3730" xr:uid="{23DE66E7-6516-4489-AF47-C11E0BF259F9}"/>
    <cellStyle name="Normal 3 3 2 2" xfId="4553" xr:uid="{A284B907-C49B-43EA-BF43-6DB5B529748A}"/>
    <cellStyle name="Normal 3 3 2 2 2" xfId="5913" xr:uid="{FBE3BC2E-5298-414F-8FE9-9A35E3964E40}"/>
    <cellStyle name="Normal 3 3 2 3" xfId="5747" xr:uid="{61F16791-2A2F-42C4-ABE8-69227C5BB391}"/>
    <cellStyle name="Normal 3 3 3" xfId="4461" xr:uid="{F6EF2354-1545-47B2-B903-682DFF986DD4}"/>
    <cellStyle name="Normal 3 3 3 2" xfId="5636" xr:uid="{396D4CC1-4B6B-4AD4-856A-4689588D9170}"/>
    <cellStyle name="Normal 3 3 3 2 2" xfId="5972" xr:uid="{4997E25B-E656-4041-A82D-633707F27FD3}"/>
    <cellStyle name="Normal 3 3 3 3" xfId="5805" xr:uid="{C3C6DF07-F4F1-4C8A-9017-1BBE7092F986}"/>
    <cellStyle name="Normal 3 3 4" xfId="5594" xr:uid="{10BF1AF0-F18B-4850-98F9-FA82B195E2CA}"/>
    <cellStyle name="Normal 3 3 4 2" xfId="5860" xr:uid="{B10A16BA-94EE-475F-A1AD-57110DFAE906}"/>
    <cellStyle name="Normal 3 3 5" xfId="5689" xr:uid="{2BA30B85-B301-42CF-A802-4C66489ACF1D}"/>
    <cellStyle name="Normal 3 4" xfId="3737" xr:uid="{4016C072-DF5D-406F-AAB5-7BBD78014FD5}"/>
    <cellStyle name="Normal 3 4 2" xfId="4288" xr:uid="{4C97A1A3-F876-4B8D-9048-1C2B5389D51F}"/>
    <cellStyle name="Normal 3 4 2 2" xfId="4853" xr:uid="{BC6FB8B6-9E23-4C4E-BC4C-D5661B35D8A5}"/>
    <cellStyle name="Normal 3 4 2 2 2" xfId="7345" xr:uid="{742C0D06-A2C6-4336-9A4C-FDCB23036185}"/>
    <cellStyle name="Normal 3 4 2 2 3" xfId="7344" xr:uid="{DAF0DF4B-E8C8-4840-AD8D-71DAD75336C3}"/>
    <cellStyle name="Normal 3 4 2 3" xfId="5598" xr:uid="{FB4D5C24-D941-4963-954B-C3D177C7DE32}"/>
    <cellStyle name="Normal 3 4 2 3 2" xfId="7371" xr:uid="{4A5AFE64-A35F-405E-A901-3CEAEB2AAD06}"/>
    <cellStyle name="Normal 3 4 2 4" xfId="7348" xr:uid="{DD9F4723-FBBD-4A44-972C-C36C87DBC0F0}"/>
    <cellStyle name="Normal 3 4 2 5" xfId="7342" xr:uid="{DEDC8AAC-5B78-462E-BB8D-F8F8A45DFEA5}"/>
    <cellStyle name="Normal 3 4 3" xfId="4560" xr:uid="{6FE9DBBC-F0C4-4131-937D-B504FC092390}"/>
    <cellStyle name="Normal 3 4 3 2" xfId="7374" xr:uid="{6FFC1FA9-DA89-4D9A-BCDB-DF39392A1392}"/>
    <cellStyle name="Normal 3 4 3 2 2" xfId="7384" xr:uid="{09A5749E-8B2F-4BFC-94E8-19AD3E57B344}"/>
    <cellStyle name="Normal 3 5" xfId="4287" xr:uid="{046AE01D-A4D4-47BC-A4B9-2FC83F7E5298}"/>
    <cellStyle name="Normal 3 5 2" xfId="4573" xr:uid="{2C41BE8F-B6A0-4666-A092-ED91F048346C}"/>
    <cellStyle name="Normal 3 5 2 2" xfId="5969" xr:uid="{8B571B5B-8110-4A88-A8D1-06C59C3DB3EC}"/>
    <cellStyle name="Normal 3 5 2 2 2" xfId="6021" xr:uid="{F5EF7E28-723B-4521-B921-B17A874D259F}"/>
    <cellStyle name="Normal 3 5 2 2 2 2" xfId="6322" xr:uid="{C3EA464C-2FFD-4C49-939B-CA5EE2FDB29B}"/>
    <cellStyle name="Normal 3 5 2 2 2 3" xfId="7269" xr:uid="{E800B85D-3977-46AE-BF8C-E124749441E2}"/>
    <cellStyle name="Normal 3 5 2 2 2 4" xfId="7418" xr:uid="{E2DFFD06-FEA2-4B64-81BF-71B59D8301B2}"/>
    <cellStyle name="Normal 3 5 2 2 3" xfId="7058" xr:uid="{7F68ACAB-E519-4D34-808B-5AC4F3436B09}"/>
    <cellStyle name="Normal 3 5 2 2 4" xfId="6252" xr:uid="{91A0608B-B1EB-40BD-8C67-A94909259F4E}"/>
    <cellStyle name="Normal 3 5 2 2 5" xfId="4674" xr:uid="{DC7E67B5-C234-4325-AE40-7AE4D8AEDBE5}"/>
    <cellStyle name="Normal 3 5 2 3" xfId="5634" xr:uid="{60E39026-2E92-4307-93C7-337F035C2C1B}"/>
    <cellStyle name="Normal 3 5 2 3 2" xfId="6050" xr:uid="{F935AAE6-1AB3-43A2-B2B0-1496F6E2F18E}"/>
    <cellStyle name="Normal 3 5 2 3 3" xfId="7201" xr:uid="{4999AF50-02E3-49FB-8037-D8ADB81C5FCA}"/>
    <cellStyle name="Normal 3 5 2 3 4" xfId="6240" xr:uid="{618AEA4A-87F1-4404-B743-D134027E2C39}"/>
    <cellStyle name="Normal 3 5 2 4" xfId="6048" xr:uid="{AFCB60F4-E1F1-4E76-8572-6DFACEDEB323}"/>
    <cellStyle name="Normal 3 5 2 5" xfId="6039" xr:uid="{D9A784D7-AC11-4EE3-AEC8-D5BC6F957640}"/>
    <cellStyle name="Normal 3 5 2 6" xfId="7123" xr:uid="{BD5DC45A-B0D4-4F7E-A8C9-6572CB355E6E}"/>
    <cellStyle name="Normal 3 5 2 7" xfId="4854" xr:uid="{EA4C8878-62B6-4D48-A4EE-AFD1E38572AE}"/>
    <cellStyle name="Normal 3 5 3" xfId="4928" xr:uid="{40239583-ABFB-4871-8BB5-07BC20C2374D}"/>
    <cellStyle name="Normal 3 5 3 2" xfId="6167" xr:uid="{FDDEFCC8-5D95-4E9E-8F80-BFAA98EA066A}"/>
    <cellStyle name="Normal 3 5 3 2 2" xfId="7092" xr:uid="{B3D29F46-B11E-4574-88E0-A50FCCC337D4}"/>
    <cellStyle name="Normal 3 5 3 2 3" xfId="7252" xr:uid="{FAA2AD91-B517-4EA1-93FB-C42DFDD2C5BC}"/>
    <cellStyle name="Normal 3 5 3 3" xfId="6055" xr:uid="{6D6F1C7D-5CD4-45F7-BB4A-29B83F10E482}"/>
    <cellStyle name="Normal 3 5 3 4" xfId="7086" xr:uid="{35B820AB-C3A0-428B-A94A-99B3094BBEF2}"/>
    <cellStyle name="Normal 3 5 4" xfId="4896" xr:uid="{65293407-6D06-46D0-812D-709BABBC0A3C}"/>
    <cellStyle name="Normal 3 5 4 2" xfId="6284" xr:uid="{E8B27A8C-8F00-47D4-B017-5EDFA3A6A872}"/>
    <cellStyle name="Normal 3 5 4 2 2" xfId="6001" xr:uid="{C4CFFC0D-069A-41A6-BF1E-373306238C4D}"/>
    <cellStyle name="Normal 3 5 4 2 3" xfId="7237" xr:uid="{FC9ABAB8-1582-40B9-B8B5-2A4FCDF0E780}"/>
    <cellStyle name="Normal 3 5 4 3" xfId="6009" xr:uid="{00B42745-F6BF-4CE1-877B-DC8D9F224F0F}"/>
    <cellStyle name="Normal 3 5 4 4" xfId="7164" xr:uid="{9099174D-C7F7-4A3E-8C53-ACE88BC75DEF}"/>
    <cellStyle name="Normal 3 5 5" xfId="6051" xr:uid="{B46B0AD1-BEAD-4BFE-95F8-3CC822931763}"/>
    <cellStyle name="Normal 3 5 5 2" xfId="6316" xr:uid="{F89C0BD3-F0AD-433E-AFC4-3D1C22200A9E}"/>
    <cellStyle name="Normal 3 5 5 3" xfId="7219" xr:uid="{341DDF08-1087-4F64-A020-ED1C9F7A7796}"/>
    <cellStyle name="Normal 3 5 6" xfId="6245" xr:uid="{9F0190D3-2D20-47F6-AC63-E968ABAE7074}"/>
    <cellStyle name="Normal 3 5 6 2" xfId="6220" xr:uid="{2588CC15-19B5-4917-BF90-E6E9363415A8}"/>
    <cellStyle name="Normal 3 5 6 3" xfId="7183" xr:uid="{AA7E1640-ECAF-46E0-A3E6-11AFE1E12282}"/>
    <cellStyle name="Normal 3 5 7" xfId="6111" xr:uid="{D89F47F6-97CE-46FE-A2E3-28A988BDB53F}"/>
    <cellStyle name="Normal 3 5 8" xfId="6274" xr:uid="{95C2C1B3-9CA8-414E-9CD0-4960E3150D61}"/>
    <cellStyle name="Normal 3 5 9" xfId="7111" xr:uid="{1F9D57BB-C0BC-4835-AB94-15D80FA2BCC8}"/>
    <cellStyle name="Normal 3 6" xfId="83" xr:uid="{EC173372-2831-41ED-88C4-207DAEED39E8}"/>
    <cellStyle name="Normal 3 6 2" xfId="5518" xr:uid="{95C4D090-311B-41ED-916F-097D6F575FAF}"/>
    <cellStyle name="Normal 3 6 2 2" xfId="5515" xr:uid="{DFA37CEE-006F-49BB-8404-689E8DFA8FD3}"/>
    <cellStyle name="Normal 3 6 2 2 2" xfId="6233" xr:uid="{618413C5-4156-4FAB-9CD3-D39E627FCA31}"/>
    <cellStyle name="Normal 3 6 2 2 3" xfId="6229" xr:uid="{5BC1B040-1802-4772-A302-B2E45D6C22BE}"/>
    <cellStyle name="Normal 3 6 2 3" xfId="7094" xr:uid="{B143D5EE-2298-4F8A-B5EB-CB28BF5A2BDC}"/>
    <cellStyle name="Normal 3 6 2 3 2" xfId="7363" xr:uid="{615499DC-BA5F-43B6-888C-5B6A97150666}"/>
    <cellStyle name="Normal 3 6 2 4" xfId="6200" xr:uid="{9E3C153F-B4D2-4BF8-84DC-F3DE71426835}"/>
    <cellStyle name="Normal 3 6 3" xfId="6097" xr:uid="{0F74154B-E06D-448C-87E1-A789D09F5B81}"/>
    <cellStyle name="Normal 3 6 3 2" xfId="7062" xr:uid="{F92DC589-10C7-4B37-9FAF-53D616A36D7B}"/>
    <cellStyle name="Normal 3 6 3 3" xfId="7193" xr:uid="{6F452767-DD57-4B72-B38F-F3FF6DA094EA}"/>
    <cellStyle name="Normal 3 6 3 4" xfId="7284" xr:uid="{3C461798-3A6E-4BD8-A683-8978C201DF91}"/>
    <cellStyle name="Normal 3 6 3 5" xfId="4676" xr:uid="{737FD515-72A0-4A6B-BC2B-2FDEEE107789}"/>
    <cellStyle name="Normal 3 6 4" xfId="6370" xr:uid="{EC06D2DB-CEBA-4445-A720-F5B9FF75C167}"/>
    <cellStyle name="Normal 3 6 4 2" xfId="7368" xr:uid="{6FD45D6F-EFE7-4BF6-ACED-D8564AD6AE44}"/>
    <cellStyle name="Normal 3 6 5" xfId="6150" xr:uid="{517619F7-9D75-41D0-84BB-9BE2D89ACB46}"/>
    <cellStyle name="Normal 3 6 6" xfId="6034" xr:uid="{375D98F8-9EE0-41E1-B967-8A14B4B13CEE}"/>
    <cellStyle name="Normal 3 6 7" xfId="4852" xr:uid="{8D2D223F-D4E9-4F08-8B6A-B9B9C6235ED7}"/>
    <cellStyle name="Normal 3 7" xfId="5686" xr:uid="{37453EE2-5E63-4E72-9F7C-DE38197E4780}"/>
    <cellStyle name="Normal 3 7 2" xfId="6065" xr:uid="{6F9D7D46-BF46-45B1-8FF2-D4E6237C1DF0}"/>
    <cellStyle name="Normal 3 7 2 2" xfId="6324" xr:uid="{5D2741B4-B965-493D-A644-9DA5A695B29F}"/>
    <cellStyle name="Normal 3 7 2 3" xfId="7244" xr:uid="{C051B85E-F51E-4741-8F28-0DAE7E0FAD39}"/>
    <cellStyle name="Normal 3 7 3" xfId="6265" xr:uid="{C41F69CF-AC4E-4BD1-BEEA-F3DFDC5A0365}"/>
    <cellStyle name="Normal 3 7 4" xfId="7130" xr:uid="{71B32294-E30D-43A0-ADA1-10236D0855FA}"/>
    <cellStyle name="Normal 3 7 5" xfId="6305" xr:uid="{BE38E79B-01E0-4269-A57C-7280A4920A87}"/>
    <cellStyle name="Normal 3 8" xfId="5558" xr:uid="{E8331DC1-5A75-4D1E-A42B-1B64AD357797}"/>
    <cellStyle name="Normal 3 8 2" xfId="6289" xr:uid="{D9411984-4945-44E4-AADB-EA2735F6F587}"/>
    <cellStyle name="Normal 3 8 2 2" xfId="6125" xr:uid="{910728BB-3629-4B5B-A32F-81CA016F2C61}"/>
    <cellStyle name="Normal 3 8 2 3" xfId="7228" xr:uid="{AC0B1F42-26D1-4E8E-BFB2-291843719C67}"/>
    <cellStyle name="Normal 3 8 3" xfId="6261" xr:uid="{9C66075D-48CE-4741-8EA4-6EC92BFAC3BA}"/>
    <cellStyle name="Normal 3 8 4" xfId="7156" xr:uid="{3DD98BF5-5FF5-4A6D-9A40-1E3DEC8CBF6D}"/>
    <cellStyle name="Normal 3 8 5" xfId="6194" xr:uid="{263726AF-3DB0-4ED1-9AC2-06B03DB0A58B}"/>
    <cellStyle name="Normal 3 9" xfId="6379" xr:uid="{07EAFF50-1FA9-46C0-8E3E-080100373607}"/>
    <cellStyle name="Normal 3 9 2" xfId="6043" xr:uid="{D321FC18-71D1-44D5-8295-76771AF4EEA8}"/>
    <cellStyle name="Normal 3 9 3" xfId="7209" xr:uid="{0FA92EC4-6B3A-4492-B7B4-FF3C26923397}"/>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10" xfId="6156" xr:uid="{71736537-6716-4A19-80F0-8BF71853E9EE}"/>
    <cellStyle name="Normal 4 11" xfId="7107" xr:uid="{9B814A63-8D83-4713-B716-7E231C8F4F51}"/>
    <cellStyle name="Normal 4 12" xfId="7292" xr:uid="{08DF2C71-1EBF-4FF3-B9AB-876433A4E1E6}"/>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2 2 2" xfId="7343" xr:uid="{64A43706-58A0-4841-AEE6-729001D6C3A1}"/>
    <cellStyle name="Normal 4 2 2 2 2 3" xfId="7341" xr:uid="{65195033-66A3-4D05-BFAE-D274A1DE41E8}"/>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31" xr:uid="{AE97215C-DAD5-4854-8237-3D2F7A54A8D6}"/>
    <cellStyle name="Normal 4 2 3 2 2 2" xfId="7405" xr:uid="{9FA72AC5-3782-435D-9C59-4895362AF171}"/>
    <cellStyle name="Normal 4 2 3 2 3" xfId="5531" xr:uid="{5E968E2E-0411-428C-8901-BE30C5BEB873}"/>
    <cellStyle name="Normal 4 2 3 2 3 2" xfId="5637" xr:uid="{9C2AE9B0-8359-4F19-8F09-FBC18DEF9D6F}"/>
    <cellStyle name="Normal 4 2 3 3" xfId="4566" xr:uid="{BE4FC7CD-F34D-4F1B-96B8-4C951C03170E}"/>
    <cellStyle name="Normal 4 2 3 3 2" xfId="4732" xr:uid="{417B61B4-2A98-44BA-A357-7D1734B79471}"/>
    <cellStyle name="Normal 4 2 3 4" xfId="4733" xr:uid="{9C3CF60E-7CF8-4B34-8528-6DCA23FD5BE1}"/>
    <cellStyle name="Normal 4 2 3 5" xfId="4734" xr:uid="{1283E815-E8C1-497D-9DB4-63D7F5C871B2}"/>
    <cellStyle name="Normal 4 2 4" xfId="4280" xr:uid="{933D2E8B-F35F-4CEC-8BF3-B267CDC6D1AD}"/>
    <cellStyle name="Normal 4 2 4 2" xfId="4367" xr:uid="{8D2D2F8C-A8F0-4EFC-9AF4-AB8A005BE5EB}"/>
    <cellStyle name="Normal 4 2 4 2 2" xfId="4633" xr:uid="{EB62EAC3-9A55-4060-94A3-A5C1D56AD26D}"/>
    <cellStyle name="Normal 4 2 4 2 2 2" xfId="7037" xr:uid="{CD176FC2-8CB0-421C-A472-4FC4707AA06C}"/>
    <cellStyle name="Normal 4 2 4 2 2 2 2" xfId="7315" xr:uid="{B4893700-2053-4E7E-8620-64E29F588195}"/>
    <cellStyle name="Normal 4 2 4 2 2 2 3" xfId="7329" xr:uid="{D989AA11-D7F6-46DC-95A2-429C52D5D64C}"/>
    <cellStyle name="Normal 4 2 4 2 2 3" xfId="4735" xr:uid="{E5507749-2B65-45E0-92DD-60B40155ADED}"/>
    <cellStyle name="Normal 4 2 4 2 3" xfId="4877" xr:uid="{5BF91540-B8F5-44D1-B047-101A471794E6}"/>
    <cellStyle name="Normal 4 2 4 2 4" xfId="4842" xr:uid="{CF65823A-C076-43A0-BBB3-4D41C1CCE5CB}"/>
    <cellStyle name="Normal 4 2 4 3" xfId="4567" xr:uid="{12E74042-91BB-4385-858A-F89982E395B7}"/>
    <cellStyle name="Normal 4 2 4 3 2" xfId="7021" xr:uid="{B8EE7CCC-ECD0-4F26-803E-1939F0883318}"/>
    <cellStyle name="Normal 4 2 4 3 2 2" xfId="7326" xr:uid="{342DDB7F-9AD3-4B74-A219-816ADEC4036E}"/>
    <cellStyle name="Normal 4 2 4 3 2 2 2" xfId="7366" xr:uid="{4C7E308E-F24B-40E8-BF49-29A2FD58FCE5}"/>
    <cellStyle name="Normal 4 2 4 3 2 3" xfId="7330" xr:uid="{0BB8AEB4-73A2-4CFD-B978-BBD012156308}"/>
    <cellStyle name="Normal 4 2 4 3 2 3 2" xfId="7375" xr:uid="{B4312A86-59B1-4BC6-A75F-D145DFE78616}"/>
    <cellStyle name="Normal 4 2 4 3 2 4" xfId="7406" xr:uid="{158E069C-6E53-4993-88D7-6D4864766383}"/>
    <cellStyle name="Normal 4 2 4 3 3" xfId="4805" xr:uid="{D7E54A71-421E-4429-82B7-1790C1CB843B}"/>
    <cellStyle name="Normal 4 2 4 4" xfId="4897" xr:uid="{3A2A58CF-640A-40F4-A155-7347AA59CFA0}"/>
    <cellStyle name="Normal 4 2 5" xfId="3832" xr:uid="{70BC920B-D91C-400D-B6FA-644A94BE5DBD}"/>
    <cellStyle name="Normal 4 2 5 2" xfId="4564" xr:uid="{B037D5CF-1653-4807-8447-A25357AA0F7D}"/>
    <cellStyle name="Normal 4 2 6" xfId="4462" xr:uid="{5C296A04-7651-4B0E-ADBC-C7A7463CC579}"/>
    <cellStyle name="Normal 4 2 7" xfId="5526" xr:uid="{9C84FBD2-03EA-4831-B811-0A09AF360C55}"/>
    <cellStyle name="Normal 4 2 8" xfId="5992" xr:uid="{516C3A19-D976-4A0B-93EC-D398E51FE1DE}"/>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390" xr:uid="{B2968F0E-D0FC-430E-9E3B-7F7C5AD0F662}"/>
    <cellStyle name="Normal 4 3 2 2 2 3" xfId="6063" xr:uid="{8FC7AC7C-EA28-4BAD-AFF8-58DE84C98D18}"/>
    <cellStyle name="Normal 4 3 2 2 3" xfId="6087" xr:uid="{7B22C20D-1650-46EF-AAAC-FED3EAE98D22}"/>
    <cellStyle name="Normal 4 3 2 2 4" xfId="6075" xr:uid="{8DAD6B2B-7531-45D0-8FB2-F109C41928FE}"/>
    <cellStyle name="Normal 4 3 2 3" xfId="3833" xr:uid="{367E9450-BCFD-4BAF-A1CD-E81F184B25F7}"/>
    <cellStyle name="Normal 4 3 2 3 2" xfId="4565" xr:uid="{0AC64866-36AA-4223-BA37-8045B0BB743C}"/>
    <cellStyle name="Normal 4 3 2 3 2 2" xfId="6363" xr:uid="{A382E352-170D-4626-AB1E-21D0500A080F}"/>
    <cellStyle name="Normal 4 3 2 3 3" xfId="7051" xr:uid="{68CE164C-FF42-499D-87DA-B4FFD7E9B5B5}"/>
    <cellStyle name="Normal 4 3 2 4" xfId="4471" xr:uid="{BA3B4064-45B1-4E4F-A722-AF57E8085EEC}"/>
    <cellStyle name="Normal 4 3 2 4 2" xfId="7050" xr:uid="{53C790C7-FC06-4F3C-9325-42A819F847AC}"/>
    <cellStyle name="Normal 4 3 2 5" xfId="7081" xr:uid="{E2DFDFA9-F44C-40CF-AC88-1F96AB6E6555}"/>
    <cellStyle name="Normal 4 3 2 6" xfId="7048" xr:uid="{A39CBB94-37C7-4EF1-AF41-A6406ABBDB2A}"/>
    <cellStyle name="Normal 4 3 3" xfId="698" xr:uid="{A6F6A988-88F5-433F-8444-B0F3E9CF6366}"/>
    <cellStyle name="Normal 4 3 3 2" xfId="4481" xr:uid="{5B660F80-B0D3-4E40-951F-9335BCB6A717}"/>
    <cellStyle name="Normal 4 3 3 2 2" xfId="7008" xr:uid="{791DBA39-4305-4075-BA3D-4C75D3E45E9E}"/>
    <cellStyle name="Normal 4 3 3 2 2 2" xfId="6116" xr:uid="{C15BA33D-0316-4AAC-9BF2-7BA01394B291}"/>
    <cellStyle name="Normal 4 3 3 2 2 3" xfId="7319" xr:uid="{EF954759-FB7F-4ABF-AD90-097D5094DC90}"/>
    <cellStyle name="Normal 4 3 3 2 3" xfId="7254" xr:uid="{39B17A4D-FAF4-41B9-805B-722B9EC75061}"/>
    <cellStyle name="Normal 4 3 3 2 4" xfId="4711" xr:uid="{9D4DF12C-D464-42DF-A484-D16ADD75D100}"/>
    <cellStyle name="Normal 4 3 3 3" xfId="6330" xr:uid="{986F1361-9512-4DD8-9914-E2D9169770C4}"/>
    <cellStyle name="Normal 4 3 3 4" xfId="7138" xr:uid="{391145A1-2046-4F62-B059-6AAC5B10E2E5}"/>
    <cellStyle name="Normal 4 3 4" xfId="699" xr:uid="{76085EC5-0529-4D74-A1F6-0D35DFA8D307}"/>
    <cellStyle name="Normal 4 3 4 2" xfId="4482" xr:uid="{CA580C14-4467-4359-83FA-4F1DD5AAABF4}"/>
    <cellStyle name="Normal 4 3 4 2 2" xfId="7082" xr:uid="{E6FAEF78-00C2-4DCE-A5CA-5CFC5573DF3C}"/>
    <cellStyle name="Normal 4 3 4 2 3" xfId="6093" xr:uid="{1DB65AEC-16A4-45D6-B2DD-FB93F8355185}"/>
    <cellStyle name="Normal 4 3 4 2 4" xfId="7009" xr:uid="{277258BD-8988-4F4A-B98A-B23E483DC26C}"/>
    <cellStyle name="Normal 4 3 4 2 5" xfId="5542" xr:uid="{88A8D7B3-FC36-4E19-824B-4CBF7417EF84}"/>
    <cellStyle name="Normal 4 3 4 3" xfId="6312" xr:uid="{7B499680-8085-4BF3-8E39-533E87E53127}"/>
    <cellStyle name="Normal 4 3 4 4" xfId="6191" xr:uid="{23029182-1A4F-4310-B525-EB998234D6EC}"/>
    <cellStyle name="Normal 4 3 5" xfId="700" xr:uid="{613935B2-3FB6-45F8-B694-9A869EC89756}"/>
    <cellStyle name="Normal 4 3 5 2" xfId="701" xr:uid="{FFAE1309-1396-492F-923E-2857FD7B2868}"/>
    <cellStyle name="Normal 4 3 5 2 2" xfId="4484" xr:uid="{429D469A-FFF7-4760-B8E0-FED4B6454776}"/>
    <cellStyle name="Normal 4 3 5 2 3" xfId="6044" xr:uid="{CA5E652A-9791-4201-A4E6-C68134ABCD79}"/>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21" xr:uid="{B32D71CA-70B7-49A8-8AB6-4099F4A87B13}"/>
    <cellStyle name="Normal 4 3 5 4" xfId="4483" xr:uid="{78169C26-7DD3-41A2-97EA-D40F72D6BCDF}"/>
    <cellStyle name="Normal 4 3 5 5" xfId="6179" xr:uid="{C31D860C-25F5-430F-90EF-F31A43C6797B}"/>
    <cellStyle name="Normal 4 3 6" xfId="3739" xr:uid="{4A9B21A2-4506-4379-AA57-ACE1053558F5}"/>
    <cellStyle name="Normal 4 3 6 2" xfId="6338" xr:uid="{FF2A5D6C-1DD9-40BC-BBC2-B4C04BB5E394}"/>
    <cellStyle name="Normal 4 3 6 3" xfId="7185" xr:uid="{09039B79-9AC6-468F-9FE3-38CD8F0B734E}"/>
    <cellStyle name="Normal 4 3 7" xfId="4470" xr:uid="{0C727DF2-AB80-48D5-A8EC-4339A1A10EFA}"/>
    <cellStyle name="Normal 4 3 7 2" xfId="6340" xr:uid="{59FBC6DB-4B83-407D-9A65-93054758A30D}"/>
    <cellStyle name="Normal 4 3 7 3" xfId="7006" xr:uid="{5A72CE1A-C346-4C95-8C9A-504942F2AF03}"/>
    <cellStyle name="Normal 4 3 7 4" xfId="5535" xr:uid="{7213546B-B3AC-4E43-8BD5-3A1A9AA31B7C}"/>
    <cellStyle name="Normal 4 3 8" xfId="6373" xr:uid="{7FBF36F5-8738-4CD7-A744-D5C285A6B2B0}"/>
    <cellStyle name="Normal 4 3 9" xfId="7113" xr:uid="{4FE1129F-96A1-4F20-A7DB-879C2A2F8786}"/>
    <cellStyle name="Normal 4 4" xfId="3738" xr:uid="{FD6CD9AE-9EA2-45AF-84AA-DCD5B84564E0}"/>
    <cellStyle name="Normal 4 4 2" xfId="4281" xr:uid="{519939FC-48BF-4502-9F01-34B063D97408}"/>
    <cellStyle name="Normal 4 4 2 2" xfId="5530" xr:uid="{20D933AD-CC80-453B-B211-2DDABE9DBF88}"/>
    <cellStyle name="Normal 4 4 2 2 2" xfId="6323" xr:uid="{B24B3398-33BA-49F9-8429-76698397F839}"/>
    <cellStyle name="Normal 4 4 2 2 3" xfId="6280" xr:uid="{750DF382-01BC-4D4C-A486-96B7753D1534}"/>
    <cellStyle name="Normal 4 4 2 3" xfId="6329" xr:uid="{7466882A-B8D6-421D-935E-35DF34681B72}"/>
    <cellStyle name="Normal 4 4 2 4" xfId="7145" xr:uid="{C895D897-511C-4894-B3AB-9DEDA3CD6D25}"/>
    <cellStyle name="Normal 4 4 3" xfId="4289" xr:uid="{7F601265-33CE-4AF6-82B6-059DD2FD5223}"/>
    <cellStyle name="Normal 4 4 3 2" xfId="4292" xr:uid="{909CF767-204B-4E44-9BFA-FB1069125033}"/>
    <cellStyle name="Normal 4 4 3 2 2" xfId="4576" xr:uid="{4C1C764A-BB28-46A5-9A67-71978DFAA224}"/>
    <cellStyle name="Normal 4 4 3 2 3" xfId="6369" xr:uid="{F5F57E27-D591-4409-B4B9-9004F2369584}"/>
    <cellStyle name="Normal 4 4 3 3" xfId="4291" xr:uid="{0F103A15-E93B-4C21-AC40-646E3DE665EB}"/>
    <cellStyle name="Normal 4 4 3 3 2" xfId="4575" xr:uid="{5FFF2FFC-0728-4DD7-9FFB-74ADB220EDEF}"/>
    <cellStyle name="Normal 4 4 3 3 3" xfId="7195" xr:uid="{86CE173F-D117-4EF6-98BC-A1AE15AC4652}"/>
    <cellStyle name="Normal 4 4 3 4" xfId="4574" xr:uid="{F3E0BD76-270D-4E8D-B6A2-253FD907BB97}"/>
    <cellStyle name="Normal 4 4 3 5" xfId="6070" xr:uid="{13C846DF-1E32-4BDE-8D5A-E6BDEA64E4CD}"/>
    <cellStyle name="Normal 4 4 4" xfId="4561" xr:uid="{3A9A3331-9BF1-4DCF-85E3-748C1D853E82}"/>
    <cellStyle name="Normal 4 4 4 2" xfId="5543" xr:uid="{7F0E49E3-DCD9-40B9-B6B8-B4AC4658A5DA}"/>
    <cellStyle name="Normal 4 4 4 2 2" xfId="7362" xr:uid="{6080020B-14BA-403C-BCE8-FE1DF013A1EC}"/>
    <cellStyle name="Normal 4 4 4 2 3" xfId="7365" xr:uid="{A40725BA-719A-43CD-8B3C-E79EC82A4E92}"/>
    <cellStyle name="Normal 4 4 4 2 4" xfId="7361" xr:uid="{67AAB4F1-9543-4078-B9F0-FCE24AD19522}"/>
    <cellStyle name="Normal 4 4 4 2 4 2" xfId="7391" xr:uid="{F493CF13-AC77-4119-85FC-04BD6F1ABB43}"/>
    <cellStyle name="Normal 4 4 4 2 5" xfId="7354" xr:uid="{C850C0D0-7E6B-45EA-ABCA-A56348109B2E}"/>
    <cellStyle name="Normal 4 4 4 2 6" xfId="7388" xr:uid="{6E2F276D-E966-4C35-981E-6B820446DE3A}"/>
    <cellStyle name="Normal 4 4 4 2 6 2" xfId="7407" xr:uid="{5CED1313-82C5-4408-A872-5D91AFBC41CE}"/>
    <cellStyle name="Normal 4 4 4 2 7" xfId="7409" xr:uid="{C8764B6E-5EAF-4B40-B7D5-2437D9462FB3}"/>
    <cellStyle name="Normal 4 4 4 3" xfId="4930" xr:uid="{1B812637-A2B1-41DD-8E84-664163F2BB80}"/>
    <cellStyle name="Normal 4 4 5" xfId="5532" xr:uid="{B0D5C52F-839F-461F-956E-76EF4E3F1656}"/>
    <cellStyle name="Normal 4 4 5 2" xfId="6149" xr:uid="{4CE135A2-49B7-4B2D-8FAA-EA039B8307C3}"/>
    <cellStyle name="Normal 4 4 6" xfId="7119" xr:uid="{6F636FBC-8557-4EED-9F44-FFABE3AE648C}"/>
    <cellStyle name="Normal 4 5" xfId="4282" xr:uid="{735E6A23-D671-4577-A705-A9F7852FEBFD}"/>
    <cellStyle name="Normal 4 5 2" xfId="4366" xr:uid="{3BCD95E6-252B-462D-A118-1DE89920E7B6}"/>
    <cellStyle name="Normal 4 5 2 2" xfId="4632" xr:uid="{AD0085F5-EC9C-4E68-AF0A-111682DD4B45}"/>
    <cellStyle name="Normal 4 5 2 2 2" xfId="7043" xr:uid="{C662A94C-3D4B-430E-819C-EB50D5903F68}"/>
    <cellStyle name="Normal 4 5 2 3" xfId="6171" xr:uid="{62D02DBE-AF91-4DAD-8F9C-34B93CE1E2FA}"/>
    <cellStyle name="Normal 4 5 3" xfId="4568" xr:uid="{86558DCE-DEA7-47BE-A43C-EED41F2B707A}"/>
    <cellStyle name="Normal 4 5 3 2" xfId="6264" xr:uid="{D0DC0237-3F85-465E-BDE5-EE1C01350532}"/>
    <cellStyle name="Normal 4 5 4" xfId="6383" xr:uid="{36C41244-3EF5-4EFF-A90F-DF5E0F8E4D9C}"/>
    <cellStyle name="Normal 4 6" xfId="4283" xr:uid="{1D8DA045-839C-41B6-BEC6-3DC2152FA4E9}"/>
    <cellStyle name="Normal 4 6 2" xfId="4569" xr:uid="{F9B28D9E-2C68-4CA4-B1A0-B710EAD477F0}"/>
    <cellStyle name="Normal 4 6 2 2" xfId="6011" xr:uid="{1A5228D6-DB23-4CC5-B195-FB25CFB5C1DE}"/>
    <cellStyle name="Normal 4 6 2 3" xfId="6288" xr:uid="{DCC30676-40D2-465E-9B9C-DAC54B37625B}"/>
    <cellStyle name="Normal 4 6 3" xfId="6016" xr:uid="{4CEB6B1D-88A6-484B-8F4E-D7E0840511D5}"/>
    <cellStyle name="Normal 4 6 4" xfId="6299" xr:uid="{90135C13-6126-4241-A1F9-841D570ADB92}"/>
    <cellStyle name="Normal 4 7" xfId="3741" xr:uid="{57D46B52-E1B9-4694-AC40-516C5A9887A4}"/>
    <cellStyle name="Normal 4 7 2" xfId="6128" xr:uid="{19F086F8-EFFA-450B-B07A-BFC24A80FD9E}"/>
    <cellStyle name="Normal 4 7 3" xfId="7211" xr:uid="{8D004920-32A5-46DE-B0E3-B72C739C3CF9}"/>
    <cellStyle name="Normal 4 8" xfId="5525" xr:uid="{99403C65-B196-426B-ACE4-1352796A2277}"/>
    <cellStyle name="Normal 4 8 2" xfId="6368" xr:uid="{21E0F237-AFF4-4B2A-B485-D52B6318E304}"/>
    <cellStyle name="Normal 4 8 3" xfId="7175" xr:uid="{9C49BFFF-2047-4D6D-A3A0-03A529A35B75}"/>
    <cellStyle name="Normal 4 9" xfId="6210" xr:uid="{16EC95D9-EA05-4982-8B1B-1CA04FBDD21A}"/>
    <cellStyle name="Normal 4 9 2" xfId="7281" xr:uid="{84003A82-B00C-49E9-B277-CE11779C970D}"/>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57" xr:uid="{AC20132D-F513-4883-9983-215171B2ED4A}"/>
    <cellStyle name="Normal 45 2" xfId="5506" xr:uid="{FA64AF41-49A4-416F-8BB9-E3B90F602998}"/>
    <cellStyle name="Normal 45 2 2" xfId="7280" xr:uid="{C6BBFC25-12EC-4530-A3A4-15CC444348EA}"/>
    <cellStyle name="Normal 45 3" xfId="5505" xr:uid="{1011096F-B3B5-4E67-9861-031905FA3785}"/>
    <cellStyle name="Normal 45 4" xfId="7360" xr:uid="{E1986AB8-A17C-43F9-B044-67ABD5836994}"/>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64" xr:uid="{CD694A99-644B-4921-AF53-94543E856FAC}"/>
    <cellStyle name="Normal 5 11 2 3" xfId="719" xr:uid="{93DBB0A2-9071-4521-96E9-91216CDBCE00}"/>
    <cellStyle name="Normal 5 11 2 4" xfId="720" xr:uid="{5D471D7D-93B5-452F-8171-58181BA685F1}"/>
    <cellStyle name="Normal 5 11 3" xfId="721" xr:uid="{902F766F-FD29-47B4-80F0-DBFDE7101F20}"/>
    <cellStyle name="Normal 5 11 3 2" xfId="5522" xr:uid="{65EE2682-6DD0-405E-A3C9-4F7702E8CCC1}"/>
    <cellStyle name="Normal 5 11 4" xfId="722" xr:uid="{808FA53A-B689-4E59-8801-716276933DAC}"/>
    <cellStyle name="Normal 5 11 4 2" xfId="4806" xr:uid="{FACF7EBD-9AD0-4B5D-ADC2-24EDB772AC00}"/>
    <cellStyle name="Normal 5 11 4 3" xfId="4865" xr:uid="{4831D0D2-1870-4E72-A1CE-E924FC7C47B6}"/>
    <cellStyle name="Normal 5 11 4 4" xfId="4835" xr:uid="{DCAA5ED5-DEFC-493C-9B50-AB639996F6F3}"/>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40" xr:uid="{426000A1-180B-4758-8CA4-FE567686779D}"/>
    <cellStyle name="Normal 5 19" xfId="7291" xr:uid="{EC868032-B89E-45A9-BA23-41B86C2BA4D1}"/>
    <cellStyle name="Normal 5 2" xfId="71" xr:uid="{5FD15914-3F03-4756-83EA-A0A5DDC3F081}"/>
    <cellStyle name="Normal 5 2 2" xfId="3731" xr:uid="{84FC1069-AC15-48C7-8402-933A81DDC88B}"/>
    <cellStyle name="Normal 5 2 2 10" xfId="4684" xr:uid="{77D81A51-E3B6-49F8-B841-D0C18AFB38FE}"/>
    <cellStyle name="Normal 5 2 2 2" xfId="4554" xr:uid="{0D7F9483-26FB-4016-8F36-C10FFEDAF706}"/>
    <cellStyle name="Normal 5 2 2 2 2" xfId="4686" xr:uid="{C2CBF7B9-6BCF-4F9E-9FC9-0C990ABEE0F5}"/>
    <cellStyle name="Normal 5 2 2 2 2 2" xfId="4687" xr:uid="{1BDCA68F-98DA-4C90-8538-BBB82195727B}"/>
    <cellStyle name="Normal 5 2 2 2 2 3" xfId="5914" xr:uid="{7ABDA91A-B8D2-4A40-8847-577283E38BC9}"/>
    <cellStyle name="Normal 5 2 2 2 3" xfId="4688" xr:uid="{0A780ABB-054B-4B38-B9E2-36EA135143D0}"/>
    <cellStyle name="Normal 5 2 2 2 4" xfId="4855" xr:uid="{3FFEFCA2-A3BC-4347-8C9E-19E7EE6EFA67}"/>
    <cellStyle name="Normal 5 2 2 2 4 2" xfId="7359" xr:uid="{1915E99B-2F42-48AE-8495-EEE7CB02C713}"/>
    <cellStyle name="Normal 5 2 2 2 4 3" xfId="7387" xr:uid="{E68B3E1D-F648-486A-8616-FF3800D1F38C}"/>
    <cellStyle name="Normal 5 2 2 2 4 4" xfId="7349" xr:uid="{EB7AEC7D-8BBD-46C1-9ED7-9A65785296E2}"/>
    <cellStyle name="Normal 5 2 2 2 5" xfId="5483" xr:uid="{50BD2C91-6E0F-4E50-B28E-CA3162AA5C75}"/>
    <cellStyle name="Normal 5 2 2 2 6" xfId="4685" xr:uid="{967D0C54-CDC1-4531-8BCE-0E1DF5D485DC}"/>
    <cellStyle name="Normal 5 2 2 3" xfId="4689" xr:uid="{0669AAA8-A873-4ABD-8EB5-7E8B1207344E}"/>
    <cellStyle name="Normal 5 2 2 3 2" xfId="4690" xr:uid="{DE487481-8358-4A85-A26F-383FCD0BF20D}"/>
    <cellStyle name="Normal 5 2 2 3 3" xfId="5748" xr:uid="{7FE640F8-E558-47B2-AA87-2CBA8F87429B}"/>
    <cellStyle name="Normal 5 2 2 4" xfId="4691" xr:uid="{54F1E156-F06D-4731-8C22-EEB2D8DB6C05}"/>
    <cellStyle name="Normal 5 2 2 5" xfId="4704" xr:uid="{3BBD81CB-91C1-4213-87C6-73C3F0F38FA7}"/>
    <cellStyle name="Normal 5 2 2 6" xfId="4825" xr:uid="{54187780-7EA5-41C9-87BE-C8831C29DB9C}"/>
    <cellStyle name="Normal 5 2 2 7" xfId="5511" xr:uid="{83B54D97-0BF0-4186-920C-25FF26A3DC3E}"/>
    <cellStyle name="Normal 5 2 2 8" xfId="5551" xr:uid="{3B788945-58C7-431A-8CB9-F7CD8B7BF5B0}"/>
    <cellStyle name="Normal 5 2 2 9" xfId="5547" xr:uid="{2CD381F2-79AB-456C-A6BA-0DB647D8D356}"/>
    <cellStyle name="Normal 5 2 3" xfId="4379" xr:uid="{3D93D95F-1BD9-416C-9A99-DD561FAA9933}"/>
    <cellStyle name="Normal 5 2 3 10" xfId="4692" xr:uid="{874C19EC-B5D2-42C4-A979-C009D6498FB0}"/>
    <cellStyle name="Normal 5 2 3 2" xfId="4645" xr:uid="{76A8864A-5186-4FC7-A979-D53475351AAC}"/>
    <cellStyle name="Normal 5 2 3 2 2" xfId="4694" xr:uid="{CA61A5D4-2A5D-479D-802D-752E480743C7}"/>
    <cellStyle name="Normal 5 2 3 2 2 2" xfId="5973" xr:uid="{4A13A04A-3B97-4FE4-BCBE-F9F13750B4B5}"/>
    <cellStyle name="Normal 5 2 3 2 3" xfId="4790" xr:uid="{4E729C73-C1A2-4819-853D-B67092ED6629}"/>
    <cellStyle name="Normal 5 2 3 2 3 2" xfId="5555" xr:uid="{71912819-B09E-4E02-ADB7-CB65EFB77E48}"/>
    <cellStyle name="Normal 5 2 3 2 3 3" xfId="7358" xr:uid="{632E9839-0DBB-43D7-B6FE-A9074FCF0236}"/>
    <cellStyle name="Normal 5 2 3 2 4" xfId="5484" xr:uid="{5BBB737C-57E4-4E69-9500-1BE6B2843C0F}"/>
    <cellStyle name="Normal 5 2 3 2 4 2" xfId="5554" xr:uid="{A596CD00-D797-41AA-93FE-3D0F6BDAAB8F}"/>
    <cellStyle name="Normal 5 2 3 2 5" xfId="7038" xr:uid="{F9010CF5-B041-4B41-82D6-478025005845}"/>
    <cellStyle name="Normal 5 2 3 2 5 2" xfId="7334" xr:uid="{5F79AEE6-0EB3-4856-8D6A-E03C584760EC}"/>
    <cellStyle name="Normal 5 2 3 2 5 3" xfId="7298" xr:uid="{5390C91B-978A-433A-8326-7B8734319365}"/>
    <cellStyle name="Normal 5 2 3 2 6" xfId="4693" xr:uid="{1B66CD7D-50E2-4CFF-A913-2912BD4B37C0}"/>
    <cellStyle name="Normal 5 2 3 3" xfId="4695" xr:uid="{9E732B20-98D9-4DD9-BF1A-53015173F043}"/>
    <cellStyle name="Normal 5 2 3 3 2" xfId="4925" xr:uid="{ED70799B-FFB0-4CB1-9F9D-979DB09AE336}"/>
    <cellStyle name="Normal 5 2 3 3 3" xfId="5806" xr:uid="{ADEAA04E-6E05-4A2E-89C4-95780461BCAC}"/>
    <cellStyle name="Normal 5 2 3 4" xfId="4710" xr:uid="{0ACC384A-9241-49B8-9BFE-B570DBBC2D26}"/>
    <cellStyle name="Normal 5 2 3 4 2" xfId="4898" xr:uid="{C5C0DC03-5BD0-4F7D-BC53-0E9B84F0F1D7}"/>
    <cellStyle name="Normal 5 2 3 4 3" xfId="7395" xr:uid="{0236C0F0-D9C5-4B6B-AADD-00FB1B795C1F}"/>
    <cellStyle name="Normal 5 2 3 5" xfId="4826" xr:uid="{06E6800C-A0BC-4EC1-911F-67C28177C82A}"/>
    <cellStyle name="Normal 5 2 3 6" xfId="5503" xr:uid="{BF1C2B10-85EC-4E19-A96A-9A28F0A1712F}"/>
    <cellStyle name="Normal 5 2 3 7" xfId="5512" xr:uid="{4FFA881D-4618-4F8C-9C2C-F89C9909AF0C}"/>
    <cellStyle name="Normal 5 2 3 8" xfId="5552" xr:uid="{A56CC12E-3A87-42DA-9E4F-D4256E499273}"/>
    <cellStyle name="Normal 5 2 3 9" xfId="5548" xr:uid="{264AF6A6-0AEB-49CF-817B-017CB6C0F99F}"/>
    <cellStyle name="Normal 5 2 4" xfId="4463" xr:uid="{3BDC48C5-D13C-4EC2-B528-694BF8E816E1}"/>
    <cellStyle name="Normal 5 2 4 2" xfId="4697" xr:uid="{5E598EB5-EA42-47FE-B2CC-1FA995C6FF21}"/>
    <cellStyle name="Normal 5 2 4 2 2" xfId="5861" xr:uid="{C6166C9F-35A6-4F13-9D4E-26DAF3A129C0}"/>
    <cellStyle name="Normal 5 2 4 3" xfId="5595" xr:uid="{7937D5E9-7F14-4445-8B39-04EF9FB79C96}"/>
    <cellStyle name="Normal 5 2 4 3 2" xfId="7328" xr:uid="{184E44CB-E1B4-49B7-BF22-1E6AF1A0CDEE}"/>
    <cellStyle name="Normal 5 2 4 3 3" xfId="4677" xr:uid="{FE7D590E-44DA-433A-B546-8E7274D3BC42}"/>
    <cellStyle name="Normal 5 2 4 4" xfId="4696" xr:uid="{A44D12E1-CFC1-4EFF-A14D-CB67866F94D6}"/>
    <cellStyle name="Normal 5 2 5" xfId="4698" xr:uid="{B7A9D02E-AE87-4AEB-B86E-AF968CF0E1F2}"/>
    <cellStyle name="Normal 5 2 5 2" xfId="5690" xr:uid="{D11304FE-714B-469B-8171-F4C66932D021}"/>
    <cellStyle name="Normal 5 2 6" xfId="4683" xr:uid="{0B86AC31-92BA-41F1-A9DD-B6294EB5E737}"/>
    <cellStyle name="Normal 5 2 7" xfId="5993" xr:uid="{FD46C3DA-1180-4B6A-ACEC-A15C94F757E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494" xr:uid="{1FA52053-D546-460A-91A6-D90F10921EB8}"/>
    <cellStyle name="Normal 5 4 2 2 2 2 2 4" xfId="6495" xr:uid="{6DE5DB33-6620-4699-8F8A-B67E63B77C88}"/>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496" xr:uid="{32D0C172-6D41-49C9-B657-8C8DD67086FB}"/>
    <cellStyle name="Normal 5 4 2 2 2 2 5" xfId="6497" xr:uid="{535D106B-1452-4777-9C70-C8134A67F317}"/>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498" xr:uid="{96E3F1F1-E1E7-4E55-9EF5-092F065BD228}"/>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499" xr:uid="{D4899DB4-7CA1-4EB1-A20D-2EA3A21CAE5A}"/>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500" xr:uid="{FE354EF3-004A-46E6-BA94-D448B7BBAF68}"/>
    <cellStyle name="Normal 5 4 2 2 3 2 2 4" xfId="6501" xr:uid="{35472976-D24B-48EF-AF05-1D51C409DC8C}"/>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502" xr:uid="{416BD8AF-742D-4E04-8098-B959B380332A}"/>
    <cellStyle name="Normal 5 4 2 2 3 2 5" xfId="6503" xr:uid="{26F69AEC-EE33-4905-A0B4-003B1667BEFA}"/>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504" xr:uid="{8394C7D6-C29F-4C18-A32D-1BEF86EFF9BA}"/>
    <cellStyle name="Normal 5 4 2 2 3 3 4" xfId="6505" xr:uid="{61D324CF-7C09-486B-A189-72891874BA8F}"/>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506" xr:uid="{FC969E56-8961-45AC-ACA3-DDE7B4EBF261}"/>
    <cellStyle name="Normal 5 4 2 2 3 6" xfId="6507" xr:uid="{B15751FA-C9C4-4054-B73D-61542261FA5F}"/>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508" xr:uid="{B93D5F48-0D61-4DE6-B1DB-22094DB070D6}"/>
    <cellStyle name="Normal 5 4 2 2 4 2 4" xfId="6509" xr:uid="{A6C70C08-2A10-40E2-A85F-CFCB3AD3215D}"/>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510" xr:uid="{C8E1A258-0167-4257-8598-8F246CBDF962}"/>
    <cellStyle name="Normal 5 4 2 2 4 5" xfId="6511" xr:uid="{B08E5F6F-33F4-478B-8946-50A2617141E3}"/>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512" xr:uid="{6C14A81B-0920-4CB9-9C18-DA8A0C187D52}"/>
    <cellStyle name="Normal 5 4 2 2 5 4" xfId="768" xr:uid="{B67AB181-3CD3-4727-82B6-7EE10BD76186}"/>
    <cellStyle name="Normal 5 4 2 2 5 4 2" xfId="7401" xr:uid="{53DB7D0B-A12D-42EF-B4BA-26FA6F17C3AE}"/>
    <cellStyle name="Normal 5 4 2 2 6" xfId="769" xr:uid="{6A8BD8C2-5928-4641-8165-C9FAA2DD54A4}"/>
    <cellStyle name="Normal 5 4 2 2 6 2" xfId="3853" xr:uid="{4236472F-32BA-49D8-B9CA-B1B0A5AF63E3}"/>
    <cellStyle name="Normal 5 4 2 2 6 3" xfId="7285" xr:uid="{427EC69D-3357-4E47-837E-AED8D0E9B412}"/>
    <cellStyle name="Normal 5 4 2 2 6 3 2" xfId="7382" xr:uid="{895D49CF-142C-4D8A-8359-8B09F70FCF50}"/>
    <cellStyle name="Normal 5 4 2 2 6 3 3" xfId="7376" xr:uid="{2118850E-9B32-49AA-B397-F7C733173D94}"/>
    <cellStyle name="Normal 5 4 2 2 6 4" xfId="7372" xr:uid="{09A9517E-A264-4017-A731-77259BEAD627}"/>
    <cellStyle name="Normal 5 4 2 2 7" xfId="770" xr:uid="{126A4A67-559C-4606-BB97-63481F17DE66}"/>
    <cellStyle name="Normal 5 4 2 2 7 2" xfId="6513" xr:uid="{AD6A2F90-F636-44D6-8B8C-56BA620E0608}"/>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514" xr:uid="{90F1744E-52E4-49B3-9714-01D28C0616DB}"/>
    <cellStyle name="Normal 5 4 2 3 2 2 4" xfId="6515" xr:uid="{74AA15FD-193E-4B82-B1A6-2C6CBEEB9DF2}"/>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16" xr:uid="{AA1038ED-2613-4FC4-B8CA-1ED23671A913}"/>
    <cellStyle name="Normal 5 4 2 3 2 5" xfId="6517" xr:uid="{B2A064D7-B6F9-47EB-8C2A-DB68DC994149}"/>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18" xr:uid="{F3ECFE04-4FE1-488A-9352-A67D1DFB6B22}"/>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19" xr:uid="{99475FC0-A761-422C-AE3C-8F41AB0A18C0}"/>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20" xr:uid="{BC8F9562-A951-4D7E-96E6-E603B0C9E7F9}"/>
    <cellStyle name="Normal 5 4 2 4 2 2 4" xfId="6521" xr:uid="{B74541BC-4274-4884-9DC0-D5B3AF808500}"/>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22" xr:uid="{8E29445D-D7D1-4029-8249-EDC1E6D2F2C4}"/>
    <cellStyle name="Normal 5 4 2 4 2 5" xfId="6523" xr:uid="{0DDDACC0-BFE0-4630-A6CD-401BB7558374}"/>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24" xr:uid="{7B5F8BF0-C65A-4FAE-BA87-7CAD569E24F0}"/>
    <cellStyle name="Normal 5 4 2 4 3 4" xfId="6525" xr:uid="{71494B69-4E04-459D-B78C-9BAE23383DCF}"/>
    <cellStyle name="Normal 5 4 2 4 4" xfId="790" xr:uid="{E60C604A-3AC5-4549-9F3E-7990C13FB880}"/>
    <cellStyle name="Normal 5 4 2 4 4 2" xfId="3867" xr:uid="{B8FB0F7E-B763-48A0-8EF3-B8668FCE2B59}"/>
    <cellStyle name="Normal 5 4 2 4 5" xfId="791" xr:uid="{FC5742BA-2885-47A3-ABAB-84414684E773}"/>
    <cellStyle name="Normal 5 4 2 4 5 2" xfId="6526" xr:uid="{D40A27DB-4AB5-4692-B824-176E580A92D5}"/>
    <cellStyle name="Normal 5 4 2 4 6" xfId="6527" xr:uid="{C3C81E02-F118-47B2-A4FB-C5AEB67F7DE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28" xr:uid="{14FEFBFF-08A4-473D-B1B4-87E498198683}"/>
    <cellStyle name="Normal 5 4 2 5 2 4" xfId="6529" xr:uid="{3AD3BDDE-3090-42C1-9080-EA5C4491C0B8}"/>
    <cellStyle name="Normal 5 4 2 5 3" xfId="794" xr:uid="{2ED082C2-7C43-40CE-95F7-76D34E5CF0D8}"/>
    <cellStyle name="Normal 5 4 2 5 3 2" xfId="3871" xr:uid="{E06EDC60-5286-42DC-8E5E-81486F67261A}"/>
    <cellStyle name="Normal 5 4 2 5 4" xfId="795" xr:uid="{18041A01-BC26-4B49-AF1A-F6A989AB7E59}"/>
    <cellStyle name="Normal 5 4 2 5 4 2" xfId="6530" xr:uid="{15A6D3B7-849D-414B-AB89-AA9AEF86230F}"/>
    <cellStyle name="Normal 5 4 2 5 5" xfId="6531" xr:uid="{8AC0F166-EDC6-478E-B183-13599EDB1CFD}"/>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3 2" xfId="6532" xr:uid="{B933459B-A18F-4BA6-A4A1-53184AC92A58}"/>
    <cellStyle name="Normal 5 4 2 6 4" xfId="799" xr:uid="{DA659F9C-3910-4BAD-9764-65107E06111A}"/>
    <cellStyle name="Normal 5 4 2 6 4 2" xfId="4813" xr:uid="{21B5C24E-F734-427C-8521-F551DCCB9575}"/>
    <cellStyle name="Normal 5 4 2 6 4 3" xfId="4866" xr:uid="{4A13A3FD-2B92-406D-96E1-5AFA2E0568AB}"/>
    <cellStyle name="Normal 5 4 2 6 4 4" xfId="4840" xr:uid="{93EB285E-062A-45F0-B259-CA155E55542C}"/>
    <cellStyle name="Normal 5 4 2 7" xfId="800" xr:uid="{5498FB7C-32D3-412A-B9D3-FACDB96EB108}"/>
    <cellStyle name="Normal 5 4 2 7 2" xfId="3873" xr:uid="{619D0A16-FAFE-4610-B636-E0376ABD3C54}"/>
    <cellStyle name="Normal 5 4 2 8" xfId="801" xr:uid="{CB579922-402C-4D41-8444-BFA2F3BDB993}"/>
    <cellStyle name="Normal 5 4 2 8 2" xfId="6533" xr:uid="{5E26C741-D3FF-421B-89C1-19EB258A8058}"/>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34" xr:uid="{8AF2D54E-4937-434F-8B04-C4D067C2DDAD}"/>
    <cellStyle name="Normal 5 4 3 2 2 2 4" xfId="6535" xr:uid="{94EC39EC-C0EE-4B6F-8EB1-490F275B7994}"/>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36" xr:uid="{4F522651-9612-4F15-8503-5202446392DB}"/>
    <cellStyle name="Normal 5 4 3 2 2 5" xfId="6537" xr:uid="{BF0B07DE-AEB4-47C1-B77A-F3C00C649A05}"/>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38" xr:uid="{1C48F541-B7A2-47A1-BA3B-97CEFC154FF5}"/>
    <cellStyle name="Normal 5 4 3 2 3 4" xfId="812" xr:uid="{1350279F-9991-4E29-A456-76A72FCB54F7}"/>
    <cellStyle name="Normal 5 4 3 2 4" xfId="813" xr:uid="{2A3A4412-BE29-4C3E-9F53-070E2AD982FD}"/>
    <cellStyle name="Normal 5 4 3 2 4 2" xfId="3879" xr:uid="{89CEFCFE-4617-4184-986F-D5F6C5A881EC}"/>
    <cellStyle name="Normal 5 4 3 2 4 3" xfId="7282" xr:uid="{DE476C3E-CDEC-4C4C-BD75-3C6A33B8356C}"/>
    <cellStyle name="Normal 5 4 3 2 4 3 2" xfId="7352" xr:uid="{A5770BFB-E8D4-4AEF-9DE6-EA69857CAB45}"/>
    <cellStyle name="Normal 5 4 3 2 4 3 3" xfId="7377" xr:uid="{E34595DF-FB25-4037-8C81-E5AACB52A468}"/>
    <cellStyle name="Normal 5 4 3 2 4 4" xfId="7373" xr:uid="{51588703-4AF1-44C9-9D57-DCAE71A5E1CB}"/>
    <cellStyle name="Normal 5 4 3 2 5" xfId="814" xr:uid="{38B0AF55-8153-4DCE-9349-2AB62F1B5BA8}"/>
    <cellStyle name="Normal 5 4 3 2 5 2" xfId="6539" xr:uid="{1DDE01D3-761F-4184-A95C-7B331ED0B4B3}"/>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540" xr:uid="{406DE03C-CC88-4EA3-9B03-DE3287579C92}"/>
    <cellStyle name="Normal 5 4 3 3 2 2 4" xfId="6541" xr:uid="{D3702C65-3AE3-455E-A6F2-A63D6CBAB2C2}"/>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542" xr:uid="{CB43A6F0-FD8D-499D-BCCA-30DF99783BD6}"/>
    <cellStyle name="Normal 5 4 3 3 2 5" xfId="6543" xr:uid="{2166F7E8-D820-4483-9740-F9A776EF78A7}"/>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544" xr:uid="{60EDCAE9-5C11-43B8-B6AB-D06CA4827BAB}"/>
    <cellStyle name="Normal 5 4 3 3 3 4" xfId="6545" xr:uid="{A24C8370-0142-40DD-A12D-43D3C5E697A5}"/>
    <cellStyle name="Normal 5 4 3 3 4" xfId="822" xr:uid="{42C9B9DD-2D17-4478-B01A-DA3EA6CC8205}"/>
    <cellStyle name="Normal 5 4 3 3 4 2" xfId="3887" xr:uid="{2ED87BE3-00E9-4D86-AF26-8DC88DF5F61B}"/>
    <cellStyle name="Normal 5 4 3 3 5" xfId="823" xr:uid="{75A4C8DF-8C26-40BD-AA15-0344161EF27C}"/>
    <cellStyle name="Normal 5 4 3 3 5 2" xfId="6546" xr:uid="{7E019D62-4AFC-4E93-B0EA-FCC6CE36F384}"/>
    <cellStyle name="Normal 5 4 3 3 6" xfId="6547" xr:uid="{06E10FF3-D54E-4FD6-B76E-7C95D7CA218F}"/>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548" xr:uid="{73AC786F-ED90-4CC3-BD59-6540053345BE}"/>
    <cellStyle name="Normal 5 4 3 4 2 4" xfId="6549" xr:uid="{3C38D67A-FAD8-4254-A33E-F41FDF2AFE08}"/>
    <cellStyle name="Normal 5 4 3 4 3" xfId="826" xr:uid="{31DE4FF8-0836-4F87-B5A2-F87581FAF79F}"/>
    <cellStyle name="Normal 5 4 3 4 3 2" xfId="3891" xr:uid="{A9897F4E-F45B-4BBC-B508-964D265D6046}"/>
    <cellStyle name="Normal 5 4 3 4 4" xfId="827" xr:uid="{E2AA44C5-C1A4-4DE8-BA37-CC9C50D9DF24}"/>
    <cellStyle name="Normal 5 4 3 4 4 2" xfId="6550" xr:uid="{8B7C9765-A6DA-4BA6-A32B-4CDDCE25975C}"/>
    <cellStyle name="Normal 5 4 3 4 5" xfId="6551" xr:uid="{0541C7B6-5672-4619-A5B9-6ED67DC3215D}"/>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552" xr:uid="{29A1E83A-15D1-40E5-9E18-DBE10459F71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553" xr:uid="{C5968B7A-E4E2-4F00-AFE9-63A5740C744B}"/>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554" xr:uid="{7E442E18-F186-4133-84F1-0B3D5A384820}"/>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555" xr:uid="{BA9E5030-6B90-432B-B274-96EA8CF4975E}"/>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556" xr:uid="{A61E045E-CED1-441F-8AA8-6421FFB8547E}"/>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3 2" xfId="7402" xr:uid="{B4285451-1CA8-42F5-B0D1-431D5C3C27AD}"/>
    <cellStyle name="Normal 5 4 4 4 4" xfId="851" xr:uid="{36E31E65-9939-4FC0-BBD7-D204B86FD075}"/>
    <cellStyle name="Normal 5 4 4 4 5" xfId="7277" xr:uid="{B98A68BF-6F1B-4F2D-BD23-C0B4F65DFA6E}"/>
    <cellStyle name="Normal 5 4 4 5" xfId="852" xr:uid="{489E6B3D-E185-4A11-8C73-3FFC40F8A126}"/>
    <cellStyle name="Normal 5 4 4 5 2" xfId="6557" xr:uid="{4F8F4F74-081E-4445-92CF-0D131CF64DA5}"/>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558" xr:uid="{D5EE890B-9063-4E2B-86A9-D1938A06A3E5}"/>
    <cellStyle name="Normal 5 4 5 2 2 4" xfId="6559" xr:uid="{B1246ED1-90E0-4966-B7D2-7CADD277A47C}"/>
    <cellStyle name="Normal 5 4 5 2 3" xfId="858" xr:uid="{8E1299FF-6747-4C44-BAF6-1FD00EE906C1}"/>
    <cellStyle name="Normal 5 4 5 2 3 2" xfId="3900" xr:uid="{4F04B926-113C-48B3-8CD9-88539045E0CD}"/>
    <cellStyle name="Normal 5 4 5 2 4" xfId="859" xr:uid="{32F32EED-6AA8-4A5D-A982-DB4D7A3E85D1}"/>
    <cellStyle name="Normal 5 4 5 2 4 2" xfId="6560" xr:uid="{B0315848-4ED6-45A1-8B00-EEEBCB5A65BA}"/>
    <cellStyle name="Normal 5 4 5 2 5" xfId="6561" xr:uid="{3D8ADE60-2BD9-4157-9779-7FA9AA27A170}"/>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562" xr:uid="{1279B8B2-AA2F-49F9-A5A4-184A6C2F798E}"/>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563" xr:uid="{955EF64A-FD72-4200-BBCE-629012E7AA3D}"/>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564" xr:uid="{A1E10717-5BD9-4D1C-9B92-956E5840CF56}"/>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565" xr:uid="{C8717AE1-A5A1-479E-915A-CF1E10A114A2}"/>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3 2" xfId="6566" xr:uid="{F2586106-D1FC-40C3-A2F3-BF2D755CA3CC}"/>
    <cellStyle name="Normal 5 4 7 4" xfId="878" xr:uid="{D536BF0B-D624-4ECE-ACFE-72D47054A85A}"/>
    <cellStyle name="Normal 5 4 7 4 2" xfId="4812" xr:uid="{68B1E873-4EA0-4FF4-AA21-806F8C7F0347}"/>
    <cellStyle name="Normal 5 4 7 4 3" xfId="4867" xr:uid="{260B164E-3DA8-4724-B689-968FC0A7DF0A}"/>
    <cellStyle name="Normal 5 4 7 4 4" xfId="4839" xr:uid="{2F65EC5C-6D44-47AB-83E3-D925842D2B1D}"/>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567" xr:uid="{829718DD-60D1-4B39-B53C-B57A5B51D4CD}"/>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568" xr:uid="{3DC7E25A-C7FD-4118-9E4D-8116A4DE8436}"/>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569" xr:uid="{61D09988-D193-45FA-9E75-BDEE81A6DCAA}"/>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570" xr:uid="{ED91634F-910E-4F51-B52C-F1B9ACAA5352}"/>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571" xr:uid="{BEA5C20B-A9C6-4B4D-9EF0-B2F15227E146}"/>
    <cellStyle name="Normal 5 5 2 3 2 2 4" xfId="6572" xr:uid="{4E085EF6-03F2-404E-ABAF-53C098CD000E}"/>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573" xr:uid="{FCCC71E6-8034-43FB-BF52-597098C27B7B}"/>
    <cellStyle name="Normal 5 5 2 3 2 5" xfId="6574" xr:uid="{9A534096-F33C-4671-899D-A1D654DFB299}"/>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575" xr:uid="{359D2F6E-FB6F-4ABE-BB08-B982EBE056F8}"/>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576" xr:uid="{B77D92A7-B6EB-4E69-B2B2-A59FC2729AB2}"/>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577" xr:uid="{B9295D29-ACC3-4DCC-8EDB-12096F470F17}"/>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578" xr:uid="{E9D6049B-7D4C-4E4C-8F61-306F9F14AB15}"/>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579" xr:uid="{6D25B9CC-F651-4CE3-8C0D-A1B722BB5E65}"/>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580" xr:uid="{71A41C52-3A6E-4DA4-8C34-1E22108568FF}"/>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6" xr:uid="{1DE55FE1-4740-44C8-9BF1-2E851A0EC23D}"/>
    <cellStyle name="Normal 5 5 3 2 2 2 3" xfId="4737" xr:uid="{4E1139BD-FB39-47B5-9337-0AC14E596BC9}"/>
    <cellStyle name="Normal 5 5 3 2 2 3" xfId="955" xr:uid="{0B9A5734-1A3C-4682-8F6A-A2961F3F3809}"/>
    <cellStyle name="Normal 5 5 3 2 2 3 2" xfId="4738" xr:uid="{2809F696-B600-41D0-8781-15C404F82421}"/>
    <cellStyle name="Normal 5 5 3 2 2 4" xfId="956" xr:uid="{B30D3E9E-9047-46BD-99CA-8271E6531F01}"/>
    <cellStyle name="Normal 5 5 3 2 3" xfId="957" xr:uid="{6F74A04F-63E9-43E5-AC56-5D932E22B109}"/>
    <cellStyle name="Normal 5 5 3 2 3 2" xfId="958" xr:uid="{7EEF5D27-6187-40DA-8256-2CAA0E93F66C}"/>
    <cellStyle name="Normal 5 5 3 2 3 2 2" xfId="4739" xr:uid="{3629733F-F328-4854-B721-0CB8EEA4471E}"/>
    <cellStyle name="Normal 5 5 3 2 3 3" xfId="959" xr:uid="{7D218F9D-4337-48F6-A556-CF0A3333AF3E}"/>
    <cellStyle name="Normal 5 5 3 2 3 4" xfId="960" xr:uid="{0E09CE34-1D7F-4AF8-9CF1-186606B4CFBC}"/>
    <cellStyle name="Normal 5 5 3 2 4" xfId="961" xr:uid="{67EC9E7D-3746-46A5-B5B8-D8C5C1F11152}"/>
    <cellStyle name="Normal 5 5 3 2 4 2" xfId="4740" xr:uid="{3C697E5C-1EE4-4530-ADD1-5651A586BC7E}"/>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41" xr:uid="{5C54F8C7-8B57-4654-8EDB-911E88E7FB27}"/>
    <cellStyle name="Normal 5 5 3 3 2 3" xfId="967" xr:uid="{2048BFAE-DEE6-40C6-A232-3FFD9F90799D}"/>
    <cellStyle name="Normal 5 5 3 3 2 4" xfId="968" xr:uid="{55F67E24-FE44-4BE9-A918-523F26E1B8B1}"/>
    <cellStyle name="Normal 5 5 3 3 3" xfId="969" xr:uid="{907F0F77-A54E-4C6F-8171-4E9A993AF02B}"/>
    <cellStyle name="Normal 5 5 3 3 3 2" xfId="4742" xr:uid="{2F6B4D25-8A4A-4D8D-83F0-6D53D40E0815}"/>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43" xr:uid="{6E7AC76C-8BC2-4641-B148-A7AA85AFE8A0}"/>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581" xr:uid="{8E363CE3-5DCA-412D-8423-F31EC591BA27}"/>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582" xr:uid="{2608D2DA-6F97-4D8D-9884-265F9EE30694}"/>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583" xr:uid="{5809D993-C804-4056-8F68-E49E8C5BFE1E}"/>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584" xr:uid="{7DC206EE-EF30-4A59-A25F-C6A86A000C36}"/>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585" xr:uid="{6F9379A0-CD69-4194-BF5D-BB489743FD8B}"/>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586" xr:uid="{DCA4FEAA-4CC0-4775-8AB3-A8CB1E050287}"/>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587" xr:uid="{4ACF3802-CE9E-46EA-906D-1014D49A8664}"/>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588" xr:uid="{8077555F-2E77-43F0-AAEF-0E7AC9C4F6C7}"/>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589" xr:uid="{90FC5224-0025-4970-8DCB-390B7D7FE4A1}"/>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590" xr:uid="{3F8C684F-96AF-41F6-A78D-1AD13C877E9B}"/>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591" xr:uid="{0EB9CA5F-0FC1-4BEA-83E1-251021F3A6A5}"/>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592" xr:uid="{10F3BEE6-DEE5-4779-819A-A28C6A5C8890}"/>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593" xr:uid="{05D2FC27-7E96-4502-B961-C3108023ADFC}"/>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594" xr:uid="{43DAC03B-6B40-4F62-A1CB-C999B74F8499}"/>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595" xr:uid="{5B168CF8-0BE5-4BD5-A06D-3B1FA49C2F15}"/>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7" xr:uid="{6CFFEB46-273C-4DE6-965F-F7BBC0151BD6}"/>
    <cellStyle name="Normal 6 10 2 3" xfId="1299" xr:uid="{78ED2972-A832-4B12-A26A-7E53F0E44244}"/>
    <cellStyle name="Normal 6 10 2 4" xfId="1300" xr:uid="{70F04B64-70C0-4A7D-9AFB-9BD63129E3AD}"/>
    <cellStyle name="Normal 6 10 2 5" xfId="5533" xr:uid="{0BCFFCBB-AA67-4CFB-AB65-6AF5C8B802A1}"/>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709" xr:uid="{9A1159C4-D2AC-421D-817D-FDE4E046FFEE}"/>
    <cellStyle name="Normal 6 13 5" xfId="5501" xr:uid="{1FED7C78-244D-47E9-81F1-30E6960FB0AB}"/>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15" xr:uid="{500EE8AD-563F-4588-80CE-4E1BE481D44F}"/>
    <cellStyle name="Normal 6 2 2 3" xfId="5749" xr:uid="{44AC15BD-10B0-4A86-A324-B97F706DD4BB}"/>
    <cellStyle name="Normal 6 2 3" xfId="4464" xr:uid="{BE9179EB-6BB5-44F6-A8C3-825395ED3CE8}"/>
    <cellStyle name="Normal 6 2 3 2" xfId="5638" xr:uid="{B604768A-F6C2-4C16-952B-09DE640505FF}"/>
    <cellStyle name="Normal 6 2 3 2 2" xfId="5974" xr:uid="{707ECDC3-95CB-491F-98FE-A27CA69151BD}"/>
    <cellStyle name="Normal 6 2 3 3" xfId="5807" xr:uid="{CA843864-7421-4EDB-AE9E-6B96D33EE492}"/>
    <cellStyle name="Normal 6 2 4" xfId="5596" xr:uid="{79DAA3EA-8F71-47A4-B958-28BDFFA60D19}"/>
    <cellStyle name="Normal 6 2 4 2" xfId="5862" xr:uid="{92BC6DB6-2795-406D-9EBF-357B21F90CC4}"/>
    <cellStyle name="Normal 6 2 5" xfId="5691" xr:uid="{159C62CB-3FBA-44CC-958D-12040B778EEB}"/>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596" xr:uid="{67F3C4EC-4670-4E32-B5BF-08CE54B10C5F}"/>
    <cellStyle name="Normal 6 3 2 2 2 2 2 4" xfId="6597" xr:uid="{C97A8022-072E-4B92-B3A2-20FD2B2AD49E}"/>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598" xr:uid="{279BF98C-B223-4B68-A68A-4919DF4B89E4}"/>
    <cellStyle name="Normal 6 3 2 2 2 2 5" xfId="6599" xr:uid="{AAC91DA8-E44F-4D68-BFD9-9D3A001BF31C}"/>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600" xr:uid="{D4261D08-17B8-412F-9FF0-CC7D5E94A6F6}"/>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601" xr:uid="{758D0577-9822-401C-9AF3-CCF07BED570B}"/>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602" xr:uid="{AFED4859-E888-48B7-B8C7-429B981077B7}"/>
    <cellStyle name="Normal 6 3 2 2 3 2 2 4" xfId="6603" xr:uid="{80DF202B-8181-405C-9ED9-89CAFD1E886B}"/>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604" xr:uid="{4CC8EA01-7A92-40C5-A69F-AB3688B04B3F}"/>
    <cellStyle name="Normal 6 3 2 2 3 2 5" xfId="6605" xr:uid="{2C4CB36C-82AC-4C98-8706-A2014B02418C}"/>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606" xr:uid="{1F756F92-4C6F-4D01-8841-605F4C8B6D3F}"/>
    <cellStyle name="Normal 6 3 2 2 3 3 4" xfId="6607" xr:uid="{98ABFA9B-6A1B-4D70-9F9A-0EC173434D19}"/>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608" xr:uid="{14C504CE-500E-4BD4-8F64-B1B5E60BD5C7}"/>
    <cellStyle name="Normal 6 3 2 2 3 6" xfId="6609" xr:uid="{F602FAA2-1DB5-44D9-8066-E6D18334DB99}"/>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610" xr:uid="{4CCEAFEA-495D-4D65-A09C-4AA6E217FEFE}"/>
    <cellStyle name="Normal 6 3 2 2 4 2 4" xfId="6611" xr:uid="{64847EB9-AEA8-47DB-B11D-1EA3F891506B}"/>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612" xr:uid="{2A8A1342-2CE5-41BE-84E0-2B3271E37E84}"/>
    <cellStyle name="Normal 6 3 2 2 4 5" xfId="6613" xr:uid="{6AF23A3A-AF45-4017-B3DB-46AFC6A8C5CA}"/>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614" xr:uid="{8FA7B783-2B48-423A-9BD6-0CB93845EA24}"/>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15" xr:uid="{95792427-C27A-4604-8D5A-692A78114767}"/>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16" xr:uid="{C6A00418-EFF9-4E8B-B8FC-CDDBCFEF3863}"/>
    <cellStyle name="Normal 6 3 2 3 2 2 4" xfId="6617" xr:uid="{BD9CB4E4-65A8-48F1-94B9-C860494A7BE1}"/>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18" xr:uid="{775C8132-BB0A-4B3A-BE5C-5A7DD9A3E658}"/>
    <cellStyle name="Normal 6 3 2 3 2 5" xfId="6619" xr:uid="{0801539D-69B1-490D-BA95-807F2965F07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20" xr:uid="{5DEC5C1A-5E29-4288-9D3C-2ADC6AB91CF7}"/>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21" xr:uid="{37E8233C-DE32-4353-B900-BCEBA68DDD79}"/>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22" xr:uid="{3E4CBE2A-5344-461D-A6C2-CF1115A834B4}"/>
    <cellStyle name="Normal 6 3 2 4 2 2 4" xfId="6623" xr:uid="{3EE69FB2-7099-4016-ADEF-FA96233BD3AF}"/>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24" xr:uid="{519C7BFD-2F9C-4C80-BEC2-4566F0B63E17}"/>
    <cellStyle name="Normal 6 3 2 4 2 5" xfId="6625" xr:uid="{2B54B230-61B1-4A59-849B-2E1BDAC44791}"/>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26" xr:uid="{13D2907C-A056-43AC-8693-F9297BC5924B}"/>
    <cellStyle name="Normal 6 3 2 4 3 4" xfId="6627" xr:uid="{D037C999-8F00-4F12-89B9-0FE2EFBE8EE1}"/>
    <cellStyle name="Normal 6 3 2 4 4" xfId="1370" xr:uid="{32EA65B7-1AF0-4FA4-82C1-E22F4D0744F2}"/>
    <cellStyle name="Normal 6 3 2 4 4 2" xfId="3956" xr:uid="{79D55C95-293E-4933-8E1E-FF0B83BCAA76}"/>
    <cellStyle name="Normal 6 3 2 4 5" xfId="1371" xr:uid="{68120AB3-2D71-4C26-9740-BB0F8E99B546}"/>
    <cellStyle name="Normal 6 3 2 4 5 2" xfId="6628" xr:uid="{DA1518C0-EC00-4C73-9FF9-0BC1C140451A}"/>
    <cellStyle name="Normal 6 3 2 4 6" xfId="6629" xr:uid="{16773E92-41B4-42C3-BB95-3C1481EA16A9}"/>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30" xr:uid="{89ED77D6-DA5B-464A-A32C-C7F7784E1C07}"/>
    <cellStyle name="Normal 6 3 2 5 2 4" xfId="6631" xr:uid="{10C29B28-9A36-41E6-B80C-9B38EFD05019}"/>
    <cellStyle name="Normal 6 3 2 5 3" xfId="1374" xr:uid="{7930DC25-C650-4FFB-8748-4067778F35CC}"/>
    <cellStyle name="Normal 6 3 2 5 3 2" xfId="3960" xr:uid="{3CE59E74-D3F6-4234-8504-5D315B77EDC6}"/>
    <cellStyle name="Normal 6 3 2 5 4" xfId="1375" xr:uid="{514D1D2B-AD91-4B8C-A70A-A1EAFC552A6E}"/>
    <cellStyle name="Normal 6 3 2 5 4 2" xfId="6632" xr:uid="{A8250C35-3C82-46E0-B18C-F42EE8EFDAB2}"/>
    <cellStyle name="Normal 6 3 2 5 5" xfId="6633" xr:uid="{393D12B4-724B-4512-8ABD-40D6394DF71A}"/>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34" xr:uid="{3D66A0D7-1D52-4954-97AE-6F65AFCD3AE0}"/>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35" xr:uid="{442FB388-8AEB-4E3F-8FB8-0178D953E2B8}"/>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36" xr:uid="{B2AF8119-AE3D-4382-9E53-7DD5F073A516}"/>
    <cellStyle name="Normal 6 3 3 2 2 2 4" xfId="6637" xr:uid="{EFC6BA6D-8A0F-4611-85FA-2BBD399425D6}"/>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38" xr:uid="{4565FEBA-30E0-4B1E-BEEA-990AF82FCEC3}"/>
    <cellStyle name="Normal 6 3 3 2 2 5" xfId="6639" xr:uid="{D4410404-D66B-4765-B971-F5A751483AD6}"/>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640" xr:uid="{DC8ACB00-B973-4ECA-A516-71681CD32AC0}"/>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641" xr:uid="{5FF04602-BEB1-47C3-A6A3-135E84C48BC9}"/>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642" xr:uid="{E6ECDCB1-BC57-493B-9C6A-8A2A4231CD9F}"/>
    <cellStyle name="Normal 6 3 3 3 2 2 4" xfId="6643" xr:uid="{664A6F01-563D-4C09-B74B-FDF02E563D7B}"/>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644" xr:uid="{E212B143-7313-4155-95C8-6F8BC1D50DF4}"/>
    <cellStyle name="Normal 6 3 3 3 2 5" xfId="6645" xr:uid="{D4EF5A5E-0D3E-4637-9F43-6EF44ED3E1CB}"/>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646" xr:uid="{B525D857-9893-4C74-81D7-27FB4A1E63C7}"/>
    <cellStyle name="Normal 6 3 3 3 3 4" xfId="6647" xr:uid="{D54AA038-33E1-4251-9F23-B1DFBE9DF462}"/>
    <cellStyle name="Normal 6 3 3 3 4" xfId="1402" xr:uid="{3C5AC31F-508B-4E63-917B-A260E251AE9B}"/>
    <cellStyle name="Normal 6 3 3 3 4 2" xfId="3976" xr:uid="{2BCD2801-5F83-4899-A665-A7D7DE2BD02F}"/>
    <cellStyle name="Normal 6 3 3 3 5" xfId="1403" xr:uid="{5AB51410-858D-4122-A106-B5C933F1CBA7}"/>
    <cellStyle name="Normal 6 3 3 3 5 2" xfId="6648" xr:uid="{BA6E3AAF-A813-408B-9434-706F3ADF5688}"/>
    <cellStyle name="Normal 6 3 3 3 6" xfId="6649" xr:uid="{E7FC2559-EB95-430E-9AC1-150B8F6DD4DF}"/>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650" xr:uid="{2677F66A-BF40-4554-8AC2-63F1F9F083ED}"/>
    <cellStyle name="Normal 6 3 3 4 2 4" xfId="6651" xr:uid="{526733F5-6EB9-4B4C-B007-AB972F03C83C}"/>
    <cellStyle name="Normal 6 3 3 4 3" xfId="1406" xr:uid="{80B1739B-1040-4A2A-83FB-B15E508AF00C}"/>
    <cellStyle name="Normal 6 3 3 4 3 2" xfId="3980" xr:uid="{61CA7092-1CB1-45D1-97DC-21940C13C62D}"/>
    <cellStyle name="Normal 6 3 3 4 4" xfId="1407" xr:uid="{9611674A-52FE-4E06-81C8-D391FFA10E16}"/>
    <cellStyle name="Normal 6 3 3 4 4 2" xfId="6652" xr:uid="{81520E43-1A61-4215-B048-60CC6AE0DC64}"/>
    <cellStyle name="Normal 6 3 3 4 5" xfId="6653" xr:uid="{E5AFD163-332B-40F5-892A-8AA72171AB49}"/>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654" xr:uid="{BD6FCF79-6FD4-4921-8136-0F0E14A17610}"/>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655" xr:uid="{CD40DA2D-F5CB-4DEB-984D-7329B1D4B978}"/>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656" xr:uid="{D07A4C64-E09A-48DF-96F7-815CB9F20528}"/>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657" xr:uid="{3D431D52-5F6F-4E90-9FC1-13BFDBEDB7A7}"/>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658" xr:uid="{C8F21966-1F08-4ECA-AABE-F919E450577B}"/>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659" xr:uid="{94B55C2F-655C-4D21-A281-12E401AC0F49}"/>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660" xr:uid="{AD0B00D6-42C6-498E-AC2A-7267B295CB1B}"/>
    <cellStyle name="Normal 6 3 5 2 2 4" xfId="6661" xr:uid="{EC89C650-A213-4639-B632-3EAACC69D556}"/>
    <cellStyle name="Normal 6 3 5 2 3" xfId="1438" xr:uid="{EBFD4630-BD83-4B22-8A41-3C2CCA07CCB3}"/>
    <cellStyle name="Normal 6 3 5 2 3 2" xfId="3989" xr:uid="{3FC97157-39CD-43AE-A36C-630FCD57C611}"/>
    <cellStyle name="Normal 6 3 5 2 4" xfId="1439" xr:uid="{0CD1766B-EB05-4C26-A782-89ABFCFE2E8B}"/>
    <cellStyle name="Normal 6 3 5 2 4 2" xfId="6662" xr:uid="{509E2B47-1873-47F0-B505-4D2131654EAF}"/>
    <cellStyle name="Normal 6 3 5 2 5" xfId="6663" xr:uid="{A84A809D-82F7-4858-8A79-CC4DCDFE128C}"/>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664" xr:uid="{C5A551D1-56F2-4BD4-8BFC-912B5455C2CC}"/>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665" xr:uid="{DA8E177E-E4C9-4461-8137-DF49AA069102}"/>
    <cellStyle name="Normal 6 3 5 6" xfId="1446" xr:uid="{7106F11B-33D5-412F-B9FD-742D63E5E706}"/>
    <cellStyle name="Normal 6 3 5 6 2" xfId="7412" xr:uid="{F04CDD6D-61FB-4D10-A975-A5DD3CE03401}"/>
    <cellStyle name="Normal 6 3 5 7" xfId="7392" xr:uid="{8F60B369-7225-464D-BCCC-7832CE93795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666" xr:uid="{0C5798EA-3011-434E-AF0A-1F5F5A03672A}"/>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667" xr:uid="{DD94A7CE-8321-4253-B44C-80AED85E7CB4}"/>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668" xr:uid="{BD49466B-7A14-4726-A406-504F08FF3DCE}"/>
    <cellStyle name="Normal 6 3 7 4" xfId="1458" xr:uid="{1AB46118-421F-41AB-8898-4A7B2991753D}"/>
    <cellStyle name="Normal 6 3 7 5" xfId="5556" xr:uid="{1FA09150-7A11-4966-947E-7DDC1C7D3C83}"/>
    <cellStyle name="Normal 6 3 8" xfId="1459" xr:uid="{B97D0556-E073-483C-8E9E-EF7CD8205D0C}"/>
    <cellStyle name="Normal 6 3 8 2" xfId="1460" xr:uid="{BC1F8311-578C-4084-BEB6-20AB1E2BEFA4}"/>
    <cellStyle name="Normal 6 3 8 3" xfId="1461" xr:uid="{F97E7215-D82E-458A-AE1A-47AD554613D6}"/>
    <cellStyle name="Normal 6 3 8 3 2" xfId="7400" xr:uid="{5499158A-D284-460B-AD52-4B24A214056D}"/>
    <cellStyle name="Normal 6 3 8 4" xfId="1462" xr:uid="{DF24A8E8-2876-44D0-97BD-059D66DD2E20}"/>
    <cellStyle name="Normal 6 3 9" xfId="1463" xr:uid="{862CBFEE-1709-4966-AA21-1FCE76124FC4}"/>
    <cellStyle name="Normal 6 3 9 2" xfId="4901" xr:uid="{A2E31804-5771-4FEA-A16D-6AB306F41D3B}"/>
    <cellStyle name="Normal 6 3 9 2 2" xfId="6669" xr:uid="{9A2545D5-F432-494A-B950-D7BF17AAE79B}"/>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670" xr:uid="{B20937AE-461D-43C0-88F5-71F51E5AAA79}"/>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671" xr:uid="{5ED34B3F-585B-420F-816E-35C1D178E6F0}"/>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672" xr:uid="{000C97B4-29D7-497C-9E7F-57F2F8F4B29F}"/>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673" xr:uid="{BFCEC686-1A66-4307-9D51-07992090C64A}"/>
    <cellStyle name="Normal 6 4 2 3 2 2 4" xfId="6674" xr:uid="{B5A75695-7762-49CC-94F8-8E37D22F4407}"/>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675" xr:uid="{5A43B60F-D9C0-4294-89B6-3FB16683A77A}"/>
    <cellStyle name="Normal 6 4 2 3 2 5" xfId="6676" xr:uid="{133777BE-D65B-431E-AC20-DCBD0F06F9DD}"/>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677" xr:uid="{16B6E6AC-FBF2-43E9-899A-681AADD04716}"/>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678" xr:uid="{98DD232B-FBBA-4F8D-A2E0-5B71385B63EC}"/>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679" xr:uid="{B354A3F0-A8EB-42C3-B56C-D2E1BEC5D283}"/>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680" xr:uid="{064BA2DB-A50A-4684-8331-53DA76598ED4}"/>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681" xr:uid="{CFB027F5-3FE1-4924-91BC-86FE1D57C3FC}"/>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682" xr:uid="{0E9ABF37-9F93-4871-8754-7ABF6742C4DD}"/>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44" xr:uid="{12C13AEB-BF26-4EF9-866B-F589841470EA}"/>
    <cellStyle name="Normal 6 4 3 2 2 2 3" xfId="4745" xr:uid="{6938DAC5-55C4-4371-9A22-E5A075A0C1A6}"/>
    <cellStyle name="Normal 6 4 3 2 2 3" xfId="1535" xr:uid="{54EDD147-8464-49D6-9FD8-FBE229AE6C84}"/>
    <cellStyle name="Normal 6 4 3 2 2 3 2" xfId="4746" xr:uid="{F95C2002-C49F-49C6-A087-2739B1FB6AD9}"/>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7" xr:uid="{A0DC7DD0-DE35-4ED6-BD6A-3BD7A6BAE296}"/>
    <cellStyle name="Normal 6 4 3 2 3 3" xfId="1539" xr:uid="{41F59589-B0BF-4397-B3AA-1A1BB591ED69}"/>
    <cellStyle name="Normal 6 4 3 2 3 4" xfId="1540" xr:uid="{DD66B099-A9E7-4699-88C0-310CAA975BA5}"/>
    <cellStyle name="Normal 6 4 3 2 4" xfId="1541" xr:uid="{2FCEB7BF-C062-4976-833B-AC89C16DF7E1}"/>
    <cellStyle name="Normal 6 4 3 2 4 2" xfId="4748" xr:uid="{13558EC7-4463-48B7-BDB3-D2E44890EF83}"/>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9" xr:uid="{64A5B67C-AD4D-4017-9ABD-D259AB562A70}"/>
    <cellStyle name="Normal 6 4 3 3 2 3" xfId="1547" xr:uid="{FCE980FA-1892-43EA-9433-4B6B841101D9}"/>
    <cellStyle name="Normal 6 4 3 3 2 4" xfId="1548" xr:uid="{BE56AB12-9D71-4BE9-82F1-CB330FF251B1}"/>
    <cellStyle name="Normal 6 4 3 3 3" xfId="1549" xr:uid="{22A5F240-7413-448C-BE5E-2DF699324E6B}"/>
    <cellStyle name="Normal 6 4 3 3 3 2" xfId="4750" xr:uid="{46338317-A278-4CCA-95C6-1084A0288D46}"/>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51" xr:uid="{1EFB4337-C01D-4B2E-A25F-FA9A0334107B}"/>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683" xr:uid="{1914D72D-0869-4B29-A7D2-FC56CD65B1E2}"/>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684" xr:uid="{A9D1ADC3-9A09-45DC-8E99-F31AB026531F}"/>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685" xr:uid="{F9A4CDDF-A49C-4F5E-943E-066DF8EBEA8E}"/>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686" xr:uid="{3A875201-A0FD-40DB-98AF-1FB126359318}"/>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687" xr:uid="{43F86393-03D1-42B5-B9E3-7AFF26312249}"/>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688" xr:uid="{3B2E58D9-8A21-4D1E-B7F0-EA2381498B39}"/>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689" xr:uid="{7CD529BE-E600-49FA-A009-AC354D3FF1A6}"/>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68" xr:uid="{AC39F364-94F0-48A8-A8CE-13FE6F6474E3}"/>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690" xr:uid="{2730AAB8-8E2B-4D2E-8732-9728F484F9CA}"/>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691" xr:uid="{499397CE-3F0B-43D0-9D95-47197F68945D}"/>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692" xr:uid="{3AD86AA5-AC4B-4D53-9B86-2BBB3E8D99CE}"/>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693" xr:uid="{1C58F1E4-A01E-45C8-92F6-93DA8EC665E1}"/>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694" xr:uid="{549DB7BF-528A-4F20-BEAE-75904DF20192}"/>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695" xr:uid="{2DAEDE47-415C-41E0-B2DE-A1FDAA5BB152}"/>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696" xr:uid="{750D5EEE-6FD6-48C6-94AC-6256ECC44D7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697" xr:uid="{6A03B2D3-2F79-4A8B-9176-7AA1C7C0237C}"/>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290" xr:uid="{8B8ED76A-9077-499A-92C5-848E580F4B61}"/>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698" xr:uid="{3E42AD54-7433-43BB-BCF1-30B1176DCB22}"/>
    <cellStyle name="Normal 7 2 2 2 2 2 2 4" xfId="6699" xr:uid="{E23BBDAD-AAC9-4C55-A9C5-63AEEB182435}"/>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700" xr:uid="{8A73802A-8794-42A6-81D2-7580EF4027BE}"/>
    <cellStyle name="Normal 7 2 2 2 2 2 5" xfId="6701" xr:uid="{50EF3E85-084B-4EFC-80EA-A4190D1E2F33}"/>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702" xr:uid="{F858E121-1226-4892-8FB7-97A5C59A9665}"/>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703" xr:uid="{2D9F0327-92C0-4BC1-80C7-4152C98D6F47}"/>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704" xr:uid="{4FDBEF26-8D9E-4DC6-9CA2-ECE2431DCC88}"/>
    <cellStyle name="Normal 7 2 2 2 3 2 2 4" xfId="6705" xr:uid="{D7A7DEEA-C29D-43EA-A411-DAB76505C3E7}"/>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706" xr:uid="{C9DF16F0-DB86-4568-A5EA-7150AA393166}"/>
    <cellStyle name="Normal 7 2 2 2 3 2 5" xfId="6707" xr:uid="{8B3A426F-507F-489F-ADCE-F11D16D66704}"/>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708" xr:uid="{B6E5AC9A-E852-4162-BAD6-5006B2813C81}"/>
    <cellStyle name="Normal 7 2 2 2 3 3 4" xfId="6709" xr:uid="{6A37945E-F6BA-43F0-8FA3-0B114A5ADC72}"/>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710" xr:uid="{50F5F536-B70A-48AC-AB7E-1FEC2D6F80D7}"/>
    <cellStyle name="Normal 7 2 2 2 3 6" xfId="6711" xr:uid="{287772C5-D4DA-431A-98FE-4DAA8AFC791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712" xr:uid="{975F783A-BAC6-44FD-97CD-638AB176084A}"/>
    <cellStyle name="Normal 7 2 2 2 4 2 4" xfId="6713" xr:uid="{C70F8D6E-766C-4EA2-8C0D-2451D1BDF593}"/>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714" xr:uid="{8823995D-563D-4D91-A70C-DA5F7E33D2DC}"/>
    <cellStyle name="Normal 7 2 2 2 4 5" xfId="6715" xr:uid="{EF6E183E-7250-4762-8371-695C68C712C3}"/>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16" xr:uid="{A1E2A0FF-2B43-4BB2-A7E3-714EF66885B4}"/>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17" xr:uid="{CAC8E06B-9710-4E1B-AD0D-7C67BCC13711}"/>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18" xr:uid="{91F8E500-B1C5-4F3C-A936-CE49FB510586}"/>
    <cellStyle name="Normal 7 2 2 3 2 2 4" xfId="6719" xr:uid="{3E8B9BBB-CD42-4A35-A356-EFC72D2E934A}"/>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20" xr:uid="{FB94B31D-B874-4BC0-B65F-6286A3309BEB}"/>
    <cellStyle name="Normal 7 2 2 3 2 5" xfId="6721" xr:uid="{043F1415-D591-48E0-847D-FB4F717375F8}"/>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22" xr:uid="{A17C6E80-C539-4676-B690-FFF2408A200F}"/>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23" xr:uid="{4999A08A-A3BC-49FD-9E48-C106D167665D}"/>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24" xr:uid="{FF181AFB-D52A-4425-8A1F-84821B621DE1}"/>
    <cellStyle name="Normal 7 2 2 4 2 2 4" xfId="6725" xr:uid="{3B315719-EF3B-425B-9D0B-6A4E84595A76}"/>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26" xr:uid="{F9866B9B-1BF3-4396-B5CE-785A46B0ED27}"/>
    <cellStyle name="Normal 7 2 2 4 2 5" xfId="6727" xr:uid="{EB8D3346-14B5-48AD-B25B-246FB5BA9E04}"/>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28" xr:uid="{BC7F386B-2006-4065-9F1E-E968B0C9F8B5}"/>
    <cellStyle name="Normal 7 2 2 4 3 4" xfId="6729" xr:uid="{45BB13D8-A336-4079-82D2-C1DD97B208DB}"/>
    <cellStyle name="Normal 7 2 2 4 4" xfId="1954" xr:uid="{FB391651-8065-4F21-AD7B-69D80D0D4392}"/>
    <cellStyle name="Normal 7 2 2 4 4 2" xfId="4045" xr:uid="{1B23A7A9-65D5-422F-9494-FE1A8B23230F}"/>
    <cellStyle name="Normal 7 2 2 4 5" xfId="1955" xr:uid="{7E14A010-57F3-4D68-BAB4-2297B83AB01D}"/>
    <cellStyle name="Normal 7 2 2 4 5 2" xfId="6730" xr:uid="{E0B3AD99-8A8B-4A3F-9FED-4D0DE27D8BE0}"/>
    <cellStyle name="Normal 7 2 2 4 6" xfId="6731" xr:uid="{16F1C886-E80D-4225-AC3C-9F9B30683E0B}"/>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32" xr:uid="{35679BE9-8774-4D76-8C84-B8B60793BE43}"/>
    <cellStyle name="Normal 7 2 2 5 2 4" xfId="6733" xr:uid="{2E4836F1-AAD3-4ED7-9522-D3ABEDE0EBB5}"/>
    <cellStyle name="Normal 7 2 2 5 3" xfId="1958" xr:uid="{A5923250-9E1E-45A2-8ADB-94E438A8994C}"/>
    <cellStyle name="Normal 7 2 2 5 3 2" xfId="4049" xr:uid="{40B1C237-52B3-4263-B02F-DC884EE39B02}"/>
    <cellStyle name="Normal 7 2 2 5 4" xfId="1959" xr:uid="{FE28A06A-08D4-460A-A581-72FD407EF4AC}"/>
    <cellStyle name="Normal 7 2 2 5 4 2" xfId="6734" xr:uid="{64B3E2EB-D577-4DD3-8D48-FC7569A25AB9}"/>
    <cellStyle name="Normal 7 2 2 5 5" xfId="6735" xr:uid="{4318B404-AF27-487F-8F33-EA14A64D235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36" xr:uid="{0A08E94A-CE7C-4FB0-B0A3-3D0F3E2F3191}"/>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37" xr:uid="{BD14F275-DEB0-4FBD-AF73-4289F40170BE}"/>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38" xr:uid="{9E43A8CE-E81C-4724-86AE-DF83ECD0D398}"/>
    <cellStyle name="Normal 7 2 3 2 2 2 4" xfId="6739" xr:uid="{5E87D259-9747-4ACB-BE99-5FDA78A97455}"/>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740" xr:uid="{91ADD553-DE99-4E25-AA80-E5BEE7F85AD7}"/>
    <cellStyle name="Normal 7 2 3 2 2 5" xfId="6741" xr:uid="{D9CB3631-F9B7-4C8F-98F6-F3A9E94A184B}"/>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742" xr:uid="{41876E80-3ABC-49A2-BD22-AB3773694DE3}"/>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743" xr:uid="{1FE7FAA4-1899-45EF-85C8-D620107BF4AD}"/>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744" xr:uid="{5155A63F-9038-40AA-80C4-6C8A8DA37D87}"/>
    <cellStyle name="Normal 7 2 3 3 2 2 4" xfId="6745" xr:uid="{4E6D0E19-7761-496E-A6EB-A07C63B37C12}"/>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746" xr:uid="{CBEBF014-C71E-4343-9D2D-FC58BA98B717}"/>
    <cellStyle name="Normal 7 2 3 3 2 5" xfId="6747" xr:uid="{AB0B5F71-E3C2-4581-97B6-104FEA3F49B8}"/>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748" xr:uid="{ACAC797B-1D7A-4262-B35E-5A272DBEF310}"/>
    <cellStyle name="Normal 7 2 3 3 3 4" xfId="6749" xr:uid="{3A8C824B-087C-420A-9EDA-A4A526023ADB}"/>
    <cellStyle name="Normal 7 2 3 3 4" xfId="1986" xr:uid="{32C2C1B6-3BAD-470A-8CF3-15117B0601C3}"/>
    <cellStyle name="Normal 7 2 3 3 4 2" xfId="4065" xr:uid="{59130F42-5B7F-4BD8-BFEA-CE3AFE6529A3}"/>
    <cellStyle name="Normal 7 2 3 3 5" xfId="1987" xr:uid="{D2658936-BCCC-4661-B795-2BD5C175376D}"/>
    <cellStyle name="Normal 7 2 3 3 5 2" xfId="6750" xr:uid="{C02CB591-B9A4-4FF2-9E03-177FCA6A0882}"/>
    <cellStyle name="Normal 7 2 3 3 6" xfId="6751" xr:uid="{E878C56B-14F2-4BFB-A5F3-7D0E043BB40B}"/>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752" xr:uid="{9AC953EC-10BE-4570-A33C-CA7C7C9AB705}"/>
    <cellStyle name="Normal 7 2 3 4 2 4" xfId="6753" xr:uid="{31EF6774-C5DE-4784-B3EC-5A70316D0E6A}"/>
    <cellStyle name="Normal 7 2 3 4 3" xfId="1990" xr:uid="{A1317CA1-63D5-4F47-B41D-CF036F55768F}"/>
    <cellStyle name="Normal 7 2 3 4 3 2" xfId="4069" xr:uid="{C625CBEE-EC2A-4BDF-880F-B6A98808D583}"/>
    <cellStyle name="Normal 7 2 3 4 4" xfId="1991" xr:uid="{8BD49A71-5005-446C-B429-B7167CD3036D}"/>
    <cellStyle name="Normal 7 2 3 4 4 2" xfId="6754" xr:uid="{AFF2EFEB-DB52-478F-BDF0-EF03930DF580}"/>
    <cellStyle name="Normal 7 2 3 4 5" xfId="6755" xr:uid="{60C66868-188B-4292-AE93-EBBBF5E33A58}"/>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756" xr:uid="{CF62C757-48D7-473A-B3FD-D533C8C5B554}"/>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757" xr:uid="{85FB105E-E13F-438D-B813-78D1382CDCE1}"/>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758" xr:uid="{A8C41919-31B1-4752-B582-36AA7F306024}"/>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759" xr:uid="{4F037358-B462-4942-9441-FF33E069C64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760" xr:uid="{2EB4AC48-387E-4DF7-8399-5DA1471E8E88}"/>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761" xr:uid="{2E940B64-68B9-488B-99C6-89551274D562}"/>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762" xr:uid="{318702AA-1F18-4F83-AF89-0A1D0A33DC21}"/>
    <cellStyle name="Normal 7 2 5 2 2 4" xfId="6763" xr:uid="{33329D7B-17CE-4633-A132-576893A1C809}"/>
    <cellStyle name="Normal 7 2 5 2 3" xfId="2022" xr:uid="{B10E24F8-74F9-45D3-A3A2-F5AE1B5343DC}"/>
    <cellStyle name="Normal 7 2 5 2 3 2" xfId="4078" xr:uid="{20DE82C0-078F-4CBD-AE2F-F1D3F74D2DD1}"/>
    <cellStyle name="Normal 7 2 5 2 4" xfId="2023" xr:uid="{03AA4B68-8714-4D4A-AC4A-0F09160F27DB}"/>
    <cellStyle name="Normal 7 2 5 2 4 2" xfId="6764" xr:uid="{B84E8475-FF23-4FDF-B635-56FE01FDF6A9}"/>
    <cellStyle name="Normal 7 2 5 2 5" xfId="6765" xr:uid="{582CF76D-429C-4EDE-84F7-FDB4E5E7DB5C}"/>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766" xr:uid="{87DDFEFD-4113-4597-9D11-D322AF50017F}"/>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767" xr:uid="{C2BE066C-91C0-4705-922E-D41A4C8A3D89}"/>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768" xr:uid="{4DC3468C-7AC3-4C2D-AD59-BE488AFD92B2}"/>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769" xr:uid="{02D54B85-7ACB-4D1A-A9A1-44A0774A2578}"/>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3 2" xfId="6770" xr:uid="{F55B2653-87D5-4018-B0F4-9F26C461DC5A}"/>
    <cellStyle name="Normal 7 2 7 4" xfId="2042" xr:uid="{83892F64-5EB8-4146-BD50-D9297065C275}"/>
    <cellStyle name="Normal 7 2 7 4 2" xfId="4808" xr:uid="{49389FAF-1F11-4503-8E5D-1659C24E0B98}"/>
    <cellStyle name="Normal 7 2 7 4 3" xfId="4869" xr:uid="{8D3BC950-EF98-4831-B148-A967BDC9337D}"/>
    <cellStyle name="Normal 7 2 7 4 4" xfId="4837" xr:uid="{A890C8BF-562A-4ABD-9AF1-7BA962DC7F99}"/>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771" xr:uid="{03EE3063-A04C-4270-8CBB-D7FC28BC5D05}"/>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772" xr:uid="{6A6BD3E4-49EF-4D7A-8E5F-D4E653C5B194}"/>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773" xr:uid="{C4F89361-F046-47BA-9519-735DA7DAB0A2}"/>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774" xr:uid="{F97ACABD-58F3-4DA5-A8E4-368D389B82CE}"/>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775" xr:uid="{5917F13B-30DF-418D-AAE5-F7C80694B87F}"/>
    <cellStyle name="Normal 7 3 2 3 2 2 4" xfId="6776" xr:uid="{4B770B10-A4A1-4D53-AECF-D5AC212C33A0}"/>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777" xr:uid="{0F7E28D7-AEB2-430D-BF0C-3EA4E818030D}"/>
    <cellStyle name="Normal 7 3 2 3 2 5" xfId="6778" xr:uid="{6832CEBA-A783-4285-AB18-AF12437081DF}"/>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779" xr:uid="{02AC70E2-3714-4F2E-ACC0-FB1CD8D704C3}"/>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780" xr:uid="{D302DF26-8883-4DB3-8A52-94202002948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781" xr:uid="{DA9731CB-B7FD-4F92-9A89-F9D30B3B9216}"/>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782" xr:uid="{8396BA7B-429D-44DF-AF49-A4D9A27FB7DF}"/>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783" xr:uid="{C60AEF56-F95C-4527-B702-684C63E02FB6}"/>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784" xr:uid="{B18EF5C2-024E-484C-87A6-2604F795800A}"/>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52" xr:uid="{397080D9-F817-42AD-9A50-F529AFD8A2F9}"/>
    <cellStyle name="Normal 7 3 3 2 2 2 3" xfId="4753" xr:uid="{2F88EDC5-8029-4037-A7FF-1EF557F87D11}"/>
    <cellStyle name="Normal 7 3 3 2 2 3" xfId="2119" xr:uid="{59EE3DA1-DB0B-4770-AA07-504ACC639355}"/>
    <cellStyle name="Normal 7 3 3 2 2 3 2" xfId="4754" xr:uid="{A445C8EB-0507-4A2C-B67C-D3927288F94D}"/>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55" xr:uid="{0598B684-1C28-49FA-A7FF-7A945E84E77C}"/>
    <cellStyle name="Normal 7 3 3 2 3 3" xfId="2123" xr:uid="{8BA5261E-569D-49BE-89DD-562D6FBA77FA}"/>
    <cellStyle name="Normal 7 3 3 2 3 4" xfId="2124" xr:uid="{6BD07A24-FC51-4606-8F5E-A0DE4A254F35}"/>
    <cellStyle name="Normal 7 3 3 2 4" xfId="2125" xr:uid="{BA0F5F31-4A61-4B98-B603-DE9AC5B89C49}"/>
    <cellStyle name="Normal 7 3 3 2 4 2" xfId="4756" xr:uid="{D0082869-4A79-4445-84B5-063B42380486}"/>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7" xr:uid="{122C11ED-11B0-4CBB-B165-EC0E173DBF1C}"/>
    <cellStyle name="Normal 7 3 3 3 2 3" xfId="2131" xr:uid="{CEFF65FE-1D46-48DD-B7EC-07A68A665CF4}"/>
    <cellStyle name="Normal 7 3 3 3 2 4" xfId="2132" xr:uid="{0A9F0429-60CB-49E9-8011-EC3D5B851C09}"/>
    <cellStyle name="Normal 7 3 3 3 3" xfId="2133" xr:uid="{BA14379C-3141-49B5-8B94-0F50BB76AF4B}"/>
    <cellStyle name="Normal 7 3 3 3 3 2" xfId="4758" xr:uid="{9360542E-C74B-487C-BB0A-13B29E36228F}"/>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9" xr:uid="{3918C5B1-AC44-4021-A759-B2694FCB8711}"/>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785" xr:uid="{DC95ACFC-9AE1-4F53-AAE1-DAD2D577D797}"/>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786" xr:uid="{4FA2ED1B-E6A2-4581-BFD3-ACEDFF4EC7E1}"/>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787" xr:uid="{7BF647DF-753F-46DE-9545-54906C2F3BC9}"/>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788" xr:uid="{9434ABEA-C541-4C47-A4C1-E2A188C9E37D}"/>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789" xr:uid="{6BDDC366-8196-42E7-99C0-A4410EADA857}"/>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790" xr:uid="{FF07B167-B5F8-4183-87E7-1238418DD3BC}"/>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791" xr:uid="{A4695A94-5260-4EFD-9C03-1D032E17D314}"/>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792" xr:uid="{6C03DE77-3F71-4E11-96F2-6801DFB70C8E}"/>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793" xr:uid="{B724155A-F7D4-4853-B9DA-E31515C84E6A}"/>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794" xr:uid="{5C837228-AD3D-4571-ACF9-90A184D121CA}"/>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795" xr:uid="{A4E13FB0-E46B-4184-9150-AE15FA7B490B}"/>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796" xr:uid="{4355A66D-B1CA-4F02-A56A-0EDB0F7F9265}"/>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797" xr:uid="{E4C5BA25-BE9F-4192-83AA-AD4C2D4F40B7}"/>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798" xr:uid="{F51BCEF6-6665-4AA8-B3ED-01117820146B}"/>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799" xr:uid="{7CF8C8F5-DEE0-4FBA-B9B2-C65AABA90728}"/>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70" xr:uid="{0C6DAA24-9F26-424D-B665-4F5CC64CADD6}"/>
    <cellStyle name="Normal 7 9 2 3" xfId="2475" xr:uid="{44AC2D5D-15E7-4B2A-9537-59F2C344EE1B}"/>
    <cellStyle name="Normal 7 9 2 4" xfId="2476" xr:uid="{B3894D3C-1D8E-46B7-B156-48246220C3E8}"/>
    <cellStyle name="Normal 7 9 3" xfId="2477" xr:uid="{C2173BBD-3813-4F4E-A72B-9C9D64F6AACF}"/>
    <cellStyle name="Normal 7 9 3 2" xfId="5523" xr:uid="{B3D0911D-3ADD-44AE-94A8-8CBE7FFC5C0E}"/>
    <cellStyle name="Normal 7 9 4" xfId="2478" xr:uid="{E54CEC28-D8CE-4A63-B422-E849457E4CFD}"/>
    <cellStyle name="Normal 7 9 4 2" xfId="4807" xr:uid="{349E064F-A6D0-47CF-9B41-40E6B6605FBC}"/>
    <cellStyle name="Normal 7 9 4 3" xfId="4871" xr:uid="{1E567933-BF62-4156-9519-DB0286A78467}"/>
    <cellStyle name="Normal 7 9 4 4" xfId="4836" xr:uid="{762C21D3-7C27-487F-858A-8BF464C66063}"/>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289" xr:uid="{11C5D9B9-78AE-4089-885F-8FA81E8F3D25}"/>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800" xr:uid="{E1B731EE-54E0-466B-9711-678201A8BDB1}"/>
    <cellStyle name="Normal 8 2 2 2 2 2 2 4" xfId="6801" xr:uid="{42BD5B1C-BAB5-4BA5-9AD5-2116112FE92A}"/>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802" xr:uid="{FD51E455-12F7-4228-8E3C-6EC3CE76CFE9}"/>
    <cellStyle name="Normal 8 2 2 2 2 2 5" xfId="6803" xr:uid="{235FD148-F9A0-4B87-BBF2-3B79DDB2B92B}"/>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804" xr:uid="{6D4E2865-A96E-4185-8F1B-D5070C91B0E2}"/>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805" xr:uid="{B2D45DBC-236B-4105-B2D5-240102DFB8AB}"/>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806" xr:uid="{0818B8C2-4057-43D1-8E55-67C917CE2AA3}"/>
    <cellStyle name="Normal 8 2 2 2 3 2 2 4" xfId="6807" xr:uid="{01C8D1EE-9DD2-4FA1-8A96-32169E758DB4}"/>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808" xr:uid="{0698E40D-262D-4556-B97B-B98079039456}"/>
    <cellStyle name="Normal 8 2 2 2 3 2 5" xfId="6809" xr:uid="{410EF310-0787-46FB-9E9F-6C5840C5BF67}"/>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810" xr:uid="{B072F0A9-27E5-484C-BAF5-51A2881A2CFF}"/>
    <cellStyle name="Normal 8 2 2 2 3 3 4" xfId="6811" xr:uid="{06782FA4-CE36-42C3-BB05-217432E48E62}"/>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812" xr:uid="{5A164C51-7092-42BA-A928-6AD56E9965DE}"/>
    <cellStyle name="Normal 8 2 2 2 3 6" xfId="6813" xr:uid="{AECC81CC-630C-4733-8F60-FA2000FBF005}"/>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814" xr:uid="{A1046A55-8511-41E7-8B7F-BAC360AFF61A}"/>
    <cellStyle name="Normal 8 2 2 2 4 2 4" xfId="6815" xr:uid="{9E3B7453-9CA0-4033-A23E-C52417ADE398}"/>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16" xr:uid="{7E70921E-8DCC-4410-B668-7EC5E1112081}"/>
    <cellStyle name="Normal 8 2 2 2 4 5" xfId="6817" xr:uid="{8AAAC395-D1EF-4FDE-888A-67B14F6A312A}"/>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18" xr:uid="{BFD1003D-C18F-4070-97BE-ADFD79BD2814}"/>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19" xr:uid="{699F6DCB-A2DB-4EE3-93FE-9AD7E19BE81B}"/>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20" xr:uid="{019FF34E-E636-4559-A892-6FAB93E0B2AD}"/>
    <cellStyle name="Normal 8 2 2 3 2 2 4" xfId="6821" xr:uid="{CC93B091-638F-496F-9680-E19DA1053841}"/>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22" xr:uid="{3C270BE7-A473-4D9E-966B-1168288B34AA}"/>
    <cellStyle name="Normal 8 2 2 3 2 5" xfId="6823" xr:uid="{1DB0B3BA-0BF8-4402-8C19-E06433D9B738}"/>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24" xr:uid="{DFB1F73D-B271-40C9-B367-5DEB4D46FF23}"/>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25" xr:uid="{F7680034-BCE0-45FE-AA12-70CC827A34B0}"/>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26" xr:uid="{FAAD2B07-594B-4AA5-9FAA-691392529EF2}"/>
    <cellStyle name="Normal 8 2 2 4 2 2 4" xfId="6827" xr:uid="{37FD346E-C80E-4D43-83CF-AE381BCF06FC}"/>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28" xr:uid="{267A40A0-5938-45B5-BD09-C5F774B08D44}"/>
    <cellStyle name="Normal 8 2 2 4 2 5" xfId="6829" xr:uid="{95B21A42-2ED1-4C36-BAF0-F18D86AB27B2}"/>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30" xr:uid="{F27BF4EC-A697-4BC3-92E0-1B8192BABAE4}"/>
    <cellStyle name="Normal 8 2 2 4 3 4" xfId="6831" xr:uid="{142750E6-D9AA-435E-9D3A-60F4B2ECFFDF}"/>
    <cellStyle name="Normal 8 2 2 4 4" xfId="2546" xr:uid="{35E8498E-13DB-44A8-8DA4-78E5D70C66CB}"/>
    <cellStyle name="Normal 8 2 2 4 4 2" xfId="4134" xr:uid="{0C4D24B4-8715-4BE3-A333-22FCAB3D0261}"/>
    <cellStyle name="Normal 8 2 2 4 5" xfId="2547" xr:uid="{0AAF00BB-11DF-417F-B0DD-85000E3FF44A}"/>
    <cellStyle name="Normal 8 2 2 4 5 2" xfId="6832" xr:uid="{E54011BE-3454-4D33-9C84-EA1FC9FD6587}"/>
    <cellStyle name="Normal 8 2 2 4 6" xfId="6833" xr:uid="{2E64F272-084C-41E9-A62F-A36E941F0B35}"/>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34" xr:uid="{CCFADB63-6E5D-4B4B-81E9-66ABF680E895}"/>
    <cellStyle name="Normal 8 2 2 5 2 4" xfId="6835" xr:uid="{27714242-6BEB-4C7F-8A8F-F57051AC8380}"/>
    <cellStyle name="Normal 8 2 2 5 3" xfId="2550" xr:uid="{16C7C427-7BF1-435A-A480-580895206EDE}"/>
    <cellStyle name="Normal 8 2 2 5 3 2" xfId="4138" xr:uid="{438AB419-A079-4205-9DC8-913AA3048381}"/>
    <cellStyle name="Normal 8 2 2 5 4" xfId="2551" xr:uid="{490FB896-AB53-421E-B01D-3FFF1ED208FC}"/>
    <cellStyle name="Normal 8 2 2 5 4 2" xfId="6836" xr:uid="{F169F125-17C5-4881-B699-BCF26D1F3BEA}"/>
    <cellStyle name="Normal 8 2 2 5 5" xfId="6837" xr:uid="{A20E418E-A1C3-488C-BC1F-5012C6E1640E}"/>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38" xr:uid="{6005C7EF-C7D2-4E11-B8D0-974D908FC44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839" xr:uid="{252BACF4-49AD-4917-8786-1A8170121283}"/>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840" xr:uid="{44A5B896-6349-4E78-8992-68BA26D4D009}"/>
    <cellStyle name="Normal 8 2 3 2 2 2 4" xfId="6841" xr:uid="{1828F3E7-359F-4924-A17E-29A7905AA821}"/>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842" xr:uid="{B0B6087E-8D3A-44F8-AAA3-0FA143476AE8}"/>
    <cellStyle name="Normal 8 2 3 2 2 5" xfId="6843" xr:uid="{DE6001C6-8481-4EAD-9A77-166A45CE60FF}"/>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844" xr:uid="{9DF0D83A-13A8-4604-AE5E-6CA17BD056AB}"/>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845" xr:uid="{719FD025-207F-46E7-B42D-A0F7BF615D23}"/>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846" xr:uid="{E9C24867-7D67-46FB-89C7-F8F336C299B5}"/>
    <cellStyle name="Normal 8 2 3 3 2 2 4" xfId="6847" xr:uid="{61F4C5A3-5193-4651-BA21-A6DD576B4258}"/>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848" xr:uid="{85DC4112-F175-4F44-ACD9-600CC2D27773}"/>
    <cellStyle name="Normal 8 2 3 3 2 5" xfId="6849" xr:uid="{989B437C-B6E4-4D93-9E63-40FB6C8D72E7}"/>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850" xr:uid="{8540FD2C-7C8D-46A9-88F7-EE6D44EE4F3D}"/>
    <cellStyle name="Normal 8 2 3 3 3 4" xfId="6851" xr:uid="{5A390552-67DD-4D6C-A77A-5418EC41D58E}"/>
    <cellStyle name="Normal 8 2 3 3 4" xfId="2578" xr:uid="{201CDECC-0F79-42B3-BA5D-1FF767776EAE}"/>
    <cellStyle name="Normal 8 2 3 3 4 2" xfId="4154" xr:uid="{F0764594-0912-40FE-A687-EE667D5C66D4}"/>
    <cellStyle name="Normal 8 2 3 3 5" xfId="2579" xr:uid="{0A9F30B0-8B87-49B4-9A4A-D6B3D3E622CA}"/>
    <cellStyle name="Normal 8 2 3 3 5 2" xfId="6852" xr:uid="{487B7C2D-05D7-443E-9468-3D979FE44E5C}"/>
    <cellStyle name="Normal 8 2 3 3 6" xfId="6853" xr:uid="{CC626C1A-E3FE-4F18-91BA-47F4AD33C02E}"/>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854" xr:uid="{86F9D29E-CB4E-44E9-93BD-BE14E2179E7A}"/>
    <cellStyle name="Normal 8 2 3 4 2 4" xfId="6855" xr:uid="{B1C25CE1-E3E7-412B-9F46-02718756D167}"/>
    <cellStyle name="Normal 8 2 3 4 3" xfId="2582" xr:uid="{D43872AD-3A6A-40F6-A289-4F6A6782E267}"/>
    <cellStyle name="Normal 8 2 3 4 3 2" xfId="4158" xr:uid="{24068D43-267F-405F-8012-3A266CD0A538}"/>
    <cellStyle name="Normal 8 2 3 4 4" xfId="2583" xr:uid="{65593F32-7F6C-4F57-8134-D85745AAF1B3}"/>
    <cellStyle name="Normal 8 2 3 4 4 2" xfId="6856" xr:uid="{36A5B93E-8091-41B0-856A-304D71152A90}"/>
    <cellStyle name="Normal 8 2 3 4 5" xfId="6857" xr:uid="{F12FF1EF-923E-4DD6-8488-BC7415AA5034}"/>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858" xr:uid="{62454E74-077E-4887-915A-92D7E1ED632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859" xr:uid="{3611CE98-C4E7-4CEC-813D-023B5FDB4772}"/>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860" xr:uid="{91795E48-81FB-46CF-9716-1CA88042230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861" xr:uid="{E3C9E476-3661-4F5E-A831-36E468A334BC}"/>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862" xr:uid="{4B63E2B3-B07A-4FF2-8980-B1EBDBD0FAFE}"/>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863" xr:uid="{685C5D1E-E0E7-47F6-B64D-60EF45EB8B5E}"/>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864" xr:uid="{58650E68-581D-4E57-A43C-DB8417D73770}"/>
    <cellStyle name="Normal 8 2 5 2 2 4" xfId="6865" xr:uid="{BDA2B6BC-3E70-4D65-AB88-3B3395EBE53B}"/>
    <cellStyle name="Normal 8 2 5 2 3" xfId="2614" xr:uid="{6AD25A2B-33C1-415C-BBF9-9E825B2F987B}"/>
    <cellStyle name="Normal 8 2 5 2 3 2" xfId="4167" xr:uid="{2F3D5B85-5277-408A-A2BC-668129D87055}"/>
    <cellStyle name="Normal 8 2 5 2 4" xfId="2615" xr:uid="{097C4F6C-E4DF-4ABC-B1A3-77336B5A6F32}"/>
    <cellStyle name="Normal 8 2 5 2 4 2" xfId="6866" xr:uid="{5A889D2D-7294-42CD-9828-225C91141B60}"/>
    <cellStyle name="Normal 8 2 5 2 5" xfId="6867" xr:uid="{20B5009C-B4D0-4A66-9678-220379E95B7C}"/>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868" xr:uid="{A8338C0F-6BE1-4321-9911-E5B8012CF226}"/>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869" xr:uid="{531736A1-BB64-4759-9F03-27A775D27898}"/>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870" xr:uid="{4466AE24-6CF7-432D-92F5-FFDBE9B8DDCD}"/>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871" xr:uid="{09AAA2FB-8F33-4D55-A21D-146B3D928D50}"/>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872" xr:uid="{6EFAFB66-7956-4034-B336-630BACCE75BE}"/>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873" xr:uid="{D4B92439-AE50-4B6E-9F31-7E0248F3D069}"/>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874" xr:uid="{4BC3CCEC-8124-40C6-8586-6965FE340AAE}"/>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875" xr:uid="{876AF743-EB02-4EBF-8F20-6979D6C66B71}"/>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876" xr:uid="{F671753B-6BF3-450D-B483-10A3915D53BF}"/>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877" xr:uid="{D5A6784E-1BE4-45E9-9DB7-B278F59099F1}"/>
    <cellStyle name="Normal 8 3 2 3 2 2 4" xfId="6878" xr:uid="{011F6E23-D4B1-4C2E-A878-BE820C840964}"/>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879" xr:uid="{AD32D769-F167-43C1-8177-1C15E59FF790}"/>
    <cellStyle name="Normal 8 3 2 3 2 5" xfId="6880" xr:uid="{8C815734-AEED-488F-8694-E51DA1A8C5AD}"/>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881" xr:uid="{D3A5C8BA-43FF-4C79-97C8-4C724A3DAF32}"/>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882" xr:uid="{DAD93412-A604-444B-9B41-1A093FA49216}"/>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883" xr:uid="{85674EE6-3675-436D-B74C-DB524BE39333}"/>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884" xr:uid="{B9F0B33B-DF94-4D95-AF9F-69366C76D2DD}"/>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885" xr:uid="{7EF8257B-6CC4-456C-8A75-59680561307D}"/>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886" xr:uid="{CB7BD9F1-06C8-4443-9DCC-CBEEA7321B40}"/>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60" xr:uid="{65947E35-4E83-46EB-9FC9-D9248EB842AD}"/>
    <cellStyle name="Normal 8 3 3 2 2 2 3" xfId="4761" xr:uid="{938CF5EB-D6C1-4307-B2B6-3B9A6D54A3CE}"/>
    <cellStyle name="Normal 8 3 3 2 2 3" xfId="2711" xr:uid="{61611B3B-040E-4461-B4C8-0DDB13582815}"/>
    <cellStyle name="Normal 8 3 3 2 2 3 2" xfId="4762" xr:uid="{2697F53F-91CB-4C60-A6C4-E7F3D49E45A6}"/>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63" xr:uid="{525BC36F-E716-4D62-BB43-3219812C736F}"/>
    <cellStyle name="Normal 8 3 3 2 3 3" xfId="2715" xr:uid="{C6860858-1FB1-47EC-8CF3-B25CEB3AE2AA}"/>
    <cellStyle name="Normal 8 3 3 2 3 4" xfId="2716" xr:uid="{BF968B0D-D46F-43B0-8D98-90DB7DFC0307}"/>
    <cellStyle name="Normal 8 3 3 2 4" xfId="2717" xr:uid="{88CB77D2-5156-4171-BBFE-624C8F588E85}"/>
    <cellStyle name="Normal 8 3 3 2 4 2" xfId="4764" xr:uid="{669AB7CD-2D4A-4365-A9D8-5C092549E821}"/>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65" xr:uid="{DEC6E872-EF7F-4FFA-BE6E-E517F7449F36}"/>
    <cellStyle name="Normal 8 3 3 3 2 3" xfId="2723" xr:uid="{788DBDF4-A2D3-4EBE-9E18-E51F26E1841A}"/>
    <cellStyle name="Normal 8 3 3 3 2 4" xfId="2724" xr:uid="{A00126DC-A212-4951-B404-37A314DEAA4E}"/>
    <cellStyle name="Normal 8 3 3 3 3" xfId="2725" xr:uid="{55541F13-F630-4658-B36B-766D447C41D9}"/>
    <cellStyle name="Normal 8 3 3 3 3 2" xfId="4766" xr:uid="{452A301B-E396-4267-8A0C-8CED18918AEB}"/>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7" xr:uid="{4D9209DF-23E0-4310-B5C3-CFEEE067724E}"/>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887" xr:uid="{9CE72A18-39A2-4FA9-8E76-B6CBA92E6087}"/>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888" xr:uid="{899FE0B8-090D-4481-B14B-D0933361D31D}"/>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889" xr:uid="{0DED9BA1-3822-4BEC-9A6B-C24D28D3DE41}"/>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890" xr:uid="{9E57C2F3-09C8-4B3C-9555-684991CDDAA2}"/>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891" xr:uid="{279EE0AE-4BE5-4908-88AD-CD7697920396}"/>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892" xr:uid="{2A4C23FF-CED8-4E3E-977B-335081D6A77E}"/>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893" xr:uid="{CC14BED4-14D6-415B-B0B0-6DE2907D97DA}"/>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894" xr:uid="{EEBC13FD-AB08-4955-AE79-B1B2400B050B}"/>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895" xr:uid="{63AD7BE8-F8C3-4B63-A1BF-C58C18280C09}"/>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896" xr:uid="{4974B62A-9EDE-480E-9967-18BC83FD8901}"/>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897" xr:uid="{746E2A10-4737-48E8-85CF-1F40364B4BE0}"/>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898" xr:uid="{38E455DE-70D3-4E61-AFC6-2262BB8C3348}"/>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899" xr:uid="{7DA189AC-5B4A-45B9-BCA9-53AC413E4C07}"/>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900" xr:uid="{4B81E886-4A96-4573-BAEE-06815FC73F0C}"/>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901" xr:uid="{EC72E7C7-5B0B-4EA4-97BF-B56A4276E182}"/>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72" xr:uid="{E4F0E643-B55B-45C0-9DCF-EFE7C0C5AFDD}"/>
    <cellStyle name="Normal 8 9 2 3" xfId="3067" xr:uid="{BC8914A7-3B34-4068-843B-EC6377966C11}"/>
    <cellStyle name="Normal 8 9 2 4" xfId="3068" xr:uid="{41ECE659-93DA-4486-B74B-E987284CAE34}"/>
    <cellStyle name="Normal 8 9 3" xfId="3069" xr:uid="{EC5B6741-D430-41DE-B933-B1D0C5234098}"/>
    <cellStyle name="Normal 8 9 3 2" xfId="5524" xr:uid="{76EC65C4-74DB-4205-9172-8DE2034641D6}"/>
    <cellStyle name="Normal 8 9 4" xfId="3070" xr:uid="{536FF2B0-038F-4AE5-9FE7-52C6BA46A005}"/>
    <cellStyle name="Normal 8 9 4 2" xfId="4809" xr:uid="{FCDE036F-3787-4082-9EC0-B3E35D1B39E0}"/>
    <cellStyle name="Normal 8 9 4 3" xfId="4873" xr:uid="{557FDA0C-6FE2-4C7B-9FFF-540ACBFB5BF8}"/>
    <cellStyle name="Normal 8 9 4 4" xfId="4838" xr:uid="{5DB26887-88B4-4324-8D1F-F45F6994BFA1}"/>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288" xr:uid="{E091B8DD-F889-49E5-99B3-385632674178}"/>
    <cellStyle name="Normal 9 2" xfId="78" xr:uid="{5627808E-AB88-45E0-B558-D45AF57885FC}"/>
    <cellStyle name="Normal 9 2 2" xfId="3733" xr:uid="{EAA3B93C-51BF-41B5-A9F2-FFD7FC287047}"/>
    <cellStyle name="Normal 9 2 2 2" xfId="4556" xr:uid="{9C484DE9-84A9-4D1D-9442-DA343EE125C1}"/>
    <cellStyle name="Normal 9 2 2 2 2" xfId="5916" xr:uid="{3CE4D613-D75B-4AD5-B984-864DDBB97BE2}"/>
    <cellStyle name="Normal 9 2 2 3" xfId="5750" xr:uid="{5B92FBAE-3DB2-4BD3-AFE2-947496C34E4F}"/>
    <cellStyle name="Normal 9 2 3" xfId="4465" xr:uid="{7BDC7D1F-9C31-48DC-98DD-327092BD3895}"/>
    <cellStyle name="Normal 9 2 3 2" xfId="5639" xr:uid="{87BAE809-F40F-4C9D-8C26-4FD719554164}"/>
    <cellStyle name="Normal 9 2 3 2 2" xfId="5975" xr:uid="{9E511282-5610-41C6-83C3-00E6E42BC27D}"/>
    <cellStyle name="Normal 9 2 3 3" xfId="5808" xr:uid="{6CDD6678-242D-4094-93D2-CFDF33F9C5D0}"/>
    <cellStyle name="Normal 9 2 4" xfId="5597" xr:uid="{E45F0601-04D2-4B44-9C84-37848EEB0A28}"/>
    <cellStyle name="Normal 9 2 4 2" xfId="5863" xr:uid="{168A0F60-78C7-43D3-99EF-F11BC118C893}"/>
    <cellStyle name="Normal 9 2 5" xfId="5692" xr:uid="{3416C1F6-8B14-45AE-BDC3-BF27E50B72C1}"/>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902" xr:uid="{790ADAFB-FE35-40DD-AAEE-8951E8D5F29B}"/>
    <cellStyle name="Normal 9 3 2 2 2 2 2 4" xfId="6903" xr:uid="{051F6D4B-6F07-47B7-B87E-DA260D16AE17}"/>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904" xr:uid="{D144296A-E846-4350-867A-1FF4C2751F9D}"/>
    <cellStyle name="Normal 9 3 2 2 2 2 5" xfId="6905" xr:uid="{B1E5512C-9A9B-4B9C-A223-799C752FCAE1}"/>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906" xr:uid="{7C3973C4-BD18-4012-8E03-0F9C5D31093B}"/>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907" xr:uid="{7619D8BD-BDE0-4B17-9612-8DB4C3B25E2A}"/>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908" xr:uid="{5B57A111-45C3-4C8F-B747-1AF36F45C7C3}"/>
    <cellStyle name="Normal 9 3 2 2 3 2 2 4" xfId="6909" xr:uid="{A16AAB8B-F1B2-4B23-9600-6A71ACB57A24}"/>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910" xr:uid="{A50A8FCD-497E-47CB-BF59-7B9F664A8EFE}"/>
    <cellStyle name="Normal 9 3 2 2 3 2 5" xfId="6911" xr:uid="{A830FB36-4503-4ECA-B0BD-B7AF9665C9F8}"/>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912" xr:uid="{3C2971EA-E7E5-404E-9403-6FBABE9B8584}"/>
    <cellStyle name="Normal 9 3 2 2 3 3 4" xfId="6913" xr:uid="{C376B3B5-FD80-4091-9821-BDD402FB37D1}"/>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914" xr:uid="{B136717D-BEB4-4B73-8E71-092FC1B642E0}"/>
    <cellStyle name="Normal 9 3 2 2 3 6" xfId="6915" xr:uid="{94EDC84A-7BE1-4D68-A1B2-03540D5D9968}"/>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16" xr:uid="{04157206-977D-48F8-8D03-CDFEDC5C0809}"/>
    <cellStyle name="Normal 9 3 2 2 4 2 4" xfId="6917" xr:uid="{D851904B-5CAA-4F6C-865D-0876E301DD8B}"/>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18" xr:uid="{49D5685D-0210-4377-9677-A33D4AA7C5FA}"/>
    <cellStyle name="Normal 9 3 2 2 4 5" xfId="6919" xr:uid="{2B678EBA-2529-486A-B482-BAD282F0F365}"/>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20" xr:uid="{7013EB77-99DA-4AAB-A925-B81CA245668F}"/>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21" xr:uid="{459BCBA2-57B0-4098-8907-FCDE3CDB7105}"/>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22" xr:uid="{381877B5-7ED8-4C95-B050-9DC42B54975B}"/>
    <cellStyle name="Normal 9 3 2 3 2 2 4" xfId="6923" xr:uid="{3F637EAB-1615-4F22-832E-5F35CCEB6BF4}"/>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24" xr:uid="{26012F62-7BFD-4AC7-A1BB-72B2EE011C3D}"/>
    <cellStyle name="Normal 9 3 2 3 2 5" xfId="6925" xr:uid="{609A6909-5A2F-455C-BA74-D3884276BD0C}"/>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26" xr:uid="{511C01F9-8FE8-4B7D-80A1-BAEE58AA185D}"/>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27" xr:uid="{85E4AF5A-76F5-4001-9D81-9C7761446D58}"/>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28" xr:uid="{E28EEC2C-3547-4028-85C8-E4DF44A8805F}"/>
    <cellStyle name="Normal 9 3 2 4 2 2 4" xfId="6929" xr:uid="{786F10D1-6DB3-46B8-8F80-DC510D485CDD}"/>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30" xr:uid="{250F78C7-4E95-4E36-9AB0-9334771486DF}"/>
    <cellStyle name="Normal 9 3 2 4 2 5" xfId="6931" xr:uid="{F54EF5C9-A275-4AA4-951B-68ACAA5E2630}"/>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32" xr:uid="{6CFE84D9-0AC4-4A55-82E4-616929B4D2A2}"/>
    <cellStyle name="Normal 9 3 2 4 3 4" xfId="6933" xr:uid="{D59AD97D-43F9-46F6-8207-A94A375BE8CE}"/>
    <cellStyle name="Normal 9 3 2 4 4" xfId="3146" xr:uid="{1CFF2946-209A-44CC-8F09-E6C81E9D3818}"/>
    <cellStyle name="Normal 9 3 2 4 4 2" xfId="4223" xr:uid="{6AB899A2-4D27-4BCD-B2E9-E99AD8C83B7C}"/>
    <cellStyle name="Normal 9 3 2 4 5" xfId="3147" xr:uid="{E60D3636-1302-4E3E-8794-C8C46E9EA5B6}"/>
    <cellStyle name="Normal 9 3 2 4 5 2" xfId="6934" xr:uid="{79BEEE1F-7924-4AE5-89EE-7CFBB188F42C}"/>
    <cellStyle name="Normal 9 3 2 4 6" xfId="6935" xr:uid="{3AD458B7-5C12-42BB-8A11-33A5A5D859E7}"/>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36" xr:uid="{836B521F-5027-4FE7-8FF3-39E09BB77379}"/>
    <cellStyle name="Normal 9 3 2 5 2 4" xfId="6937" xr:uid="{987E6769-5B98-4A47-A8C0-BFC9ABE16809}"/>
    <cellStyle name="Normal 9 3 2 5 3" xfId="3150" xr:uid="{E9F7BAD1-6D1B-4BBF-9D70-D785BA2259E9}"/>
    <cellStyle name="Normal 9 3 2 5 3 2" xfId="4227" xr:uid="{30DDC491-02DB-4F21-ABBD-5D6B618C94B8}"/>
    <cellStyle name="Normal 9 3 2 5 4" xfId="3151" xr:uid="{35016190-85CB-42C6-AF40-35D8892FC40B}"/>
    <cellStyle name="Normal 9 3 2 5 4 2" xfId="6938" xr:uid="{7AC4DC97-D7DC-4EB5-B643-220CF965CA41}"/>
    <cellStyle name="Normal 9 3 2 5 5" xfId="6939" xr:uid="{4E1C2DB5-319B-4E02-9CB4-6EFD355FC1B5}"/>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6940" xr:uid="{3EBCBC48-4340-45D1-8419-30B0154C384F}"/>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6941" xr:uid="{4E658E71-BA89-482E-B0A4-35BE44919E44}"/>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6942" xr:uid="{F72EF2D8-5755-490F-83A1-CCF19DACE8D7}"/>
    <cellStyle name="Normal 9 3 3 2 2 2 4" xfId="6943" xr:uid="{83F6D5C7-C99C-4E35-B553-531715EAF04A}"/>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6944" xr:uid="{AD9A7F60-3813-4B06-803C-817659416A85}"/>
    <cellStyle name="Normal 9 3 3 2 2 5" xfId="6945" xr:uid="{0F1E4DB5-7304-42D7-8CFF-3695549D2EF2}"/>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6946" xr:uid="{66BE5F26-DFB6-4523-B8A3-AD5E136CB283}"/>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6947" xr:uid="{AC16407F-33F8-4898-996C-220E27965769}"/>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48" xr:uid="{1D35B86F-6CF9-47EA-BAB4-0E2B81C29683}"/>
    <cellStyle name="Normal 9 3 3 3 2 2 3" xfId="4238" xr:uid="{5EC2DB2A-3429-4C68-9A9E-182529ED8F67}"/>
    <cellStyle name="Normal 9 3 3 3 2 2 3 2" xfId="4949" xr:uid="{881776A2-399B-4FD8-8858-69E380C02ACF}"/>
    <cellStyle name="Normal 9 3 3 3 2 2 3 2 2" xfId="6948" xr:uid="{ED4D8ED3-5FB1-4776-A308-823F30E5B1A6}"/>
    <cellStyle name="Normal 9 3 3 3 2 2 4" xfId="6949" xr:uid="{4D6983EC-F04C-4D4C-AB40-258B8BDCB699}"/>
    <cellStyle name="Normal 9 3 3 3 2 3" xfId="3175" xr:uid="{85E4EB72-0899-4CDE-B2A3-D779D0CB8684}"/>
    <cellStyle name="Normal 9 3 3 3 2 3 2" xfId="4239" xr:uid="{0D35D169-A9E1-4217-A710-3312CC798062}"/>
    <cellStyle name="Normal 9 3 3 3 2 3 2 2" xfId="4951" xr:uid="{4E480421-D1AE-45ED-A062-BC2082EFD8C1}"/>
    <cellStyle name="Normal 9 3 3 3 2 3 3" xfId="4950" xr:uid="{C1CF94B9-ADAB-4533-B320-5961A702BAB2}"/>
    <cellStyle name="Normal 9 3 3 3 2 4" xfId="3176" xr:uid="{FF234467-C34C-4526-9E6D-A8AAC1711BAD}"/>
    <cellStyle name="Normal 9 3 3 3 2 4 2" xfId="4952" xr:uid="{D32A3F49-0E76-4701-9E49-871A76442DE1}"/>
    <cellStyle name="Normal 9 3 3 3 2 4 2 2" xfId="6950" xr:uid="{029514B1-B598-4434-8801-71169385BE29}"/>
    <cellStyle name="Normal 9 3 3 3 2 5" xfId="6951" xr:uid="{033A078A-8353-46C9-80A7-110A02056B79}"/>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55" xr:uid="{5D41F095-FEDC-49AC-9BD7-87F56E9643C3}"/>
    <cellStyle name="Normal 9 3 3 3 3 2 3" xfId="4954" xr:uid="{E72C0998-57BD-487F-833F-D23E3323872C}"/>
    <cellStyle name="Normal 9 3 3 3 3 3" xfId="4242" xr:uid="{75AF3F6B-4569-446D-9042-B4223F0A5F58}"/>
    <cellStyle name="Normal 9 3 3 3 3 3 2" xfId="4956" xr:uid="{AB43A3D3-26BB-4BB3-963A-E1D11A5762EB}"/>
    <cellStyle name="Normal 9 3 3 3 3 3 2 2" xfId="6952" xr:uid="{3AD071AB-1F39-43B9-B88B-CBEB1A1625AE}"/>
    <cellStyle name="Normal 9 3 3 3 3 4" xfId="4953" xr:uid="{95002EB1-70BD-45FE-AC8D-9A9FF210A471}"/>
    <cellStyle name="Normal 9 3 3 3 3 4 2" xfId="6953" xr:uid="{765A4828-3516-4744-A7B3-342EC6A29556}"/>
    <cellStyle name="Normal 9 3 3 3 4" xfId="3178" xr:uid="{FAA61678-B95A-4658-BF1B-C0F2FEF8E4A4}"/>
    <cellStyle name="Normal 9 3 3 3 4 2" xfId="4243" xr:uid="{327ADF0C-6426-4F53-9C38-1819753EFB63}"/>
    <cellStyle name="Normal 9 3 3 3 4 2 2" xfId="4958" xr:uid="{9DBCF24A-CEF0-45FF-8363-C475BA9AD2D9}"/>
    <cellStyle name="Normal 9 3 3 3 4 3" xfId="4957" xr:uid="{9E69BA52-D69A-4731-AE5F-5D67649A8D43}"/>
    <cellStyle name="Normal 9 3 3 3 5" xfId="3179" xr:uid="{09A1ACBC-C0CB-4C1A-8729-8B9CDF8C6C5B}"/>
    <cellStyle name="Normal 9 3 3 3 5 2" xfId="4959" xr:uid="{47CD3FE4-6860-4ED8-AC3F-AC8BCE412B91}"/>
    <cellStyle name="Normal 9 3 3 3 5 2 2" xfId="6954" xr:uid="{DDF236BB-E282-439E-9912-333FBA6F9DB5}"/>
    <cellStyle name="Normal 9 3 3 3 6" xfId="6955" xr:uid="{0CFF0A59-CD26-433F-8CC8-CAC373AE50E2}"/>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63" xr:uid="{CDB5FD85-B5F3-4C8A-9ECD-3C4F782599D6}"/>
    <cellStyle name="Normal 9 3 3 4 2 2 3" xfId="4962" xr:uid="{7CF2DEA3-6F1D-48C7-8D33-191D12B0DD88}"/>
    <cellStyle name="Normal 9 3 3 4 2 3" xfId="4246" xr:uid="{6C0DE8CA-5730-4C8F-A9EC-F72076C6D58A}"/>
    <cellStyle name="Normal 9 3 3 4 2 3 2" xfId="4964" xr:uid="{35D6F419-CF0D-42F7-A1E0-671BD71C7669}"/>
    <cellStyle name="Normal 9 3 3 4 2 3 2 2" xfId="6956" xr:uid="{1C0717D8-02A0-4B50-AF07-AD7130BBE767}"/>
    <cellStyle name="Normal 9 3 3 4 2 4" xfId="4961" xr:uid="{563CF7DD-D48C-4654-85CF-1E0A371E61A2}"/>
    <cellStyle name="Normal 9 3 3 4 2 4 2" xfId="6957" xr:uid="{B13A6C18-8568-4B65-8CC1-519BE49B8FF3}"/>
    <cellStyle name="Normal 9 3 3 4 3" xfId="3182" xr:uid="{635E208F-86A3-4AB7-9738-B6A06CB3C906}"/>
    <cellStyle name="Normal 9 3 3 4 3 2" xfId="4247" xr:uid="{A8D1A167-6002-4C17-84E2-4A455CFC55EE}"/>
    <cellStyle name="Normal 9 3 3 4 3 2 2" xfId="4966" xr:uid="{E53C6797-EAB0-4730-A086-12E2608418B0}"/>
    <cellStyle name="Normal 9 3 3 4 3 3" xfId="4965" xr:uid="{94BD8935-29A4-4D40-8C28-CA740C21A9CD}"/>
    <cellStyle name="Normal 9 3 3 4 4" xfId="3183" xr:uid="{E098A52F-FD89-44CF-9487-669FF6468F75}"/>
    <cellStyle name="Normal 9 3 3 4 4 2" xfId="4967" xr:uid="{E7593421-3378-4802-A097-714B74576731}"/>
    <cellStyle name="Normal 9 3 3 4 4 2 2" xfId="6958" xr:uid="{BE43462C-F061-46FA-AF0D-70DF692276B9}"/>
    <cellStyle name="Normal 9 3 3 4 5" xfId="4960" xr:uid="{C0C81A24-D105-447B-AE0F-68F1BED91065}"/>
    <cellStyle name="Normal 9 3 3 4 5 2" xfId="6959" xr:uid="{D0C2C8C8-F816-4369-8EBA-CBFFEA544C93}"/>
    <cellStyle name="Normal 9 3 3 5" xfId="3184" xr:uid="{B04B62B2-B308-43B2-9B06-AF7EFFA84986}"/>
    <cellStyle name="Normal 9 3 3 5 2" xfId="3185" xr:uid="{2E8804D0-F21B-4B85-8FAB-48D59A41B819}"/>
    <cellStyle name="Normal 9 3 3 5 2 2" xfId="4248" xr:uid="{0D2AC355-DFB2-4C18-A97F-FCC6AA72449B}"/>
    <cellStyle name="Normal 9 3 3 5 2 2 2" xfId="4970" xr:uid="{1F8A8E47-BCF6-4005-B452-3C4AF363E4BB}"/>
    <cellStyle name="Normal 9 3 3 5 2 3" xfId="4969" xr:uid="{47D6951F-EC8E-49CC-81BD-BFE8BE4E0A5C}"/>
    <cellStyle name="Normal 9 3 3 5 3" xfId="3186" xr:uid="{F5A394A9-821F-408B-884A-6587DD2A7753}"/>
    <cellStyle name="Normal 9 3 3 5 3 2" xfId="4971" xr:uid="{39485E24-4704-4C71-80C3-ED1023B1AE6C}"/>
    <cellStyle name="Normal 9 3 3 5 3 2 2" xfId="6960" xr:uid="{504E570A-387C-43A4-BE25-6443AC68E927}"/>
    <cellStyle name="Normal 9 3 3 5 4" xfId="3187" xr:uid="{673F3A29-4FF4-449F-A591-44EDFB635A51}"/>
    <cellStyle name="Normal 9 3 3 5 4 2" xfId="4972" xr:uid="{1F91D686-2D3F-4074-9978-321BB115AB35}"/>
    <cellStyle name="Normal 9 3 3 5 5" xfId="4968" xr:uid="{8B7FD8CE-F3C0-46A1-98F2-971B30898ED5}"/>
    <cellStyle name="Normal 9 3 3 6" xfId="3188" xr:uid="{C450359E-1F3A-45B5-A2FF-BCCF081E102A}"/>
    <cellStyle name="Normal 9 3 3 6 2" xfId="4249" xr:uid="{E3FDC8C8-FEA9-4756-B2B8-70E5900D1294}"/>
    <cellStyle name="Normal 9 3 3 6 2 2" xfId="4974" xr:uid="{6F6F68C5-605E-422C-9988-48EB1064C645}"/>
    <cellStyle name="Normal 9 3 3 6 3" xfId="4973" xr:uid="{D45E79D0-7C0E-4DD3-A031-5B7BF67DA11A}"/>
    <cellStyle name="Normal 9 3 3 7" xfId="3189" xr:uid="{B65396C8-6144-4577-B70A-7A0F4766CBEF}"/>
    <cellStyle name="Normal 9 3 3 7 2" xfId="4975" xr:uid="{F83B300F-2BD7-4C0F-846E-873C473C12B3}"/>
    <cellStyle name="Normal 9 3 3 7 2 2" xfId="6961" xr:uid="{28D36252-AA58-4622-ADB9-FAADACE048B4}"/>
    <cellStyle name="Normal 9 3 3 8" xfId="3190" xr:uid="{49F58DF3-23CF-40F1-B1C5-BF29FD744974}"/>
    <cellStyle name="Normal 9 3 3 8 2" xfId="4976" xr:uid="{C5A7EC72-E804-4FFB-992C-57CFC1C92992}"/>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81" xr:uid="{42119D18-F165-44DC-AAAC-3E7655DC8030}"/>
    <cellStyle name="Normal 9 3 4 2 2 2 3" xfId="4980" xr:uid="{31B4E361-5F24-47C4-92A7-107FFAD7791A}"/>
    <cellStyle name="Normal 9 3 4 2 2 3" xfId="3195" xr:uid="{402E439A-DB24-4ED0-9CC6-488A5F999901}"/>
    <cellStyle name="Normal 9 3 4 2 2 3 2" xfId="4982" xr:uid="{EA76E948-F2AB-45FA-9D23-0FB45097E813}"/>
    <cellStyle name="Normal 9 3 4 2 2 3 2 2" xfId="6962" xr:uid="{0140336E-4581-4CE6-8AEB-D015F722AE14}"/>
    <cellStyle name="Normal 9 3 4 2 2 4" xfId="3196" xr:uid="{56B6DAED-1368-4989-BC5D-03577D2F313D}"/>
    <cellStyle name="Normal 9 3 4 2 2 4 2" xfId="4983" xr:uid="{F0BC912B-DC58-414C-BDE3-357DDEF5B295}"/>
    <cellStyle name="Normal 9 3 4 2 2 5" xfId="4979" xr:uid="{FDFBD3A8-3003-4E6B-BF5F-8F797243B6DD}"/>
    <cellStyle name="Normal 9 3 4 2 3" xfId="3197" xr:uid="{AE0C72F5-C65C-40F8-997A-BE82FE4AAEF2}"/>
    <cellStyle name="Normal 9 3 4 2 3 2" xfId="4251" xr:uid="{74522319-1DFD-4241-AD02-C95B2C2F3055}"/>
    <cellStyle name="Normal 9 3 4 2 3 2 2" xfId="4985" xr:uid="{C03EA325-39BE-4BDC-A655-497614B17110}"/>
    <cellStyle name="Normal 9 3 4 2 3 3" xfId="4984" xr:uid="{DFF55FFA-10B5-4FD4-8E19-5DEEAECAA1AD}"/>
    <cellStyle name="Normal 9 3 4 2 4" xfId="3198" xr:uid="{1964B088-DD81-4689-8774-DC35D99AC0A7}"/>
    <cellStyle name="Normal 9 3 4 2 4 2" xfId="4986" xr:uid="{A15AF0DA-2D6D-436B-9FBF-6BE32F45E198}"/>
    <cellStyle name="Normal 9 3 4 2 4 2 2" xfId="6963" xr:uid="{5F48CBAE-50C1-4EC0-92CB-3961DC8D990D}"/>
    <cellStyle name="Normal 9 3 4 2 5" xfId="3199" xr:uid="{85AA862A-566A-4298-95CA-001900BFF469}"/>
    <cellStyle name="Normal 9 3 4 2 5 2" xfId="4987" xr:uid="{3B0936F1-C4B0-4777-90D9-E550840C510D}"/>
    <cellStyle name="Normal 9 3 4 2 6" xfId="4978" xr:uid="{6B6C4CAE-C1EA-4426-8627-B5E88941AABA}"/>
    <cellStyle name="Normal 9 3 4 3" xfId="3200" xr:uid="{10A35C6F-E4CA-4772-B590-5C3DCBB53593}"/>
    <cellStyle name="Normal 9 3 4 3 2" xfId="3201" xr:uid="{FE0BB91E-651D-4AB5-B3B1-91E96F20E917}"/>
    <cellStyle name="Normal 9 3 4 3 2 2" xfId="4252" xr:uid="{4B8BD681-BCF3-4BC5-8F27-DA01E7CA8108}"/>
    <cellStyle name="Normal 9 3 4 3 2 2 2" xfId="4990" xr:uid="{81484253-5E93-4074-96E2-4389CBD0FBBA}"/>
    <cellStyle name="Normal 9 3 4 3 2 3" xfId="4989" xr:uid="{03DA91F0-E792-471A-BF11-F5C8B9D0328C}"/>
    <cellStyle name="Normal 9 3 4 3 3" xfId="3202" xr:uid="{859E553D-2322-4DB5-9E80-3DCC002E1CE7}"/>
    <cellStyle name="Normal 9 3 4 3 3 2" xfId="4991" xr:uid="{2B8AAAAA-F5E0-4801-BAE2-A60B66D77516}"/>
    <cellStyle name="Normal 9 3 4 3 3 2 2" xfId="6964" xr:uid="{7F292FFD-4933-4FA1-A272-D0FDA0D0350F}"/>
    <cellStyle name="Normal 9 3 4 3 4" xfId="3203" xr:uid="{C9E2BC69-2D11-4B5E-8793-867FEC47FD74}"/>
    <cellStyle name="Normal 9 3 4 3 4 2" xfId="4992" xr:uid="{638FC107-5F7B-4278-A005-172B3EDD8B12}"/>
    <cellStyle name="Normal 9 3 4 3 5" xfId="4988" xr:uid="{41E54FBF-AE5D-47D5-B7D9-4D77603E136E}"/>
    <cellStyle name="Normal 9 3 4 4" xfId="3204" xr:uid="{B7E52E64-CF8F-4FA1-BD38-E40D2DE1CA8F}"/>
    <cellStyle name="Normal 9 3 4 4 2" xfId="3205" xr:uid="{6A5A9A9D-6477-4EC3-91D0-8634064021F4}"/>
    <cellStyle name="Normal 9 3 4 4 2 2" xfId="4994" xr:uid="{2B0EEF34-2E9E-48C3-8EAD-8955C49468B8}"/>
    <cellStyle name="Normal 9 3 4 4 3" xfId="3206" xr:uid="{BE61994C-C61D-45B9-A15A-8CA2F75F275C}"/>
    <cellStyle name="Normal 9 3 4 4 3 2" xfId="4995" xr:uid="{A569E74F-F0E0-4FD5-89CA-786EBCA181F7}"/>
    <cellStyle name="Normal 9 3 4 4 4" xfId="3207" xr:uid="{38B0C644-8565-442D-8A70-0CDFD71267BE}"/>
    <cellStyle name="Normal 9 3 4 4 4 2" xfId="4996" xr:uid="{51EC55A4-1076-4747-BAC1-8E23A3129E30}"/>
    <cellStyle name="Normal 9 3 4 4 5" xfId="4993" xr:uid="{3DB03FED-6D85-4EC4-9881-4C56DCB123F2}"/>
    <cellStyle name="Normal 9 3 4 5" xfId="3208" xr:uid="{F3E6D4C4-EA5D-43E6-AA16-6FCFED5CAC01}"/>
    <cellStyle name="Normal 9 3 4 5 2" xfId="4997" xr:uid="{983564F2-AC5B-4D40-8E27-2945CCF00D29}"/>
    <cellStyle name="Normal 9 3 4 5 2 2" xfId="6965" xr:uid="{EDCFD4C2-606B-4C97-911C-A63A74C5F289}"/>
    <cellStyle name="Normal 9 3 4 6" xfId="3209" xr:uid="{803A3E4C-71C6-4C73-BF27-0215576BC0DE}"/>
    <cellStyle name="Normal 9 3 4 6 2" xfId="4998" xr:uid="{F587AA45-017E-4B33-A6A1-FA39BB1BB7F7}"/>
    <cellStyle name="Normal 9 3 4 7" xfId="3210" xr:uid="{2D7083F8-557C-4B17-B563-D93C0384D675}"/>
    <cellStyle name="Normal 9 3 4 7 2" xfId="4999" xr:uid="{15DCC625-AF12-4B21-A60F-5AA2D7D96559}"/>
    <cellStyle name="Normal 9 3 4 8" xfId="4977" xr:uid="{82F4AACD-49BB-4462-996C-1174AA30C2E2}"/>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5004" xr:uid="{EB9A2A3B-E1BC-43AB-BAA3-6320275388BE}"/>
    <cellStyle name="Normal 9 3 5 2 2 2 3" xfId="5003" xr:uid="{118F8C87-F767-4963-8ABD-DA84C8162652}"/>
    <cellStyle name="Normal 9 3 5 2 2 3" xfId="4255" xr:uid="{CDCA4BF1-82E3-45DD-8C87-BEDE17AF3A01}"/>
    <cellStyle name="Normal 9 3 5 2 2 3 2" xfId="5005" xr:uid="{63CF2C20-260B-4C14-A9E1-FC121D98D853}"/>
    <cellStyle name="Normal 9 3 5 2 2 3 2 2" xfId="6966" xr:uid="{4654400F-1640-45E6-BB5B-D056C0A86987}"/>
    <cellStyle name="Normal 9 3 5 2 2 4" xfId="5002" xr:uid="{F3DF42BC-ADC3-491D-A860-E85C36AEE0CC}"/>
    <cellStyle name="Normal 9 3 5 2 2 4 2" xfId="6967" xr:uid="{1E060CF1-A8A1-48D3-A4F5-CB4D5E697CEB}"/>
    <cellStyle name="Normal 9 3 5 2 3" xfId="3214" xr:uid="{E9D1AAEF-09A2-445F-BED7-13D463E938FC}"/>
    <cellStyle name="Normal 9 3 5 2 3 2" xfId="4256" xr:uid="{2E65939E-F180-4EF8-9329-2AEA0F8150D2}"/>
    <cellStyle name="Normal 9 3 5 2 3 2 2" xfId="5007" xr:uid="{75737604-7C93-44F5-BAB1-2B04EBBE4077}"/>
    <cellStyle name="Normal 9 3 5 2 3 3" xfId="5006" xr:uid="{1A8DDB3B-F210-4707-88D3-A8D1BBCF6B54}"/>
    <cellStyle name="Normal 9 3 5 2 4" xfId="3215" xr:uid="{B907F800-23B2-472F-AB26-899EAA492952}"/>
    <cellStyle name="Normal 9 3 5 2 4 2" xfId="5008" xr:uid="{65E0931B-8BAA-4E35-9610-30E099FCC165}"/>
    <cellStyle name="Normal 9 3 5 2 4 2 2" xfId="6968" xr:uid="{3B4D505C-655A-40B6-9DF9-2CD5E18AC33B}"/>
    <cellStyle name="Normal 9 3 5 2 5" xfId="5001" xr:uid="{9AEEB563-7DC4-42D0-A653-D82792CD076E}"/>
    <cellStyle name="Normal 9 3 5 2 5 2" xfId="6969" xr:uid="{5BEC1718-5AF8-412A-87F6-970E3C9D6C92}"/>
    <cellStyle name="Normal 9 3 5 3" xfId="3216" xr:uid="{16A70F76-4B27-4444-93C6-42712ADB1F26}"/>
    <cellStyle name="Normal 9 3 5 3 2" xfId="3217" xr:uid="{C810D409-62B5-4996-9EC0-612976656BA6}"/>
    <cellStyle name="Normal 9 3 5 3 2 2" xfId="4257" xr:uid="{3D4A9205-A1B3-4634-8594-5498FB4B0336}"/>
    <cellStyle name="Normal 9 3 5 3 2 2 2" xfId="5011" xr:uid="{1E847956-F0DD-4A00-84B2-34D807A8EDB3}"/>
    <cellStyle name="Normal 9 3 5 3 2 3" xfId="5010" xr:uid="{1019E071-95BF-44B1-B594-EEA3418C366A}"/>
    <cellStyle name="Normal 9 3 5 3 3" xfId="3218" xr:uid="{D376B54B-4288-4988-92BA-FE9EEEB32519}"/>
    <cellStyle name="Normal 9 3 5 3 3 2" xfId="5012" xr:uid="{3FF4177C-6078-4E5D-852F-8B479CB0B38C}"/>
    <cellStyle name="Normal 9 3 5 3 3 2 2" xfId="6970" xr:uid="{F1C3A656-B286-4903-849F-EFAE8C368183}"/>
    <cellStyle name="Normal 9 3 5 3 4" xfId="3219" xr:uid="{7B79ED67-678A-4700-95E9-FD42624D2D91}"/>
    <cellStyle name="Normal 9 3 5 3 4 2" xfId="5013" xr:uid="{49D43627-9927-4308-AF39-587B2B3D76E6}"/>
    <cellStyle name="Normal 9 3 5 3 5" xfId="5009" xr:uid="{B436F808-9025-47D1-A454-31032F331853}"/>
    <cellStyle name="Normal 9 3 5 4" xfId="3220" xr:uid="{E37FD5A4-8D85-4AF9-8746-2A27AD14D583}"/>
    <cellStyle name="Normal 9 3 5 4 2" xfId="4258" xr:uid="{D6C9FA30-B072-4839-ACB0-40FDE19D79FB}"/>
    <cellStyle name="Normal 9 3 5 4 2 2" xfId="5015" xr:uid="{3139371E-4EAE-4CFC-A9BB-D58ED31D70C4}"/>
    <cellStyle name="Normal 9 3 5 4 3" xfId="5014" xr:uid="{D5BD70D0-F01D-4618-9E34-45FABD8A73C7}"/>
    <cellStyle name="Normal 9 3 5 5" xfId="3221" xr:uid="{81B55BE6-F6F2-41F3-B85B-B0837804FE64}"/>
    <cellStyle name="Normal 9 3 5 5 2" xfId="5016" xr:uid="{AA2ED92F-5A8B-461A-A5A8-60CF447B7201}"/>
    <cellStyle name="Normal 9 3 5 5 2 2" xfId="6971" xr:uid="{8C579E02-E182-4189-A232-FE0CD10D8B92}"/>
    <cellStyle name="Normal 9 3 5 6" xfId="3222" xr:uid="{3A11D87E-9994-4FC6-809F-B4E217F15DB3}"/>
    <cellStyle name="Normal 9 3 5 6 2" xfId="5017" xr:uid="{E5D12D87-B817-4F29-84F8-57CCE5545CBC}"/>
    <cellStyle name="Normal 9 3 5 7" xfId="5000" xr:uid="{8A3B3FDF-7BA4-4AE9-8591-A6708ECE8640}"/>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21" xr:uid="{21719176-4071-493F-876C-84E352CEFD71}"/>
    <cellStyle name="Normal 9 3 6 2 2 3" xfId="5020" xr:uid="{A49753D4-0029-4A32-BA2A-68F38641CBC7}"/>
    <cellStyle name="Normal 9 3 6 2 3" xfId="3226" xr:uid="{BFB16D22-425E-4A4C-9E8B-76A55139CE48}"/>
    <cellStyle name="Normal 9 3 6 2 3 2" xfId="5022" xr:uid="{0C542354-EA0A-4CF1-ACFD-964FDFD3C28A}"/>
    <cellStyle name="Normal 9 3 6 2 3 2 2" xfId="6972" xr:uid="{5E5C8093-59CB-44D1-855A-AEC77E337919}"/>
    <cellStyle name="Normal 9 3 6 2 4" xfId="3227" xr:uid="{DEE05BC0-CAED-4A4E-AA58-32B1C758C8FE}"/>
    <cellStyle name="Normal 9 3 6 2 4 2" xfId="5023" xr:uid="{1CAE39B2-8B0C-452A-A880-59598BF72AA6}"/>
    <cellStyle name="Normal 9 3 6 2 5" xfId="5019" xr:uid="{454C4F72-C14C-46A4-9300-0764E97C7E10}"/>
    <cellStyle name="Normal 9 3 6 3" xfId="3228" xr:uid="{9B268206-27D9-4036-B757-17A679EBF9F6}"/>
    <cellStyle name="Normal 9 3 6 3 2" xfId="4260" xr:uid="{F4A59E7F-A319-4A3D-BDFE-4A802922E196}"/>
    <cellStyle name="Normal 9 3 6 3 2 2" xfId="5025" xr:uid="{B1D8E21B-86D2-45C1-9076-8C5C6E2E8C99}"/>
    <cellStyle name="Normal 9 3 6 3 3" xfId="5024" xr:uid="{B00C6E0F-E6C1-4AF0-BAB7-002908072A63}"/>
    <cellStyle name="Normal 9 3 6 4" xfId="3229" xr:uid="{2A25F579-A2F9-4E80-98F9-BE1CA3AA2300}"/>
    <cellStyle name="Normal 9 3 6 4 2" xfId="5026" xr:uid="{7C6C27F4-B49E-4A78-85BE-043FE52128AA}"/>
    <cellStyle name="Normal 9 3 6 4 2 2" xfId="6973" xr:uid="{7DDB234F-8E7E-46A4-89FE-A75FBD4DB763}"/>
    <cellStyle name="Normal 9 3 6 5" xfId="3230" xr:uid="{A38065C7-B910-4346-8B42-57F6B4E3B824}"/>
    <cellStyle name="Normal 9 3 6 5 2" xfId="5027" xr:uid="{AB5AB424-3731-4EDF-8AEB-2E9F23C06501}"/>
    <cellStyle name="Normal 9 3 6 6" xfId="5018" xr:uid="{74011BA1-3B93-4736-B394-A6DB98B26BAC}"/>
    <cellStyle name="Normal 9 3 7" xfId="3231" xr:uid="{7E50169F-8622-4F0D-B681-B6A0BC0B00D7}"/>
    <cellStyle name="Normal 9 3 7 2" xfId="3232" xr:uid="{44E92FF2-AEE7-4633-90A2-617C7C2F6267}"/>
    <cellStyle name="Normal 9 3 7 2 2" xfId="4261" xr:uid="{61C0B84D-3C5F-43E2-B449-0A2787BAB20F}"/>
    <cellStyle name="Normal 9 3 7 2 2 2" xfId="5030" xr:uid="{0DA9FCB3-B647-4CF2-AB13-610A4420CB12}"/>
    <cellStyle name="Normal 9 3 7 2 3" xfId="5029" xr:uid="{571744F0-F045-44E7-9888-AF17EE437F2C}"/>
    <cellStyle name="Normal 9 3 7 3" xfId="3233" xr:uid="{38775F42-C864-4A35-9A6E-6EB8D771FAB3}"/>
    <cellStyle name="Normal 9 3 7 3 2" xfId="5031" xr:uid="{C5E968AF-BC8A-4D4F-8713-06586E224F25}"/>
    <cellStyle name="Normal 9 3 7 3 2 2" xfId="6974" xr:uid="{817A7B37-29AF-428E-8008-0E02D14241A6}"/>
    <cellStyle name="Normal 9 3 7 4" xfId="3234" xr:uid="{7F377F1D-7586-4C1C-AC60-FA8942F86B23}"/>
    <cellStyle name="Normal 9 3 7 4 2" xfId="5032" xr:uid="{011DAC61-A6A4-4DA7-AF1A-779503351129}"/>
    <cellStyle name="Normal 9 3 7 5" xfId="5028" xr:uid="{5D9BED37-FCAD-4AA0-A3D1-A7B96B044CFB}"/>
    <cellStyle name="Normal 9 3 8" xfId="3235" xr:uid="{3EE253FF-82BE-49E8-B59F-DC9BEF7DAF32}"/>
    <cellStyle name="Normal 9 3 8 2" xfId="3236" xr:uid="{41429C95-83AF-4EE0-A816-07E56C62A355}"/>
    <cellStyle name="Normal 9 3 8 2 2" xfId="5034" xr:uid="{3348C505-36F4-4B32-93CD-07E6F1298AF4}"/>
    <cellStyle name="Normal 9 3 8 3" xfId="3237" xr:uid="{F8F46510-84F2-451B-872B-5E61B548F04B}"/>
    <cellStyle name="Normal 9 3 8 3 2" xfId="5035" xr:uid="{A85A61DD-EA79-4BCE-ACA3-2F04C603DE97}"/>
    <cellStyle name="Normal 9 3 8 4" xfId="3238" xr:uid="{5B25F764-DE19-4C03-9C12-57F7E42DB5E6}"/>
    <cellStyle name="Normal 9 3 8 4 2" xfId="5036" xr:uid="{415B6165-4588-431D-BB0F-CB33F25C14CF}"/>
    <cellStyle name="Normal 9 3 8 5" xfId="5033" xr:uid="{9017C1F5-6A46-45A5-94C3-AED0592C126A}"/>
    <cellStyle name="Normal 9 3 9" xfId="3239" xr:uid="{4F151668-A318-42FE-9B66-03C6CECE435F}"/>
    <cellStyle name="Normal 9 3 9 2" xfId="5037" xr:uid="{A16F19CA-B0AF-4BF3-BD6C-C4E444F21F06}"/>
    <cellStyle name="Normal 9 3 9 2 2" xfId="6975" xr:uid="{59038D94-A5C7-44A3-B813-3967D0C45CAA}"/>
    <cellStyle name="Normal 9 4" xfId="3240" xr:uid="{B36AF820-063D-4106-AA68-C19939629719}"/>
    <cellStyle name="Normal 9 4 10" xfId="3241" xr:uid="{05587996-56E9-472F-9AEA-D541525D9EDB}"/>
    <cellStyle name="Normal 9 4 10 2" xfId="5039" xr:uid="{FB99750D-565C-4B5A-AFFD-FFA49DDD74A3}"/>
    <cellStyle name="Normal 9 4 11" xfId="3242" xr:uid="{D10EDA6B-A4CA-4A9B-A25A-EB03B9568D01}"/>
    <cellStyle name="Normal 9 4 11 2" xfId="5040" xr:uid="{83E4AAE6-4FBE-4882-80D9-1E8C67D56E79}"/>
    <cellStyle name="Normal 9 4 12" xfId="5038" xr:uid="{6E57E649-C9E3-4E10-B4B2-0BE2219CA0CC}"/>
    <cellStyle name="Normal 9 4 2" xfId="3243" xr:uid="{8AC80D2C-D820-4EC4-8604-A26386C0B4D5}"/>
    <cellStyle name="Normal 9 4 2 10" xfId="5041" xr:uid="{7DB09E58-8F7A-49DE-93C1-3A0293B509A8}"/>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46" xr:uid="{1D97E73A-CF6A-4BE5-87D9-5565407C069D}"/>
    <cellStyle name="Normal 9 4 2 2 2 2 2 3" xfId="5045" xr:uid="{B297DB6E-0FEB-44E7-9909-1A1170195C9E}"/>
    <cellStyle name="Normal 9 4 2 2 2 2 3" xfId="3248" xr:uid="{4EC5BD16-BFA6-4F0A-8F5C-336B40266A81}"/>
    <cellStyle name="Normal 9 4 2 2 2 2 3 2" xfId="5047" xr:uid="{64679B7C-3355-4EF8-932C-EFFFE1095511}"/>
    <cellStyle name="Normal 9 4 2 2 2 2 3 2 2" xfId="6976" xr:uid="{546D3B92-E668-4FCE-B943-733FE450C1C9}"/>
    <cellStyle name="Normal 9 4 2 2 2 2 4" xfId="3249" xr:uid="{61228715-DA0D-4526-8B76-26E7220A911F}"/>
    <cellStyle name="Normal 9 4 2 2 2 2 4 2" xfId="5048" xr:uid="{039D2A6C-BF5B-4CC6-BA78-FA391981FF92}"/>
    <cellStyle name="Normal 9 4 2 2 2 2 5" xfId="5044" xr:uid="{59A67B97-58A1-4EFC-85BD-EFAED0AB89FE}"/>
    <cellStyle name="Normal 9 4 2 2 2 3" xfId="3250" xr:uid="{044B7EE5-169B-45B6-BB06-F969673A29EC}"/>
    <cellStyle name="Normal 9 4 2 2 2 3 2" xfId="3251" xr:uid="{9934C75E-97DC-4A5F-92D9-9BB9518D6B7A}"/>
    <cellStyle name="Normal 9 4 2 2 2 3 2 2" xfId="5050" xr:uid="{7C75C019-C4F5-4A4D-ADE9-5EB20EC2D5B0}"/>
    <cellStyle name="Normal 9 4 2 2 2 3 3" xfId="3252" xr:uid="{CC6D834B-C4D9-4194-84D9-E271FA2738D2}"/>
    <cellStyle name="Normal 9 4 2 2 2 3 3 2" xfId="5051" xr:uid="{27E063E3-9C52-45F5-B58D-D7838FDA01FC}"/>
    <cellStyle name="Normal 9 4 2 2 2 3 4" xfId="3253" xr:uid="{C0DFF6F1-8303-4F5C-BA12-2A0C67856970}"/>
    <cellStyle name="Normal 9 4 2 2 2 3 4 2" xfId="5052" xr:uid="{A3F19D10-530B-4E56-A0D9-314E6CBFE8AD}"/>
    <cellStyle name="Normal 9 4 2 2 2 3 5" xfId="5049" xr:uid="{E3BF1705-F84D-409F-B9F9-AB35C4597C37}"/>
    <cellStyle name="Normal 9 4 2 2 2 4" xfId="3254" xr:uid="{8E6B803C-95FC-4CC7-BD71-A248E7196F0B}"/>
    <cellStyle name="Normal 9 4 2 2 2 4 2" xfId="5053" xr:uid="{AD232394-9B25-46EB-B264-B70BCF3A366D}"/>
    <cellStyle name="Normal 9 4 2 2 2 4 2 2" xfId="6977" xr:uid="{0E6E7E92-80ED-4C3D-A4FA-0232A804F6A4}"/>
    <cellStyle name="Normal 9 4 2 2 2 5" xfId="3255" xr:uid="{1586594D-1969-4E74-AE57-6F0C25308D6E}"/>
    <cellStyle name="Normal 9 4 2 2 2 5 2" xfId="5054" xr:uid="{8E5D9024-A0CE-46E2-8457-4F74F61A544A}"/>
    <cellStyle name="Normal 9 4 2 2 2 6" xfId="3256" xr:uid="{8EF72C3A-1B20-4919-A3FF-7A4971B0B7F8}"/>
    <cellStyle name="Normal 9 4 2 2 2 6 2" xfId="5055" xr:uid="{87D13054-D34A-433A-B09A-1EAF91B7F7AB}"/>
    <cellStyle name="Normal 9 4 2 2 2 7" xfId="5043" xr:uid="{DD0464F5-4480-472C-A6C5-984651E7B182}"/>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58" xr:uid="{B3F9522A-C373-4880-9756-F9F39A78CDDE}"/>
    <cellStyle name="Normal 9 4 2 2 3 2 3" xfId="3260" xr:uid="{6F8DDBC6-3E3A-40CD-A4F4-C1180DC5667B}"/>
    <cellStyle name="Normal 9 4 2 2 3 2 3 2" xfId="5059" xr:uid="{5B745900-03A9-4225-977E-C6316BDC74D9}"/>
    <cellStyle name="Normal 9 4 2 2 3 2 4" xfId="3261" xr:uid="{219981AE-239B-4A9A-8E59-0EE983D2BF3D}"/>
    <cellStyle name="Normal 9 4 2 2 3 2 4 2" xfId="5060" xr:uid="{667EA26E-9C3B-4CDD-95A5-C448B9A63EA9}"/>
    <cellStyle name="Normal 9 4 2 2 3 2 5" xfId="5057" xr:uid="{409451A0-EBC4-4F32-9A70-85B4A374222B}"/>
    <cellStyle name="Normal 9 4 2 2 3 3" xfId="3262" xr:uid="{23E1501E-7B04-40CD-A487-2F219F247E65}"/>
    <cellStyle name="Normal 9 4 2 2 3 3 2" xfId="5061" xr:uid="{95739453-A44B-418A-A570-00AC12F707D0}"/>
    <cellStyle name="Normal 9 4 2 2 3 3 2 2" xfId="6978" xr:uid="{238E1BAB-E1BA-414E-AEA2-6E9DB3F984FB}"/>
    <cellStyle name="Normal 9 4 2 2 3 4" xfId="3263" xr:uid="{E1B79620-2A9C-4A0F-B2AD-3E033A2CE8F8}"/>
    <cellStyle name="Normal 9 4 2 2 3 4 2" xfId="5062" xr:uid="{935C80EA-0446-44A3-B1FD-280EB158F121}"/>
    <cellStyle name="Normal 9 4 2 2 3 5" xfId="3264" xr:uid="{110D809D-0BC3-46CD-B72B-711780E9050F}"/>
    <cellStyle name="Normal 9 4 2 2 3 5 2" xfId="5063" xr:uid="{0F08CCEA-6DF8-4282-BF80-5D99A4540AC3}"/>
    <cellStyle name="Normal 9 4 2 2 3 6" xfId="5056" xr:uid="{A7603608-E724-4A1C-9597-91AC6B80280D}"/>
    <cellStyle name="Normal 9 4 2 2 4" xfId="3265" xr:uid="{B8C2EED8-CB66-47A1-ADA3-DD4BA98651F3}"/>
    <cellStyle name="Normal 9 4 2 2 4 2" xfId="3266" xr:uid="{0BC5AF3E-CC97-466E-ACF1-9AA392D62128}"/>
    <cellStyle name="Normal 9 4 2 2 4 2 2" xfId="5065" xr:uid="{02B362B9-20A9-4E94-806C-89009F2E5E10}"/>
    <cellStyle name="Normal 9 4 2 2 4 3" xfId="3267" xr:uid="{17E09A5C-8A59-4EB1-8865-BE6EC04B6B60}"/>
    <cellStyle name="Normal 9 4 2 2 4 3 2" xfId="5066" xr:uid="{33760AA1-6836-4EEA-93E3-6CE10AE36A5A}"/>
    <cellStyle name="Normal 9 4 2 2 4 4" xfId="3268" xr:uid="{71E5044D-E050-4A67-87BB-3B7AEAEEA0E1}"/>
    <cellStyle name="Normal 9 4 2 2 4 4 2" xfId="5067" xr:uid="{6666BFBA-7DE8-49B4-8A1E-D442A17CC438}"/>
    <cellStyle name="Normal 9 4 2 2 4 5" xfId="5064" xr:uid="{78DF908B-7A54-4B10-8F24-978928F1FA5A}"/>
    <cellStyle name="Normal 9 4 2 2 5" xfId="3269" xr:uid="{A1A31F0E-5E48-40A1-A790-F81542757042}"/>
    <cellStyle name="Normal 9 4 2 2 5 2" xfId="3270" xr:uid="{B07BD559-0B0D-479E-8705-6D1395CB3079}"/>
    <cellStyle name="Normal 9 4 2 2 5 2 2" xfId="5069" xr:uid="{09B0E32E-89CF-4D3D-9BE2-D33C270F82E7}"/>
    <cellStyle name="Normal 9 4 2 2 5 3" xfId="3271" xr:uid="{D696B72D-DA5D-432D-B7FC-060A1F34C1ED}"/>
    <cellStyle name="Normal 9 4 2 2 5 3 2" xfId="5070" xr:uid="{AB330BC9-14BF-4D49-A694-5A79A2AB86C9}"/>
    <cellStyle name="Normal 9 4 2 2 5 4" xfId="3272" xr:uid="{13EBF954-1F08-4D3B-B5FA-D19F1D84E502}"/>
    <cellStyle name="Normal 9 4 2 2 5 4 2" xfId="5071" xr:uid="{6AB7FFD7-0698-41D5-B8DD-CACBA8E1DAFA}"/>
    <cellStyle name="Normal 9 4 2 2 5 5" xfId="5068" xr:uid="{952FC479-C380-4E37-96CD-26DB3D305044}"/>
    <cellStyle name="Normal 9 4 2 2 6" xfId="3273" xr:uid="{FAF572B2-5516-4FEC-B5D0-D8BB079B286A}"/>
    <cellStyle name="Normal 9 4 2 2 6 2" xfId="5072" xr:uid="{8534A50A-39F3-4889-9372-FB15641B764A}"/>
    <cellStyle name="Normal 9 4 2 2 7" xfId="3274" xr:uid="{8B112F79-1278-4631-81D6-9972DA2AC6D9}"/>
    <cellStyle name="Normal 9 4 2 2 7 2" xfId="5073" xr:uid="{FEAE56A1-161D-4846-BB16-FF7EE51F3F2D}"/>
    <cellStyle name="Normal 9 4 2 2 8" xfId="3275" xr:uid="{6CF4D569-8D5B-414E-922F-009464BABB7D}"/>
    <cellStyle name="Normal 9 4 2 2 8 2" xfId="5074" xr:uid="{F34E0525-1B75-4EC7-8099-FB730068697B}"/>
    <cellStyle name="Normal 9 4 2 2 9" xfId="5042" xr:uid="{B01022F8-17E5-41FE-9144-9D0D76111C89}"/>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79" xr:uid="{5570FEAE-C027-4844-87F5-58B71664E4F3}"/>
    <cellStyle name="Normal 9 4 2 3 2 2 2 3" xfId="5078" xr:uid="{D0DF9E35-8950-463D-BB72-C094DB59DB09}"/>
    <cellStyle name="Normal 9 4 2 3 2 2 3" xfId="4265" xr:uid="{2ECDEDAD-A212-4492-8F74-A6CEEF34DDEA}"/>
    <cellStyle name="Normal 9 4 2 3 2 2 3 2" xfId="5080" xr:uid="{C135D267-415B-4925-B132-0A1501785DAD}"/>
    <cellStyle name="Normal 9 4 2 3 2 2 3 2 2" xfId="6979" xr:uid="{2F8B3B4C-601D-450F-B59F-F9643FE0DC6D}"/>
    <cellStyle name="Normal 9 4 2 3 2 2 4" xfId="5077" xr:uid="{383F773C-982D-4240-89BA-52B88152C227}"/>
    <cellStyle name="Normal 9 4 2 3 2 2 4 2" xfId="6980" xr:uid="{992B88BA-F314-496C-944D-E1BCED7718FC}"/>
    <cellStyle name="Normal 9 4 2 3 2 3" xfId="3279" xr:uid="{8CDEB715-07C0-4FE4-A61E-49CC1FB8EB0C}"/>
    <cellStyle name="Normal 9 4 2 3 2 3 2" xfId="4266" xr:uid="{49793AFE-CA67-4B52-AE66-F411EC6ECE11}"/>
    <cellStyle name="Normal 9 4 2 3 2 3 2 2" xfId="5082" xr:uid="{D3FDEDC2-A117-48CD-B94C-C877845101B9}"/>
    <cellStyle name="Normal 9 4 2 3 2 3 3" xfId="5081" xr:uid="{6D7CDC35-B1ED-4893-893C-8D2DCCE03893}"/>
    <cellStyle name="Normal 9 4 2 3 2 4" xfId="3280" xr:uid="{6813B584-FABB-43CA-AEE4-24CDD72D4F7D}"/>
    <cellStyle name="Normal 9 4 2 3 2 4 2" xfId="5083" xr:uid="{BA528C11-536B-459F-9EA3-31DD9D9DDC57}"/>
    <cellStyle name="Normal 9 4 2 3 2 4 2 2" xfId="6981" xr:uid="{3AAA0267-AC5E-4A5B-B708-1ADBD287BEA5}"/>
    <cellStyle name="Normal 9 4 2 3 2 5" xfId="5076" xr:uid="{8695C2E2-50C7-4776-8826-966A8D94022D}"/>
    <cellStyle name="Normal 9 4 2 3 2 5 2" xfId="6982" xr:uid="{9F43AE41-36A9-4FFB-B281-15CB380A4C40}"/>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86" xr:uid="{274BB397-D73F-4AC0-BE84-19F753ED85C8}"/>
    <cellStyle name="Normal 9 4 2 3 3 2 3" xfId="5085" xr:uid="{F62C4992-41BC-446B-AA9C-0284D29751B1}"/>
    <cellStyle name="Normal 9 4 2 3 3 3" xfId="3283" xr:uid="{ABFF89AF-85E3-46C9-B362-41EEC11E2AEE}"/>
    <cellStyle name="Normal 9 4 2 3 3 3 2" xfId="5087" xr:uid="{D354A259-8BB5-477B-95B1-6D17D59F62A1}"/>
    <cellStyle name="Normal 9 4 2 3 3 3 2 2" xfId="6983" xr:uid="{2AB6E1DC-2805-4068-9C29-86623F0C16D5}"/>
    <cellStyle name="Normal 9 4 2 3 3 4" xfId="3284" xr:uid="{549A0934-7F38-4FBF-B25D-0C11B396FC8C}"/>
    <cellStyle name="Normal 9 4 2 3 3 4 2" xfId="5088" xr:uid="{E14FC254-E0E6-421D-88DC-1D1F01773587}"/>
    <cellStyle name="Normal 9 4 2 3 3 5" xfId="5084" xr:uid="{8D4BF738-8593-4C19-9D0C-892969B00DFE}"/>
    <cellStyle name="Normal 9 4 2 3 4" xfId="3285" xr:uid="{EE1C93E9-6800-4BBD-A6DA-7EAAA8FB2FD6}"/>
    <cellStyle name="Normal 9 4 2 3 4 2" xfId="4268" xr:uid="{D58037FC-2370-4193-A0C1-F8E06A91FC04}"/>
    <cellStyle name="Normal 9 4 2 3 4 2 2" xfId="5090" xr:uid="{9C7C74AE-AEEA-4CAC-80ED-04784178105E}"/>
    <cellStyle name="Normal 9 4 2 3 4 3" xfId="5089" xr:uid="{3BFFB4C2-2144-4DAF-AD1E-CF3973477F7F}"/>
    <cellStyle name="Normal 9 4 2 3 5" xfId="3286" xr:uid="{E8C37C29-FD4B-49BC-8E22-AC2EBE7DF593}"/>
    <cellStyle name="Normal 9 4 2 3 5 2" xfId="5091" xr:uid="{30F3E842-FC18-4C99-A314-33F162945B69}"/>
    <cellStyle name="Normal 9 4 2 3 5 2 2" xfId="6984" xr:uid="{59B068F9-6A61-49B4-84C2-2C551A3B9438}"/>
    <cellStyle name="Normal 9 4 2 3 6" xfId="3287" xr:uid="{906AEEC2-8CF4-473F-99C6-F43E29750A31}"/>
    <cellStyle name="Normal 9 4 2 3 6 2" xfId="5092" xr:uid="{D053A3F6-0AFA-4157-9C09-A37D185DF719}"/>
    <cellStyle name="Normal 9 4 2 3 7" xfId="5075" xr:uid="{0013AFC0-3DBF-4B44-9E50-BC9D60399592}"/>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96" xr:uid="{171EFC8E-31F6-4114-8F84-0810A5419E31}"/>
    <cellStyle name="Normal 9 4 2 4 2 2 3" xfId="5095" xr:uid="{A9356856-9DE4-4838-B73E-F4F8902B7F3F}"/>
    <cellStyle name="Normal 9 4 2 4 2 3" xfId="3291" xr:uid="{B5DF5C07-B2AB-4224-A98B-82ABF32D17FE}"/>
    <cellStyle name="Normal 9 4 2 4 2 3 2" xfId="5097" xr:uid="{CA34BBEC-76EC-45FB-91F7-48365BF79367}"/>
    <cellStyle name="Normal 9 4 2 4 2 3 2 2" xfId="6985" xr:uid="{37BF450D-D18C-4A69-A8BE-710FC03230CD}"/>
    <cellStyle name="Normal 9 4 2 4 2 4" xfId="3292" xr:uid="{E3649021-61EE-422C-820F-959F7B2F146A}"/>
    <cellStyle name="Normal 9 4 2 4 2 4 2" xfId="5098" xr:uid="{CABB31F1-359C-4816-884F-310F6930161C}"/>
    <cellStyle name="Normal 9 4 2 4 2 5" xfId="5094" xr:uid="{EEB0C46A-EF25-4BFD-AFD5-B5EDF172987A}"/>
    <cellStyle name="Normal 9 4 2 4 3" xfId="3293" xr:uid="{A9E734C7-CD7B-445D-A574-47F4C6690C6E}"/>
    <cellStyle name="Normal 9 4 2 4 3 2" xfId="4270" xr:uid="{4F7E71AF-2EBC-4F6C-BBB1-729B073D06F1}"/>
    <cellStyle name="Normal 9 4 2 4 3 2 2" xfId="5100" xr:uid="{DDC86E1B-2873-4B32-8224-07079DB20D05}"/>
    <cellStyle name="Normal 9 4 2 4 3 3" xfId="5099" xr:uid="{849C0BD1-BF28-4B23-9E9B-54528FCA7B0B}"/>
    <cellStyle name="Normal 9 4 2 4 4" xfId="3294" xr:uid="{DC7FEBBA-CC56-40D6-96FC-5EF4CE97DDAF}"/>
    <cellStyle name="Normal 9 4 2 4 4 2" xfId="5101" xr:uid="{40DFFF66-3F22-4480-A1E6-F3A668519A86}"/>
    <cellStyle name="Normal 9 4 2 4 4 2 2" xfId="6986" xr:uid="{A6FFEF88-5C69-452B-A06E-073DB62B1061}"/>
    <cellStyle name="Normal 9 4 2 4 5" xfId="3295" xr:uid="{8DE7B1EA-9A22-4B40-B828-D5462898E796}"/>
    <cellStyle name="Normal 9 4 2 4 5 2" xfId="5102" xr:uid="{DC8D7462-D08D-437D-85A8-5123B9AB0674}"/>
    <cellStyle name="Normal 9 4 2 4 6" xfId="5093" xr:uid="{630D253F-80B4-4834-BE8F-263712992832}"/>
    <cellStyle name="Normal 9 4 2 5" xfId="3296" xr:uid="{46C58394-305B-43B5-B6B5-75A19C0B0C0D}"/>
    <cellStyle name="Normal 9 4 2 5 2" xfId="3297" xr:uid="{2B1AE712-B50B-4530-98B0-5ADE9C646D69}"/>
    <cellStyle name="Normal 9 4 2 5 2 2" xfId="4271" xr:uid="{20E34ACC-64AA-444F-8F32-330A17920C9F}"/>
    <cellStyle name="Normal 9 4 2 5 2 2 2" xfId="5105" xr:uid="{4DEB4754-2591-4956-9054-122C32C2CFE2}"/>
    <cellStyle name="Normal 9 4 2 5 2 3" xfId="5104" xr:uid="{FA507589-EDAF-4B7E-B359-D60C4AA6B790}"/>
    <cellStyle name="Normal 9 4 2 5 3" xfId="3298" xr:uid="{515F52F5-1FF6-4780-AB0D-57AC1901353A}"/>
    <cellStyle name="Normal 9 4 2 5 3 2" xfId="5106" xr:uid="{099D1C8B-84A4-45D8-9BCD-32FEA0B28A1A}"/>
    <cellStyle name="Normal 9 4 2 5 3 2 2" xfId="6987" xr:uid="{D60730BA-C53C-49D1-BCFC-CA4470D8C823}"/>
    <cellStyle name="Normal 9 4 2 5 4" xfId="3299" xr:uid="{E7E48E44-7E34-4478-905F-783CE06C0F36}"/>
    <cellStyle name="Normal 9 4 2 5 4 2" xfId="5107" xr:uid="{632FFA97-B5D7-4A0D-9434-9E3117B6EF8D}"/>
    <cellStyle name="Normal 9 4 2 5 5" xfId="5103" xr:uid="{93D81753-0A4B-496E-9586-8F616F74237E}"/>
    <cellStyle name="Normal 9 4 2 6" xfId="3300" xr:uid="{5C803D0A-6AEB-4A8F-8E80-8D3622118DA2}"/>
    <cellStyle name="Normal 9 4 2 6 2" xfId="3301" xr:uid="{EBA2872D-81A5-4177-BD14-9D3F5247FA3D}"/>
    <cellStyle name="Normal 9 4 2 6 2 2" xfId="5109" xr:uid="{6F9ED874-DE6A-4D6F-B651-E18D2DD7D07C}"/>
    <cellStyle name="Normal 9 4 2 6 3" xfId="3302" xr:uid="{30B89C50-1B50-431D-AE16-A9B691624786}"/>
    <cellStyle name="Normal 9 4 2 6 3 2" xfId="5110" xr:uid="{3CDB97F1-3FF1-414D-A339-C0C65C109FE0}"/>
    <cellStyle name="Normal 9 4 2 6 4" xfId="3303" xr:uid="{E02EA51D-AE4E-4A27-B385-1D45F1D7B0F0}"/>
    <cellStyle name="Normal 9 4 2 6 4 2" xfId="5111" xr:uid="{8EBEE2BC-7C54-479B-BB5C-A1CFE924A572}"/>
    <cellStyle name="Normal 9 4 2 6 5" xfId="5108" xr:uid="{865FDD15-894F-4285-B655-71EB64475684}"/>
    <cellStyle name="Normal 9 4 2 7" xfId="3304" xr:uid="{717EC764-6200-4781-9DBE-7AE01DC492DD}"/>
    <cellStyle name="Normal 9 4 2 7 2" xfId="5112" xr:uid="{429B3182-6381-44A0-A0D8-3590C4BEBF84}"/>
    <cellStyle name="Normal 9 4 2 7 2 2" xfId="6988" xr:uid="{599AA50E-7B8D-4DBC-816B-CBDA86B25BF0}"/>
    <cellStyle name="Normal 9 4 2 8" xfId="3305" xr:uid="{D54AE50E-6751-456D-B814-0BC1D4404099}"/>
    <cellStyle name="Normal 9 4 2 8 2" xfId="5113" xr:uid="{F3945E3A-3ADA-4EFA-8A49-42C351D969A6}"/>
    <cellStyle name="Normal 9 4 2 9" xfId="3306" xr:uid="{B26C6B3A-C714-4834-A076-37A046B30935}"/>
    <cellStyle name="Normal 9 4 2 9 2" xfId="5114" xr:uid="{73DB7CDA-C18F-4412-B88E-5853B08FE729}"/>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8" xr:uid="{1699A4F9-5F19-450E-B083-235D5626505E}"/>
    <cellStyle name="Normal 9 4 3 2 2 2 2 2 2" xfId="5490" xr:uid="{9CD4399A-9BD1-4F09-A7ED-3459CF20160A}"/>
    <cellStyle name="Normal 9 4 3 2 2 2 2 2 3" xfId="5119" xr:uid="{921986A0-A99E-41A2-8541-A7A0ADF55DBC}"/>
    <cellStyle name="Normal 9 4 3 2 2 2 3" xfId="4769" xr:uid="{9822627A-506F-4DB7-92DC-51A5FF365C5E}"/>
    <cellStyle name="Normal 9 4 3 2 2 2 3 2" xfId="5491" xr:uid="{94367248-8658-458C-86BD-960EE61E0F08}"/>
    <cellStyle name="Normal 9 4 3 2 2 2 3 3" xfId="5118" xr:uid="{AA3D46A6-DF7B-4D76-81F5-63C256FF7A1F}"/>
    <cellStyle name="Normal 9 4 3 2 2 3" xfId="3311" xr:uid="{11006371-3CA0-4985-B591-71D72B539045}"/>
    <cellStyle name="Normal 9 4 3 2 2 3 2" xfId="4770" xr:uid="{15BF007A-1B42-4B93-ABFF-297F687AB727}"/>
    <cellStyle name="Normal 9 4 3 2 2 3 2 2" xfId="5492" xr:uid="{E558D3E9-D911-4669-9A5C-2E3059228242}"/>
    <cellStyle name="Normal 9 4 3 2 2 3 2 3" xfId="5120" xr:uid="{7D9E7A37-71D2-404E-9D4C-052E8949A894}"/>
    <cellStyle name="Normal 9 4 3 2 2 4" xfId="3312" xr:uid="{E62A273D-F6D5-433E-B6BD-74AE87A1D16D}"/>
    <cellStyle name="Normal 9 4 3 2 2 4 2" xfId="5121" xr:uid="{E41D7103-5F1D-4FCF-B711-C35DE64CA812}"/>
    <cellStyle name="Normal 9 4 3 2 2 5" xfId="5117" xr:uid="{16EFA14B-204B-43B3-A0B4-25AC0F43D104}"/>
    <cellStyle name="Normal 9 4 3 2 3" xfId="3313" xr:uid="{CDF820E3-1F8D-4790-8EBB-F35BAB48E074}"/>
    <cellStyle name="Normal 9 4 3 2 3 2" xfId="3314" xr:uid="{C6D6D191-4345-4124-95DB-DA72114A04AD}"/>
    <cellStyle name="Normal 9 4 3 2 3 2 2" xfId="4771" xr:uid="{948C184B-D2E0-49EA-8412-8C91FD5DB22D}"/>
    <cellStyle name="Normal 9 4 3 2 3 2 2 2" xfId="5493" xr:uid="{F61991F0-8421-4D6E-BDBE-AA2252F9C394}"/>
    <cellStyle name="Normal 9 4 3 2 3 2 2 3" xfId="5123" xr:uid="{8D4AACB9-1530-426C-9332-006D2940884A}"/>
    <cellStyle name="Normal 9 4 3 2 3 3" xfId="3315" xr:uid="{F82A6596-11F2-4F37-AE15-33682F6E3CCA}"/>
    <cellStyle name="Normal 9 4 3 2 3 3 2" xfId="5124" xr:uid="{E0E1BBF1-E50A-46AF-BCA2-D9B190D5AE00}"/>
    <cellStyle name="Normal 9 4 3 2 3 4" xfId="3316" xr:uid="{93A4C50D-082E-4EAA-80B5-ABA592ACE146}"/>
    <cellStyle name="Normal 9 4 3 2 3 4 2" xfId="5125" xr:uid="{5CFEF5F4-9BE6-46B6-A268-672E37D88441}"/>
    <cellStyle name="Normal 9 4 3 2 3 5" xfId="5122" xr:uid="{AB979D16-FD76-48F4-ABC9-C7EC6FA0D0A9}"/>
    <cellStyle name="Normal 9 4 3 2 4" xfId="3317" xr:uid="{0989A098-235A-42A9-8FF4-60D3A72B6897}"/>
    <cellStyle name="Normal 9 4 3 2 4 2" xfId="4772" xr:uid="{745BC303-1063-4973-8B0F-5EDE7E6ED3E7}"/>
    <cellStyle name="Normal 9 4 3 2 4 2 2" xfId="5494" xr:uid="{6750F818-8044-4A7C-846E-99B9209C3636}"/>
    <cellStyle name="Normal 9 4 3 2 4 2 3" xfId="5126" xr:uid="{15781F47-BDB6-4A5C-A115-696ADE55A3A2}"/>
    <cellStyle name="Normal 9 4 3 2 5" xfId="3318" xr:uid="{74781C37-F52E-4614-9623-0B5315CC4C21}"/>
    <cellStyle name="Normal 9 4 3 2 5 2" xfId="5127" xr:uid="{C05EE2C4-11A6-4BFD-A4D6-4D467FD18969}"/>
    <cellStyle name="Normal 9 4 3 2 6" xfId="3319" xr:uid="{47557503-8191-4F66-A55C-0066518F1329}"/>
    <cellStyle name="Normal 9 4 3 2 6 2" xfId="5128" xr:uid="{5231C5A6-3F56-4893-84B3-CCD1DCABDA3B}"/>
    <cellStyle name="Normal 9 4 3 2 7" xfId="5116" xr:uid="{AA587758-FD9A-4D88-8288-4804626F1F07}"/>
    <cellStyle name="Normal 9 4 3 3" xfId="3320" xr:uid="{BAA40817-B073-4674-AEF7-22AD278E476E}"/>
    <cellStyle name="Normal 9 4 3 3 2" xfId="3321" xr:uid="{05A662CE-C1F3-43F9-9E49-C796CA329A93}"/>
    <cellStyle name="Normal 9 4 3 3 2 2" xfId="3322" xr:uid="{5184B9FF-A7F6-4CAA-AF4B-D75829A6D623}"/>
    <cellStyle name="Normal 9 4 3 3 2 2 2" xfId="4773" xr:uid="{740869E4-0773-49F2-8B4E-D921071DEE84}"/>
    <cellStyle name="Normal 9 4 3 3 2 2 2 2" xfId="5495" xr:uid="{64BD6382-9FFB-4B1B-BED5-C6A1E09E362D}"/>
    <cellStyle name="Normal 9 4 3 3 2 2 2 3" xfId="5131" xr:uid="{A610EF80-B35A-489A-A9E0-6355D720A51D}"/>
    <cellStyle name="Normal 9 4 3 3 2 3" xfId="3323" xr:uid="{7540B3B3-BE63-4382-8788-035841DB8000}"/>
    <cellStyle name="Normal 9 4 3 3 2 3 2" xfId="5132" xr:uid="{2CC22CEA-4BFE-4E6E-B71E-6D758B1C113A}"/>
    <cellStyle name="Normal 9 4 3 3 2 4" xfId="3324" xr:uid="{4D05D9EA-2B64-4F3B-97E4-EE0965D522EA}"/>
    <cellStyle name="Normal 9 4 3 3 2 4 2" xfId="5133" xr:uid="{36E8FB1B-18A2-48F7-A69C-DBDB3D9348F8}"/>
    <cellStyle name="Normal 9 4 3 3 2 5" xfId="5130" xr:uid="{8847BA9B-62BB-4366-AD3C-28E8B475B3A3}"/>
    <cellStyle name="Normal 9 4 3 3 3" xfId="3325" xr:uid="{1695321A-5755-4761-9344-30D1F8022A20}"/>
    <cellStyle name="Normal 9 4 3 3 3 2" xfId="4774" xr:uid="{A107E073-C07A-41FA-89B7-C0247B55446E}"/>
    <cellStyle name="Normal 9 4 3 3 3 2 2" xfId="5496" xr:uid="{F10116E6-7321-411A-B4C2-730967B8C02A}"/>
    <cellStyle name="Normal 9 4 3 3 3 2 3" xfId="5134" xr:uid="{F660CCC0-9397-4014-8C7D-FDCB267D1985}"/>
    <cellStyle name="Normal 9 4 3 3 4" xfId="3326" xr:uid="{E5D4892A-4307-46D8-9909-A239FFC90172}"/>
    <cellStyle name="Normal 9 4 3 3 4 2" xfId="5135" xr:uid="{D9644C69-68CA-4D2A-A701-9B2AACF01734}"/>
    <cellStyle name="Normal 9 4 3 3 5" xfId="3327" xr:uid="{4FF37372-DFBC-4372-9252-087A62240A77}"/>
    <cellStyle name="Normal 9 4 3 3 5 2" xfId="5136" xr:uid="{68006921-2C87-4988-8501-B24B2FACE953}"/>
    <cellStyle name="Normal 9 4 3 3 6" xfId="5129" xr:uid="{4A2084D0-1B6A-4A9E-AC1A-DFC29E5463D3}"/>
    <cellStyle name="Normal 9 4 3 4" xfId="3328" xr:uid="{B65728D1-7259-48BA-B3D2-BD4C2CBF7246}"/>
    <cellStyle name="Normal 9 4 3 4 2" xfId="3329" xr:uid="{BE4EE3B0-ECF7-4EF0-ADD3-F7F9BC0D8FBD}"/>
    <cellStyle name="Normal 9 4 3 4 2 2" xfId="4775" xr:uid="{4AC24D0E-D2DD-41C5-B42B-F403FD75C7E4}"/>
    <cellStyle name="Normal 9 4 3 4 2 2 2" xfId="5497" xr:uid="{8C3BD7DA-D673-4F58-9E98-605FC1548805}"/>
    <cellStyle name="Normal 9 4 3 4 2 2 3" xfId="5138" xr:uid="{179E3D75-2B82-43FB-8B9A-B893BF419E17}"/>
    <cellStyle name="Normal 9 4 3 4 3" xfId="3330" xr:uid="{B566C851-B38D-41FF-BF26-4880290593F5}"/>
    <cellStyle name="Normal 9 4 3 4 3 2" xfId="5139" xr:uid="{C9C561B1-62EF-4552-8F40-47DB3778E61D}"/>
    <cellStyle name="Normal 9 4 3 4 4" xfId="3331" xr:uid="{C4DF18AD-95DD-4803-8718-861871550545}"/>
    <cellStyle name="Normal 9 4 3 4 4 2" xfId="5140" xr:uid="{33902304-477E-4EAA-81F5-850F8E76F784}"/>
    <cellStyle name="Normal 9 4 3 4 5" xfId="5137" xr:uid="{C7E4D5CD-A9C5-4A8A-94FA-F9FFAF58692A}"/>
    <cellStyle name="Normal 9 4 3 5" xfId="3332" xr:uid="{6BE34A0C-5247-4E0E-8C18-CBEF482FD451}"/>
    <cellStyle name="Normal 9 4 3 5 2" xfId="3333" xr:uid="{69C0B82B-E59E-451D-8DA8-F3B070829995}"/>
    <cellStyle name="Normal 9 4 3 5 2 2" xfId="5142" xr:uid="{C2E1A490-EC66-4EDC-9D9E-96EC673E2276}"/>
    <cellStyle name="Normal 9 4 3 5 3" xfId="3334" xr:uid="{C658907C-AF6D-45D3-88AB-E4B8019AE96D}"/>
    <cellStyle name="Normal 9 4 3 5 3 2" xfId="5143" xr:uid="{FBF498B9-CA53-4294-9DA9-66BC3624B685}"/>
    <cellStyle name="Normal 9 4 3 5 4" xfId="3335" xr:uid="{8BAF2CE6-A7BF-40F0-8222-1362BA7F2706}"/>
    <cellStyle name="Normal 9 4 3 5 4 2" xfId="5144" xr:uid="{736967AC-9823-447E-8449-930332912BCC}"/>
    <cellStyle name="Normal 9 4 3 5 5" xfId="5141" xr:uid="{F83307C7-902D-4F5C-9FB4-FE043C9EC133}"/>
    <cellStyle name="Normal 9 4 3 6" xfId="3336" xr:uid="{663F01B0-33FA-4D39-B6E1-F587E2B0AF15}"/>
    <cellStyle name="Normal 9 4 3 6 2" xfId="5145" xr:uid="{2EC159E6-094A-4090-8821-BCB400F27A23}"/>
    <cellStyle name="Normal 9 4 3 7" xfId="3337" xr:uid="{ED672016-18E9-4ABB-90F2-C09EC1FDC260}"/>
    <cellStyle name="Normal 9 4 3 7 2" xfId="5146" xr:uid="{E5C2B1EB-1DA9-4725-BDE4-7BB3A1A46F07}"/>
    <cellStyle name="Normal 9 4 3 8" xfId="3338" xr:uid="{818A346A-71F6-4324-9525-50E86AB2A0BA}"/>
    <cellStyle name="Normal 9 4 3 8 2" xfId="5147" xr:uid="{16520D7E-8D92-4E23-83B5-6BE93E8CD3EE}"/>
    <cellStyle name="Normal 9 4 3 9" xfId="5115" xr:uid="{DE011C6F-603E-44D5-8D8D-44BD69FA0009}"/>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52" xr:uid="{0CD17AEB-FA2D-48E5-BD7A-DC347CF153F3}"/>
    <cellStyle name="Normal 9 4 4 2 2 2 3" xfId="5151" xr:uid="{E02D4E9A-E220-4351-8145-C4DEE090ED6C}"/>
    <cellStyle name="Normal 9 4 4 2 2 3" xfId="3343" xr:uid="{1B8C1CF7-E5C9-4880-B588-E7606850BBF2}"/>
    <cellStyle name="Normal 9 4 4 2 2 3 2" xfId="5153" xr:uid="{D7889860-8562-4FCE-B65F-C818784F6D8B}"/>
    <cellStyle name="Normal 9 4 4 2 2 3 2 2" xfId="6989" xr:uid="{3BE319EC-29D2-4777-BADF-06654C8C2C24}"/>
    <cellStyle name="Normal 9 4 4 2 2 4" xfId="3344" xr:uid="{A6BBA61C-2B58-4B6A-8522-D19F9275B174}"/>
    <cellStyle name="Normal 9 4 4 2 2 4 2" xfId="5154" xr:uid="{AA3BEA82-43DE-416D-992A-2F6FCFA4620A}"/>
    <cellStyle name="Normal 9 4 4 2 2 5" xfId="5150" xr:uid="{49CAE96F-99D3-4388-BC2E-3F6DE2982D27}"/>
    <cellStyle name="Normal 9 4 4 2 3" xfId="3345" xr:uid="{58AD18EB-8B28-4CCF-A2F5-A6C00EBA9C96}"/>
    <cellStyle name="Normal 9 4 4 2 3 2" xfId="4274" xr:uid="{7633241B-2A2F-4012-9F3C-417098F53043}"/>
    <cellStyle name="Normal 9 4 4 2 3 2 2" xfId="5156" xr:uid="{EA936EB2-4A5F-4D6B-8BD0-D75B47FD49EF}"/>
    <cellStyle name="Normal 9 4 4 2 3 3" xfId="5155" xr:uid="{7010829B-4B55-4656-BBAE-F72316D9B52B}"/>
    <cellStyle name="Normal 9 4 4 2 4" xfId="3346" xr:uid="{3F26112B-9D0F-4391-92B1-84B930FB740C}"/>
    <cellStyle name="Normal 9 4 4 2 4 2" xfId="5157" xr:uid="{7895A8BE-6DD9-4253-812C-6BDADBEAE098}"/>
    <cellStyle name="Normal 9 4 4 2 4 2 2" xfId="6990" xr:uid="{7D5584A9-200C-494D-9F55-67F4F06D7FF7}"/>
    <cellStyle name="Normal 9 4 4 2 5" xfId="3347" xr:uid="{97EBE7D5-F65F-460B-9708-FD331A512542}"/>
    <cellStyle name="Normal 9 4 4 2 5 2" xfId="5158" xr:uid="{D44EC76D-1655-43E7-AC59-9F8614698AA4}"/>
    <cellStyle name="Normal 9 4 4 2 6" xfId="5149" xr:uid="{860E1E01-1114-4C22-8AD8-F1DC9DF4F4AB}"/>
    <cellStyle name="Normal 9 4 4 3" xfId="3348" xr:uid="{55525E89-2FFA-47CC-85E1-98CDCF276278}"/>
    <cellStyle name="Normal 9 4 4 3 2" xfId="3349" xr:uid="{FE232F09-FE6F-4576-81A3-1F7C57EBDB82}"/>
    <cellStyle name="Normal 9 4 4 3 2 2" xfId="4275" xr:uid="{BD98718C-FEA2-4914-8C85-9AD1374A4CF1}"/>
    <cellStyle name="Normal 9 4 4 3 2 2 2" xfId="5161" xr:uid="{A076C612-D2F7-4C99-AFEB-965758F66246}"/>
    <cellStyle name="Normal 9 4 4 3 2 3" xfId="5160" xr:uid="{08321B70-93BB-4E0A-8842-91EE796F1174}"/>
    <cellStyle name="Normal 9 4 4 3 3" xfId="3350" xr:uid="{677283A2-FBAA-4A7D-BF93-5C581F8828B9}"/>
    <cellStyle name="Normal 9 4 4 3 3 2" xfId="5162" xr:uid="{27841CC6-AD20-47EF-8556-C72E4C9935A0}"/>
    <cellStyle name="Normal 9 4 4 3 3 2 2" xfId="6991" xr:uid="{9D17B410-4B72-4A4C-B2AE-2245B675A39C}"/>
    <cellStyle name="Normal 9 4 4 3 4" xfId="3351" xr:uid="{086C0F03-BD4C-4343-9F4F-C5C72CC9C108}"/>
    <cellStyle name="Normal 9 4 4 3 4 2" xfId="5163" xr:uid="{AB7E8764-6F49-4D86-9E37-937091E7C483}"/>
    <cellStyle name="Normal 9 4 4 3 5" xfId="5159" xr:uid="{0E50C6B6-BD8F-4834-B5F4-E295047674AD}"/>
    <cellStyle name="Normal 9 4 4 4" xfId="3352" xr:uid="{373083DB-45F7-467D-8220-0D1AFD273947}"/>
    <cellStyle name="Normal 9 4 4 4 2" xfId="3353" xr:uid="{321DF2AC-9CAD-420A-9817-3F63C8157AEA}"/>
    <cellStyle name="Normal 9 4 4 4 2 2" xfId="5165" xr:uid="{C1F4688F-7C41-49B7-A39F-6F71E4A819A4}"/>
    <cellStyle name="Normal 9 4 4 4 3" xfId="3354" xr:uid="{B396A407-E763-4E74-9620-D29DAC74A0C9}"/>
    <cellStyle name="Normal 9 4 4 4 3 2" xfId="5166" xr:uid="{95DF2D84-83B5-456F-B4B3-4947B8BCFBF2}"/>
    <cellStyle name="Normal 9 4 4 4 4" xfId="3355" xr:uid="{49057117-C5D1-4F54-9358-182822105648}"/>
    <cellStyle name="Normal 9 4 4 4 4 2" xfId="5167" xr:uid="{095F87E6-3FDF-4C0E-BF47-CB0866963EE1}"/>
    <cellStyle name="Normal 9 4 4 4 5" xfId="5164" xr:uid="{7B0A87C5-DDDD-44E0-AFC4-7347C9007B42}"/>
    <cellStyle name="Normal 9 4 4 5" xfId="3356" xr:uid="{C64D3DB9-8FB5-481D-8C0E-356859EB31C3}"/>
    <cellStyle name="Normal 9 4 4 5 2" xfId="5168" xr:uid="{473D6709-AFE4-4054-88A2-6C4E7010EB44}"/>
    <cellStyle name="Normal 9 4 4 5 2 2" xfId="6992" xr:uid="{4AA7A414-73BD-4D1E-BED6-EF732B3F293B}"/>
    <cellStyle name="Normal 9 4 4 6" xfId="3357" xr:uid="{CE611F52-669B-4434-9538-3DE5D1953BF8}"/>
    <cellStyle name="Normal 9 4 4 6 2" xfId="5169" xr:uid="{EA112918-D2F1-444E-B265-1B05782C0296}"/>
    <cellStyle name="Normal 9 4 4 7" xfId="3358" xr:uid="{E42AA119-7F29-4E69-B4D7-3893569B3A67}"/>
    <cellStyle name="Normal 9 4 4 7 2" xfId="5170" xr:uid="{F2C43002-E7FD-4E28-BA39-48F201F8BCBD}"/>
    <cellStyle name="Normal 9 4 4 8" xfId="5148" xr:uid="{F5887241-50D6-4E55-8CAD-7CEBDE5D5F2C}"/>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74" xr:uid="{5B5BEC02-EE0C-4E90-9F5B-DF9118FBA929}"/>
    <cellStyle name="Normal 9 4 5 2 2 3" xfId="5173" xr:uid="{C6AE9CB3-F24F-481C-B1A2-D9E61AD570C0}"/>
    <cellStyle name="Normal 9 4 5 2 3" xfId="3362" xr:uid="{DC9331B7-1C1E-4DEF-8ACA-BBB92E1435CA}"/>
    <cellStyle name="Normal 9 4 5 2 3 2" xfId="5175" xr:uid="{BFEFFF5A-8775-4C75-8B7D-F640D9011A27}"/>
    <cellStyle name="Normal 9 4 5 2 3 2 2" xfId="6993" xr:uid="{C8620424-86C7-4B6E-BB02-355FE77287C3}"/>
    <cellStyle name="Normal 9 4 5 2 4" xfId="3363" xr:uid="{A08CA7CB-1D88-4572-B0F9-EF195DDDD5C2}"/>
    <cellStyle name="Normal 9 4 5 2 4 2" xfId="5176" xr:uid="{63D2D002-F984-4BB5-B2C3-53D79A1B333E}"/>
    <cellStyle name="Normal 9 4 5 2 5" xfId="5172" xr:uid="{71002978-8498-4FA7-BECC-FF36BF61263D}"/>
    <cellStyle name="Normal 9 4 5 3" xfId="3364" xr:uid="{A1E9C33C-C94E-4FFB-BAAF-493B0788A2C1}"/>
    <cellStyle name="Normal 9 4 5 3 2" xfId="3365" xr:uid="{3876BB89-BE58-496A-92CB-3F4DBDAC9F60}"/>
    <cellStyle name="Normal 9 4 5 3 2 2" xfId="5178" xr:uid="{F79BB70D-684B-41F6-AECC-E78DD89F0124}"/>
    <cellStyle name="Normal 9 4 5 3 3" xfId="3366" xr:uid="{F73D1800-06A9-4D99-8554-9DB4BC2DCF62}"/>
    <cellStyle name="Normal 9 4 5 3 3 2" xfId="5179" xr:uid="{E330F120-DC9F-43DA-9253-9FE1F0DFEDC8}"/>
    <cellStyle name="Normal 9 4 5 3 4" xfId="3367" xr:uid="{41C66C3B-088B-4235-9A2A-04856B8649BA}"/>
    <cellStyle name="Normal 9 4 5 3 4 2" xfId="5180" xr:uid="{7190AF18-E185-4693-B2A7-15E1C324241F}"/>
    <cellStyle name="Normal 9 4 5 3 5" xfId="5177" xr:uid="{5F7111CB-2FEB-4040-9CE3-19C8A55F9FA4}"/>
    <cellStyle name="Normal 9 4 5 4" xfId="3368" xr:uid="{E2116F0C-A7ED-4018-B37E-6460DD191EFB}"/>
    <cellStyle name="Normal 9 4 5 4 2" xfId="5181" xr:uid="{B2030137-E557-4ECD-806F-EF83105C1CE6}"/>
    <cellStyle name="Normal 9 4 5 4 2 2" xfId="6994" xr:uid="{547C8BC2-4194-4F80-A82F-BD307BCA9E87}"/>
    <cellStyle name="Normal 9 4 5 5" xfId="3369" xr:uid="{10597110-38DF-4F4E-BF64-F79F5D4481D5}"/>
    <cellStyle name="Normal 9 4 5 5 2" xfId="5182" xr:uid="{A994BBA9-F936-49BD-BCA2-291E127E5B44}"/>
    <cellStyle name="Normal 9 4 5 6" xfId="3370" xr:uid="{6193CB2F-0D4F-4003-B651-78D0486386BF}"/>
    <cellStyle name="Normal 9 4 5 6 2" xfId="5183" xr:uid="{0C829333-175E-4D7B-B8C1-83FCDA40B70C}"/>
    <cellStyle name="Normal 9 4 5 7" xfId="5171" xr:uid="{5BCCE975-538C-435A-BDAF-75F901F0814B}"/>
    <cellStyle name="Normal 9 4 6" xfId="3371" xr:uid="{8078F062-B9B8-4CCB-9F88-21C5E19F2EBB}"/>
    <cellStyle name="Normal 9 4 6 2" xfId="3372" xr:uid="{34372A72-CDFF-4CE5-8729-015A15E498AE}"/>
    <cellStyle name="Normal 9 4 6 2 2" xfId="3373" xr:uid="{1E7FBD13-1DC3-4ABD-947E-22754D9CBE81}"/>
    <cellStyle name="Normal 9 4 6 2 2 2" xfId="5186" xr:uid="{BDBC868A-C788-46A6-9F33-E422DF2FB233}"/>
    <cellStyle name="Normal 9 4 6 2 3" xfId="3374" xr:uid="{936E98DF-DA76-41C5-997F-EDEF1086A88A}"/>
    <cellStyle name="Normal 9 4 6 2 3 2" xfId="5187" xr:uid="{D52B87D4-1BE9-4D46-86B1-21E62D47FB66}"/>
    <cellStyle name="Normal 9 4 6 2 4" xfId="3375" xr:uid="{D86FE3C7-4910-4F6A-AFE5-FB872984644E}"/>
    <cellStyle name="Normal 9 4 6 2 4 2" xfId="5188" xr:uid="{224C0AC6-6D0A-490F-B00B-15A802464006}"/>
    <cellStyle name="Normal 9 4 6 2 5" xfId="5185" xr:uid="{DAC88E1A-5FA9-42FE-BC3D-19065D32DC3F}"/>
    <cellStyle name="Normal 9 4 6 3" xfId="3376" xr:uid="{7D42B768-6197-45F7-A266-F5094882D122}"/>
    <cellStyle name="Normal 9 4 6 3 2" xfId="5189" xr:uid="{8DBF5B93-1829-4E5A-925C-72FBBCBC4841}"/>
    <cellStyle name="Normal 9 4 6 3 2 2" xfId="6995" xr:uid="{8F9BCCDD-CDB6-417E-A1E8-2969F0C8C2B1}"/>
    <cellStyle name="Normal 9 4 6 4" xfId="3377" xr:uid="{7DB71026-A14B-43C5-8F56-41602DDF0746}"/>
    <cellStyle name="Normal 9 4 6 4 2" xfId="5190" xr:uid="{8E6A827B-5344-4164-A1AC-11DAF1724AD0}"/>
    <cellStyle name="Normal 9 4 6 5" xfId="3378" xr:uid="{331CA8AB-5B2B-4241-B49C-65027FE1626C}"/>
    <cellStyle name="Normal 9 4 6 5 2" xfId="5191" xr:uid="{B2737CFA-7784-46C3-9DDF-00D29D61E2DD}"/>
    <cellStyle name="Normal 9 4 6 6" xfId="5184" xr:uid="{E9AD9AFD-7D68-42C8-8FDC-C170E4239E24}"/>
    <cellStyle name="Normal 9 4 7" xfId="3379" xr:uid="{23E879BA-5EDE-4527-B83F-BD3E7C5CD9E1}"/>
    <cellStyle name="Normal 9 4 7 2" xfId="3380" xr:uid="{FE6BB645-9DCD-439A-AA54-1D20CA64AABA}"/>
    <cellStyle name="Normal 9 4 7 2 2" xfId="5193" xr:uid="{3CB08A1B-C793-4E4E-8D0A-63CB9F8A225C}"/>
    <cellStyle name="Normal 9 4 7 3" xfId="3381" xr:uid="{63EACFD9-C165-4BCD-83BB-E9C03CCCBB36}"/>
    <cellStyle name="Normal 9 4 7 3 2" xfId="5194" xr:uid="{A15916E3-BC67-4AF4-9C14-10AEE4D09848}"/>
    <cellStyle name="Normal 9 4 7 4" xfId="3382" xr:uid="{A237818C-2634-4E2F-A320-E14CE2E43306}"/>
    <cellStyle name="Normal 9 4 7 4 2" xfId="5195" xr:uid="{D77ADA8A-0E6C-4C54-8AEC-8387CDE8179A}"/>
    <cellStyle name="Normal 9 4 7 5" xfId="5192" xr:uid="{6931CE32-396A-4326-8BC2-8EAE23331FD9}"/>
    <cellStyle name="Normal 9 4 8" xfId="3383" xr:uid="{4B3F0F96-7698-4C1B-9352-DFB8A143B4C0}"/>
    <cellStyle name="Normal 9 4 8 2" xfId="3384" xr:uid="{1652C9F7-EF06-4CE0-89E5-AD33D943B7C8}"/>
    <cellStyle name="Normal 9 4 8 2 2" xfId="5197" xr:uid="{DD14BDDF-0511-4B24-9479-9604E3F6060C}"/>
    <cellStyle name="Normal 9 4 8 3" xfId="3385" xr:uid="{42C48E4C-0A45-4969-A540-285C636278BC}"/>
    <cellStyle name="Normal 9 4 8 3 2" xfId="5198" xr:uid="{9879AF48-13DD-401A-8B65-BB6BFE90EE6C}"/>
    <cellStyle name="Normal 9 4 8 4" xfId="3386" xr:uid="{6ED60723-E769-4128-AB65-7053B9A54F85}"/>
    <cellStyle name="Normal 9 4 8 4 2" xfId="5199" xr:uid="{7C1AF736-610E-455B-AF71-1F777DA48966}"/>
    <cellStyle name="Normal 9 4 8 5" xfId="5196" xr:uid="{474D3681-2304-4E95-B7D0-2509D533DFD2}"/>
    <cellStyle name="Normal 9 4 9" xfId="3387" xr:uid="{0A0D880C-0BFC-41C8-B227-974676FB3A25}"/>
    <cellStyle name="Normal 9 4 9 2" xfId="5200" xr:uid="{B48D6AF3-EF78-4B5B-930B-EF6AF136BBAA}"/>
    <cellStyle name="Normal 9 5" xfId="3388" xr:uid="{F86CC073-51FB-4947-B60F-A224C8F5AAAD}"/>
    <cellStyle name="Normal 9 5 10" xfId="3389" xr:uid="{A9761081-2313-4CCE-946F-97186494E246}"/>
    <cellStyle name="Normal 9 5 10 2" xfId="5202" xr:uid="{9EF4D2F5-42C9-4A92-83C3-DF6C1999F5E1}"/>
    <cellStyle name="Normal 9 5 11" xfId="3390" xr:uid="{D20600A0-E03E-4CBD-8164-D0D21344248F}"/>
    <cellStyle name="Normal 9 5 11 2" xfId="5203" xr:uid="{549DE544-FD7C-46EA-9DB3-47ABB1070205}"/>
    <cellStyle name="Normal 9 5 12" xfId="5201" xr:uid="{88CD55C4-6EA3-4F43-A950-FE482EB99BBD}"/>
    <cellStyle name="Normal 9 5 2" xfId="3391" xr:uid="{A630278B-53B1-4F67-ABBD-AD5D7E85E57A}"/>
    <cellStyle name="Normal 9 5 2 10" xfId="5204" xr:uid="{E9F1244C-E801-479F-970C-A047400C7BC5}"/>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208" xr:uid="{FAD1F5F4-C33E-41DA-9ECC-8B531BF62DA1}"/>
    <cellStyle name="Normal 9 5 2 2 2 2 3" xfId="3396" xr:uid="{3E2CCF73-B1F9-4F05-80C1-CDC65940B91F}"/>
    <cellStyle name="Normal 9 5 2 2 2 2 3 2" xfId="5209" xr:uid="{7EB3ADA7-BA15-4C99-9459-DD3A6AF62A07}"/>
    <cellStyle name="Normal 9 5 2 2 2 2 4" xfId="3397" xr:uid="{BF6CCD5E-E621-4573-AA38-665E2F75835D}"/>
    <cellStyle name="Normal 9 5 2 2 2 2 4 2" xfId="5210" xr:uid="{5A0A6577-26CE-4720-86EB-99F13A128524}"/>
    <cellStyle name="Normal 9 5 2 2 2 2 5" xfId="5207" xr:uid="{91F38DCB-A014-467A-B1D7-3B2BDC389291}"/>
    <cellStyle name="Normal 9 5 2 2 2 3" xfId="3398" xr:uid="{52C60F68-7D3D-4FAB-9822-F8D800416909}"/>
    <cellStyle name="Normal 9 5 2 2 2 3 2" xfId="3399" xr:uid="{A7D84D49-75C3-492F-8483-A4BA44E1ED1E}"/>
    <cellStyle name="Normal 9 5 2 2 2 3 2 2" xfId="5212" xr:uid="{C31029EF-7CA4-4FCA-A9CE-C1EA2127C7A1}"/>
    <cellStyle name="Normal 9 5 2 2 2 3 3" xfId="3400" xr:uid="{DEB0BFC0-6AC8-47D9-B90F-FD577C17CA56}"/>
    <cellStyle name="Normal 9 5 2 2 2 3 3 2" xfId="5213" xr:uid="{1E10FD92-A488-4222-ADAF-441BA4FEF1B9}"/>
    <cellStyle name="Normal 9 5 2 2 2 3 4" xfId="3401" xr:uid="{03CA0861-E115-40D7-AD98-93C13EA8709B}"/>
    <cellStyle name="Normal 9 5 2 2 2 3 4 2" xfId="5214" xr:uid="{43642D4A-F492-4E4A-8992-CF37098A68EE}"/>
    <cellStyle name="Normal 9 5 2 2 2 3 5" xfId="5211" xr:uid="{3A790FC5-1112-4870-AAAB-02D5344927FF}"/>
    <cellStyle name="Normal 9 5 2 2 2 4" xfId="3402" xr:uid="{5D86A963-245A-49A6-A2B1-B654F7A5EFF0}"/>
    <cellStyle name="Normal 9 5 2 2 2 4 2" xfId="5215" xr:uid="{2AF78F08-9431-406C-A751-EBCC4C6E79A0}"/>
    <cellStyle name="Normal 9 5 2 2 2 5" xfId="3403" xr:uid="{0D7CCE81-E84A-4D9A-80E7-BF2B58D2C1DD}"/>
    <cellStyle name="Normal 9 5 2 2 2 5 2" xfId="5216" xr:uid="{3DFB59F5-3A68-492A-B3FC-BCD6B817DEF3}"/>
    <cellStyle name="Normal 9 5 2 2 2 6" xfId="3404" xr:uid="{FE0A2B1A-1FB6-4859-A93A-8CAF03C86E3D}"/>
    <cellStyle name="Normal 9 5 2 2 2 6 2" xfId="5217" xr:uid="{094F465E-BE74-4F3C-BDEC-F431E456DB43}"/>
    <cellStyle name="Normal 9 5 2 2 2 7" xfId="5206" xr:uid="{20ECB1B3-B485-4EE8-A386-920F43E465CA}"/>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20" xr:uid="{98D87F68-E241-4F31-8C4E-9F121C1721E9}"/>
    <cellStyle name="Normal 9 5 2 2 3 2 3" xfId="3408" xr:uid="{460C8630-68AB-426D-9D9D-763D724AF965}"/>
    <cellStyle name="Normal 9 5 2 2 3 2 3 2" xfId="5221" xr:uid="{1CDC7DA6-2647-4673-8574-9C1622EE2DA4}"/>
    <cellStyle name="Normal 9 5 2 2 3 2 4" xfId="3409" xr:uid="{D555BAE4-2377-4ABA-9575-DA6DB052A73A}"/>
    <cellStyle name="Normal 9 5 2 2 3 2 4 2" xfId="5222" xr:uid="{33D6AA5B-E259-4850-9FDD-9ED88FD611C3}"/>
    <cellStyle name="Normal 9 5 2 2 3 2 5" xfId="5219" xr:uid="{F6A6DD4B-536E-4429-AA54-F037D3FC0BAD}"/>
    <cellStyle name="Normal 9 5 2 2 3 3" xfId="3410" xr:uid="{C505AA95-563E-408B-A1CC-731CD37B53A9}"/>
    <cellStyle name="Normal 9 5 2 2 3 3 2" xfId="5223" xr:uid="{15A8A630-AADC-43FE-996B-09A2F744621C}"/>
    <cellStyle name="Normal 9 5 2 2 3 4" xfId="3411" xr:uid="{D68FF109-AC44-43B9-9469-DF21F3BAECA0}"/>
    <cellStyle name="Normal 9 5 2 2 3 4 2" xfId="5224" xr:uid="{506E2013-0746-4919-A6FC-D877AB85F180}"/>
    <cellStyle name="Normal 9 5 2 2 3 5" xfId="3412" xr:uid="{48D2BC56-2EE9-4334-A763-D2EDC87911F4}"/>
    <cellStyle name="Normal 9 5 2 2 3 5 2" xfId="5225" xr:uid="{D0A5AA06-5094-4BD4-ADEC-A9523C03345F}"/>
    <cellStyle name="Normal 9 5 2 2 3 6" xfId="5218" xr:uid="{EEBF3DF8-28D2-46BD-8CB9-B4F4367B78D6}"/>
    <cellStyle name="Normal 9 5 2 2 4" xfId="3413" xr:uid="{19746D52-1266-4886-850F-DE49B8F1E5D1}"/>
    <cellStyle name="Normal 9 5 2 2 4 2" xfId="3414" xr:uid="{8F02253D-2DA7-4DF7-AB36-0A15BE33DDCE}"/>
    <cellStyle name="Normal 9 5 2 2 4 2 2" xfId="5227" xr:uid="{60799051-C3DF-44B4-B5F6-5C1856E05683}"/>
    <cellStyle name="Normal 9 5 2 2 4 3" xfId="3415" xr:uid="{A1462127-7D09-4D1D-AA9D-AF764FEC13B9}"/>
    <cellStyle name="Normal 9 5 2 2 4 3 2" xfId="5228" xr:uid="{0EF1E019-A9E9-40E5-BE32-A2B60C1A4703}"/>
    <cellStyle name="Normal 9 5 2 2 4 4" xfId="3416" xr:uid="{E5FC1265-8147-4DBD-94DB-054BA3D935D8}"/>
    <cellStyle name="Normal 9 5 2 2 4 4 2" xfId="5229" xr:uid="{8F52C95A-2D9A-474E-B424-D55818CB1C54}"/>
    <cellStyle name="Normal 9 5 2 2 4 5" xfId="5226" xr:uid="{7CB27792-5516-4986-AAB2-8D4819A77E33}"/>
    <cellStyle name="Normal 9 5 2 2 5" xfId="3417" xr:uid="{D1030FEA-03C9-49A7-8E62-BABCB3AB477F}"/>
    <cellStyle name="Normal 9 5 2 2 5 2" xfId="3418" xr:uid="{9EF967B1-DD50-422B-9C1C-8D416AF67331}"/>
    <cellStyle name="Normal 9 5 2 2 5 2 2" xfId="5231" xr:uid="{D5E97741-CB1B-42F7-8ED4-434975769ECA}"/>
    <cellStyle name="Normal 9 5 2 2 5 3" xfId="3419" xr:uid="{3ADD6D94-AD84-40E9-A436-ABE7AEFFDEE9}"/>
    <cellStyle name="Normal 9 5 2 2 5 3 2" xfId="5232" xr:uid="{406743D8-30B2-4896-9898-A44C7743F43F}"/>
    <cellStyle name="Normal 9 5 2 2 5 4" xfId="3420" xr:uid="{EBC5E9A4-78A2-4167-A8DF-A6150A067C14}"/>
    <cellStyle name="Normal 9 5 2 2 5 4 2" xfId="5233" xr:uid="{34B6A96F-770B-4CD1-9B35-090DF9FDD5D5}"/>
    <cellStyle name="Normal 9 5 2 2 5 5" xfId="5230" xr:uid="{F3F48AF8-9E00-4444-BC0E-7393F66330BF}"/>
    <cellStyle name="Normal 9 5 2 2 6" xfId="3421" xr:uid="{5E5DB2A2-9827-4596-869F-B8830BBB12B8}"/>
    <cellStyle name="Normal 9 5 2 2 6 2" xfId="5234" xr:uid="{3A56CD2C-C107-4BF8-957F-A4B1C852B1BD}"/>
    <cellStyle name="Normal 9 5 2 2 7" xfId="3422" xr:uid="{88D7E271-7BDB-49C9-AD74-416A73ED543D}"/>
    <cellStyle name="Normal 9 5 2 2 7 2" xfId="5235" xr:uid="{E6407DBB-D74A-4CB9-A40D-2362DB0792DA}"/>
    <cellStyle name="Normal 9 5 2 2 8" xfId="3423" xr:uid="{08E1DCC5-DF73-4598-A21C-A13B18CBF928}"/>
    <cellStyle name="Normal 9 5 2 2 8 2" xfId="5236" xr:uid="{7A80BA49-B013-4AC9-97B5-DAE7A11035B5}"/>
    <cellStyle name="Normal 9 5 2 2 9" xfId="5205" xr:uid="{245B885A-05B3-4910-9B52-72F87E0AC177}"/>
    <cellStyle name="Normal 9 5 2 3" xfId="3424" xr:uid="{7953C4C4-CA41-4FC6-9942-AEF24133F3E1}"/>
    <cellStyle name="Normal 9 5 2 3 2" xfId="3425" xr:uid="{EC9B5EC5-DC9F-4B76-A110-211FA8DC46AF}"/>
    <cellStyle name="Normal 9 5 2 3 2 2" xfId="3426" xr:uid="{D6D4CDB3-4F20-4D33-8415-E3B7421B5811}"/>
    <cellStyle name="Normal 9 5 2 3 2 2 2" xfId="5239" xr:uid="{76EBC560-8765-42BB-A1B2-4069AEF759A5}"/>
    <cellStyle name="Normal 9 5 2 3 2 3" xfId="3427" xr:uid="{6CAF1EA0-5483-45FF-99E2-B6981CAE9767}"/>
    <cellStyle name="Normal 9 5 2 3 2 3 2" xfId="5240" xr:uid="{4858B115-2329-4F3D-9ABA-F0257DECBDA4}"/>
    <cellStyle name="Normal 9 5 2 3 2 4" xfId="3428" xr:uid="{B47E8974-458C-4AF9-84CC-34D421E180D2}"/>
    <cellStyle name="Normal 9 5 2 3 2 4 2" xfId="5241" xr:uid="{67D8E116-E904-49F6-A757-04F77D7AD26E}"/>
    <cellStyle name="Normal 9 5 2 3 2 5" xfId="5238" xr:uid="{6F96181E-1A9D-451A-94BD-C32045D828C8}"/>
    <cellStyle name="Normal 9 5 2 3 3" xfId="3429" xr:uid="{DF70A764-65AE-4A06-B0C3-C0EA68E39D1E}"/>
    <cellStyle name="Normal 9 5 2 3 3 2" xfId="3430" xr:uid="{33B9A006-230F-4430-AD81-0A1828F7FF73}"/>
    <cellStyle name="Normal 9 5 2 3 3 2 2" xfId="5243" xr:uid="{D523A1A2-376A-4DE1-9B28-CF40F93CA10F}"/>
    <cellStyle name="Normal 9 5 2 3 3 3" xfId="3431" xr:uid="{4C6CE248-1EA7-4D82-AF72-DBF364689ED2}"/>
    <cellStyle name="Normal 9 5 2 3 3 3 2" xfId="5244" xr:uid="{612B3BFA-3F33-4FDA-AC73-516CF8BB7B04}"/>
    <cellStyle name="Normal 9 5 2 3 3 4" xfId="3432" xr:uid="{95A18C9F-E989-4B20-93A6-3A5BC6326BF0}"/>
    <cellStyle name="Normal 9 5 2 3 3 4 2" xfId="5245" xr:uid="{F23DF5AF-2664-4F09-9F9E-ED0CA3A63E97}"/>
    <cellStyle name="Normal 9 5 2 3 3 5" xfId="5242" xr:uid="{BE49C824-844B-4F4C-8C55-12D38553D14C}"/>
    <cellStyle name="Normal 9 5 2 3 4" xfId="3433" xr:uid="{63CBE5E3-3D73-45AA-8C1D-E37B4B46874E}"/>
    <cellStyle name="Normal 9 5 2 3 4 2" xfId="5246" xr:uid="{A1BC3634-2725-4C02-9937-802B3FACA70B}"/>
    <cellStyle name="Normal 9 5 2 3 5" xfId="3434" xr:uid="{50BFB28E-AADF-4B76-ABA7-97EA3ECBB478}"/>
    <cellStyle name="Normal 9 5 2 3 5 2" xfId="5247" xr:uid="{A35F585B-4122-4ABC-8DA0-E4D686F37B96}"/>
    <cellStyle name="Normal 9 5 2 3 6" xfId="3435" xr:uid="{9AFBB40A-5FA7-4E06-8CB0-CD5FD46CC394}"/>
    <cellStyle name="Normal 9 5 2 3 6 2" xfId="5248" xr:uid="{06F7243F-65F9-475E-AE86-3D728046D81A}"/>
    <cellStyle name="Normal 9 5 2 3 7" xfId="5237" xr:uid="{4D1F29BC-F05E-472E-B3F7-1A64A68B3FAD}"/>
    <cellStyle name="Normal 9 5 2 4" xfId="3436" xr:uid="{34687A04-8F43-4DD0-93DD-B3CB6EA30D0B}"/>
    <cellStyle name="Normal 9 5 2 4 2" xfId="3437" xr:uid="{8093ECCF-5CD7-429E-ACFC-04AE9DB36176}"/>
    <cellStyle name="Normal 9 5 2 4 2 2" xfId="3438" xr:uid="{F40623F2-65D0-4D20-81C2-C6069A9D99BF}"/>
    <cellStyle name="Normal 9 5 2 4 2 2 2" xfId="5251" xr:uid="{134B26DC-23CE-41BD-8147-0310CB9A7D13}"/>
    <cellStyle name="Normal 9 5 2 4 2 3" xfId="3439" xr:uid="{99513CF1-4434-4648-9370-365F77384D49}"/>
    <cellStyle name="Normal 9 5 2 4 2 3 2" xfId="5252" xr:uid="{1016B2EA-6E17-41E2-9738-C2866FD9C78D}"/>
    <cellStyle name="Normal 9 5 2 4 2 4" xfId="3440" xr:uid="{0BFD76FB-8B12-4A52-80B3-C930DD07FDA4}"/>
    <cellStyle name="Normal 9 5 2 4 2 4 2" xfId="5253" xr:uid="{BEBF4FD4-71EB-4C7D-88BA-554DB6502272}"/>
    <cellStyle name="Normal 9 5 2 4 2 5" xfId="5250" xr:uid="{92970157-F44E-4099-AFC9-E09485E1266A}"/>
    <cellStyle name="Normal 9 5 2 4 3" xfId="3441" xr:uid="{558C0A5C-B690-4755-A11B-3995B5942152}"/>
    <cellStyle name="Normal 9 5 2 4 3 2" xfId="5254" xr:uid="{DF8E6B62-4FAF-44AB-9872-8EB9D4C87FD0}"/>
    <cellStyle name="Normal 9 5 2 4 4" xfId="3442" xr:uid="{731FAB44-C035-4434-BBC2-78D19177F876}"/>
    <cellStyle name="Normal 9 5 2 4 4 2" xfId="5255" xr:uid="{DBC8F7B5-5E93-4B62-AAC7-D6658B8D14ED}"/>
    <cellStyle name="Normal 9 5 2 4 5" xfId="3443" xr:uid="{5287E35C-CA63-49C4-85CA-9AC4CE3047F9}"/>
    <cellStyle name="Normal 9 5 2 4 5 2" xfId="5256" xr:uid="{45120B9F-E880-4F8E-8B54-7815947BC862}"/>
    <cellStyle name="Normal 9 5 2 4 6" xfId="5249" xr:uid="{8CFAC8A3-53BE-4CBF-8B82-E2A4B37E4AEC}"/>
    <cellStyle name="Normal 9 5 2 5" xfId="3444" xr:uid="{E41A2246-1F45-4D76-B522-E10C396DE870}"/>
    <cellStyle name="Normal 9 5 2 5 2" xfId="3445" xr:uid="{9C71CA7C-6CFE-4080-AE49-38B843637FEB}"/>
    <cellStyle name="Normal 9 5 2 5 2 2" xfId="5258" xr:uid="{63A0CBFA-7E18-49D1-8046-C3F459868455}"/>
    <cellStyle name="Normal 9 5 2 5 3" xfId="3446" xr:uid="{0CF0622F-4418-4EC2-ACF3-0B81D498B5AD}"/>
    <cellStyle name="Normal 9 5 2 5 3 2" xfId="5259" xr:uid="{BA052C34-3C0F-4077-97A0-D6D59FCC3C26}"/>
    <cellStyle name="Normal 9 5 2 5 4" xfId="3447" xr:uid="{A6E4643C-6A1B-4B6B-A850-222E09D6CCA6}"/>
    <cellStyle name="Normal 9 5 2 5 4 2" xfId="5260" xr:uid="{CD462C87-F438-4FAE-8FC9-10F16EF9576B}"/>
    <cellStyle name="Normal 9 5 2 5 5" xfId="5257" xr:uid="{9C7E189A-42AF-4FF1-A9E2-BCC3D647CF91}"/>
    <cellStyle name="Normal 9 5 2 6" xfId="3448" xr:uid="{8C110C3A-907B-435A-A8AA-D24C4B1366CE}"/>
    <cellStyle name="Normal 9 5 2 6 2" xfId="3449" xr:uid="{8568CA61-10C1-4A67-BF81-74C3A75566F2}"/>
    <cellStyle name="Normal 9 5 2 6 2 2" xfId="5262" xr:uid="{119C3513-EC83-4E48-962A-7042AD6D29B7}"/>
    <cellStyle name="Normal 9 5 2 6 3" xfId="3450" xr:uid="{29A4313F-8949-45E4-B984-92A0944FDCE2}"/>
    <cellStyle name="Normal 9 5 2 6 3 2" xfId="5263" xr:uid="{417ABBA8-E1FA-46E2-9DA9-EE93EEF840FA}"/>
    <cellStyle name="Normal 9 5 2 6 4" xfId="3451" xr:uid="{0325FD9A-847A-43EE-B727-CD6655DBABC1}"/>
    <cellStyle name="Normal 9 5 2 6 4 2" xfId="5264" xr:uid="{4A65EEC8-7762-4E33-B5D1-EFBC97B47587}"/>
    <cellStyle name="Normal 9 5 2 6 5" xfId="5261" xr:uid="{9ACA221F-2AD6-434D-8DF2-81B3A083F6FD}"/>
    <cellStyle name="Normal 9 5 2 7" xfId="3452" xr:uid="{E9633376-09FD-480B-B8E6-E2BBB4C54C9C}"/>
    <cellStyle name="Normal 9 5 2 7 2" xfId="5265" xr:uid="{360B4BED-1E3E-4C80-A42B-284D987D8FCB}"/>
    <cellStyle name="Normal 9 5 2 8" xfId="3453" xr:uid="{24667192-8A7F-4C78-B8E0-8EA511051635}"/>
    <cellStyle name="Normal 9 5 2 8 2" xfId="5266" xr:uid="{B3F061DD-BD0C-4C34-8A81-F6212E8AFB2F}"/>
    <cellStyle name="Normal 9 5 2 9" xfId="3454" xr:uid="{A3859758-B49F-42CD-A0B5-055EE9E68BF6}"/>
    <cellStyle name="Normal 9 5 2 9 2" xfId="5267" xr:uid="{0B2DAFDB-A639-4CA8-8095-CED06B2155E5}"/>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72" xr:uid="{868DED73-52F9-4F84-AE05-EBF03FFB573F}"/>
    <cellStyle name="Normal 9 5 3 2 2 2 3" xfId="5271" xr:uid="{D8379E0C-49CA-4120-9966-5F1F27261037}"/>
    <cellStyle name="Normal 9 5 3 2 2 3" xfId="3459" xr:uid="{81EDA8D9-CE06-4943-BBD1-3133299612F3}"/>
    <cellStyle name="Normal 9 5 3 2 2 3 2" xfId="5273" xr:uid="{800158EA-D0AB-4BD5-BF26-AF6EEAE64599}"/>
    <cellStyle name="Normal 9 5 3 2 2 3 2 2" xfId="6996" xr:uid="{3DFBC4E2-F735-4836-93CE-FDC15D02FB14}"/>
    <cellStyle name="Normal 9 5 3 2 2 4" xfId="3460" xr:uid="{9B9702E4-91CA-4288-83C4-823B366BBDE5}"/>
    <cellStyle name="Normal 9 5 3 2 2 4 2" xfId="5274" xr:uid="{145EAF2E-25D7-48DE-BE25-E5A0405A252F}"/>
    <cellStyle name="Normal 9 5 3 2 2 5" xfId="5270" xr:uid="{7A3C92A8-8DCF-4167-BACF-6E6A599C70EA}"/>
    <cellStyle name="Normal 9 5 3 2 3" xfId="3461" xr:uid="{215002A9-D445-4D5A-AE79-C3D1F42472E5}"/>
    <cellStyle name="Normal 9 5 3 2 3 2" xfId="3462" xr:uid="{3B61D4E9-2E45-4B2B-8CF2-01515EE8EC5B}"/>
    <cellStyle name="Normal 9 5 3 2 3 2 2" xfId="5276" xr:uid="{600CCB9A-AE7E-400A-9C6C-1E74CF610073}"/>
    <cellStyle name="Normal 9 5 3 2 3 3" xfId="3463" xr:uid="{1F61B04B-9527-40FF-BE3D-CA384975FB41}"/>
    <cellStyle name="Normal 9 5 3 2 3 3 2" xfId="5277" xr:uid="{FE37D274-5DC6-48F4-8C07-DC02CC723884}"/>
    <cellStyle name="Normal 9 5 3 2 3 4" xfId="3464" xr:uid="{8882092E-0D1E-4D0E-907F-194906559D1A}"/>
    <cellStyle name="Normal 9 5 3 2 3 4 2" xfId="5278" xr:uid="{690ACB3E-07CE-42A1-AB79-4AE4337DC099}"/>
    <cellStyle name="Normal 9 5 3 2 3 5" xfId="5275" xr:uid="{7272F211-3885-44F1-80BD-42DC7A2DC57F}"/>
    <cellStyle name="Normal 9 5 3 2 4" xfId="3465" xr:uid="{411F4421-ABEA-461A-9058-E8CD9798B9E8}"/>
    <cellStyle name="Normal 9 5 3 2 4 2" xfId="5279" xr:uid="{1936430E-DB85-4CF1-AD28-AF958CA20FE2}"/>
    <cellStyle name="Normal 9 5 3 2 4 2 2" xfId="6997" xr:uid="{0E82B53A-ABB6-441F-BE76-AB82EAECA5D4}"/>
    <cellStyle name="Normal 9 5 3 2 5" xfId="3466" xr:uid="{0B02444B-F6A2-462A-9062-3C95251D624E}"/>
    <cellStyle name="Normal 9 5 3 2 5 2" xfId="5280" xr:uid="{E7098B2C-A294-4B32-BE78-99C373F7952C}"/>
    <cellStyle name="Normal 9 5 3 2 6" xfId="3467" xr:uid="{65C3478D-E36D-4799-9007-A7B5C1DE94A4}"/>
    <cellStyle name="Normal 9 5 3 2 6 2" xfId="5281" xr:uid="{8F95FD76-F5B1-4432-8C90-E8506078A012}"/>
    <cellStyle name="Normal 9 5 3 2 7" xfId="5269" xr:uid="{D9AAE202-7AA9-4E9A-A463-CC17B5910AD5}"/>
    <cellStyle name="Normal 9 5 3 3" xfId="3468" xr:uid="{7CDAD7A2-A507-443F-A1F1-EB4044F35383}"/>
    <cellStyle name="Normal 9 5 3 3 2" xfId="3469" xr:uid="{A32C0E1E-F7EE-49AD-94A0-9D4EF0F1865B}"/>
    <cellStyle name="Normal 9 5 3 3 2 2" xfId="3470" xr:uid="{49BE1C5D-8D81-4888-97A5-23925FB4C1B2}"/>
    <cellStyle name="Normal 9 5 3 3 2 2 2" xfId="5284" xr:uid="{DA38F3A7-F059-4BA0-9D85-9B8E5DEB4F93}"/>
    <cellStyle name="Normal 9 5 3 3 2 3" xfId="3471" xr:uid="{9DD214D2-D70D-43B5-B6D3-39A6668C3BA7}"/>
    <cellStyle name="Normal 9 5 3 3 2 3 2" xfId="5285" xr:uid="{70DD2D0F-AC20-4E4D-A25F-DA1924934C65}"/>
    <cellStyle name="Normal 9 5 3 3 2 4" xfId="3472" xr:uid="{4CAC0FFB-A3DC-46A0-853A-11ACB7CC7939}"/>
    <cellStyle name="Normal 9 5 3 3 2 4 2" xfId="5286" xr:uid="{86BCE43D-DB67-49E8-8AD9-A37CD12D239F}"/>
    <cellStyle name="Normal 9 5 3 3 2 5" xfId="5283" xr:uid="{81E2134B-7276-40D7-BAAD-8FF1E16D79CD}"/>
    <cellStyle name="Normal 9 5 3 3 3" xfId="3473" xr:uid="{E5026B54-9B89-4D83-A174-5D07F5E2155D}"/>
    <cellStyle name="Normal 9 5 3 3 3 2" xfId="5287" xr:uid="{41D67EBC-3CEF-4357-BD94-7BCAF6EA49D1}"/>
    <cellStyle name="Normal 9 5 3 3 3 2 2" xfId="6998" xr:uid="{CFA88704-54AC-49D9-A7B6-05AC5A9B08FB}"/>
    <cellStyle name="Normal 9 5 3 3 4" xfId="3474" xr:uid="{E062739B-F646-405F-8385-F898B790ECB5}"/>
    <cellStyle name="Normal 9 5 3 3 4 2" xfId="5288" xr:uid="{7263291B-690E-4C77-AFAC-BBE9A2C62E7D}"/>
    <cellStyle name="Normal 9 5 3 3 5" xfId="3475" xr:uid="{F5D30213-279D-4255-A0DE-3F69F4F403A7}"/>
    <cellStyle name="Normal 9 5 3 3 5 2" xfId="5289" xr:uid="{245F400C-63D9-42E7-887E-E5C5B8D64BB0}"/>
    <cellStyle name="Normal 9 5 3 3 6" xfId="5282" xr:uid="{B4CD7864-7CC2-420C-9C48-3324C4C55B42}"/>
    <cellStyle name="Normal 9 5 3 4" xfId="3476" xr:uid="{2956DDAD-978D-48AC-8E58-46D23C8B510F}"/>
    <cellStyle name="Normal 9 5 3 4 2" xfId="3477" xr:uid="{D1FFA0D6-70DA-4217-8381-68FE55181D90}"/>
    <cellStyle name="Normal 9 5 3 4 2 2" xfId="5291" xr:uid="{24525587-22EC-416B-97C2-60FE05BA8788}"/>
    <cellStyle name="Normal 9 5 3 4 3" xfId="3478" xr:uid="{900533C0-49E9-4916-B9A3-32FDDAE42CF6}"/>
    <cellStyle name="Normal 9 5 3 4 3 2" xfId="5292" xr:uid="{1A0804C2-F2CE-46F5-B634-5241825F2B39}"/>
    <cellStyle name="Normal 9 5 3 4 4" xfId="3479" xr:uid="{D7820F01-9A4B-4F9C-B399-F6C809DC336F}"/>
    <cellStyle name="Normal 9 5 3 4 4 2" xfId="5293" xr:uid="{5C4FF3A2-EE8A-4222-91D5-CAB0D20DAFF8}"/>
    <cellStyle name="Normal 9 5 3 4 5" xfId="5290" xr:uid="{F05ECF6A-036F-493C-B99B-B478C360D742}"/>
    <cellStyle name="Normal 9 5 3 5" xfId="3480" xr:uid="{7CB31839-CB84-4E61-8E87-49120194112E}"/>
    <cellStyle name="Normal 9 5 3 5 2" xfId="3481" xr:uid="{78CD7958-FB10-470E-9ADC-A9F616CE1DA8}"/>
    <cellStyle name="Normal 9 5 3 5 2 2" xfId="5295" xr:uid="{C128CE90-E072-4E1A-B837-220D64166A11}"/>
    <cellStyle name="Normal 9 5 3 5 3" xfId="3482" xr:uid="{7A44180B-DC9E-4628-AA2C-D511A3E1A4DB}"/>
    <cellStyle name="Normal 9 5 3 5 3 2" xfId="5296" xr:uid="{7A790E16-9546-49E5-8A9F-3E7298FD0C77}"/>
    <cellStyle name="Normal 9 5 3 5 4" xfId="3483" xr:uid="{C065D9EF-3BF9-4395-869B-985EBB592D22}"/>
    <cellStyle name="Normal 9 5 3 5 4 2" xfId="5297" xr:uid="{C15FC3B1-B352-4868-B34D-594B0E30DFB9}"/>
    <cellStyle name="Normal 9 5 3 5 5" xfId="5294" xr:uid="{C4752D21-36BE-46E6-8569-A4613268AD1E}"/>
    <cellStyle name="Normal 9 5 3 6" xfId="3484" xr:uid="{8069611D-FE07-40C2-A3F2-F7AADA426843}"/>
    <cellStyle name="Normal 9 5 3 6 2" xfId="5298" xr:uid="{181B94ED-B64E-45BC-BD01-40A3B9672037}"/>
    <cellStyle name="Normal 9 5 3 7" xfId="3485" xr:uid="{E409B1D1-567A-4E09-ADFE-5127B91B5C13}"/>
    <cellStyle name="Normal 9 5 3 7 2" xfId="5299" xr:uid="{C8BCEFA2-0C5B-428A-BB34-DD291FEBC705}"/>
    <cellStyle name="Normal 9 5 3 8" xfId="3486" xr:uid="{AD8E4184-C5B5-42A8-95BB-6AF790A5515D}"/>
    <cellStyle name="Normal 9 5 3 8 2" xfId="5300" xr:uid="{0F242E5F-EBC6-4D17-9BA4-DD3CB1BB2100}"/>
    <cellStyle name="Normal 9 5 3 9" xfId="5268" xr:uid="{88B7EF1C-4481-4720-B3F2-6BF29F2FA7C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304" xr:uid="{E4BE47F0-99A2-495F-9A2F-146EFD470738}"/>
    <cellStyle name="Normal 9 5 4 2 2 3" xfId="3491" xr:uid="{F4965547-5CE4-4099-98C1-719E32EC737E}"/>
    <cellStyle name="Normal 9 5 4 2 2 3 2" xfId="5305" xr:uid="{AF57B849-D7FC-4C56-BD10-70B77071DB63}"/>
    <cellStyle name="Normal 9 5 4 2 2 4" xfId="3492" xr:uid="{CAFDA8F3-4445-4C8B-9D75-ED2E1F9C4D20}"/>
    <cellStyle name="Normal 9 5 4 2 2 4 2" xfId="5306" xr:uid="{B94C4159-F531-44B6-BE56-659ED431D3CD}"/>
    <cellStyle name="Normal 9 5 4 2 2 5" xfId="5303" xr:uid="{92BE22CF-5BE3-4EC6-BC5D-397D9F5FFD3B}"/>
    <cellStyle name="Normal 9 5 4 2 3" xfId="3493" xr:uid="{ABEBAA1B-2EFC-4D53-91C2-CFB8E892C35D}"/>
    <cellStyle name="Normal 9 5 4 2 3 2" xfId="5307" xr:uid="{651CF027-C23D-41C4-8F12-E0BD6B65974E}"/>
    <cellStyle name="Normal 9 5 4 2 3 2 2" xfId="6999" xr:uid="{41150DB7-6CF3-4F93-A5D5-C7ED42FE1FB6}"/>
    <cellStyle name="Normal 9 5 4 2 4" xfId="3494" xr:uid="{F80B5EA7-759F-4D1A-BE47-A48DFBB52A17}"/>
    <cellStyle name="Normal 9 5 4 2 4 2" xfId="5308" xr:uid="{2C693C00-1FA9-4329-9069-C5E6474A4C67}"/>
    <cellStyle name="Normal 9 5 4 2 5" xfId="3495" xr:uid="{8290C90D-43B6-427D-AB95-609FE562B116}"/>
    <cellStyle name="Normal 9 5 4 2 5 2" xfId="5309" xr:uid="{04088C0B-FB0C-48EF-8B6E-2DBB36DD16B2}"/>
    <cellStyle name="Normal 9 5 4 2 6" xfId="5302" xr:uid="{1A6F7B3C-0CCC-4796-A854-6DBC541DE002}"/>
    <cellStyle name="Normal 9 5 4 3" xfId="3496" xr:uid="{F50801D6-FC22-40E5-A00A-61F4FB8F1128}"/>
    <cellStyle name="Normal 9 5 4 3 2" xfId="3497" xr:uid="{39EF0002-E058-4ADE-9EE2-B1CCF3F38BC8}"/>
    <cellStyle name="Normal 9 5 4 3 2 2" xfId="5311" xr:uid="{12301909-FE1B-4A38-908E-207429D58E20}"/>
    <cellStyle name="Normal 9 5 4 3 3" xfId="3498" xr:uid="{34CA5CF6-F299-4624-8DA9-F03519E3BC52}"/>
    <cellStyle name="Normal 9 5 4 3 3 2" xfId="5312" xr:uid="{D5C3A93C-0B17-45ED-A570-5B4D722AD8D7}"/>
    <cellStyle name="Normal 9 5 4 3 4" xfId="3499" xr:uid="{39A6F213-740F-4718-A632-93D5AE134FC9}"/>
    <cellStyle name="Normal 9 5 4 3 4 2" xfId="5313" xr:uid="{8EE1F479-B711-4862-B43C-CE41757B56C5}"/>
    <cellStyle name="Normal 9 5 4 3 5" xfId="5310" xr:uid="{CF7C79BA-6ED9-4006-9E49-DE94EB99082C}"/>
    <cellStyle name="Normal 9 5 4 4" xfId="3500" xr:uid="{2C9BBD38-6AEB-49E7-BA39-C871B7F700AA}"/>
    <cellStyle name="Normal 9 5 4 4 2" xfId="3501" xr:uid="{681755ED-F5DC-433D-B04E-19D20F0825CC}"/>
    <cellStyle name="Normal 9 5 4 4 2 2" xfId="5315" xr:uid="{44B57579-160F-4F76-82B8-391F011446B5}"/>
    <cellStyle name="Normal 9 5 4 4 3" xfId="3502" xr:uid="{A023CC44-368B-47B8-88A1-E0BBB93BA094}"/>
    <cellStyle name="Normal 9 5 4 4 3 2" xfId="5316" xr:uid="{00BC4766-4DA5-4D0F-A1EB-81C4ED48B8EA}"/>
    <cellStyle name="Normal 9 5 4 4 4" xfId="3503" xr:uid="{2498BC5C-214B-434F-BC73-5368B7617698}"/>
    <cellStyle name="Normal 9 5 4 4 4 2" xfId="5317" xr:uid="{CAF9034C-C7CA-412B-84E8-92E790B607E1}"/>
    <cellStyle name="Normal 9 5 4 4 5" xfId="5314" xr:uid="{400A90A0-D974-4C5E-B705-6FE04827A38F}"/>
    <cellStyle name="Normal 9 5 4 5" xfId="3504" xr:uid="{8446262D-E7F7-4258-9D75-FCC787D28D67}"/>
    <cellStyle name="Normal 9 5 4 5 2" xfId="5318" xr:uid="{5AF195AD-4D41-485D-BAF4-2185AFED58F1}"/>
    <cellStyle name="Normal 9 5 4 6" xfId="3505" xr:uid="{77E3D96C-E4D1-4F59-B251-4F8906AAB81D}"/>
    <cellStyle name="Normal 9 5 4 6 2" xfId="5319" xr:uid="{E1F13BD6-EAC1-4CBA-A66C-557877C9B186}"/>
    <cellStyle name="Normal 9 5 4 7" xfId="3506" xr:uid="{32671DA6-9AD3-4086-BD12-3784DE729229}"/>
    <cellStyle name="Normal 9 5 4 7 2" xfId="5320" xr:uid="{41B55835-A749-4E25-AD11-1E98A44C5B92}"/>
    <cellStyle name="Normal 9 5 4 8" xfId="5301" xr:uid="{52EE89B9-EEDC-4DEB-A181-7F8447B4DE0E}"/>
    <cellStyle name="Normal 9 5 5" xfId="3507" xr:uid="{B37BD26D-E084-425F-A026-C022EABA2FB8}"/>
    <cellStyle name="Normal 9 5 5 2" xfId="3508" xr:uid="{D717E997-7328-4D36-9667-3D914EC724C7}"/>
    <cellStyle name="Normal 9 5 5 2 2" xfId="3509" xr:uid="{5E7ED701-2DB7-4916-B41F-CD0DD4636DDF}"/>
    <cellStyle name="Normal 9 5 5 2 2 2" xfId="5323" xr:uid="{AC16EC56-B478-41C6-8006-6673D54823AB}"/>
    <cellStyle name="Normal 9 5 5 2 3" xfId="3510" xr:uid="{C7D3BD57-3ACF-4D97-BA3E-A4BF37669E8D}"/>
    <cellStyle name="Normal 9 5 5 2 3 2" xfId="5324" xr:uid="{93B924A0-2AB8-4ACA-9EF0-B0EEBE27AD0C}"/>
    <cellStyle name="Normal 9 5 5 2 4" xfId="3511" xr:uid="{8DA4C761-7A49-4571-8A1D-72507E79E84E}"/>
    <cellStyle name="Normal 9 5 5 2 4 2" xfId="5325" xr:uid="{82D3AE6A-250E-4317-B1DF-FAA44831AA68}"/>
    <cellStyle name="Normal 9 5 5 2 5" xfId="5322" xr:uid="{12938D93-19F0-40B9-AC35-0504FD6EEDBD}"/>
    <cellStyle name="Normal 9 5 5 3" xfId="3512" xr:uid="{2BE788CD-4950-456F-8B23-3AA8AD516D7B}"/>
    <cellStyle name="Normal 9 5 5 3 2" xfId="3513" xr:uid="{44C72F3C-AE61-4366-B44B-8ACA85C34C2A}"/>
    <cellStyle name="Normal 9 5 5 3 2 2" xfId="5327" xr:uid="{33E3901F-F5DC-4F5E-82DB-035091589DBE}"/>
    <cellStyle name="Normal 9 5 5 3 3" xfId="3514" xr:uid="{0ED9306D-CB61-424E-8173-2CCDE6CAA260}"/>
    <cellStyle name="Normal 9 5 5 3 3 2" xfId="5328" xr:uid="{71F25DE1-EB41-4FF3-B724-1D8646E95068}"/>
    <cellStyle name="Normal 9 5 5 3 4" xfId="3515" xr:uid="{E66B88EB-697F-46E7-AF5B-304EDB839CEE}"/>
    <cellStyle name="Normal 9 5 5 3 4 2" xfId="5329" xr:uid="{F2390BF6-2F6A-4148-AA67-DAAE98A66326}"/>
    <cellStyle name="Normal 9 5 5 3 5" xfId="5326" xr:uid="{2B4FD04D-677D-44CC-B474-9B23466E9384}"/>
    <cellStyle name="Normal 9 5 5 4" xfId="3516" xr:uid="{E57C5B06-B711-49E3-BBE2-CD6C41D017AC}"/>
    <cellStyle name="Normal 9 5 5 4 2" xfId="5330" xr:uid="{7A5FC67B-E150-4663-97FC-E8C975BF8495}"/>
    <cellStyle name="Normal 9 5 5 5" xfId="3517" xr:uid="{20BC3070-137A-4FE4-86CB-626E81A8A232}"/>
    <cellStyle name="Normal 9 5 5 5 2" xfId="5331" xr:uid="{913F9AF1-9385-4592-B0A0-F952CE5AF02E}"/>
    <cellStyle name="Normal 9 5 5 6" xfId="3518" xr:uid="{5C5464CF-3BBC-4985-967F-F6E6B54E4410}"/>
    <cellStyle name="Normal 9 5 5 6 2" xfId="5332" xr:uid="{317A6D24-D36A-4AD1-9F1B-A1BEED9ACCB2}"/>
    <cellStyle name="Normal 9 5 5 7" xfId="5321" xr:uid="{DDD8EF58-98A6-4786-99FF-DACB53EE8263}"/>
    <cellStyle name="Normal 9 5 6" xfId="3519" xr:uid="{04F9B8AC-2E1F-4835-BFE9-1D6D69FC4DF5}"/>
    <cellStyle name="Normal 9 5 6 2" xfId="3520" xr:uid="{D6539809-178F-413F-97C1-1BFE90CBC14A}"/>
    <cellStyle name="Normal 9 5 6 2 2" xfId="3521" xr:uid="{8388F37B-44E4-4C7A-AAA4-850F62234871}"/>
    <cellStyle name="Normal 9 5 6 2 2 2" xfId="5335" xr:uid="{10C9804D-1C8A-4998-A369-B2D84BCD1D2A}"/>
    <cellStyle name="Normal 9 5 6 2 3" xfId="3522" xr:uid="{006A5A07-34F7-42CB-A581-0731DEA5CD09}"/>
    <cellStyle name="Normal 9 5 6 2 3 2" xfId="5336" xr:uid="{DE4AD7EB-DD36-42D5-9976-406ACCA68C61}"/>
    <cellStyle name="Normal 9 5 6 2 4" xfId="3523" xr:uid="{9FB6EDE4-ABB1-4D30-B3C6-2868CB304DE9}"/>
    <cellStyle name="Normal 9 5 6 2 4 2" xfId="5337" xr:uid="{38494D04-0D1B-4C5C-A740-43B821E0BD72}"/>
    <cellStyle name="Normal 9 5 6 2 5" xfId="5334" xr:uid="{5645BFF6-0DA6-46FB-8353-D6CB7EAC3990}"/>
    <cellStyle name="Normal 9 5 6 3" xfId="3524" xr:uid="{70D31E7D-8D35-44B6-B356-31B307F95A5E}"/>
    <cellStyle name="Normal 9 5 6 3 2" xfId="5338" xr:uid="{931CC251-0F15-4068-AB09-314587761CB1}"/>
    <cellStyle name="Normal 9 5 6 4" xfId="3525" xr:uid="{59D60B76-2E95-4932-908E-B4A988E02ED0}"/>
    <cellStyle name="Normal 9 5 6 4 2" xfId="5339" xr:uid="{400CA37B-6EC0-497B-BF9C-3A0F830A6980}"/>
    <cellStyle name="Normal 9 5 6 5" xfId="3526" xr:uid="{53C37F21-B8FF-4570-A5B6-899519EC1C2C}"/>
    <cellStyle name="Normal 9 5 6 5 2" xfId="5340" xr:uid="{F2929806-E2AB-43A8-B035-541EFCE531CD}"/>
    <cellStyle name="Normal 9 5 6 6" xfId="5333" xr:uid="{D2F1F58A-0F85-418A-BCD3-79957E445A7E}"/>
    <cellStyle name="Normal 9 5 7" xfId="3527" xr:uid="{8A32F5F6-6741-43EE-B908-023D31B5CDEF}"/>
    <cellStyle name="Normal 9 5 7 2" xfId="3528" xr:uid="{0BFFC645-E101-4F53-AA74-A74675214F22}"/>
    <cellStyle name="Normal 9 5 7 2 2" xfId="5342" xr:uid="{2C8A5C15-23CB-4564-AEEB-192658014439}"/>
    <cellStyle name="Normal 9 5 7 3" xfId="3529" xr:uid="{6C2490A9-054E-46AA-BD0E-B1E151926868}"/>
    <cellStyle name="Normal 9 5 7 3 2" xfId="5343" xr:uid="{376653EB-9985-4EB4-9222-72A1D5630A95}"/>
    <cellStyle name="Normal 9 5 7 4" xfId="3530" xr:uid="{ED3CC8C0-21C6-4A1E-BC3F-94506ED26F43}"/>
    <cellStyle name="Normal 9 5 7 4 2" xfId="5344" xr:uid="{11DE867A-904A-4242-B52D-62186F8D4193}"/>
    <cellStyle name="Normal 9 5 7 5" xfId="5341" xr:uid="{F2C6EACD-5138-4059-B6A7-4D4BC35A7FA6}"/>
    <cellStyle name="Normal 9 5 8" xfId="3531" xr:uid="{6C98A002-3128-4D4F-83EE-6C28969DC451}"/>
    <cellStyle name="Normal 9 5 8 2" xfId="3532" xr:uid="{DC28BC4D-8758-49D8-B680-B0944F67D6B4}"/>
    <cellStyle name="Normal 9 5 8 2 2" xfId="5346" xr:uid="{0140052D-5E71-4D58-B45D-296C45EFE43B}"/>
    <cellStyle name="Normal 9 5 8 3" xfId="3533" xr:uid="{268D54E0-77E2-4619-B8E2-87A0033AA1BC}"/>
    <cellStyle name="Normal 9 5 8 3 2" xfId="5347" xr:uid="{4D79DC28-7848-464D-84E0-3998F2109759}"/>
    <cellStyle name="Normal 9 5 8 4" xfId="3534" xr:uid="{94538C98-43EE-4226-9D9A-8F6193FFF09B}"/>
    <cellStyle name="Normal 9 5 8 4 2" xfId="5348" xr:uid="{BF7FABBF-4D36-4DEE-8B71-01DBF5517DDE}"/>
    <cellStyle name="Normal 9 5 8 5" xfId="5345" xr:uid="{023D7973-D6BC-47EF-8AEC-299F9FEA7004}"/>
    <cellStyle name="Normal 9 5 9" xfId="3535" xr:uid="{50615741-9D37-4C1F-A470-C55E03F6F494}"/>
    <cellStyle name="Normal 9 5 9 2" xfId="5349" xr:uid="{5C6EB661-5150-44F4-941E-7F68F5FEF698}"/>
    <cellStyle name="Normal 9 6" xfId="3536" xr:uid="{BFF50448-C313-459F-A1AE-C47CB71FEEAF}"/>
    <cellStyle name="Normal 9 6 10" xfId="5350" xr:uid="{A388AD08-310A-497F-91BD-6757D712F199}"/>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54" xr:uid="{2D1B5887-B4D5-4B87-9706-FA0A505F61DC}"/>
    <cellStyle name="Normal 9 6 2 2 2 3" xfId="3541" xr:uid="{73779289-A292-487E-B418-CBD91DC2C29B}"/>
    <cellStyle name="Normal 9 6 2 2 2 3 2" xfId="5355" xr:uid="{A0DF1DE3-35E7-4628-A386-A8B03EB41418}"/>
    <cellStyle name="Normal 9 6 2 2 2 4" xfId="3542" xr:uid="{73DBD49D-6AE8-49DC-8480-11C32F4CC6D8}"/>
    <cellStyle name="Normal 9 6 2 2 2 4 2" xfId="5356" xr:uid="{A36D3024-E06B-42EF-AF89-B0F99F9462E7}"/>
    <cellStyle name="Normal 9 6 2 2 2 5" xfId="5353" xr:uid="{E71C2690-35B8-46FC-9AB7-516A6C58DBE6}"/>
    <cellStyle name="Normal 9 6 2 2 3" xfId="3543" xr:uid="{7BA9F422-CD62-4268-82F0-C92AB9933DCF}"/>
    <cellStyle name="Normal 9 6 2 2 3 2" xfId="3544" xr:uid="{5377CFB1-BB37-4FE4-AB9C-531370EB18D3}"/>
    <cellStyle name="Normal 9 6 2 2 3 2 2" xfId="5358" xr:uid="{0C0DE4FC-FE22-4FC2-8A95-3E520F4FB98D}"/>
    <cellStyle name="Normal 9 6 2 2 3 3" xfId="3545" xr:uid="{6DE34F42-A5F4-48D8-B3CF-462084457B73}"/>
    <cellStyle name="Normal 9 6 2 2 3 3 2" xfId="5359" xr:uid="{A4F73195-9392-4651-8BE3-DB0C108F5DA4}"/>
    <cellStyle name="Normal 9 6 2 2 3 4" xfId="3546" xr:uid="{6D549EB1-AE7E-45A6-8D6A-4E41FABAA8D3}"/>
    <cellStyle name="Normal 9 6 2 2 3 4 2" xfId="5360" xr:uid="{6C5632D2-E6FB-4864-8039-048D008EF7F9}"/>
    <cellStyle name="Normal 9 6 2 2 3 5" xfId="5357" xr:uid="{7BD6DC70-29C5-457C-99DD-5C47ECDF8026}"/>
    <cellStyle name="Normal 9 6 2 2 4" xfId="3547" xr:uid="{25C44FEE-C857-454C-9628-80136D3143C4}"/>
    <cellStyle name="Normal 9 6 2 2 4 2" xfId="5361" xr:uid="{83114193-4F4E-4E64-8216-C7A6CB32DFAC}"/>
    <cellStyle name="Normal 9 6 2 2 5" xfId="3548" xr:uid="{BB987446-C94E-4745-8998-FC992F40EDDE}"/>
    <cellStyle name="Normal 9 6 2 2 5 2" xfId="5362" xr:uid="{B2CFF4E8-75EF-4F63-A307-49E1371D1C67}"/>
    <cellStyle name="Normal 9 6 2 2 6" xfId="3549" xr:uid="{7D423F21-B260-4FB8-84D8-F006CDBDBE2B}"/>
    <cellStyle name="Normal 9 6 2 2 6 2" xfId="5363" xr:uid="{983AA176-2D33-4254-B7AE-7E174AD6722A}"/>
    <cellStyle name="Normal 9 6 2 2 7" xfId="5352" xr:uid="{41998429-0B13-4644-9C66-ACAA8C8DACDC}"/>
    <cellStyle name="Normal 9 6 2 3" xfId="3550" xr:uid="{CA52F10D-CD4F-4E4C-B4D8-8875A8ED1CB0}"/>
    <cellStyle name="Normal 9 6 2 3 2" xfId="3551" xr:uid="{AB14CEC2-E6A9-4F3B-8ED0-BB7E384CFDB2}"/>
    <cellStyle name="Normal 9 6 2 3 2 2" xfId="3552" xr:uid="{0BEC0C13-390F-4A4E-99D3-26855E467D55}"/>
    <cellStyle name="Normal 9 6 2 3 2 2 2" xfId="5366" xr:uid="{AD42908F-FEA9-4CF1-A65C-75B2259C6797}"/>
    <cellStyle name="Normal 9 6 2 3 2 3" xfId="3553" xr:uid="{976C345C-BF81-4A56-AF4A-BA19F53385F9}"/>
    <cellStyle name="Normal 9 6 2 3 2 3 2" xfId="5367" xr:uid="{4669A5B0-4496-4F82-97C7-7E5786A56BE8}"/>
    <cellStyle name="Normal 9 6 2 3 2 4" xfId="3554" xr:uid="{DAE3C33D-9F68-41A1-9BC4-BF63BBC05322}"/>
    <cellStyle name="Normal 9 6 2 3 2 4 2" xfId="5368" xr:uid="{CA6C39F6-AB57-411B-A4C6-4B32BF6EBE2B}"/>
    <cellStyle name="Normal 9 6 2 3 2 5" xfId="5365" xr:uid="{DEC79832-9B32-4071-B7FA-D8DFF164A5E8}"/>
    <cellStyle name="Normal 9 6 2 3 3" xfId="3555" xr:uid="{6569709C-1DB4-4379-B9F1-707848279119}"/>
    <cellStyle name="Normal 9 6 2 3 3 2" xfId="5369" xr:uid="{9C74EF2A-10AC-4149-9E15-BC7162B9DA87}"/>
    <cellStyle name="Normal 9 6 2 3 4" xfId="3556" xr:uid="{473A70A9-1D27-41DD-BEB5-C40510E5B886}"/>
    <cellStyle name="Normal 9 6 2 3 4 2" xfId="5370" xr:uid="{B55AD6DD-2757-4C5D-B7DF-D6FFAF9C5B9B}"/>
    <cellStyle name="Normal 9 6 2 3 5" xfId="3557" xr:uid="{469C6613-360F-4DC0-926E-953A820A56D9}"/>
    <cellStyle name="Normal 9 6 2 3 5 2" xfId="5371" xr:uid="{4BB37A5B-2E37-4A84-BB5D-AE3B9390E193}"/>
    <cellStyle name="Normal 9 6 2 3 6" xfId="5364" xr:uid="{6E8C78D8-848A-4E59-A44A-B5EACDAD53B0}"/>
    <cellStyle name="Normal 9 6 2 4" xfId="3558" xr:uid="{181F9A72-7F71-4BF4-8374-2655C19FD2BE}"/>
    <cellStyle name="Normal 9 6 2 4 2" xfId="3559" xr:uid="{EDE0ADEA-01DF-4D01-8810-40EF343715F5}"/>
    <cellStyle name="Normal 9 6 2 4 2 2" xfId="5373" xr:uid="{75CC4012-1051-47D7-8148-B288268273A6}"/>
    <cellStyle name="Normal 9 6 2 4 3" xfId="3560" xr:uid="{7D46754F-1AC8-42A2-8351-AC704A273C3E}"/>
    <cellStyle name="Normal 9 6 2 4 3 2" xfId="5374" xr:uid="{811332E6-A12C-4EAF-930F-E6FDEDB95DE5}"/>
    <cellStyle name="Normal 9 6 2 4 4" xfId="3561" xr:uid="{BBFBAE1F-7778-4D57-8216-8BAA1EB684FC}"/>
    <cellStyle name="Normal 9 6 2 4 4 2" xfId="5375" xr:uid="{ECB0E3BD-D0FF-4A28-87AE-8773B9CCEF8C}"/>
    <cellStyle name="Normal 9 6 2 4 5" xfId="5372" xr:uid="{BFA4F004-82D9-4AB7-98A3-B57EB9CF47C1}"/>
    <cellStyle name="Normal 9 6 2 5" xfId="3562" xr:uid="{58A1AE35-8B69-4A2D-956A-33769B503AC6}"/>
    <cellStyle name="Normal 9 6 2 5 2" xfId="3563" xr:uid="{831D0774-7BEE-40E5-9751-35C17D08B1A5}"/>
    <cellStyle name="Normal 9 6 2 5 2 2" xfId="5377" xr:uid="{6D0BF3A9-86EE-465B-9E93-CFE38C91AFC6}"/>
    <cellStyle name="Normal 9 6 2 5 3" xfId="3564" xr:uid="{EABD4579-EDCC-49DC-ADE2-BB733F24C981}"/>
    <cellStyle name="Normal 9 6 2 5 3 2" xfId="5378" xr:uid="{98C5CB92-3D64-4304-9FEC-741F2175291F}"/>
    <cellStyle name="Normal 9 6 2 5 4" xfId="3565" xr:uid="{E9050EC4-9E3F-4864-9B10-478686ED3916}"/>
    <cellStyle name="Normal 9 6 2 5 4 2" xfId="5379" xr:uid="{FF0205BB-8ADF-48A6-BFF2-9CDC2E9C6586}"/>
    <cellStyle name="Normal 9 6 2 5 5" xfId="5376" xr:uid="{DA490021-0ECF-41EF-8064-2E2FDDF3C6D1}"/>
    <cellStyle name="Normal 9 6 2 6" xfId="3566" xr:uid="{4B33F863-1C38-4324-AA75-D196B7579E80}"/>
    <cellStyle name="Normal 9 6 2 6 2" xfId="5380" xr:uid="{956B8ED7-29E9-43C1-8B1A-F7FD5A7F9766}"/>
    <cellStyle name="Normal 9 6 2 7" xfId="3567" xr:uid="{B14AE6E0-C2EF-4B6C-A994-A48E33E70A9A}"/>
    <cellStyle name="Normal 9 6 2 7 2" xfId="5381" xr:uid="{0E600AA3-727A-4FD8-B79E-E1AD730DF451}"/>
    <cellStyle name="Normal 9 6 2 8" xfId="3568" xr:uid="{DD756611-FAB7-48F1-88C5-282241F09FE9}"/>
    <cellStyle name="Normal 9 6 2 8 2" xfId="5382" xr:uid="{E673D0FE-A7DB-4710-8592-01528267050B}"/>
    <cellStyle name="Normal 9 6 2 9" xfId="5351" xr:uid="{2BFF1003-9E80-4BB0-B41C-6E1609680B99}"/>
    <cellStyle name="Normal 9 6 3" xfId="3569" xr:uid="{840DDF70-8CBB-4DD5-9334-5E447D943C47}"/>
    <cellStyle name="Normal 9 6 3 2" xfId="3570" xr:uid="{4006056C-7A8B-48E7-9CDD-B5E951A43C19}"/>
    <cellStyle name="Normal 9 6 3 2 2" xfId="3571" xr:uid="{1CFC13BA-539C-4CCA-9C15-E996C0E2351B}"/>
    <cellStyle name="Normal 9 6 3 2 2 2" xfId="5385" xr:uid="{D16BEB54-61B6-4B51-A907-4799DA17DCB6}"/>
    <cellStyle name="Normal 9 6 3 2 3" xfId="3572" xr:uid="{A3BFEEC4-8F30-4186-BD82-2A46424EE3FD}"/>
    <cellStyle name="Normal 9 6 3 2 3 2" xfId="5386" xr:uid="{421C960B-AB96-4ACC-9602-BB5E583A6F15}"/>
    <cellStyle name="Normal 9 6 3 2 4" xfId="3573" xr:uid="{8BB588AC-2F51-46D3-B387-FE3A8D84AA87}"/>
    <cellStyle name="Normal 9 6 3 2 4 2" xfId="5387" xr:uid="{C8602A08-7AE9-4506-B3BE-234C9C429819}"/>
    <cellStyle name="Normal 9 6 3 2 5" xfId="5384" xr:uid="{16D2235B-74DD-4529-A26D-EFECCD8D2D73}"/>
    <cellStyle name="Normal 9 6 3 3" xfId="3574" xr:uid="{6DB1D84B-B945-407A-836E-297729974FE9}"/>
    <cellStyle name="Normal 9 6 3 3 2" xfId="3575" xr:uid="{6B0D7E83-9998-4BBE-B9BE-62EC78B57D03}"/>
    <cellStyle name="Normal 9 6 3 3 2 2" xfId="5389" xr:uid="{C7449B68-36E1-4B6F-B1A2-F8F74E34A4F5}"/>
    <cellStyle name="Normal 9 6 3 3 3" xfId="3576" xr:uid="{B48D4A7B-667B-4F43-9694-BDA9AF1FF268}"/>
    <cellStyle name="Normal 9 6 3 3 3 2" xfId="5390" xr:uid="{C8EC5C93-FCC7-458B-8597-AB61EF4E58A9}"/>
    <cellStyle name="Normal 9 6 3 3 4" xfId="3577" xr:uid="{473FF0FD-BB7F-4164-B806-DFA303720F70}"/>
    <cellStyle name="Normal 9 6 3 3 4 2" xfId="5391" xr:uid="{DF300489-5C2A-4BEB-8694-BC88B1020370}"/>
    <cellStyle name="Normal 9 6 3 3 5" xfId="5388" xr:uid="{9A14E5E8-90AD-4112-A043-345B5D3A47D8}"/>
    <cellStyle name="Normal 9 6 3 4" xfId="3578" xr:uid="{6FC633F9-6940-468A-81F1-10EF4C3C73D6}"/>
    <cellStyle name="Normal 9 6 3 4 2" xfId="5392" xr:uid="{E61F300B-AED8-4A64-B7CD-6AC86E4342BF}"/>
    <cellStyle name="Normal 9 6 3 5" xfId="3579" xr:uid="{CEFE2E24-082C-401F-8910-15BEA397F712}"/>
    <cellStyle name="Normal 9 6 3 5 2" xfId="5393" xr:uid="{F95E7946-8007-407A-8E5C-DA46B0F37A08}"/>
    <cellStyle name="Normal 9 6 3 6" xfId="3580" xr:uid="{CBF0593B-4FC3-4CEE-9D56-F5B4D4CD827A}"/>
    <cellStyle name="Normal 9 6 3 6 2" xfId="5394" xr:uid="{BBE363A7-35E2-4444-85C7-7EE2AF98C1C3}"/>
    <cellStyle name="Normal 9 6 3 7" xfId="5383" xr:uid="{AB476E67-5A55-42FE-844A-DF9DBFF62C8B}"/>
    <cellStyle name="Normal 9 6 4" xfId="3581" xr:uid="{9BC91CC1-6C7C-4CCE-BCFA-96E84A3F8F65}"/>
    <cellStyle name="Normal 9 6 4 2" xfId="3582" xr:uid="{D81B91E3-AEEB-40D5-8520-D00279E24735}"/>
    <cellStyle name="Normal 9 6 4 2 2" xfId="3583" xr:uid="{991FBAA8-A238-45AB-9535-1E24FFA71C83}"/>
    <cellStyle name="Normal 9 6 4 2 2 2" xfId="5397" xr:uid="{E27A47E5-955C-4B22-A13C-B423C226C88F}"/>
    <cellStyle name="Normal 9 6 4 2 3" xfId="3584" xr:uid="{DC61F81A-6DF7-4700-94A5-B9EB382707BC}"/>
    <cellStyle name="Normal 9 6 4 2 3 2" xfId="5398" xr:uid="{DDCEBE36-46F5-4E11-A904-E9B32D1CCD0C}"/>
    <cellStyle name="Normal 9 6 4 2 4" xfId="3585" xr:uid="{67AA95AB-FDFD-43D6-A665-5C710A2C2282}"/>
    <cellStyle name="Normal 9 6 4 2 4 2" xfId="5399" xr:uid="{FB83E7F6-8AC7-4FEA-BC99-A981D89ED3E5}"/>
    <cellStyle name="Normal 9 6 4 2 5" xfId="5396" xr:uid="{03F3A9BF-1E0E-40E5-8C52-F5FAB7A4E739}"/>
    <cellStyle name="Normal 9 6 4 3" xfId="3586" xr:uid="{809A3D4A-684F-44B2-A252-AAC9427708E6}"/>
    <cellStyle name="Normal 9 6 4 3 2" xfId="5400" xr:uid="{1A684AD2-248E-4A91-9145-5EB902D6BDCD}"/>
    <cellStyle name="Normal 9 6 4 4" xfId="3587" xr:uid="{10B8F45D-7267-48A3-9B6F-985E233549E9}"/>
    <cellStyle name="Normal 9 6 4 4 2" xfId="5401" xr:uid="{57E78AF7-C847-4841-87D7-DE56D99A8696}"/>
    <cellStyle name="Normal 9 6 4 5" xfId="3588" xr:uid="{94E968E2-C4B9-4661-8E26-BAC486FBD715}"/>
    <cellStyle name="Normal 9 6 4 5 2" xfId="5402" xr:uid="{957F17EF-19DB-405A-97B6-0C394934F306}"/>
    <cellStyle name="Normal 9 6 4 6" xfId="5395" xr:uid="{29CD7460-6E34-4125-BA42-40AF887AEF3A}"/>
    <cellStyle name="Normal 9 6 5" xfId="3589" xr:uid="{D7DEA669-35E8-4386-9E39-652110E46899}"/>
    <cellStyle name="Normal 9 6 5 2" xfId="3590" xr:uid="{36EBB53C-B0AA-48BB-99D7-8DDFC815D542}"/>
    <cellStyle name="Normal 9 6 5 2 2" xfId="5404" xr:uid="{2AC8A9E7-337F-455C-A3E5-C4572A6EADC0}"/>
    <cellStyle name="Normal 9 6 5 3" xfId="3591" xr:uid="{F07DB241-45F7-4040-A12A-34D633E5E2FB}"/>
    <cellStyle name="Normal 9 6 5 3 2" xfId="5405" xr:uid="{1DB9BBA1-3DE9-478B-9117-4D0E222D991D}"/>
    <cellStyle name="Normal 9 6 5 4" xfId="3592" xr:uid="{90897537-06F6-458A-A62D-EDC6187BEB9D}"/>
    <cellStyle name="Normal 9 6 5 4 2" xfId="5406" xr:uid="{C0F937DB-2B4B-4E85-8370-EB417A68B373}"/>
    <cellStyle name="Normal 9 6 5 5" xfId="5403" xr:uid="{79A73593-95DC-4FE1-A5B5-D0FE65B2A119}"/>
    <cellStyle name="Normal 9 6 6" xfId="3593" xr:uid="{E64DE26C-5E9A-47A0-BE60-B36039D521E8}"/>
    <cellStyle name="Normal 9 6 6 2" xfId="3594" xr:uid="{FAE45BA7-BEF7-4442-9F63-8C356B78A5CB}"/>
    <cellStyle name="Normal 9 6 6 2 2" xfId="5408" xr:uid="{4A93580F-E602-45B9-BBE2-4CF321E5D947}"/>
    <cellStyle name="Normal 9 6 6 3" xfId="3595" xr:uid="{67AAB308-2EB9-44EA-B33D-8F1A69C94B6F}"/>
    <cellStyle name="Normal 9 6 6 3 2" xfId="5409" xr:uid="{53DF17A1-BFB0-49AD-AA6F-3E81B31986AA}"/>
    <cellStyle name="Normal 9 6 6 4" xfId="3596" xr:uid="{6FFD0B3E-2192-4836-B579-95842BC39CF3}"/>
    <cellStyle name="Normal 9 6 6 4 2" xfId="5410" xr:uid="{FB9A1EC6-1F8E-427A-B265-5D0ACDA898D5}"/>
    <cellStyle name="Normal 9 6 6 5" xfId="5407" xr:uid="{CB32A9BC-1B76-4BD7-B839-AB43815CAF1B}"/>
    <cellStyle name="Normal 9 6 7" xfId="3597" xr:uid="{9019F92E-C065-46D0-A6FF-9D9B80A657F1}"/>
    <cellStyle name="Normal 9 6 7 2" xfId="5411" xr:uid="{1D70DF17-B19C-4DCD-A2CB-5FC07D7EEC80}"/>
    <cellStyle name="Normal 9 6 8" xfId="3598" xr:uid="{193ABBD1-F4F9-45CF-AA0D-DBB3F8B2B385}"/>
    <cellStyle name="Normal 9 6 8 2" xfId="5412" xr:uid="{472F628F-3966-4804-9386-C5B40387089B}"/>
    <cellStyle name="Normal 9 6 9" xfId="3599" xr:uid="{00B2B5A6-9F51-4D64-8277-75B17B08B9B8}"/>
    <cellStyle name="Normal 9 6 9 2" xfId="5413" xr:uid="{82FC69FC-8A6F-4711-8C08-0DC551A70600}"/>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18" xr:uid="{4591784C-5CB1-40E6-9D83-55440A2E6B74}"/>
    <cellStyle name="Normal 9 7 2 2 2 3" xfId="5417" xr:uid="{5DF70A17-7C0A-4845-82EA-053F5EF2CFA6}"/>
    <cellStyle name="Normal 9 7 2 2 3" xfId="3604" xr:uid="{2E626BC5-1911-4CBB-A85B-3BF05DED003B}"/>
    <cellStyle name="Normal 9 7 2 2 3 2" xfId="5419" xr:uid="{F13CBDD0-0E8F-4740-8353-82D2A89B8160}"/>
    <cellStyle name="Normal 9 7 2 2 3 2 2" xfId="7000" xr:uid="{0EF29D88-42DF-460D-A28E-8F2C4502F06D}"/>
    <cellStyle name="Normal 9 7 2 2 4" xfId="3605" xr:uid="{09E9B784-B6A2-4EEF-B74B-EA06208DCDD2}"/>
    <cellStyle name="Normal 9 7 2 2 4 2" xfId="5420" xr:uid="{2D3317A2-07F4-4E59-B357-A8CBCB7DC3F5}"/>
    <cellStyle name="Normal 9 7 2 2 5" xfId="5416" xr:uid="{2556BD2D-4E57-400D-B58E-7B7C81941D7F}"/>
    <cellStyle name="Normal 9 7 2 3" xfId="3606" xr:uid="{2961A527-A5A0-4FD6-91A2-96A85005EF31}"/>
    <cellStyle name="Normal 9 7 2 3 2" xfId="3607" xr:uid="{C678F8B2-AE8A-4663-BB19-19B928427025}"/>
    <cellStyle name="Normal 9 7 2 3 2 2" xfId="5422" xr:uid="{D4A5A8BD-4D2A-4399-8B53-74773D44D1A7}"/>
    <cellStyle name="Normal 9 7 2 3 3" xfId="3608" xr:uid="{1BD4EB06-3217-45DB-9510-4F91E919C856}"/>
    <cellStyle name="Normal 9 7 2 3 3 2" xfId="5423" xr:uid="{4DA2CFD4-0D44-480E-9142-9BD7AB435B9A}"/>
    <cellStyle name="Normal 9 7 2 3 4" xfId="3609" xr:uid="{D25A23E5-F06B-4DB6-B767-ECEDD31CA078}"/>
    <cellStyle name="Normal 9 7 2 3 4 2" xfId="5424" xr:uid="{84534E2A-E50E-428D-944B-A0F44EF36515}"/>
    <cellStyle name="Normal 9 7 2 3 5" xfId="5421" xr:uid="{990D6D41-CA6A-46AA-B367-78B0D9D68DC6}"/>
    <cellStyle name="Normal 9 7 2 4" xfId="3610" xr:uid="{DC9C7B3B-D56A-4400-9BA6-0A8D4B5DAF0A}"/>
    <cellStyle name="Normal 9 7 2 4 2" xfId="5425" xr:uid="{F4CCB986-2FC0-4A0A-8512-A487B9E7BA32}"/>
    <cellStyle name="Normal 9 7 2 4 2 2" xfId="7001" xr:uid="{705DEF90-9B5E-4523-BA82-2CFED5C1C5D8}"/>
    <cellStyle name="Normal 9 7 2 5" xfId="3611" xr:uid="{74A854AA-BE3C-4C1B-9BF3-D1A85778D077}"/>
    <cellStyle name="Normal 9 7 2 5 2" xfId="5426" xr:uid="{AA4C3B95-D445-419E-96C2-08505A6C70F5}"/>
    <cellStyle name="Normal 9 7 2 6" xfId="3612" xr:uid="{3667CF48-1370-49B0-BD9F-7E88100CB84A}"/>
    <cellStyle name="Normal 9 7 2 6 2" xfId="5427" xr:uid="{01C4C5A2-1CF2-4AF4-A5B6-E9D49C6F1027}"/>
    <cellStyle name="Normal 9 7 2 7" xfId="5415" xr:uid="{81732B45-717B-419A-AFA3-A7AEBA4AA1E8}"/>
    <cellStyle name="Normal 9 7 3" xfId="3613" xr:uid="{902F0C4A-9E9F-4D2D-9D14-2D03D6A2186B}"/>
    <cellStyle name="Normal 9 7 3 2" xfId="3614" xr:uid="{6F3E2E1C-99D0-4063-A484-44F822B6192D}"/>
    <cellStyle name="Normal 9 7 3 2 2" xfId="3615" xr:uid="{DAEF4168-717F-49C5-B6CE-A53429758576}"/>
    <cellStyle name="Normal 9 7 3 2 2 2" xfId="5430" xr:uid="{5E17A7DD-067E-460D-84B6-FBEF831E4F7D}"/>
    <cellStyle name="Normal 9 7 3 2 3" xfId="3616" xr:uid="{07D563BF-E801-40FD-BCB1-8E3E3262EB12}"/>
    <cellStyle name="Normal 9 7 3 2 3 2" xfId="5431" xr:uid="{546233D1-6CB1-4FB4-B0C8-3DB7DA66F0F8}"/>
    <cellStyle name="Normal 9 7 3 2 4" xfId="3617" xr:uid="{06CEE252-CBBE-4CD0-B330-2852D613814B}"/>
    <cellStyle name="Normal 9 7 3 2 4 2" xfId="5432" xr:uid="{564B8F3A-9E39-4D04-9661-F9851FD6A211}"/>
    <cellStyle name="Normal 9 7 3 2 5" xfId="5429" xr:uid="{9F2AE505-672F-41A9-B2CB-99E636EC8ADE}"/>
    <cellStyle name="Normal 9 7 3 3" xfId="3618" xr:uid="{DA496EC0-5ADD-4BE0-8356-91A5D643329E}"/>
    <cellStyle name="Normal 9 7 3 3 2" xfId="5433" xr:uid="{CE04C165-89C2-4D7B-8CC2-FFFAD9A7F45A}"/>
    <cellStyle name="Normal 9 7 3 3 2 2" xfId="7002" xr:uid="{392BABD0-3824-470E-BA1B-DDC1E9D560AC}"/>
    <cellStyle name="Normal 9 7 3 4" xfId="3619" xr:uid="{594CA94A-87A5-477C-91B4-BBA60C6CE123}"/>
    <cellStyle name="Normal 9 7 3 4 2" xfId="5434" xr:uid="{6D7B529B-21B0-4FF5-B343-70D5DC29967B}"/>
    <cellStyle name="Normal 9 7 3 5" xfId="3620" xr:uid="{C427076E-FB01-4841-9F79-6F2E93744E88}"/>
    <cellStyle name="Normal 9 7 3 5 2" xfId="5435" xr:uid="{4114E92D-C131-4E82-B91C-C56B050A1EA1}"/>
    <cellStyle name="Normal 9 7 3 6" xfId="5428" xr:uid="{FA2E9455-3493-4A58-99B2-F7790A6749E5}"/>
    <cellStyle name="Normal 9 7 4" xfId="3621" xr:uid="{6C9E7BAF-4D63-4E99-9949-9CEC7B4D8A4B}"/>
    <cellStyle name="Normal 9 7 4 2" xfId="3622" xr:uid="{7DD27DF7-9311-4DC5-8455-F4C930942613}"/>
    <cellStyle name="Normal 9 7 4 2 2" xfId="5437" xr:uid="{85654BB2-0D0F-4D5D-B2F8-E0562FD3CBCE}"/>
    <cellStyle name="Normal 9 7 4 3" xfId="3623" xr:uid="{B1CD8D0A-5EF7-4EC4-BE0B-DAC542A55B63}"/>
    <cellStyle name="Normal 9 7 4 3 2" xfId="5438" xr:uid="{873674D4-25A5-4FDD-97AE-45B92CA3A22A}"/>
    <cellStyle name="Normal 9 7 4 4" xfId="3624" xr:uid="{0E6BF897-F229-445E-BE94-B9A3678ECC6D}"/>
    <cellStyle name="Normal 9 7 4 4 2" xfId="5439" xr:uid="{3A2FFC93-5347-42A2-95E8-77125FDBAF03}"/>
    <cellStyle name="Normal 9 7 4 5" xfId="5436" xr:uid="{497683E2-80D0-4C09-B0F3-214BE775CAB1}"/>
    <cellStyle name="Normal 9 7 5" xfId="3625" xr:uid="{5BFF3073-2034-4E17-B505-FB1B98FEC907}"/>
    <cellStyle name="Normal 9 7 5 2" xfId="3626" xr:uid="{8BBDB8FF-BF98-44D1-9134-F685BB7E95F9}"/>
    <cellStyle name="Normal 9 7 5 2 2" xfId="5441" xr:uid="{375AA6BC-89DD-4358-B883-462BCFD01BDE}"/>
    <cellStyle name="Normal 9 7 5 3" xfId="3627" xr:uid="{32A4342F-C2A6-41F5-9DAE-027E60F571BE}"/>
    <cellStyle name="Normal 9 7 5 3 2" xfId="5442" xr:uid="{405BDA0D-D66C-4B95-AD8E-E779815548DC}"/>
    <cellStyle name="Normal 9 7 5 4" xfId="3628" xr:uid="{6003E606-2178-4B8D-A56E-9468325110C8}"/>
    <cellStyle name="Normal 9 7 5 4 2" xfId="5443" xr:uid="{67B30D4D-2110-4A22-A2C5-26D5EDD94A8F}"/>
    <cellStyle name="Normal 9 7 5 5" xfId="5440" xr:uid="{ED55CEB4-8880-408E-8DE4-86501A5542A4}"/>
    <cellStyle name="Normal 9 7 6" xfId="3629" xr:uid="{7A13BAFB-B33D-4667-BB7B-C7427265176B}"/>
    <cellStyle name="Normal 9 7 6 2" xfId="5444" xr:uid="{F96E9A04-B847-4758-AA22-B08116EEF658}"/>
    <cellStyle name="Normal 9 7 7" xfId="3630" xr:uid="{857833F3-4206-4BF2-9D86-9D386834CCA9}"/>
    <cellStyle name="Normal 9 7 7 2" xfId="5445" xr:uid="{7AAAD4E1-7A26-44A2-80F1-6E902C6B5342}"/>
    <cellStyle name="Normal 9 7 8" xfId="3631" xr:uid="{9A139019-200B-440C-9D85-1AB73A6A4C56}"/>
    <cellStyle name="Normal 9 7 8 2" xfId="5446" xr:uid="{D7F1F129-17EF-4A35-8819-D035C02EAEB1}"/>
    <cellStyle name="Normal 9 7 9" xfId="5414" xr:uid="{425477F2-0996-4EC1-A7B7-750153B25AA4}"/>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50" xr:uid="{9DA68A03-B47A-4AE5-8A64-5702D36E2D78}"/>
    <cellStyle name="Normal 9 8 2 2 3" xfId="3636" xr:uid="{6E272C3E-45E8-47C3-BCC0-AD2244A388E1}"/>
    <cellStyle name="Normal 9 8 2 2 3 2" xfId="5451" xr:uid="{93998CFC-FAB6-431A-B9B6-986CE054AA82}"/>
    <cellStyle name="Normal 9 8 2 2 4" xfId="3637" xr:uid="{B7A78CC0-CA37-45B4-8144-865D08256F04}"/>
    <cellStyle name="Normal 9 8 2 2 4 2" xfId="5452" xr:uid="{CB7CE9F5-4D2B-4BE0-AE65-66D1D63AA036}"/>
    <cellStyle name="Normal 9 8 2 2 5" xfId="5449" xr:uid="{23E7F51C-C448-42A4-AEAF-9DCDB91518F2}"/>
    <cellStyle name="Normal 9 8 2 3" xfId="3638" xr:uid="{9E900116-C839-4B36-A322-5A7509900B5B}"/>
    <cellStyle name="Normal 9 8 2 3 2" xfId="5453" xr:uid="{818264E1-3749-4CE1-B5B3-F08EA41AEFB3}"/>
    <cellStyle name="Normal 9 8 2 3 2 2" xfId="7003" xr:uid="{835C6EE0-3FFD-48D3-9DB5-C25AA4C5FE67}"/>
    <cellStyle name="Normal 9 8 2 4" xfId="3639" xr:uid="{5D88517C-88EB-4F3C-A06A-0E1703FA1B1D}"/>
    <cellStyle name="Normal 9 8 2 4 2" xfId="5454" xr:uid="{400EC01D-A09B-49EC-8991-4D176B534563}"/>
    <cellStyle name="Normal 9 8 2 5" xfId="3640" xr:uid="{05896BB6-F57E-4BB4-8743-2CC4BBCB32F6}"/>
    <cellStyle name="Normal 9 8 2 5 2" xfId="5455" xr:uid="{5A7F2C25-2819-40C2-88F1-197281ACB73B}"/>
    <cellStyle name="Normal 9 8 2 6" xfId="5448" xr:uid="{79AC2932-2270-41F7-BFD3-37E3E7C6AFCA}"/>
    <cellStyle name="Normal 9 8 3" xfId="3641" xr:uid="{4649D1C1-078F-4EF0-9BFE-6F402EF00446}"/>
    <cellStyle name="Normal 9 8 3 2" xfId="3642" xr:uid="{B7AB93C7-A568-4481-BF6B-21860DBE6121}"/>
    <cellStyle name="Normal 9 8 3 2 2" xfId="5457" xr:uid="{E70F6D1B-84DD-4F9E-8B29-8F234983DCF8}"/>
    <cellStyle name="Normal 9 8 3 3" xfId="3643" xr:uid="{21304D52-FDBA-4FB2-86CB-5694683F5861}"/>
    <cellStyle name="Normal 9 8 3 3 2" xfId="5458" xr:uid="{1671D6F4-F6E2-43F1-A46F-3052E8A07734}"/>
    <cellStyle name="Normal 9 8 3 4" xfId="3644" xr:uid="{CD15FEAC-5CA3-4DD2-BC2E-E23BAB659DD4}"/>
    <cellStyle name="Normal 9 8 3 4 2" xfId="5459" xr:uid="{C45F21D3-A5B0-4F84-ABC0-2E5254ED0D84}"/>
    <cellStyle name="Normal 9 8 3 5" xfId="5456" xr:uid="{E001471D-B479-47D5-8C75-7F84FBC66613}"/>
    <cellStyle name="Normal 9 8 4" xfId="3645" xr:uid="{3F650EE3-B876-4D70-92E8-CB73D1CF7880}"/>
    <cellStyle name="Normal 9 8 4 2" xfId="3646" xr:uid="{68B66646-06E1-43D4-8153-99BC8B0FA796}"/>
    <cellStyle name="Normal 9 8 4 2 2" xfId="5461" xr:uid="{15557A9B-97AB-4DE9-8E19-68E87A796C91}"/>
    <cellStyle name="Normal 9 8 4 3" xfId="3647" xr:uid="{641C0901-22F5-473D-ABA3-BD85B4BCD562}"/>
    <cellStyle name="Normal 9 8 4 3 2" xfId="5462" xr:uid="{35BF08FA-72EE-4077-9C1B-7F76C317E69F}"/>
    <cellStyle name="Normal 9 8 4 4" xfId="3648" xr:uid="{6802E739-3394-4E66-A9F2-00C11CC3469B}"/>
    <cellStyle name="Normal 9 8 4 4 2" xfId="5463" xr:uid="{A4F84D60-0709-4252-B8A5-F2D00B9B87D9}"/>
    <cellStyle name="Normal 9 8 4 5" xfId="5460" xr:uid="{1E623C4F-B424-42CC-9B69-E5311276F98C}"/>
    <cellStyle name="Normal 9 8 5" xfId="3649" xr:uid="{3C041058-318B-41A5-ADBB-64D04DE98204}"/>
    <cellStyle name="Normal 9 8 5 2" xfId="5464" xr:uid="{E7C8D78B-CC16-4CDF-BE23-6C0DF2626494}"/>
    <cellStyle name="Normal 9 8 6" xfId="3650" xr:uid="{3C1DC8F7-43B5-4D9B-9135-4F5AF94799F7}"/>
    <cellStyle name="Normal 9 8 6 2" xfId="5465" xr:uid="{9619E5CF-D3E1-4A75-A618-4CAACA9F28A4}"/>
    <cellStyle name="Normal 9 8 7" xfId="3651" xr:uid="{1CC99482-1D33-4992-AD22-6BDA4BC0AB3E}"/>
    <cellStyle name="Normal 9 8 7 2" xfId="5466" xr:uid="{F71CDB67-2F15-4222-8A92-F3662F043243}"/>
    <cellStyle name="Normal 9 8 8" xfId="5447" xr:uid="{B656C0AE-743B-4D68-97D1-77190439C897}"/>
    <cellStyle name="Normal 9 9" xfId="3652" xr:uid="{B980E38C-6D49-4500-9879-E43EBAAFA88A}"/>
    <cellStyle name="Normal 9 9 2" xfId="3653" xr:uid="{72CB6A74-C767-4C66-B8D3-955E6E68342F}"/>
    <cellStyle name="Normal 9 9 2 2" xfId="3654" xr:uid="{7E2DB5D4-3B15-420C-91DA-63D51DB0C023}"/>
    <cellStyle name="Normal 9 9 2 2 2" xfId="5469" xr:uid="{28D274A2-8DBA-4348-A880-234D39D835BE}"/>
    <cellStyle name="Normal 9 9 2 3" xfId="3655" xr:uid="{62CBCAAE-7869-4256-80FB-05F1A173D00B}"/>
    <cellStyle name="Normal 9 9 2 3 2" xfId="5470" xr:uid="{960CA0D2-A1D4-48B8-8DCA-0DABC20A9719}"/>
    <cellStyle name="Normal 9 9 2 4" xfId="3656" xr:uid="{66BC08DA-6A39-47E5-A59E-0956FD36FF0D}"/>
    <cellStyle name="Normal 9 9 2 4 2" xfId="5471" xr:uid="{70704C74-94BD-4DEC-B946-FDC15A10E52B}"/>
    <cellStyle name="Normal 9 9 2 5" xfId="5468" xr:uid="{5ED3DDAD-330C-4C36-8618-E96C178A11C2}"/>
    <cellStyle name="Normal 9 9 3" xfId="3657" xr:uid="{DBF7B777-3095-48FD-825C-02FC4A36C6D7}"/>
    <cellStyle name="Normal 9 9 3 2" xfId="3658" xr:uid="{82F64612-5806-4225-9C43-0EB75720D7EE}"/>
    <cellStyle name="Normal 9 9 3 2 2" xfId="5473" xr:uid="{562F6DE0-3328-40C4-B8B3-90D60D2689A2}"/>
    <cellStyle name="Normal 9 9 3 3" xfId="3659" xr:uid="{10D810C2-F585-4B39-84DC-0F01552EC093}"/>
    <cellStyle name="Normal 9 9 3 3 2" xfId="5474" xr:uid="{43BEB72A-68E5-456E-BA77-1F4A2E3AF848}"/>
    <cellStyle name="Normal 9 9 3 4" xfId="3660" xr:uid="{A5385F0A-72D7-4655-B04D-B81B1552A410}"/>
    <cellStyle name="Normal 9 9 3 4 2" xfId="5475" xr:uid="{CD0223D2-B68C-46E0-8FC0-3F46A50A0C65}"/>
    <cellStyle name="Normal 9 9 3 5" xfId="5472" xr:uid="{4889E9FC-8942-4C2C-9570-C4FA96E74191}"/>
    <cellStyle name="Normal 9 9 4" xfId="3661" xr:uid="{99D6C685-704D-47F2-9F39-005F0D0475EA}"/>
    <cellStyle name="Normal 9 9 4 2" xfId="5476" xr:uid="{BD7B2F4C-2A73-4995-9BAB-BC329A5EA41B}"/>
    <cellStyle name="Normal 9 9 5" xfId="3662" xr:uid="{7C324A39-4404-45C2-843C-B46208813AB4}"/>
    <cellStyle name="Normal 9 9 5 2" xfId="5477" xr:uid="{0B1BF8B1-5A5E-4A8E-99D1-BD8EC18A5204}"/>
    <cellStyle name="Normal 9 9 6" xfId="3663" xr:uid="{B741073B-D48B-446D-BDDB-AF93464E6262}"/>
    <cellStyle name="Normal 9 9 6 2" xfId="5478" xr:uid="{A433F166-742F-435B-911F-42D1DF131B1F}"/>
    <cellStyle name="Normal 9 9 7" xfId="5467" xr:uid="{6CB73A9B-5F76-472F-AEB8-C31F1F9F3253}"/>
    <cellStyle name="Percent 2" xfId="79" xr:uid="{750081A1-93E2-4099-B6D5-52DA3EB8C718}"/>
    <cellStyle name="Percent 2 10" xfId="7108" xr:uid="{C142183C-E029-4032-8060-82CFCD15EA78}"/>
    <cellStyle name="Percent 2 2" xfId="5479" xr:uid="{CDD052FF-510D-4968-95CF-E15F86E09495}"/>
    <cellStyle name="Percent 2 2 2" xfId="6080" xr:uid="{5969819F-64EB-4A03-814F-E69068840624}"/>
    <cellStyle name="Percent 2 2 2 2" xfId="6348" xr:uid="{2F41B3F3-E7D9-4B2A-93C6-F6797CDA8CA6}"/>
    <cellStyle name="Percent 2 2 2 2 2" xfId="6161" xr:uid="{1188C446-B250-4B17-A864-2F47B65C8C3B}"/>
    <cellStyle name="Percent 2 2 2 2 2 2" xfId="7049" xr:uid="{8A0AA025-BB83-4648-8027-849A10FEAB7C}"/>
    <cellStyle name="Percent 2 2 2 2 2 3" xfId="7271" xr:uid="{B2133093-641F-4F13-9E37-408E676D8F10}"/>
    <cellStyle name="Percent 2 2 2 2 3" xfId="6090" xr:uid="{D8CDD63D-445F-4B53-AAC9-4F9E4534F89E}"/>
    <cellStyle name="Percent 2 2 2 2 4" xfId="7151" xr:uid="{AFC2D73B-0014-437B-96F7-926F0A02C958}"/>
    <cellStyle name="Percent 2 2 2 3" xfId="6096" xr:uid="{EB49DDB5-DE25-441B-A738-F10BCBD52C8E}"/>
    <cellStyle name="Percent 2 2 2 3 2" xfId="6014" xr:uid="{F5F281A8-F90F-46B8-B686-8E8461D9A46A}"/>
    <cellStyle name="Percent 2 2 2 3 3" xfId="7203" xr:uid="{7DC24C60-0C34-41DF-8415-2F0933C2BBE3}"/>
    <cellStyle name="Percent 2 2 2 4" xfId="6319" xr:uid="{550029DA-49C6-41B4-B063-92F7AF15C1A4}"/>
    <cellStyle name="Percent 2 2 2 5" xfId="6267" xr:uid="{39C50EE4-BBAD-4B07-8F84-FAF5958761E3}"/>
    <cellStyle name="Percent 2 2 2 6" xfId="7125" xr:uid="{C227BEF9-D902-4A71-AC7A-77357A920F4F}"/>
    <cellStyle name="Percent 2 2 3" xfId="6077" xr:uid="{79816D6A-8BCB-428B-AD68-801099F7EFB7}"/>
    <cellStyle name="Percent 2 2 3 2" xfId="6012" xr:uid="{C9F04B20-EF99-4299-8315-D4F4ABDFA904}"/>
    <cellStyle name="Percent 2 2 3 2 2" xfId="6381" xr:uid="{B78E4BE5-9298-475D-8328-128250BA0769}"/>
    <cellStyle name="Percent 2 2 3 2 3" xfId="7255" xr:uid="{448D4B52-0048-4D7A-ABAD-93480E68356A}"/>
    <cellStyle name="Percent 2 2 3 3" xfId="7055" xr:uid="{A16E86BF-DB34-4446-BCA9-B9EAF449BAFD}"/>
    <cellStyle name="Percent 2 2 3 4" xfId="7139" xr:uid="{C3AADB5C-BD48-4212-9AD6-6BF94D9BAE11}"/>
    <cellStyle name="Percent 2 2 4" xfId="6190" xr:uid="{7CE03C1C-840E-4594-A33B-8FE178711A75}"/>
    <cellStyle name="Percent 2 2 4 2" xfId="6045" xr:uid="{7A43C5A0-A523-4CAB-8A60-FE6ECAE3ADE9}"/>
    <cellStyle name="Percent 2 2 4 2 2" xfId="6332" xr:uid="{ECF9D089-FE09-45E7-AFBB-12DDD770C2F1}"/>
    <cellStyle name="Percent 2 2 4 2 3" xfId="7239" xr:uid="{BA5EA11C-7F65-4787-A4B4-6E17F1E47F83}"/>
    <cellStyle name="Percent 2 2 4 3" xfId="6042" xr:uid="{B60782F7-F7EB-46C4-BD7A-7047BBFAE745}"/>
    <cellStyle name="Percent 2 2 4 4" xfId="7166" xr:uid="{125EC30F-43A4-4F78-8958-E9F1D107F31F}"/>
    <cellStyle name="Percent 2 2 5" xfId="6216" xr:uid="{005CA996-E81D-4CBE-96D7-2F4A46120A86}"/>
    <cellStyle name="Percent 2 2 5 2" xfId="6318" xr:uid="{01480928-5982-44A0-8534-3E6F43C396E5}"/>
    <cellStyle name="Percent 2 2 5 3" xfId="7222" xr:uid="{4BCC2699-F2E2-493C-AC48-DCF1654EABC4}"/>
    <cellStyle name="Percent 2 2 6" xfId="6186" xr:uid="{5FB95AF4-00BC-4F05-93C3-DBC376F84D52}"/>
    <cellStyle name="Percent 2 2 6 2" xfId="6084" xr:uid="{6C4C7860-4504-486A-86C5-181EE05AD4A5}"/>
    <cellStyle name="Percent 2 2 6 3" xfId="7186" xr:uid="{ABDBA581-5969-421E-A38C-DB103CA0C288}"/>
    <cellStyle name="Percent 2 2 7" xfId="6255" xr:uid="{CF372EA5-DE37-491D-8E83-53D459ACF871}"/>
    <cellStyle name="Percent 2 2 8" xfId="6024" xr:uid="{398A318D-D32C-470A-9330-F5B282986E46}"/>
    <cellStyle name="Percent 2 2 9" xfId="6208" xr:uid="{907EE7BA-EA32-4C0A-9FD3-B6822C1A8483}"/>
    <cellStyle name="Percent 2 3" xfId="6350" xr:uid="{197ECA0E-2D15-40F7-B5D6-4097A4DEC148}"/>
    <cellStyle name="Percent 2 3 2" xfId="6349" xr:uid="{42E702E5-CABE-4606-872C-DF7D1BE4331B}"/>
    <cellStyle name="Percent 2 3 2 2" xfId="6092" xr:uid="{7F14C47A-4DE8-40B8-A5D8-D4CA1A80726F}"/>
    <cellStyle name="Percent 2 3 2 2 2" xfId="6374" xr:uid="{0F281309-0968-4553-8E4C-BCE3C81F9706}"/>
    <cellStyle name="Percent 2 3 2 2 3" xfId="7263" xr:uid="{63EF0332-2275-4A9F-A0CD-1FC77CD40C4D}"/>
    <cellStyle name="Percent 2 3 2 3" xfId="6020" xr:uid="{BA90D47F-2297-4FB0-BD4F-628443EE9894}"/>
    <cellStyle name="Percent 2 3 2 4" xfId="7146" xr:uid="{074B5B4D-B45E-4766-A22E-6B2EF92E1036}"/>
    <cellStyle name="Percent 2 3 3" xfId="6238" xr:uid="{831CF7B4-309E-4942-953A-65A62CF582DD}"/>
    <cellStyle name="Percent 2 3 3 2" xfId="6131" xr:uid="{2F7C1CB9-34B6-45C9-9FE4-C832D890F295}"/>
    <cellStyle name="Percent 2 3 3 3" xfId="7196" xr:uid="{26C86602-EB84-4ADE-B922-98E8CF143DCB}"/>
    <cellStyle name="Percent 2 3 4" xfId="6057" xr:uid="{1BD0B1D2-F55B-4E49-AA86-7B9E8C522807}"/>
    <cellStyle name="Percent 2 3 5" xfId="6148" xr:uid="{7D7CBBB5-FE6D-415C-83B8-3B38B2056102}"/>
    <cellStyle name="Percent 2 3 6" xfId="7120" xr:uid="{908CFBCE-51C9-4F88-BAD5-DC558C9CB713}"/>
    <cellStyle name="Percent 2 4" xfId="6106" xr:uid="{BF5DD961-E618-4C64-958C-2A63756FA1F9}"/>
    <cellStyle name="Percent 2 4 2" xfId="6170" xr:uid="{4A894072-9804-4BC2-9357-F9AA15638C3E}"/>
    <cellStyle name="Percent 2 4 2 2" xfId="6083" xr:uid="{41782B68-6516-4B1D-A626-420E15D049B1}"/>
    <cellStyle name="Percent 2 4 2 3" xfId="7246" xr:uid="{DEBEBF8F-A6DE-4065-813D-C609950078DD}"/>
    <cellStyle name="Percent 2 4 3" xfId="6263" xr:uid="{26E9AEE6-BA22-4B6A-84DC-E258C24CADCB}"/>
    <cellStyle name="Percent 2 4 4" xfId="7132" xr:uid="{C53338F9-B853-4C7D-95C1-0A4F15F56CCD}"/>
    <cellStyle name="Percent 2 5" xfId="6241" xr:uid="{85EF1045-1DC9-4711-AD81-4F2A51AA7965}"/>
    <cellStyle name="Percent 2 5 2" xfId="6287" xr:uid="{AD265502-CB37-47B3-9C18-689A8C901E60}"/>
    <cellStyle name="Percent 2 5 2 2" xfId="6041" xr:uid="{4FE1F181-E678-494D-A015-416557D4236D}"/>
    <cellStyle name="Percent 2 5 2 3" xfId="7230" xr:uid="{16DA5178-678E-4E7D-AB49-91CB728122E1}"/>
    <cellStyle name="Percent 2 5 3" xfId="7059" xr:uid="{9BA3D2BD-0E8B-4E25-B7D7-58B0A03459E3}"/>
    <cellStyle name="Percent 2 5 4" xfId="7158" xr:uid="{26703F7F-0CD8-4800-BEDB-D6A477716F93}"/>
    <cellStyle name="Percent 2 6" xfId="6293" xr:uid="{33AB270D-CDB3-44A1-A2E6-D69CAFCF0243}"/>
    <cellStyle name="Percent 2 6 2" xfId="7067" xr:uid="{9D2E6A2D-2465-44AD-A8BE-C23E1A4DBD68}"/>
    <cellStyle name="Percent 2 6 3" xfId="7212" xr:uid="{2810E7A8-A827-4169-9ECF-0E1F372228F6}"/>
    <cellStyle name="Percent 2 7" xfId="6346" xr:uid="{A29A5E63-1229-467C-91EA-56852D812368}"/>
    <cellStyle name="Percent 2 7 2" xfId="6258" xr:uid="{E3A728E9-BF10-481A-A2D3-694F49A2BD2E}"/>
    <cellStyle name="Percent 2 7 3" xfId="7176" xr:uid="{78A97600-EB7A-4457-9AD6-1E5373A25CAD}"/>
    <cellStyle name="Percent 2 8" xfId="7078" xr:uid="{74C55948-C9CB-456F-95E6-199D259F2A92}"/>
    <cellStyle name="Percent 2 9" xfId="6155" xr:uid="{ABE39919-7B75-41A6-A108-32E052F48AB1}"/>
    <cellStyle name="Percent 3" xfId="7278" xr:uid="{C8AEE877-CF4E-4C42-BB9D-BA3A98014966}"/>
    <cellStyle name="Гиперссылка 2" xfId="4" xr:uid="{49BAA0F8-B3D3-41B5-87DD-435502328B29}"/>
    <cellStyle name="Гиперссылка 2 2" xfId="5480" xr:uid="{9CA4E499-C176-40D5-BFB9-849F01111C92}"/>
    <cellStyle name="Обычный 2" xfId="1" xr:uid="{A3CD5D5E-4502-4158-8112-08CDD679ACF5}"/>
    <cellStyle name="Обычный 2 2" xfId="5" xr:uid="{D19F253E-EE9B-4476-9D91-2EE3A6D7A3DC}"/>
    <cellStyle name="Обычный 2 2 2" xfId="4408" xr:uid="{C926CF42-5C63-4B47-B9B2-AEB1D36769CC}"/>
    <cellStyle name="Обычный 2 2 2 2" xfId="7005" xr:uid="{7827EFAB-50ED-4F27-9EA3-A176DD84871B}"/>
    <cellStyle name="Обычный 2 2 2 2 2" xfId="7322" xr:uid="{55E8022A-3A14-40D9-B0D9-55726618AAC1}"/>
    <cellStyle name="Обычный 2 2 2 2 3" xfId="7297" xr:uid="{996FC18D-9803-4213-B0CC-6DF95D43AA3F}"/>
    <cellStyle name="Обычный 2 2 2 3" xfId="5482" xr:uid="{D927BD57-F398-4074-980A-53DA991D085D}"/>
    <cellStyle name="Обычный 2 3" xfId="5481" xr:uid="{73CFE097-A9EB-42D3-AC23-9A6D553EAC06}"/>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election activeCell="J29" sqref="J29"/>
    </sheetView>
  </sheetViews>
  <sheetFormatPr defaultColWidth="9.140625" defaultRowHeight="12.75"/>
  <cols>
    <col min="1" max="1" width="1.140625" style="2" customWidth="1"/>
    <col min="2" max="2" width="12.28515625" style="134"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8" t="s">
        <v>85</v>
      </c>
      <c r="D4" s="121"/>
      <c r="E4" s="166" t="s">
        <v>92</v>
      </c>
      <c r="F4" s="167"/>
      <c r="G4" s="167"/>
      <c r="H4" s="167"/>
      <c r="I4" s="122"/>
    </row>
    <row r="5" spans="2:9" ht="14.25">
      <c r="B5" s="135" t="s">
        <v>86</v>
      </c>
      <c r="D5" s="81"/>
      <c r="E5" s="131"/>
      <c r="F5" s="131"/>
      <c r="G5" s="131"/>
      <c r="H5" s="131"/>
      <c r="I5" s="82"/>
    </row>
    <row r="6" spans="2:9" ht="14.25">
      <c r="B6" s="136" t="s">
        <v>87</v>
      </c>
      <c r="D6" s="81" t="s">
        <v>0</v>
      </c>
      <c r="E6" s="131" t="s">
        <v>3</v>
      </c>
      <c r="F6" s="131"/>
      <c r="G6" s="131"/>
      <c r="H6" s="131"/>
      <c r="I6" s="82"/>
    </row>
    <row r="7" spans="2:9" ht="14.25">
      <c r="B7" s="136" t="s">
        <v>88</v>
      </c>
      <c r="D7" s="81"/>
      <c r="E7" s="131"/>
      <c r="F7" s="131"/>
      <c r="G7" s="131"/>
      <c r="H7" s="131"/>
      <c r="I7" s="82"/>
    </row>
    <row r="8" spans="2:9" ht="14.25">
      <c r="B8" s="136" t="s">
        <v>89</v>
      </c>
      <c r="D8" s="81" t="s">
        <v>1</v>
      </c>
      <c r="E8" s="131" t="s">
        <v>4</v>
      </c>
      <c r="F8" s="131"/>
      <c r="G8" s="131"/>
      <c r="H8" s="131"/>
      <c r="I8" s="82"/>
    </row>
    <row r="9" spans="2:9" ht="14.25">
      <c r="B9" s="136" t="s">
        <v>90</v>
      </c>
      <c r="D9" s="81"/>
      <c r="E9" s="131"/>
      <c r="F9" s="131"/>
      <c r="G9" s="131"/>
      <c r="H9" s="131"/>
      <c r="I9" s="82"/>
    </row>
    <row r="10" spans="2:9" ht="14.25">
      <c r="B10" s="136" t="s">
        <v>91</v>
      </c>
      <c r="D10" s="81" t="s">
        <v>2</v>
      </c>
      <c r="E10" s="133" t="s">
        <v>19</v>
      </c>
      <c r="F10" s="139" t="s">
        <v>89</v>
      </c>
      <c r="G10" s="131"/>
      <c r="H10" s="131"/>
      <c r="I10" s="82"/>
    </row>
    <row r="11" spans="2:9" ht="14.25">
      <c r="B11" s="136"/>
      <c r="D11" s="81"/>
      <c r="E11" s="131"/>
      <c r="F11" s="131"/>
      <c r="G11" s="131"/>
      <c r="H11" s="131"/>
      <c r="I11" s="82"/>
    </row>
    <row r="12" spans="2:9" ht="14.25">
      <c r="B12" s="136"/>
      <c r="D12" s="81"/>
      <c r="E12" s="131"/>
      <c r="F12" s="131"/>
      <c r="G12" s="131"/>
      <c r="H12" s="131"/>
      <c r="I12" s="82"/>
    </row>
    <row r="13" spans="2:9" ht="14.25">
      <c r="B13" s="136"/>
      <c r="D13" s="165" t="s">
        <v>83</v>
      </c>
      <c r="E13" s="131"/>
      <c r="F13" s="131"/>
      <c r="G13" s="131"/>
      <c r="H13" s="131"/>
      <c r="I13" s="82"/>
    </row>
    <row r="14" spans="2:9" ht="14.25">
      <c r="B14" s="136"/>
      <c r="D14" s="165"/>
      <c r="E14" s="131"/>
      <c r="F14" s="131"/>
      <c r="G14" s="131"/>
      <c r="H14" s="131"/>
      <c r="I14" s="82"/>
    </row>
    <row r="15" spans="2:9">
      <c r="B15" s="136"/>
      <c r="D15" s="83"/>
      <c r="E15" s="132"/>
      <c r="F15" s="132"/>
      <c r="G15" s="132"/>
      <c r="H15" s="132"/>
      <c r="I15" s="84"/>
    </row>
    <row r="16" spans="2:9">
      <c r="B16" s="136"/>
      <c r="D16" s="83"/>
      <c r="E16" s="132"/>
      <c r="F16" s="132"/>
      <c r="G16" s="132"/>
      <c r="H16" s="132"/>
      <c r="I16" s="84"/>
    </row>
    <row r="17" spans="2:9">
      <c r="B17" s="136"/>
      <c r="D17" s="168" t="s">
        <v>84</v>
      </c>
      <c r="E17" s="132"/>
      <c r="F17" s="132"/>
      <c r="G17" s="132"/>
      <c r="H17" s="132"/>
      <c r="I17" s="84"/>
    </row>
    <row r="18" spans="2:9" ht="13.5" thickBot="1">
      <c r="B18" s="137"/>
      <c r="D18" s="169"/>
      <c r="E18" s="85"/>
      <c r="F18" s="85"/>
      <c r="G18" s="85"/>
      <c r="H18" s="85"/>
      <c r="I18" s="86"/>
    </row>
  </sheetData>
  <mergeCells count="3">
    <mergeCell ref="D13:D14"/>
    <mergeCell ref="E4:H4"/>
    <mergeCell ref="D17:D18"/>
  </mergeCells>
  <dataValidations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90"/>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2"/>
      <c r="B2" s="150" t="s">
        <v>11</v>
      </c>
      <c r="C2" s="144"/>
      <c r="D2" s="144"/>
      <c r="E2" s="144"/>
      <c r="F2" s="144"/>
      <c r="G2" s="144"/>
      <c r="H2" s="144"/>
      <c r="I2" s="144"/>
      <c r="J2" s="144"/>
      <c r="K2" s="151" t="s">
        <v>17</v>
      </c>
      <c r="L2" s="103"/>
    </row>
    <row r="3" spans="1:12">
      <c r="A3" s="102"/>
      <c r="B3" s="145" t="s">
        <v>12</v>
      </c>
      <c r="C3" s="144"/>
      <c r="D3" s="144"/>
      <c r="E3" s="144"/>
      <c r="F3" s="144"/>
      <c r="G3" s="144"/>
      <c r="H3" s="144"/>
      <c r="I3" s="144"/>
      <c r="J3" s="144"/>
      <c r="K3" s="144"/>
      <c r="L3" s="103"/>
    </row>
    <row r="4" spans="1:12">
      <c r="A4" s="102"/>
      <c r="B4" s="145" t="s">
        <v>13</v>
      </c>
      <c r="C4" s="144"/>
      <c r="D4" s="144"/>
      <c r="E4" s="144"/>
      <c r="F4" s="144"/>
      <c r="G4" s="144"/>
      <c r="H4" s="144"/>
      <c r="I4" s="144"/>
      <c r="J4" s="144"/>
      <c r="K4" s="144"/>
      <c r="L4" s="103"/>
    </row>
    <row r="5" spans="1:12">
      <c r="A5" s="102"/>
      <c r="B5" s="145" t="s">
        <v>14</v>
      </c>
      <c r="C5" s="144"/>
      <c r="D5" s="144"/>
      <c r="E5" s="144"/>
      <c r="F5" s="144"/>
      <c r="G5" s="144"/>
      <c r="H5" s="144"/>
      <c r="I5" s="144"/>
      <c r="J5" s="144"/>
      <c r="K5" s="94" t="s">
        <v>61</v>
      </c>
      <c r="L5" s="103"/>
    </row>
    <row r="6" spans="1:12">
      <c r="A6" s="102"/>
      <c r="B6" s="145" t="s">
        <v>15</v>
      </c>
      <c r="C6" s="144"/>
      <c r="D6" s="144"/>
      <c r="E6" s="144"/>
      <c r="F6" s="144"/>
      <c r="G6" s="144"/>
      <c r="H6" s="144"/>
      <c r="I6" s="144"/>
      <c r="J6" s="144"/>
      <c r="K6" s="173" t="s">
        <v>247</v>
      </c>
      <c r="L6" s="103"/>
    </row>
    <row r="7" spans="1:12">
      <c r="A7" s="102"/>
      <c r="B7" s="145" t="s">
        <v>16</v>
      </c>
      <c r="C7" s="144"/>
      <c r="D7" s="144"/>
      <c r="E7" s="144"/>
      <c r="F7" s="144"/>
      <c r="G7" s="144"/>
      <c r="H7" s="144"/>
      <c r="I7" s="144"/>
      <c r="J7" s="144"/>
      <c r="K7" s="174"/>
      <c r="L7" s="103"/>
    </row>
    <row r="8" spans="1:12">
      <c r="A8" s="102"/>
      <c r="B8" s="144"/>
      <c r="C8" s="144"/>
      <c r="D8" s="144"/>
      <c r="E8" s="144"/>
      <c r="F8" s="144"/>
      <c r="G8" s="144"/>
      <c r="H8" s="144"/>
      <c r="I8" s="144"/>
      <c r="J8" s="144"/>
      <c r="K8" s="144"/>
      <c r="L8" s="103"/>
    </row>
    <row r="9" spans="1:12">
      <c r="A9" s="102"/>
      <c r="B9" s="96" t="s">
        <v>5</v>
      </c>
      <c r="C9" s="97"/>
      <c r="D9" s="97"/>
      <c r="E9" s="98"/>
      <c r="F9" s="97"/>
      <c r="G9" s="98"/>
      <c r="H9" s="93"/>
      <c r="I9" s="94" t="s">
        <v>7</v>
      </c>
      <c r="J9" s="144"/>
      <c r="K9" s="94" t="s">
        <v>75</v>
      </c>
      <c r="L9" s="103"/>
    </row>
    <row r="10" spans="1:12" ht="15" customHeight="1">
      <c r="A10" s="102"/>
      <c r="B10" s="158" t="s">
        <v>105</v>
      </c>
      <c r="C10" s="144"/>
      <c r="D10" s="144"/>
      <c r="E10" s="103"/>
      <c r="F10" s="144"/>
      <c r="G10" s="103"/>
      <c r="H10" s="104"/>
      <c r="I10" s="160" t="s">
        <v>105</v>
      </c>
      <c r="J10" s="144"/>
      <c r="K10" s="170">
        <v>45593</v>
      </c>
      <c r="L10" s="103"/>
    </row>
    <row r="11" spans="1:12">
      <c r="A11" s="102"/>
      <c r="B11" s="158" t="s">
        <v>106</v>
      </c>
      <c r="C11" s="144"/>
      <c r="D11" s="144"/>
      <c r="E11" s="103"/>
      <c r="F11" s="144"/>
      <c r="G11" s="103"/>
      <c r="H11" s="104"/>
      <c r="I11" s="160" t="s">
        <v>106</v>
      </c>
      <c r="J11" s="144"/>
      <c r="K11" s="171"/>
      <c r="L11" s="103"/>
    </row>
    <row r="12" spans="1:12">
      <c r="A12" s="102"/>
      <c r="B12" s="158" t="s">
        <v>107</v>
      </c>
      <c r="C12" s="144"/>
      <c r="D12" s="144"/>
      <c r="E12" s="103"/>
      <c r="F12" s="144"/>
      <c r="G12" s="103"/>
      <c r="H12" s="104"/>
      <c r="I12" s="160" t="s">
        <v>107</v>
      </c>
      <c r="J12" s="144"/>
      <c r="K12" s="144"/>
      <c r="L12" s="103"/>
    </row>
    <row r="13" spans="1:12">
      <c r="A13" s="102"/>
      <c r="B13" s="158" t="s">
        <v>108</v>
      </c>
      <c r="C13" s="144"/>
      <c r="D13" s="144"/>
      <c r="E13" s="103"/>
      <c r="F13" s="144"/>
      <c r="G13" s="103"/>
      <c r="H13" s="104"/>
      <c r="I13" s="160" t="s">
        <v>108</v>
      </c>
      <c r="J13" s="144"/>
      <c r="K13" s="94" t="s">
        <v>8</v>
      </c>
      <c r="L13" s="103"/>
    </row>
    <row r="14" spans="1:12" ht="15" customHeight="1">
      <c r="A14" s="102"/>
      <c r="B14" s="158" t="s">
        <v>109</v>
      </c>
      <c r="C14" s="144"/>
      <c r="D14" s="144"/>
      <c r="E14" s="103"/>
      <c r="F14" s="144"/>
      <c r="G14" s="103"/>
      <c r="H14" s="104"/>
      <c r="I14" s="160" t="s">
        <v>109</v>
      </c>
      <c r="J14" s="144"/>
      <c r="K14" s="170">
        <v>45591</v>
      </c>
      <c r="L14" s="103"/>
    </row>
    <row r="15" spans="1:12" ht="15" customHeight="1">
      <c r="A15" s="102"/>
      <c r="B15" s="159" t="s">
        <v>246</v>
      </c>
      <c r="C15" s="7"/>
      <c r="D15" s="7"/>
      <c r="E15" s="8"/>
      <c r="F15" s="7"/>
      <c r="G15" s="8"/>
      <c r="H15" s="104"/>
      <c r="I15" s="161" t="s">
        <v>246</v>
      </c>
      <c r="J15" s="144"/>
      <c r="K15" s="172"/>
      <c r="L15" s="103"/>
    </row>
    <row r="16" spans="1:12" ht="15" customHeight="1">
      <c r="A16" s="102"/>
      <c r="B16" s="144"/>
      <c r="C16" s="144"/>
      <c r="D16" s="144"/>
      <c r="E16" s="144"/>
      <c r="F16" s="144"/>
      <c r="G16" s="144"/>
      <c r="H16" s="144"/>
      <c r="I16" s="144"/>
      <c r="J16" s="147" t="s">
        <v>76</v>
      </c>
      <c r="K16" s="153">
        <v>2000000858</v>
      </c>
      <c r="L16" s="103"/>
    </row>
    <row r="17" spans="1:13">
      <c r="A17" s="102"/>
      <c r="B17" s="144" t="s">
        <v>110</v>
      </c>
      <c r="C17" s="144"/>
      <c r="D17" s="144"/>
      <c r="E17" s="144"/>
      <c r="F17" s="144"/>
      <c r="G17" s="144"/>
      <c r="H17" s="144"/>
      <c r="I17" s="144"/>
      <c r="J17" s="147" t="s">
        <v>19</v>
      </c>
      <c r="K17" s="153" t="s">
        <v>89</v>
      </c>
      <c r="L17" s="103"/>
    </row>
    <row r="18" spans="1:13" ht="18">
      <c r="A18" s="102"/>
      <c r="B18" s="144" t="s">
        <v>111</v>
      </c>
      <c r="C18" s="144"/>
      <c r="D18" s="144"/>
      <c r="E18" s="144"/>
      <c r="F18" s="144"/>
      <c r="G18" s="144"/>
      <c r="H18" s="144"/>
      <c r="I18" s="144"/>
      <c r="J18" s="146" t="s">
        <v>69</v>
      </c>
      <c r="K18" s="99" t="s">
        <v>10</v>
      </c>
      <c r="L18" s="103"/>
    </row>
    <row r="19" spans="1:13">
      <c r="A19" s="102"/>
      <c r="B19" s="144"/>
      <c r="C19" s="144"/>
      <c r="D19" s="144"/>
      <c r="E19" s="144"/>
      <c r="F19" s="144"/>
      <c r="G19" s="144"/>
      <c r="H19" s="144"/>
      <c r="I19" s="144"/>
      <c r="J19" s="144"/>
      <c r="K19" s="144"/>
      <c r="L19" s="103"/>
    </row>
    <row r="20" spans="1:13">
      <c r="A20" s="102"/>
      <c r="B20" s="95" t="s">
        <v>62</v>
      </c>
      <c r="C20" s="95" t="s">
        <v>63</v>
      </c>
      <c r="D20" s="105" t="s">
        <v>74</v>
      </c>
      <c r="E20" s="105" t="s">
        <v>78</v>
      </c>
      <c r="F20" s="105" t="s">
        <v>64</v>
      </c>
      <c r="G20" s="177" t="s">
        <v>65</v>
      </c>
      <c r="H20" s="178"/>
      <c r="I20" s="95" t="s">
        <v>45</v>
      </c>
      <c r="J20" s="140" t="s">
        <v>66</v>
      </c>
      <c r="K20" s="95" t="s">
        <v>9</v>
      </c>
      <c r="L20" s="103"/>
      <c r="M20" s="164"/>
    </row>
    <row r="21" spans="1:13">
      <c r="A21" s="102"/>
      <c r="B21" s="107"/>
      <c r="C21" s="107"/>
      <c r="D21" s="108"/>
      <c r="E21" s="108"/>
      <c r="F21" s="108"/>
      <c r="G21" s="179"/>
      <c r="H21" s="180"/>
      <c r="I21" s="107" t="s">
        <v>18</v>
      </c>
      <c r="J21" s="141"/>
      <c r="K21" s="107"/>
      <c r="L21" s="103"/>
    </row>
    <row r="22" spans="1:13" ht="24">
      <c r="A22" s="102"/>
      <c r="B22" s="109">
        <v>4</v>
      </c>
      <c r="C22" s="119" t="s">
        <v>112</v>
      </c>
      <c r="D22" s="115" t="s">
        <v>112</v>
      </c>
      <c r="E22" s="123" t="s">
        <v>113</v>
      </c>
      <c r="F22" s="115" t="s">
        <v>93</v>
      </c>
      <c r="G22" s="175" t="s">
        <v>96</v>
      </c>
      <c r="H22" s="176"/>
      <c r="I22" s="116" t="s">
        <v>114</v>
      </c>
      <c r="J22" s="142">
        <v>0.56999999999999995</v>
      </c>
      <c r="K22" s="113">
        <f t="shared" ref="K22:K53" si="0">J22*B22</f>
        <v>2.2799999999999998</v>
      </c>
      <c r="L22" s="106"/>
    </row>
    <row r="23" spans="1:13" ht="24">
      <c r="A23" s="102"/>
      <c r="B23" s="109">
        <v>4</v>
      </c>
      <c r="C23" s="119" t="s">
        <v>112</v>
      </c>
      <c r="D23" s="115" t="s">
        <v>112</v>
      </c>
      <c r="E23" s="123" t="s">
        <v>115</v>
      </c>
      <c r="F23" s="115" t="s">
        <v>98</v>
      </c>
      <c r="G23" s="175" t="s">
        <v>96</v>
      </c>
      <c r="H23" s="176"/>
      <c r="I23" s="116" t="s">
        <v>114</v>
      </c>
      <c r="J23" s="142">
        <v>0.56999999999999995</v>
      </c>
      <c r="K23" s="113">
        <f t="shared" si="0"/>
        <v>2.2799999999999998</v>
      </c>
      <c r="L23" s="106"/>
    </row>
    <row r="24" spans="1:13" ht="24">
      <c r="A24" s="102"/>
      <c r="B24" s="109">
        <v>4</v>
      </c>
      <c r="C24" s="119" t="s">
        <v>112</v>
      </c>
      <c r="D24" s="115" t="s">
        <v>112</v>
      </c>
      <c r="E24" s="123" t="s">
        <v>116</v>
      </c>
      <c r="F24" s="115" t="s">
        <v>117</v>
      </c>
      <c r="G24" s="175" t="s">
        <v>96</v>
      </c>
      <c r="H24" s="176"/>
      <c r="I24" s="116" t="s">
        <v>114</v>
      </c>
      <c r="J24" s="142">
        <v>0.56999999999999995</v>
      </c>
      <c r="K24" s="113">
        <f t="shared" si="0"/>
        <v>2.2799999999999998</v>
      </c>
      <c r="L24" s="106"/>
    </row>
    <row r="25" spans="1:13" ht="24">
      <c r="A25" s="102"/>
      <c r="B25" s="109">
        <v>4</v>
      </c>
      <c r="C25" s="119" t="s">
        <v>118</v>
      </c>
      <c r="D25" s="115" t="s">
        <v>118</v>
      </c>
      <c r="E25" s="123" t="s">
        <v>119</v>
      </c>
      <c r="F25" s="115" t="s">
        <v>98</v>
      </c>
      <c r="G25" s="175" t="s">
        <v>96</v>
      </c>
      <c r="H25" s="176"/>
      <c r="I25" s="116" t="s">
        <v>120</v>
      </c>
      <c r="J25" s="142">
        <v>0.68</v>
      </c>
      <c r="K25" s="113">
        <f t="shared" si="0"/>
        <v>2.72</v>
      </c>
      <c r="L25" s="106"/>
    </row>
    <row r="26" spans="1:13" ht="24">
      <c r="A26" s="102"/>
      <c r="B26" s="109">
        <v>4</v>
      </c>
      <c r="C26" s="119" t="s">
        <v>118</v>
      </c>
      <c r="D26" s="115" t="s">
        <v>118</v>
      </c>
      <c r="E26" s="123" t="s">
        <v>121</v>
      </c>
      <c r="F26" s="115" t="s">
        <v>117</v>
      </c>
      <c r="G26" s="175" t="s">
        <v>96</v>
      </c>
      <c r="H26" s="176"/>
      <c r="I26" s="116" t="s">
        <v>120</v>
      </c>
      <c r="J26" s="142">
        <v>0.67</v>
      </c>
      <c r="K26" s="113">
        <f t="shared" si="0"/>
        <v>2.68</v>
      </c>
      <c r="L26" s="106"/>
    </row>
    <row r="27" spans="1:13" ht="24">
      <c r="A27" s="102"/>
      <c r="B27" s="109">
        <v>4</v>
      </c>
      <c r="C27" s="119" t="s">
        <v>118</v>
      </c>
      <c r="D27" s="115" t="s">
        <v>118</v>
      </c>
      <c r="E27" s="123" t="s">
        <v>122</v>
      </c>
      <c r="F27" s="115" t="s">
        <v>123</v>
      </c>
      <c r="G27" s="175" t="s">
        <v>96</v>
      </c>
      <c r="H27" s="176"/>
      <c r="I27" s="116" t="s">
        <v>120</v>
      </c>
      <c r="J27" s="142">
        <v>0.67</v>
      </c>
      <c r="K27" s="113">
        <f t="shared" si="0"/>
        <v>2.68</v>
      </c>
      <c r="L27" s="106"/>
    </row>
    <row r="28" spans="1:13" ht="36">
      <c r="A28" s="102"/>
      <c r="B28" s="109">
        <v>1</v>
      </c>
      <c r="C28" s="119" t="s">
        <v>124</v>
      </c>
      <c r="D28" s="115" t="s">
        <v>237</v>
      </c>
      <c r="E28" s="123" t="s">
        <v>125</v>
      </c>
      <c r="F28" s="115" t="s">
        <v>126</v>
      </c>
      <c r="G28" s="175" t="s">
        <v>93</v>
      </c>
      <c r="H28" s="176"/>
      <c r="I28" s="116" t="s">
        <v>127</v>
      </c>
      <c r="J28" s="142">
        <v>30.95</v>
      </c>
      <c r="K28" s="113">
        <f t="shared" si="0"/>
        <v>30.95</v>
      </c>
      <c r="L28" s="106"/>
    </row>
    <row r="29" spans="1:13" ht="36">
      <c r="A29" s="102"/>
      <c r="B29" s="109">
        <v>2</v>
      </c>
      <c r="C29" s="119" t="s">
        <v>128</v>
      </c>
      <c r="D29" s="115" t="s">
        <v>238</v>
      </c>
      <c r="E29" s="123" t="s">
        <v>129</v>
      </c>
      <c r="F29" s="115" t="s">
        <v>130</v>
      </c>
      <c r="G29" s="175" t="s">
        <v>98</v>
      </c>
      <c r="H29" s="176"/>
      <c r="I29" s="116" t="s">
        <v>131</v>
      </c>
      <c r="J29" s="142">
        <v>7.54</v>
      </c>
      <c r="K29" s="113">
        <f t="shared" si="0"/>
        <v>15.08</v>
      </c>
      <c r="L29" s="106"/>
    </row>
    <row r="30" spans="1:13" ht="36">
      <c r="A30" s="102"/>
      <c r="B30" s="109">
        <v>2</v>
      </c>
      <c r="C30" s="119" t="s">
        <v>128</v>
      </c>
      <c r="D30" s="115" t="s">
        <v>239</v>
      </c>
      <c r="E30" s="123" t="s">
        <v>132</v>
      </c>
      <c r="F30" s="115" t="s">
        <v>133</v>
      </c>
      <c r="G30" s="175" t="s">
        <v>117</v>
      </c>
      <c r="H30" s="176"/>
      <c r="I30" s="116" t="s">
        <v>131</v>
      </c>
      <c r="J30" s="142">
        <v>14.93</v>
      </c>
      <c r="K30" s="113">
        <f t="shared" si="0"/>
        <v>29.86</v>
      </c>
      <c r="L30" s="106"/>
    </row>
    <row r="31" spans="1:13" ht="48">
      <c r="A31" s="102"/>
      <c r="B31" s="109">
        <v>1</v>
      </c>
      <c r="C31" s="119" t="s">
        <v>134</v>
      </c>
      <c r="D31" s="115" t="s">
        <v>240</v>
      </c>
      <c r="E31" s="123" t="s">
        <v>135</v>
      </c>
      <c r="F31" s="115" t="s">
        <v>102</v>
      </c>
      <c r="G31" s="175" t="s">
        <v>136</v>
      </c>
      <c r="H31" s="176"/>
      <c r="I31" s="116" t="s">
        <v>137</v>
      </c>
      <c r="J31" s="142">
        <v>82.25</v>
      </c>
      <c r="K31" s="113">
        <f t="shared" si="0"/>
        <v>82.25</v>
      </c>
      <c r="L31" s="106"/>
    </row>
    <row r="32" spans="1:13" ht="24">
      <c r="A32" s="102"/>
      <c r="B32" s="109">
        <v>20</v>
      </c>
      <c r="C32" s="119" t="s">
        <v>138</v>
      </c>
      <c r="D32" s="115" t="s">
        <v>138</v>
      </c>
      <c r="E32" s="123" t="s">
        <v>139</v>
      </c>
      <c r="F32" s="115" t="s">
        <v>99</v>
      </c>
      <c r="G32" s="175" t="s">
        <v>96</v>
      </c>
      <c r="H32" s="176"/>
      <c r="I32" s="116" t="s">
        <v>140</v>
      </c>
      <c r="J32" s="142">
        <v>0.56999999999999995</v>
      </c>
      <c r="K32" s="113">
        <f t="shared" si="0"/>
        <v>11.399999999999999</v>
      </c>
      <c r="L32" s="106"/>
    </row>
    <row r="33" spans="1:12" ht="24">
      <c r="A33" s="102"/>
      <c r="B33" s="109">
        <v>20</v>
      </c>
      <c r="C33" s="119" t="s">
        <v>138</v>
      </c>
      <c r="D33" s="115" t="s">
        <v>138</v>
      </c>
      <c r="E33" s="123" t="s">
        <v>141</v>
      </c>
      <c r="F33" s="115" t="s">
        <v>95</v>
      </c>
      <c r="G33" s="175" t="s">
        <v>96</v>
      </c>
      <c r="H33" s="176"/>
      <c r="I33" s="116" t="s">
        <v>140</v>
      </c>
      <c r="J33" s="142">
        <v>0.56999999999999995</v>
      </c>
      <c r="K33" s="113">
        <f t="shared" si="0"/>
        <v>11.399999999999999</v>
      </c>
      <c r="L33" s="106"/>
    </row>
    <row r="34" spans="1:12" ht="24">
      <c r="A34" s="102"/>
      <c r="B34" s="109">
        <v>20</v>
      </c>
      <c r="C34" s="119" t="s">
        <v>138</v>
      </c>
      <c r="D34" s="115" t="s">
        <v>138</v>
      </c>
      <c r="E34" s="123" t="s">
        <v>142</v>
      </c>
      <c r="F34" s="115" t="s">
        <v>93</v>
      </c>
      <c r="G34" s="175" t="s">
        <v>96</v>
      </c>
      <c r="H34" s="176"/>
      <c r="I34" s="116" t="s">
        <v>140</v>
      </c>
      <c r="J34" s="142">
        <v>0.56999999999999995</v>
      </c>
      <c r="K34" s="113">
        <f t="shared" si="0"/>
        <v>11.399999999999999</v>
      </c>
      <c r="L34" s="106"/>
    </row>
    <row r="35" spans="1:12" ht="24">
      <c r="A35" s="102"/>
      <c r="B35" s="109">
        <v>5</v>
      </c>
      <c r="C35" s="119" t="s">
        <v>143</v>
      </c>
      <c r="D35" s="115" t="s">
        <v>143</v>
      </c>
      <c r="E35" s="123" t="s">
        <v>144</v>
      </c>
      <c r="F35" s="115" t="s">
        <v>95</v>
      </c>
      <c r="G35" s="175" t="s">
        <v>96</v>
      </c>
      <c r="H35" s="176"/>
      <c r="I35" s="116" t="s">
        <v>145</v>
      </c>
      <c r="J35" s="142">
        <v>0.62</v>
      </c>
      <c r="K35" s="113">
        <f t="shared" si="0"/>
        <v>3.1</v>
      </c>
      <c r="L35" s="106"/>
    </row>
    <row r="36" spans="1:12" ht="24">
      <c r="A36" s="102"/>
      <c r="B36" s="109">
        <v>5</v>
      </c>
      <c r="C36" s="119" t="s">
        <v>143</v>
      </c>
      <c r="D36" s="115" t="s">
        <v>143</v>
      </c>
      <c r="E36" s="123" t="s">
        <v>146</v>
      </c>
      <c r="F36" s="115" t="s">
        <v>93</v>
      </c>
      <c r="G36" s="175" t="s">
        <v>96</v>
      </c>
      <c r="H36" s="176"/>
      <c r="I36" s="116" t="s">
        <v>145</v>
      </c>
      <c r="J36" s="142">
        <v>0.62</v>
      </c>
      <c r="K36" s="113">
        <f t="shared" si="0"/>
        <v>3.1</v>
      </c>
      <c r="L36" s="106"/>
    </row>
    <row r="37" spans="1:12" ht="24">
      <c r="A37" s="102"/>
      <c r="B37" s="109">
        <v>10</v>
      </c>
      <c r="C37" s="119" t="s">
        <v>143</v>
      </c>
      <c r="D37" s="115" t="s">
        <v>143</v>
      </c>
      <c r="E37" s="123" t="s">
        <v>147</v>
      </c>
      <c r="F37" s="115" t="s">
        <v>98</v>
      </c>
      <c r="G37" s="175" t="s">
        <v>96</v>
      </c>
      <c r="H37" s="176"/>
      <c r="I37" s="116" t="s">
        <v>145</v>
      </c>
      <c r="J37" s="142">
        <v>0.62</v>
      </c>
      <c r="K37" s="113">
        <f t="shared" si="0"/>
        <v>6.2</v>
      </c>
      <c r="L37" s="106"/>
    </row>
    <row r="38" spans="1:12" ht="24">
      <c r="A38" s="102"/>
      <c r="B38" s="109">
        <v>10</v>
      </c>
      <c r="C38" s="119" t="s">
        <v>143</v>
      </c>
      <c r="D38" s="115" t="s">
        <v>143</v>
      </c>
      <c r="E38" s="123" t="s">
        <v>148</v>
      </c>
      <c r="F38" s="115" t="s">
        <v>117</v>
      </c>
      <c r="G38" s="175" t="s">
        <v>96</v>
      </c>
      <c r="H38" s="176"/>
      <c r="I38" s="116" t="s">
        <v>145</v>
      </c>
      <c r="J38" s="142">
        <v>0.62</v>
      </c>
      <c r="K38" s="113">
        <f t="shared" si="0"/>
        <v>6.2</v>
      </c>
      <c r="L38" s="106"/>
    </row>
    <row r="39" spans="1:12" ht="24">
      <c r="A39" s="102"/>
      <c r="B39" s="109">
        <v>1</v>
      </c>
      <c r="C39" s="119" t="s">
        <v>149</v>
      </c>
      <c r="D39" s="115" t="s">
        <v>149</v>
      </c>
      <c r="E39" s="123" t="s">
        <v>150</v>
      </c>
      <c r="F39" s="115" t="s">
        <v>151</v>
      </c>
      <c r="G39" s="175" t="s">
        <v>94</v>
      </c>
      <c r="H39" s="176"/>
      <c r="I39" s="116" t="s">
        <v>152</v>
      </c>
      <c r="J39" s="142">
        <v>2.2200000000000002</v>
      </c>
      <c r="K39" s="113">
        <f t="shared" si="0"/>
        <v>2.2200000000000002</v>
      </c>
      <c r="L39" s="106"/>
    </row>
    <row r="40" spans="1:12" ht="24">
      <c r="A40" s="102"/>
      <c r="B40" s="109">
        <v>2</v>
      </c>
      <c r="C40" s="119" t="s">
        <v>149</v>
      </c>
      <c r="D40" s="115" t="s">
        <v>149</v>
      </c>
      <c r="E40" s="123" t="s">
        <v>153</v>
      </c>
      <c r="F40" s="115" t="s">
        <v>151</v>
      </c>
      <c r="G40" s="175" t="s">
        <v>96</v>
      </c>
      <c r="H40" s="176"/>
      <c r="I40" s="116" t="s">
        <v>152</v>
      </c>
      <c r="J40" s="142">
        <v>2.2200000000000002</v>
      </c>
      <c r="K40" s="113">
        <f t="shared" si="0"/>
        <v>4.4400000000000004</v>
      </c>
      <c r="L40" s="106"/>
    </row>
    <row r="41" spans="1:12" ht="24">
      <c r="A41" s="102"/>
      <c r="B41" s="109">
        <v>1</v>
      </c>
      <c r="C41" s="119" t="s">
        <v>149</v>
      </c>
      <c r="D41" s="115" t="s">
        <v>149</v>
      </c>
      <c r="E41" s="123" t="s">
        <v>154</v>
      </c>
      <c r="F41" s="115" t="s">
        <v>155</v>
      </c>
      <c r="G41" s="175" t="s">
        <v>94</v>
      </c>
      <c r="H41" s="176"/>
      <c r="I41" s="116" t="s">
        <v>152</v>
      </c>
      <c r="J41" s="142">
        <v>2.2200000000000002</v>
      </c>
      <c r="K41" s="113">
        <f t="shared" si="0"/>
        <v>2.2200000000000002</v>
      </c>
      <c r="L41" s="106"/>
    </row>
    <row r="42" spans="1:12" ht="24">
      <c r="A42" s="102"/>
      <c r="B42" s="109">
        <v>2</v>
      </c>
      <c r="C42" s="119" t="s">
        <v>149</v>
      </c>
      <c r="D42" s="115" t="s">
        <v>149</v>
      </c>
      <c r="E42" s="123" t="s">
        <v>156</v>
      </c>
      <c r="F42" s="115" t="s">
        <v>155</v>
      </c>
      <c r="G42" s="175" t="s">
        <v>96</v>
      </c>
      <c r="H42" s="176"/>
      <c r="I42" s="116" t="s">
        <v>152</v>
      </c>
      <c r="J42" s="142">
        <v>2.2200000000000002</v>
      </c>
      <c r="K42" s="113">
        <f t="shared" si="0"/>
        <v>4.4400000000000004</v>
      </c>
      <c r="L42" s="106"/>
    </row>
    <row r="43" spans="1:12" ht="24">
      <c r="A43" s="102"/>
      <c r="B43" s="109">
        <v>2</v>
      </c>
      <c r="C43" s="119" t="s">
        <v>157</v>
      </c>
      <c r="D43" s="115" t="s">
        <v>157</v>
      </c>
      <c r="E43" s="123" t="s">
        <v>158</v>
      </c>
      <c r="F43" s="115" t="s">
        <v>98</v>
      </c>
      <c r="G43" s="175" t="s">
        <v>96</v>
      </c>
      <c r="H43" s="176"/>
      <c r="I43" s="116" t="s">
        <v>159</v>
      </c>
      <c r="J43" s="142">
        <v>2.15</v>
      </c>
      <c r="K43" s="113">
        <f t="shared" si="0"/>
        <v>4.3</v>
      </c>
      <c r="L43" s="106"/>
    </row>
    <row r="44" spans="1:12" ht="24">
      <c r="A44" s="102"/>
      <c r="B44" s="109">
        <v>2</v>
      </c>
      <c r="C44" s="119" t="s">
        <v>157</v>
      </c>
      <c r="D44" s="115" t="s">
        <v>157</v>
      </c>
      <c r="E44" s="123" t="s">
        <v>160</v>
      </c>
      <c r="F44" s="115" t="s">
        <v>117</v>
      </c>
      <c r="G44" s="175" t="s">
        <v>96</v>
      </c>
      <c r="H44" s="176"/>
      <c r="I44" s="116" t="s">
        <v>159</v>
      </c>
      <c r="J44" s="142">
        <v>2.15</v>
      </c>
      <c r="K44" s="113">
        <f t="shared" si="0"/>
        <v>4.3</v>
      </c>
      <c r="L44" s="106"/>
    </row>
    <row r="45" spans="1:12" ht="24">
      <c r="A45" s="102"/>
      <c r="B45" s="109">
        <v>2</v>
      </c>
      <c r="C45" s="119" t="s">
        <v>157</v>
      </c>
      <c r="D45" s="115" t="s">
        <v>157</v>
      </c>
      <c r="E45" s="123" t="s">
        <v>161</v>
      </c>
      <c r="F45" s="115" t="s">
        <v>123</v>
      </c>
      <c r="G45" s="175" t="s">
        <v>96</v>
      </c>
      <c r="H45" s="176"/>
      <c r="I45" s="116" t="s">
        <v>159</v>
      </c>
      <c r="J45" s="142">
        <v>2.15</v>
      </c>
      <c r="K45" s="113">
        <f t="shared" si="0"/>
        <v>4.3</v>
      </c>
      <c r="L45" s="106"/>
    </row>
    <row r="46" spans="1:12" ht="24">
      <c r="A46" s="102"/>
      <c r="B46" s="109">
        <v>20</v>
      </c>
      <c r="C46" s="119" t="s">
        <v>162</v>
      </c>
      <c r="D46" s="115" t="s">
        <v>162</v>
      </c>
      <c r="E46" s="123" t="s">
        <v>163</v>
      </c>
      <c r="F46" s="115"/>
      <c r="G46" s="175"/>
      <c r="H46" s="176"/>
      <c r="I46" s="116" t="s">
        <v>164</v>
      </c>
      <c r="J46" s="142">
        <v>0.18</v>
      </c>
      <c r="K46" s="113">
        <f t="shared" si="0"/>
        <v>3.5999999999999996</v>
      </c>
      <c r="L46" s="106"/>
    </row>
    <row r="47" spans="1:12" ht="24">
      <c r="A47" s="102"/>
      <c r="B47" s="109">
        <v>20</v>
      </c>
      <c r="C47" s="119" t="s">
        <v>165</v>
      </c>
      <c r="D47" s="115" t="s">
        <v>165</v>
      </c>
      <c r="E47" s="123" t="s">
        <v>166</v>
      </c>
      <c r="F47" s="115" t="s">
        <v>96</v>
      </c>
      <c r="G47" s="175"/>
      <c r="H47" s="176"/>
      <c r="I47" s="116" t="s">
        <v>167</v>
      </c>
      <c r="J47" s="142">
        <v>0.38</v>
      </c>
      <c r="K47" s="113">
        <f t="shared" si="0"/>
        <v>7.6</v>
      </c>
      <c r="L47" s="106"/>
    </row>
    <row r="48" spans="1:12" ht="24">
      <c r="A48" s="102"/>
      <c r="B48" s="109">
        <v>30</v>
      </c>
      <c r="C48" s="119" t="s">
        <v>168</v>
      </c>
      <c r="D48" s="115" t="s">
        <v>168</v>
      </c>
      <c r="E48" s="123" t="s">
        <v>169</v>
      </c>
      <c r="F48" s="115" t="s">
        <v>96</v>
      </c>
      <c r="G48" s="175" t="s">
        <v>97</v>
      </c>
      <c r="H48" s="176"/>
      <c r="I48" s="116" t="s">
        <v>170</v>
      </c>
      <c r="J48" s="142">
        <v>0.43</v>
      </c>
      <c r="K48" s="113">
        <f t="shared" si="0"/>
        <v>12.9</v>
      </c>
      <c r="L48" s="106"/>
    </row>
    <row r="49" spans="1:12" ht="24">
      <c r="A49" s="102"/>
      <c r="B49" s="109">
        <v>2</v>
      </c>
      <c r="C49" s="119" t="s">
        <v>171</v>
      </c>
      <c r="D49" s="115" t="s">
        <v>241</v>
      </c>
      <c r="E49" s="123" t="s">
        <v>172</v>
      </c>
      <c r="F49" s="115" t="s">
        <v>98</v>
      </c>
      <c r="G49" s="175"/>
      <c r="H49" s="176"/>
      <c r="I49" s="116" t="s">
        <v>173</v>
      </c>
      <c r="J49" s="142">
        <v>2.23</v>
      </c>
      <c r="K49" s="113">
        <f t="shared" si="0"/>
        <v>4.46</v>
      </c>
      <c r="L49" s="106"/>
    </row>
    <row r="50" spans="1:12" ht="24">
      <c r="A50" s="102"/>
      <c r="B50" s="109">
        <v>2</v>
      </c>
      <c r="C50" s="119" t="s">
        <v>171</v>
      </c>
      <c r="D50" s="115" t="s">
        <v>241</v>
      </c>
      <c r="E50" s="123" t="s">
        <v>174</v>
      </c>
      <c r="F50" s="115" t="s">
        <v>117</v>
      </c>
      <c r="G50" s="175"/>
      <c r="H50" s="176"/>
      <c r="I50" s="116" t="s">
        <v>173</v>
      </c>
      <c r="J50" s="142">
        <v>2.23</v>
      </c>
      <c r="K50" s="113">
        <f t="shared" si="0"/>
        <v>4.46</v>
      </c>
      <c r="L50" s="106"/>
    </row>
    <row r="51" spans="1:12" ht="24">
      <c r="A51" s="102"/>
      <c r="B51" s="109">
        <v>2</v>
      </c>
      <c r="C51" s="119" t="s">
        <v>171</v>
      </c>
      <c r="D51" s="115" t="s">
        <v>241</v>
      </c>
      <c r="E51" s="123" t="s">
        <v>175</v>
      </c>
      <c r="F51" s="115" t="s">
        <v>123</v>
      </c>
      <c r="G51" s="175"/>
      <c r="H51" s="176"/>
      <c r="I51" s="116" t="s">
        <v>173</v>
      </c>
      <c r="J51" s="142">
        <v>2.23</v>
      </c>
      <c r="K51" s="113">
        <f t="shared" si="0"/>
        <v>4.46</v>
      </c>
      <c r="L51" s="106"/>
    </row>
    <row r="52" spans="1:12" ht="24">
      <c r="A52" s="102"/>
      <c r="B52" s="109">
        <v>15</v>
      </c>
      <c r="C52" s="119" t="s">
        <v>176</v>
      </c>
      <c r="D52" s="115" t="s">
        <v>176</v>
      </c>
      <c r="E52" s="123" t="s">
        <v>177</v>
      </c>
      <c r="F52" s="115" t="s">
        <v>178</v>
      </c>
      <c r="G52" s="175"/>
      <c r="H52" s="176"/>
      <c r="I52" s="116" t="s">
        <v>179</v>
      </c>
      <c r="J52" s="142">
        <v>2.0299999999999998</v>
      </c>
      <c r="K52" s="113">
        <f t="shared" si="0"/>
        <v>30.449999999999996</v>
      </c>
      <c r="L52" s="106"/>
    </row>
    <row r="53" spans="1:12" ht="24">
      <c r="A53" s="102"/>
      <c r="B53" s="109">
        <v>15</v>
      </c>
      <c r="C53" s="119" t="s">
        <v>176</v>
      </c>
      <c r="D53" s="115" t="s">
        <v>176</v>
      </c>
      <c r="E53" s="123" t="s">
        <v>180</v>
      </c>
      <c r="F53" s="115" t="s">
        <v>95</v>
      </c>
      <c r="G53" s="175"/>
      <c r="H53" s="176"/>
      <c r="I53" s="116" t="s">
        <v>179</v>
      </c>
      <c r="J53" s="142">
        <v>2.0299999999999998</v>
      </c>
      <c r="K53" s="113">
        <f t="shared" si="0"/>
        <v>30.449999999999996</v>
      </c>
      <c r="L53" s="106"/>
    </row>
    <row r="54" spans="1:12" ht="11.25" customHeight="1">
      <c r="A54" s="102"/>
      <c r="B54" s="109">
        <v>2</v>
      </c>
      <c r="C54" s="119" t="s">
        <v>181</v>
      </c>
      <c r="D54" s="115" t="s">
        <v>242</v>
      </c>
      <c r="E54" s="123" t="s">
        <v>182</v>
      </c>
      <c r="F54" s="115" t="s">
        <v>98</v>
      </c>
      <c r="G54" s="175"/>
      <c r="H54" s="176"/>
      <c r="I54" s="116" t="s">
        <v>183</v>
      </c>
      <c r="J54" s="142">
        <v>3.2</v>
      </c>
      <c r="K54" s="113">
        <f t="shared" ref="K54:K79" si="1">J54*B54</f>
        <v>6.4</v>
      </c>
      <c r="L54" s="106"/>
    </row>
    <row r="55" spans="1:12" ht="11.25" customHeight="1">
      <c r="A55" s="102"/>
      <c r="B55" s="109">
        <v>2</v>
      </c>
      <c r="C55" s="119" t="s">
        <v>181</v>
      </c>
      <c r="D55" s="115" t="s">
        <v>242</v>
      </c>
      <c r="E55" s="123" t="s">
        <v>184</v>
      </c>
      <c r="F55" s="115" t="s">
        <v>117</v>
      </c>
      <c r="G55" s="175"/>
      <c r="H55" s="176"/>
      <c r="I55" s="116" t="s">
        <v>183</v>
      </c>
      <c r="J55" s="142">
        <v>3.2</v>
      </c>
      <c r="K55" s="113">
        <f t="shared" si="1"/>
        <v>6.4</v>
      </c>
      <c r="L55" s="106"/>
    </row>
    <row r="56" spans="1:12" ht="11.25" customHeight="1">
      <c r="A56" s="102"/>
      <c r="B56" s="109">
        <v>2</v>
      </c>
      <c r="C56" s="119" t="s">
        <v>181</v>
      </c>
      <c r="D56" s="115" t="s">
        <v>242</v>
      </c>
      <c r="E56" s="123" t="s">
        <v>185</v>
      </c>
      <c r="F56" s="115" t="s">
        <v>123</v>
      </c>
      <c r="G56" s="175"/>
      <c r="H56" s="176"/>
      <c r="I56" s="116" t="s">
        <v>183</v>
      </c>
      <c r="J56" s="142">
        <v>3.2</v>
      </c>
      <c r="K56" s="113">
        <f t="shared" si="1"/>
        <v>6.4</v>
      </c>
      <c r="L56" s="106"/>
    </row>
    <row r="57" spans="1:12" ht="24">
      <c r="A57" s="102"/>
      <c r="B57" s="109">
        <v>20</v>
      </c>
      <c r="C57" s="119" t="s">
        <v>186</v>
      </c>
      <c r="D57" s="115" t="s">
        <v>186</v>
      </c>
      <c r="E57" s="123" t="s">
        <v>187</v>
      </c>
      <c r="F57" s="115" t="s">
        <v>98</v>
      </c>
      <c r="G57" s="175"/>
      <c r="H57" s="176"/>
      <c r="I57" s="116" t="s">
        <v>188</v>
      </c>
      <c r="J57" s="142">
        <v>0.66</v>
      </c>
      <c r="K57" s="113">
        <f t="shared" si="1"/>
        <v>13.200000000000001</v>
      </c>
      <c r="L57" s="106"/>
    </row>
    <row r="58" spans="1:12" ht="24">
      <c r="A58" s="102"/>
      <c r="B58" s="109">
        <v>20</v>
      </c>
      <c r="C58" s="119" t="s">
        <v>186</v>
      </c>
      <c r="D58" s="115" t="s">
        <v>186</v>
      </c>
      <c r="E58" s="123" t="s">
        <v>189</v>
      </c>
      <c r="F58" s="115" t="s">
        <v>117</v>
      </c>
      <c r="G58" s="175"/>
      <c r="H58" s="176"/>
      <c r="I58" s="116" t="s">
        <v>188</v>
      </c>
      <c r="J58" s="142">
        <v>0.66</v>
      </c>
      <c r="K58" s="113">
        <f t="shared" si="1"/>
        <v>13.200000000000001</v>
      </c>
      <c r="L58" s="106"/>
    </row>
    <row r="59" spans="1:12" ht="24">
      <c r="A59" s="102"/>
      <c r="B59" s="109">
        <v>30</v>
      </c>
      <c r="C59" s="119" t="s">
        <v>190</v>
      </c>
      <c r="D59" s="115" t="s">
        <v>190</v>
      </c>
      <c r="E59" s="123" t="s">
        <v>191</v>
      </c>
      <c r="F59" s="115" t="s">
        <v>117</v>
      </c>
      <c r="G59" s="175"/>
      <c r="H59" s="176"/>
      <c r="I59" s="116" t="s">
        <v>192</v>
      </c>
      <c r="J59" s="142">
        <v>0.67</v>
      </c>
      <c r="K59" s="113">
        <f t="shared" si="1"/>
        <v>20.100000000000001</v>
      </c>
      <c r="L59" s="106"/>
    </row>
    <row r="60" spans="1:12" ht="24">
      <c r="A60" s="102"/>
      <c r="B60" s="109">
        <v>15</v>
      </c>
      <c r="C60" s="119" t="s">
        <v>193</v>
      </c>
      <c r="D60" s="115" t="s">
        <v>193</v>
      </c>
      <c r="E60" s="123" t="s">
        <v>194</v>
      </c>
      <c r="F60" s="115" t="s">
        <v>96</v>
      </c>
      <c r="G60" s="175" t="s">
        <v>95</v>
      </c>
      <c r="H60" s="176"/>
      <c r="I60" s="116" t="s">
        <v>195</v>
      </c>
      <c r="J60" s="142">
        <v>1.06</v>
      </c>
      <c r="K60" s="113">
        <f t="shared" si="1"/>
        <v>15.9</v>
      </c>
      <c r="L60" s="106"/>
    </row>
    <row r="61" spans="1:12" ht="24">
      <c r="A61" s="102"/>
      <c r="B61" s="109">
        <v>15</v>
      </c>
      <c r="C61" s="119" t="s">
        <v>193</v>
      </c>
      <c r="D61" s="115" t="s">
        <v>193</v>
      </c>
      <c r="E61" s="123" t="s">
        <v>196</v>
      </c>
      <c r="F61" s="115" t="s">
        <v>96</v>
      </c>
      <c r="G61" s="175" t="s">
        <v>93</v>
      </c>
      <c r="H61" s="176"/>
      <c r="I61" s="116" t="s">
        <v>195</v>
      </c>
      <c r="J61" s="142">
        <v>1.06</v>
      </c>
      <c r="K61" s="113">
        <f t="shared" si="1"/>
        <v>15.9</v>
      </c>
      <c r="L61" s="106"/>
    </row>
    <row r="62" spans="1:12" ht="36">
      <c r="A62" s="102"/>
      <c r="B62" s="109">
        <v>30</v>
      </c>
      <c r="C62" s="119" t="s">
        <v>197</v>
      </c>
      <c r="D62" s="115" t="s">
        <v>243</v>
      </c>
      <c r="E62" s="123" t="s">
        <v>198</v>
      </c>
      <c r="F62" s="115" t="s">
        <v>97</v>
      </c>
      <c r="G62" s="175" t="s">
        <v>199</v>
      </c>
      <c r="H62" s="176"/>
      <c r="I62" s="116" t="s">
        <v>200</v>
      </c>
      <c r="J62" s="142">
        <v>1.25</v>
      </c>
      <c r="K62" s="113">
        <f t="shared" si="1"/>
        <v>37.5</v>
      </c>
      <c r="L62" s="106"/>
    </row>
    <row r="63" spans="1:12" ht="36">
      <c r="A63" s="102"/>
      <c r="B63" s="109">
        <v>30</v>
      </c>
      <c r="C63" s="119" t="s">
        <v>197</v>
      </c>
      <c r="D63" s="115" t="s">
        <v>244</v>
      </c>
      <c r="E63" s="123" t="s">
        <v>201</v>
      </c>
      <c r="F63" s="115" t="s">
        <v>97</v>
      </c>
      <c r="G63" s="175" t="s">
        <v>202</v>
      </c>
      <c r="H63" s="176"/>
      <c r="I63" s="116" t="s">
        <v>200</v>
      </c>
      <c r="J63" s="142">
        <v>1.3</v>
      </c>
      <c r="K63" s="113">
        <f t="shared" si="1"/>
        <v>39</v>
      </c>
      <c r="L63" s="106"/>
    </row>
    <row r="64" spans="1:12" ht="24">
      <c r="A64" s="102"/>
      <c r="B64" s="109">
        <v>20</v>
      </c>
      <c r="C64" s="119" t="s">
        <v>203</v>
      </c>
      <c r="D64" s="115" t="s">
        <v>203</v>
      </c>
      <c r="E64" s="123" t="s">
        <v>204</v>
      </c>
      <c r="F64" s="115" t="s">
        <v>96</v>
      </c>
      <c r="G64" s="175" t="s">
        <v>93</v>
      </c>
      <c r="H64" s="176"/>
      <c r="I64" s="116" t="s">
        <v>205</v>
      </c>
      <c r="J64" s="142">
        <v>1.06</v>
      </c>
      <c r="K64" s="113">
        <f t="shared" si="1"/>
        <v>21.200000000000003</v>
      </c>
      <c r="L64" s="106"/>
    </row>
    <row r="65" spans="1:12" ht="24">
      <c r="A65" s="102"/>
      <c r="B65" s="109">
        <v>20</v>
      </c>
      <c r="C65" s="119" t="s">
        <v>206</v>
      </c>
      <c r="D65" s="115" t="s">
        <v>206</v>
      </c>
      <c r="E65" s="123" t="s">
        <v>207</v>
      </c>
      <c r="F65" s="115"/>
      <c r="G65" s="175"/>
      <c r="H65" s="176"/>
      <c r="I65" s="116" t="s">
        <v>208</v>
      </c>
      <c r="J65" s="142">
        <v>0.67</v>
      </c>
      <c r="K65" s="113">
        <f t="shared" si="1"/>
        <v>13.4</v>
      </c>
      <c r="L65" s="106"/>
    </row>
    <row r="66" spans="1:12" ht="24">
      <c r="A66" s="102"/>
      <c r="B66" s="109">
        <v>20</v>
      </c>
      <c r="C66" s="119" t="s">
        <v>209</v>
      </c>
      <c r="D66" s="115" t="s">
        <v>209</v>
      </c>
      <c r="E66" s="123" t="s">
        <v>210</v>
      </c>
      <c r="F66" s="115" t="s">
        <v>97</v>
      </c>
      <c r="G66" s="175"/>
      <c r="H66" s="176"/>
      <c r="I66" s="116" t="s">
        <v>211</v>
      </c>
      <c r="J66" s="142">
        <v>0.91</v>
      </c>
      <c r="K66" s="113">
        <f t="shared" si="1"/>
        <v>18.2</v>
      </c>
      <c r="L66" s="106"/>
    </row>
    <row r="67" spans="1:12" ht="24">
      <c r="A67" s="102"/>
      <c r="B67" s="109">
        <v>10</v>
      </c>
      <c r="C67" s="119" t="s">
        <v>209</v>
      </c>
      <c r="D67" s="115" t="s">
        <v>209</v>
      </c>
      <c r="E67" s="123" t="s">
        <v>212</v>
      </c>
      <c r="F67" s="115" t="s">
        <v>213</v>
      </c>
      <c r="G67" s="175"/>
      <c r="H67" s="176"/>
      <c r="I67" s="116" t="s">
        <v>211</v>
      </c>
      <c r="J67" s="142">
        <v>0.91</v>
      </c>
      <c r="K67" s="113">
        <f t="shared" si="1"/>
        <v>9.1</v>
      </c>
      <c r="L67" s="106"/>
    </row>
    <row r="68" spans="1:12" ht="24">
      <c r="A68" s="102"/>
      <c r="B68" s="109">
        <v>5</v>
      </c>
      <c r="C68" s="119" t="s">
        <v>209</v>
      </c>
      <c r="D68" s="115" t="s">
        <v>209</v>
      </c>
      <c r="E68" s="123" t="s">
        <v>214</v>
      </c>
      <c r="F68" s="115" t="s">
        <v>215</v>
      </c>
      <c r="G68" s="175"/>
      <c r="H68" s="176"/>
      <c r="I68" s="116" t="s">
        <v>211</v>
      </c>
      <c r="J68" s="142">
        <v>0.91</v>
      </c>
      <c r="K68" s="113">
        <f t="shared" si="1"/>
        <v>4.55</v>
      </c>
      <c r="L68" s="106"/>
    </row>
    <row r="69" spans="1:12" ht="24">
      <c r="A69" s="102"/>
      <c r="B69" s="109">
        <v>10</v>
      </c>
      <c r="C69" s="119" t="s">
        <v>209</v>
      </c>
      <c r="D69" s="115" t="s">
        <v>209</v>
      </c>
      <c r="E69" s="123" t="s">
        <v>216</v>
      </c>
      <c r="F69" s="115" t="s">
        <v>217</v>
      </c>
      <c r="G69" s="175"/>
      <c r="H69" s="176"/>
      <c r="I69" s="116" t="s">
        <v>211</v>
      </c>
      <c r="J69" s="142">
        <v>0.91</v>
      </c>
      <c r="K69" s="113">
        <f t="shared" si="1"/>
        <v>9.1</v>
      </c>
      <c r="L69" s="106"/>
    </row>
    <row r="70" spans="1:12" ht="24">
      <c r="A70" s="102"/>
      <c r="B70" s="109">
        <v>10</v>
      </c>
      <c r="C70" s="119" t="s">
        <v>209</v>
      </c>
      <c r="D70" s="115" t="s">
        <v>209</v>
      </c>
      <c r="E70" s="123" t="s">
        <v>218</v>
      </c>
      <c r="F70" s="115" t="s">
        <v>219</v>
      </c>
      <c r="G70" s="175"/>
      <c r="H70" s="176"/>
      <c r="I70" s="116" t="s">
        <v>211</v>
      </c>
      <c r="J70" s="142">
        <v>0.91</v>
      </c>
      <c r="K70" s="113">
        <f t="shared" si="1"/>
        <v>9.1</v>
      </c>
      <c r="L70" s="106"/>
    </row>
    <row r="71" spans="1:12" ht="24">
      <c r="A71" s="102"/>
      <c r="B71" s="109">
        <v>10</v>
      </c>
      <c r="C71" s="119" t="s">
        <v>209</v>
      </c>
      <c r="D71" s="115" t="s">
        <v>209</v>
      </c>
      <c r="E71" s="123" t="s">
        <v>220</v>
      </c>
      <c r="F71" s="115" t="s">
        <v>221</v>
      </c>
      <c r="G71" s="175"/>
      <c r="H71" s="176"/>
      <c r="I71" s="116" t="s">
        <v>211</v>
      </c>
      <c r="J71" s="142">
        <v>0.91</v>
      </c>
      <c r="K71" s="113">
        <f t="shared" si="1"/>
        <v>9.1</v>
      </c>
      <c r="L71" s="106"/>
    </row>
    <row r="72" spans="1:12" ht="24">
      <c r="A72" s="102"/>
      <c r="B72" s="109">
        <v>5</v>
      </c>
      <c r="C72" s="119" t="s">
        <v>209</v>
      </c>
      <c r="D72" s="115" t="s">
        <v>209</v>
      </c>
      <c r="E72" s="123" t="s">
        <v>222</v>
      </c>
      <c r="F72" s="115" t="s">
        <v>223</v>
      </c>
      <c r="G72" s="175"/>
      <c r="H72" s="176"/>
      <c r="I72" s="116" t="s">
        <v>211</v>
      </c>
      <c r="J72" s="142">
        <v>0.91</v>
      </c>
      <c r="K72" s="113">
        <f t="shared" si="1"/>
        <v>4.55</v>
      </c>
      <c r="L72" s="106"/>
    </row>
    <row r="73" spans="1:12" ht="24">
      <c r="A73" s="102"/>
      <c r="B73" s="109">
        <v>5</v>
      </c>
      <c r="C73" s="119" t="s">
        <v>209</v>
      </c>
      <c r="D73" s="115" t="s">
        <v>209</v>
      </c>
      <c r="E73" s="123" t="s">
        <v>224</v>
      </c>
      <c r="F73" s="115" t="s">
        <v>225</v>
      </c>
      <c r="G73" s="175"/>
      <c r="H73" s="176"/>
      <c r="I73" s="116" t="s">
        <v>211</v>
      </c>
      <c r="J73" s="142">
        <v>0.91</v>
      </c>
      <c r="K73" s="113">
        <f t="shared" si="1"/>
        <v>4.55</v>
      </c>
      <c r="L73" s="106"/>
    </row>
    <row r="74" spans="1:12" ht="24">
      <c r="A74" s="102"/>
      <c r="B74" s="109">
        <v>5</v>
      </c>
      <c r="C74" s="119" t="s">
        <v>209</v>
      </c>
      <c r="D74" s="115" t="s">
        <v>209</v>
      </c>
      <c r="E74" s="123" t="s">
        <v>226</v>
      </c>
      <c r="F74" s="115" t="s">
        <v>227</v>
      </c>
      <c r="G74" s="175"/>
      <c r="H74" s="176"/>
      <c r="I74" s="116" t="s">
        <v>211</v>
      </c>
      <c r="J74" s="142">
        <v>0.91</v>
      </c>
      <c r="K74" s="113">
        <f t="shared" si="1"/>
        <v>4.55</v>
      </c>
      <c r="L74" s="106"/>
    </row>
    <row r="75" spans="1:12" ht="24">
      <c r="A75" s="102"/>
      <c r="B75" s="109">
        <v>5</v>
      </c>
      <c r="C75" s="119" t="s">
        <v>209</v>
      </c>
      <c r="D75" s="115" t="s">
        <v>209</v>
      </c>
      <c r="E75" s="123" t="s">
        <v>228</v>
      </c>
      <c r="F75" s="115" t="s">
        <v>229</v>
      </c>
      <c r="G75" s="175"/>
      <c r="H75" s="176"/>
      <c r="I75" s="116" t="s">
        <v>211</v>
      </c>
      <c r="J75" s="142">
        <v>0.91</v>
      </c>
      <c r="K75" s="113">
        <f t="shared" si="1"/>
        <v>4.55</v>
      </c>
      <c r="L75" s="106"/>
    </row>
    <row r="76" spans="1:12" ht="24">
      <c r="A76" s="102"/>
      <c r="B76" s="109">
        <v>10</v>
      </c>
      <c r="C76" s="119" t="s">
        <v>209</v>
      </c>
      <c r="D76" s="115" t="s">
        <v>209</v>
      </c>
      <c r="E76" s="123" t="s">
        <v>230</v>
      </c>
      <c r="F76" s="115" t="s">
        <v>103</v>
      </c>
      <c r="G76" s="175"/>
      <c r="H76" s="176"/>
      <c r="I76" s="116" t="s">
        <v>211</v>
      </c>
      <c r="J76" s="142">
        <v>0.91</v>
      </c>
      <c r="K76" s="113">
        <f t="shared" si="1"/>
        <v>9.1</v>
      </c>
      <c r="L76" s="106"/>
    </row>
    <row r="77" spans="1:12" ht="24">
      <c r="A77" s="102"/>
      <c r="B77" s="109">
        <v>5</v>
      </c>
      <c r="C77" s="119" t="s">
        <v>209</v>
      </c>
      <c r="D77" s="115" t="s">
        <v>209</v>
      </c>
      <c r="E77" s="123" t="s">
        <v>231</v>
      </c>
      <c r="F77" s="115" t="s">
        <v>232</v>
      </c>
      <c r="G77" s="175"/>
      <c r="H77" s="176"/>
      <c r="I77" s="116" t="s">
        <v>211</v>
      </c>
      <c r="J77" s="142">
        <v>0.91</v>
      </c>
      <c r="K77" s="113">
        <f t="shared" si="1"/>
        <v>4.55</v>
      </c>
      <c r="L77" s="106"/>
    </row>
    <row r="78" spans="1:12" ht="24">
      <c r="A78" s="102"/>
      <c r="B78" s="109">
        <v>5</v>
      </c>
      <c r="C78" s="119" t="s">
        <v>233</v>
      </c>
      <c r="D78" s="115" t="s">
        <v>233</v>
      </c>
      <c r="E78" s="123" t="s">
        <v>234</v>
      </c>
      <c r="F78" s="115" t="s">
        <v>151</v>
      </c>
      <c r="G78" s="175"/>
      <c r="H78" s="176"/>
      <c r="I78" s="116" t="s">
        <v>235</v>
      </c>
      <c r="J78" s="142">
        <v>1.85</v>
      </c>
      <c r="K78" s="113">
        <f t="shared" si="1"/>
        <v>9.25</v>
      </c>
      <c r="L78" s="106"/>
    </row>
    <row r="79" spans="1:12" ht="24">
      <c r="A79" s="102"/>
      <c r="B79" s="110">
        <v>3</v>
      </c>
      <c r="C79" s="120" t="s">
        <v>233</v>
      </c>
      <c r="D79" s="117" t="s">
        <v>233</v>
      </c>
      <c r="E79" s="124" t="s">
        <v>236</v>
      </c>
      <c r="F79" s="117" t="s">
        <v>155</v>
      </c>
      <c r="G79" s="181"/>
      <c r="H79" s="182"/>
      <c r="I79" s="118" t="s">
        <v>235</v>
      </c>
      <c r="J79" s="143">
        <v>1.85</v>
      </c>
      <c r="K79" s="114">
        <f t="shared" si="1"/>
        <v>5.5500000000000007</v>
      </c>
      <c r="L79" s="106"/>
    </row>
    <row r="80" spans="1:12">
      <c r="A80" s="102"/>
      <c r="B80" s="154"/>
      <c r="C80" s="144"/>
      <c r="D80" s="144"/>
      <c r="E80" s="144"/>
      <c r="F80" s="144"/>
      <c r="G80" s="144"/>
      <c r="H80" s="144"/>
      <c r="I80" s="144"/>
      <c r="J80" s="157" t="s">
        <v>67</v>
      </c>
      <c r="K80" s="152">
        <f>SUM(K22:K79)</f>
        <v>664.85999999999967</v>
      </c>
      <c r="L80" s="106"/>
    </row>
    <row r="81" spans="1:12">
      <c r="A81" s="102"/>
      <c r="B81" s="144"/>
      <c r="C81" s="144"/>
      <c r="D81" s="144"/>
      <c r="E81" s="144"/>
      <c r="F81" s="144"/>
      <c r="G81" s="144"/>
      <c r="H81" s="144"/>
      <c r="I81" s="144"/>
      <c r="J81" s="163" t="s">
        <v>248</v>
      </c>
      <c r="K81" s="152">
        <v>0</v>
      </c>
      <c r="L81" s="106"/>
    </row>
    <row r="82" spans="1:12">
      <c r="A82" s="102"/>
      <c r="B82" s="144"/>
      <c r="C82" s="144"/>
      <c r="D82" s="144"/>
      <c r="E82" s="144"/>
      <c r="F82" s="144"/>
      <c r="G82" s="144"/>
      <c r="H82" s="144"/>
      <c r="I82" s="144"/>
      <c r="J82" s="149" t="s">
        <v>68</v>
      </c>
      <c r="K82" s="152">
        <f>SUM(K80:K81)</f>
        <v>664.85999999999967</v>
      </c>
      <c r="L82" s="106"/>
    </row>
    <row r="83" spans="1:12">
      <c r="A83" s="6"/>
      <c r="B83" s="183" t="s">
        <v>245</v>
      </c>
      <c r="C83" s="183"/>
      <c r="D83" s="183"/>
      <c r="E83" s="183"/>
      <c r="F83" s="183"/>
      <c r="G83" s="183"/>
      <c r="H83" s="183"/>
      <c r="I83" s="183"/>
      <c r="J83" s="183"/>
      <c r="K83" s="183"/>
      <c r="L83" s="8"/>
    </row>
    <row r="85" spans="1:12">
      <c r="I85" s="1" t="s">
        <v>104</v>
      </c>
      <c r="J85" s="88">
        <f>'Tax Invoice'!E14</f>
        <v>36.17</v>
      </c>
    </row>
    <row r="86" spans="1:12">
      <c r="I86" s="1" t="s">
        <v>79</v>
      </c>
      <c r="J86" s="88">
        <f>'Tax Invoice'!M11</f>
        <v>33.619999999999997</v>
      </c>
    </row>
    <row r="87" spans="1:12">
      <c r="I87" s="1" t="s">
        <v>100</v>
      </c>
      <c r="J87" s="88">
        <f>J89/J86</f>
        <v>715.2881082688873</v>
      </c>
    </row>
    <row r="88" spans="1:12">
      <c r="I88" s="1" t="s">
        <v>101</v>
      </c>
      <c r="J88" s="88">
        <f>J90/J86</f>
        <v>715.2881082688873</v>
      </c>
    </row>
    <row r="89" spans="1:12">
      <c r="I89" s="1" t="s">
        <v>80</v>
      </c>
      <c r="J89" s="88">
        <f>J90</f>
        <v>24047.986199999988</v>
      </c>
    </row>
    <row r="90" spans="1:12">
      <c r="I90" s="1" t="s">
        <v>81</v>
      </c>
      <c r="J90" s="88">
        <f>K82*J85</f>
        <v>24047.986199999988</v>
      </c>
    </row>
  </sheetData>
  <mergeCells count="64">
    <mergeCell ref="G79:H79"/>
    <mergeCell ref="B83:K83"/>
    <mergeCell ref="G73:H73"/>
    <mergeCell ref="G74:H74"/>
    <mergeCell ref="G75:H75"/>
    <mergeCell ref="G76:H76"/>
    <mergeCell ref="G77:H77"/>
    <mergeCell ref="G69:H69"/>
    <mergeCell ref="G70:H70"/>
    <mergeCell ref="G71:H71"/>
    <mergeCell ref="G72:H72"/>
    <mergeCell ref="G78:H78"/>
    <mergeCell ref="G64:H64"/>
    <mergeCell ref="G65:H65"/>
    <mergeCell ref="G66:H66"/>
    <mergeCell ref="G67:H67"/>
    <mergeCell ref="G68:H68"/>
    <mergeCell ref="G59:H59"/>
    <mergeCell ref="G60:H60"/>
    <mergeCell ref="G61:H61"/>
    <mergeCell ref="G62:H62"/>
    <mergeCell ref="G63:H63"/>
    <mergeCell ref="G54:H54"/>
    <mergeCell ref="G55:H55"/>
    <mergeCell ref="G56:H56"/>
    <mergeCell ref="G57:H57"/>
    <mergeCell ref="G58:H58"/>
    <mergeCell ref="G41:H41"/>
    <mergeCell ref="G42:H42"/>
    <mergeCell ref="G43:H43"/>
    <mergeCell ref="G44:H44"/>
    <mergeCell ref="G53:H53"/>
    <mergeCell ref="G52:H52"/>
    <mergeCell ref="G47:H47"/>
    <mergeCell ref="G48:H48"/>
    <mergeCell ref="G49:H49"/>
    <mergeCell ref="G50:H50"/>
    <mergeCell ref="G51:H51"/>
    <mergeCell ref="G36:H36"/>
    <mergeCell ref="G37:H37"/>
    <mergeCell ref="G38:H38"/>
    <mergeCell ref="G39:H39"/>
    <mergeCell ref="G40:H40"/>
    <mergeCell ref="G31:H31"/>
    <mergeCell ref="G32:H32"/>
    <mergeCell ref="G33:H33"/>
    <mergeCell ref="G34:H34"/>
    <mergeCell ref="G35:H35"/>
    <mergeCell ref="K10:K11"/>
    <mergeCell ref="K14:K15"/>
    <mergeCell ref="K6:K7"/>
    <mergeCell ref="G45:H45"/>
    <mergeCell ref="G46:H46"/>
    <mergeCell ref="G20:H20"/>
    <mergeCell ref="G21:H21"/>
    <mergeCell ref="G22:H22"/>
    <mergeCell ref="G23:H23"/>
    <mergeCell ref="G24:H24"/>
    <mergeCell ref="G25:H25"/>
    <mergeCell ref="G26:H26"/>
    <mergeCell ref="G27:H27"/>
    <mergeCell ref="G28:H28"/>
    <mergeCell ref="G29:H29"/>
    <mergeCell ref="G30:H30"/>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9"/>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552</v>
      </c>
      <c r="O1" t="s">
        <v>20</v>
      </c>
      <c r="T1" t="s">
        <v>67</v>
      </c>
      <c r="U1">
        <v>664.85999999999967</v>
      </c>
    </row>
    <row r="2" spans="1:21" ht="15.75">
      <c r="A2" s="102"/>
      <c r="B2" s="150" t="s">
        <v>11</v>
      </c>
      <c r="C2" s="144"/>
      <c r="D2" s="144"/>
      <c r="E2" s="144"/>
      <c r="F2" s="144"/>
      <c r="G2" s="144"/>
      <c r="H2" s="144"/>
      <c r="I2" s="151" t="s">
        <v>17</v>
      </c>
      <c r="J2" s="103"/>
    </row>
    <row r="3" spans="1:21">
      <c r="A3" s="102"/>
      <c r="B3" s="145" t="s">
        <v>12</v>
      </c>
      <c r="C3" s="144"/>
      <c r="D3" s="144"/>
      <c r="E3" s="144"/>
      <c r="F3" s="144"/>
      <c r="G3" s="144"/>
      <c r="H3" s="144"/>
      <c r="I3" s="144"/>
      <c r="J3" s="103"/>
    </row>
    <row r="4" spans="1:21">
      <c r="A4" s="102"/>
      <c r="B4" s="145" t="s">
        <v>13</v>
      </c>
      <c r="C4" s="144"/>
      <c r="D4" s="144"/>
      <c r="E4" s="144"/>
      <c r="F4" s="144"/>
      <c r="G4" s="144"/>
      <c r="H4" s="144"/>
      <c r="I4" s="144"/>
      <c r="J4" s="103"/>
    </row>
    <row r="5" spans="1:21">
      <c r="A5" s="102"/>
      <c r="B5" s="145" t="s">
        <v>14</v>
      </c>
      <c r="C5" s="144"/>
      <c r="D5" s="144"/>
      <c r="E5" s="144"/>
      <c r="F5" s="144"/>
      <c r="G5" s="144"/>
      <c r="H5" s="144"/>
      <c r="I5" s="94" t="s">
        <v>61</v>
      </c>
      <c r="J5" s="103"/>
    </row>
    <row r="6" spans="1:21">
      <c r="A6" s="102"/>
      <c r="B6" s="145" t="s">
        <v>15</v>
      </c>
      <c r="C6" s="144"/>
      <c r="D6" s="144"/>
      <c r="E6" s="144"/>
      <c r="F6" s="144"/>
      <c r="G6" s="144"/>
      <c r="H6" s="144"/>
      <c r="I6" s="173"/>
      <c r="J6" s="103"/>
    </row>
    <row r="7" spans="1:21">
      <c r="A7" s="102"/>
      <c r="B7" s="145" t="s">
        <v>16</v>
      </c>
      <c r="C7" s="144"/>
      <c r="D7" s="144"/>
      <c r="E7" s="144"/>
      <c r="F7" s="144"/>
      <c r="G7" s="144"/>
      <c r="H7" s="144"/>
      <c r="I7" s="184"/>
      <c r="J7" s="103"/>
    </row>
    <row r="8" spans="1:21">
      <c r="A8" s="102"/>
      <c r="B8" s="144"/>
      <c r="C8" s="144"/>
      <c r="D8" s="144"/>
      <c r="E8" s="144"/>
      <c r="F8" s="144"/>
      <c r="G8" s="144"/>
      <c r="H8" s="144"/>
      <c r="I8" s="144"/>
      <c r="J8" s="103"/>
    </row>
    <row r="9" spans="1:21">
      <c r="A9" s="102"/>
      <c r="B9" s="96" t="s">
        <v>5</v>
      </c>
      <c r="C9" s="97"/>
      <c r="D9" s="97"/>
      <c r="E9" s="98"/>
      <c r="F9" s="93"/>
      <c r="G9" s="94" t="s">
        <v>7</v>
      </c>
      <c r="H9" s="144"/>
      <c r="I9" s="94" t="s">
        <v>75</v>
      </c>
      <c r="J9" s="103"/>
    </row>
    <row r="10" spans="1:21">
      <c r="A10" s="102"/>
      <c r="B10" s="102" t="s">
        <v>105</v>
      </c>
      <c r="C10" s="144"/>
      <c r="D10" s="144"/>
      <c r="E10" s="103"/>
      <c r="F10" s="104"/>
      <c r="G10" s="104" t="s">
        <v>105</v>
      </c>
      <c r="H10" s="144"/>
      <c r="I10" s="170"/>
      <c r="J10" s="103"/>
    </row>
    <row r="11" spans="1:21">
      <c r="A11" s="102"/>
      <c r="B11" s="102" t="s">
        <v>106</v>
      </c>
      <c r="C11" s="144"/>
      <c r="D11" s="144"/>
      <c r="E11" s="103"/>
      <c r="F11" s="104"/>
      <c r="G11" s="104" t="s">
        <v>106</v>
      </c>
      <c r="H11" s="144"/>
      <c r="I11" s="171"/>
      <c r="J11" s="103"/>
    </row>
    <row r="12" spans="1:21">
      <c r="A12" s="102"/>
      <c r="B12" s="102" t="s">
        <v>107</v>
      </c>
      <c r="C12" s="144"/>
      <c r="D12" s="144"/>
      <c r="E12" s="103"/>
      <c r="F12" s="104"/>
      <c r="G12" s="104" t="s">
        <v>107</v>
      </c>
      <c r="H12" s="144"/>
      <c r="I12" s="144"/>
      <c r="J12" s="103"/>
    </row>
    <row r="13" spans="1:21">
      <c r="A13" s="102"/>
      <c r="B13" s="102" t="s">
        <v>108</v>
      </c>
      <c r="C13" s="144"/>
      <c r="D13" s="144"/>
      <c r="E13" s="103"/>
      <c r="F13" s="104"/>
      <c r="G13" s="104" t="s">
        <v>108</v>
      </c>
      <c r="H13" s="144"/>
      <c r="I13" s="94" t="s">
        <v>8</v>
      </c>
      <c r="J13" s="103"/>
    </row>
    <row r="14" spans="1:21">
      <c r="A14" s="102"/>
      <c r="B14" s="102" t="s">
        <v>109</v>
      </c>
      <c r="C14" s="144"/>
      <c r="D14" s="144"/>
      <c r="E14" s="103"/>
      <c r="F14" s="104"/>
      <c r="G14" s="104" t="s">
        <v>109</v>
      </c>
      <c r="H14" s="144"/>
      <c r="I14" s="170">
        <v>45591</v>
      </c>
      <c r="J14" s="103"/>
    </row>
    <row r="15" spans="1:21">
      <c r="A15" s="102"/>
      <c r="B15" s="6" t="s">
        <v>6</v>
      </c>
      <c r="C15" s="7"/>
      <c r="D15" s="7"/>
      <c r="E15" s="8"/>
      <c r="F15" s="104"/>
      <c r="G15" s="9" t="s">
        <v>6</v>
      </c>
      <c r="H15" s="144"/>
      <c r="I15" s="172"/>
      <c r="J15" s="103"/>
    </row>
    <row r="16" spans="1:21">
      <c r="A16" s="102"/>
      <c r="B16" s="144"/>
      <c r="C16" s="144"/>
      <c r="D16" s="144"/>
      <c r="E16" s="144"/>
      <c r="F16" s="144"/>
      <c r="G16" s="144"/>
      <c r="H16" s="147" t="s">
        <v>76</v>
      </c>
      <c r="I16" s="153">
        <v>2000000858</v>
      </c>
      <c r="J16" s="103"/>
    </row>
    <row r="17" spans="1:10">
      <c r="A17" s="102"/>
      <c r="B17" s="144" t="s">
        <v>110</v>
      </c>
      <c r="C17" s="144"/>
      <c r="D17" s="144"/>
      <c r="E17" s="144"/>
      <c r="F17" s="144"/>
      <c r="G17" s="144"/>
      <c r="H17" s="147" t="s">
        <v>19</v>
      </c>
      <c r="I17" s="153" t="s">
        <v>89</v>
      </c>
      <c r="J17" s="103"/>
    </row>
    <row r="18" spans="1:10" ht="18">
      <c r="A18" s="102"/>
      <c r="B18" s="144" t="s">
        <v>111</v>
      </c>
      <c r="C18" s="144"/>
      <c r="D18" s="144"/>
      <c r="E18" s="144"/>
      <c r="F18" s="144"/>
      <c r="G18" s="144"/>
      <c r="H18" s="146" t="s">
        <v>69</v>
      </c>
      <c r="I18" s="99" t="s">
        <v>10</v>
      </c>
      <c r="J18" s="103"/>
    </row>
    <row r="19" spans="1:10">
      <c r="A19" s="102"/>
      <c r="B19" s="144"/>
      <c r="C19" s="144"/>
      <c r="D19" s="144"/>
      <c r="E19" s="144"/>
      <c r="F19" s="144"/>
      <c r="G19" s="144"/>
      <c r="H19" s="144"/>
      <c r="I19" s="144"/>
      <c r="J19" s="103"/>
    </row>
    <row r="20" spans="1:10">
      <c r="A20" s="102"/>
      <c r="B20" s="95" t="s">
        <v>62</v>
      </c>
      <c r="C20" s="95" t="s">
        <v>63</v>
      </c>
      <c r="D20" s="105" t="s">
        <v>64</v>
      </c>
      <c r="E20" s="177" t="s">
        <v>65</v>
      </c>
      <c r="F20" s="178"/>
      <c r="G20" s="95" t="s">
        <v>45</v>
      </c>
      <c r="H20" s="95" t="s">
        <v>66</v>
      </c>
      <c r="I20" s="95" t="s">
        <v>9</v>
      </c>
      <c r="J20" s="103"/>
    </row>
    <row r="21" spans="1:10">
      <c r="A21" s="102"/>
      <c r="B21" s="107"/>
      <c r="C21" s="107"/>
      <c r="D21" s="108"/>
      <c r="E21" s="179"/>
      <c r="F21" s="180"/>
      <c r="G21" s="107" t="s">
        <v>18</v>
      </c>
      <c r="H21" s="107"/>
      <c r="I21" s="107"/>
      <c r="J21" s="103"/>
    </row>
    <row r="22" spans="1:10" ht="120">
      <c r="A22" s="102"/>
      <c r="B22" s="109">
        <v>4</v>
      </c>
      <c r="C22" s="119" t="s">
        <v>112</v>
      </c>
      <c r="D22" s="115" t="s">
        <v>93</v>
      </c>
      <c r="E22" s="175" t="s">
        <v>96</v>
      </c>
      <c r="F22" s="176"/>
      <c r="G22" s="116" t="s">
        <v>114</v>
      </c>
      <c r="H22" s="111">
        <v>0.56999999999999995</v>
      </c>
      <c r="I22" s="113">
        <f t="shared" ref="I22:I53" si="0">H22*B22</f>
        <v>2.2799999999999998</v>
      </c>
      <c r="J22" s="106"/>
    </row>
    <row r="23" spans="1:10" ht="120">
      <c r="A23" s="102"/>
      <c r="B23" s="109">
        <v>4</v>
      </c>
      <c r="C23" s="119" t="s">
        <v>112</v>
      </c>
      <c r="D23" s="115" t="s">
        <v>98</v>
      </c>
      <c r="E23" s="175" t="s">
        <v>96</v>
      </c>
      <c r="F23" s="176"/>
      <c r="G23" s="116" t="s">
        <v>114</v>
      </c>
      <c r="H23" s="111">
        <v>0.56999999999999995</v>
      </c>
      <c r="I23" s="113">
        <f t="shared" si="0"/>
        <v>2.2799999999999998</v>
      </c>
      <c r="J23" s="106"/>
    </row>
    <row r="24" spans="1:10" ht="120">
      <c r="A24" s="102"/>
      <c r="B24" s="109">
        <v>4</v>
      </c>
      <c r="C24" s="119" t="s">
        <v>112</v>
      </c>
      <c r="D24" s="115" t="s">
        <v>117</v>
      </c>
      <c r="E24" s="175" t="s">
        <v>96</v>
      </c>
      <c r="F24" s="176"/>
      <c r="G24" s="116" t="s">
        <v>114</v>
      </c>
      <c r="H24" s="111">
        <v>0.56999999999999995</v>
      </c>
      <c r="I24" s="113">
        <f t="shared" si="0"/>
        <v>2.2799999999999998</v>
      </c>
      <c r="J24" s="106"/>
    </row>
    <row r="25" spans="1:10" ht="144">
      <c r="A25" s="102"/>
      <c r="B25" s="109">
        <v>4</v>
      </c>
      <c r="C25" s="119" t="s">
        <v>118</v>
      </c>
      <c r="D25" s="115" t="s">
        <v>98</v>
      </c>
      <c r="E25" s="175" t="s">
        <v>96</v>
      </c>
      <c r="F25" s="176"/>
      <c r="G25" s="116" t="s">
        <v>120</v>
      </c>
      <c r="H25" s="111">
        <v>0.68</v>
      </c>
      <c r="I25" s="113">
        <f t="shared" si="0"/>
        <v>2.72</v>
      </c>
      <c r="J25" s="106"/>
    </row>
    <row r="26" spans="1:10" ht="144">
      <c r="A26" s="102"/>
      <c r="B26" s="109">
        <v>4</v>
      </c>
      <c r="C26" s="119" t="s">
        <v>118</v>
      </c>
      <c r="D26" s="115" t="s">
        <v>117</v>
      </c>
      <c r="E26" s="175" t="s">
        <v>96</v>
      </c>
      <c r="F26" s="176"/>
      <c r="G26" s="116" t="s">
        <v>120</v>
      </c>
      <c r="H26" s="111">
        <v>0.67</v>
      </c>
      <c r="I26" s="113">
        <f t="shared" si="0"/>
        <v>2.68</v>
      </c>
      <c r="J26" s="106"/>
    </row>
    <row r="27" spans="1:10" ht="144">
      <c r="A27" s="102"/>
      <c r="B27" s="109">
        <v>4</v>
      </c>
      <c r="C27" s="119" t="s">
        <v>118</v>
      </c>
      <c r="D27" s="115" t="s">
        <v>123</v>
      </c>
      <c r="E27" s="175" t="s">
        <v>96</v>
      </c>
      <c r="F27" s="176"/>
      <c r="G27" s="116" t="s">
        <v>120</v>
      </c>
      <c r="H27" s="111">
        <v>0.67</v>
      </c>
      <c r="I27" s="113">
        <f t="shared" si="0"/>
        <v>2.68</v>
      </c>
      <c r="J27" s="106"/>
    </row>
    <row r="28" spans="1:10" ht="192">
      <c r="A28" s="102"/>
      <c r="B28" s="109">
        <v>1</v>
      </c>
      <c r="C28" s="119" t="s">
        <v>124</v>
      </c>
      <c r="D28" s="115" t="s">
        <v>126</v>
      </c>
      <c r="E28" s="175" t="s">
        <v>93</v>
      </c>
      <c r="F28" s="176"/>
      <c r="G28" s="116" t="s">
        <v>127</v>
      </c>
      <c r="H28" s="111">
        <v>30.95</v>
      </c>
      <c r="I28" s="113">
        <f t="shared" si="0"/>
        <v>30.95</v>
      </c>
      <c r="J28" s="106"/>
    </row>
    <row r="29" spans="1:10" ht="192">
      <c r="A29" s="102"/>
      <c r="B29" s="109">
        <v>2</v>
      </c>
      <c r="C29" s="119" t="s">
        <v>128</v>
      </c>
      <c r="D29" s="115" t="s">
        <v>130</v>
      </c>
      <c r="E29" s="175" t="s">
        <v>98</v>
      </c>
      <c r="F29" s="176"/>
      <c r="G29" s="116" t="s">
        <v>131</v>
      </c>
      <c r="H29" s="111">
        <v>7.54</v>
      </c>
      <c r="I29" s="113">
        <f t="shared" si="0"/>
        <v>15.08</v>
      </c>
      <c r="J29" s="106"/>
    </row>
    <row r="30" spans="1:10" ht="192">
      <c r="A30" s="102"/>
      <c r="B30" s="109">
        <v>2</v>
      </c>
      <c r="C30" s="119" t="s">
        <v>128</v>
      </c>
      <c r="D30" s="115" t="s">
        <v>133</v>
      </c>
      <c r="E30" s="175" t="s">
        <v>117</v>
      </c>
      <c r="F30" s="176"/>
      <c r="G30" s="116" t="s">
        <v>131</v>
      </c>
      <c r="H30" s="111">
        <v>14.93</v>
      </c>
      <c r="I30" s="113">
        <f t="shared" si="0"/>
        <v>29.86</v>
      </c>
      <c r="J30" s="106"/>
    </row>
    <row r="31" spans="1:10" ht="312">
      <c r="A31" s="102"/>
      <c r="B31" s="109">
        <v>1</v>
      </c>
      <c r="C31" s="119" t="s">
        <v>134</v>
      </c>
      <c r="D31" s="115" t="s">
        <v>102</v>
      </c>
      <c r="E31" s="175" t="s">
        <v>136</v>
      </c>
      <c r="F31" s="176"/>
      <c r="G31" s="116" t="s">
        <v>137</v>
      </c>
      <c r="H31" s="111">
        <v>82.25</v>
      </c>
      <c r="I31" s="113">
        <f t="shared" si="0"/>
        <v>82.25</v>
      </c>
      <c r="J31" s="106"/>
    </row>
    <row r="32" spans="1:10" ht="132">
      <c r="A32" s="102"/>
      <c r="B32" s="109">
        <v>20</v>
      </c>
      <c r="C32" s="119" t="s">
        <v>138</v>
      </c>
      <c r="D32" s="115" t="s">
        <v>99</v>
      </c>
      <c r="E32" s="175" t="s">
        <v>96</v>
      </c>
      <c r="F32" s="176"/>
      <c r="G32" s="116" t="s">
        <v>140</v>
      </c>
      <c r="H32" s="111">
        <v>0.56999999999999995</v>
      </c>
      <c r="I32" s="113">
        <f t="shared" si="0"/>
        <v>11.399999999999999</v>
      </c>
      <c r="J32" s="106"/>
    </row>
    <row r="33" spans="1:10" ht="132">
      <c r="A33" s="102"/>
      <c r="B33" s="109">
        <v>20</v>
      </c>
      <c r="C33" s="119" t="s">
        <v>138</v>
      </c>
      <c r="D33" s="115" t="s">
        <v>95</v>
      </c>
      <c r="E33" s="175" t="s">
        <v>96</v>
      </c>
      <c r="F33" s="176"/>
      <c r="G33" s="116" t="s">
        <v>140</v>
      </c>
      <c r="H33" s="111">
        <v>0.56999999999999995</v>
      </c>
      <c r="I33" s="113">
        <f t="shared" si="0"/>
        <v>11.399999999999999</v>
      </c>
      <c r="J33" s="106"/>
    </row>
    <row r="34" spans="1:10" ht="132">
      <c r="A34" s="102"/>
      <c r="B34" s="109">
        <v>20</v>
      </c>
      <c r="C34" s="119" t="s">
        <v>138</v>
      </c>
      <c r="D34" s="115" t="s">
        <v>93</v>
      </c>
      <c r="E34" s="175" t="s">
        <v>96</v>
      </c>
      <c r="F34" s="176"/>
      <c r="G34" s="116" t="s">
        <v>140</v>
      </c>
      <c r="H34" s="111">
        <v>0.56999999999999995</v>
      </c>
      <c r="I34" s="113">
        <f t="shared" si="0"/>
        <v>11.399999999999999</v>
      </c>
      <c r="J34" s="106"/>
    </row>
    <row r="35" spans="1:10" ht="132">
      <c r="A35" s="102"/>
      <c r="B35" s="109">
        <v>5</v>
      </c>
      <c r="C35" s="119" t="s">
        <v>143</v>
      </c>
      <c r="D35" s="115" t="s">
        <v>95</v>
      </c>
      <c r="E35" s="175" t="s">
        <v>96</v>
      </c>
      <c r="F35" s="176"/>
      <c r="G35" s="116" t="s">
        <v>145</v>
      </c>
      <c r="H35" s="111">
        <v>0.62</v>
      </c>
      <c r="I35" s="113">
        <f t="shared" si="0"/>
        <v>3.1</v>
      </c>
      <c r="J35" s="106"/>
    </row>
    <row r="36" spans="1:10" ht="132">
      <c r="A36" s="102"/>
      <c r="B36" s="109">
        <v>5</v>
      </c>
      <c r="C36" s="119" t="s">
        <v>143</v>
      </c>
      <c r="D36" s="115" t="s">
        <v>93</v>
      </c>
      <c r="E36" s="175" t="s">
        <v>96</v>
      </c>
      <c r="F36" s="176"/>
      <c r="G36" s="116" t="s">
        <v>145</v>
      </c>
      <c r="H36" s="111">
        <v>0.62</v>
      </c>
      <c r="I36" s="113">
        <f t="shared" si="0"/>
        <v>3.1</v>
      </c>
      <c r="J36" s="106"/>
    </row>
    <row r="37" spans="1:10" ht="132">
      <c r="A37" s="102"/>
      <c r="B37" s="109">
        <v>10</v>
      </c>
      <c r="C37" s="119" t="s">
        <v>143</v>
      </c>
      <c r="D37" s="115" t="s">
        <v>98</v>
      </c>
      <c r="E37" s="175" t="s">
        <v>96</v>
      </c>
      <c r="F37" s="176"/>
      <c r="G37" s="116" t="s">
        <v>145</v>
      </c>
      <c r="H37" s="111">
        <v>0.62</v>
      </c>
      <c r="I37" s="113">
        <f t="shared" si="0"/>
        <v>6.2</v>
      </c>
      <c r="J37" s="106"/>
    </row>
    <row r="38" spans="1:10" ht="132">
      <c r="A38" s="102"/>
      <c r="B38" s="109">
        <v>10</v>
      </c>
      <c r="C38" s="119" t="s">
        <v>143</v>
      </c>
      <c r="D38" s="115" t="s">
        <v>117</v>
      </c>
      <c r="E38" s="175" t="s">
        <v>96</v>
      </c>
      <c r="F38" s="176"/>
      <c r="G38" s="116" t="s">
        <v>145</v>
      </c>
      <c r="H38" s="111">
        <v>0.62</v>
      </c>
      <c r="I38" s="113">
        <f t="shared" si="0"/>
        <v>6.2</v>
      </c>
      <c r="J38" s="106"/>
    </row>
    <row r="39" spans="1:10" ht="156">
      <c r="A39" s="102"/>
      <c r="B39" s="109">
        <v>1</v>
      </c>
      <c r="C39" s="119" t="s">
        <v>149</v>
      </c>
      <c r="D39" s="115" t="s">
        <v>151</v>
      </c>
      <c r="E39" s="175" t="s">
        <v>94</v>
      </c>
      <c r="F39" s="176"/>
      <c r="G39" s="116" t="s">
        <v>152</v>
      </c>
      <c r="H39" s="111">
        <v>2.2200000000000002</v>
      </c>
      <c r="I39" s="113">
        <f t="shared" si="0"/>
        <v>2.2200000000000002</v>
      </c>
      <c r="J39" s="106"/>
    </row>
    <row r="40" spans="1:10" ht="156">
      <c r="A40" s="102"/>
      <c r="B40" s="109">
        <v>2</v>
      </c>
      <c r="C40" s="119" t="s">
        <v>149</v>
      </c>
      <c r="D40" s="115" t="s">
        <v>151</v>
      </c>
      <c r="E40" s="175" t="s">
        <v>96</v>
      </c>
      <c r="F40" s="176"/>
      <c r="G40" s="116" t="s">
        <v>152</v>
      </c>
      <c r="H40" s="111">
        <v>2.2200000000000002</v>
      </c>
      <c r="I40" s="113">
        <f t="shared" si="0"/>
        <v>4.4400000000000004</v>
      </c>
      <c r="J40" s="106"/>
    </row>
    <row r="41" spans="1:10" ht="156">
      <c r="A41" s="102"/>
      <c r="B41" s="109">
        <v>1</v>
      </c>
      <c r="C41" s="119" t="s">
        <v>149</v>
      </c>
      <c r="D41" s="115" t="s">
        <v>155</v>
      </c>
      <c r="E41" s="175" t="s">
        <v>94</v>
      </c>
      <c r="F41" s="176"/>
      <c r="G41" s="116" t="s">
        <v>152</v>
      </c>
      <c r="H41" s="111">
        <v>2.2200000000000002</v>
      </c>
      <c r="I41" s="113">
        <f t="shared" si="0"/>
        <v>2.2200000000000002</v>
      </c>
      <c r="J41" s="106"/>
    </row>
    <row r="42" spans="1:10" ht="156">
      <c r="A42" s="102"/>
      <c r="B42" s="109">
        <v>2</v>
      </c>
      <c r="C42" s="119" t="s">
        <v>149</v>
      </c>
      <c r="D42" s="115" t="s">
        <v>155</v>
      </c>
      <c r="E42" s="175" t="s">
        <v>96</v>
      </c>
      <c r="F42" s="176"/>
      <c r="G42" s="116" t="s">
        <v>152</v>
      </c>
      <c r="H42" s="111">
        <v>2.2200000000000002</v>
      </c>
      <c r="I42" s="113">
        <f t="shared" si="0"/>
        <v>4.4400000000000004</v>
      </c>
      <c r="J42" s="106"/>
    </row>
    <row r="43" spans="1:10" ht="168">
      <c r="A43" s="102"/>
      <c r="B43" s="109">
        <v>2</v>
      </c>
      <c r="C43" s="119" t="s">
        <v>157</v>
      </c>
      <c r="D43" s="115" t="s">
        <v>98</v>
      </c>
      <c r="E43" s="175" t="s">
        <v>96</v>
      </c>
      <c r="F43" s="176"/>
      <c r="G43" s="116" t="s">
        <v>159</v>
      </c>
      <c r="H43" s="111">
        <v>2.15</v>
      </c>
      <c r="I43" s="113">
        <f t="shared" si="0"/>
        <v>4.3</v>
      </c>
      <c r="J43" s="106"/>
    </row>
    <row r="44" spans="1:10" ht="168">
      <c r="A44" s="102"/>
      <c r="B44" s="109">
        <v>2</v>
      </c>
      <c r="C44" s="119" t="s">
        <v>157</v>
      </c>
      <c r="D44" s="115" t="s">
        <v>117</v>
      </c>
      <c r="E44" s="175" t="s">
        <v>96</v>
      </c>
      <c r="F44" s="176"/>
      <c r="G44" s="116" t="s">
        <v>159</v>
      </c>
      <c r="H44" s="111">
        <v>2.15</v>
      </c>
      <c r="I44" s="113">
        <f t="shared" si="0"/>
        <v>4.3</v>
      </c>
      <c r="J44" s="106"/>
    </row>
    <row r="45" spans="1:10" ht="168">
      <c r="A45" s="102"/>
      <c r="B45" s="109">
        <v>2</v>
      </c>
      <c r="C45" s="119" t="s">
        <v>157</v>
      </c>
      <c r="D45" s="115" t="s">
        <v>123</v>
      </c>
      <c r="E45" s="175" t="s">
        <v>96</v>
      </c>
      <c r="F45" s="176"/>
      <c r="G45" s="116" t="s">
        <v>159</v>
      </c>
      <c r="H45" s="111">
        <v>2.15</v>
      </c>
      <c r="I45" s="113">
        <f t="shared" si="0"/>
        <v>4.3</v>
      </c>
      <c r="J45" s="106"/>
    </row>
    <row r="46" spans="1:10" ht="144">
      <c r="A46" s="102"/>
      <c r="B46" s="109">
        <v>20</v>
      </c>
      <c r="C46" s="119" t="s">
        <v>162</v>
      </c>
      <c r="D46" s="115"/>
      <c r="E46" s="175"/>
      <c r="F46" s="176"/>
      <c r="G46" s="116" t="s">
        <v>164</v>
      </c>
      <c r="H46" s="111">
        <v>0.18</v>
      </c>
      <c r="I46" s="113">
        <f t="shared" si="0"/>
        <v>3.5999999999999996</v>
      </c>
      <c r="J46" s="106"/>
    </row>
    <row r="47" spans="1:10" ht="132">
      <c r="A47" s="102"/>
      <c r="B47" s="109">
        <v>20</v>
      </c>
      <c r="C47" s="119" t="s">
        <v>165</v>
      </c>
      <c r="D47" s="115" t="s">
        <v>96</v>
      </c>
      <c r="E47" s="175"/>
      <c r="F47" s="176"/>
      <c r="G47" s="116" t="s">
        <v>167</v>
      </c>
      <c r="H47" s="111">
        <v>0.38</v>
      </c>
      <c r="I47" s="113">
        <f t="shared" si="0"/>
        <v>7.6</v>
      </c>
      <c r="J47" s="106"/>
    </row>
    <row r="48" spans="1:10" ht="156">
      <c r="A48" s="102"/>
      <c r="B48" s="109">
        <v>30</v>
      </c>
      <c r="C48" s="119" t="s">
        <v>168</v>
      </c>
      <c r="D48" s="115" t="s">
        <v>96</v>
      </c>
      <c r="E48" s="175" t="s">
        <v>97</v>
      </c>
      <c r="F48" s="176"/>
      <c r="G48" s="116" t="s">
        <v>170</v>
      </c>
      <c r="H48" s="111">
        <v>0.43</v>
      </c>
      <c r="I48" s="113">
        <f t="shared" si="0"/>
        <v>12.9</v>
      </c>
      <c r="J48" s="106"/>
    </row>
    <row r="49" spans="1:10" ht="180">
      <c r="A49" s="102"/>
      <c r="B49" s="109">
        <v>2</v>
      </c>
      <c r="C49" s="119" t="s">
        <v>171</v>
      </c>
      <c r="D49" s="115" t="s">
        <v>98</v>
      </c>
      <c r="E49" s="175"/>
      <c r="F49" s="176"/>
      <c r="G49" s="116" t="s">
        <v>173</v>
      </c>
      <c r="H49" s="111">
        <v>2.23</v>
      </c>
      <c r="I49" s="113">
        <f t="shared" si="0"/>
        <v>4.46</v>
      </c>
      <c r="J49" s="106"/>
    </row>
    <row r="50" spans="1:10" ht="180">
      <c r="A50" s="102"/>
      <c r="B50" s="109">
        <v>2</v>
      </c>
      <c r="C50" s="119" t="s">
        <v>171</v>
      </c>
      <c r="D50" s="115" t="s">
        <v>117</v>
      </c>
      <c r="E50" s="175"/>
      <c r="F50" s="176"/>
      <c r="G50" s="116" t="s">
        <v>173</v>
      </c>
      <c r="H50" s="111">
        <v>2.23</v>
      </c>
      <c r="I50" s="113">
        <f t="shared" si="0"/>
        <v>4.46</v>
      </c>
      <c r="J50" s="106"/>
    </row>
    <row r="51" spans="1:10" ht="180">
      <c r="A51" s="102"/>
      <c r="B51" s="109">
        <v>2</v>
      </c>
      <c r="C51" s="119" t="s">
        <v>171</v>
      </c>
      <c r="D51" s="115" t="s">
        <v>123</v>
      </c>
      <c r="E51" s="175"/>
      <c r="F51" s="176"/>
      <c r="G51" s="116" t="s">
        <v>173</v>
      </c>
      <c r="H51" s="111">
        <v>2.23</v>
      </c>
      <c r="I51" s="113">
        <f t="shared" si="0"/>
        <v>4.46</v>
      </c>
      <c r="J51" s="106"/>
    </row>
    <row r="52" spans="1:10" ht="120">
      <c r="A52" s="102"/>
      <c r="B52" s="109">
        <v>15</v>
      </c>
      <c r="C52" s="119" t="s">
        <v>176</v>
      </c>
      <c r="D52" s="115" t="s">
        <v>178</v>
      </c>
      <c r="E52" s="175"/>
      <c r="F52" s="176"/>
      <c r="G52" s="116" t="s">
        <v>179</v>
      </c>
      <c r="H52" s="111">
        <v>2.0299999999999998</v>
      </c>
      <c r="I52" s="113">
        <f t="shared" si="0"/>
        <v>30.449999999999996</v>
      </c>
      <c r="J52" s="106"/>
    </row>
    <row r="53" spans="1:10" ht="120">
      <c r="A53" s="102"/>
      <c r="B53" s="109">
        <v>15</v>
      </c>
      <c r="C53" s="119" t="s">
        <v>176</v>
      </c>
      <c r="D53" s="115" t="s">
        <v>95</v>
      </c>
      <c r="E53" s="175"/>
      <c r="F53" s="176"/>
      <c r="G53" s="116" t="s">
        <v>179</v>
      </c>
      <c r="H53" s="111">
        <v>2.0299999999999998</v>
      </c>
      <c r="I53" s="113">
        <f t="shared" si="0"/>
        <v>30.449999999999996</v>
      </c>
      <c r="J53" s="106"/>
    </row>
    <row r="54" spans="1:10" ht="108">
      <c r="A54" s="102"/>
      <c r="B54" s="109">
        <v>2</v>
      </c>
      <c r="C54" s="119" t="s">
        <v>181</v>
      </c>
      <c r="D54" s="115" t="s">
        <v>98</v>
      </c>
      <c r="E54" s="175"/>
      <c r="F54" s="176"/>
      <c r="G54" s="116" t="s">
        <v>183</v>
      </c>
      <c r="H54" s="111">
        <v>3.2</v>
      </c>
      <c r="I54" s="113">
        <f t="shared" ref="I54:I79" si="1">H54*B54</f>
        <v>6.4</v>
      </c>
      <c r="J54" s="106"/>
    </row>
    <row r="55" spans="1:10" ht="108">
      <c r="A55" s="102"/>
      <c r="B55" s="109">
        <v>2</v>
      </c>
      <c r="C55" s="119" t="s">
        <v>181</v>
      </c>
      <c r="D55" s="115" t="s">
        <v>117</v>
      </c>
      <c r="E55" s="175"/>
      <c r="F55" s="176"/>
      <c r="G55" s="116" t="s">
        <v>183</v>
      </c>
      <c r="H55" s="111">
        <v>3.2</v>
      </c>
      <c r="I55" s="113">
        <f t="shared" si="1"/>
        <v>6.4</v>
      </c>
      <c r="J55" s="106"/>
    </row>
    <row r="56" spans="1:10" ht="108">
      <c r="A56" s="102"/>
      <c r="B56" s="109">
        <v>2</v>
      </c>
      <c r="C56" s="119" t="s">
        <v>181</v>
      </c>
      <c r="D56" s="115" t="s">
        <v>123</v>
      </c>
      <c r="E56" s="175"/>
      <c r="F56" s="176"/>
      <c r="G56" s="116" t="s">
        <v>183</v>
      </c>
      <c r="H56" s="111">
        <v>3.2</v>
      </c>
      <c r="I56" s="113">
        <f t="shared" si="1"/>
        <v>6.4</v>
      </c>
      <c r="J56" s="106"/>
    </row>
    <row r="57" spans="1:10" ht="132">
      <c r="A57" s="102"/>
      <c r="B57" s="109">
        <v>20</v>
      </c>
      <c r="C57" s="119" t="s">
        <v>186</v>
      </c>
      <c r="D57" s="115" t="s">
        <v>98</v>
      </c>
      <c r="E57" s="175"/>
      <c r="F57" s="176"/>
      <c r="G57" s="116" t="s">
        <v>188</v>
      </c>
      <c r="H57" s="111">
        <v>0.66</v>
      </c>
      <c r="I57" s="113">
        <f t="shared" si="1"/>
        <v>13.200000000000001</v>
      </c>
      <c r="J57" s="106"/>
    </row>
    <row r="58" spans="1:10" ht="132">
      <c r="A58" s="102"/>
      <c r="B58" s="109">
        <v>20</v>
      </c>
      <c r="C58" s="119" t="s">
        <v>186</v>
      </c>
      <c r="D58" s="115" t="s">
        <v>117</v>
      </c>
      <c r="E58" s="175"/>
      <c r="F58" s="176"/>
      <c r="G58" s="116" t="s">
        <v>188</v>
      </c>
      <c r="H58" s="111">
        <v>0.66</v>
      </c>
      <c r="I58" s="113">
        <f t="shared" si="1"/>
        <v>13.200000000000001</v>
      </c>
      <c r="J58" s="106"/>
    </row>
    <row r="59" spans="1:10" ht="156">
      <c r="A59" s="102"/>
      <c r="B59" s="109">
        <v>30</v>
      </c>
      <c r="C59" s="119" t="s">
        <v>190</v>
      </c>
      <c r="D59" s="115" t="s">
        <v>117</v>
      </c>
      <c r="E59" s="175"/>
      <c r="F59" s="176"/>
      <c r="G59" s="116" t="s">
        <v>192</v>
      </c>
      <c r="H59" s="111">
        <v>0.67</v>
      </c>
      <c r="I59" s="113">
        <f t="shared" si="1"/>
        <v>20.100000000000001</v>
      </c>
      <c r="J59" s="106"/>
    </row>
    <row r="60" spans="1:10" ht="144">
      <c r="A60" s="102"/>
      <c r="B60" s="109">
        <v>15</v>
      </c>
      <c r="C60" s="119" t="s">
        <v>193</v>
      </c>
      <c r="D60" s="115" t="s">
        <v>96</v>
      </c>
      <c r="E60" s="175" t="s">
        <v>95</v>
      </c>
      <c r="F60" s="176"/>
      <c r="G60" s="116" t="s">
        <v>195</v>
      </c>
      <c r="H60" s="111">
        <v>1.06</v>
      </c>
      <c r="I60" s="113">
        <f t="shared" si="1"/>
        <v>15.9</v>
      </c>
      <c r="J60" s="106"/>
    </row>
    <row r="61" spans="1:10" ht="144">
      <c r="A61" s="102"/>
      <c r="B61" s="109">
        <v>15</v>
      </c>
      <c r="C61" s="119" t="s">
        <v>193</v>
      </c>
      <c r="D61" s="115" t="s">
        <v>96</v>
      </c>
      <c r="E61" s="175" t="s">
        <v>93</v>
      </c>
      <c r="F61" s="176"/>
      <c r="G61" s="116" t="s">
        <v>195</v>
      </c>
      <c r="H61" s="111">
        <v>1.06</v>
      </c>
      <c r="I61" s="113">
        <f t="shared" si="1"/>
        <v>15.9</v>
      </c>
      <c r="J61" s="106"/>
    </row>
    <row r="62" spans="1:10" ht="216">
      <c r="A62" s="102"/>
      <c r="B62" s="109">
        <v>30</v>
      </c>
      <c r="C62" s="119" t="s">
        <v>197</v>
      </c>
      <c r="D62" s="115" t="s">
        <v>97</v>
      </c>
      <c r="E62" s="175" t="s">
        <v>199</v>
      </c>
      <c r="F62" s="176"/>
      <c r="G62" s="116" t="s">
        <v>200</v>
      </c>
      <c r="H62" s="111">
        <v>1.25</v>
      </c>
      <c r="I62" s="113">
        <f t="shared" si="1"/>
        <v>37.5</v>
      </c>
      <c r="J62" s="106"/>
    </row>
    <row r="63" spans="1:10" ht="216">
      <c r="A63" s="102"/>
      <c r="B63" s="109">
        <v>30</v>
      </c>
      <c r="C63" s="119" t="s">
        <v>197</v>
      </c>
      <c r="D63" s="115" t="s">
        <v>97</v>
      </c>
      <c r="E63" s="175" t="s">
        <v>202</v>
      </c>
      <c r="F63" s="176"/>
      <c r="G63" s="116" t="s">
        <v>200</v>
      </c>
      <c r="H63" s="111">
        <v>1.3</v>
      </c>
      <c r="I63" s="113">
        <f t="shared" si="1"/>
        <v>39</v>
      </c>
      <c r="J63" s="106"/>
    </row>
    <row r="64" spans="1:10" ht="132">
      <c r="A64" s="102"/>
      <c r="B64" s="109">
        <v>20</v>
      </c>
      <c r="C64" s="119" t="s">
        <v>203</v>
      </c>
      <c r="D64" s="115" t="s">
        <v>96</v>
      </c>
      <c r="E64" s="175" t="s">
        <v>93</v>
      </c>
      <c r="F64" s="176"/>
      <c r="G64" s="116" t="s">
        <v>205</v>
      </c>
      <c r="H64" s="111">
        <v>1.06</v>
      </c>
      <c r="I64" s="113">
        <f t="shared" si="1"/>
        <v>21.200000000000003</v>
      </c>
      <c r="J64" s="106"/>
    </row>
    <row r="65" spans="1:10" ht="132">
      <c r="A65" s="102"/>
      <c r="B65" s="109">
        <v>20</v>
      </c>
      <c r="C65" s="119" t="s">
        <v>206</v>
      </c>
      <c r="D65" s="115"/>
      <c r="E65" s="175"/>
      <c r="F65" s="176"/>
      <c r="G65" s="116" t="s">
        <v>208</v>
      </c>
      <c r="H65" s="111">
        <v>0.67</v>
      </c>
      <c r="I65" s="113">
        <f t="shared" si="1"/>
        <v>13.4</v>
      </c>
      <c r="J65" s="106"/>
    </row>
    <row r="66" spans="1:10" ht="168">
      <c r="A66" s="102"/>
      <c r="B66" s="109">
        <v>20</v>
      </c>
      <c r="C66" s="119" t="s">
        <v>209</v>
      </c>
      <c r="D66" s="115" t="s">
        <v>97</v>
      </c>
      <c r="E66" s="175"/>
      <c r="F66" s="176"/>
      <c r="G66" s="116" t="s">
        <v>211</v>
      </c>
      <c r="H66" s="111">
        <v>0.91</v>
      </c>
      <c r="I66" s="113">
        <f t="shared" si="1"/>
        <v>18.2</v>
      </c>
      <c r="J66" s="106"/>
    </row>
    <row r="67" spans="1:10" ht="168">
      <c r="A67" s="102"/>
      <c r="B67" s="109">
        <v>10</v>
      </c>
      <c r="C67" s="119" t="s">
        <v>209</v>
      </c>
      <c r="D67" s="115" t="s">
        <v>213</v>
      </c>
      <c r="E67" s="175"/>
      <c r="F67" s="176"/>
      <c r="G67" s="116" t="s">
        <v>211</v>
      </c>
      <c r="H67" s="111">
        <v>0.91</v>
      </c>
      <c r="I67" s="113">
        <f t="shared" si="1"/>
        <v>9.1</v>
      </c>
      <c r="J67" s="106"/>
    </row>
    <row r="68" spans="1:10" ht="168">
      <c r="A68" s="102"/>
      <c r="B68" s="109">
        <v>5</v>
      </c>
      <c r="C68" s="119" t="s">
        <v>209</v>
      </c>
      <c r="D68" s="115" t="s">
        <v>215</v>
      </c>
      <c r="E68" s="175"/>
      <c r="F68" s="176"/>
      <c r="G68" s="116" t="s">
        <v>211</v>
      </c>
      <c r="H68" s="111">
        <v>0.91</v>
      </c>
      <c r="I68" s="113">
        <f t="shared" si="1"/>
        <v>4.55</v>
      </c>
      <c r="J68" s="106"/>
    </row>
    <row r="69" spans="1:10" ht="168">
      <c r="A69" s="102"/>
      <c r="B69" s="109">
        <v>10</v>
      </c>
      <c r="C69" s="119" t="s">
        <v>209</v>
      </c>
      <c r="D69" s="115" t="s">
        <v>217</v>
      </c>
      <c r="E69" s="175"/>
      <c r="F69" s="176"/>
      <c r="G69" s="116" t="s">
        <v>211</v>
      </c>
      <c r="H69" s="111">
        <v>0.91</v>
      </c>
      <c r="I69" s="113">
        <f t="shared" si="1"/>
        <v>9.1</v>
      </c>
      <c r="J69" s="106"/>
    </row>
    <row r="70" spans="1:10" ht="168">
      <c r="A70" s="102"/>
      <c r="B70" s="109">
        <v>10</v>
      </c>
      <c r="C70" s="119" t="s">
        <v>209</v>
      </c>
      <c r="D70" s="115" t="s">
        <v>219</v>
      </c>
      <c r="E70" s="175"/>
      <c r="F70" s="176"/>
      <c r="G70" s="116" t="s">
        <v>211</v>
      </c>
      <c r="H70" s="111">
        <v>0.91</v>
      </c>
      <c r="I70" s="113">
        <f t="shared" si="1"/>
        <v>9.1</v>
      </c>
      <c r="J70" s="106"/>
    </row>
    <row r="71" spans="1:10" ht="168">
      <c r="A71" s="102"/>
      <c r="B71" s="109">
        <v>10</v>
      </c>
      <c r="C71" s="119" t="s">
        <v>209</v>
      </c>
      <c r="D71" s="115" t="s">
        <v>221</v>
      </c>
      <c r="E71" s="175"/>
      <c r="F71" s="176"/>
      <c r="G71" s="116" t="s">
        <v>211</v>
      </c>
      <c r="H71" s="111">
        <v>0.91</v>
      </c>
      <c r="I71" s="113">
        <f t="shared" si="1"/>
        <v>9.1</v>
      </c>
      <c r="J71" s="106"/>
    </row>
    <row r="72" spans="1:10" ht="168">
      <c r="A72" s="102"/>
      <c r="B72" s="109">
        <v>5</v>
      </c>
      <c r="C72" s="119" t="s">
        <v>209</v>
      </c>
      <c r="D72" s="115" t="s">
        <v>223</v>
      </c>
      <c r="E72" s="175"/>
      <c r="F72" s="176"/>
      <c r="G72" s="116" t="s">
        <v>211</v>
      </c>
      <c r="H72" s="111">
        <v>0.91</v>
      </c>
      <c r="I72" s="113">
        <f t="shared" si="1"/>
        <v>4.55</v>
      </c>
      <c r="J72" s="106"/>
    </row>
    <row r="73" spans="1:10" ht="168">
      <c r="A73" s="102"/>
      <c r="B73" s="109">
        <v>5</v>
      </c>
      <c r="C73" s="119" t="s">
        <v>209</v>
      </c>
      <c r="D73" s="115" t="s">
        <v>225</v>
      </c>
      <c r="E73" s="175"/>
      <c r="F73" s="176"/>
      <c r="G73" s="116" t="s">
        <v>211</v>
      </c>
      <c r="H73" s="111">
        <v>0.91</v>
      </c>
      <c r="I73" s="113">
        <f t="shared" si="1"/>
        <v>4.55</v>
      </c>
      <c r="J73" s="106"/>
    </row>
    <row r="74" spans="1:10" ht="168">
      <c r="A74" s="102"/>
      <c r="B74" s="109">
        <v>5</v>
      </c>
      <c r="C74" s="119" t="s">
        <v>209</v>
      </c>
      <c r="D74" s="115" t="s">
        <v>227</v>
      </c>
      <c r="E74" s="175"/>
      <c r="F74" s="176"/>
      <c r="G74" s="116" t="s">
        <v>211</v>
      </c>
      <c r="H74" s="111">
        <v>0.91</v>
      </c>
      <c r="I74" s="113">
        <f t="shared" si="1"/>
        <v>4.55</v>
      </c>
      <c r="J74" s="106"/>
    </row>
    <row r="75" spans="1:10" ht="168">
      <c r="A75" s="102"/>
      <c r="B75" s="109">
        <v>5</v>
      </c>
      <c r="C75" s="119" t="s">
        <v>209</v>
      </c>
      <c r="D75" s="115" t="s">
        <v>229</v>
      </c>
      <c r="E75" s="175"/>
      <c r="F75" s="176"/>
      <c r="G75" s="116" t="s">
        <v>211</v>
      </c>
      <c r="H75" s="111">
        <v>0.91</v>
      </c>
      <c r="I75" s="113">
        <f t="shared" si="1"/>
        <v>4.55</v>
      </c>
      <c r="J75" s="106"/>
    </row>
    <row r="76" spans="1:10" ht="168">
      <c r="A76" s="102"/>
      <c r="B76" s="109">
        <v>10</v>
      </c>
      <c r="C76" s="119" t="s">
        <v>209</v>
      </c>
      <c r="D76" s="115" t="s">
        <v>103</v>
      </c>
      <c r="E76" s="175"/>
      <c r="F76" s="176"/>
      <c r="G76" s="116" t="s">
        <v>211</v>
      </c>
      <c r="H76" s="111">
        <v>0.91</v>
      </c>
      <c r="I76" s="113">
        <f t="shared" si="1"/>
        <v>9.1</v>
      </c>
      <c r="J76" s="106"/>
    </row>
    <row r="77" spans="1:10" ht="168">
      <c r="A77" s="102"/>
      <c r="B77" s="109">
        <v>5</v>
      </c>
      <c r="C77" s="119" t="s">
        <v>209</v>
      </c>
      <c r="D77" s="115" t="s">
        <v>232</v>
      </c>
      <c r="E77" s="175"/>
      <c r="F77" s="176"/>
      <c r="G77" s="116" t="s">
        <v>211</v>
      </c>
      <c r="H77" s="111">
        <v>0.91</v>
      </c>
      <c r="I77" s="113">
        <f t="shared" si="1"/>
        <v>4.55</v>
      </c>
      <c r="J77" s="106"/>
    </row>
    <row r="78" spans="1:10" ht="144">
      <c r="A78" s="102"/>
      <c r="B78" s="109">
        <v>5</v>
      </c>
      <c r="C78" s="119" t="s">
        <v>233</v>
      </c>
      <c r="D78" s="115" t="s">
        <v>151</v>
      </c>
      <c r="E78" s="175"/>
      <c r="F78" s="176"/>
      <c r="G78" s="116" t="s">
        <v>235</v>
      </c>
      <c r="H78" s="111">
        <v>1.85</v>
      </c>
      <c r="I78" s="113">
        <f t="shared" si="1"/>
        <v>9.25</v>
      </c>
      <c r="J78" s="106"/>
    </row>
    <row r="79" spans="1:10" ht="144">
      <c r="A79" s="102"/>
      <c r="B79" s="110">
        <v>3</v>
      </c>
      <c r="C79" s="120" t="s">
        <v>233</v>
      </c>
      <c r="D79" s="117" t="s">
        <v>155</v>
      </c>
      <c r="E79" s="181"/>
      <c r="F79" s="182"/>
      <c r="G79" s="118" t="s">
        <v>235</v>
      </c>
      <c r="H79" s="112">
        <v>1.85</v>
      </c>
      <c r="I79" s="114">
        <f t="shared" si="1"/>
        <v>5.5500000000000007</v>
      </c>
      <c r="J79" s="106"/>
    </row>
  </sheetData>
  <mergeCells count="63">
    <mergeCell ref="E78:F78"/>
    <mergeCell ref="E79:F79"/>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30:F30"/>
    <mergeCell ref="E25:F25"/>
    <mergeCell ref="E26:F26"/>
    <mergeCell ref="E27:F27"/>
    <mergeCell ref="E28:F28"/>
    <mergeCell ref="E29:F29"/>
    <mergeCell ref="I6:I7"/>
    <mergeCell ref="E24:F24"/>
    <mergeCell ref="I10:I11"/>
    <mergeCell ref="I14:I15"/>
    <mergeCell ref="E20:F20"/>
    <mergeCell ref="E21:F21"/>
    <mergeCell ref="E22:F22"/>
    <mergeCell ref="E23:F23"/>
    <mergeCell ref="E31:F31"/>
    <mergeCell ref="E32:F32"/>
    <mergeCell ref="E33:F33"/>
    <mergeCell ref="E34:F34"/>
    <mergeCell ref="E35:F35"/>
    <mergeCell ref="E36:F36"/>
    <mergeCell ref="E37:F37"/>
    <mergeCell ref="E38:F38"/>
    <mergeCell ref="E39:F39"/>
    <mergeCell ref="E40:F40"/>
    <mergeCell ref="E46:F46"/>
    <mergeCell ref="E47:F47"/>
    <mergeCell ref="E41:F41"/>
    <mergeCell ref="E42:F42"/>
    <mergeCell ref="E43:F43"/>
    <mergeCell ref="E44:F44"/>
    <mergeCell ref="E45:F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85"/>
  <sheetViews>
    <sheetView zoomScale="90" zoomScaleNormal="90" workbookViewId="0"/>
  </sheetViews>
  <sheetFormatPr defaultRowHeight="15"/>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v>0.25</v>
      </c>
      <c r="P1" t="s">
        <v>56</v>
      </c>
    </row>
    <row r="2" spans="1:16" ht="15.75" customHeight="1">
      <c r="A2" s="102"/>
      <c r="B2" s="150" t="s">
        <v>11</v>
      </c>
      <c r="C2" s="144"/>
      <c r="D2" s="144"/>
      <c r="E2" s="144"/>
      <c r="F2" s="144"/>
      <c r="G2" s="144"/>
      <c r="H2" s="144"/>
      <c r="I2" s="144"/>
      <c r="J2" s="144"/>
      <c r="K2" s="144"/>
      <c r="L2" s="151" t="s">
        <v>17</v>
      </c>
      <c r="M2" s="103"/>
      <c r="O2">
        <v>664.85999999999967</v>
      </c>
      <c r="P2" t="s">
        <v>57</v>
      </c>
    </row>
    <row r="3" spans="1:16" ht="12.75" customHeight="1">
      <c r="A3" s="102"/>
      <c r="B3" s="145" t="s">
        <v>255</v>
      </c>
      <c r="C3" s="144"/>
      <c r="D3" s="144"/>
      <c r="E3" s="144"/>
      <c r="F3" s="144"/>
      <c r="G3" s="144"/>
      <c r="H3" s="144"/>
      <c r="I3" s="144"/>
      <c r="J3" s="144"/>
      <c r="K3" s="144"/>
      <c r="L3" s="144"/>
      <c r="M3" s="103"/>
      <c r="O3">
        <v>664.85999999999967</v>
      </c>
      <c r="P3" t="s">
        <v>58</v>
      </c>
    </row>
    <row r="4" spans="1:16" ht="12.75" customHeight="1">
      <c r="A4" s="102"/>
      <c r="B4" s="145" t="s">
        <v>13</v>
      </c>
      <c r="C4" s="144"/>
      <c r="D4" s="144"/>
      <c r="E4" s="144"/>
      <c r="F4" s="144"/>
      <c r="G4" s="144"/>
      <c r="H4" s="144"/>
      <c r="I4" s="144"/>
      <c r="J4" s="144"/>
      <c r="K4" s="144"/>
      <c r="L4" s="144"/>
      <c r="M4" s="103"/>
    </row>
    <row r="5" spans="1:16" ht="12.75" customHeight="1">
      <c r="A5" s="102"/>
      <c r="B5" s="145" t="s">
        <v>14</v>
      </c>
      <c r="C5" s="144"/>
      <c r="D5" s="144"/>
      <c r="E5" s="144"/>
      <c r="F5" s="144"/>
      <c r="G5" s="144"/>
      <c r="H5" s="144"/>
      <c r="I5" s="144"/>
      <c r="J5" s="144"/>
      <c r="K5" s="144"/>
      <c r="L5" s="94" t="s">
        <v>61</v>
      </c>
      <c r="M5" s="103"/>
    </row>
    <row r="6" spans="1:16" ht="12.75" customHeight="1">
      <c r="A6" s="102"/>
      <c r="B6" s="145"/>
      <c r="C6" s="144"/>
      <c r="D6" s="144"/>
      <c r="E6" s="144"/>
      <c r="F6" s="144"/>
      <c r="G6" s="144"/>
      <c r="H6" s="144"/>
      <c r="I6" s="144"/>
      <c r="J6" s="144"/>
      <c r="K6" s="144"/>
      <c r="L6" s="185" t="str">
        <f>IF(Invoice!K6&lt;&gt;"", Invoice!K6, "")</f>
        <v>56383</v>
      </c>
      <c r="M6" s="103"/>
    </row>
    <row r="7" spans="1:16" ht="12.75" customHeight="1">
      <c r="A7" s="102"/>
      <c r="B7" s="145"/>
      <c r="C7" s="144"/>
      <c r="D7" s="144"/>
      <c r="E7" s="144"/>
      <c r="F7" s="144"/>
      <c r="G7" s="144"/>
      <c r="H7" s="144"/>
      <c r="I7" s="144"/>
      <c r="J7" s="144"/>
      <c r="K7" s="144"/>
      <c r="L7" s="184"/>
      <c r="M7" s="103"/>
    </row>
    <row r="8" spans="1:16" ht="12.75" customHeight="1">
      <c r="A8" s="102"/>
      <c r="B8" s="144"/>
      <c r="C8" s="144"/>
      <c r="D8" s="144"/>
      <c r="E8" s="144"/>
      <c r="F8" s="144"/>
      <c r="G8" s="144"/>
      <c r="H8" s="144"/>
      <c r="I8" s="144"/>
      <c r="J8" s="144"/>
      <c r="K8" s="144"/>
      <c r="L8" s="144"/>
      <c r="M8" s="103"/>
    </row>
    <row r="9" spans="1:16" ht="12.75" customHeight="1">
      <c r="A9" s="102"/>
      <c r="B9" s="96" t="s">
        <v>5</v>
      </c>
      <c r="C9" s="97"/>
      <c r="D9" s="97"/>
      <c r="E9" s="98"/>
      <c r="F9" s="97"/>
      <c r="G9" s="98"/>
      <c r="H9" s="93"/>
      <c r="I9" s="94" t="s">
        <v>7</v>
      </c>
      <c r="J9" s="144"/>
      <c r="K9" s="144"/>
      <c r="L9" s="94" t="s">
        <v>75</v>
      </c>
      <c r="M9" s="103"/>
    </row>
    <row r="10" spans="1:16" ht="15" customHeight="1">
      <c r="A10" s="102"/>
      <c r="B10" s="158" t="s">
        <v>105</v>
      </c>
      <c r="C10" s="144"/>
      <c r="D10" s="144"/>
      <c r="E10" s="103"/>
      <c r="F10" s="144"/>
      <c r="G10" s="103"/>
      <c r="H10" s="104"/>
      <c r="I10" s="160" t="s">
        <v>105</v>
      </c>
      <c r="J10" s="144"/>
      <c r="K10" s="144"/>
      <c r="L10" s="170">
        <f>IF(Invoice!K10&lt;&gt;"",Invoice!K10,"")</f>
        <v>45593</v>
      </c>
      <c r="M10" s="103"/>
    </row>
    <row r="11" spans="1:16" ht="12.75" customHeight="1">
      <c r="A11" s="102"/>
      <c r="B11" s="158" t="s">
        <v>106</v>
      </c>
      <c r="C11" s="144"/>
      <c r="D11" s="144"/>
      <c r="E11" s="103"/>
      <c r="F11" s="144"/>
      <c r="G11" s="103"/>
      <c r="H11" s="104"/>
      <c r="I11" s="160" t="s">
        <v>106</v>
      </c>
      <c r="J11" s="144"/>
      <c r="K11" s="144"/>
      <c r="L11" s="171"/>
      <c r="M11" s="103"/>
    </row>
    <row r="12" spans="1:16" ht="12.75" customHeight="1">
      <c r="A12" s="102"/>
      <c r="B12" s="158" t="s">
        <v>107</v>
      </c>
      <c r="C12" s="144"/>
      <c r="D12" s="144"/>
      <c r="E12" s="103"/>
      <c r="F12" s="144"/>
      <c r="G12" s="103"/>
      <c r="H12" s="104"/>
      <c r="I12" s="160" t="s">
        <v>107</v>
      </c>
      <c r="J12" s="144"/>
      <c r="K12" s="144"/>
      <c r="L12" s="144"/>
      <c r="M12" s="103"/>
    </row>
    <row r="13" spans="1:16" ht="12.75" customHeight="1">
      <c r="A13" s="102"/>
      <c r="B13" s="158" t="s">
        <v>108</v>
      </c>
      <c r="C13" s="144"/>
      <c r="D13" s="144"/>
      <c r="E13" s="103"/>
      <c r="F13" s="144"/>
      <c r="G13" s="103"/>
      <c r="H13" s="104"/>
      <c r="I13" s="160" t="s">
        <v>108</v>
      </c>
      <c r="J13" s="144"/>
      <c r="K13" s="144"/>
      <c r="L13" s="94" t="s">
        <v>8</v>
      </c>
      <c r="M13" s="103"/>
    </row>
    <row r="14" spans="1:16" ht="15" customHeight="1">
      <c r="A14" s="102"/>
      <c r="B14" s="158" t="s">
        <v>109</v>
      </c>
      <c r="C14" s="144"/>
      <c r="D14" s="144"/>
      <c r="E14" s="103"/>
      <c r="F14" s="144"/>
      <c r="G14" s="103"/>
      <c r="H14" s="104"/>
      <c r="I14" s="160" t="s">
        <v>109</v>
      </c>
      <c r="J14" s="144"/>
      <c r="K14" s="144"/>
      <c r="L14" s="170">
        <v>45591</v>
      </c>
      <c r="M14" s="103"/>
    </row>
    <row r="15" spans="1:16" ht="15" customHeight="1">
      <c r="A15" s="102"/>
      <c r="B15" s="159" t="s">
        <v>246</v>
      </c>
      <c r="C15" s="7"/>
      <c r="D15" s="7"/>
      <c r="E15" s="8"/>
      <c r="F15" s="7"/>
      <c r="G15" s="8"/>
      <c r="H15" s="104"/>
      <c r="I15" s="161" t="s">
        <v>246</v>
      </c>
      <c r="J15" s="144"/>
      <c r="K15" s="144"/>
      <c r="L15" s="172"/>
      <c r="M15" s="103"/>
    </row>
    <row r="16" spans="1:16" ht="15" customHeight="1">
      <c r="A16" s="102"/>
      <c r="B16" s="144"/>
      <c r="C16" s="144"/>
      <c r="D16" s="144"/>
      <c r="E16" s="144"/>
      <c r="F16" s="144"/>
      <c r="G16" s="144"/>
      <c r="H16" s="144"/>
      <c r="I16" s="144"/>
      <c r="J16" s="147" t="s">
        <v>76</v>
      </c>
      <c r="K16" s="147" t="s">
        <v>76</v>
      </c>
      <c r="L16" s="153">
        <v>2000000858</v>
      </c>
      <c r="M16" s="103"/>
    </row>
    <row r="17" spans="1:13" ht="12.75" customHeight="1">
      <c r="A17" s="102"/>
      <c r="B17" s="144" t="s">
        <v>110</v>
      </c>
      <c r="C17" s="144"/>
      <c r="D17" s="144"/>
      <c r="E17" s="144"/>
      <c r="F17" s="144"/>
      <c r="G17" s="144"/>
      <c r="H17" s="144"/>
      <c r="I17" s="144"/>
      <c r="J17" s="147" t="s">
        <v>19</v>
      </c>
      <c r="K17" s="147" t="s">
        <v>19</v>
      </c>
      <c r="L17" s="153" t="str">
        <f>IF(Invoice!K17&lt;&gt;"",Invoice!K17,"")</f>
        <v>Leo</v>
      </c>
      <c r="M17" s="103"/>
    </row>
    <row r="18" spans="1:13" ht="18" customHeight="1">
      <c r="A18" s="102"/>
      <c r="B18" s="144" t="s">
        <v>111</v>
      </c>
      <c r="C18" s="144"/>
      <c r="D18" s="144"/>
      <c r="E18" s="144"/>
      <c r="F18" s="144"/>
      <c r="G18" s="144"/>
      <c r="H18" s="144"/>
      <c r="I18" s="144"/>
      <c r="J18" s="146" t="s">
        <v>69</v>
      </c>
      <c r="K18" s="146" t="s">
        <v>69</v>
      </c>
      <c r="L18" s="99" t="s">
        <v>10</v>
      </c>
      <c r="M18" s="103"/>
    </row>
    <row r="19" spans="1:13" ht="12.75" customHeight="1">
      <c r="A19" s="102"/>
      <c r="B19" s="144"/>
      <c r="C19" s="144"/>
      <c r="D19" s="144"/>
      <c r="E19" s="144"/>
      <c r="F19" s="144"/>
      <c r="G19" s="144"/>
      <c r="H19" s="144"/>
      <c r="I19" s="144"/>
      <c r="J19" s="144"/>
      <c r="K19" s="144"/>
      <c r="L19" s="144"/>
      <c r="M19" s="103"/>
    </row>
    <row r="20" spans="1:13" ht="12.75" customHeight="1">
      <c r="A20" s="102"/>
      <c r="B20" s="95" t="s">
        <v>62</v>
      </c>
      <c r="C20" s="95" t="s">
        <v>63</v>
      </c>
      <c r="D20" s="105" t="s">
        <v>74</v>
      </c>
      <c r="E20" s="105" t="s">
        <v>78</v>
      </c>
      <c r="F20" s="105" t="s">
        <v>64</v>
      </c>
      <c r="G20" s="177" t="s">
        <v>65</v>
      </c>
      <c r="H20" s="178"/>
      <c r="I20" s="95" t="s">
        <v>45</v>
      </c>
      <c r="J20" s="140" t="s">
        <v>66</v>
      </c>
      <c r="K20" s="95" t="s">
        <v>66</v>
      </c>
      <c r="L20" s="95" t="s">
        <v>9</v>
      </c>
      <c r="M20" s="103"/>
    </row>
    <row r="21" spans="1:13" ht="39">
      <c r="A21" s="102"/>
      <c r="B21" s="107"/>
      <c r="C21" s="107"/>
      <c r="D21" s="108"/>
      <c r="E21" s="108"/>
      <c r="F21" s="108"/>
      <c r="G21" s="179"/>
      <c r="H21" s="180"/>
      <c r="I21" s="162" t="s">
        <v>256</v>
      </c>
      <c r="J21" s="141"/>
      <c r="K21" s="107"/>
      <c r="L21" s="107"/>
      <c r="M21" s="103"/>
    </row>
    <row r="22" spans="1:13" ht="12.95" customHeight="1">
      <c r="A22" s="102"/>
      <c r="B22" s="109">
        <f>'Tax Invoice'!D18</f>
        <v>4</v>
      </c>
      <c r="C22" s="119" t="s">
        <v>112</v>
      </c>
      <c r="D22" s="115" t="s">
        <v>112</v>
      </c>
      <c r="E22" s="123" t="s">
        <v>113</v>
      </c>
      <c r="F22" s="115" t="s">
        <v>93</v>
      </c>
      <c r="G22" s="175" t="s">
        <v>96</v>
      </c>
      <c r="H22" s="176"/>
      <c r="I22" s="116" t="s">
        <v>257</v>
      </c>
      <c r="J22" s="142">
        <f t="shared" ref="J22:J53" si="0">ROUNDUP(K22*$O$1,2)</f>
        <v>0.15000000000000002</v>
      </c>
      <c r="K22" s="111">
        <v>0.56999999999999995</v>
      </c>
      <c r="L22" s="113">
        <f t="shared" ref="L22:L53" si="1">J22*B22</f>
        <v>0.60000000000000009</v>
      </c>
      <c r="M22" s="106"/>
    </row>
    <row r="23" spans="1:13" ht="12.95" customHeight="1">
      <c r="A23" s="102"/>
      <c r="B23" s="109">
        <f>'Tax Invoice'!D19</f>
        <v>4</v>
      </c>
      <c r="C23" s="119" t="s">
        <v>112</v>
      </c>
      <c r="D23" s="115" t="s">
        <v>112</v>
      </c>
      <c r="E23" s="123" t="s">
        <v>115</v>
      </c>
      <c r="F23" s="115" t="s">
        <v>98</v>
      </c>
      <c r="G23" s="175" t="s">
        <v>96</v>
      </c>
      <c r="H23" s="176"/>
      <c r="I23" s="116" t="s">
        <v>257</v>
      </c>
      <c r="J23" s="142">
        <f t="shared" si="0"/>
        <v>0.15000000000000002</v>
      </c>
      <c r="K23" s="111">
        <v>0.56999999999999995</v>
      </c>
      <c r="L23" s="113">
        <f t="shared" si="1"/>
        <v>0.60000000000000009</v>
      </c>
      <c r="M23" s="106"/>
    </row>
    <row r="24" spans="1:13" ht="12.95" customHeight="1">
      <c r="A24" s="102"/>
      <c r="B24" s="109">
        <f>'Tax Invoice'!D20</f>
        <v>4</v>
      </c>
      <c r="C24" s="119" t="s">
        <v>112</v>
      </c>
      <c r="D24" s="115" t="s">
        <v>112</v>
      </c>
      <c r="E24" s="123" t="s">
        <v>116</v>
      </c>
      <c r="F24" s="115" t="s">
        <v>117</v>
      </c>
      <c r="G24" s="175" t="s">
        <v>96</v>
      </c>
      <c r="H24" s="176"/>
      <c r="I24" s="116" t="s">
        <v>257</v>
      </c>
      <c r="J24" s="142">
        <f t="shared" si="0"/>
        <v>0.15000000000000002</v>
      </c>
      <c r="K24" s="111">
        <v>0.56999999999999995</v>
      </c>
      <c r="L24" s="113">
        <f t="shared" si="1"/>
        <v>0.60000000000000009</v>
      </c>
      <c r="M24" s="106"/>
    </row>
    <row r="25" spans="1:13" ht="24" customHeight="1">
      <c r="A25" s="102"/>
      <c r="B25" s="109">
        <f>'Tax Invoice'!D21</f>
        <v>4</v>
      </c>
      <c r="C25" s="119" t="s">
        <v>118</v>
      </c>
      <c r="D25" s="115" t="s">
        <v>118</v>
      </c>
      <c r="E25" s="123" t="s">
        <v>119</v>
      </c>
      <c r="F25" s="115" t="s">
        <v>98</v>
      </c>
      <c r="G25" s="175" t="s">
        <v>96</v>
      </c>
      <c r="H25" s="176"/>
      <c r="I25" s="116" t="s">
        <v>258</v>
      </c>
      <c r="J25" s="142">
        <f t="shared" si="0"/>
        <v>0.17</v>
      </c>
      <c r="K25" s="111">
        <v>0.68</v>
      </c>
      <c r="L25" s="113">
        <f t="shared" si="1"/>
        <v>0.68</v>
      </c>
      <c r="M25" s="106"/>
    </row>
    <row r="26" spans="1:13" ht="24" customHeight="1">
      <c r="A26" s="102"/>
      <c r="B26" s="109">
        <f>'Tax Invoice'!D22</f>
        <v>4</v>
      </c>
      <c r="C26" s="119" t="s">
        <v>118</v>
      </c>
      <c r="D26" s="115" t="s">
        <v>118</v>
      </c>
      <c r="E26" s="123" t="s">
        <v>121</v>
      </c>
      <c r="F26" s="115" t="s">
        <v>117</v>
      </c>
      <c r="G26" s="175" t="s">
        <v>96</v>
      </c>
      <c r="H26" s="176"/>
      <c r="I26" s="116" t="s">
        <v>258</v>
      </c>
      <c r="J26" s="142">
        <f t="shared" si="0"/>
        <v>0.17</v>
      </c>
      <c r="K26" s="111">
        <v>0.67</v>
      </c>
      <c r="L26" s="113">
        <f t="shared" si="1"/>
        <v>0.68</v>
      </c>
      <c r="M26" s="106"/>
    </row>
    <row r="27" spans="1:13" ht="24" customHeight="1">
      <c r="A27" s="102"/>
      <c r="B27" s="109">
        <f>'Tax Invoice'!D23</f>
        <v>4</v>
      </c>
      <c r="C27" s="119" t="s">
        <v>118</v>
      </c>
      <c r="D27" s="115" t="s">
        <v>118</v>
      </c>
      <c r="E27" s="123" t="s">
        <v>122</v>
      </c>
      <c r="F27" s="115" t="s">
        <v>123</v>
      </c>
      <c r="G27" s="175" t="s">
        <v>96</v>
      </c>
      <c r="H27" s="176"/>
      <c r="I27" s="116" t="s">
        <v>258</v>
      </c>
      <c r="J27" s="142">
        <f t="shared" si="0"/>
        <v>0.17</v>
      </c>
      <c r="K27" s="111">
        <v>0.67</v>
      </c>
      <c r="L27" s="113">
        <f t="shared" si="1"/>
        <v>0.68</v>
      </c>
      <c r="M27" s="106"/>
    </row>
    <row r="28" spans="1:13" ht="24">
      <c r="A28" s="102"/>
      <c r="B28" s="109">
        <f>'Tax Invoice'!D24</f>
        <v>1</v>
      </c>
      <c r="C28" s="119" t="s">
        <v>124</v>
      </c>
      <c r="D28" s="115" t="s">
        <v>237</v>
      </c>
      <c r="E28" s="123" t="s">
        <v>125</v>
      </c>
      <c r="F28" s="115" t="s">
        <v>126</v>
      </c>
      <c r="G28" s="175" t="s">
        <v>93</v>
      </c>
      <c r="H28" s="176"/>
      <c r="I28" s="116" t="s">
        <v>265</v>
      </c>
      <c r="J28" s="142">
        <f t="shared" si="0"/>
        <v>7.74</v>
      </c>
      <c r="K28" s="111">
        <v>30.95</v>
      </c>
      <c r="L28" s="113">
        <f t="shared" si="1"/>
        <v>7.74</v>
      </c>
      <c r="M28" s="106"/>
    </row>
    <row r="29" spans="1:13" ht="24">
      <c r="A29" s="102"/>
      <c r="B29" s="109">
        <f>'Tax Invoice'!D25</f>
        <v>2</v>
      </c>
      <c r="C29" s="119" t="s">
        <v>128</v>
      </c>
      <c r="D29" s="115" t="s">
        <v>238</v>
      </c>
      <c r="E29" s="123" t="s">
        <v>129</v>
      </c>
      <c r="F29" s="115" t="s">
        <v>130</v>
      </c>
      <c r="G29" s="175" t="s">
        <v>98</v>
      </c>
      <c r="H29" s="176"/>
      <c r="I29" s="116" t="s">
        <v>266</v>
      </c>
      <c r="J29" s="142">
        <f t="shared" si="0"/>
        <v>1.89</v>
      </c>
      <c r="K29" s="111">
        <v>7.54</v>
      </c>
      <c r="L29" s="113">
        <f t="shared" si="1"/>
        <v>3.78</v>
      </c>
      <c r="M29" s="106"/>
    </row>
    <row r="30" spans="1:13" ht="24">
      <c r="A30" s="102"/>
      <c r="B30" s="109">
        <f>'Tax Invoice'!D26</f>
        <v>2</v>
      </c>
      <c r="C30" s="119" t="s">
        <v>128</v>
      </c>
      <c r="D30" s="115" t="s">
        <v>239</v>
      </c>
      <c r="E30" s="123" t="s">
        <v>132</v>
      </c>
      <c r="F30" s="115" t="s">
        <v>133</v>
      </c>
      <c r="G30" s="175" t="s">
        <v>117</v>
      </c>
      <c r="H30" s="176"/>
      <c r="I30" s="116" t="s">
        <v>266</v>
      </c>
      <c r="J30" s="142">
        <f t="shared" si="0"/>
        <v>3.7399999999999998</v>
      </c>
      <c r="K30" s="111">
        <v>14.93</v>
      </c>
      <c r="L30" s="113">
        <f t="shared" si="1"/>
        <v>7.4799999999999995</v>
      </c>
      <c r="M30" s="106"/>
    </row>
    <row r="31" spans="1:13" ht="36">
      <c r="A31" s="102"/>
      <c r="B31" s="109">
        <f>'Tax Invoice'!D27</f>
        <v>1</v>
      </c>
      <c r="C31" s="119" t="s">
        <v>134</v>
      </c>
      <c r="D31" s="115" t="s">
        <v>240</v>
      </c>
      <c r="E31" s="123" t="s">
        <v>135</v>
      </c>
      <c r="F31" s="115" t="s">
        <v>102</v>
      </c>
      <c r="G31" s="175" t="s">
        <v>136</v>
      </c>
      <c r="H31" s="176"/>
      <c r="I31" s="116" t="s">
        <v>267</v>
      </c>
      <c r="J31" s="142">
        <f t="shared" si="0"/>
        <v>20.57</v>
      </c>
      <c r="K31" s="111">
        <v>82.25</v>
      </c>
      <c r="L31" s="113">
        <f t="shared" si="1"/>
        <v>20.57</v>
      </c>
      <c r="M31" s="106"/>
    </row>
    <row r="32" spans="1:13">
      <c r="A32" s="102"/>
      <c r="B32" s="109">
        <f>'Tax Invoice'!D28</f>
        <v>20</v>
      </c>
      <c r="C32" s="119" t="s">
        <v>138</v>
      </c>
      <c r="D32" s="115" t="s">
        <v>138</v>
      </c>
      <c r="E32" s="123" t="s">
        <v>139</v>
      </c>
      <c r="F32" s="115" t="s">
        <v>99</v>
      </c>
      <c r="G32" s="175" t="s">
        <v>96</v>
      </c>
      <c r="H32" s="176"/>
      <c r="I32" s="116" t="s">
        <v>259</v>
      </c>
      <c r="J32" s="142">
        <f t="shared" si="0"/>
        <v>0.15000000000000002</v>
      </c>
      <c r="K32" s="111">
        <v>0.56999999999999995</v>
      </c>
      <c r="L32" s="113">
        <f t="shared" si="1"/>
        <v>3.0000000000000004</v>
      </c>
      <c r="M32" s="106"/>
    </row>
    <row r="33" spans="1:13">
      <c r="A33" s="102"/>
      <c r="B33" s="109">
        <f>'Tax Invoice'!D29</f>
        <v>20</v>
      </c>
      <c r="C33" s="119" t="s">
        <v>138</v>
      </c>
      <c r="D33" s="115" t="s">
        <v>138</v>
      </c>
      <c r="E33" s="123" t="s">
        <v>141</v>
      </c>
      <c r="F33" s="115" t="s">
        <v>95</v>
      </c>
      <c r="G33" s="175" t="s">
        <v>96</v>
      </c>
      <c r="H33" s="176"/>
      <c r="I33" s="116" t="s">
        <v>259</v>
      </c>
      <c r="J33" s="142">
        <f t="shared" si="0"/>
        <v>0.15000000000000002</v>
      </c>
      <c r="K33" s="111">
        <v>0.56999999999999995</v>
      </c>
      <c r="L33" s="113">
        <f t="shared" si="1"/>
        <v>3.0000000000000004</v>
      </c>
      <c r="M33" s="106"/>
    </row>
    <row r="34" spans="1:13">
      <c r="A34" s="102"/>
      <c r="B34" s="109">
        <f>'Tax Invoice'!D30</f>
        <v>20</v>
      </c>
      <c r="C34" s="119" t="s">
        <v>138</v>
      </c>
      <c r="D34" s="115" t="s">
        <v>138</v>
      </c>
      <c r="E34" s="123" t="s">
        <v>142</v>
      </c>
      <c r="F34" s="115" t="s">
        <v>93</v>
      </c>
      <c r="G34" s="175" t="s">
        <v>96</v>
      </c>
      <c r="H34" s="176"/>
      <c r="I34" s="116" t="s">
        <v>259</v>
      </c>
      <c r="J34" s="142">
        <f t="shared" si="0"/>
        <v>0.15000000000000002</v>
      </c>
      <c r="K34" s="111">
        <v>0.56999999999999995</v>
      </c>
      <c r="L34" s="113">
        <f t="shared" si="1"/>
        <v>3.0000000000000004</v>
      </c>
      <c r="M34" s="106"/>
    </row>
    <row r="35" spans="1:13">
      <c r="A35" s="102"/>
      <c r="B35" s="109">
        <f>'Tax Invoice'!D31</f>
        <v>5</v>
      </c>
      <c r="C35" s="119" t="s">
        <v>143</v>
      </c>
      <c r="D35" s="115" t="s">
        <v>143</v>
      </c>
      <c r="E35" s="123" t="s">
        <v>144</v>
      </c>
      <c r="F35" s="115" t="s">
        <v>95</v>
      </c>
      <c r="G35" s="175" t="s">
        <v>96</v>
      </c>
      <c r="H35" s="176"/>
      <c r="I35" s="116" t="s">
        <v>260</v>
      </c>
      <c r="J35" s="142">
        <f t="shared" si="0"/>
        <v>0.16</v>
      </c>
      <c r="K35" s="111">
        <v>0.62</v>
      </c>
      <c r="L35" s="113">
        <f t="shared" si="1"/>
        <v>0.8</v>
      </c>
      <c r="M35" s="106"/>
    </row>
    <row r="36" spans="1:13">
      <c r="A36" s="102"/>
      <c r="B36" s="109">
        <f>'Tax Invoice'!D32</f>
        <v>5</v>
      </c>
      <c r="C36" s="119" t="s">
        <v>143</v>
      </c>
      <c r="D36" s="115" t="s">
        <v>143</v>
      </c>
      <c r="E36" s="123" t="s">
        <v>146</v>
      </c>
      <c r="F36" s="115" t="s">
        <v>93</v>
      </c>
      <c r="G36" s="175" t="s">
        <v>96</v>
      </c>
      <c r="H36" s="176"/>
      <c r="I36" s="116" t="s">
        <v>260</v>
      </c>
      <c r="J36" s="142">
        <f t="shared" si="0"/>
        <v>0.16</v>
      </c>
      <c r="K36" s="111">
        <v>0.62</v>
      </c>
      <c r="L36" s="113">
        <f t="shared" si="1"/>
        <v>0.8</v>
      </c>
      <c r="M36" s="106"/>
    </row>
    <row r="37" spans="1:13">
      <c r="A37" s="102"/>
      <c r="B37" s="109">
        <f>'Tax Invoice'!D33</f>
        <v>10</v>
      </c>
      <c r="C37" s="119" t="s">
        <v>143</v>
      </c>
      <c r="D37" s="115" t="s">
        <v>143</v>
      </c>
      <c r="E37" s="123" t="s">
        <v>147</v>
      </c>
      <c r="F37" s="115" t="s">
        <v>98</v>
      </c>
      <c r="G37" s="175" t="s">
        <v>96</v>
      </c>
      <c r="H37" s="176"/>
      <c r="I37" s="116" t="s">
        <v>260</v>
      </c>
      <c r="J37" s="142">
        <f t="shared" si="0"/>
        <v>0.16</v>
      </c>
      <c r="K37" s="111">
        <v>0.62</v>
      </c>
      <c r="L37" s="113">
        <f t="shared" si="1"/>
        <v>1.6</v>
      </c>
      <c r="M37" s="106"/>
    </row>
    <row r="38" spans="1:13">
      <c r="A38" s="102"/>
      <c r="B38" s="109">
        <f>'Tax Invoice'!D34</f>
        <v>10</v>
      </c>
      <c r="C38" s="119" t="s">
        <v>143</v>
      </c>
      <c r="D38" s="115" t="s">
        <v>143</v>
      </c>
      <c r="E38" s="123" t="s">
        <v>148</v>
      </c>
      <c r="F38" s="115" t="s">
        <v>117</v>
      </c>
      <c r="G38" s="175" t="s">
        <v>96</v>
      </c>
      <c r="H38" s="176"/>
      <c r="I38" s="116" t="s">
        <v>260</v>
      </c>
      <c r="J38" s="142">
        <f t="shared" si="0"/>
        <v>0.16</v>
      </c>
      <c r="K38" s="111">
        <v>0.62</v>
      </c>
      <c r="L38" s="113">
        <f t="shared" si="1"/>
        <v>1.6</v>
      </c>
      <c r="M38" s="106"/>
    </row>
    <row r="39" spans="1:13" ht="24" customHeight="1">
      <c r="A39" s="102"/>
      <c r="B39" s="109">
        <f>'Tax Invoice'!D35</f>
        <v>1</v>
      </c>
      <c r="C39" s="119" t="s">
        <v>149</v>
      </c>
      <c r="D39" s="115" t="s">
        <v>149</v>
      </c>
      <c r="E39" s="123" t="s">
        <v>150</v>
      </c>
      <c r="F39" s="115" t="s">
        <v>151</v>
      </c>
      <c r="G39" s="175" t="s">
        <v>94</v>
      </c>
      <c r="H39" s="176"/>
      <c r="I39" s="116" t="s">
        <v>261</v>
      </c>
      <c r="J39" s="142">
        <f t="shared" si="0"/>
        <v>0.56000000000000005</v>
      </c>
      <c r="K39" s="111">
        <v>2.2200000000000002</v>
      </c>
      <c r="L39" s="113">
        <f t="shared" si="1"/>
        <v>0.56000000000000005</v>
      </c>
      <c r="M39" s="106"/>
    </row>
    <row r="40" spans="1:13" ht="24" customHeight="1">
      <c r="A40" s="102"/>
      <c r="B40" s="109">
        <f>'Tax Invoice'!D36</f>
        <v>2</v>
      </c>
      <c r="C40" s="119" t="s">
        <v>149</v>
      </c>
      <c r="D40" s="115" t="s">
        <v>149</v>
      </c>
      <c r="E40" s="123" t="s">
        <v>153</v>
      </c>
      <c r="F40" s="115" t="s">
        <v>151</v>
      </c>
      <c r="G40" s="175" t="s">
        <v>96</v>
      </c>
      <c r="H40" s="176"/>
      <c r="I40" s="116" t="s">
        <v>261</v>
      </c>
      <c r="J40" s="142">
        <f t="shared" si="0"/>
        <v>0.56000000000000005</v>
      </c>
      <c r="K40" s="111">
        <v>2.2200000000000002</v>
      </c>
      <c r="L40" s="113">
        <f t="shared" si="1"/>
        <v>1.1200000000000001</v>
      </c>
      <c r="M40" s="106"/>
    </row>
    <row r="41" spans="1:13" ht="24" customHeight="1">
      <c r="A41" s="102"/>
      <c r="B41" s="109">
        <f>'Tax Invoice'!D37</f>
        <v>1</v>
      </c>
      <c r="C41" s="119" t="s">
        <v>149</v>
      </c>
      <c r="D41" s="115" t="s">
        <v>149</v>
      </c>
      <c r="E41" s="123" t="s">
        <v>154</v>
      </c>
      <c r="F41" s="115" t="s">
        <v>155</v>
      </c>
      <c r="G41" s="175" t="s">
        <v>94</v>
      </c>
      <c r="H41" s="176"/>
      <c r="I41" s="116" t="s">
        <v>261</v>
      </c>
      <c r="J41" s="142">
        <f t="shared" si="0"/>
        <v>0.56000000000000005</v>
      </c>
      <c r="K41" s="111">
        <v>2.2200000000000002</v>
      </c>
      <c r="L41" s="113">
        <f t="shared" si="1"/>
        <v>0.56000000000000005</v>
      </c>
      <c r="M41" s="106"/>
    </row>
    <row r="42" spans="1:13" ht="24" customHeight="1">
      <c r="A42" s="102"/>
      <c r="B42" s="109">
        <f>'Tax Invoice'!D38</f>
        <v>2</v>
      </c>
      <c r="C42" s="119" t="s">
        <v>149</v>
      </c>
      <c r="D42" s="115" t="s">
        <v>149</v>
      </c>
      <c r="E42" s="123" t="s">
        <v>156</v>
      </c>
      <c r="F42" s="115" t="s">
        <v>155</v>
      </c>
      <c r="G42" s="175" t="s">
        <v>96</v>
      </c>
      <c r="H42" s="176"/>
      <c r="I42" s="116" t="s">
        <v>261</v>
      </c>
      <c r="J42" s="142">
        <f t="shared" si="0"/>
        <v>0.56000000000000005</v>
      </c>
      <c r="K42" s="111">
        <v>2.2200000000000002</v>
      </c>
      <c r="L42" s="113">
        <f t="shared" si="1"/>
        <v>1.1200000000000001</v>
      </c>
      <c r="M42" s="106"/>
    </row>
    <row r="43" spans="1:13" ht="24" customHeight="1">
      <c r="A43" s="102"/>
      <c r="B43" s="109">
        <f>'Tax Invoice'!D39</f>
        <v>2</v>
      </c>
      <c r="C43" s="119" t="s">
        <v>157</v>
      </c>
      <c r="D43" s="115" t="s">
        <v>157</v>
      </c>
      <c r="E43" s="123" t="s">
        <v>158</v>
      </c>
      <c r="F43" s="115" t="s">
        <v>98</v>
      </c>
      <c r="G43" s="175" t="s">
        <v>96</v>
      </c>
      <c r="H43" s="176"/>
      <c r="I43" s="116" t="s">
        <v>262</v>
      </c>
      <c r="J43" s="142">
        <f t="shared" si="0"/>
        <v>0.54</v>
      </c>
      <c r="K43" s="111">
        <v>2.15</v>
      </c>
      <c r="L43" s="113">
        <f t="shared" si="1"/>
        <v>1.08</v>
      </c>
      <c r="M43" s="106"/>
    </row>
    <row r="44" spans="1:13" ht="24" customHeight="1">
      <c r="A44" s="102"/>
      <c r="B44" s="109">
        <f>'Tax Invoice'!D40</f>
        <v>2</v>
      </c>
      <c r="C44" s="119" t="s">
        <v>157</v>
      </c>
      <c r="D44" s="115" t="s">
        <v>157</v>
      </c>
      <c r="E44" s="123" t="s">
        <v>160</v>
      </c>
      <c r="F44" s="115" t="s">
        <v>117</v>
      </c>
      <c r="G44" s="175" t="s">
        <v>96</v>
      </c>
      <c r="H44" s="176"/>
      <c r="I44" s="116" t="s">
        <v>262</v>
      </c>
      <c r="J44" s="142">
        <f t="shared" si="0"/>
        <v>0.54</v>
      </c>
      <c r="K44" s="111">
        <v>2.15</v>
      </c>
      <c r="L44" s="113">
        <f t="shared" si="1"/>
        <v>1.08</v>
      </c>
      <c r="M44" s="106"/>
    </row>
    <row r="45" spans="1:13" ht="24" customHeight="1">
      <c r="A45" s="102"/>
      <c r="B45" s="109">
        <f>'Tax Invoice'!D41</f>
        <v>2</v>
      </c>
      <c r="C45" s="119" t="s">
        <v>157</v>
      </c>
      <c r="D45" s="115" t="s">
        <v>157</v>
      </c>
      <c r="E45" s="123" t="s">
        <v>161</v>
      </c>
      <c r="F45" s="115" t="s">
        <v>123</v>
      </c>
      <c r="G45" s="175" t="s">
        <v>96</v>
      </c>
      <c r="H45" s="176"/>
      <c r="I45" s="116" t="s">
        <v>262</v>
      </c>
      <c r="J45" s="142">
        <f t="shared" si="0"/>
        <v>0.54</v>
      </c>
      <c r="K45" s="111">
        <v>2.15</v>
      </c>
      <c r="L45" s="113">
        <f t="shared" si="1"/>
        <v>1.08</v>
      </c>
      <c r="M45" s="106"/>
    </row>
    <row r="46" spans="1:13" ht="24" customHeight="1">
      <c r="A46" s="102"/>
      <c r="B46" s="109">
        <f>'Tax Invoice'!D42</f>
        <v>20</v>
      </c>
      <c r="C46" s="119" t="s">
        <v>162</v>
      </c>
      <c r="D46" s="115" t="s">
        <v>162</v>
      </c>
      <c r="E46" s="123" t="s">
        <v>163</v>
      </c>
      <c r="F46" s="115"/>
      <c r="G46" s="175"/>
      <c r="H46" s="176"/>
      <c r="I46" s="116" t="s">
        <v>249</v>
      </c>
      <c r="J46" s="142">
        <f t="shared" si="0"/>
        <v>0.05</v>
      </c>
      <c r="K46" s="111">
        <v>0.18</v>
      </c>
      <c r="L46" s="113">
        <f t="shared" si="1"/>
        <v>1</v>
      </c>
      <c r="M46" s="106"/>
    </row>
    <row r="47" spans="1:13" ht="12.95" customHeight="1">
      <c r="A47" s="102"/>
      <c r="B47" s="109">
        <f>'Tax Invoice'!D43</f>
        <v>20</v>
      </c>
      <c r="C47" s="119" t="s">
        <v>165</v>
      </c>
      <c r="D47" s="115" t="s">
        <v>165</v>
      </c>
      <c r="E47" s="123" t="s">
        <v>166</v>
      </c>
      <c r="F47" s="115"/>
      <c r="G47" s="175"/>
      <c r="H47" s="176"/>
      <c r="I47" s="116" t="s">
        <v>263</v>
      </c>
      <c r="J47" s="142">
        <f t="shared" si="0"/>
        <v>9.9999999999999992E-2</v>
      </c>
      <c r="K47" s="111">
        <v>0.38</v>
      </c>
      <c r="L47" s="113">
        <f t="shared" si="1"/>
        <v>1.9999999999999998</v>
      </c>
      <c r="M47" s="106"/>
    </row>
    <row r="48" spans="1:13" ht="13.5" customHeight="1">
      <c r="A48" s="102"/>
      <c r="B48" s="109">
        <f>'Tax Invoice'!D44</f>
        <v>30</v>
      </c>
      <c r="C48" s="119" t="s">
        <v>168</v>
      </c>
      <c r="D48" s="115" t="s">
        <v>168</v>
      </c>
      <c r="E48" s="123" t="s">
        <v>169</v>
      </c>
      <c r="F48" s="115"/>
      <c r="G48" s="175" t="s">
        <v>97</v>
      </c>
      <c r="H48" s="176"/>
      <c r="I48" s="116" t="s">
        <v>264</v>
      </c>
      <c r="J48" s="142">
        <f t="shared" si="0"/>
        <v>0.11</v>
      </c>
      <c r="K48" s="111">
        <v>0.43</v>
      </c>
      <c r="L48" s="113">
        <f t="shared" si="1"/>
        <v>3.3</v>
      </c>
      <c r="M48" s="106"/>
    </row>
    <row r="49" spans="1:13" ht="24" customHeight="1">
      <c r="A49" s="102"/>
      <c r="B49" s="109">
        <f>'Tax Invoice'!D45</f>
        <v>2</v>
      </c>
      <c r="C49" s="119" t="s">
        <v>171</v>
      </c>
      <c r="D49" s="115" t="s">
        <v>241</v>
      </c>
      <c r="E49" s="123" t="s">
        <v>172</v>
      </c>
      <c r="F49" s="115" t="s">
        <v>98</v>
      </c>
      <c r="G49" s="175"/>
      <c r="H49" s="176"/>
      <c r="I49" s="116" t="s">
        <v>250</v>
      </c>
      <c r="J49" s="142">
        <f t="shared" si="0"/>
        <v>0.56000000000000005</v>
      </c>
      <c r="K49" s="111">
        <v>2.23</v>
      </c>
      <c r="L49" s="113">
        <f t="shared" si="1"/>
        <v>1.1200000000000001</v>
      </c>
      <c r="M49" s="106"/>
    </row>
    <row r="50" spans="1:13" ht="24" customHeight="1">
      <c r="A50" s="102"/>
      <c r="B50" s="109">
        <f>'Tax Invoice'!D46</f>
        <v>2</v>
      </c>
      <c r="C50" s="119" t="s">
        <v>171</v>
      </c>
      <c r="D50" s="115" t="s">
        <v>241</v>
      </c>
      <c r="E50" s="123" t="s">
        <v>174</v>
      </c>
      <c r="F50" s="115" t="s">
        <v>117</v>
      </c>
      <c r="G50" s="175"/>
      <c r="H50" s="176"/>
      <c r="I50" s="116" t="s">
        <v>250</v>
      </c>
      <c r="J50" s="142">
        <f t="shared" si="0"/>
        <v>0.56000000000000005</v>
      </c>
      <c r="K50" s="111">
        <v>2.23</v>
      </c>
      <c r="L50" s="113">
        <f t="shared" si="1"/>
        <v>1.1200000000000001</v>
      </c>
      <c r="M50" s="106"/>
    </row>
    <row r="51" spans="1:13" ht="24" customHeight="1">
      <c r="A51" s="102"/>
      <c r="B51" s="109">
        <f>'Tax Invoice'!D47</f>
        <v>2</v>
      </c>
      <c r="C51" s="119" t="s">
        <v>171</v>
      </c>
      <c r="D51" s="115" t="s">
        <v>241</v>
      </c>
      <c r="E51" s="123" t="s">
        <v>175</v>
      </c>
      <c r="F51" s="115" t="s">
        <v>123</v>
      </c>
      <c r="G51" s="175"/>
      <c r="H51" s="176"/>
      <c r="I51" s="116" t="s">
        <v>250</v>
      </c>
      <c r="J51" s="142">
        <f t="shared" si="0"/>
        <v>0.56000000000000005</v>
      </c>
      <c r="K51" s="111">
        <v>2.23</v>
      </c>
      <c r="L51" s="113">
        <f t="shared" si="1"/>
        <v>1.1200000000000001</v>
      </c>
      <c r="M51" s="106"/>
    </row>
    <row r="52" spans="1:13" ht="12.95" customHeight="1">
      <c r="A52" s="102"/>
      <c r="B52" s="109">
        <f>'Tax Invoice'!D48</f>
        <v>15</v>
      </c>
      <c r="C52" s="119" t="s">
        <v>176</v>
      </c>
      <c r="D52" s="115" t="s">
        <v>176</v>
      </c>
      <c r="E52" s="123" t="s">
        <v>177</v>
      </c>
      <c r="F52" s="115" t="s">
        <v>178</v>
      </c>
      <c r="G52" s="175"/>
      <c r="H52" s="176"/>
      <c r="I52" s="116" t="s">
        <v>251</v>
      </c>
      <c r="J52" s="142">
        <f t="shared" si="0"/>
        <v>0.51</v>
      </c>
      <c r="K52" s="111">
        <v>2.0299999999999998</v>
      </c>
      <c r="L52" s="113">
        <f t="shared" si="1"/>
        <v>7.65</v>
      </c>
      <c r="M52" s="106"/>
    </row>
    <row r="53" spans="1:13" ht="12.95" customHeight="1">
      <c r="A53" s="102"/>
      <c r="B53" s="109">
        <f>'Tax Invoice'!D49</f>
        <v>15</v>
      </c>
      <c r="C53" s="119" t="s">
        <v>176</v>
      </c>
      <c r="D53" s="115" t="s">
        <v>176</v>
      </c>
      <c r="E53" s="123" t="s">
        <v>180</v>
      </c>
      <c r="F53" s="115" t="s">
        <v>95</v>
      </c>
      <c r="G53" s="175"/>
      <c r="H53" s="176"/>
      <c r="I53" s="116" t="s">
        <v>251</v>
      </c>
      <c r="J53" s="142">
        <f t="shared" si="0"/>
        <v>0.51</v>
      </c>
      <c r="K53" s="111">
        <v>2.0299999999999998</v>
      </c>
      <c r="L53" s="113">
        <f t="shared" si="1"/>
        <v>7.65</v>
      </c>
      <c r="M53" s="106"/>
    </row>
    <row r="54" spans="1:13" ht="12.95" customHeight="1">
      <c r="A54" s="102"/>
      <c r="B54" s="109">
        <f>'Tax Invoice'!D50</f>
        <v>2</v>
      </c>
      <c r="C54" s="119" t="s">
        <v>181</v>
      </c>
      <c r="D54" s="115" t="s">
        <v>242</v>
      </c>
      <c r="E54" s="123" t="s">
        <v>182</v>
      </c>
      <c r="F54" s="115" t="s">
        <v>98</v>
      </c>
      <c r="G54" s="175"/>
      <c r="H54" s="176"/>
      <c r="I54" s="116" t="s">
        <v>252</v>
      </c>
      <c r="J54" s="142">
        <f t="shared" ref="J54:J79" si="2">ROUNDUP(K54*$O$1,2)</f>
        <v>0.8</v>
      </c>
      <c r="K54" s="111">
        <v>3.2</v>
      </c>
      <c r="L54" s="113">
        <f t="shared" ref="L54:L79" si="3">J54*B54</f>
        <v>1.6</v>
      </c>
      <c r="M54" s="106"/>
    </row>
    <row r="55" spans="1:13" ht="12.95" customHeight="1">
      <c r="A55" s="102"/>
      <c r="B55" s="109">
        <f>'Tax Invoice'!D51</f>
        <v>2</v>
      </c>
      <c r="C55" s="119" t="s">
        <v>181</v>
      </c>
      <c r="D55" s="115" t="s">
        <v>242</v>
      </c>
      <c r="E55" s="123" t="s">
        <v>184</v>
      </c>
      <c r="F55" s="115" t="s">
        <v>117</v>
      </c>
      <c r="G55" s="175"/>
      <c r="H55" s="176"/>
      <c r="I55" s="116" t="s">
        <v>252</v>
      </c>
      <c r="J55" s="142">
        <f t="shared" si="2"/>
        <v>0.8</v>
      </c>
      <c r="K55" s="111">
        <v>3.2</v>
      </c>
      <c r="L55" s="113">
        <f t="shared" si="3"/>
        <v>1.6</v>
      </c>
      <c r="M55" s="106"/>
    </row>
    <row r="56" spans="1:13" ht="12.95" customHeight="1">
      <c r="A56" s="102"/>
      <c r="B56" s="109">
        <f>'Tax Invoice'!D52</f>
        <v>2</v>
      </c>
      <c r="C56" s="119" t="s">
        <v>181</v>
      </c>
      <c r="D56" s="115" t="s">
        <v>242</v>
      </c>
      <c r="E56" s="123" t="s">
        <v>185</v>
      </c>
      <c r="F56" s="115" t="s">
        <v>123</v>
      </c>
      <c r="G56" s="175"/>
      <c r="H56" s="176"/>
      <c r="I56" s="116" t="s">
        <v>252</v>
      </c>
      <c r="J56" s="142">
        <f t="shared" si="2"/>
        <v>0.8</v>
      </c>
      <c r="K56" s="111">
        <v>3.2</v>
      </c>
      <c r="L56" s="113">
        <f t="shared" si="3"/>
        <v>1.6</v>
      </c>
      <c r="M56" s="106"/>
    </row>
    <row r="57" spans="1:13">
      <c r="A57" s="102"/>
      <c r="B57" s="109">
        <f>'Tax Invoice'!D53</f>
        <v>20</v>
      </c>
      <c r="C57" s="119" t="s">
        <v>186</v>
      </c>
      <c r="D57" s="115" t="s">
        <v>186</v>
      </c>
      <c r="E57" s="123" t="s">
        <v>187</v>
      </c>
      <c r="F57" s="115" t="s">
        <v>98</v>
      </c>
      <c r="G57" s="175"/>
      <c r="H57" s="176"/>
      <c r="I57" s="116" t="s">
        <v>271</v>
      </c>
      <c r="J57" s="142">
        <f t="shared" si="2"/>
        <v>0.17</v>
      </c>
      <c r="K57" s="111">
        <v>0.66</v>
      </c>
      <c r="L57" s="113">
        <f t="shared" si="3"/>
        <v>3.4000000000000004</v>
      </c>
      <c r="M57" s="106"/>
    </row>
    <row r="58" spans="1:13">
      <c r="A58" s="102"/>
      <c r="B58" s="109">
        <f>'Tax Invoice'!D54</f>
        <v>20</v>
      </c>
      <c r="C58" s="119" t="s">
        <v>186</v>
      </c>
      <c r="D58" s="115" t="s">
        <v>186</v>
      </c>
      <c r="E58" s="123" t="s">
        <v>189</v>
      </c>
      <c r="F58" s="115" t="s">
        <v>117</v>
      </c>
      <c r="G58" s="175"/>
      <c r="H58" s="176"/>
      <c r="I58" s="116" t="s">
        <v>271</v>
      </c>
      <c r="J58" s="142">
        <f t="shared" si="2"/>
        <v>0.17</v>
      </c>
      <c r="K58" s="111">
        <v>0.66</v>
      </c>
      <c r="L58" s="113">
        <f t="shared" si="3"/>
        <v>3.4000000000000004</v>
      </c>
      <c r="M58" s="106"/>
    </row>
    <row r="59" spans="1:13" ht="24">
      <c r="A59" s="102"/>
      <c r="B59" s="109">
        <f>'Tax Invoice'!D55</f>
        <v>30</v>
      </c>
      <c r="C59" s="119" t="s">
        <v>190</v>
      </c>
      <c r="D59" s="115" t="s">
        <v>190</v>
      </c>
      <c r="E59" s="123" t="s">
        <v>191</v>
      </c>
      <c r="F59" s="115" t="s">
        <v>117</v>
      </c>
      <c r="G59" s="175"/>
      <c r="H59" s="176"/>
      <c r="I59" s="116" t="s">
        <v>275</v>
      </c>
      <c r="J59" s="142">
        <f t="shared" si="2"/>
        <v>0.17</v>
      </c>
      <c r="K59" s="111">
        <v>0.67</v>
      </c>
      <c r="L59" s="113">
        <f t="shared" si="3"/>
        <v>5.1000000000000005</v>
      </c>
      <c r="M59" s="106"/>
    </row>
    <row r="60" spans="1:13">
      <c r="A60" s="102"/>
      <c r="B60" s="109">
        <f>'Tax Invoice'!D56</f>
        <v>15</v>
      </c>
      <c r="C60" s="119" t="s">
        <v>193</v>
      </c>
      <c r="D60" s="115" t="s">
        <v>193</v>
      </c>
      <c r="E60" s="123" t="s">
        <v>194</v>
      </c>
      <c r="F60" s="115"/>
      <c r="G60" s="175" t="s">
        <v>95</v>
      </c>
      <c r="H60" s="176"/>
      <c r="I60" s="116" t="s">
        <v>259</v>
      </c>
      <c r="J60" s="142">
        <f t="shared" si="2"/>
        <v>0.27</v>
      </c>
      <c r="K60" s="111">
        <v>1.06</v>
      </c>
      <c r="L60" s="113">
        <f t="shared" si="3"/>
        <v>4.0500000000000007</v>
      </c>
      <c r="M60" s="106"/>
    </row>
    <row r="61" spans="1:13">
      <c r="A61" s="102"/>
      <c r="B61" s="109">
        <f>'Tax Invoice'!D57</f>
        <v>15</v>
      </c>
      <c r="C61" s="119" t="s">
        <v>193</v>
      </c>
      <c r="D61" s="115" t="s">
        <v>193</v>
      </c>
      <c r="E61" s="123" t="s">
        <v>196</v>
      </c>
      <c r="F61" s="115"/>
      <c r="G61" s="175" t="s">
        <v>93</v>
      </c>
      <c r="H61" s="176"/>
      <c r="I61" s="116" t="s">
        <v>259</v>
      </c>
      <c r="J61" s="142">
        <f t="shared" si="2"/>
        <v>0.27</v>
      </c>
      <c r="K61" s="111">
        <v>1.06</v>
      </c>
      <c r="L61" s="113">
        <f t="shared" si="3"/>
        <v>4.0500000000000007</v>
      </c>
      <c r="M61" s="106"/>
    </row>
    <row r="62" spans="1:13" ht="24">
      <c r="A62" s="102"/>
      <c r="B62" s="109">
        <f>'Tax Invoice'!D58</f>
        <v>30</v>
      </c>
      <c r="C62" s="119" t="s">
        <v>197</v>
      </c>
      <c r="D62" s="115" t="s">
        <v>243</v>
      </c>
      <c r="E62" s="123" t="s">
        <v>198</v>
      </c>
      <c r="F62" s="115" t="s">
        <v>97</v>
      </c>
      <c r="G62" s="175" t="s">
        <v>199</v>
      </c>
      <c r="H62" s="176"/>
      <c r="I62" s="116" t="s">
        <v>276</v>
      </c>
      <c r="J62" s="142">
        <f t="shared" si="2"/>
        <v>0.32</v>
      </c>
      <c r="K62" s="111">
        <v>1.25</v>
      </c>
      <c r="L62" s="113">
        <f t="shared" si="3"/>
        <v>9.6</v>
      </c>
      <c r="M62" s="106"/>
    </row>
    <row r="63" spans="1:13" ht="24">
      <c r="A63" s="102"/>
      <c r="B63" s="109">
        <f>'Tax Invoice'!D59</f>
        <v>30</v>
      </c>
      <c r="C63" s="119" t="s">
        <v>197</v>
      </c>
      <c r="D63" s="115" t="s">
        <v>244</v>
      </c>
      <c r="E63" s="123" t="s">
        <v>201</v>
      </c>
      <c r="F63" s="115" t="s">
        <v>97</v>
      </c>
      <c r="G63" s="175" t="s">
        <v>202</v>
      </c>
      <c r="H63" s="176"/>
      <c r="I63" s="116" t="s">
        <v>276</v>
      </c>
      <c r="J63" s="142">
        <f t="shared" si="2"/>
        <v>0.33</v>
      </c>
      <c r="K63" s="111">
        <v>1.3</v>
      </c>
      <c r="L63" s="113">
        <f t="shared" si="3"/>
        <v>9.9</v>
      </c>
      <c r="M63" s="106"/>
    </row>
    <row r="64" spans="1:13">
      <c r="A64" s="102"/>
      <c r="B64" s="109">
        <f>'Tax Invoice'!D60</f>
        <v>20</v>
      </c>
      <c r="C64" s="119" t="s">
        <v>203</v>
      </c>
      <c r="D64" s="115" t="s">
        <v>203</v>
      </c>
      <c r="E64" s="123" t="s">
        <v>204</v>
      </c>
      <c r="F64" s="115"/>
      <c r="G64" s="175" t="s">
        <v>93</v>
      </c>
      <c r="H64" s="176"/>
      <c r="I64" s="116" t="s">
        <v>272</v>
      </c>
      <c r="J64" s="142">
        <f t="shared" si="2"/>
        <v>0.27</v>
      </c>
      <c r="K64" s="111">
        <v>1.06</v>
      </c>
      <c r="L64" s="113">
        <f t="shared" si="3"/>
        <v>5.4</v>
      </c>
      <c r="M64" s="106"/>
    </row>
    <row r="65" spans="1:13">
      <c r="A65" s="102"/>
      <c r="B65" s="109">
        <f>'Tax Invoice'!D61</f>
        <v>20</v>
      </c>
      <c r="C65" s="119" t="s">
        <v>206</v>
      </c>
      <c r="D65" s="115" t="s">
        <v>206</v>
      </c>
      <c r="E65" s="123" t="s">
        <v>207</v>
      </c>
      <c r="F65" s="115"/>
      <c r="G65" s="175"/>
      <c r="H65" s="176"/>
      <c r="I65" s="116" t="s">
        <v>273</v>
      </c>
      <c r="J65" s="142">
        <f t="shared" si="2"/>
        <v>0.17</v>
      </c>
      <c r="K65" s="111">
        <v>0.67</v>
      </c>
      <c r="L65" s="113">
        <f t="shared" si="3"/>
        <v>3.4000000000000004</v>
      </c>
      <c r="M65" s="106"/>
    </row>
    <row r="66" spans="1:13" ht="24">
      <c r="A66" s="102"/>
      <c r="B66" s="109">
        <f>'Tax Invoice'!D62</f>
        <v>20</v>
      </c>
      <c r="C66" s="119" t="s">
        <v>209</v>
      </c>
      <c r="D66" s="115" t="s">
        <v>209</v>
      </c>
      <c r="E66" s="123" t="s">
        <v>210</v>
      </c>
      <c r="F66" s="115" t="s">
        <v>97</v>
      </c>
      <c r="G66" s="175"/>
      <c r="H66" s="176"/>
      <c r="I66" s="116" t="s">
        <v>274</v>
      </c>
      <c r="J66" s="142">
        <f t="shared" si="2"/>
        <v>0.23</v>
      </c>
      <c r="K66" s="111">
        <v>0.91</v>
      </c>
      <c r="L66" s="113">
        <f t="shared" si="3"/>
        <v>4.6000000000000005</v>
      </c>
      <c r="M66" s="106"/>
    </row>
    <row r="67" spans="1:13" ht="24">
      <c r="A67" s="102"/>
      <c r="B67" s="109">
        <f>'Tax Invoice'!D63</f>
        <v>10</v>
      </c>
      <c r="C67" s="119" t="s">
        <v>209</v>
      </c>
      <c r="D67" s="115" t="s">
        <v>209</v>
      </c>
      <c r="E67" s="123" t="s">
        <v>212</v>
      </c>
      <c r="F67" s="115" t="s">
        <v>213</v>
      </c>
      <c r="G67" s="175"/>
      <c r="H67" s="176"/>
      <c r="I67" s="116" t="s">
        <v>274</v>
      </c>
      <c r="J67" s="142">
        <f t="shared" si="2"/>
        <v>0.23</v>
      </c>
      <c r="K67" s="111">
        <v>0.91</v>
      </c>
      <c r="L67" s="113">
        <f t="shared" si="3"/>
        <v>2.3000000000000003</v>
      </c>
      <c r="M67" s="106"/>
    </row>
    <row r="68" spans="1:13" ht="24" customHeight="1">
      <c r="A68" s="102"/>
      <c r="B68" s="109">
        <f>'Tax Invoice'!D64</f>
        <v>5</v>
      </c>
      <c r="C68" s="119" t="s">
        <v>209</v>
      </c>
      <c r="D68" s="115" t="s">
        <v>209</v>
      </c>
      <c r="E68" s="123" t="s">
        <v>214</v>
      </c>
      <c r="F68" s="115" t="s">
        <v>215</v>
      </c>
      <c r="G68" s="175"/>
      <c r="H68" s="176"/>
      <c r="I68" s="116" t="s">
        <v>274</v>
      </c>
      <c r="J68" s="142">
        <f t="shared" si="2"/>
        <v>0.23</v>
      </c>
      <c r="K68" s="111">
        <v>0.91</v>
      </c>
      <c r="L68" s="113">
        <f t="shared" si="3"/>
        <v>1.1500000000000001</v>
      </c>
      <c r="M68" s="106"/>
    </row>
    <row r="69" spans="1:13" ht="24" customHeight="1">
      <c r="A69" s="102"/>
      <c r="B69" s="109">
        <f>'Tax Invoice'!D65</f>
        <v>10</v>
      </c>
      <c r="C69" s="119" t="s">
        <v>209</v>
      </c>
      <c r="D69" s="115" t="s">
        <v>209</v>
      </c>
      <c r="E69" s="123" t="s">
        <v>216</v>
      </c>
      <c r="F69" s="115" t="s">
        <v>217</v>
      </c>
      <c r="G69" s="175"/>
      <c r="H69" s="176"/>
      <c r="I69" s="116" t="s">
        <v>274</v>
      </c>
      <c r="J69" s="142">
        <f t="shared" si="2"/>
        <v>0.23</v>
      </c>
      <c r="K69" s="111">
        <v>0.91</v>
      </c>
      <c r="L69" s="113">
        <f t="shared" si="3"/>
        <v>2.3000000000000003</v>
      </c>
      <c r="M69" s="106"/>
    </row>
    <row r="70" spans="1:13" ht="24" customHeight="1">
      <c r="A70" s="102"/>
      <c r="B70" s="109">
        <f>'Tax Invoice'!D66</f>
        <v>10</v>
      </c>
      <c r="C70" s="119" t="s">
        <v>209</v>
      </c>
      <c r="D70" s="115" t="s">
        <v>209</v>
      </c>
      <c r="E70" s="123" t="s">
        <v>218</v>
      </c>
      <c r="F70" s="115" t="s">
        <v>219</v>
      </c>
      <c r="G70" s="175"/>
      <c r="H70" s="176"/>
      <c r="I70" s="116" t="s">
        <v>274</v>
      </c>
      <c r="J70" s="142">
        <f t="shared" si="2"/>
        <v>0.23</v>
      </c>
      <c r="K70" s="111">
        <v>0.91</v>
      </c>
      <c r="L70" s="113">
        <f t="shared" si="3"/>
        <v>2.3000000000000003</v>
      </c>
      <c r="M70" s="106"/>
    </row>
    <row r="71" spans="1:13" ht="24" customHeight="1">
      <c r="A71" s="102"/>
      <c r="B71" s="109">
        <f>'Tax Invoice'!D67</f>
        <v>10</v>
      </c>
      <c r="C71" s="119" t="s">
        <v>209</v>
      </c>
      <c r="D71" s="115" t="s">
        <v>209</v>
      </c>
      <c r="E71" s="123" t="s">
        <v>220</v>
      </c>
      <c r="F71" s="115" t="s">
        <v>221</v>
      </c>
      <c r="G71" s="175"/>
      <c r="H71" s="176"/>
      <c r="I71" s="116" t="s">
        <v>274</v>
      </c>
      <c r="J71" s="142">
        <f t="shared" si="2"/>
        <v>0.23</v>
      </c>
      <c r="K71" s="111">
        <v>0.91</v>
      </c>
      <c r="L71" s="113">
        <f t="shared" si="3"/>
        <v>2.3000000000000003</v>
      </c>
      <c r="M71" s="106"/>
    </row>
    <row r="72" spans="1:13" ht="24" customHeight="1">
      <c r="A72" s="102"/>
      <c r="B72" s="109">
        <f>'Tax Invoice'!D68</f>
        <v>5</v>
      </c>
      <c r="C72" s="119" t="s">
        <v>209</v>
      </c>
      <c r="D72" s="115" t="s">
        <v>209</v>
      </c>
      <c r="E72" s="123" t="s">
        <v>222</v>
      </c>
      <c r="F72" s="115" t="s">
        <v>223</v>
      </c>
      <c r="G72" s="175"/>
      <c r="H72" s="176"/>
      <c r="I72" s="116" t="s">
        <v>274</v>
      </c>
      <c r="J72" s="142">
        <f t="shared" si="2"/>
        <v>0.23</v>
      </c>
      <c r="K72" s="111">
        <v>0.91</v>
      </c>
      <c r="L72" s="113">
        <f t="shared" si="3"/>
        <v>1.1500000000000001</v>
      </c>
      <c r="M72" s="106"/>
    </row>
    <row r="73" spans="1:13" ht="24" customHeight="1">
      <c r="A73" s="102"/>
      <c r="B73" s="109">
        <f>'Tax Invoice'!D69</f>
        <v>5</v>
      </c>
      <c r="C73" s="119" t="s">
        <v>209</v>
      </c>
      <c r="D73" s="115" t="s">
        <v>209</v>
      </c>
      <c r="E73" s="123" t="s">
        <v>224</v>
      </c>
      <c r="F73" s="115" t="s">
        <v>225</v>
      </c>
      <c r="G73" s="175"/>
      <c r="H73" s="176"/>
      <c r="I73" s="116" t="s">
        <v>274</v>
      </c>
      <c r="J73" s="142">
        <f t="shared" si="2"/>
        <v>0.23</v>
      </c>
      <c r="K73" s="111">
        <v>0.91</v>
      </c>
      <c r="L73" s="113">
        <f t="shared" si="3"/>
        <v>1.1500000000000001</v>
      </c>
      <c r="M73" s="106"/>
    </row>
    <row r="74" spans="1:13" ht="24" customHeight="1">
      <c r="A74" s="102"/>
      <c r="B74" s="109">
        <f>'Tax Invoice'!D70</f>
        <v>5</v>
      </c>
      <c r="C74" s="119" t="s">
        <v>209</v>
      </c>
      <c r="D74" s="115" t="s">
        <v>209</v>
      </c>
      <c r="E74" s="123" t="s">
        <v>226</v>
      </c>
      <c r="F74" s="115" t="s">
        <v>227</v>
      </c>
      <c r="G74" s="175"/>
      <c r="H74" s="176"/>
      <c r="I74" s="116" t="s">
        <v>274</v>
      </c>
      <c r="J74" s="142">
        <f t="shared" si="2"/>
        <v>0.23</v>
      </c>
      <c r="K74" s="111">
        <v>0.91</v>
      </c>
      <c r="L74" s="113">
        <f t="shared" si="3"/>
        <v>1.1500000000000001</v>
      </c>
      <c r="M74" s="106"/>
    </row>
    <row r="75" spans="1:13" ht="24" customHeight="1">
      <c r="A75" s="102"/>
      <c r="B75" s="109">
        <f>'Tax Invoice'!D71</f>
        <v>5</v>
      </c>
      <c r="C75" s="119" t="s">
        <v>209</v>
      </c>
      <c r="D75" s="115" t="s">
        <v>209</v>
      </c>
      <c r="E75" s="123" t="s">
        <v>228</v>
      </c>
      <c r="F75" s="115" t="s">
        <v>229</v>
      </c>
      <c r="G75" s="175"/>
      <c r="H75" s="176"/>
      <c r="I75" s="116" t="s">
        <v>274</v>
      </c>
      <c r="J75" s="142">
        <f t="shared" si="2"/>
        <v>0.23</v>
      </c>
      <c r="K75" s="111">
        <v>0.91</v>
      </c>
      <c r="L75" s="113">
        <f t="shared" si="3"/>
        <v>1.1500000000000001</v>
      </c>
      <c r="M75" s="106"/>
    </row>
    <row r="76" spans="1:13" ht="24" customHeight="1">
      <c r="A76" s="102"/>
      <c r="B76" s="109">
        <f>'Tax Invoice'!D72</f>
        <v>10</v>
      </c>
      <c r="C76" s="119" t="s">
        <v>209</v>
      </c>
      <c r="D76" s="115" t="s">
        <v>209</v>
      </c>
      <c r="E76" s="123" t="s">
        <v>230</v>
      </c>
      <c r="F76" s="115" t="s">
        <v>103</v>
      </c>
      <c r="G76" s="175"/>
      <c r="H76" s="176"/>
      <c r="I76" s="116" t="s">
        <v>274</v>
      </c>
      <c r="J76" s="142">
        <f t="shared" si="2"/>
        <v>0.23</v>
      </c>
      <c r="K76" s="111">
        <v>0.91</v>
      </c>
      <c r="L76" s="113">
        <f t="shared" si="3"/>
        <v>2.3000000000000003</v>
      </c>
      <c r="M76" s="106"/>
    </row>
    <row r="77" spans="1:13" ht="24" customHeight="1">
      <c r="A77" s="102"/>
      <c r="B77" s="109">
        <f>'Tax Invoice'!D73</f>
        <v>5</v>
      </c>
      <c r="C77" s="119" t="s">
        <v>209</v>
      </c>
      <c r="D77" s="115" t="s">
        <v>209</v>
      </c>
      <c r="E77" s="123" t="s">
        <v>231</v>
      </c>
      <c r="F77" s="115" t="s">
        <v>232</v>
      </c>
      <c r="G77" s="175"/>
      <c r="H77" s="176"/>
      <c r="I77" s="116" t="s">
        <v>274</v>
      </c>
      <c r="J77" s="142">
        <f t="shared" si="2"/>
        <v>0.23</v>
      </c>
      <c r="K77" s="111">
        <v>0.91</v>
      </c>
      <c r="L77" s="113">
        <f t="shared" si="3"/>
        <v>1.1500000000000001</v>
      </c>
      <c r="M77" s="106"/>
    </row>
    <row r="78" spans="1:13" ht="15.75" customHeight="1">
      <c r="A78" s="102"/>
      <c r="B78" s="109">
        <f>'Tax Invoice'!D74</f>
        <v>5</v>
      </c>
      <c r="C78" s="119" t="s">
        <v>233</v>
      </c>
      <c r="D78" s="115" t="s">
        <v>233</v>
      </c>
      <c r="E78" s="123" t="s">
        <v>234</v>
      </c>
      <c r="F78" s="115" t="s">
        <v>151</v>
      </c>
      <c r="G78" s="175"/>
      <c r="H78" s="176"/>
      <c r="I78" s="116" t="s">
        <v>270</v>
      </c>
      <c r="J78" s="142">
        <f t="shared" si="2"/>
        <v>0.47000000000000003</v>
      </c>
      <c r="K78" s="111">
        <v>1.85</v>
      </c>
      <c r="L78" s="113">
        <f t="shared" si="3"/>
        <v>2.35</v>
      </c>
      <c r="M78" s="106"/>
    </row>
    <row r="79" spans="1:13" ht="15.75" customHeight="1">
      <c r="A79" s="102"/>
      <c r="B79" s="110">
        <f>'Tax Invoice'!D75</f>
        <v>3</v>
      </c>
      <c r="C79" s="120" t="s">
        <v>233</v>
      </c>
      <c r="D79" s="117" t="s">
        <v>233</v>
      </c>
      <c r="E79" s="124" t="s">
        <v>236</v>
      </c>
      <c r="F79" s="117" t="s">
        <v>155</v>
      </c>
      <c r="G79" s="181"/>
      <c r="H79" s="182"/>
      <c r="I79" s="118" t="s">
        <v>270</v>
      </c>
      <c r="J79" s="143">
        <f t="shared" si="2"/>
        <v>0.47000000000000003</v>
      </c>
      <c r="K79" s="112">
        <v>1.85</v>
      </c>
      <c r="L79" s="114">
        <f t="shared" si="3"/>
        <v>1.4100000000000001</v>
      </c>
      <c r="M79" s="106"/>
    </row>
    <row r="80" spans="1:13" ht="12.75" customHeight="1">
      <c r="A80" s="102"/>
      <c r="B80" s="154"/>
      <c r="C80" s="144"/>
      <c r="D80" s="144"/>
      <c r="E80" s="144"/>
      <c r="F80" s="144"/>
      <c r="G80" s="144"/>
      <c r="H80" s="144"/>
      <c r="I80" s="144"/>
      <c r="J80" s="157" t="s">
        <v>67</v>
      </c>
      <c r="K80" s="149" t="s">
        <v>67</v>
      </c>
      <c r="L80" s="152">
        <f>SUM(L22:L79)</f>
        <v>168.63000000000008</v>
      </c>
      <c r="M80" s="106"/>
    </row>
    <row r="81" spans="1:13" ht="12.75" customHeight="1">
      <c r="A81" s="102"/>
      <c r="B81" s="144"/>
      <c r="C81" s="144"/>
      <c r="D81" s="144"/>
      <c r="E81" s="144"/>
      <c r="F81" s="144"/>
      <c r="G81" s="144"/>
      <c r="H81" s="144"/>
      <c r="I81" s="144"/>
      <c r="J81" s="163" t="s">
        <v>253</v>
      </c>
      <c r="K81" s="148" t="s">
        <v>59</v>
      </c>
      <c r="L81" s="152">
        <f>Invoice!K81</f>
        <v>0</v>
      </c>
      <c r="M81" s="106"/>
    </row>
    <row r="82" spans="1:13" ht="12.75" customHeight="1">
      <c r="A82" s="102"/>
      <c r="B82" s="144"/>
      <c r="C82" s="144"/>
      <c r="D82" s="144"/>
      <c r="E82" s="144"/>
      <c r="F82" s="144"/>
      <c r="G82" s="144"/>
      <c r="H82" s="144"/>
      <c r="I82" s="144"/>
      <c r="J82" s="149" t="s">
        <v>68</v>
      </c>
      <c r="K82" s="149" t="s">
        <v>68</v>
      </c>
      <c r="L82" s="152">
        <f>SUM(L80:L81)</f>
        <v>168.63000000000008</v>
      </c>
      <c r="M82" s="106"/>
    </row>
    <row r="83" spans="1:13" ht="12.75" customHeight="1">
      <c r="A83" s="6"/>
      <c r="B83" s="183" t="s">
        <v>254</v>
      </c>
      <c r="C83" s="183"/>
      <c r="D83" s="183"/>
      <c r="E83" s="183"/>
      <c r="F83" s="183"/>
      <c r="G83" s="183"/>
      <c r="H83" s="183"/>
      <c r="I83" s="183"/>
      <c r="J83" s="183"/>
      <c r="K83" s="183"/>
      <c r="L83" s="183"/>
      <c r="M83" s="8"/>
    </row>
    <row r="84" spans="1:13" ht="21">
      <c r="A84" s="189" t="s">
        <v>268</v>
      </c>
      <c r="B84" s="190"/>
      <c r="C84" s="190"/>
      <c r="D84" s="190"/>
      <c r="E84" s="190"/>
      <c r="F84" s="190"/>
      <c r="G84" s="190"/>
      <c r="H84" s="190"/>
      <c r="I84" s="190"/>
      <c r="J84" s="190"/>
      <c r="K84" s="190"/>
      <c r="L84" s="190"/>
      <c r="M84" s="191"/>
    </row>
    <row r="85" spans="1:13" ht="44.25" customHeight="1">
      <c r="A85" s="186" t="s">
        <v>269</v>
      </c>
      <c r="B85" s="187"/>
      <c r="C85" s="187"/>
      <c r="D85" s="187"/>
      <c r="E85" s="187"/>
      <c r="F85" s="187"/>
      <c r="G85" s="187"/>
      <c r="H85" s="187"/>
      <c r="I85" s="187"/>
      <c r="J85" s="187"/>
      <c r="K85" s="187"/>
      <c r="L85" s="187"/>
      <c r="M85" s="188"/>
    </row>
  </sheetData>
  <mergeCells count="66">
    <mergeCell ref="G72:H72"/>
    <mergeCell ref="G78:H78"/>
    <mergeCell ref="G79:H79"/>
    <mergeCell ref="B83:L83"/>
    <mergeCell ref="G73:H73"/>
    <mergeCell ref="G74:H74"/>
    <mergeCell ref="G75:H75"/>
    <mergeCell ref="G76:H76"/>
    <mergeCell ref="G77:H77"/>
    <mergeCell ref="G67:H67"/>
    <mergeCell ref="G68:H68"/>
    <mergeCell ref="G69:H69"/>
    <mergeCell ref="G70:H70"/>
    <mergeCell ref="G71:H71"/>
    <mergeCell ref="G62:H62"/>
    <mergeCell ref="G63:H63"/>
    <mergeCell ref="G64:H64"/>
    <mergeCell ref="G65:H65"/>
    <mergeCell ref="G66:H66"/>
    <mergeCell ref="G57:H57"/>
    <mergeCell ref="G58:H58"/>
    <mergeCell ref="G59:H59"/>
    <mergeCell ref="G60:H60"/>
    <mergeCell ref="G61:H61"/>
    <mergeCell ref="G52:H52"/>
    <mergeCell ref="G53:H53"/>
    <mergeCell ref="G54:H54"/>
    <mergeCell ref="G55:H55"/>
    <mergeCell ref="G56:H56"/>
    <mergeCell ref="A85:M85"/>
    <mergeCell ref="A84:M84"/>
    <mergeCell ref="G37:H37"/>
    <mergeCell ref="G38:H38"/>
    <mergeCell ref="G39:H39"/>
    <mergeCell ref="G46:H46"/>
    <mergeCell ref="G47:H47"/>
    <mergeCell ref="G41:H41"/>
    <mergeCell ref="G42:H42"/>
    <mergeCell ref="G43:H43"/>
    <mergeCell ref="G44:H44"/>
    <mergeCell ref="G45:H45"/>
    <mergeCell ref="G48:H48"/>
    <mergeCell ref="G49:H49"/>
    <mergeCell ref="G50:H50"/>
    <mergeCell ref="G51:H51"/>
    <mergeCell ref="G31:H31"/>
    <mergeCell ref="G32:H32"/>
    <mergeCell ref="G33:H33"/>
    <mergeCell ref="G35:H35"/>
    <mergeCell ref="G36:H36"/>
    <mergeCell ref="L6:L7"/>
    <mergeCell ref="L10:L11"/>
    <mergeCell ref="L14:L15"/>
    <mergeCell ref="G20:H20"/>
    <mergeCell ref="G40:H40"/>
    <mergeCell ref="G21:H21"/>
    <mergeCell ref="G22:H22"/>
    <mergeCell ref="G23:H23"/>
    <mergeCell ref="G34:H34"/>
    <mergeCell ref="G24:H24"/>
    <mergeCell ref="G25:H25"/>
    <mergeCell ref="G26:H26"/>
    <mergeCell ref="G27:H27"/>
    <mergeCell ref="G28:H28"/>
    <mergeCell ref="G29:H29"/>
    <mergeCell ref="G30:H30"/>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664.85999999999967</v>
      </c>
      <c r="O2" s="15" t="s">
        <v>70</v>
      </c>
    </row>
    <row r="3" spans="1:15" s="15" customFormat="1" ht="13.5" thickBot="1">
      <c r="A3" s="16" t="s">
        <v>27</v>
      </c>
      <c r="F3" s="125"/>
      <c r="G3" s="156">
        <v>45594</v>
      </c>
      <c r="H3" s="155"/>
      <c r="N3" s="15">
        <v>664.85999999999967</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EUR</v>
      </c>
    </row>
    <row r="10" spans="1:15" s="15" customFormat="1" ht="13.5" thickBot="1">
      <c r="A10" s="28" t="s">
        <v>105</v>
      </c>
      <c r="B10" s="29"/>
      <c r="C10" s="29"/>
      <c r="D10" s="29"/>
      <c r="F10" s="30" t="s">
        <v>105</v>
      </c>
      <c r="G10" s="31"/>
      <c r="H10" s="32"/>
      <c r="K10" s="92" t="s">
        <v>73</v>
      </c>
      <c r="L10" s="27" t="s">
        <v>73</v>
      </c>
      <c r="M10" s="15">
        <v>1</v>
      </c>
    </row>
    <row r="11" spans="1:15" s="15" customFormat="1" ht="15.75" thickBot="1">
      <c r="A11" s="33" t="s">
        <v>106</v>
      </c>
      <c r="B11" s="34"/>
      <c r="C11" s="34"/>
      <c r="D11" s="34"/>
      <c r="F11" s="35" t="s">
        <v>106</v>
      </c>
      <c r="G11" s="36"/>
      <c r="H11" s="37"/>
      <c r="K11" s="90" t="s">
        <v>34</v>
      </c>
      <c r="L11" s="38" t="s">
        <v>35</v>
      </c>
      <c r="M11" s="15">
        <f>VLOOKUP(G3,[1]Sheet1!$A$9:$I$7290,2,FALSE)</f>
        <v>33.619999999999997</v>
      </c>
    </row>
    <row r="12" spans="1:15" s="15" customFormat="1" ht="15.75" thickBot="1">
      <c r="A12" s="33" t="s">
        <v>107</v>
      </c>
      <c r="B12" s="34"/>
      <c r="C12" s="34"/>
      <c r="D12" s="34"/>
      <c r="E12" s="77"/>
      <c r="F12" s="35" t="s">
        <v>107</v>
      </c>
      <c r="G12" s="36"/>
      <c r="H12" s="37"/>
      <c r="K12" s="90" t="s">
        <v>36</v>
      </c>
      <c r="L12" s="38" t="s">
        <v>10</v>
      </c>
      <c r="M12" s="15">
        <f>VLOOKUP(G3,[1]Sheet1!$A$9:$I$7290,3,FALSE)</f>
        <v>36.17</v>
      </c>
    </row>
    <row r="13" spans="1:15" s="15" customFormat="1" ht="15.75" thickBot="1">
      <c r="A13" s="33" t="s">
        <v>108</v>
      </c>
      <c r="B13" s="34"/>
      <c r="C13" s="34"/>
      <c r="D13" s="34"/>
      <c r="E13" s="100" t="s">
        <v>10</v>
      </c>
      <c r="F13" s="35" t="s">
        <v>108</v>
      </c>
      <c r="G13" s="36"/>
      <c r="H13" s="37"/>
      <c r="K13" s="90" t="s">
        <v>37</v>
      </c>
      <c r="L13" s="38" t="s">
        <v>38</v>
      </c>
      <c r="M13" s="101">
        <f>VLOOKUP(G3,[1]Sheet1!$A$9:$I$7290,4,FALSE)</f>
        <v>43.37</v>
      </c>
    </row>
    <row r="14" spans="1:15" s="15" customFormat="1" ht="15.75" thickBot="1">
      <c r="A14" s="33" t="s">
        <v>109</v>
      </c>
      <c r="B14" s="34"/>
      <c r="C14" s="34"/>
      <c r="D14" s="34"/>
      <c r="E14" s="100">
        <f>VLOOKUP(J9,$L$10:$M$17,2,FALSE)</f>
        <v>36.17</v>
      </c>
      <c r="F14" s="35" t="s">
        <v>109</v>
      </c>
      <c r="G14" s="36"/>
      <c r="H14" s="37"/>
      <c r="K14" s="90" t="s">
        <v>39</v>
      </c>
      <c r="L14" s="38" t="s">
        <v>40</v>
      </c>
      <c r="M14" s="15">
        <f>VLOOKUP(G3,[1]Sheet1!$A$9:$I$7290,5,FALSE)</f>
        <v>21.73</v>
      </c>
    </row>
    <row r="15" spans="1:15" s="15" customFormat="1" ht="15.75" thickBot="1">
      <c r="A15" s="39" t="s">
        <v>246</v>
      </c>
      <c r="F15" s="40" t="s">
        <v>246</v>
      </c>
      <c r="G15" s="41"/>
      <c r="H15" s="42"/>
      <c r="K15" s="91" t="s">
        <v>41</v>
      </c>
      <c r="L15" s="43" t="s">
        <v>42</v>
      </c>
      <c r="M15" s="15">
        <f>VLOOKUP(G3,[1]Sheet1!$A$9:$I$7290,6,FALSE)</f>
        <v>24.01</v>
      </c>
    </row>
    <row r="16" spans="1:15" s="15" customFormat="1" ht="15.75" thickBot="1">
      <c r="A16" s="44"/>
      <c r="K16" s="91" t="s">
        <v>43</v>
      </c>
      <c r="L16" s="43" t="s">
        <v>44</v>
      </c>
      <c r="M16" s="15">
        <f>VLOOKUP(G3,[1]Sheet1!$A$9:$I$7290,7,FALSE)</f>
        <v>19.829999999999998</v>
      </c>
    </row>
    <row r="17" spans="1:13" s="15" customFormat="1" ht="13.5" thickBot="1">
      <c r="A17" s="45" t="s">
        <v>45</v>
      </c>
      <c r="B17" s="46" t="s">
        <v>46</v>
      </c>
      <c r="C17" s="47" t="s">
        <v>74</v>
      </c>
      <c r="D17" s="47" t="s">
        <v>62</v>
      </c>
      <c r="E17" s="47" t="s">
        <v>72</v>
      </c>
      <c r="F17" s="47" t="str">
        <f>CONCATENATE("Amount ",,J9)</f>
        <v>Amount EUR</v>
      </c>
      <c r="G17" s="46" t="s">
        <v>47</v>
      </c>
      <c r="H17" s="46" t="s">
        <v>48</v>
      </c>
      <c r="J17" s="15" t="s">
        <v>49</v>
      </c>
      <c r="K17" s="15" t="s">
        <v>6</v>
      </c>
      <c r="L17" s="15" t="s">
        <v>82</v>
      </c>
      <c r="M17" s="15">
        <v>0.24</v>
      </c>
    </row>
    <row r="18" spans="1:13" s="54" customFormat="1" ht="12.75" customHeight="1">
      <c r="A18" s="192" t="str">
        <f>IF(LEN('Copy paste to Here'!G22) &gt; 5, CONCATENATE('Copy paste to Here'!G22, 'Copy paste to Here'!D22, 'Copy paste to Here'!E22), "Empty Cell")</f>
        <v>PVD plated 316L surgical steel barbell, 1.2mm (16g) with two 3mm ballsLength: 10mmColor: Gold</v>
      </c>
      <c r="B18" s="193" t="str">
        <f>'Copy paste to Here'!C22</f>
        <v>BBETB</v>
      </c>
      <c r="C18" s="194" t="s">
        <v>112</v>
      </c>
      <c r="D18" s="194">
        <f>Invoice!B22</f>
        <v>4</v>
      </c>
      <c r="E18" s="195">
        <f>'Shipping Invoice'!K22*$N$1</f>
        <v>0.56999999999999995</v>
      </c>
      <c r="F18" s="195">
        <f>D18*E18</f>
        <v>2.2799999999999998</v>
      </c>
      <c r="G18" s="196">
        <f>E18*$E$14</f>
        <v>20.616899999999998</v>
      </c>
      <c r="H18" s="197">
        <f>D18*G18</f>
        <v>82.46759999999999</v>
      </c>
    </row>
    <row r="19" spans="1:13" s="54" customFormat="1" ht="12.75" customHeight="1">
      <c r="A19" s="192" t="str">
        <f>IF(LEN('Copy paste to Here'!G23) &gt; 5, CONCATENATE('Copy paste to Here'!G23, 'Copy paste to Here'!D23, 'Copy paste to Here'!E23), "Empty Cell")</f>
        <v>PVD plated 316L surgical steel barbell, 1.2mm (16g) with two 3mm ballsLength: 12mmColor: Gold</v>
      </c>
      <c r="B19" s="193" t="str">
        <f>'Copy paste to Here'!C23</f>
        <v>BBETB</v>
      </c>
      <c r="C19" s="194" t="s">
        <v>112</v>
      </c>
      <c r="D19" s="194">
        <f>Invoice!B23</f>
        <v>4</v>
      </c>
      <c r="E19" s="195">
        <f>'Shipping Invoice'!K23*$N$1</f>
        <v>0.56999999999999995</v>
      </c>
      <c r="F19" s="195">
        <f t="shared" ref="F19:F82" si="0">D19*E19</f>
        <v>2.2799999999999998</v>
      </c>
      <c r="G19" s="196">
        <f t="shared" ref="G19:G82" si="1">E19*$E$14</f>
        <v>20.616899999999998</v>
      </c>
      <c r="H19" s="198">
        <f t="shared" ref="H19:H82" si="2">D19*G19</f>
        <v>82.46759999999999</v>
      </c>
    </row>
    <row r="20" spans="1:13" s="54" customFormat="1" ht="12.75" customHeight="1">
      <c r="A20" s="192" t="str">
        <f>IF(LEN('Copy paste to Here'!G24) &gt; 5, CONCATENATE('Copy paste to Here'!G24, 'Copy paste to Here'!D24, 'Copy paste to Here'!E24), "Empty Cell")</f>
        <v>PVD plated 316L surgical steel barbell, 1.2mm (16g) with two 3mm ballsLength: 14mmColor: Gold</v>
      </c>
      <c r="B20" s="193" t="str">
        <f>'Copy paste to Here'!C24</f>
        <v>BBETB</v>
      </c>
      <c r="C20" s="194" t="s">
        <v>112</v>
      </c>
      <c r="D20" s="194">
        <f>Invoice!B24</f>
        <v>4</v>
      </c>
      <c r="E20" s="195">
        <f>'Shipping Invoice'!K24*$N$1</f>
        <v>0.56999999999999995</v>
      </c>
      <c r="F20" s="195">
        <f t="shared" si="0"/>
        <v>2.2799999999999998</v>
      </c>
      <c r="G20" s="196">
        <f t="shared" si="1"/>
        <v>20.616899999999998</v>
      </c>
      <c r="H20" s="198">
        <f t="shared" si="2"/>
        <v>82.46759999999999</v>
      </c>
    </row>
    <row r="21" spans="1:13" s="54" customFormat="1" ht="12.75" customHeight="1">
      <c r="A21" s="192" t="str">
        <f>IF(LEN('Copy paste to Here'!G25) &gt; 5, CONCATENATE('Copy paste to Here'!G25, 'Copy paste to Here'!D25, 'Copy paste to Here'!E25), "Empty Cell")</f>
        <v>PVD plated 316L surgical steel nipple or tongue barbell, 1.6mm (14g) with two 5mm ballsLength: 12mmColor: Gold</v>
      </c>
      <c r="B21" s="193" t="str">
        <f>'Copy paste to Here'!C25</f>
        <v>BBTB5</v>
      </c>
      <c r="C21" s="194" t="s">
        <v>118</v>
      </c>
      <c r="D21" s="194">
        <f>Invoice!B25</f>
        <v>4</v>
      </c>
      <c r="E21" s="195">
        <f>'Shipping Invoice'!K25*$N$1</f>
        <v>0.68</v>
      </c>
      <c r="F21" s="195">
        <f t="shared" si="0"/>
        <v>2.72</v>
      </c>
      <c r="G21" s="196">
        <f t="shared" si="1"/>
        <v>24.595600000000005</v>
      </c>
      <c r="H21" s="198">
        <f t="shared" si="2"/>
        <v>98.382400000000018</v>
      </c>
      <c r="L21" s="199"/>
    </row>
    <row r="22" spans="1:13" s="54" customFormat="1" ht="12.75" customHeight="1">
      <c r="A22" s="192" t="str">
        <f>IF(LEN('Copy paste to Here'!G26) &gt; 5, CONCATENATE('Copy paste to Here'!G26, 'Copy paste to Here'!D26, 'Copy paste to Here'!E26), "Empty Cell")</f>
        <v>PVD plated 316L surgical steel nipple or tongue barbell, 1.6mm (14g) with two 5mm ballsLength: 14mmColor: Gold</v>
      </c>
      <c r="B22" s="193" t="str">
        <f>'Copy paste to Here'!C26</f>
        <v>BBTB5</v>
      </c>
      <c r="C22" s="194" t="s">
        <v>118</v>
      </c>
      <c r="D22" s="194">
        <f>Invoice!B26</f>
        <v>4</v>
      </c>
      <c r="E22" s="195">
        <f>'Shipping Invoice'!K26*$N$1</f>
        <v>0.67</v>
      </c>
      <c r="F22" s="195">
        <f t="shared" si="0"/>
        <v>2.68</v>
      </c>
      <c r="G22" s="196">
        <f t="shared" si="1"/>
        <v>24.233900000000002</v>
      </c>
      <c r="H22" s="198">
        <f t="shared" si="2"/>
        <v>96.935600000000008</v>
      </c>
    </row>
    <row r="23" spans="1:13" s="54" customFormat="1" ht="12.75" customHeight="1">
      <c r="A23" s="192" t="str">
        <f>IF(LEN('Copy paste to Here'!G27) &gt; 5, CONCATENATE('Copy paste to Here'!G27, 'Copy paste to Here'!D27, 'Copy paste to Here'!E27), "Empty Cell")</f>
        <v>PVD plated 316L surgical steel nipple or tongue barbell, 1.6mm (14g) with two 5mm ballsLength: 16mmColor: Gold</v>
      </c>
      <c r="B23" s="193" t="str">
        <f>'Copy paste to Here'!C27</f>
        <v>BBTB5</v>
      </c>
      <c r="C23" s="194" t="s">
        <v>118</v>
      </c>
      <c r="D23" s="194">
        <f>Invoice!B27</f>
        <v>4</v>
      </c>
      <c r="E23" s="195">
        <f>'Shipping Invoice'!K27*$N$1</f>
        <v>0.67</v>
      </c>
      <c r="F23" s="195">
        <f t="shared" si="0"/>
        <v>2.68</v>
      </c>
      <c r="G23" s="196">
        <f t="shared" si="1"/>
        <v>24.233900000000002</v>
      </c>
      <c r="H23" s="198">
        <f t="shared" si="2"/>
        <v>96.935600000000008</v>
      </c>
    </row>
    <row r="24" spans="1:13" s="54" customFormat="1" ht="12.75" customHeight="1">
      <c r="A24" s="192" t="str">
        <f>IF(LEN('Copy paste to Here'!G28) &gt; 5, CONCATENATE('Copy paste to Here'!G28, 'Copy paste to Here'!D28, 'Copy paste to Here'!E28), "Empty Cell")</f>
        <v>Piercing supplies: Assortment of 12 to 250 pcs. of EO gas sterilized piercing: 316L surgical steel labrets, 1.2mm (16g) with a 3mm ballQuantity In Bulk: 50 pcs.Length: 10mm</v>
      </c>
      <c r="B24" s="193" t="str">
        <f>'Copy paste to Here'!C28</f>
        <v>BLK470</v>
      </c>
      <c r="C24" s="194" t="s">
        <v>237</v>
      </c>
      <c r="D24" s="194">
        <f>Invoice!B28</f>
        <v>1</v>
      </c>
      <c r="E24" s="195">
        <f>'Shipping Invoice'!K28*$N$1</f>
        <v>30.95</v>
      </c>
      <c r="F24" s="195">
        <f t="shared" si="0"/>
        <v>30.95</v>
      </c>
      <c r="G24" s="196">
        <f t="shared" si="1"/>
        <v>1119.4615000000001</v>
      </c>
      <c r="H24" s="198">
        <f t="shared" si="2"/>
        <v>1119.4615000000001</v>
      </c>
    </row>
    <row r="25" spans="1:13" s="54" customFormat="1" ht="12.75" customHeight="1">
      <c r="A25" s="192" t="str">
        <f>IF(LEN('Copy paste to Here'!G29) &gt; 5, CONCATENATE('Copy paste to Here'!G29, 'Copy paste to Here'!D29, 'Copy paste to Here'!E29), "Empty Cell")</f>
        <v>Piercing supplies: Assortment of 12 to 250 pcs. of EO gas sterilized piercing: 316L surgical steel barbells, 1.2mm (16g) with two 3mm ballsQuantity In Bulk: 12 pcs.Length: 12mm</v>
      </c>
      <c r="B25" s="193" t="str">
        <f>'Copy paste to Here'!C29</f>
        <v>BLK481</v>
      </c>
      <c r="C25" s="194" t="s">
        <v>238</v>
      </c>
      <c r="D25" s="194">
        <f>Invoice!B29</f>
        <v>2</v>
      </c>
      <c r="E25" s="195">
        <f>'Shipping Invoice'!K29*$N$1</f>
        <v>7.54</v>
      </c>
      <c r="F25" s="195">
        <f t="shared" si="0"/>
        <v>15.08</v>
      </c>
      <c r="G25" s="196">
        <f t="shared" si="1"/>
        <v>272.72180000000003</v>
      </c>
      <c r="H25" s="198">
        <f t="shared" si="2"/>
        <v>545.44360000000006</v>
      </c>
    </row>
    <row r="26" spans="1:13" s="54" customFormat="1" ht="12.75" customHeight="1">
      <c r="A26" s="192" t="str">
        <f>IF(LEN('Copy paste to Here'!G30) &gt; 5, CONCATENATE('Copy paste to Here'!G30, 'Copy paste to Here'!D30, 'Copy paste to Here'!E30), "Empty Cell")</f>
        <v>Piercing supplies: Assortment of 12 to 250 pcs. of EO gas sterilized piercing: 316L surgical steel barbells, 1.2mm (16g) with two 3mm ballsQuantity In Bulk: 24 pcs.Length: 14mm</v>
      </c>
      <c r="B26" s="193" t="str">
        <f>'Copy paste to Here'!C30</f>
        <v>BLK481</v>
      </c>
      <c r="C26" s="194" t="s">
        <v>239</v>
      </c>
      <c r="D26" s="194">
        <f>Invoice!B30</f>
        <v>2</v>
      </c>
      <c r="E26" s="195">
        <f>'Shipping Invoice'!K30*$N$1</f>
        <v>14.93</v>
      </c>
      <c r="F26" s="195">
        <f t="shared" si="0"/>
        <v>29.86</v>
      </c>
      <c r="G26" s="196">
        <f t="shared" si="1"/>
        <v>540.0181</v>
      </c>
      <c r="H26" s="198">
        <f t="shared" si="2"/>
        <v>1080.0362</v>
      </c>
    </row>
    <row r="27" spans="1:13" s="54" customFormat="1" ht="12.75" customHeight="1">
      <c r="A27" s="192" t="str">
        <f>IF(LEN('Copy paste to Here'!G31) &gt; 5, CONCATENATE('Copy paste to Here'!G31, 'Copy paste to Here'!D31, 'Copy paste to Here'!E31), "Empty Cell")</f>
        <v>Piercing supplies: Assortment of 12 to 250 pcs. of EO gas sterilized piercing: 316L surgical steel nose screws, 0.8mm (20g) with 2mm bezel set color crystal in a round ball (including the size of the cup is 2.5mm )Quantity In Bulk: 100 pcs.Crystal Color: Assorted</v>
      </c>
      <c r="B27" s="193" t="str">
        <f>'Copy paste to Here'!C31</f>
        <v>BLK483</v>
      </c>
      <c r="C27" s="194" t="s">
        <v>240</v>
      </c>
      <c r="D27" s="194">
        <f>Invoice!B31</f>
        <v>1</v>
      </c>
      <c r="E27" s="195">
        <f>'Shipping Invoice'!K31*$N$1</f>
        <v>82.25</v>
      </c>
      <c r="F27" s="195">
        <f t="shared" si="0"/>
        <v>82.25</v>
      </c>
      <c r="G27" s="196">
        <f t="shared" si="1"/>
        <v>2974.9825000000001</v>
      </c>
      <c r="H27" s="198">
        <f t="shared" si="2"/>
        <v>2974.9825000000001</v>
      </c>
    </row>
    <row r="28" spans="1:13" s="54" customFormat="1" ht="12.75" customHeight="1">
      <c r="A28" s="192" t="str">
        <f>IF(LEN('Copy paste to Here'!G32) &gt; 5, CONCATENATE('Copy paste to Here'!G32, 'Copy paste to Here'!D32, 'Copy paste to Here'!E32), "Empty Cell")</f>
        <v>Premium PVD plated 316L surgical steel banana, 1.2mm (16g) with two 3mm ballsLength: 6mmColor: Gold</v>
      </c>
      <c r="B28" s="193" t="str">
        <f>'Copy paste to Here'!C32</f>
        <v>BNETB</v>
      </c>
      <c r="C28" s="194" t="s">
        <v>138</v>
      </c>
      <c r="D28" s="194">
        <f>Invoice!B32</f>
        <v>20</v>
      </c>
      <c r="E28" s="195">
        <f>'Shipping Invoice'!K32*$N$1</f>
        <v>0.56999999999999995</v>
      </c>
      <c r="F28" s="195">
        <f t="shared" si="0"/>
        <v>11.399999999999999</v>
      </c>
      <c r="G28" s="196">
        <f t="shared" si="1"/>
        <v>20.616899999999998</v>
      </c>
      <c r="H28" s="198">
        <f t="shared" si="2"/>
        <v>412.33799999999997</v>
      </c>
    </row>
    <row r="29" spans="1:13" s="54" customFormat="1" ht="12.75" customHeight="1">
      <c r="A29" s="192" t="str">
        <f>IF(LEN('Copy paste to Here'!G33) &gt; 5, CONCATENATE('Copy paste to Here'!G33, 'Copy paste to Here'!D33, 'Copy paste to Here'!E33), "Empty Cell")</f>
        <v>Premium PVD plated 316L surgical steel banana, 1.2mm (16g) with two 3mm ballsLength: 8mmColor: Gold</v>
      </c>
      <c r="B29" s="193" t="str">
        <f>'Copy paste to Here'!C33</f>
        <v>BNETB</v>
      </c>
      <c r="C29" s="194" t="s">
        <v>138</v>
      </c>
      <c r="D29" s="194">
        <f>Invoice!B33</f>
        <v>20</v>
      </c>
      <c r="E29" s="195">
        <f>'Shipping Invoice'!K33*$N$1</f>
        <v>0.56999999999999995</v>
      </c>
      <c r="F29" s="195">
        <f t="shared" si="0"/>
        <v>11.399999999999999</v>
      </c>
      <c r="G29" s="196">
        <f t="shared" si="1"/>
        <v>20.616899999999998</v>
      </c>
      <c r="H29" s="198">
        <f t="shared" si="2"/>
        <v>412.33799999999997</v>
      </c>
    </row>
    <row r="30" spans="1:13" s="54" customFormat="1" ht="12.75" customHeight="1">
      <c r="A30" s="192" t="str">
        <f>IF(LEN('Copy paste to Here'!G34) &gt; 5, CONCATENATE('Copy paste to Here'!G34, 'Copy paste to Here'!D34, 'Copy paste to Here'!E34), "Empty Cell")</f>
        <v>Premium PVD plated 316L surgical steel banana, 1.2mm (16g) with two 3mm ballsLength: 10mmColor: Gold</v>
      </c>
      <c r="B30" s="193" t="str">
        <f>'Copy paste to Here'!C34</f>
        <v>BNETB</v>
      </c>
      <c r="C30" s="194" t="s">
        <v>138</v>
      </c>
      <c r="D30" s="194">
        <f>Invoice!B34</f>
        <v>20</v>
      </c>
      <c r="E30" s="195">
        <f>'Shipping Invoice'!K34*$N$1</f>
        <v>0.56999999999999995</v>
      </c>
      <c r="F30" s="195">
        <f t="shared" si="0"/>
        <v>11.399999999999999</v>
      </c>
      <c r="G30" s="196">
        <f t="shared" si="1"/>
        <v>20.616899999999998</v>
      </c>
      <c r="H30" s="198">
        <f t="shared" si="2"/>
        <v>412.33799999999997</v>
      </c>
    </row>
    <row r="31" spans="1:13" s="54" customFormat="1" ht="12.75" customHeight="1">
      <c r="A31" s="192" t="str">
        <f>IF(LEN('Copy paste to Here'!G35) &gt; 5, CONCATENATE('Copy paste to Here'!G35, 'Copy paste to Here'!D35, 'Copy paste to Here'!E35), "Empty Cell")</f>
        <v>PVD plated 316L surgical steel circular barbell, 1.6mm (14g) with two 4mm ballsLength: 8mmColor: Gold</v>
      </c>
      <c r="B31" s="193" t="str">
        <f>'Copy paste to Here'!C35</f>
        <v>CBTB4</v>
      </c>
      <c r="C31" s="194" t="s">
        <v>143</v>
      </c>
      <c r="D31" s="194">
        <f>Invoice!B35</f>
        <v>5</v>
      </c>
      <c r="E31" s="195">
        <f>'Shipping Invoice'!K35*$N$1</f>
        <v>0.62</v>
      </c>
      <c r="F31" s="195">
        <f t="shared" si="0"/>
        <v>3.1</v>
      </c>
      <c r="G31" s="196">
        <f t="shared" si="1"/>
        <v>22.4254</v>
      </c>
      <c r="H31" s="198">
        <f t="shared" si="2"/>
        <v>112.127</v>
      </c>
    </row>
    <row r="32" spans="1:13" s="54" customFormat="1" ht="12.75" customHeight="1">
      <c r="A32" s="192" t="str">
        <f>IF(LEN('Copy paste to Here'!G36) &gt; 5, CONCATENATE('Copy paste to Here'!G36, 'Copy paste to Here'!D36, 'Copy paste to Here'!E36), "Empty Cell")</f>
        <v>PVD plated 316L surgical steel circular barbell, 1.6mm (14g) with two 4mm ballsLength: 10mmColor: Gold</v>
      </c>
      <c r="B32" s="193" t="str">
        <f>'Copy paste to Here'!C36</f>
        <v>CBTB4</v>
      </c>
      <c r="C32" s="194" t="s">
        <v>143</v>
      </c>
      <c r="D32" s="194">
        <f>Invoice!B36</f>
        <v>5</v>
      </c>
      <c r="E32" s="195">
        <f>'Shipping Invoice'!K36*$N$1</f>
        <v>0.62</v>
      </c>
      <c r="F32" s="195">
        <f t="shared" si="0"/>
        <v>3.1</v>
      </c>
      <c r="G32" s="196">
        <f t="shared" si="1"/>
        <v>22.4254</v>
      </c>
      <c r="H32" s="198">
        <f t="shared" si="2"/>
        <v>112.127</v>
      </c>
    </row>
    <row r="33" spans="1:8" s="54" customFormat="1" ht="12.75" customHeight="1">
      <c r="A33" s="192" t="str">
        <f>IF(LEN('Copy paste to Here'!G37) &gt; 5, CONCATENATE('Copy paste to Here'!G37, 'Copy paste to Here'!D37, 'Copy paste to Here'!E37), "Empty Cell")</f>
        <v>PVD plated 316L surgical steel circular barbell, 1.6mm (14g) with two 4mm ballsLength: 12mmColor: Gold</v>
      </c>
      <c r="B33" s="193" t="str">
        <f>'Copy paste to Here'!C37</f>
        <v>CBTB4</v>
      </c>
      <c r="C33" s="194" t="s">
        <v>143</v>
      </c>
      <c r="D33" s="194">
        <f>Invoice!B37</f>
        <v>10</v>
      </c>
      <c r="E33" s="195">
        <f>'Shipping Invoice'!K37*$N$1</f>
        <v>0.62</v>
      </c>
      <c r="F33" s="195">
        <f t="shared" si="0"/>
        <v>6.2</v>
      </c>
      <c r="G33" s="196">
        <f t="shared" si="1"/>
        <v>22.4254</v>
      </c>
      <c r="H33" s="198">
        <f t="shared" si="2"/>
        <v>224.25399999999999</v>
      </c>
    </row>
    <row r="34" spans="1:8" s="54" customFormat="1" ht="12.75" customHeight="1">
      <c r="A34" s="192" t="str">
        <f>IF(LEN('Copy paste to Here'!G38) &gt; 5, CONCATENATE('Copy paste to Here'!G38, 'Copy paste to Here'!D38, 'Copy paste to Here'!E38), "Empty Cell")</f>
        <v>PVD plated 316L surgical steel circular barbell, 1.6mm (14g) with two 4mm ballsLength: 14mmColor: Gold</v>
      </c>
      <c r="B34" s="193" t="str">
        <f>'Copy paste to Here'!C38</f>
        <v>CBTB4</v>
      </c>
      <c r="C34" s="194" t="s">
        <v>143</v>
      </c>
      <c r="D34" s="194">
        <f>Invoice!B38</f>
        <v>10</v>
      </c>
      <c r="E34" s="195">
        <f>'Shipping Invoice'!K38*$N$1</f>
        <v>0.62</v>
      </c>
      <c r="F34" s="195">
        <f t="shared" si="0"/>
        <v>6.2</v>
      </c>
      <c r="G34" s="196">
        <f t="shared" si="1"/>
        <v>22.4254</v>
      </c>
      <c r="H34" s="198">
        <f t="shared" si="2"/>
        <v>224.25399999999999</v>
      </c>
    </row>
    <row r="35" spans="1:8" s="54" customFormat="1" ht="12.75" customHeight="1">
      <c r="A35" s="192" t="str">
        <f>IF(LEN('Copy paste to Here'!G39) &gt; 5, CONCATENATE('Copy paste to Here'!G39, 'Copy paste to Here'!D39, 'Copy paste to Here'!E39), "Empty Cell")</f>
        <v>PVD plated 316L surgical steel industrial barbell, 1.6mm (14g) with a 5mm cone and casted arrow endLength: 32mmColor: Black</v>
      </c>
      <c r="B35" s="193" t="str">
        <f>'Copy paste to Here'!C39</f>
        <v>INTAW</v>
      </c>
      <c r="C35" s="194" t="s">
        <v>149</v>
      </c>
      <c r="D35" s="194">
        <f>Invoice!B39</f>
        <v>1</v>
      </c>
      <c r="E35" s="195">
        <f>'Shipping Invoice'!K39*$N$1</f>
        <v>2.2200000000000002</v>
      </c>
      <c r="F35" s="195">
        <f t="shared" si="0"/>
        <v>2.2200000000000002</v>
      </c>
      <c r="G35" s="196">
        <f t="shared" si="1"/>
        <v>80.29740000000001</v>
      </c>
      <c r="H35" s="198">
        <f t="shared" si="2"/>
        <v>80.29740000000001</v>
      </c>
    </row>
    <row r="36" spans="1:8" s="54" customFormat="1" ht="12.75" customHeight="1">
      <c r="A36" s="192" t="str">
        <f>IF(LEN('Copy paste to Here'!G40) &gt; 5, CONCATENATE('Copy paste to Here'!G40, 'Copy paste to Here'!D40, 'Copy paste to Here'!E40), "Empty Cell")</f>
        <v>PVD plated 316L surgical steel industrial barbell, 1.6mm (14g) with a 5mm cone and casted arrow endLength: 32mmColor: Gold</v>
      </c>
      <c r="B36" s="193" t="str">
        <f>'Copy paste to Here'!C40</f>
        <v>INTAW</v>
      </c>
      <c r="C36" s="194" t="s">
        <v>149</v>
      </c>
      <c r="D36" s="194">
        <f>Invoice!B40</f>
        <v>2</v>
      </c>
      <c r="E36" s="195">
        <f>'Shipping Invoice'!K40*$N$1</f>
        <v>2.2200000000000002</v>
      </c>
      <c r="F36" s="195">
        <f t="shared" si="0"/>
        <v>4.4400000000000004</v>
      </c>
      <c r="G36" s="196">
        <f t="shared" si="1"/>
        <v>80.29740000000001</v>
      </c>
      <c r="H36" s="198">
        <f t="shared" si="2"/>
        <v>160.59480000000002</v>
      </c>
    </row>
    <row r="37" spans="1:8" s="54" customFormat="1" ht="12.75" customHeight="1">
      <c r="A37" s="192" t="str">
        <f>IF(LEN('Copy paste to Here'!G41) &gt; 5, CONCATENATE('Copy paste to Here'!G41, 'Copy paste to Here'!D41, 'Copy paste to Here'!E41), "Empty Cell")</f>
        <v>PVD plated 316L surgical steel industrial barbell, 1.6mm (14g) with a 5mm cone and casted arrow endLength: 35mmColor: Black</v>
      </c>
      <c r="B37" s="193" t="str">
        <f>'Copy paste to Here'!C41</f>
        <v>INTAW</v>
      </c>
      <c r="C37" s="194" t="s">
        <v>149</v>
      </c>
      <c r="D37" s="194">
        <f>Invoice!B41</f>
        <v>1</v>
      </c>
      <c r="E37" s="195">
        <f>'Shipping Invoice'!K41*$N$1</f>
        <v>2.2200000000000002</v>
      </c>
      <c r="F37" s="195">
        <f t="shared" si="0"/>
        <v>2.2200000000000002</v>
      </c>
      <c r="G37" s="196">
        <f t="shared" si="1"/>
        <v>80.29740000000001</v>
      </c>
      <c r="H37" s="198">
        <f t="shared" si="2"/>
        <v>80.29740000000001</v>
      </c>
    </row>
    <row r="38" spans="1:8" s="54" customFormat="1" ht="12.75" customHeight="1">
      <c r="A38" s="192" t="str">
        <f>IF(LEN('Copy paste to Here'!G42) &gt; 5, CONCATENATE('Copy paste to Here'!G42, 'Copy paste to Here'!D42, 'Copy paste to Here'!E42), "Empty Cell")</f>
        <v>PVD plated 316L surgical steel industrial barbell, 1.6mm (14g) with a 5mm cone and casted arrow endLength: 35mmColor: Gold</v>
      </c>
      <c r="B38" s="193" t="str">
        <f>'Copy paste to Here'!C42</f>
        <v>INTAW</v>
      </c>
      <c r="C38" s="194" t="s">
        <v>149</v>
      </c>
      <c r="D38" s="194">
        <f>Invoice!B42</f>
        <v>2</v>
      </c>
      <c r="E38" s="195">
        <f>'Shipping Invoice'!K42*$N$1</f>
        <v>2.2200000000000002</v>
      </c>
      <c r="F38" s="195">
        <f t="shared" si="0"/>
        <v>4.4400000000000004</v>
      </c>
      <c r="G38" s="196">
        <f t="shared" si="1"/>
        <v>80.29740000000001</v>
      </c>
      <c r="H38" s="198">
        <f t="shared" si="2"/>
        <v>160.59480000000002</v>
      </c>
    </row>
    <row r="39" spans="1:8" s="54" customFormat="1" ht="12.75" customHeight="1">
      <c r="A39" s="192" t="str">
        <f>IF(LEN('Copy paste to Here'!G43) &gt; 5, CONCATENATE('Copy paste to Here'!G43, 'Copy paste to Here'!D43, 'Copy paste to Here'!E43), "Empty Cell")</f>
        <v>Black and gold PVD plated 316L surgical steel nipple barbell, 1.6mm (14g) with a 5mm cone and casted arrow endLength: 12mmColor: Gold</v>
      </c>
      <c r="B39" s="193" t="str">
        <f>'Copy paste to Here'!C43</f>
        <v>NPTSH8</v>
      </c>
      <c r="C39" s="194" t="s">
        <v>157</v>
      </c>
      <c r="D39" s="194">
        <f>Invoice!B43</f>
        <v>2</v>
      </c>
      <c r="E39" s="195">
        <f>'Shipping Invoice'!K43*$N$1</f>
        <v>2.15</v>
      </c>
      <c r="F39" s="195">
        <f t="shared" si="0"/>
        <v>4.3</v>
      </c>
      <c r="G39" s="196">
        <f t="shared" si="1"/>
        <v>77.765500000000003</v>
      </c>
      <c r="H39" s="198">
        <f t="shared" si="2"/>
        <v>155.53100000000001</v>
      </c>
    </row>
    <row r="40" spans="1:8" s="54" customFormat="1" ht="12.75" customHeight="1">
      <c r="A40" s="192" t="str">
        <f>IF(LEN('Copy paste to Here'!G44) &gt; 5, CONCATENATE('Copy paste to Here'!G44, 'Copy paste to Here'!D44, 'Copy paste to Here'!E44), "Empty Cell")</f>
        <v>Black and gold PVD plated 316L surgical steel nipple barbell, 1.6mm (14g) with a 5mm cone and casted arrow endLength: 14mmColor: Gold</v>
      </c>
      <c r="B40" s="193" t="str">
        <f>'Copy paste to Here'!C44</f>
        <v>NPTSH8</v>
      </c>
      <c r="C40" s="194" t="s">
        <v>157</v>
      </c>
      <c r="D40" s="194">
        <f>Invoice!B44</f>
        <v>2</v>
      </c>
      <c r="E40" s="195">
        <f>'Shipping Invoice'!K44*$N$1</f>
        <v>2.15</v>
      </c>
      <c r="F40" s="195">
        <f t="shared" si="0"/>
        <v>4.3</v>
      </c>
      <c r="G40" s="196">
        <f t="shared" si="1"/>
        <v>77.765500000000003</v>
      </c>
      <c r="H40" s="198">
        <f t="shared" si="2"/>
        <v>155.53100000000001</v>
      </c>
    </row>
    <row r="41" spans="1:8" s="54" customFormat="1" ht="12.75" customHeight="1">
      <c r="A41" s="192" t="str">
        <f>IF(LEN('Copy paste to Here'!G45) &gt; 5, CONCATENATE('Copy paste to Here'!G45, 'Copy paste to Here'!D45, 'Copy paste to Here'!E45), "Empty Cell")</f>
        <v>Black and gold PVD plated 316L surgical steel nipple barbell, 1.6mm (14g) with a 5mm cone and casted arrow endLength: 16mmColor: Gold</v>
      </c>
      <c r="B41" s="193" t="str">
        <f>'Copy paste to Here'!C45</f>
        <v>NPTSH8</v>
      </c>
      <c r="C41" s="194" t="s">
        <v>157</v>
      </c>
      <c r="D41" s="194">
        <f>Invoice!B45</f>
        <v>2</v>
      </c>
      <c r="E41" s="195">
        <f>'Shipping Invoice'!K45*$N$1</f>
        <v>2.15</v>
      </c>
      <c r="F41" s="195">
        <f t="shared" si="0"/>
        <v>4.3</v>
      </c>
      <c r="G41" s="196">
        <f t="shared" si="1"/>
        <v>77.765500000000003</v>
      </c>
      <c r="H41" s="198">
        <f t="shared" si="2"/>
        <v>155.53100000000001</v>
      </c>
    </row>
    <row r="42" spans="1:8" s="54" customFormat="1" ht="12.75" customHeight="1">
      <c r="A42" s="192" t="str">
        <f>IF(LEN('Copy paste to Here'!G46) &gt; 5, CONCATENATE('Copy paste to Here'!G46, 'Copy paste to Here'!D46, 'Copy paste to Here'!E46), "Empty Cell")</f>
        <v>High polished 316L surgical steel nose screw, 0.8mm (20g) with 2mm ball shaped top</v>
      </c>
      <c r="B42" s="193" t="str">
        <f>'Copy paste to Here'!C46</f>
        <v>NSB</v>
      </c>
      <c r="C42" s="194" t="s">
        <v>162</v>
      </c>
      <c r="D42" s="194">
        <f>Invoice!B46</f>
        <v>20</v>
      </c>
      <c r="E42" s="195">
        <f>'Shipping Invoice'!K46*$N$1</f>
        <v>0.18</v>
      </c>
      <c r="F42" s="195">
        <f t="shared" si="0"/>
        <v>3.5999999999999996</v>
      </c>
      <c r="G42" s="196">
        <f t="shared" si="1"/>
        <v>6.5106000000000002</v>
      </c>
      <c r="H42" s="198">
        <f t="shared" si="2"/>
        <v>130.21199999999999</v>
      </c>
    </row>
    <row r="43" spans="1:8" s="54" customFormat="1" ht="12.75" customHeight="1">
      <c r="A43" s="192" t="str">
        <f>IF(LEN('Copy paste to Here'!G47) &gt; 5, CONCATENATE('Copy paste to Here'!G47, 'Copy paste to Here'!D47, 'Copy paste to Here'!E47), "Empty Cell")</f>
        <v>PVD plated 316L surgical steel nose screw, 0.8mm (20g) with 2mm ball topColor: Gold</v>
      </c>
      <c r="B43" s="193" t="str">
        <f>'Copy paste to Here'!C47</f>
        <v>NSTB</v>
      </c>
      <c r="C43" s="194" t="s">
        <v>165</v>
      </c>
      <c r="D43" s="194">
        <f>Invoice!B47</f>
        <v>20</v>
      </c>
      <c r="E43" s="195">
        <f>'Shipping Invoice'!K47*$N$1</f>
        <v>0.38</v>
      </c>
      <c r="F43" s="195">
        <f t="shared" si="0"/>
        <v>7.6</v>
      </c>
      <c r="G43" s="196">
        <f t="shared" si="1"/>
        <v>13.7446</v>
      </c>
      <c r="H43" s="198">
        <f t="shared" si="2"/>
        <v>274.892</v>
      </c>
    </row>
    <row r="44" spans="1:8" s="54" customFormat="1" ht="12.75" customHeight="1">
      <c r="A44" s="192" t="str">
        <f>IF(LEN('Copy paste to Here'!G48) &gt; 5, CONCATENATE('Copy paste to Here'!G48, 'Copy paste to Here'!D48, 'Copy paste to Here'!E48), "Empty Cell")</f>
        <v>PVD plated 316L surgical steel nose screw, 0.8mm (20g) with 2mm round crystal topsColor: GoldCrystal Color: Clear</v>
      </c>
      <c r="B44" s="193" t="str">
        <f>'Copy paste to Here'!C48</f>
        <v>NSTC</v>
      </c>
      <c r="C44" s="194" t="s">
        <v>168</v>
      </c>
      <c r="D44" s="194">
        <f>Invoice!B48</f>
        <v>30</v>
      </c>
      <c r="E44" s="195">
        <f>'Shipping Invoice'!K48*$N$1</f>
        <v>0.43</v>
      </c>
      <c r="F44" s="195">
        <f t="shared" si="0"/>
        <v>12.9</v>
      </c>
      <c r="G44" s="196">
        <f t="shared" si="1"/>
        <v>15.553100000000001</v>
      </c>
      <c r="H44" s="198">
        <f t="shared" si="2"/>
        <v>466.59300000000002</v>
      </c>
    </row>
    <row r="45" spans="1:8" s="54" customFormat="1" ht="12.75" customHeight="1">
      <c r="A45" s="192" t="str">
        <f>IF(LEN('Copy paste to Here'!G49) &gt; 5, CONCATENATE('Copy paste to Here'!G49, 'Copy paste to Here'!D49, 'Copy paste to Here'!E49), "Empty Cell")</f>
        <v>High polished 316L surgical steel hinged segment ring, 2mm (12g) and an inner diameter from 8mm to 16mmLength: 12mm</v>
      </c>
      <c r="B45" s="193" t="str">
        <f>'Copy paste to Here'!C49</f>
        <v>SEGH12</v>
      </c>
      <c r="C45" s="194" t="s">
        <v>241</v>
      </c>
      <c r="D45" s="194">
        <f>Invoice!B49</f>
        <v>2</v>
      </c>
      <c r="E45" s="195">
        <f>'Shipping Invoice'!K49*$N$1</f>
        <v>2.23</v>
      </c>
      <c r="F45" s="195">
        <f t="shared" si="0"/>
        <v>4.46</v>
      </c>
      <c r="G45" s="196">
        <f t="shared" si="1"/>
        <v>80.659100000000009</v>
      </c>
      <c r="H45" s="198">
        <f t="shared" si="2"/>
        <v>161.31820000000002</v>
      </c>
    </row>
    <row r="46" spans="1:8" s="54" customFormat="1" ht="12.75" customHeight="1">
      <c r="A46" s="192" t="str">
        <f>IF(LEN('Copy paste to Here'!G50) &gt; 5, CONCATENATE('Copy paste to Here'!G50, 'Copy paste to Here'!D50, 'Copy paste to Here'!E50), "Empty Cell")</f>
        <v>High polished 316L surgical steel hinged segment ring, 2mm (12g) and an inner diameter from 8mm to 16mmLength: 14mm</v>
      </c>
      <c r="B46" s="193" t="str">
        <f>'Copy paste to Here'!C50</f>
        <v>SEGH12</v>
      </c>
      <c r="C46" s="194" t="s">
        <v>241</v>
      </c>
      <c r="D46" s="194">
        <f>Invoice!B50</f>
        <v>2</v>
      </c>
      <c r="E46" s="195">
        <f>'Shipping Invoice'!K50*$N$1</f>
        <v>2.23</v>
      </c>
      <c r="F46" s="195">
        <f t="shared" si="0"/>
        <v>4.46</v>
      </c>
      <c r="G46" s="196">
        <f t="shared" si="1"/>
        <v>80.659100000000009</v>
      </c>
      <c r="H46" s="198">
        <f t="shared" si="2"/>
        <v>161.31820000000002</v>
      </c>
    </row>
    <row r="47" spans="1:8" s="54" customFormat="1" ht="12.75" customHeight="1">
      <c r="A47" s="192" t="str">
        <f>IF(LEN('Copy paste to Here'!G51) &gt; 5, CONCATENATE('Copy paste to Here'!G51, 'Copy paste to Here'!D51, 'Copy paste to Here'!E51), "Empty Cell")</f>
        <v>High polished 316L surgical steel hinged segment ring, 2mm (12g) and an inner diameter from 8mm to 16mmLength: 16mm</v>
      </c>
      <c r="B47" s="193" t="str">
        <f>'Copy paste to Here'!C51</f>
        <v>SEGH12</v>
      </c>
      <c r="C47" s="194" t="s">
        <v>241</v>
      </c>
      <c r="D47" s="194">
        <f>Invoice!B51</f>
        <v>2</v>
      </c>
      <c r="E47" s="195">
        <f>'Shipping Invoice'!K51*$N$1</f>
        <v>2.23</v>
      </c>
      <c r="F47" s="195">
        <f t="shared" si="0"/>
        <v>4.46</v>
      </c>
      <c r="G47" s="196">
        <f t="shared" si="1"/>
        <v>80.659100000000009</v>
      </c>
      <c r="H47" s="198">
        <f t="shared" si="2"/>
        <v>161.31820000000002</v>
      </c>
    </row>
    <row r="48" spans="1:8" s="54" customFormat="1" ht="12.75" customHeight="1">
      <c r="A48" s="192" t="str">
        <f>IF((LEN('Copy paste to Here'!G52))&gt;5,((CONCATENATE('Copy paste to Here'!G52," &amp; ",'Copy paste to Here'!D52,"  &amp;  ",'Copy paste to Here'!E52))),"Empty Cell")</f>
        <v xml:space="preserve">High polished 316L surgical steel hinged segment ring, 0.8mm (20g) &amp; Length: 7mm  &amp;  </v>
      </c>
      <c r="B48" s="193" t="str">
        <f>'Copy paste to Here'!C52</f>
        <v>SEGH20</v>
      </c>
      <c r="C48" s="194" t="s">
        <v>176</v>
      </c>
      <c r="D48" s="194">
        <f>Invoice!B52</f>
        <v>15</v>
      </c>
      <c r="E48" s="195">
        <f>'Shipping Invoice'!K52*$N$1</f>
        <v>2.0299999999999998</v>
      </c>
      <c r="F48" s="195">
        <f t="shared" si="0"/>
        <v>30.449999999999996</v>
      </c>
      <c r="G48" s="196">
        <f t="shared" si="1"/>
        <v>73.4251</v>
      </c>
      <c r="H48" s="198">
        <f t="shared" si="2"/>
        <v>1101.3765000000001</v>
      </c>
    </row>
    <row r="49" spans="1:8" s="54" customFormat="1" ht="12.75" customHeight="1">
      <c r="A49" s="192" t="str">
        <f>IF((LEN('Copy paste to Here'!G53))&gt;5,((CONCATENATE('Copy paste to Here'!G53," &amp; ",'Copy paste to Here'!D53,"  &amp;  ",'Copy paste to Here'!E53))),"Empty Cell")</f>
        <v xml:space="preserve">High polished 316L surgical steel hinged segment ring, 0.8mm (20g) &amp; Length: 8mm  &amp;  </v>
      </c>
      <c r="B49" s="193" t="str">
        <f>'Copy paste to Here'!C53</f>
        <v>SEGH20</v>
      </c>
      <c r="C49" s="194" t="s">
        <v>176</v>
      </c>
      <c r="D49" s="194">
        <f>Invoice!B53</f>
        <v>15</v>
      </c>
      <c r="E49" s="195">
        <f>'Shipping Invoice'!K53*$N$1</f>
        <v>2.0299999999999998</v>
      </c>
      <c r="F49" s="195">
        <f t="shared" si="0"/>
        <v>30.449999999999996</v>
      </c>
      <c r="G49" s="196">
        <f t="shared" si="1"/>
        <v>73.4251</v>
      </c>
      <c r="H49" s="198">
        <f t="shared" si="2"/>
        <v>1101.3765000000001</v>
      </c>
    </row>
    <row r="50" spans="1:8" s="54" customFormat="1" ht="12.75" customHeight="1">
      <c r="A50" s="192" t="str">
        <f>IF((LEN('Copy paste to Here'!G54))&gt;5,((CONCATENATE('Copy paste to Here'!G54," &amp; ",'Copy paste to Here'!D54,"  &amp;  ",'Copy paste to Here'!E54))),"Empty Cell")</f>
        <v xml:space="preserve">High polished 316L surgical steel hinged segment ring, 3mm (8g) &amp; Length: 12mm  &amp;  </v>
      </c>
      <c r="B50" s="193" t="str">
        <f>'Copy paste to Here'!C54</f>
        <v>SEGH8</v>
      </c>
      <c r="C50" s="194" t="s">
        <v>242</v>
      </c>
      <c r="D50" s="194">
        <f>Invoice!B54</f>
        <v>2</v>
      </c>
      <c r="E50" s="195">
        <f>'Shipping Invoice'!K54*$N$1</f>
        <v>3.2</v>
      </c>
      <c r="F50" s="195">
        <f t="shared" si="0"/>
        <v>6.4</v>
      </c>
      <c r="G50" s="196">
        <f t="shared" si="1"/>
        <v>115.74400000000001</v>
      </c>
      <c r="H50" s="198">
        <f t="shared" si="2"/>
        <v>231.48800000000003</v>
      </c>
    </row>
    <row r="51" spans="1:8" s="54" customFormat="1" ht="12.75" customHeight="1">
      <c r="A51" s="192" t="str">
        <f>IF((LEN('Copy paste to Here'!G55))&gt;5,((CONCATENATE('Copy paste to Here'!G55," &amp; ",'Copy paste to Here'!D55,"  &amp;  ",'Copy paste to Here'!E55))),"Empty Cell")</f>
        <v xml:space="preserve">High polished 316L surgical steel hinged segment ring, 3mm (8g) &amp; Length: 14mm  &amp;  </v>
      </c>
      <c r="B51" s="193" t="str">
        <f>'Copy paste to Here'!C55</f>
        <v>SEGH8</v>
      </c>
      <c r="C51" s="194" t="s">
        <v>242</v>
      </c>
      <c r="D51" s="194">
        <f>Invoice!B55</f>
        <v>2</v>
      </c>
      <c r="E51" s="195">
        <f>'Shipping Invoice'!K55*$N$1</f>
        <v>3.2</v>
      </c>
      <c r="F51" s="195">
        <f t="shared" si="0"/>
        <v>6.4</v>
      </c>
      <c r="G51" s="196">
        <f t="shared" si="1"/>
        <v>115.74400000000001</v>
      </c>
      <c r="H51" s="198">
        <f t="shared" si="2"/>
        <v>231.48800000000003</v>
      </c>
    </row>
    <row r="52" spans="1:8" s="54" customFormat="1" ht="12.75" customHeight="1">
      <c r="A52" s="192" t="str">
        <f>IF((LEN('Copy paste to Here'!G56))&gt;5,((CONCATENATE('Copy paste to Here'!G56," &amp; ",'Copy paste to Here'!D56,"  &amp;  ",'Copy paste to Here'!E56))),"Empty Cell")</f>
        <v xml:space="preserve">High polished 316L surgical steel hinged segment ring, 3mm (8g) &amp; Length: 16mm  &amp;  </v>
      </c>
      <c r="B52" s="193" t="str">
        <f>'Copy paste to Here'!C56</f>
        <v>SEGH8</v>
      </c>
      <c r="C52" s="194" t="s">
        <v>242</v>
      </c>
      <c r="D52" s="194">
        <f>Invoice!B56</f>
        <v>2</v>
      </c>
      <c r="E52" s="195">
        <f>'Shipping Invoice'!K56*$N$1</f>
        <v>3.2</v>
      </c>
      <c r="F52" s="195">
        <f t="shared" si="0"/>
        <v>6.4</v>
      </c>
      <c r="G52" s="196">
        <f t="shared" si="1"/>
        <v>115.74400000000001</v>
      </c>
      <c r="H52" s="198">
        <f t="shared" si="2"/>
        <v>231.48800000000003</v>
      </c>
    </row>
    <row r="53" spans="1:8" s="54" customFormat="1" ht="12.75" customHeight="1">
      <c r="A53" s="192" t="str">
        <f>IF((LEN('Copy paste to Here'!G57))&gt;5,((CONCATENATE('Copy paste to Here'!G57," &amp; ",'Copy paste to Here'!D57,"  &amp;  ",'Copy paste to Here'!E57))),"Empty Cell")</f>
        <v xml:space="preserve">EO gas sterilized 316L surgical steel barbell, 1.2mm (16g) with two 2.5mm balls &amp; Length: 12mm  &amp;  </v>
      </c>
      <c r="B53" s="193" t="str">
        <f>'Copy paste to Here'!C57</f>
        <v>ZBBEB25</v>
      </c>
      <c r="C53" s="194" t="s">
        <v>186</v>
      </c>
      <c r="D53" s="194">
        <f>Invoice!B57</f>
        <v>20</v>
      </c>
      <c r="E53" s="195">
        <f>'Shipping Invoice'!K57*$N$1</f>
        <v>0.66</v>
      </c>
      <c r="F53" s="195">
        <f t="shared" si="0"/>
        <v>13.200000000000001</v>
      </c>
      <c r="G53" s="196">
        <f t="shared" si="1"/>
        <v>23.872200000000003</v>
      </c>
      <c r="H53" s="198">
        <f t="shared" si="2"/>
        <v>477.44400000000007</v>
      </c>
    </row>
    <row r="54" spans="1:8" s="54" customFormat="1" ht="12.75" customHeight="1">
      <c r="A54" s="192" t="str">
        <f>IF((LEN('Copy paste to Here'!G58))&gt;5,((CONCATENATE('Copy paste to Here'!G58," &amp; ",'Copy paste to Here'!D58,"  &amp;  ",'Copy paste to Here'!E58))),"Empty Cell")</f>
        <v xml:space="preserve">EO gas sterilized 316L surgical steel barbell, 1.2mm (16g) with two 2.5mm balls &amp; Length: 14mm  &amp;  </v>
      </c>
      <c r="B54" s="193" t="str">
        <f>'Copy paste to Here'!C58</f>
        <v>ZBBEB25</v>
      </c>
      <c r="C54" s="194" t="s">
        <v>186</v>
      </c>
      <c r="D54" s="194">
        <f>Invoice!B58</f>
        <v>20</v>
      </c>
      <c r="E54" s="195">
        <f>'Shipping Invoice'!K58*$N$1</f>
        <v>0.66</v>
      </c>
      <c r="F54" s="195">
        <f t="shared" si="0"/>
        <v>13.200000000000001</v>
      </c>
      <c r="G54" s="196">
        <f t="shared" si="1"/>
        <v>23.872200000000003</v>
      </c>
      <c r="H54" s="198">
        <f t="shared" si="2"/>
        <v>477.44400000000007</v>
      </c>
    </row>
    <row r="55" spans="1:8" s="54" customFormat="1" ht="12.75" customHeight="1">
      <c r="A55" s="192" t="str">
        <f>IF((LEN('Copy paste to Here'!G59))&gt;5,((CONCATENATE('Copy paste to Here'!G59," &amp; ",'Copy paste to Here'!D59,"  &amp;  ",'Copy paste to Here'!E59))),"Empty Cell")</f>
        <v xml:space="preserve">EO gas sterilized 316L surgical steel snake eyes piercing banana, 1.2mm (16g) with two 3mm balls &amp; Length: 14mm  &amp;  </v>
      </c>
      <c r="B55" s="193" t="str">
        <f>'Copy paste to Here'!C59</f>
        <v>ZBNEBL</v>
      </c>
      <c r="C55" s="194" t="s">
        <v>190</v>
      </c>
      <c r="D55" s="194">
        <f>Invoice!B59</f>
        <v>30</v>
      </c>
      <c r="E55" s="195">
        <f>'Shipping Invoice'!K59*$N$1</f>
        <v>0.67</v>
      </c>
      <c r="F55" s="195">
        <f t="shared" si="0"/>
        <v>20.100000000000001</v>
      </c>
      <c r="G55" s="196">
        <f t="shared" si="1"/>
        <v>24.233900000000002</v>
      </c>
      <c r="H55" s="198">
        <f t="shared" si="2"/>
        <v>727.01700000000005</v>
      </c>
    </row>
    <row r="56" spans="1:8" s="54" customFormat="1" ht="12.75" customHeight="1">
      <c r="A56" s="192" t="str">
        <f>IF((LEN('Copy paste to Here'!G60))&gt;5,((CONCATENATE('Copy paste to Here'!G60," &amp; ",'Copy paste to Here'!D60,"  &amp;  ",'Copy paste to Here'!E60))),"Empty Cell")</f>
        <v>EO gas sterilized PVD plated 316L surgical steel banana, 1.2mm (16g) with two 3mm balls &amp; Color: Gold  &amp;  Length: 8mm</v>
      </c>
      <c r="B56" s="193" t="str">
        <f>'Copy paste to Here'!C60</f>
        <v>ZBNETB</v>
      </c>
      <c r="C56" s="194" t="s">
        <v>193</v>
      </c>
      <c r="D56" s="194">
        <f>Invoice!B60</f>
        <v>15</v>
      </c>
      <c r="E56" s="195">
        <f>'Shipping Invoice'!K60*$N$1</f>
        <v>1.06</v>
      </c>
      <c r="F56" s="195">
        <f t="shared" si="0"/>
        <v>15.9</v>
      </c>
      <c r="G56" s="196">
        <f t="shared" si="1"/>
        <v>38.340200000000003</v>
      </c>
      <c r="H56" s="198">
        <f t="shared" si="2"/>
        <v>575.10300000000007</v>
      </c>
    </row>
    <row r="57" spans="1:8" s="54" customFormat="1" ht="12.75" customHeight="1">
      <c r="A57" s="192" t="str">
        <f>IF((LEN('Copy paste to Here'!G61))&gt;5,((CONCATENATE('Copy paste to Here'!G61," &amp; ",'Copy paste to Here'!D61,"  &amp;  ",'Copy paste to Here'!E61))),"Empty Cell")</f>
        <v>EO gas sterilized PVD plated 316L surgical steel banana, 1.2mm (16g) with two 3mm balls &amp; Color: Gold  &amp;  Length: 10mm</v>
      </c>
      <c r="B57" s="193" t="str">
        <f>'Copy paste to Here'!C61</f>
        <v>ZBNETB</v>
      </c>
      <c r="C57" s="194" t="s">
        <v>193</v>
      </c>
      <c r="D57" s="194">
        <f>Invoice!B61</f>
        <v>15</v>
      </c>
      <c r="E57" s="195">
        <f>'Shipping Invoice'!K61*$N$1</f>
        <v>1.06</v>
      </c>
      <c r="F57" s="195">
        <f t="shared" si="0"/>
        <v>15.9</v>
      </c>
      <c r="G57" s="196">
        <f t="shared" si="1"/>
        <v>38.340200000000003</v>
      </c>
      <c r="H57" s="198">
        <f t="shared" si="2"/>
        <v>575.10300000000007</v>
      </c>
    </row>
    <row r="58" spans="1:8" s="54" customFormat="1" ht="12.75" customHeight="1">
      <c r="A58" s="192" t="str">
        <f>IF((LEN('Copy paste to Here'!G62))&gt;5,((CONCATENATE('Copy paste to Here'!G62," &amp; ",'Copy paste to Here'!D62,"  &amp;  ",'Copy paste to Here'!E62))),"Empty Cell")</f>
        <v>EO gas sterilized 316L surgical steel internally threaded labret, 1.2mm (16g) with 1.5mm to 4mm flat head bezel set jewel for triple tragus piercings &amp; Crystal Color: Clear  &amp;  Length: 10mm with 2mm top part</v>
      </c>
      <c r="B58" s="193" t="str">
        <f>'Copy paste to Here'!C62</f>
        <v>ZLBIRC</v>
      </c>
      <c r="C58" s="194" t="s">
        <v>243</v>
      </c>
      <c r="D58" s="194">
        <f>Invoice!B62</f>
        <v>30</v>
      </c>
      <c r="E58" s="195">
        <f>'Shipping Invoice'!K62*$N$1</f>
        <v>1.25</v>
      </c>
      <c r="F58" s="195">
        <f t="shared" si="0"/>
        <v>37.5</v>
      </c>
      <c r="G58" s="196">
        <f t="shared" si="1"/>
        <v>45.212500000000006</v>
      </c>
      <c r="H58" s="198">
        <f t="shared" si="2"/>
        <v>1356.3750000000002</v>
      </c>
    </row>
    <row r="59" spans="1:8" s="54" customFormat="1" ht="12.75" customHeight="1">
      <c r="A59" s="192" t="str">
        <f>IF((LEN('Copy paste to Here'!G63))&gt;5,((CONCATENATE('Copy paste to Here'!G63," &amp; ",'Copy paste to Here'!D63,"  &amp;  ",'Copy paste to Here'!E63))),"Empty Cell")</f>
        <v>EO gas sterilized 316L surgical steel internally threaded labret, 1.2mm (16g) with 1.5mm to 4mm flat head bezel set jewel for triple tragus piercings &amp; Crystal Color: Clear  &amp;  Length: 10mm with 3mm top part</v>
      </c>
      <c r="B59" s="193" t="str">
        <f>'Copy paste to Here'!C63</f>
        <v>ZLBIRC</v>
      </c>
      <c r="C59" s="194" t="s">
        <v>244</v>
      </c>
      <c r="D59" s="194">
        <f>Invoice!B63</f>
        <v>30</v>
      </c>
      <c r="E59" s="195">
        <f>'Shipping Invoice'!K63*$N$1</f>
        <v>1.3</v>
      </c>
      <c r="F59" s="195">
        <f t="shared" si="0"/>
        <v>39</v>
      </c>
      <c r="G59" s="196">
        <f t="shared" si="1"/>
        <v>47.021000000000001</v>
      </c>
      <c r="H59" s="198">
        <f t="shared" si="2"/>
        <v>1410.63</v>
      </c>
    </row>
    <row r="60" spans="1:8" s="54" customFormat="1" ht="12.75" customHeight="1">
      <c r="A60" s="192" t="str">
        <f>IF((LEN('Copy paste to Here'!G64))&gt;5,((CONCATENATE('Copy paste to Here'!G64," &amp; ",'Copy paste to Here'!D64,"  &amp;  ",'Copy paste to Here'!E64))),"Empty Cell")</f>
        <v>EO gas sterilized PVD plated 316L surgical steel labret, 1.2mm (16g) with 3mm ball &amp; Color: Gold  &amp;  Length: 10mm</v>
      </c>
      <c r="B60" s="193" t="str">
        <f>'Copy paste to Here'!C64</f>
        <v>ZLBTB3</v>
      </c>
      <c r="C60" s="194" t="s">
        <v>203</v>
      </c>
      <c r="D60" s="194">
        <f>Invoice!B64</f>
        <v>20</v>
      </c>
      <c r="E60" s="195">
        <f>'Shipping Invoice'!K64*$N$1</f>
        <v>1.06</v>
      </c>
      <c r="F60" s="195">
        <f t="shared" si="0"/>
        <v>21.200000000000003</v>
      </c>
      <c r="G60" s="196">
        <f t="shared" si="1"/>
        <v>38.340200000000003</v>
      </c>
      <c r="H60" s="198">
        <f t="shared" si="2"/>
        <v>766.80400000000009</v>
      </c>
    </row>
    <row r="61" spans="1:8" s="54" customFormat="1" ht="12.75" customHeight="1">
      <c r="A61" s="192" t="str">
        <f>IF((LEN('Copy paste to Here'!G65))&gt;5,((CONCATENATE('Copy paste to Here'!G65," &amp; ",'Copy paste to Here'!D65,"  &amp;  ",'Copy paste to Here'!E65))),"Empty Cell")</f>
        <v xml:space="preserve">EO gas sterilized 316L surgical steel nose screw, 0.8mm (20g) with a 2mm ball top &amp;   &amp;  </v>
      </c>
      <c r="B61" s="193" t="str">
        <f>'Copy paste to Here'!C65</f>
        <v>ZNSB</v>
      </c>
      <c r="C61" s="194" t="s">
        <v>206</v>
      </c>
      <c r="D61" s="194">
        <f>Invoice!B65</f>
        <v>20</v>
      </c>
      <c r="E61" s="195">
        <f>'Shipping Invoice'!K65*$N$1</f>
        <v>0.67</v>
      </c>
      <c r="F61" s="195">
        <f t="shared" si="0"/>
        <v>13.4</v>
      </c>
      <c r="G61" s="196">
        <f t="shared" si="1"/>
        <v>24.233900000000002</v>
      </c>
      <c r="H61" s="198">
        <f t="shared" si="2"/>
        <v>484.67800000000005</v>
      </c>
    </row>
    <row r="62" spans="1:8" s="54" customFormat="1" ht="12.75" customHeight="1">
      <c r="A62" s="192" t="str">
        <f>IF((LEN('Copy paste to Here'!G66))&gt;5,((CONCATENATE('Copy paste to Here'!G66," &amp; ",'Copy paste to Here'!D66,"  &amp;  ",'Copy paste to Here'!E66))),"Empty Cell")</f>
        <v xml:space="preserve">EO gas sterilized 316L surgical steel nose screw, 0.8mm (20g) with 2mm bezel set color round crystal &amp; Crystal Color: Clear  &amp;  </v>
      </c>
      <c r="B62" s="193" t="str">
        <f>'Copy paste to Here'!C66</f>
        <v>ZNSCB25</v>
      </c>
      <c r="C62" s="194" t="s">
        <v>209</v>
      </c>
      <c r="D62" s="194">
        <f>Invoice!B66</f>
        <v>20</v>
      </c>
      <c r="E62" s="195">
        <f>'Shipping Invoice'!K66*$N$1</f>
        <v>0.91</v>
      </c>
      <c r="F62" s="195">
        <f t="shared" si="0"/>
        <v>18.2</v>
      </c>
      <c r="G62" s="196">
        <f t="shared" si="1"/>
        <v>32.914700000000003</v>
      </c>
      <c r="H62" s="198">
        <f t="shared" si="2"/>
        <v>658.2940000000001</v>
      </c>
    </row>
    <row r="63" spans="1:8" s="54" customFormat="1" ht="12.75" customHeight="1">
      <c r="A63" s="192" t="str">
        <f>IF((LEN('Copy paste to Here'!G67))&gt;5,((CONCATENATE('Copy paste to Here'!G67," &amp; ",'Copy paste to Here'!D67,"  &amp;  ",'Copy paste to Here'!E67))),"Empty Cell")</f>
        <v xml:space="preserve">EO gas sterilized 316L surgical steel nose screw, 0.8mm (20g) with 2mm bezel set color round crystal &amp; Crystal Color: Rose  &amp;  </v>
      </c>
      <c r="B63" s="193" t="str">
        <f>'Copy paste to Here'!C67</f>
        <v>ZNSCB25</v>
      </c>
      <c r="C63" s="194" t="s">
        <v>209</v>
      </c>
      <c r="D63" s="194">
        <f>Invoice!B67</f>
        <v>10</v>
      </c>
      <c r="E63" s="195">
        <f>'Shipping Invoice'!K67*$N$1</f>
        <v>0.91</v>
      </c>
      <c r="F63" s="195">
        <f t="shared" si="0"/>
        <v>9.1</v>
      </c>
      <c r="G63" s="196">
        <f t="shared" si="1"/>
        <v>32.914700000000003</v>
      </c>
      <c r="H63" s="198">
        <f t="shared" si="2"/>
        <v>329.14700000000005</v>
      </c>
    </row>
    <row r="64" spans="1:8" s="54" customFormat="1" ht="12.75" customHeight="1">
      <c r="A64" s="192" t="str">
        <f>IF((LEN('Copy paste to Here'!G68))&gt;5,((CONCATENATE('Copy paste to Here'!G68," &amp; ",'Copy paste to Here'!D68,"  &amp;  ",'Copy paste to Here'!E68))),"Empty Cell")</f>
        <v xml:space="preserve">EO gas sterilized 316L surgical steel nose screw, 0.8mm (20g) with 2mm bezel set color round crystal &amp; Crystal Color: Light Sapphire  &amp;  </v>
      </c>
      <c r="B64" s="193" t="str">
        <f>'Copy paste to Here'!C68</f>
        <v>ZNSCB25</v>
      </c>
      <c r="C64" s="194" t="s">
        <v>209</v>
      </c>
      <c r="D64" s="194">
        <f>Invoice!B68</f>
        <v>5</v>
      </c>
      <c r="E64" s="195">
        <f>'Shipping Invoice'!K68*$N$1</f>
        <v>0.91</v>
      </c>
      <c r="F64" s="195">
        <f t="shared" si="0"/>
        <v>4.55</v>
      </c>
      <c r="G64" s="196">
        <f t="shared" si="1"/>
        <v>32.914700000000003</v>
      </c>
      <c r="H64" s="198">
        <f t="shared" si="2"/>
        <v>164.57350000000002</v>
      </c>
    </row>
    <row r="65" spans="1:8" s="54" customFormat="1" ht="12.75" customHeight="1">
      <c r="A65" s="192" t="str">
        <f>IF((LEN('Copy paste to Here'!G69))&gt;5,((CONCATENATE('Copy paste to Here'!G69," &amp; ",'Copy paste to Here'!D69,"  &amp;  ",'Copy paste to Here'!E69))),"Empty Cell")</f>
        <v xml:space="preserve">EO gas sterilized 316L surgical steel nose screw, 0.8mm (20g) with 2mm bezel set color round crystal &amp; Crystal Color: Sapphire  &amp;  </v>
      </c>
      <c r="B65" s="193" t="str">
        <f>'Copy paste to Here'!C69</f>
        <v>ZNSCB25</v>
      </c>
      <c r="C65" s="194" t="s">
        <v>209</v>
      </c>
      <c r="D65" s="194">
        <f>Invoice!B69</f>
        <v>10</v>
      </c>
      <c r="E65" s="195">
        <f>'Shipping Invoice'!K69*$N$1</f>
        <v>0.91</v>
      </c>
      <c r="F65" s="195">
        <f t="shared" si="0"/>
        <v>9.1</v>
      </c>
      <c r="G65" s="196">
        <f t="shared" si="1"/>
        <v>32.914700000000003</v>
      </c>
      <c r="H65" s="198">
        <f t="shared" si="2"/>
        <v>329.14700000000005</v>
      </c>
    </row>
    <row r="66" spans="1:8" s="54" customFormat="1" ht="12.75" customHeight="1">
      <c r="A66" s="192" t="str">
        <f>IF((LEN('Copy paste to Here'!G70))&gt;5,((CONCATENATE('Copy paste to Here'!G70," &amp; ",'Copy paste to Here'!D70,"  &amp;  ",'Copy paste to Here'!E70))),"Empty Cell")</f>
        <v xml:space="preserve">EO gas sterilized 316L surgical steel nose screw, 0.8mm (20g) with 2mm bezel set color round crystal &amp; Crystal Color: Aquamarine  &amp;  </v>
      </c>
      <c r="B66" s="193" t="str">
        <f>'Copy paste to Here'!C70</f>
        <v>ZNSCB25</v>
      </c>
      <c r="C66" s="194" t="s">
        <v>209</v>
      </c>
      <c r="D66" s="194">
        <f>Invoice!B70</f>
        <v>10</v>
      </c>
      <c r="E66" s="195">
        <f>'Shipping Invoice'!K70*$N$1</f>
        <v>0.91</v>
      </c>
      <c r="F66" s="195">
        <f t="shared" si="0"/>
        <v>9.1</v>
      </c>
      <c r="G66" s="196">
        <f t="shared" si="1"/>
        <v>32.914700000000003</v>
      </c>
      <c r="H66" s="198">
        <f t="shared" si="2"/>
        <v>329.14700000000005</v>
      </c>
    </row>
    <row r="67" spans="1:8" s="54" customFormat="1" ht="12.75" customHeight="1">
      <c r="A67" s="192" t="str">
        <f>IF((LEN('Copy paste to Here'!G71))&gt;5,((CONCATENATE('Copy paste to Here'!G71," &amp; ",'Copy paste to Here'!D71,"  &amp;  ",'Copy paste to Here'!E71))),"Empty Cell")</f>
        <v xml:space="preserve">EO gas sterilized 316L surgical steel nose screw, 0.8mm (20g) with 2mm bezel set color round crystal &amp; Crystal Color: Blue Zircon  &amp;  </v>
      </c>
      <c r="B67" s="193" t="str">
        <f>'Copy paste to Here'!C71</f>
        <v>ZNSCB25</v>
      </c>
      <c r="C67" s="194" t="s">
        <v>209</v>
      </c>
      <c r="D67" s="194">
        <f>Invoice!B71</f>
        <v>10</v>
      </c>
      <c r="E67" s="195">
        <f>'Shipping Invoice'!K71*$N$1</f>
        <v>0.91</v>
      </c>
      <c r="F67" s="195">
        <f t="shared" si="0"/>
        <v>9.1</v>
      </c>
      <c r="G67" s="196">
        <f t="shared" si="1"/>
        <v>32.914700000000003</v>
      </c>
      <c r="H67" s="198">
        <f t="shared" si="2"/>
        <v>329.14700000000005</v>
      </c>
    </row>
    <row r="68" spans="1:8" s="54" customFormat="1" ht="12.75" customHeight="1">
      <c r="A68" s="192" t="str">
        <f>IF((LEN('Copy paste to Here'!G72))&gt;5,((CONCATENATE('Copy paste to Here'!G72," &amp; ",'Copy paste to Here'!D72,"  &amp;  ",'Copy paste to Here'!E72))),"Empty Cell")</f>
        <v xml:space="preserve">EO gas sterilized 316L surgical steel nose screw, 0.8mm (20g) with 2mm bezel set color round crystal &amp; Crystal Color: Light Amethyst  &amp;  </v>
      </c>
      <c r="B68" s="193" t="str">
        <f>'Copy paste to Here'!C72</f>
        <v>ZNSCB25</v>
      </c>
      <c r="C68" s="194" t="s">
        <v>209</v>
      </c>
      <c r="D68" s="194">
        <f>Invoice!B72</f>
        <v>5</v>
      </c>
      <c r="E68" s="195">
        <f>'Shipping Invoice'!K72*$N$1</f>
        <v>0.91</v>
      </c>
      <c r="F68" s="195">
        <f t="shared" si="0"/>
        <v>4.55</v>
      </c>
      <c r="G68" s="196">
        <f t="shared" si="1"/>
        <v>32.914700000000003</v>
      </c>
      <c r="H68" s="198">
        <f t="shared" si="2"/>
        <v>164.57350000000002</v>
      </c>
    </row>
    <row r="69" spans="1:8" s="54" customFormat="1" ht="12.75" customHeight="1">
      <c r="A69" s="192" t="str">
        <f>IF((LEN('Copy paste to Here'!G73))&gt;5,((CONCATENATE('Copy paste to Here'!G73," &amp; ",'Copy paste to Here'!D73,"  &amp;  ",'Copy paste to Here'!E73))),"Empty Cell")</f>
        <v xml:space="preserve">EO gas sterilized 316L surgical steel nose screw, 0.8mm (20g) with 2mm bezel set color round crystal &amp; Crystal Color: Jet  &amp;  </v>
      </c>
      <c r="B69" s="193" t="str">
        <f>'Copy paste to Here'!C73</f>
        <v>ZNSCB25</v>
      </c>
      <c r="C69" s="194" t="s">
        <v>209</v>
      </c>
      <c r="D69" s="194">
        <f>Invoice!B73</f>
        <v>5</v>
      </c>
      <c r="E69" s="195">
        <f>'Shipping Invoice'!K73*$N$1</f>
        <v>0.91</v>
      </c>
      <c r="F69" s="195">
        <f t="shared" si="0"/>
        <v>4.55</v>
      </c>
      <c r="G69" s="196">
        <f t="shared" si="1"/>
        <v>32.914700000000003</v>
      </c>
      <c r="H69" s="198">
        <f t="shared" si="2"/>
        <v>164.57350000000002</v>
      </c>
    </row>
    <row r="70" spans="1:8" s="54" customFormat="1" ht="12.75" customHeight="1">
      <c r="A70" s="192" t="str">
        <f>IF((LEN('Copy paste to Here'!G74))&gt;5,((CONCATENATE('Copy paste to Here'!G74," &amp; ",'Copy paste to Here'!D74,"  &amp;  ",'Copy paste to Here'!E74))),"Empty Cell")</f>
        <v xml:space="preserve">EO gas sterilized 316L surgical steel nose screw, 0.8mm (20g) with 2mm bezel set color round crystal &amp; Crystal Color: Fuchsia  &amp;  </v>
      </c>
      <c r="B70" s="193" t="str">
        <f>'Copy paste to Here'!C74</f>
        <v>ZNSCB25</v>
      </c>
      <c r="C70" s="194" t="s">
        <v>209</v>
      </c>
      <c r="D70" s="194">
        <f>Invoice!B74</f>
        <v>5</v>
      </c>
      <c r="E70" s="195">
        <f>'Shipping Invoice'!K74*$N$1</f>
        <v>0.91</v>
      </c>
      <c r="F70" s="195">
        <f t="shared" si="0"/>
        <v>4.55</v>
      </c>
      <c r="G70" s="196">
        <f t="shared" si="1"/>
        <v>32.914700000000003</v>
      </c>
      <c r="H70" s="198">
        <f t="shared" si="2"/>
        <v>164.57350000000002</v>
      </c>
    </row>
    <row r="71" spans="1:8" s="54" customFormat="1" ht="12.75" customHeight="1">
      <c r="A71" s="192" t="str">
        <f>IF((LEN('Copy paste to Here'!G75))&gt;5,((CONCATENATE('Copy paste to Here'!G75," &amp; ",'Copy paste to Here'!D75,"  &amp;  ",'Copy paste to Here'!E75))),"Empty Cell")</f>
        <v xml:space="preserve">EO gas sterilized 316L surgical steel nose screw, 0.8mm (20g) with 2mm bezel set color round crystal &amp; Crystal Color: Light Siam  &amp;  </v>
      </c>
      <c r="B71" s="193" t="str">
        <f>'Copy paste to Here'!C75</f>
        <v>ZNSCB25</v>
      </c>
      <c r="C71" s="194" t="s">
        <v>209</v>
      </c>
      <c r="D71" s="194">
        <f>Invoice!B75</f>
        <v>5</v>
      </c>
      <c r="E71" s="195">
        <f>'Shipping Invoice'!K75*$N$1</f>
        <v>0.91</v>
      </c>
      <c r="F71" s="195">
        <f t="shared" si="0"/>
        <v>4.55</v>
      </c>
      <c r="G71" s="196">
        <f t="shared" si="1"/>
        <v>32.914700000000003</v>
      </c>
      <c r="H71" s="198">
        <f t="shared" si="2"/>
        <v>164.57350000000002</v>
      </c>
    </row>
    <row r="72" spans="1:8" s="54" customFormat="1" ht="12.75" customHeight="1">
      <c r="A72" s="192" t="str">
        <f>IF((LEN('Copy paste to Here'!G76))&gt;5,((CONCATENATE('Copy paste to Here'!G76," &amp; ",'Copy paste to Here'!D76,"  &amp;  ",'Copy paste to Here'!E76))),"Empty Cell")</f>
        <v xml:space="preserve">EO gas sterilized 316L surgical steel nose screw, 0.8mm (20g) with 2mm bezel set color round crystal &amp; Crystal Color: Emerald  &amp;  </v>
      </c>
      <c r="B72" s="193" t="str">
        <f>'Copy paste to Here'!C76</f>
        <v>ZNSCB25</v>
      </c>
      <c r="C72" s="194" t="s">
        <v>209</v>
      </c>
      <c r="D72" s="194">
        <f>Invoice!B76</f>
        <v>10</v>
      </c>
      <c r="E72" s="195">
        <f>'Shipping Invoice'!K76*$N$1</f>
        <v>0.91</v>
      </c>
      <c r="F72" s="195">
        <f t="shared" si="0"/>
        <v>9.1</v>
      </c>
      <c r="G72" s="196">
        <f t="shared" si="1"/>
        <v>32.914700000000003</v>
      </c>
      <c r="H72" s="198">
        <f t="shared" si="2"/>
        <v>329.14700000000005</v>
      </c>
    </row>
    <row r="73" spans="1:8" s="54" customFormat="1" ht="12.75" customHeight="1">
      <c r="A73" s="192" t="str">
        <f>IF((LEN('Copy paste to Here'!G77))&gt;5,((CONCATENATE('Copy paste to Here'!G77," &amp; ",'Copy paste to Here'!D77,"  &amp;  ",'Copy paste to Here'!E77))),"Empty Cell")</f>
        <v xml:space="preserve">EO gas sterilized 316L surgical steel nose screw, 0.8mm (20g) with 2mm bezel set color round crystal &amp; Crystal Color: Hyacinth  &amp;  </v>
      </c>
      <c r="B73" s="193" t="str">
        <f>'Copy paste to Here'!C77</f>
        <v>ZNSCB25</v>
      </c>
      <c r="C73" s="194" t="s">
        <v>209</v>
      </c>
      <c r="D73" s="194">
        <f>Invoice!B77</f>
        <v>5</v>
      </c>
      <c r="E73" s="195">
        <f>'Shipping Invoice'!K77*$N$1</f>
        <v>0.91</v>
      </c>
      <c r="F73" s="195">
        <f t="shared" si="0"/>
        <v>4.55</v>
      </c>
      <c r="G73" s="196">
        <f t="shared" si="1"/>
        <v>32.914700000000003</v>
      </c>
      <c r="H73" s="198">
        <f t="shared" si="2"/>
        <v>164.57350000000002</v>
      </c>
    </row>
    <row r="74" spans="1:8" s="54" customFormat="1" ht="12.75" customHeight="1">
      <c r="A74" s="192" t="str">
        <f>IF((LEN('Copy paste to Here'!G78))&gt;5,((CONCATENATE('Copy paste to Here'!G78," &amp; ",'Copy paste to Here'!D78,"  &amp;  ",'Copy paste to Here'!E78))),"Empty Cell")</f>
        <v xml:space="preserve">EO gas sterilized high polished titanium G23 industrial barbell, 1.2mm (16g) with two 4mm balls &amp; Length: 32mm  &amp;  </v>
      </c>
      <c r="B74" s="193" t="str">
        <f>'Copy paste to Here'!C78</f>
        <v>ZUBBINDS</v>
      </c>
      <c r="C74" s="194" t="s">
        <v>233</v>
      </c>
      <c r="D74" s="194">
        <f>Invoice!B78</f>
        <v>5</v>
      </c>
      <c r="E74" s="195">
        <f>'Shipping Invoice'!K78*$N$1</f>
        <v>1.85</v>
      </c>
      <c r="F74" s="195">
        <f t="shared" si="0"/>
        <v>9.25</v>
      </c>
      <c r="G74" s="196">
        <f t="shared" si="1"/>
        <v>66.914500000000004</v>
      </c>
      <c r="H74" s="198">
        <f t="shared" si="2"/>
        <v>334.57249999999999</v>
      </c>
    </row>
    <row r="75" spans="1:8" s="54" customFormat="1" ht="12.75" customHeight="1">
      <c r="A75" s="192" t="str">
        <f>IF((LEN('Copy paste to Here'!G79))&gt;5,((CONCATENATE('Copy paste to Here'!G79," &amp; ",'Copy paste to Here'!D79,"  &amp;  ",'Copy paste to Here'!E79))),"Empty Cell")</f>
        <v xml:space="preserve">EO gas sterilized high polished titanium G23 industrial barbell, 1.2mm (16g) with two 4mm balls &amp; Length: 35mm  &amp;  </v>
      </c>
      <c r="B75" s="193" t="str">
        <f>'Copy paste to Here'!C79</f>
        <v>ZUBBINDS</v>
      </c>
      <c r="C75" s="194" t="s">
        <v>233</v>
      </c>
      <c r="D75" s="194">
        <f>Invoice!B79</f>
        <v>3</v>
      </c>
      <c r="E75" s="195">
        <f>'Shipping Invoice'!K79*$N$1</f>
        <v>1.85</v>
      </c>
      <c r="F75" s="195">
        <f t="shared" si="0"/>
        <v>5.5500000000000007</v>
      </c>
      <c r="G75" s="196">
        <f t="shared" si="1"/>
        <v>66.914500000000004</v>
      </c>
      <c r="H75" s="198">
        <f t="shared" si="2"/>
        <v>200.74350000000001</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50</v>
      </c>
      <c r="B1000" s="67"/>
      <c r="C1000" s="68"/>
      <c r="D1000" s="68"/>
      <c r="E1000" s="51"/>
      <c r="F1000" s="51">
        <f>SUM(F18:F999)</f>
        <v>664.85999999999967</v>
      </c>
      <c r="G1000" s="52"/>
      <c r="H1000" s="53">
        <f t="shared" ref="H1000:H1007" si="49">F1000*$E$14</f>
        <v>24047.986199999988</v>
      </c>
    </row>
    <row r="1001" spans="1:14" s="54" customFormat="1">
      <c r="A1001" s="48" t="str">
        <f>Invoice!J81</f>
        <v>Free Shipping to Spain via DHL due to order over 350USD:</v>
      </c>
      <c r="B1001" s="67"/>
      <c r="C1001" s="68"/>
      <c r="D1001" s="68"/>
      <c r="E1001" s="126"/>
      <c r="F1001" s="51">
        <f>Invoice!K81</f>
        <v>0</v>
      </c>
      <c r="G1001" s="52"/>
      <c r="H1001" s="53">
        <f t="shared" si="49"/>
        <v>0</v>
      </c>
    </row>
    <row r="1002" spans="1:14" s="54" customFormat="1" hidden="1" outlineLevel="1">
      <c r="A1002" s="48" t="s">
        <v>60</v>
      </c>
      <c r="B1002" s="67"/>
      <c r="C1002" s="68"/>
      <c r="D1002" s="68"/>
      <c r="E1002" s="126"/>
      <c r="F1002" s="51">
        <v>0</v>
      </c>
      <c r="G1002" s="52"/>
      <c r="H1002" s="53">
        <f t="shared" si="49"/>
        <v>0</v>
      </c>
      <c r="N1002" s="54" t="s">
        <v>77</v>
      </c>
    </row>
    <row r="1003" spans="1:14" s="54" customFormat="1" collapsed="1">
      <c r="A1003" s="48" t="s">
        <v>68</v>
      </c>
      <c r="B1003" s="67"/>
      <c r="C1003" s="68"/>
      <c r="D1003" s="68"/>
      <c r="E1003" s="59"/>
      <c r="F1003" s="51">
        <f>SUM(F1000:F1002)</f>
        <v>664.85999999999967</v>
      </c>
      <c r="G1003" s="52"/>
      <c r="H1003" s="53">
        <f t="shared" si="49"/>
        <v>24047.986199999988</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51</v>
      </c>
      <c r="H1009" s="127">
        <f>(SUM(H18:H999))</f>
        <v>24047.986199999996</v>
      </c>
    </row>
    <row r="1010" spans="1:8" s="15" customFormat="1">
      <c r="A1010" s="16"/>
      <c r="E1010" s="15" t="s">
        <v>52</v>
      </c>
      <c r="H1010" s="128">
        <f>(SUMIF($A$1000:$A$1008,"Total:",$H$1000:$H$1008))</f>
        <v>24047.986199999988</v>
      </c>
    </row>
    <row r="1011" spans="1:8" s="15" customFormat="1">
      <c r="E1011" s="15" t="s">
        <v>53</v>
      </c>
      <c r="H1011" s="129">
        <f>H1013-H1012</f>
        <v>22474.760000000002</v>
      </c>
    </row>
    <row r="1012" spans="1:8" s="15" customFormat="1">
      <c r="E1012" s="15" t="s">
        <v>54</v>
      </c>
      <c r="H1012" s="129">
        <f>ROUND((H1013*7)/107,2)</f>
        <v>1573.23</v>
      </c>
    </row>
    <row r="1013" spans="1:8" s="15" customFormat="1">
      <c r="E1013" s="16" t="s">
        <v>55</v>
      </c>
      <c r="H1013" s="130">
        <f>ROUND((SUMIF($A$1000:$A$1008,"Total:",$H$1000:$H$1008)),2)</f>
        <v>24047.99</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31" stopIfTrue="1" operator="containsText" text="Empty Cell">
      <formula>NOT(ISERROR(SEARCH("Empty Cell",A18)))</formula>
    </cfRule>
  </conditionalFormatting>
  <conditionalFormatting sqref="C18:D77 B27 C79:D999">
    <cfRule type="cellIs" dxfId="3" priority="133"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30" stopIfTrue="1" operator="equal">
      <formula>0</formula>
    </cfRule>
  </conditionalFormatting>
  <conditionalFormatting sqref="F10:F15 B18:H77 D79:H1001 B79:C1007 D1002 F1002:H1002 D1003:H1007">
    <cfRule type="cellIs" dxfId="0" priority="132" stopIfTrue="1" operator="equal">
      <formula>0</formula>
    </cfRule>
  </conditionalFormatting>
  <printOptions horizontalCentered="1"/>
  <pageMargins left="0.35" right="0.39370078740157499" top="0.18" bottom="0.37" header="0.15748031496063" footer="0.15748031496063"/>
  <pageSetup paperSize="9" scale="7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58"/>
  <sheetViews>
    <sheetView workbookViewId="0">
      <selection activeCell="F16" sqref="F16"/>
    </sheetView>
  </sheetViews>
  <sheetFormatPr defaultRowHeight="15"/>
  <cols>
    <col min="1" max="1" width="15.140625" bestFit="1" customWidth="1"/>
    <col min="2" max="2" width="17.5703125" bestFit="1" customWidth="1"/>
  </cols>
  <sheetData>
    <row r="1" spans="1:2">
      <c r="A1" s="2" t="s">
        <v>112</v>
      </c>
      <c r="B1" s="2" t="s">
        <v>113</v>
      </c>
    </row>
    <row r="2" spans="1:2">
      <c r="A2" s="2" t="s">
        <v>112</v>
      </c>
      <c r="B2" s="2" t="s">
        <v>115</v>
      </c>
    </row>
    <row r="3" spans="1:2">
      <c r="A3" s="2" t="s">
        <v>112</v>
      </c>
      <c r="B3" s="2" t="s">
        <v>116</v>
      </c>
    </row>
    <row r="4" spans="1:2">
      <c r="A4" s="2" t="s">
        <v>118</v>
      </c>
      <c r="B4" s="2" t="s">
        <v>119</v>
      </c>
    </row>
    <row r="5" spans="1:2">
      <c r="A5" s="2" t="s">
        <v>118</v>
      </c>
      <c r="B5" s="2" t="s">
        <v>121</v>
      </c>
    </row>
    <row r="6" spans="1:2">
      <c r="A6" s="2" t="s">
        <v>118</v>
      </c>
      <c r="B6" s="2" t="s">
        <v>122</v>
      </c>
    </row>
    <row r="7" spans="1:2">
      <c r="A7" s="2" t="s">
        <v>237</v>
      </c>
      <c r="B7" s="2" t="s">
        <v>125</v>
      </c>
    </row>
    <row r="8" spans="1:2">
      <c r="A8" s="2" t="s">
        <v>238</v>
      </c>
      <c r="B8" s="2" t="s">
        <v>129</v>
      </c>
    </row>
    <row r="9" spans="1:2">
      <c r="A9" s="2" t="s">
        <v>239</v>
      </c>
      <c r="B9" s="2" t="s">
        <v>132</v>
      </c>
    </row>
    <row r="10" spans="1:2">
      <c r="A10" s="2" t="s">
        <v>240</v>
      </c>
      <c r="B10" s="2" t="s">
        <v>135</v>
      </c>
    </row>
    <row r="11" spans="1:2">
      <c r="A11" s="2" t="s">
        <v>138</v>
      </c>
      <c r="B11" s="2" t="s">
        <v>139</v>
      </c>
    </row>
    <row r="12" spans="1:2">
      <c r="A12" s="2" t="s">
        <v>138</v>
      </c>
      <c r="B12" s="2" t="s">
        <v>141</v>
      </c>
    </row>
    <row r="13" spans="1:2">
      <c r="A13" s="2" t="s">
        <v>138</v>
      </c>
      <c r="B13" s="2" t="s">
        <v>142</v>
      </c>
    </row>
    <row r="14" spans="1:2">
      <c r="A14" s="2" t="s">
        <v>143</v>
      </c>
      <c r="B14" s="2" t="s">
        <v>144</v>
      </c>
    </row>
    <row r="15" spans="1:2">
      <c r="A15" s="2" t="s">
        <v>143</v>
      </c>
      <c r="B15" s="2" t="s">
        <v>146</v>
      </c>
    </row>
    <row r="16" spans="1:2">
      <c r="A16" s="2" t="s">
        <v>143</v>
      </c>
      <c r="B16" s="2" t="s">
        <v>147</v>
      </c>
    </row>
    <row r="17" spans="1:2">
      <c r="A17" s="2" t="s">
        <v>143</v>
      </c>
      <c r="B17" s="2" t="s">
        <v>148</v>
      </c>
    </row>
    <row r="18" spans="1:2">
      <c r="A18" s="2" t="s">
        <v>149</v>
      </c>
      <c r="B18" s="2" t="s">
        <v>150</v>
      </c>
    </row>
    <row r="19" spans="1:2">
      <c r="A19" s="2" t="s">
        <v>149</v>
      </c>
      <c r="B19" s="2" t="s">
        <v>153</v>
      </c>
    </row>
    <row r="20" spans="1:2">
      <c r="A20" s="2" t="s">
        <v>149</v>
      </c>
      <c r="B20" s="2" t="s">
        <v>154</v>
      </c>
    </row>
    <row r="21" spans="1:2">
      <c r="A21" s="2" t="s">
        <v>149</v>
      </c>
      <c r="B21" s="2" t="s">
        <v>156</v>
      </c>
    </row>
    <row r="22" spans="1:2">
      <c r="A22" s="2" t="s">
        <v>157</v>
      </c>
      <c r="B22" s="2" t="s">
        <v>158</v>
      </c>
    </row>
    <row r="23" spans="1:2">
      <c r="A23" s="2" t="s">
        <v>157</v>
      </c>
      <c r="B23" s="2" t="s">
        <v>160</v>
      </c>
    </row>
    <row r="24" spans="1:2">
      <c r="A24" s="2" t="s">
        <v>157</v>
      </c>
      <c r="B24" s="2" t="s">
        <v>161</v>
      </c>
    </row>
    <row r="25" spans="1:2">
      <c r="A25" s="2" t="s">
        <v>162</v>
      </c>
      <c r="B25" s="2" t="s">
        <v>163</v>
      </c>
    </row>
    <row r="26" spans="1:2">
      <c r="A26" s="2" t="s">
        <v>165</v>
      </c>
      <c r="B26" s="2" t="s">
        <v>166</v>
      </c>
    </row>
    <row r="27" spans="1:2">
      <c r="A27" s="2" t="s">
        <v>168</v>
      </c>
      <c r="B27" s="2" t="s">
        <v>169</v>
      </c>
    </row>
    <row r="28" spans="1:2">
      <c r="A28" s="2" t="s">
        <v>241</v>
      </c>
      <c r="B28" s="2" t="s">
        <v>172</v>
      </c>
    </row>
    <row r="29" spans="1:2">
      <c r="A29" s="2" t="s">
        <v>241</v>
      </c>
      <c r="B29" s="2" t="s">
        <v>174</v>
      </c>
    </row>
    <row r="30" spans="1:2">
      <c r="A30" s="2" t="s">
        <v>241</v>
      </c>
      <c r="B30" s="2" t="s">
        <v>175</v>
      </c>
    </row>
    <row r="31" spans="1:2">
      <c r="A31" s="2" t="s">
        <v>176</v>
      </c>
      <c r="B31" s="2" t="s">
        <v>177</v>
      </c>
    </row>
    <row r="32" spans="1:2">
      <c r="A32" s="2" t="s">
        <v>176</v>
      </c>
      <c r="B32" s="2" t="s">
        <v>180</v>
      </c>
    </row>
    <row r="33" spans="1:2">
      <c r="A33" s="2" t="s">
        <v>242</v>
      </c>
      <c r="B33" s="2" t="s">
        <v>182</v>
      </c>
    </row>
    <row r="34" spans="1:2">
      <c r="A34" s="2" t="s">
        <v>242</v>
      </c>
      <c r="B34" s="2" t="s">
        <v>184</v>
      </c>
    </row>
    <row r="35" spans="1:2">
      <c r="A35" s="2" t="s">
        <v>242</v>
      </c>
      <c r="B35" s="2" t="s">
        <v>185</v>
      </c>
    </row>
    <row r="36" spans="1:2">
      <c r="A36" s="2" t="s">
        <v>186</v>
      </c>
      <c r="B36" s="2" t="s">
        <v>187</v>
      </c>
    </row>
    <row r="37" spans="1:2">
      <c r="A37" s="2" t="s">
        <v>186</v>
      </c>
      <c r="B37" s="2" t="s">
        <v>189</v>
      </c>
    </row>
    <row r="38" spans="1:2">
      <c r="A38" s="2" t="s">
        <v>190</v>
      </c>
      <c r="B38" s="2" t="s">
        <v>191</v>
      </c>
    </row>
    <row r="39" spans="1:2">
      <c r="A39" s="2" t="s">
        <v>193</v>
      </c>
      <c r="B39" s="2" t="s">
        <v>194</v>
      </c>
    </row>
    <row r="40" spans="1:2">
      <c r="A40" s="2" t="s">
        <v>193</v>
      </c>
      <c r="B40" s="2" t="s">
        <v>196</v>
      </c>
    </row>
    <row r="41" spans="1:2">
      <c r="A41" s="2" t="s">
        <v>243</v>
      </c>
      <c r="B41" s="2" t="s">
        <v>198</v>
      </c>
    </row>
    <row r="42" spans="1:2">
      <c r="A42" s="2" t="s">
        <v>244</v>
      </c>
      <c r="B42" s="2" t="s">
        <v>201</v>
      </c>
    </row>
    <row r="43" spans="1:2">
      <c r="A43" s="2" t="s">
        <v>203</v>
      </c>
      <c r="B43" s="2" t="s">
        <v>204</v>
      </c>
    </row>
    <row r="44" spans="1:2">
      <c r="A44" s="2" t="s">
        <v>206</v>
      </c>
      <c r="B44" s="2" t="s">
        <v>207</v>
      </c>
    </row>
    <row r="45" spans="1:2">
      <c r="A45" s="2" t="s">
        <v>209</v>
      </c>
      <c r="B45" s="2" t="s">
        <v>210</v>
      </c>
    </row>
    <row r="46" spans="1:2">
      <c r="A46" s="2" t="s">
        <v>209</v>
      </c>
      <c r="B46" s="2" t="s">
        <v>212</v>
      </c>
    </row>
    <row r="47" spans="1:2">
      <c r="A47" s="2" t="s">
        <v>209</v>
      </c>
      <c r="B47" s="2" t="s">
        <v>214</v>
      </c>
    </row>
    <row r="48" spans="1:2">
      <c r="A48" s="2" t="s">
        <v>209</v>
      </c>
      <c r="B48" s="2" t="s">
        <v>216</v>
      </c>
    </row>
    <row r="49" spans="1:2">
      <c r="A49" s="2" t="s">
        <v>209</v>
      </c>
      <c r="B49" s="2" t="s">
        <v>218</v>
      </c>
    </row>
    <row r="50" spans="1:2">
      <c r="A50" s="2" t="s">
        <v>209</v>
      </c>
      <c r="B50" s="2" t="s">
        <v>220</v>
      </c>
    </row>
    <row r="51" spans="1:2">
      <c r="A51" s="2" t="s">
        <v>209</v>
      </c>
      <c r="B51" s="2" t="s">
        <v>222</v>
      </c>
    </row>
    <row r="52" spans="1:2">
      <c r="A52" s="2" t="s">
        <v>209</v>
      </c>
      <c r="B52" s="2" t="s">
        <v>224</v>
      </c>
    </row>
    <row r="53" spans="1:2">
      <c r="A53" s="2" t="s">
        <v>209</v>
      </c>
      <c r="B53" s="2" t="s">
        <v>226</v>
      </c>
    </row>
    <row r="54" spans="1:2">
      <c r="A54" s="2" t="s">
        <v>209</v>
      </c>
      <c r="B54" s="2" t="s">
        <v>228</v>
      </c>
    </row>
    <row r="55" spans="1:2">
      <c r="A55" s="2" t="s">
        <v>209</v>
      </c>
      <c r="B55" s="2" t="s">
        <v>230</v>
      </c>
    </row>
    <row r="56" spans="1:2">
      <c r="A56" s="2" t="s">
        <v>209</v>
      </c>
      <c r="B56" s="2" t="s">
        <v>231</v>
      </c>
    </row>
    <row r="57" spans="1:2">
      <c r="A57" s="2" t="s">
        <v>233</v>
      </c>
      <c r="B57" s="2" t="s">
        <v>234</v>
      </c>
    </row>
    <row r="58" spans="1:2">
      <c r="A58" s="2" t="s">
        <v>233</v>
      </c>
      <c r="B58" s="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Control</vt:lpstr>
      <vt:lpstr>Invoice</vt:lpstr>
      <vt:lpstr>Copy paste to Here</vt:lpstr>
      <vt:lpstr>Shipping Invoice</vt:lpstr>
      <vt:lpstr>Tax Invoice</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2024-10-30T08:11:10Z</cp:lastPrinted>
  <dcterms:created xsi:type="dcterms:W3CDTF">2009-06-02T18:56:54Z</dcterms:created>
  <dcterms:modified xsi:type="dcterms:W3CDTF">2024-10-30T08:11:10Z</dcterms:modified>
</cp:coreProperties>
</file>