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76DED0B3-F855-4A27-93B0-E04D54989D00}" xr6:coauthVersionLast="47" xr6:coauthVersionMax="47" xr10:uidLastSave="{00000000-0000-0000-0000-000000000000}"/>
  <bookViews>
    <workbookView xWindow="28680" yWindow="-240" windowWidth="29040" windowHeight="1584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Invoice!$A$1:$K$83</definedName>
    <definedName name="_xlnm.Print_Area" localSheetId="2">'Shipping Invoice'!$A$1:$L$76</definedName>
    <definedName name="_xlnm.Print_Area" localSheetId="3">'Tax Invoice'!$A$1:$H$1013</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1" i="7" l="1"/>
  <c r="K71" i="7" s="1"/>
  <c r="J71" i="2"/>
  <c r="K74" i="7"/>
  <c r="E51" i="6"/>
  <c r="E50" i="6"/>
  <c r="E35" i="6"/>
  <c r="E34" i="6"/>
  <c r="E19" i="6"/>
  <c r="E18" i="6"/>
  <c r="K14" i="7"/>
  <c r="K17" i="7"/>
  <c r="K10" i="7"/>
  <c r="N1" i="7"/>
  <c r="I64" i="7" s="1"/>
  <c r="N1" i="6"/>
  <c r="E40" i="6" s="1"/>
  <c r="F1002" i="6"/>
  <c r="D65" i="6"/>
  <c r="B69" i="7" s="1"/>
  <c r="D64" i="6"/>
  <c r="B68" i="7" s="1"/>
  <c r="D63" i="6"/>
  <c r="B67" i="7" s="1"/>
  <c r="D62" i="6"/>
  <c r="B66" i="7" s="1"/>
  <c r="D61" i="6"/>
  <c r="B65" i="7" s="1"/>
  <c r="D60" i="6"/>
  <c r="B64" i="7" s="1"/>
  <c r="D59" i="6"/>
  <c r="B63" i="7" s="1"/>
  <c r="D58" i="6"/>
  <c r="B62" i="7" s="1"/>
  <c r="D57" i="6"/>
  <c r="B61" i="7" s="1"/>
  <c r="D56" i="6"/>
  <c r="B60" i="7" s="1"/>
  <c r="D55" i="6"/>
  <c r="B59" i="7" s="1"/>
  <c r="D54" i="6"/>
  <c r="B58" i="7" s="1"/>
  <c r="D53" i="6"/>
  <c r="B57" i="7" s="1"/>
  <c r="D52" i="6"/>
  <c r="B56" i="7" s="1"/>
  <c r="D51" i="6"/>
  <c r="B55" i="7" s="1"/>
  <c r="D50" i="6"/>
  <c r="B54" i="7" s="1"/>
  <c r="D49" i="6"/>
  <c r="B53" i="7" s="1"/>
  <c r="D48" i="6"/>
  <c r="B52" i="7" s="1"/>
  <c r="D47" i="6"/>
  <c r="B51" i="7" s="1"/>
  <c r="D46" i="6"/>
  <c r="B50" i="7" s="1"/>
  <c r="D45" i="6"/>
  <c r="B49" i="7" s="1"/>
  <c r="D44" i="6"/>
  <c r="B48" i="7" s="1"/>
  <c r="D43" i="6"/>
  <c r="B47" i="7" s="1"/>
  <c r="D42" i="6"/>
  <c r="B46" i="7" s="1"/>
  <c r="D41" i="6"/>
  <c r="B45" i="7" s="1"/>
  <c r="D40" i="6"/>
  <c r="B44" i="7" s="1"/>
  <c r="D39" i="6"/>
  <c r="B43" i="7" s="1"/>
  <c r="D38" i="6"/>
  <c r="B42" i="7" s="1"/>
  <c r="D37" i="6"/>
  <c r="B41" i="7" s="1"/>
  <c r="D36" i="6"/>
  <c r="B40" i="7" s="1"/>
  <c r="D35" i="6"/>
  <c r="B39" i="7" s="1"/>
  <c r="D34" i="6"/>
  <c r="B38" i="7" s="1"/>
  <c r="D33" i="6"/>
  <c r="B37" i="7" s="1"/>
  <c r="D32" i="6"/>
  <c r="B36" i="7" s="1"/>
  <c r="D31" i="6"/>
  <c r="B35" i="7" s="1"/>
  <c r="D30" i="6"/>
  <c r="B34" i="7" s="1"/>
  <c r="D29" i="6"/>
  <c r="B33" i="7" s="1"/>
  <c r="D28" i="6"/>
  <c r="B32" i="7" s="1"/>
  <c r="D27" i="6"/>
  <c r="B31" i="7" s="1"/>
  <c r="D26" i="6"/>
  <c r="B30" i="7" s="1"/>
  <c r="D25" i="6"/>
  <c r="B29" i="7" s="1"/>
  <c r="D24" i="6"/>
  <c r="B28" i="7" s="1"/>
  <c r="D23" i="6"/>
  <c r="B27" i="7" s="1"/>
  <c r="D22" i="6"/>
  <c r="B26" i="7" s="1"/>
  <c r="D21" i="6"/>
  <c r="B25" i="7" s="1"/>
  <c r="D20" i="6"/>
  <c r="B24" i="7" s="1"/>
  <c r="D19" i="6"/>
  <c r="B23" i="7" s="1"/>
  <c r="D18" i="6"/>
  <c r="B22" i="7" s="1"/>
  <c r="B72" i="7" s="1"/>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A1007" i="6"/>
  <c r="A1006" i="6"/>
  <c r="A1005" i="6"/>
  <c r="F1004" i="6"/>
  <c r="A1004" i="6"/>
  <c r="A1003" i="6"/>
  <c r="J72" i="2" l="1"/>
  <c r="I22" i="7"/>
  <c r="K22" i="7" s="1"/>
  <c r="K72" i="7" s="1"/>
  <c r="I34" i="7"/>
  <c r="I46" i="7"/>
  <c r="I60" i="7"/>
  <c r="K60" i="7" s="1"/>
  <c r="J73" i="2"/>
  <c r="K73" i="7" s="1"/>
  <c r="I35" i="7"/>
  <c r="K35" i="7" s="1"/>
  <c r="I47" i="7"/>
  <c r="K47" i="7" s="1"/>
  <c r="I48" i="7"/>
  <c r="I63" i="7"/>
  <c r="K63" i="7" s="1"/>
  <c r="K46" i="7"/>
  <c r="I52" i="7"/>
  <c r="K52" i="7" s="1"/>
  <c r="I65" i="7"/>
  <c r="K65" i="7" s="1"/>
  <c r="I26" i="7"/>
  <c r="K26" i="7" s="1"/>
  <c r="I38" i="7"/>
  <c r="K38" i="7" s="1"/>
  <c r="I53" i="7"/>
  <c r="I66" i="7"/>
  <c r="I67" i="7"/>
  <c r="I69" i="7"/>
  <c r="K69" i="7" s="1"/>
  <c r="K53" i="7"/>
  <c r="I40" i="7"/>
  <c r="K40" i="7" s="1"/>
  <c r="K34" i="7"/>
  <c r="K66" i="7"/>
  <c r="I28" i="7"/>
  <c r="K28" i="7" s="1"/>
  <c r="I41" i="7"/>
  <c r="K41" i="7" s="1"/>
  <c r="I55" i="7"/>
  <c r="K67" i="7"/>
  <c r="I29" i="7"/>
  <c r="I56" i="7"/>
  <c r="K64" i="7"/>
  <c r="I27" i="7"/>
  <c r="K27" i="7" s="1"/>
  <c r="I39" i="7"/>
  <c r="K39" i="7" s="1"/>
  <c r="I68" i="7"/>
  <c r="K68" i="7" s="1"/>
  <c r="I42" i="7"/>
  <c r="K42" i="7" s="1"/>
  <c r="I31" i="7"/>
  <c r="K31" i="7" s="1"/>
  <c r="I43" i="7"/>
  <c r="K43" i="7" s="1"/>
  <c r="I58" i="7"/>
  <c r="K58" i="7" s="1"/>
  <c r="K48" i="7"/>
  <c r="I54" i="7"/>
  <c r="K54" i="7" s="1"/>
  <c r="I30" i="7"/>
  <c r="K30" i="7" s="1"/>
  <c r="I57" i="7"/>
  <c r="K57" i="7" s="1"/>
  <c r="I32" i="7"/>
  <c r="K32" i="7" s="1"/>
  <c r="I44" i="7"/>
  <c r="K44" i="7" s="1"/>
  <c r="I59" i="7"/>
  <c r="K59" i="7" s="1"/>
  <c r="K55" i="7"/>
  <c r="I33" i="7"/>
  <c r="K33" i="7" s="1"/>
  <c r="I45" i="7"/>
  <c r="K45" i="7" s="1"/>
  <c r="K56" i="7"/>
  <c r="I62" i="7"/>
  <c r="K62" i="7" s="1"/>
  <c r="I36" i="7"/>
  <c r="K36" i="7" s="1"/>
  <c r="I61" i="7"/>
  <c r="I23" i="7"/>
  <c r="K23" i="7" s="1"/>
  <c r="I49" i="7"/>
  <c r="K49" i="7" s="1"/>
  <c r="I24" i="7"/>
  <c r="K24" i="7" s="1"/>
  <c r="I50" i="7"/>
  <c r="K50" i="7" s="1"/>
  <c r="K29" i="7"/>
  <c r="K61" i="7"/>
  <c r="I25" i="7"/>
  <c r="K25" i="7" s="1"/>
  <c r="I37" i="7"/>
  <c r="K37" i="7" s="1"/>
  <c r="I51" i="7"/>
  <c r="K51" i="7" s="1"/>
  <c r="E56" i="6"/>
  <c r="E25" i="6"/>
  <c r="E41" i="6"/>
  <c r="E57" i="6"/>
  <c r="E26" i="6"/>
  <c r="E42" i="6"/>
  <c r="E58" i="6"/>
  <c r="E24" i="6"/>
  <c r="E27" i="6"/>
  <c r="E43" i="6"/>
  <c r="E59" i="6"/>
  <c r="E28" i="6"/>
  <c r="E60" i="6"/>
  <c r="E29" i="6"/>
  <c r="E45" i="6"/>
  <c r="E61" i="6"/>
  <c r="E44" i="6"/>
  <c r="E30" i="6"/>
  <c r="E46" i="6"/>
  <c r="E62" i="6"/>
  <c r="E31" i="6"/>
  <c r="E47" i="6"/>
  <c r="E63" i="6"/>
  <c r="E32" i="6"/>
  <c r="E48" i="6"/>
  <c r="E64" i="6"/>
  <c r="E33" i="6"/>
  <c r="E49" i="6"/>
  <c r="E65" i="6"/>
  <c r="E20" i="6"/>
  <c r="E52" i="6"/>
  <c r="E36" i="6"/>
  <c r="E21" i="6"/>
  <c r="E37" i="6"/>
  <c r="E53" i="6"/>
  <c r="E22" i="6"/>
  <c r="E38" i="6"/>
  <c r="E54" i="6"/>
  <c r="E23" i="6"/>
  <c r="E39" i="6"/>
  <c r="E55" i="6"/>
  <c r="M11" i="6"/>
  <c r="I79" i="2" s="1"/>
  <c r="J75" i="2" l="1"/>
  <c r="F1001" i="6"/>
  <c r="K75" i="7"/>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3" i="6" l="1"/>
  <c r="E14" i="6"/>
  <c r="I78" i="2" s="1"/>
  <c r="I82" i="2" l="1"/>
  <c r="I80" i="2" s="1"/>
  <c r="I83" i="2"/>
  <c r="I81"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<sst xmlns="http://schemas.openxmlformats.org/spreadsheetml/2006/main" count="2580" uniqueCount="811">
  <si>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</si>
  <si>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</si>
  <si>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</si>
  <si>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</si>
  <si>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</si>
  <si>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</si>
  <si>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</si>
  <si>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</si>
  <si>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</si>
  <si>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</si>
  <si>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</si>
  <si>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</si>
  <si>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</si>
  <si>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</si>
  <si>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</si>
  <si>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</si>
  <si>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</si>
  <si>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</si>
  <si>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</si>
  <si>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</si>
  <si>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</si>
  <si>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</si>
  <si>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</si>
  <si>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</si>
  <si>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</si>
  <si>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</si>
  <si>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</si>
  <si>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</si>
  <si>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</si>
  <si>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</si>
  <si>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</si>
  <si>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</si>
  <si>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</si>
  <si>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</si>
  <si>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</si>
  <si>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</si>
  <si>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</si>
  <si>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</si>
  <si>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</si>
  <si>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</si>
  <si>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</si>
  <si>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</si>
  <si>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</si>
  <si>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</si>
  <si>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</si>
  <si>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</si>
  <si>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</si>
  <si>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</si>
  <si>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</si>
  <si>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</si>
  <si>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</si>
  <si>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</si>
  <si>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</si>
  <si>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</si>
  <si>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</si>
  <si>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</si>
  <si>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</si>
  <si>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</si>
  <si>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</si>
  <si>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</si>
  <si>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</si>
  <si>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</si>
  <si>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</si>
  <si>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</si>
  <si>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</si>
  <si>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</si>
  <si>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</si>
  <si>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</si>
  <si>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</si>
  <si>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</si>
  <si>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</si>
  <si>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</si>
  <si>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</si>
  <si>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</si>
  <si>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</si>
  <si>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</si>
  <si>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</si>
  <si>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</si>
  <si>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</si>
  <si>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</si>
  <si>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</si>
  <si>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</si>
  <si>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</si>
  <si>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</si>
  <si>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</si>
  <si>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</si>
  <si>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</si>
  <si>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</si>
  <si>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</si>
  <si>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</si>
  <si>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</si>
  <si>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</si>
  <si>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</si>
  <si>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</si>
  <si>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</si>
  <si>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</si>
  <si>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</si>
  <si>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</si>
  <si>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</si>
  <si>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</si>
  <si>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</si>
  <si>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</si>
  <si>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</si>
  <si>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</si>
  <si>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</si>
  <si>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</si>
  <si>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</si>
  <si>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</si>
  <si>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</si>
  <si>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</si>
  <si>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</si>
  <si>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</si>
  <si>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</si>
  <si>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</si>
  <si>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</si>
  <si>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</si>
  <si>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</si>
  <si>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</si>
  <si>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</si>
  <si>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</si>
  <si>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</si>
  <si>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</si>
  <si>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</si>
  <si>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</si>
  <si>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</si>
  <si>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</si>
  <si>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</si>
  <si>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</si>
  <si>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</si>
  <si>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</si>
  <si>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</si>
  <si>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</si>
  <si>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</si>
  <si>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</si>
  <si>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</si>
  <si>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</si>
  <si>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</si>
  <si>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</si>
  <si>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</si>
  <si>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</si>
  <si>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</si>
  <si>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</si>
  <si>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</si>
  <si>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</si>
  <si>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</si>
  <si>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</si>
  <si>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</si>
  <si>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</si>
  <si>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</si>
  <si>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</si>
  <si>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</si>
  <si>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</si>
  <si>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</si>
  <si>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</si>
  <si>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</si>
  <si>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</si>
  <si>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</si>
  <si>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</si>
  <si>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</si>
  <si>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</si>
  <si>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</si>
  <si>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</si>
  <si>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</si>
  <si>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</si>
  <si>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</si>
  <si>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</si>
  <si>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</si>
  <si>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</si>
  <si>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</si>
  <si>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</si>
  <si>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</si>
  <si>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</si>
  <si>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</si>
  <si>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</si>
  <si>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</si>
  <si>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</si>
  <si>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</si>
  <si>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</si>
  <si>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</si>
  <si>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</si>
  <si>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</si>
  <si>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</si>
  <si>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</si>
  <si>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</si>
  <si>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</si>
  <si>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</si>
  <si>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</si>
  <si>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</si>
  <si>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</si>
  <si>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</si>
  <si>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</si>
  <si>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</si>
  <si>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</si>
  <si>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</si>
  <si>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</si>
  <si>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</si>
  <si>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</si>
  <si>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</si>
  <si>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</si>
  <si>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</si>
  <si>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</si>
  <si>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</si>
  <si>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</si>
  <si>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</si>
  <si>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</si>
  <si>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</si>
  <si>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</si>
  <si>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</si>
  <si>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</si>
  <si>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</si>
  <si>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</si>
  <si>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</si>
  <si>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</si>
  <si>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</si>
  <si>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</si>
  <si>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</si>
  <si>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</si>
  <si>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</si>
  <si>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</si>
  <si>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</si>
  <si>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</si>
  <si>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</si>
  <si>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</si>
  <si>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</si>
  <si>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</si>
  <si>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</si>
  <si>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</si>
  <si>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</si>
  <si>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</si>
  <si>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</si>
  <si>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</si>
  <si>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</si>
  <si>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</si>
  <si>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</si>
  <si>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</si>
  <si>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</si>
  <si>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</si>
  <si>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</si>
  <si>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</si>
  <si>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</si>
  <si>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</si>
  <si>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</si>
  <si>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</si>
  <si>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</si>
  <si>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</si>
  <si>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</si>
  <si>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</si>
  <si>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</si>
  <si>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</si>
  <si>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</si>
  <si>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</si>
  <si>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</si>
  <si>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</si>
  <si>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</si>
  <si>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</si>
  <si>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</si>
  <si>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</si>
  <si>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</si>
  <si>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</si>
  <si>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</si>
  <si>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</si>
  <si>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</si>
  <si>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</si>
  <si>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</si>
  <si>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</si>
  <si>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</si>
  <si>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</si>
  <si>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</si>
  <si>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</si>
  <si>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</si>
  <si>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</si>
  <si>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</si>
  <si>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</si>
  <si>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</si>
  <si>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</si>
  <si>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</si>
  <si>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</si>
  <si>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</si>
  <si>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</si>
  <si>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</si>
  <si>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</si>
  <si>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</si>
  <si>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</si>
  <si>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</si>
  <si>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</si>
  <si>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</si>
  <si>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</si>
  <si>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</si>
  <si>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</si>
  <si>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</si>
  <si>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</si>
  <si>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</si>
  <si>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</si>
  <si>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</si>
  <si>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</si>
  <si>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</si>
  <si>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</si>
  <si>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</si>
  <si>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</si>
  <si>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</si>
  <si>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</si>
  <si>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</si>
  <si>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</si>
  <si>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</si>
  <si>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</si>
  <si>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</si>
  <si>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</si>
  <si>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</si>
  <si>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</si>
  <si>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</si>
  <si>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</si>
  <si>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</si>
  <si>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</si>
  <si>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</si>
  <si>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</si>
  <si>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</si>
  <si>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</si>
  <si>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</si>
  <si>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</si>
  <si>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</si>
  <si>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</si>
  <si>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</si>
  <si>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</si>
  <si>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</si>
  <si>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</si>
  <si>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</si>
  <si>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</si>
  <si>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</si>
  <si>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</si>
  <si>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</si>
  <si>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</si>
  <si>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</si>
  <si>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</si>
  <si>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</si>
  <si>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</si>
  <si>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</si>
  <si>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</si>
  <si>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</si>
  <si>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</si>
  <si>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</si>
  <si>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</si>
  <si>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</si>
  <si>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</si>
  <si>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</si>
  <si>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</si>
  <si>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</si>
  <si>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</si>
  <si>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</si>
  <si>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</si>
  <si>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</si>
  <si>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</si>
  <si>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</si>
  <si>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</si>
  <si>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</si>
  <si>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</si>
  <si>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</si>
  <si>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</si>
  <si>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</si>
  <si>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</si>
  <si>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</si>
  <si>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</si>
  <si>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</si>
  <si>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</si>
  <si>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</si>
  <si>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</si>
  <si>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</si>
  <si>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</si>
  <si>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</si>
  <si>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</si>
  <si>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</si>
  <si>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</si>
  <si>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</si>
  <si>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</si>
  <si>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</si>
  <si>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</si>
  <si>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</si>
  <si>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</si>
  <si>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</si>
  <si>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</si>
  <si>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</si>
  <si>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</si>
  <si>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</si>
  <si>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</si>
  <si>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</si>
  <si>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</si>
  <si>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</si>
  <si>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</si>
  <si>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</si>
  <si>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</si>
  <si>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</si>
  <si>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</si>
  <si>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</si>
  <si>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</si>
  <si>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</si>
  <si>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</si>
  <si>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</si>
  <si>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</si>
  <si>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</si>
  <si>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</si>
  <si>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</si>
  <si>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</si>
  <si>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</si>
  <si>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</si>
  <si>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</si>
  <si>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</si>
  <si>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</si>
  <si>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</si>
  <si>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</si>
  <si>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</si>
  <si>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</si>
  <si>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</si>
  <si>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</si>
  <si>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</si>
  <si>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</si>
  <si>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</si>
  <si>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</si>
  <si>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</si>
  <si>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</si>
  <si>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</si>
  <si>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</si>
  <si>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</si>
  <si>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</si>
  <si>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</si>
  <si>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</si>
  <si>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</si>
  <si>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</si>
  <si>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</si>
  <si>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</si>
  <si>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</si>
  <si>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</si>
  <si>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</si>
  <si>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</si>
  <si>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</si>
  <si>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</si>
  <si>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</si>
  <si>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</si>
  <si>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</si>
  <si>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</si>
  <si>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</si>
  <si>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</si>
  <si>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</si>
  <si>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</si>
  <si>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</si>
  <si>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</si>
  <si>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</si>
  <si>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</si>
  <si>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</si>
  <si>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</si>
  <si>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</si>
  <si>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</si>
  <si>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</si>
  <si>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</si>
  <si>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</si>
  <si>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</si>
  <si>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</si>
  <si>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</si>
  <si>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</si>
  <si>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</si>
  <si>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</si>
  <si>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</si>
  <si>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</si>
  <si>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</si>
  <si>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</si>
  <si>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</si>
  <si>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</si>
  <si>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</si>
  <si>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</si>
  <si>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</si>
  <si>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</si>
  <si>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</si>
  <si>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</si>
  <si>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</si>
  <si>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</si>
  <si>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</si>
  <si>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</si>
  <si>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</si>
  <si>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</si>
  <si>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</si>
  <si>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</si>
  <si>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</si>
  <si>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</si>
  <si>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</si>
  <si>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</si>
  <si>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</si>
  <si>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</si>
  <si>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</si>
  <si>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</si>
  <si>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</si>
  <si>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</si>
  <si>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</si>
  <si>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</si>
  <si>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</si>
  <si>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</si>
  <si>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</si>
  <si>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</si>
  <si>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</si>
  <si>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</si>
  <si>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</si>
  <si>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</si>
  <si>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</si>
  <si>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</si>
  <si>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</si>
  <si>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</si>
  <si>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</si>
  <si>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</si>
  <si>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</si>
  <si>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</si>
  <si>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</si>
  <si>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</si>
  <si>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</si>
  <si>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</si>
  <si>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</si>
  <si>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</si>
  <si>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</si>
  <si>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</si>
  <si>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</si>
  <si>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</si>
  <si>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</si>
  <si>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</si>
  <si>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</si>
  <si>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</si>
  <si>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</si>
  <si>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</si>
  <si>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</si>
  <si>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</si>
  <si>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</si>
  <si>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</si>
  <si>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</si>
  <si>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</si>
  <si>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</si>
  <si>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</si>
  <si>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</si>
  <si>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</si>
  <si>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</si>
  <si>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</si>
  <si>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</si>
  <si>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</si>
  <si>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</si>
  <si>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</si>
  <si>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</si>
  <si>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</si>
  <si>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</si>
  <si>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</si>
  <si>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</si>
  <si>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</si>
  <si>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</si>
  <si>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</si>
  <si>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</si>
  <si>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</si>
  <si>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</si>
  <si>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</si>
  <si>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</si>
  <si>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</si>
  <si>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</si>
  <si>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</si>
  <si>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</si>
  <si>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</si>
  <si>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</si>
  <si>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</si>
  <si>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</si>
  <si>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</si>
  <si>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</si>
  <si>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</si>
  <si>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</si>
  <si>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</si>
  <si>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</si>
  <si>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</si>
  <si>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</si>
  <si>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</si>
  <si>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</si>
  <si>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</si>
  <si>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</si>
  <si>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</si>
  <si>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</si>
  <si>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</si>
  <si>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</si>
  <si>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</si>
  <si>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</si>
  <si>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</si>
  <si>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</si>
  <si>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</si>
  <si>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</si>
  <si>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</si>
  <si>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</si>
  <si>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</si>
  <si>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</si>
  <si>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</si>
  <si>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</si>
  <si>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</si>
  <si>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</si>
  <si>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</si>
  <si>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</si>
  <si>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</si>
  <si>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</si>
  <si>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</si>
  <si>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</si>
  <si>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</si>
  <si>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</si>
  <si>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</si>
  <si>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</si>
  <si>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</si>
  <si>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</si>
  <si>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</si>
  <si>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</si>
  <si>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</si>
  <si>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</si>
  <si>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</si>
  <si>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</si>
  <si>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</si>
  <si>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</si>
  <si>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</si>
  <si>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</si>
  <si>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</si>
  <si>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</si>
  <si>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</si>
  <si>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</si>
  <si>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</si>
  <si>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</si>
  <si>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</si>
  <si>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</si>
  <si>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</si>
  <si>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</si>
  <si>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</si>
  <si>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</si>
  <si>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</si>
  <si>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</si>
  <si>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</si>
  <si>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</si>
  <si>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</si>
  <si>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</si>
  <si>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</si>
  <si>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</si>
  <si>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</si>
  <si>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</si>
  <si>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</si>
  <si>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</si>
  <si>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</si>
  <si>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</si>
  <si>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</si>
  <si>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</si>
  <si>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</si>
  <si>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</si>
  <si>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</si>
  <si>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</si>
  <si>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</si>
  <si>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</si>
  <si>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</si>
  <si>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</si>
  <si>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</si>
  <si>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</si>
  <si>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</si>
  <si>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</si>
  <si>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</si>
  <si>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</si>
  <si>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</si>
  <si>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</si>
  <si>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</si>
  <si>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</si>
  <si>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</si>
  <si>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</si>
  <si>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</si>
  <si>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</si>
  <si>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</si>
  <si>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</si>
  <si>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</si>
  <si>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</si>
  <si>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</si>
  <si>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</si>
  <si>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</si>
  <si>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</si>
  <si>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</si>
  <si>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</si>
  <si>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</si>
  <si>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</si>
  <si>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</si>
  <si>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</si>
  <si>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</si>
  <si>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</si>
  <si>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</si>
  <si>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</si>
  <si>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</si>
  <si>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</si>
  <si>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</si>
  <si>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</si>
  <si>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</si>
  <si>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</si>
  <si>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</si>
  <si>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</si>
  <si>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</si>
  <si>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</si>
  <si>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</si>
  <si>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</si>
  <si>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</si>
  <si>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</si>
  <si>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</si>
  <si>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</si>
  <si>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</si>
  <si>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</si>
  <si>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</si>
  <si>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</si>
  <si>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</si>
  <si>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</si>
  <si>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</si>
  <si>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</si>
  <si>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</si>
  <si>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</si>
  <si>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</si>
  <si>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</si>
  <si>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</si>
  <si>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</si>
  <si>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Lat-Can Imports/Exports Ltd.</t>
  </si>
  <si>
    <t>Brian Eldridge</t>
  </si>
  <si>
    <t>42-Cranleigh Manor s.e.</t>
  </si>
  <si>
    <t>T3M-1G6 Calgary, Alberta</t>
  </si>
  <si>
    <t>Tel: +1 4032592060</t>
  </si>
  <si>
    <t>Email: lat-can@telusplanet.net</t>
  </si>
  <si>
    <t>BLK518</t>
  </si>
  <si>
    <t>Wholesale silver nose piercing bulk of 1000, 500, 250 or 100 pcs.of 925 sterling silver nose bones, 22g (0.6mm) with 1.25mm round prong set Cubic zirconia stone (CZ)</t>
  </si>
  <si>
    <t>316L steel belly banana, 14g (1.6m) with a 8mm and a 5mm bezel set jewel ball using original Czech Preciosa crystals.</t>
  </si>
  <si>
    <t>BNT2CG</t>
  </si>
  <si>
    <t>Color: Gold Anodized w/ AB crystal</t>
  </si>
  <si>
    <t>BNTG</t>
  </si>
  <si>
    <t>Anodized 316L steel belly banana, 14g (1.6mm) with 5 &amp; 8mm balls</t>
  </si>
  <si>
    <t>BNTS</t>
  </si>
  <si>
    <t>Anodized 316L steel belly banana, 14g (1.6mm) with 5 &amp; 6mm balls</t>
  </si>
  <si>
    <t>BNTTRDZ</t>
  </si>
  <si>
    <t>Rose gold plated surgical steel belly banana, 14g (1.6mm) with an 7mm prong set round CZ stone (the setting of the stone is made from rose gold plated brass)</t>
  </si>
  <si>
    <t>BNTTSQZ</t>
  </si>
  <si>
    <t>Rose gold plated surgical steel belly banana, 14g (1.6mm) with an 7mm prong set square CZ stone (the setting of the stone is made from rose gold plated brass)</t>
  </si>
  <si>
    <t>BULP</t>
  </si>
  <si>
    <t>Gauge: 6mm</t>
  </si>
  <si>
    <t>Gauge: 8mm</t>
  </si>
  <si>
    <t>Gauge: 10mm</t>
  </si>
  <si>
    <t>Gauge: 12mm</t>
  </si>
  <si>
    <t>CZSQM</t>
  </si>
  <si>
    <t>Size: 4mm</t>
  </si>
  <si>
    <t>One pair of 925 silver ear studs with 2mm to 10mm square prong set Cubic Zirconia stones</t>
  </si>
  <si>
    <t>Size: 5mm</t>
  </si>
  <si>
    <t>Size: 7mm</t>
  </si>
  <si>
    <t>ECRZA</t>
  </si>
  <si>
    <t>One pair of luxury 925 sterling silver casting ear studs with round prong set AAA grade CZ stone</t>
  </si>
  <si>
    <t>ER139</t>
  </si>
  <si>
    <t>Pair of plain black anodized stainless steel wide huggies in high polish</t>
  </si>
  <si>
    <t>ER247</t>
  </si>
  <si>
    <t>Tiny high polished surgical steel helix huggie with rounded edges- diameter 7mm (sold per pcs.)</t>
  </si>
  <si>
    <t>GPECRZA</t>
  </si>
  <si>
    <t>One pair of luxury 18k gold plated 925 silver casting ear studs with round prong set AAA grade CZ stones</t>
  </si>
  <si>
    <t>MFR4</t>
  </si>
  <si>
    <t>4mm multi-crystal ferido glued balls with resin cover and 14g (1.6mm) threading (sold per pcs)</t>
  </si>
  <si>
    <t>NBCZBXC</t>
  </si>
  <si>
    <t>Display box with 52 pcs. of 925 sterling silver nose bones, 22g (0.6mm) with 2mm round prong set clear CZ stones (in standard packing or in vacuum sealed packing to prevent tarnishing)</t>
  </si>
  <si>
    <t>NBFB16C</t>
  </si>
  <si>
    <t>Display box with 16 pcs. of 925 sterling silver nose bones, 22g (0.6mm) with round extra flat 3mm clear crystal tops (in standard packing or in vacuum sealed packing to prevent tarnishing)</t>
  </si>
  <si>
    <t>NBZBC25</t>
  </si>
  <si>
    <t>Display box with 52 pcs. of 925 sterling silver nose bones, 22g (0.6mm) with big 2.5mm clear prong set Cubic Zirconia (CZ) stones (in standard packing or in vacuum sealed packing to prevent tarnishing)</t>
  </si>
  <si>
    <t>NBZBXC</t>
  </si>
  <si>
    <t xml:space="preserve">Display box with 52 pcs. of 925 sterling silver nose bones, 22g (0.6mm) with 1.5mm round clear prong set CZ stones (in standard packing or in vacuum sealed packing to prevent tarnishing)  </t>
  </si>
  <si>
    <t>One pair of plain 925 sterling silver hoop earrings, 1.2mm thickness</t>
  </si>
  <si>
    <t>PHODG35</t>
  </si>
  <si>
    <t>Color: Rose-gold</t>
  </si>
  <si>
    <t>18k plated 925 silver helix hoop earring, 16g (1.2mm) with small cross dangling (sold per pcs.)</t>
  </si>
  <si>
    <t>RSB14XC</t>
  </si>
  <si>
    <t>Display box with 52 pcs. of 925 silver nose bones, 22g (0.6mm) with rose gold plating and 2mm clear crystal tops (in standard packing or in vacuum sealed packing to prevent tarnishing)</t>
  </si>
  <si>
    <t>RSNBZBC</t>
  </si>
  <si>
    <t>Display box of 52 pieces of sterling silver nose bones, 22g (0.6mm) with rose gold plating and round 1.5mm clear prong set CZ stones (in standard packing or in vacuum sealed packing to prevent tarnishing)</t>
  </si>
  <si>
    <t>STHP</t>
  </si>
  <si>
    <t>Gauge: 18mm</t>
  </si>
  <si>
    <t>PVD plated internally threaded surgical steel double flare flesh tunnel</t>
  </si>
  <si>
    <t>XUBT5G</t>
  </si>
  <si>
    <t>Color: Purple</t>
  </si>
  <si>
    <t>Pack of 5 pcs. of 5mm anodized titanium G23 balls - 1.6mm threading (14g)</t>
  </si>
  <si>
    <t>ZZRDM</t>
  </si>
  <si>
    <t>One pair of premium quality stamped 925 silver ear studs with 3mm to 8mm round prong set Cubic Zirconia stones</t>
  </si>
  <si>
    <t>BLK518A</t>
  </si>
  <si>
    <t>BULP2</t>
  </si>
  <si>
    <t>BULP0</t>
  </si>
  <si>
    <t>BULP00</t>
  </si>
  <si>
    <t>BULP1/2</t>
  </si>
  <si>
    <t>CZSQ4M</t>
  </si>
  <si>
    <t>CZSQ5M</t>
  </si>
  <si>
    <t>CZSQ6M</t>
  </si>
  <si>
    <t>CZSQ7M</t>
  </si>
  <si>
    <t>CZSQ8M</t>
  </si>
  <si>
    <t>ECRZ4A</t>
  </si>
  <si>
    <t>ECRZ5A</t>
  </si>
  <si>
    <t>ECRZ6A</t>
  </si>
  <si>
    <t>GPECRZ5A</t>
  </si>
  <si>
    <t>GPECRZ6A</t>
  </si>
  <si>
    <t>PHO10</t>
  </si>
  <si>
    <t>PHODG35B</t>
  </si>
  <si>
    <t>PHODG35C</t>
  </si>
  <si>
    <t>STHP11/16</t>
  </si>
  <si>
    <t>ZZRD3M</t>
  </si>
  <si>
    <t>ZZRD4M</t>
  </si>
  <si>
    <t>ZZRD5M</t>
  </si>
  <si>
    <t>ZZRD6M</t>
  </si>
  <si>
    <t>ZZRD7M</t>
  </si>
  <si>
    <t>ZZRD8M</t>
  </si>
  <si>
    <t>Two Thousand Fifty Nine and 61 cents CAD</t>
  </si>
  <si>
    <t>PVD plated surgical steel belly banana, 14g (1.6mm) with 5 &amp; 8mm bezel set jewel balls - length 3/8'' (10mm)</t>
  </si>
  <si>
    <t>Surgical steel bullet plug with internal threading and a hollow center and an original American or Russian engraving on the front - size 2g'' - 1/2'' (6mm to 12mm)</t>
  </si>
  <si>
    <t>Exchange Rate CAD-THB</t>
  </si>
  <si>
    <t>Didi</t>
  </si>
  <si>
    <r>
      <t xml:space="preserve">Discount 30% as per </t>
    </r>
    <r>
      <rPr>
        <b/>
        <sz val="10"/>
        <color indexed="8"/>
        <rFont val="Arial"/>
        <family val="2"/>
      </rPr>
      <t>Gold Membership</t>
    </r>
    <r>
      <rPr>
        <sz val="10"/>
        <color indexed="8"/>
        <rFont val="Arial"/>
        <family val="2"/>
      </rPr>
      <t xml:space="preserve">: </t>
    </r>
  </si>
  <si>
    <r>
      <t xml:space="preserve">Free Shipping to Canada via DHL as per </t>
    </r>
    <r>
      <rPr>
        <b/>
        <sz val="10"/>
        <color indexed="8"/>
        <rFont val="Arial"/>
        <family val="2"/>
      </rPr>
      <t>Gold Membership</t>
    </r>
    <r>
      <rPr>
        <sz val="10"/>
        <color indexed="8"/>
        <rFont val="Arial"/>
        <family val="2"/>
      </rPr>
      <t xml:space="preserve">: </t>
    </r>
  </si>
  <si>
    <t>NBXSA</t>
  </si>
  <si>
    <t>Display box with 52 pcs. of 925 sterling silver nose bones, 22g (0.6mm) with 2.3mm plain silver star shaped tops (in standard packing or in vacuum sealed packing to prevent tarnishing)</t>
  </si>
  <si>
    <t>One Thousand Five Hundred Twenty Eight and 11 cents CAD</t>
  </si>
  <si>
    <t>Items added via email on 23-08-2023</t>
  </si>
  <si>
    <t xml:space="preserve">                                                                                                                                             </t>
  </si>
  <si>
    <t xml:space="preserve">Discount 30% as per Gold Membership: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</si>
</sst>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 numFmtId="169" formatCode="_([$CAD]\ * #,##0.00_);_([$CAD]\ * \(#,##0.00\);_([$CAD]\ * &quot;-&quot;??_);_(@_)"/>
  </numFmts>
  <fonts count="31">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s>
  <cellStyleXfs count="4409">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22" fillId="0" borderId="0">
      <alignment vertical="center"/>
    </xf>
    <xf numFmtId="0" fontId="2" fillId="0" borderId="0"/>
    <xf numFmtId="0" fontId="5" fillId="0" borderId="0"/>
    <xf numFmtId="0" fontId="22" fillId="0" borderId="0">
      <alignment vertical="center"/>
    </xf>
    <xf numFmtId="0" fontId="5" fillId="0" borderId="0"/>
    <xf numFmtId="0" fontId="5" fillId="0" borderId="0" applyNumberFormat="0" applyFill="0" applyBorder="0" applyAlignment="0" applyProtection="0"/>
    <xf numFmtId="0" fontId="2" fillId="0" borderId="0"/>
    <xf numFmtId="0" fontId="5" fillId="0" borderId="0"/>
    <xf numFmtId="0" fontId="5" fillId="0" borderId="0"/>
    <xf numFmtId="0" fontId="2" fillId="0" borderId="0"/>
    <xf numFmtId="0" fontId="5" fillId="0" borderId="0"/>
    <xf numFmtId="0" fontId="5" fillId="0" borderId="0"/>
    <xf numFmtId="0" fontId="21" fillId="0" borderId="0" applyNumberFormat="0" applyFont="0" applyFill="0" applyBorder="0" applyAlignment="0" applyProtection="0"/>
    <xf numFmtId="0" fontId="5" fillId="0" borderId="0"/>
    <xf numFmtId="0" fontId="22" fillId="0" borderId="0">
      <alignment vertical="center"/>
    </xf>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9" fontId="2"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0" fillId="0" borderId="0"/>
    <xf numFmtId="0" fontId="5" fillId="0" borderId="0" applyNumberFormat="0" applyFill="0" applyBorder="0" applyAlignment="0" applyProtection="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4"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2" fillId="0" borderId="0">
      <alignment vertical="center"/>
    </xf>
    <xf numFmtId="0" fontId="27" fillId="0" borderId="0"/>
    <xf numFmtId="0" fontId="5" fillId="0" borderId="0" applyNumberFormat="0" applyFill="0" applyBorder="0" applyAlignment="0" applyProtection="0"/>
    <xf numFmtId="0" fontId="5" fillId="0" borderId="0"/>
    <xf numFmtId="0" fontId="2" fillId="0" borderId="0"/>
    <xf numFmtId="0" fontId="26"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2" fillId="0" borderId="0" applyFont="0" applyFill="0" applyBorder="0" applyAlignment="0" applyProtection="0"/>
    <xf numFmtId="0" fontId="5" fillId="0" borderId="0"/>
    <xf numFmtId="168" fontId="2" fillId="0" borderId="0" applyFont="0" applyFill="0" applyBorder="0" applyAlignment="0" applyProtection="0"/>
    <xf numFmtId="0" fontId="5" fillId="0" borderId="0"/>
    <xf numFmtId="0" fontId="5" fillId="0" borderId="0"/>
    <xf numFmtId="0" fontId="5" fillId="0" borderId="0"/>
    <xf numFmtId="0" fontId="5" fillId="0" borderId="0"/>
    <xf numFmtId="43" fontId="2" fillId="0" borderId="0" applyFont="0" applyFill="0" applyBorder="0" applyAlignment="0" applyProtection="0"/>
  </cellStyleXfs>
  <cellXfs count="148">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0" fontId="18" fillId="3" borderId="46" xfId="0" applyFont="1" applyFill="1" applyBorder="1" applyAlignment="1">
      <alignment horizontal="center"/>
    </xf>
    <xf numFmtId="0" fontId="18" fillId="3" borderId="47" xfId="0" applyFont="1" applyFill="1" applyBorder="1" applyAlignment="1">
      <alignment horizontal="center"/>
    </xf>
    <xf numFmtId="0" fontId="18" fillId="3" borderId="48" xfId="0" applyFont="1" applyFill="1" applyBorder="1" applyAlignment="1">
      <alignment horizontal="center"/>
    </xf>
    <xf numFmtId="169" fontId="18" fillId="2" borderId="0" xfId="0" applyNumberFormat="1" applyFont="1" applyFill="1" applyAlignment="1">
      <alignment horizontal="right"/>
    </xf>
    <xf numFmtId="169" fontId="18" fillId="2" borderId="0" xfId="4408" applyNumberFormat="1" applyFont="1" applyFill="1" applyAlignment="1">
      <alignment horizontal="right"/>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xf numFmtId="0" fontId="18" fillId="3" borderId="47" xfId="0" applyFont="1" applyFill="1" applyBorder="1" applyAlignment="1">
      <alignment horizontal="center"/>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cellXfs>
  <cellStyles count="4409">
    <cellStyle name="Comma" xfId="4408" builtinId="3"/>
    <cellStyle name="Comma 2" xfId="7" xr:uid="{8FBC7775-86F8-4A51-8A3F-4DB966ADE9BB}"/>
    <cellStyle name="Comma 2 2" xfId="4401" xr:uid="{1D18A088-3FE5-42B8-9923-DF22DD35C4C6}"/>
    <cellStyle name="Comma 3" xfId="4289" xr:uid="{26F675F5-2BE3-49C5-B947-898B5D24B4F8}"/>
    <cellStyle name="Comma 3 2" xfId="4403" xr:uid="{F8950B3E-1E74-40FA-B0FC-B04FEA306799}"/>
    <cellStyle name="Currency 10" xfId="8" xr:uid="{2EA2A89D-EB09-48A6-BFA3-DB28EBC64BAB}"/>
    <cellStyle name="Currency 10 2" xfId="9" xr:uid="{C2489E53-9FB5-4E60-B428-26B96082E1C2}"/>
    <cellStyle name="Currency 10 2 2" xfId="3666" xr:uid="{1D4ADB86-2B50-4747-A477-F22073A3AAE1}"/>
    <cellStyle name="Currency 10 3" xfId="10" xr:uid="{6FA2542D-A08C-4FFF-9C22-1B35CEF8C0AB}"/>
    <cellStyle name="Currency 10 3 2" xfId="3667" xr:uid="{3E5EA44C-77D6-4D58-90C5-3AEFE0D0C7D7}"/>
    <cellStyle name="Currency 10 4" xfId="3668" xr:uid="{9BDFFBD3-3E89-4429-AFE7-55E8286EE4A9}"/>
    <cellStyle name="Currency 11" xfId="11" xr:uid="{9A671158-3217-4EC1-914A-864D564955BB}"/>
    <cellStyle name="Currency 11 2" xfId="12" xr:uid="{C148B361-5843-4397-BFCA-C173C45CC257}"/>
    <cellStyle name="Currency 11 2 2" xfId="3669" xr:uid="{7F2F5876-2629-448B-BE55-5957B0D06A61}"/>
    <cellStyle name="Currency 11 3" xfId="13" xr:uid="{44B96B60-846C-4EB3-AB57-1C332B5F33CF}"/>
    <cellStyle name="Currency 11 3 2" xfId="3670" xr:uid="{CAB307EB-7C9F-4FB0-ABC9-D2B9125AEFAF}"/>
    <cellStyle name="Currency 11 4" xfId="3671" xr:uid="{18DC0B16-EA7C-44F3-8982-88C20EDF869B}"/>
    <cellStyle name="Currency 11 5" xfId="4290" xr:uid="{42ED309E-A038-4389-84AA-5996157F7481}"/>
    <cellStyle name="Currency 12" xfId="14" xr:uid="{A636941A-9663-4643-9355-67AAE4BD3D4D}"/>
    <cellStyle name="Currency 12 2" xfId="15" xr:uid="{320ABB26-D518-4C7C-B546-5227D94452DC}"/>
    <cellStyle name="Currency 12 2 2" xfId="3672" xr:uid="{5FD68DEE-6E39-4A28-A554-575D14E09833}"/>
    <cellStyle name="Currency 12 3" xfId="3673" xr:uid="{C06F547C-4F20-4021-B371-9A9359DEAF9B}"/>
    <cellStyle name="Currency 13" xfId="16" xr:uid="{19AB439C-B6E1-40D7-AE69-79AEB9B23058}"/>
    <cellStyle name="Currency 13 2" xfId="4292" xr:uid="{F7D86B26-DBB7-4246-8653-70BCAF321904}"/>
    <cellStyle name="Currency 13 3" xfId="4293" xr:uid="{01E22F9E-C5CB-4AB4-BCB8-38CED03719DF}"/>
    <cellStyle name="Currency 13 4" xfId="4291" xr:uid="{6D974279-A002-4328-AC7E-DA5623F232AF}"/>
    <cellStyle name="Currency 14" xfId="17" xr:uid="{0A04FC0B-A3C6-4D8A-BFC4-5C6FD966598A}"/>
    <cellStyle name="Currency 14 2" xfId="3674" xr:uid="{60C5EE18-E4C9-4363-A5BB-76AEE82CCB3C}"/>
    <cellStyle name="Currency 15" xfId="4385" xr:uid="{713E48CC-DEC7-4442-AEA9-BA43B3CC0C6A}"/>
    <cellStyle name="Currency 17" xfId="4294" xr:uid="{FBA8DFE2-645F-470A-B564-C6AB99578A05}"/>
    <cellStyle name="Currency 2" xfId="18" xr:uid="{1571EB62-CB62-45B9-96D5-0092F1BF83C4}"/>
    <cellStyle name="Currency 2 2" xfId="19" xr:uid="{217C0D2D-AF0A-4E85-955A-E6D7A8DCD226}"/>
    <cellStyle name="Currency 2 2 2" xfId="20" xr:uid="{E8D11D30-35B9-4240-8DB3-16D85505459C}"/>
    <cellStyle name="Currency 2 2 2 2" xfId="21" xr:uid="{7A42DDF0-72B8-4729-B56C-F41FEE4A5EC2}"/>
    <cellStyle name="Currency 2 2 2 3" xfId="22" xr:uid="{C11276BF-44FD-4526-AD18-FF8AC5DD4622}"/>
    <cellStyle name="Currency 2 2 2 3 2" xfId="3675" xr:uid="{6017320C-0DAA-4C6B-A7ED-1E67827CDBB8}"/>
    <cellStyle name="Currency 2 2 2 4" xfId="3676" xr:uid="{CF3360C8-48F0-4B4C-AE8A-807AF296271B}"/>
    <cellStyle name="Currency 2 2 3" xfId="3677" xr:uid="{288D61A8-6262-488E-9829-5AC7C63CF475}"/>
    <cellStyle name="Currency 2 3" xfId="23" xr:uid="{8C926F8D-DDDB-4F83-A602-395305872ADA}"/>
    <cellStyle name="Currency 2 3 2" xfId="3678" xr:uid="{D19C177F-C671-4E68-A9EB-E1DDF6E451EB}"/>
    <cellStyle name="Currency 2 4" xfId="3679" xr:uid="{B54FFE29-07EB-49A6-AE6D-BB3605DBA360}"/>
    <cellStyle name="Currency 3" xfId="24" xr:uid="{3C822B11-EC44-436C-92E8-F8D519BFB5BE}"/>
    <cellStyle name="Currency 3 2" xfId="25" xr:uid="{ADA39F40-D9BA-4D20-9C90-837C0EF627A4}"/>
    <cellStyle name="Currency 3 2 2" xfId="3680" xr:uid="{436D1511-787E-4D54-99C3-CBB5F4907D11}"/>
    <cellStyle name="Currency 3 3" xfId="26" xr:uid="{027D2400-1C1C-4667-9BCD-C24DD27DAFE3}"/>
    <cellStyle name="Currency 3 3 2" xfId="3681" xr:uid="{886052E2-FDB2-4457-AE77-45558A84E5DE}"/>
    <cellStyle name="Currency 3 4" xfId="27" xr:uid="{E01B2C21-E0DC-4339-B32A-6827E133CC09}"/>
    <cellStyle name="Currency 3 4 2" xfId="3682" xr:uid="{E4A6E494-03BD-48AF-80C0-34AE433C8B6A}"/>
    <cellStyle name="Currency 3 5" xfId="3683" xr:uid="{B489224B-775A-4225-90B5-42D776D5C214}"/>
    <cellStyle name="Currency 4" xfId="28" xr:uid="{2CFAE1F1-0C6F-4457-AC27-E61285AF80E3}"/>
    <cellStyle name="Currency 4 2" xfId="29" xr:uid="{ABEA6356-91EF-47F0-A8C6-2AEAF0FE2BEB}"/>
    <cellStyle name="Currency 4 2 2" xfId="3684" xr:uid="{A8F444B7-0EDD-478C-8A6E-85605F01F259}"/>
    <cellStyle name="Currency 4 3" xfId="30" xr:uid="{F10EE5AE-6230-420C-8F59-9FBA44D6B901}"/>
    <cellStyle name="Currency 4 3 2" xfId="3685" xr:uid="{506B1A8F-B73B-4675-B4FD-BCA3B05BC833}"/>
    <cellStyle name="Currency 4 4" xfId="3686" xr:uid="{0BCE0477-88C8-4A22-B3A6-D0585C24D817}"/>
    <cellStyle name="Currency 4 5" xfId="4295" xr:uid="{E499E338-5462-4B46-A1CF-8320116DDECE}"/>
    <cellStyle name="Currency 5" xfId="31" xr:uid="{15E1C89D-2D91-414B-8498-7D68B76A9A0C}"/>
    <cellStyle name="Currency 5 2" xfId="32" xr:uid="{EB971C2E-5548-4EEA-BEE5-BA4FFBBE8F08}"/>
    <cellStyle name="Currency 5 2 2" xfId="3687" xr:uid="{B8B03130-A604-465F-9284-23AEF0BD830E}"/>
    <cellStyle name="Currency 5 3" xfId="4296" xr:uid="{AE9C44A9-AD98-4A96-90E1-A548AB149913}"/>
    <cellStyle name="Currency 6" xfId="33" xr:uid="{070B5DBB-3B48-44E2-94A8-2A481090A45F}"/>
    <cellStyle name="Currency 6 2" xfId="3688" xr:uid="{0E6F7809-031F-43D7-AE86-B88F84C4EFAF}"/>
    <cellStyle name="Currency 6 3" xfId="4297" xr:uid="{7E0EB511-107F-40AE-AE00-FF251C5F6368}"/>
    <cellStyle name="Currency 7" xfId="34" xr:uid="{0FD4D111-5724-406C-BECB-ACBDE77D3AA3}"/>
    <cellStyle name="Currency 7 2" xfId="35" xr:uid="{735A185D-366D-4E17-B87E-EA1F1514AC5A}"/>
    <cellStyle name="Currency 7 2 2" xfId="3689" xr:uid="{2ABDB9B2-8D99-4C6E-9083-19C04C016130}"/>
    <cellStyle name="Currency 7 3" xfId="3690" xr:uid="{3DFEF56D-FA6E-4369-B6FC-55B5E74FC35A}"/>
    <cellStyle name="Currency 8" xfId="36" xr:uid="{9DE8795D-E3DE-4CEC-BFA3-D31901E3427E}"/>
    <cellStyle name="Currency 8 2" xfId="37" xr:uid="{99D72FE1-74C9-4E7F-93F4-10212BBA68AC}"/>
    <cellStyle name="Currency 8 2 2" xfId="3691" xr:uid="{15B7AF85-53CB-4729-8105-D851FC59EC79}"/>
    <cellStyle name="Currency 8 3" xfId="38" xr:uid="{7CFF9F6F-10C7-4929-AF36-8A6EE87ACF51}"/>
    <cellStyle name="Currency 8 3 2" xfId="3692" xr:uid="{A8F0AD8A-0483-4F12-8A3F-0F6AC02F0D1B}"/>
    <cellStyle name="Currency 8 4" xfId="39" xr:uid="{D755FA18-0900-4A0E-953A-823D86C77859}"/>
    <cellStyle name="Currency 8 4 2" xfId="3693" xr:uid="{ADD11F44-E40E-484B-BA01-16B1168C1868}"/>
    <cellStyle name="Currency 8 5" xfId="3694" xr:uid="{360ECA0F-396B-499E-8EAC-0E5F79126BB3}"/>
    <cellStyle name="Currency 9" xfId="40" xr:uid="{05AED900-0FFA-43CC-B621-1B8AD4877C9C}"/>
    <cellStyle name="Currency 9 2" xfId="41" xr:uid="{6F915098-806B-4698-ACF9-99A86F3FDFA4}"/>
    <cellStyle name="Currency 9 2 2" xfId="3695" xr:uid="{CEA75341-773E-41B4-9014-1620E7B6F589}"/>
    <cellStyle name="Currency 9 3" xfId="42" xr:uid="{172EEAA0-8A37-4C10-909F-D8E6DD0B71F2}"/>
    <cellStyle name="Currency 9 3 2" xfId="3696" xr:uid="{AE7BDBF8-D392-4A42-91DF-310AA8C728E0}"/>
    <cellStyle name="Currency 9 4" xfId="3697" xr:uid="{7C86A90F-0B99-48EC-ABBD-26F6D1D55571}"/>
    <cellStyle name="Currency 9 5" xfId="4298" xr:uid="{2F67197E-606F-4B3B-BBDE-BFE8D37FC58F}"/>
    <cellStyle name="Hyperlink 2" xfId="6" xr:uid="{6CFFD761-E1C4-4FFC-9C82-FDD569F38491}"/>
    <cellStyle name="Hyperlink 3" xfId="184" xr:uid="{17CB3D8F-FC3D-4823-8F34-10F61A5FED30}"/>
    <cellStyle name="Hyperlink 3 2" xfId="4386" xr:uid="{0A6242D8-EF73-43CC-95AF-70D7A3D2CCDB}"/>
    <cellStyle name="Hyperlink 3 3" xfId="4299" xr:uid="{7EB4B8C6-3FEF-470C-A6D6-63F45BDAFFBD}"/>
    <cellStyle name="Hyperlink 4" xfId="4300" xr:uid="{D6CFE929-C429-4524-A7D5-628E35DA6C0F}"/>
    <cellStyle name="Normal" xfId="0" builtinId="0"/>
    <cellStyle name="Normal 10" xfId="43" xr:uid="{43AEA95B-F044-4757-A03D-CE59EE9D38FA}"/>
    <cellStyle name="Normal 10 10" xfId="191" xr:uid="{A51A0C14-81CC-4ED3-9D95-1B90BCF93F1C}"/>
    <cellStyle name="Normal 10 10 2" xfId="192" xr:uid="{818DD598-DFE4-4295-B2CB-B520E567C97B}"/>
    <cellStyle name="Normal 10 10 2 2" xfId="4302" xr:uid="{7BC6F786-9854-4106-9DCA-2E006FFF9EE3}"/>
    <cellStyle name="Normal 10 10 3" xfId="193" xr:uid="{04D95FE5-F1EB-410E-8D74-71454C7BE0F7}"/>
    <cellStyle name="Normal 10 10 4" xfId="194" xr:uid="{14544BBA-E2E5-482B-9FC5-548FF10CCCBE}"/>
    <cellStyle name="Normal 10 11" xfId="195" xr:uid="{2F764D20-B42A-41C2-A5C9-E368B614E982}"/>
    <cellStyle name="Normal 10 11 2" xfId="196" xr:uid="{C3721391-8F23-4DB5-9F04-94D93289C893}"/>
    <cellStyle name="Normal 10 11 3" xfId="197" xr:uid="{BCC014CB-B76A-4964-AD12-888D14A8C351}"/>
    <cellStyle name="Normal 10 11 4" xfId="198" xr:uid="{C542D4FE-704F-470D-BEEE-5B3F0493CBEB}"/>
    <cellStyle name="Normal 10 12" xfId="199" xr:uid="{431888CC-D274-442F-AC82-BB87A0EE3334}"/>
    <cellStyle name="Normal 10 12 2" xfId="200" xr:uid="{3C74AA8D-785D-44E0-B94F-8CD0C7F3144B}"/>
    <cellStyle name="Normal 10 13" xfId="201" xr:uid="{4965B807-DD43-45CA-951A-A422C4E33794}"/>
    <cellStyle name="Normal 10 14" xfId="202" xr:uid="{F1A3A080-067F-42CA-9AA6-9295BB92CA0B}"/>
    <cellStyle name="Normal 10 15" xfId="203" xr:uid="{60650C32-AA2A-48FD-AF3C-A2D8D94A2B73}"/>
    <cellStyle name="Normal 10 2" xfId="44" xr:uid="{497D3D4E-6C4D-4BC9-ADAB-EC010CD9D687}"/>
    <cellStyle name="Normal 10 2 10" xfId="204" xr:uid="{2C079251-3939-41E8-A3E6-7C51C6045815}"/>
    <cellStyle name="Normal 10 2 11" xfId="205" xr:uid="{3AFF9602-53D5-4E44-91CA-367550C80FCC}"/>
    <cellStyle name="Normal 10 2 2" xfId="45" xr:uid="{2A3A28CF-FABB-46DA-A400-A411A07AD088}"/>
    <cellStyle name="Normal 10 2 2 2" xfId="46" xr:uid="{627AC0D9-008C-4781-81BF-A83646DB6C1C}"/>
    <cellStyle name="Normal 10 2 2 2 2" xfId="206" xr:uid="{851CE828-C7E1-4803-AF64-C95D096776FE}"/>
    <cellStyle name="Normal 10 2 2 2 2 2" xfId="207" xr:uid="{7A26A766-5345-41D0-809B-33A65E6D2640}"/>
    <cellStyle name="Normal 10 2 2 2 2 2 2" xfId="208" xr:uid="{D13A4526-9ABB-4CCE-9298-65879F9A870F}"/>
    <cellStyle name="Normal 10 2 2 2 2 2 2 2" xfId="3738" xr:uid="{CF6CD70C-3D07-4D2C-BF53-7CB1C344C076}"/>
    <cellStyle name="Normal 10 2 2 2 2 2 2 2 2" xfId="3739" xr:uid="{1F10335D-BE79-490B-95FD-352614D332B1}"/>
    <cellStyle name="Normal 10 2 2 2 2 2 2 3" xfId="3740" xr:uid="{A9E15AF3-F393-4DEE-AA99-C99381002254}"/>
    <cellStyle name="Normal 10 2 2 2 2 2 3" xfId="209" xr:uid="{E3A865A5-2005-454D-AEC6-139D84911FB5}"/>
    <cellStyle name="Normal 10 2 2 2 2 2 3 2" xfId="3741" xr:uid="{852C57A4-FD3D-431F-9369-005729253983}"/>
    <cellStyle name="Normal 10 2 2 2 2 2 4" xfId="210" xr:uid="{112CA5C1-BD0C-4009-9C33-4F179A191A01}"/>
    <cellStyle name="Normal 10 2 2 2 2 3" xfId="211" xr:uid="{4D618EC6-98CE-47AE-A7BF-3688AD5A40B6}"/>
    <cellStyle name="Normal 10 2 2 2 2 3 2" xfId="212" xr:uid="{34F08999-84A3-4105-B590-E36015290C69}"/>
    <cellStyle name="Normal 10 2 2 2 2 3 2 2" xfId="3742" xr:uid="{6357D8E1-CF0D-4CB5-906D-C5090E5BD16C}"/>
    <cellStyle name="Normal 10 2 2 2 2 3 3" xfId="213" xr:uid="{D93C06EB-3557-4638-AB3C-092C8E503B15}"/>
    <cellStyle name="Normal 10 2 2 2 2 3 4" xfId="214" xr:uid="{18BE857D-01CF-4793-93D0-912F7876D62B}"/>
    <cellStyle name="Normal 10 2 2 2 2 4" xfId="215" xr:uid="{E489AE98-0E0D-494F-833F-B467CE53C051}"/>
    <cellStyle name="Normal 10 2 2 2 2 4 2" xfId="3743" xr:uid="{81C0B20A-B9B5-4AC6-9601-3556CCD6E039}"/>
    <cellStyle name="Normal 10 2 2 2 2 5" xfId="216" xr:uid="{AE7E5689-A3D6-4079-8C2A-18D94A98313D}"/>
    <cellStyle name="Normal 10 2 2 2 2 6" xfId="217" xr:uid="{293A829A-8489-4001-AF32-EEC8B927A4F9}"/>
    <cellStyle name="Normal 10 2 2 2 3" xfId="218" xr:uid="{3D19B21F-838C-4BAC-9CE4-44EE8554D00C}"/>
    <cellStyle name="Normal 10 2 2 2 3 2" xfId="219" xr:uid="{F430A4E0-C3D1-42ED-B1E8-6DAEAD8B7F27}"/>
    <cellStyle name="Normal 10 2 2 2 3 2 2" xfId="220" xr:uid="{A02CF507-AF2D-45AE-A732-4DD306D19D5D}"/>
    <cellStyle name="Normal 10 2 2 2 3 2 2 2" xfId="3744" xr:uid="{C589C6CA-5FDD-4242-B813-5D661F6DF78D}"/>
    <cellStyle name="Normal 10 2 2 2 3 2 2 2 2" xfId="3745" xr:uid="{9D4B07F2-3D17-407F-A463-14120922ECC7}"/>
    <cellStyle name="Normal 10 2 2 2 3 2 2 3" xfId="3746" xr:uid="{1D7CB8CE-D59E-4756-A608-288E09C71DED}"/>
    <cellStyle name="Normal 10 2 2 2 3 2 3" xfId="221" xr:uid="{132444AE-8DA6-4FD6-A3D8-F812D45B4557}"/>
    <cellStyle name="Normal 10 2 2 2 3 2 3 2" xfId="3747" xr:uid="{0B70F881-FF8E-43BB-87EF-C7508887B6F4}"/>
    <cellStyle name="Normal 10 2 2 2 3 2 4" xfId="222" xr:uid="{13E13DB6-7E39-4DB7-8B14-74C375F56F76}"/>
    <cellStyle name="Normal 10 2 2 2 3 3" xfId="223" xr:uid="{E73BB43A-855D-4F66-AA32-8427CAAEFA51}"/>
    <cellStyle name="Normal 10 2 2 2 3 3 2" xfId="3748" xr:uid="{ED64AB29-9F7D-4420-A02C-E5E9096A7223}"/>
    <cellStyle name="Normal 10 2 2 2 3 3 2 2" xfId="3749" xr:uid="{82408CA9-3C17-4CC0-A21C-4173BFF6FCC8}"/>
    <cellStyle name="Normal 10 2 2 2 3 3 3" xfId="3750" xr:uid="{DC6614C6-B528-41EA-97B2-3D9A5B27124A}"/>
    <cellStyle name="Normal 10 2 2 2 3 4" xfId="224" xr:uid="{E0417F99-77E8-4329-9C9B-FFD7DCB817E1}"/>
    <cellStyle name="Normal 10 2 2 2 3 4 2" xfId="3751" xr:uid="{2FBBF03C-B780-473F-813D-8225A56FE2B2}"/>
    <cellStyle name="Normal 10 2 2 2 3 5" xfId="225" xr:uid="{44A12A3C-E649-40CB-890C-3E86B7DB9EFC}"/>
    <cellStyle name="Normal 10 2 2 2 4" xfId="226" xr:uid="{DD8860F4-E870-49E4-A6D7-2E1B8CF1EDF1}"/>
    <cellStyle name="Normal 10 2 2 2 4 2" xfId="227" xr:uid="{CEF1BCDA-A082-4DD0-9ED3-E4999F4CBAF2}"/>
    <cellStyle name="Normal 10 2 2 2 4 2 2" xfId="3752" xr:uid="{B75FE41C-1C72-4C9A-8A2F-5B690B6BF558}"/>
    <cellStyle name="Normal 10 2 2 2 4 2 2 2" xfId="3753" xr:uid="{41F8A723-C8BC-412F-A103-4E454DB4243D}"/>
    <cellStyle name="Normal 10 2 2 2 4 2 3" xfId="3754" xr:uid="{2A9B3C16-FA8D-4F9A-8376-A150AAA12A08}"/>
    <cellStyle name="Normal 10 2 2 2 4 3" xfId="228" xr:uid="{F6442997-F31B-46C9-BB07-0A063F207C86}"/>
    <cellStyle name="Normal 10 2 2 2 4 3 2" xfId="3755" xr:uid="{2DB4C0FD-8449-4248-B87A-98990318A63F}"/>
    <cellStyle name="Normal 10 2 2 2 4 4" xfId="229" xr:uid="{65777DB9-1447-4CEC-9573-505B9547F173}"/>
    <cellStyle name="Normal 10 2 2 2 5" xfId="230" xr:uid="{CB7EECF3-4C45-4114-B822-5F3E5439EAC1}"/>
    <cellStyle name="Normal 10 2 2 2 5 2" xfId="231" xr:uid="{48C9DFBF-2F9A-448D-8A3B-CAF7B78D5324}"/>
    <cellStyle name="Normal 10 2 2 2 5 2 2" xfId="3756" xr:uid="{0EB6AC90-24DA-45D1-A12E-8D288B5C576F}"/>
    <cellStyle name="Normal 10 2 2 2 5 3" xfId="232" xr:uid="{72A00DD2-ACEF-448D-A982-BC15667A081C}"/>
    <cellStyle name="Normal 10 2 2 2 5 4" xfId="233" xr:uid="{BC2E87BF-8F1F-40AF-8046-68A33FE35EDB}"/>
    <cellStyle name="Normal 10 2 2 2 6" xfId="234" xr:uid="{95B53321-65A5-4021-A91F-5B41C6857B79}"/>
    <cellStyle name="Normal 10 2 2 2 6 2" xfId="3757" xr:uid="{3CC8B600-2F1C-4E06-A86A-72CDB7F5498D}"/>
    <cellStyle name="Normal 10 2 2 2 7" xfId="235" xr:uid="{5F98D14F-6FC2-4E0D-8AEE-91FA826B86C3}"/>
    <cellStyle name="Normal 10 2 2 2 8" xfId="236" xr:uid="{5B9786E5-E62C-452C-9243-41B2A44FA1A6}"/>
    <cellStyle name="Normal 10 2 2 3" xfId="237" xr:uid="{61C14491-69F7-4287-B8B9-0A095C08EFC7}"/>
    <cellStyle name="Normal 10 2 2 3 2" xfId="238" xr:uid="{D6E1667A-6139-4F7B-92A1-435A421C149F}"/>
    <cellStyle name="Normal 10 2 2 3 2 2" xfId="239" xr:uid="{D6A43403-A807-471E-B4AE-9CBEF3EB3957}"/>
    <cellStyle name="Normal 10 2 2 3 2 2 2" xfId="3758" xr:uid="{3A4AB3D9-6F7E-4161-A770-304E0DB4B0C6}"/>
    <cellStyle name="Normal 10 2 2 3 2 2 2 2" xfId="3759" xr:uid="{B23CE44D-F8C5-4C30-B6B4-C683EFEB2118}"/>
    <cellStyle name="Normal 10 2 2 3 2 2 3" xfId="3760" xr:uid="{6FEAF594-D5AB-4E4E-AEBB-79513ED379F1}"/>
    <cellStyle name="Normal 10 2 2 3 2 3" xfId="240" xr:uid="{A0278042-0483-4654-AAC8-B7BB55ADF1D6}"/>
    <cellStyle name="Normal 10 2 2 3 2 3 2" xfId="3761" xr:uid="{4A01A38F-E1AC-4628-83A3-DA9B742647F3}"/>
    <cellStyle name="Normal 10 2 2 3 2 4" xfId="241" xr:uid="{4A9AB573-9CCB-4010-8B67-58F2C982D94E}"/>
    <cellStyle name="Normal 10 2 2 3 3" xfId="242" xr:uid="{EC1A7410-63BF-47CC-8A5E-352ED5378A28}"/>
    <cellStyle name="Normal 10 2 2 3 3 2" xfId="243" xr:uid="{51EF2E4A-7086-4F32-9543-3831C3BFD8AF}"/>
    <cellStyle name="Normal 10 2 2 3 3 2 2" xfId="3762" xr:uid="{0227728A-BC4F-422A-8B83-82CDA16F6878}"/>
    <cellStyle name="Normal 10 2 2 3 3 3" xfId="244" xr:uid="{21B25815-21C0-413E-B0EB-D02747D5E4CE}"/>
    <cellStyle name="Normal 10 2 2 3 3 4" xfId="245" xr:uid="{F26D4C08-9696-4B87-B43E-325F7EE05DC3}"/>
    <cellStyle name="Normal 10 2 2 3 4" xfId="246" xr:uid="{DA5764AD-8BD3-4ADD-B52F-81EA0F4333B1}"/>
    <cellStyle name="Normal 10 2 2 3 4 2" xfId="3763" xr:uid="{F9F7374F-EDA6-4E19-9233-0C41B89406EC}"/>
    <cellStyle name="Normal 10 2 2 3 5" xfId="247" xr:uid="{193F5D2F-7C5F-478C-9082-CD4C6061F419}"/>
    <cellStyle name="Normal 10 2 2 3 6" xfId="248" xr:uid="{D6F8C912-6C8D-4092-A8B1-FE091507C5CF}"/>
    <cellStyle name="Normal 10 2 2 4" xfId="249" xr:uid="{01C18D57-3F3A-4C60-A661-B448DFDAA23C}"/>
    <cellStyle name="Normal 10 2 2 4 2" xfId="250" xr:uid="{026009C5-0EB3-4EFC-BAF0-05DCB8B9196B}"/>
    <cellStyle name="Normal 10 2 2 4 2 2" xfId="251" xr:uid="{1FDBFDB1-243E-46F9-A379-2A494166719D}"/>
    <cellStyle name="Normal 10 2 2 4 2 2 2" xfId="3764" xr:uid="{13866900-A63F-4C78-A9FC-BC597C249BDA}"/>
    <cellStyle name="Normal 10 2 2 4 2 2 2 2" xfId="3765" xr:uid="{836C2D4E-C8ED-43BC-8B08-ADD4AEDB8A16}"/>
    <cellStyle name="Normal 10 2 2 4 2 2 3" xfId="3766" xr:uid="{1BB050A5-62E4-45E8-A38E-59287FEC10F9}"/>
    <cellStyle name="Normal 10 2 2 4 2 3" xfId="252" xr:uid="{8AEE5F2A-8286-4212-B090-6124AFD8EDB7}"/>
    <cellStyle name="Normal 10 2 2 4 2 3 2" xfId="3767" xr:uid="{9C2C0767-EC67-45F4-BE9A-0242F80318BD}"/>
    <cellStyle name="Normal 10 2 2 4 2 4" xfId="253" xr:uid="{2588B423-1853-4E7B-93EA-A9E15D900A6C}"/>
    <cellStyle name="Normal 10 2 2 4 3" xfId="254" xr:uid="{B5E4835A-BCC7-49C6-9917-A96D8CBC4075}"/>
    <cellStyle name="Normal 10 2 2 4 3 2" xfId="3768" xr:uid="{85276DE5-F69E-465A-9DB3-6607ABE12CD3}"/>
    <cellStyle name="Normal 10 2 2 4 3 2 2" xfId="3769" xr:uid="{CF44FEE9-6092-4591-AA31-F92FA510D7A6}"/>
    <cellStyle name="Normal 10 2 2 4 3 3" xfId="3770" xr:uid="{52430C3B-6D8B-41CA-B211-7305DD8E470F}"/>
    <cellStyle name="Normal 10 2 2 4 4" xfId="255" xr:uid="{8F4CCBDB-D9F9-466C-B292-E37AB9D6C696}"/>
    <cellStyle name="Normal 10 2 2 4 4 2" xfId="3771" xr:uid="{16709C8F-2F34-4928-B8EE-0C68CFB81F86}"/>
    <cellStyle name="Normal 10 2 2 4 5" xfId="256" xr:uid="{5F559C30-581A-464D-B98F-F3DFDD602D89}"/>
    <cellStyle name="Normal 10 2 2 5" xfId="257" xr:uid="{2D4BD8E9-15DE-4DF0-8612-E0F2DCB02CFA}"/>
    <cellStyle name="Normal 10 2 2 5 2" xfId="258" xr:uid="{517B21F2-8F13-4A6B-9A68-5E839665D52C}"/>
    <cellStyle name="Normal 10 2 2 5 2 2" xfId="3772" xr:uid="{946FF7C7-9F72-4EF4-874F-FDF70BFBDFAD}"/>
    <cellStyle name="Normal 10 2 2 5 2 2 2" xfId="3773" xr:uid="{E09B056E-1DC0-447F-94FF-14FA63564F3C}"/>
    <cellStyle name="Normal 10 2 2 5 2 3" xfId="3774" xr:uid="{2089F44D-FE0B-413A-91DB-957BE5F9AA8F}"/>
    <cellStyle name="Normal 10 2 2 5 3" xfId="259" xr:uid="{F8AFA258-B287-4CC3-8317-E8317AC243DE}"/>
    <cellStyle name="Normal 10 2 2 5 3 2" xfId="3775" xr:uid="{15F8740C-A993-41C5-B708-497A48E92143}"/>
    <cellStyle name="Normal 10 2 2 5 4" xfId="260" xr:uid="{E4D2C13C-87AD-4C34-A965-83E709B9B70F}"/>
    <cellStyle name="Normal 10 2 2 6" xfId="261" xr:uid="{CB1F3F93-818E-456C-A442-1ED6C09532F1}"/>
    <cellStyle name="Normal 10 2 2 6 2" xfId="262" xr:uid="{5127982A-A69D-40BA-8644-23FC17E87DAF}"/>
    <cellStyle name="Normal 10 2 2 6 2 2" xfId="3776" xr:uid="{D1F23B9B-1B62-48AA-A6B4-B45FBD91DD49}"/>
    <cellStyle name="Normal 10 2 2 6 2 3" xfId="4304" xr:uid="{F7AB5A3C-E455-424A-A891-65BBB1FE4CB7}"/>
    <cellStyle name="Normal 10 2 2 6 3" xfId="263" xr:uid="{ED64023E-FCC4-4812-A06C-FC73652FBD05}"/>
    <cellStyle name="Normal 10 2 2 6 4" xfId="264" xr:uid="{9CD755FC-78CA-490D-BDF3-1CA6DBFD974D}"/>
    <cellStyle name="Normal 10 2 2 7" xfId="265" xr:uid="{AE6B84AD-7BC9-48FF-BDC2-9D2CFCDBFB44}"/>
    <cellStyle name="Normal 10 2 2 7 2" xfId="3777" xr:uid="{D4283D61-A91D-4680-967E-1A8FB7F09F68}"/>
    <cellStyle name="Normal 10 2 2 8" xfId="266" xr:uid="{559C1AC5-413F-4CE4-B9D8-C0112B5805C7}"/>
    <cellStyle name="Normal 10 2 2 9" xfId="267" xr:uid="{77917A5B-8CD9-4859-8F9E-AE6D07FED5FD}"/>
    <cellStyle name="Normal 10 2 3" xfId="47" xr:uid="{A00FF9A0-1D4A-4950-A949-778CA0A48724}"/>
    <cellStyle name="Normal 10 2 3 2" xfId="48" xr:uid="{86FF7C38-1C8E-4997-918F-C51AF201F3F7}"/>
    <cellStyle name="Normal 10 2 3 2 2" xfId="268" xr:uid="{546A4E7C-AF06-4CE1-8CC5-5EAE3F717FDC}"/>
    <cellStyle name="Normal 10 2 3 2 2 2" xfId="269" xr:uid="{7EEE0812-8716-42A9-92C8-6FD51BE010A5}"/>
    <cellStyle name="Normal 10 2 3 2 2 2 2" xfId="3778" xr:uid="{0270F5DD-CA82-497E-B3B0-C08F0C0657EE}"/>
    <cellStyle name="Normal 10 2 3 2 2 2 2 2" xfId="3779" xr:uid="{933CC215-8F88-4B85-BE17-1222AD5BA0C9}"/>
    <cellStyle name="Normal 10 2 3 2 2 2 3" xfId="3780" xr:uid="{D4F2F166-3763-446B-833B-ECF37365C9CB}"/>
    <cellStyle name="Normal 10 2 3 2 2 3" xfId="270" xr:uid="{220F3EE3-58CC-4E58-83F4-B8007276F9B8}"/>
    <cellStyle name="Normal 10 2 3 2 2 3 2" xfId="3781" xr:uid="{90D270C0-BA9A-4B6B-9038-93F73B45132A}"/>
    <cellStyle name="Normal 10 2 3 2 2 4" xfId="271" xr:uid="{EB8B2DB7-E03B-4318-A6FA-6BCB24F26A1C}"/>
    <cellStyle name="Normal 10 2 3 2 3" xfId="272" xr:uid="{010F3F25-3261-40B2-AB4E-5F266F98E1A2}"/>
    <cellStyle name="Normal 10 2 3 2 3 2" xfId="273" xr:uid="{9D7F4C44-3C85-40E2-AC85-F77BF31BF2EC}"/>
    <cellStyle name="Normal 10 2 3 2 3 2 2" xfId="3782" xr:uid="{DB6513B3-A281-4E2A-BB78-3171AB982583}"/>
    <cellStyle name="Normal 10 2 3 2 3 3" xfId="274" xr:uid="{940A0D3D-324D-42B0-AA19-33076353A567}"/>
    <cellStyle name="Normal 10 2 3 2 3 4" xfId="275" xr:uid="{5A17FFC4-6B1A-4C4D-B3F0-37A8B85ADC2A}"/>
    <cellStyle name="Normal 10 2 3 2 4" xfId="276" xr:uid="{2F9C4C22-B682-478E-8E9C-25DAD3BB600C}"/>
    <cellStyle name="Normal 10 2 3 2 4 2" xfId="3783" xr:uid="{A82BD1F6-8A48-4E7A-86E8-494734E13CFA}"/>
    <cellStyle name="Normal 10 2 3 2 5" xfId="277" xr:uid="{BF0AF0A8-F5E8-4C7A-94D5-C5C43CC0036C}"/>
    <cellStyle name="Normal 10 2 3 2 6" xfId="278" xr:uid="{45EE4950-C4F4-4D79-85A6-83621FC0D2F3}"/>
    <cellStyle name="Normal 10 2 3 3" xfId="279" xr:uid="{60CDA691-5878-4E9A-B39A-8AE8936A4FC8}"/>
    <cellStyle name="Normal 10 2 3 3 2" xfId="280" xr:uid="{51447AC0-4158-4BBF-8DD6-777A0C953F97}"/>
    <cellStyle name="Normal 10 2 3 3 2 2" xfId="281" xr:uid="{02E519C3-981E-432C-8AA8-0BB7573CABFB}"/>
    <cellStyle name="Normal 10 2 3 3 2 2 2" xfId="3784" xr:uid="{52B92EB1-63C9-4D3F-97CC-13796B6044A0}"/>
    <cellStyle name="Normal 10 2 3 3 2 2 2 2" xfId="3785" xr:uid="{1FB4BDCE-1272-4C9A-9DCA-81A435F7138D}"/>
    <cellStyle name="Normal 10 2 3 3 2 2 3" xfId="3786" xr:uid="{8D402DC0-C897-43CF-A279-D7C9F36B3CF0}"/>
    <cellStyle name="Normal 10 2 3 3 2 3" xfId="282" xr:uid="{272A8E74-FF67-4B86-BAF1-ABC7A6131C2F}"/>
    <cellStyle name="Normal 10 2 3 3 2 3 2" xfId="3787" xr:uid="{27E7A07F-1F07-466F-B470-045EBF3A92F6}"/>
    <cellStyle name="Normal 10 2 3 3 2 4" xfId="283" xr:uid="{F5930617-64EE-4682-9346-FF2891654579}"/>
    <cellStyle name="Normal 10 2 3 3 3" xfId="284" xr:uid="{1BAC1DA9-9CFC-4726-935F-022A9C044006}"/>
    <cellStyle name="Normal 10 2 3 3 3 2" xfId="3788" xr:uid="{B681C3F9-69C3-4CC3-BB37-D3B079F767F3}"/>
    <cellStyle name="Normal 10 2 3 3 3 2 2" xfId="3789" xr:uid="{A3434053-1279-4457-9202-BBC84E1E2A73}"/>
    <cellStyle name="Normal 10 2 3 3 3 3" xfId="3790" xr:uid="{81521F8A-21DA-46BA-83E7-F252C633C4C4}"/>
    <cellStyle name="Normal 10 2 3 3 4" xfId="285" xr:uid="{8E922DD6-657D-47A7-AEF1-B6A2911C1CD0}"/>
    <cellStyle name="Normal 10 2 3 3 4 2" xfId="3791" xr:uid="{CE90B337-CF41-4D97-9A10-869879F8EAD3}"/>
    <cellStyle name="Normal 10 2 3 3 5" xfId="286" xr:uid="{22B684DC-558C-461E-ADDC-F7566DBC67FC}"/>
    <cellStyle name="Normal 10 2 3 4" xfId="287" xr:uid="{B3A132CB-1CD1-4305-873D-C58FE55AB684}"/>
    <cellStyle name="Normal 10 2 3 4 2" xfId="288" xr:uid="{1D150650-439C-47DD-B87B-428A61B7671B}"/>
    <cellStyle name="Normal 10 2 3 4 2 2" xfId="3792" xr:uid="{374D3883-1926-4B31-B5D2-456616E898C0}"/>
    <cellStyle name="Normal 10 2 3 4 2 2 2" xfId="3793" xr:uid="{683C9DE5-33C8-4DA1-BA15-66B1D8B0A3C4}"/>
    <cellStyle name="Normal 10 2 3 4 2 3" xfId="3794" xr:uid="{66221312-E80A-4405-9342-BE5464F13305}"/>
    <cellStyle name="Normal 10 2 3 4 3" xfId="289" xr:uid="{76EE5AC3-C324-4787-973E-086D02FE4F55}"/>
    <cellStyle name="Normal 10 2 3 4 3 2" xfId="3795" xr:uid="{70F55164-FE8E-4F4A-8C6A-B76C36ACB64C}"/>
    <cellStyle name="Normal 10 2 3 4 4" xfId="290" xr:uid="{72D9207A-386E-4FEC-AC55-969180165D85}"/>
    <cellStyle name="Normal 10 2 3 5" xfId="291" xr:uid="{F651B2BD-1A34-4CC0-B62C-1DD65DF2D770}"/>
    <cellStyle name="Normal 10 2 3 5 2" xfId="292" xr:uid="{61CA8C36-0EE8-4099-8A71-30C1125973D6}"/>
    <cellStyle name="Normal 10 2 3 5 2 2" xfId="3796" xr:uid="{C87BB2A6-A655-40FC-AC7A-DFC1C5E39FAC}"/>
    <cellStyle name="Normal 10 2 3 5 2 3" xfId="4305" xr:uid="{56D84BD2-DB29-4E0E-A42A-93F5A7CE0687}"/>
    <cellStyle name="Normal 10 2 3 5 3" xfId="293" xr:uid="{11F10DDA-5AF6-44C4-9E0D-CEEF9AB71077}"/>
    <cellStyle name="Normal 10 2 3 5 4" xfId="294" xr:uid="{2964FC9E-C6C5-4988-8F86-5FD2F5E577F0}"/>
    <cellStyle name="Normal 10 2 3 6" xfId="295" xr:uid="{F6330877-D21F-4FEB-AB15-0A24EFDA9C7A}"/>
    <cellStyle name="Normal 10 2 3 6 2" xfId="3797" xr:uid="{EA6835C4-48D2-4DAC-8198-939CFE33D203}"/>
    <cellStyle name="Normal 10 2 3 7" xfId="296" xr:uid="{7EBB26C5-44D7-455F-9C4C-D09305157A83}"/>
    <cellStyle name="Normal 10 2 3 8" xfId="297" xr:uid="{87EFAC3F-9801-40E9-B2AD-A8523D018A4D}"/>
    <cellStyle name="Normal 10 2 4" xfId="49" xr:uid="{25CF8518-49A6-478F-A897-93FE53817818}"/>
    <cellStyle name="Normal 10 2 4 2" xfId="298" xr:uid="{CFC5A38F-72A3-451B-8BC8-ADCA348BEC20}"/>
    <cellStyle name="Normal 10 2 4 2 2" xfId="299" xr:uid="{E9EBAB8C-2448-4D17-86EA-FF5524336EE4}"/>
    <cellStyle name="Normal 10 2 4 2 2 2" xfId="300" xr:uid="{FB29B34E-BACE-4BE1-9E21-220493FB1F5A}"/>
    <cellStyle name="Normal 10 2 4 2 2 2 2" xfId="3798" xr:uid="{2CCE9310-A178-495B-8BBC-1B2929FCEA4E}"/>
    <cellStyle name="Normal 10 2 4 2 2 3" xfId="301" xr:uid="{24B05945-CEEC-418B-A411-532B8FC7CF30}"/>
    <cellStyle name="Normal 10 2 4 2 2 4" xfId="302" xr:uid="{DC6E01FC-7C8E-407D-9D1B-36D8A229203C}"/>
    <cellStyle name="Normal 10 2 4 2 3" xfId="303" xr:uid="{C261C56B-A973-4662-B19B-E4C775D9F2D0}"/>
    <cellStyle name="Normal 10 2 4 2 3 2" xfId="3799" xr:uid="{B5BBACD8-2E99-4E15-ADDD-EE780EC4739E}"/>
    <cellStyle name="Normal 10 2 4 2 4" xfId="304" xr:uid="{310067A9-5BEA-4EE4-BA95-187203C4B927}"/>
    <cellStyle name="Normal 10 2 4 2 5" xfId="305" xr:uid="{D4D2A56B-63DA-45CB-A673-ED3507989394}"/>
    <cellStyle name="Normal 10 2 4 3" xfId="306" xr:uid="{FCECFA31-97A5-4D29-A556-6877FFFC8B4A}"/>
    <cellStyle name="Normal 10 2 4 3 2" xfId="307" xr:uid="{B16CE96D-CB89-4A0C-B856-F2609F089A65}"/>
    <cellStyle name="Normal 10 2 4 3 2 2" xfId="3800" xr:uid="{1D170BDC-FE95-4B83-858F-16F85DE70187}"/>
    <cellStyle name="Normal 10 2 4 3 3" xfId="308" xr:uid="{B8C67EC9-D247-4940-BE2F-F10D8D87BEA9}"/>
    <cellStyle name="Normal 10 2 4 3 4" xfId="309" xr:uid="{54358888-A0AE-40DA-80E0-28C9EE4580BE}"/>
    <cellStyle name="Normal 10 2 4 4" xfId="310" xr:uid="{1419CB02-6959-46B4-85E0-B5094304B1FF}"/>
    <cellStyle name="Normal 10 2 4 4 2" xfId="311" xr:uid="{F948B2DB-B00E-4BCC-97A9-ECF7D4AB6AE2}"/>
    <cellStyle name="Normal 10 2 4 4 3" xfId="312" xr:uid="{6BA30F79-3BE3-4069-8EF0-DFFE8AC0054E}"/>
    <cellStyle name="Normal 10 2 4 4 4" xfId="313" xr:uid="{252572E0-E108-45CC-AE2F-F7D463FCB98B}"/>
    <cellStyle name="Normal 10 2 4 5" xfId="314" xr:uid="{81FB8B8C-8FCA-408B-B744-E9D5A8B00ECB}"/>
    <cellStyle name="Normal 10 2 4 6" xfId="315" xr:uid="{EC691477-A22F-4EE0-A432-A4D86034BBEA}"/>
    <cellStyle name="Normal 10 2 4 7" xfId="316" xr:uid="{FA4EC86B-4342-4BCA-9818-ABFD006BD0D5}"/>
    <cellStyle name="Normal 10 2 5" xfId="317" xr:uid="{A1B6B9A3-350D-4711-8523-8AF4178A0FAD}"/>
    <cellStyle name="Normal 10 2 5 2" xfId="318" xr:uid="{38E5C1F0-A969-4F68-A5E5-4DBD6E19DEC6}"/>
    <cellStyle name="Normal 10 2 5 2 2" xfId="319" xr:uid="{4D46358D-F377-46A7-BA75-70943100EF18}"/>
    <cellStyle name="Normal 10 2 5 2 2 2" xfId="3801" xr:uid="{113BA7AD-BA10-4DC4-A8BB-142C42A8C79F}"/>
    <cellStyle name="Normal 10 2 5 2 2 2 2" xfId="3802" xr:uid="{5BE8C701-33CD-4FE1-BD7F-CF0E6604021A}"/>
    <cellStyle name="Normal 10 2 5 2 2 3" xfId="3803" xr:uid="{E5FBE563-FE93-4B89-B838-1426620DF605}"/>
    <cellStyle name="Normal 10 2 5 2 3" xfId="320" xr:uid="{B120EAF9-4B42-45A6-BAFA-A68F87C3B7F5}"/>
    <cellStyle name="Normal 10 2 5 2 3 2" xfId="3804" xr:uid="{B30A6E06-BA08-49E1-B8EA-9C437590E571}"/>
    <cellStyle name="Normal 10 2 5 2 4" xfId="321" xr:uid="{D0863073-E67B-42F4-862E-53CADB8A34B8}"/>
    <cellStyle name="Normal 10 2 5 3" xfId="322" xr:uid="{CB5A8868-0A13-45DB-8342-31D555A8542E}"/>
    <cellStyle name="Normal 10 2 5 3 2" xfId="323" xr:uid="{B0583E82-14D8-4474-9723-441FDE4B6B32}"/>
    <cellStyle name="Normal 10 2 5 3 2 2" xfId="3805" xr:uid="{C4F5C707-9967-450B-9E74-FEE3A0CE507C}"/>
    <cellStyle name="Normal 10 2 5 3 3" xfId="324" xr:uid="{C00CDF08-3558-4FFE-8C35-C1630EEDF9A7}"/>
    <cellStyle name="Normal 10 2 5 3 4" xfId="325" xr:uid="{D4CFAE4F-64A9-41E7-8D27-34E4ABA62708}"/>
    <cellStyle name="Normal 10 2 5 4" xfId="326" xr:uid="{D0E3C94A-AAAF-4C29-A28E-959E26127F6F}"/>
    <cellStyle name="Normal 10 2 5 4 2" xfId="3806" xr:uid="{19DCC93A-A663-44AF-8E3F-1BD4E6FFFDFC}"/>
    <cellStyle name="Normal 10 2 5 5" xfId="327" xr:uid="{B7A01946-77A5-4944-8BD3-BDF8177E43E2}"/>
    <cellStyle name="Normal 10 2 5 6" xfId="328" xr:uid="{0493161B-EE26-4D91-A5DB-ED5AC92518E1}"/>
    <cellStyle name="Normal 10 2 6" xfId="329" xr:uid="{FBA49E78-50A3-4936-8828-CE0DD50EEBAA}"/>
    <cellStyle name="Normal 10 2 6 2" xfId="330" xr:uid="{9A420AFF-3A79-45CF-A0E4-A5256279212B}"/>
    <cellStyle name="Normal 10 2 6 2 2" xfId="331" xr:uid="{805FC99B-8AD5-49F3-BD73-276C4A03E527}"/>
    <cellStyle name="Normal 10 2 6 2 2 2" xfId="3807" xr:uid="{AE07299F-17DB-4469-94FA-128F47896758}"/>
    <cellStyle name="Normal 10 2 6 2 3" xfId="332" xr:uid="{9DC720C0-9168-42A3-89FD-D196634EFCF4}"/>
    <cellStyle name="Normal 10 2 6 2 4" xfId="333" xr:uid="{35E5FB56-F9D2-472A-B2F5-2F4DCE0922B4}"/>
    <cellStyle name="Normal 10 2 6 3" xfId="334" xr:uid="{58310B3A-4F48-4D85-9215-D7EA2FC59F30}"/>
    <cellStyle name="Normal 10 2 6 3 2" xfId="3808" xr:uid="{DA6F833A-EA06-4699-AFF1-EBA754E65A50}"/>
    <cellStyle name="Normal 10 2 6 4" xfId="335" xr:uid="{10BE9717-5C1A-41DE-B1B5-520463F2395C}"/>
    <cellStyle name="Normal 10 2 6 5" xfId="336" xr:uid="{7722528A-E661-4E9E-A4E6-E7E076C92C46}"/>
    <cellStyle name="Normal 10 2 7" xfId="337" xr:uid="{8991CA9B-7BEA-4E04-A628-D2DFC2BE459B}"/>
    <cellStyle name="Normal 10 2 7 2" xfId="338" xr:uid="{7FCB8205-36BD-47F5-AC9F-3E73194BEB7A}"/>
    <cellStyle name="Normal 10 2 7 2 2" xfId="3809" xr:uid="{F24CBBA1-2598-4FBC-8E00-4ED4BC75760D}"/>
    <cellStyle name="Normal 10 2 7 2 3" xfId="4303" xr:uid="{ED021B4B-6090-4016-8D7B-DC99BE403D03}"/>
    <cellStyle name="Normal 10 2 7 3" xfId="339" xr:uid="{12A7C922-8553-4F3C-834C-940499BB0EBE}"/>
    <cellStyle name="Normal 10 2 7 4" xfId="340" xr:uid="{36CB5DD0-DFE1-4886-AE8A-14D82BA2747A}"/>
    <cellStyle name="Normal 10 2 8" xfId="341" xr:uid="{E31F17E7-2C68-4C04-B4C2-EAA8F613F31F}"/>
    <cellStyle name="Normal 10 2 8 2" xfId="342" xr:uid="{0DB42FBB-85D5-4C08-8E7F-D5D873891D55}"/>
    <cellStyle name="Normal 10 2 8 3" xfId="343" xr:uid="{51C302B7-9CEC-40DD-A014-6BB3FDE32FC9}"/>
    <cellStyle name="Normal 10 2 8 4" xfId="344" xr:uid="{DD4ACCF0-8DE7-450E-899A-BAF0C4536D59}"/>
    <cellStyle name="Normal 10 2 9" xfId="345" xr:uid="{A21A93A7-E06E-4D65-A8E7-D3BE8BEC74C6}"/>
    <cellStyle name="Normal 10 3" xfId="50" xr:uid="{2050086F-B230-4D28-BA06-A1F73C7B8161}"/>
    <cellStyle name="Normal 10 3 10" xfId="346" xr:uid="{1E36C010-B3E0-47B1-B285-047649335A66}"/>
    <cellStyle name="Normal 10 3 11" xfId="347" xr:uid="{61F3E341-21E2-4C96-AE2D-C5D4299364D4}"/>
    <cellStyle name="Normal 10 3 2" xfId="51" xr:uid="{CF58B23D-4EF6-4CB1-8D03-814FECD7AD2D}"/>
    <cellStyle name="Normal 10 3 2 2" xfId="52" xr:uid="{1420988A-F176-4F1B-9B41-5F2A0A2BA28D}"/>
    <cellStyle name="Normal 10 3 2 2 2" xfId="348" xr:uid="{A9659F77-0912-4C52-AF11-579DC3E2AEF5}"/>
    <cellStyle name="Normal 10 3 2 2 2 2" xfId="349" xr:uid="{B7557AA2-2334-4D0C-A4EC-7C6557FB54CA}"/>
    <cellStyle name="Normal 10 3 2 2 2 2 2" xfId="350" xr:uid="{FEEA0010-CA83-42B2-8F09-3DF5EEEE68E6}"/>
    <cellStyle name="Normal 10 3 2 2 2 2 2 2" xfId="3810" xr:uid="{F43ADE58-0428-451A-B947-B36C1E8C5123}"/>
    <cellStyle name="Normal 10 3 2 2 2 2 3" xfId="351" xr:uid="{933C7888-4790-42B2-824A-5C8E9005B240}"/>
    <cellStyle name="Normal 10 3 2 2 2 2 4" xfId="352" xr:uid="{4CAF151E-0A7E-48A0-B93F-30D6705C336D}"/>
    <cellStyle name="Normal 10 3 2 2 2 3" xfId="353" xr:uid="{500BE8FB-16E0-4FF1-8FC8-388A821C2759}"/>
    <cellStyle name="Normal 10 3 2 2 2 3 2" xfId="354" xr:uid="{61219603-741F-41AA-ACE1-41A6F30F4234}"/>
    <cellStyle name="Normal 10 3 2 2 2 3 3" xfId="355" xr:uid="{FAFA203C-51A1-4496-B177-884C25F85EB7}"/>
    <cellStyle name="Normal 10 3 2 2 2 3 4" xfId="356" xr:uid="{F600D790-D365-43FF-B501-F03DCD205D41}"/>
    <cellStyle name="Normal 10 3 2 2 2 4" xfId="357" xr:uid="{D00D6B54-F4D1-461E-8EAE-3D209601D733}"/>
    <cellStyle name="Normal 10 3 2 2 2 5" xfId="358" xr:uid="{31468C32-0871-461D-89BA-CA13D7AFAA86}"/>
    <cellStyle name="Normal 10 3 2 2 2 6" xfId="359" xr:uid="{1E169D0C-C041-4941-82D6-56913DB39A7B}"/>
    <cellStyle name="Normal 10 3 2 2 3" xfId="360" xr:uid="{B094B923-1CEB-4570-8B14-A289B11A0B12}"/>
    <cellStyle name="Normal 10 3 2 2 3 2" xfId="361" xr:uid="{873BE118-4B79-4320-9395-683AB64CE438}"/>
    <cellStyle name="Normal 10 3 2 2 3 2 2" xfId="362" xr:uid="{44E66789-F937-4CEA-B029-E944890DF561}"/>
    <cellStyle name="Normal 10 3 2 2 3 2 3" xfId="363" xr:uid="{42533AD3-C1BE-4792-AFAB-196A8B805D76}"/>
    <cellStyle name="Normal 10 3 2 2 3 2 4" xfId="364" xr:uid="{51792C1E-7B68-4F03-B004-FAEEAB9FB2BE}"/>
    <cellStyle name="Normal 10 3 2 2 3 3" xfId="365" xr:uid="{CA558277-248C-4E7A-BE89-1764B9A66ACE}"/>
    <cellStyle name="Normal 10 3 2 2 3 4" xfId="366" xr:uid="{8AC2F961-1C31-4F5D-9A45-608C0F4A410B}"/>
    <cellStyle name="Normal 10 3 2 2 3 5" xfId="367" xr:uid="{0223E149-E01D-4891-8473-279ACC9637E0}"/>
    <cellStyle name="Normal 10 3 2 2 4" xfId="368" xr:uid="{4A1251ED-45F0-4691-BE0B-A9A3ACFBA24B}"/>
    <cellStyle name="Normal 10 3 2 2 4 2" xfId="369" xr:uid="{F86B24D4-0537-4282-85A5-3090D0F485FD}"/>
    <cellStyle name="Normal 10 3 2 2 4 3" xfId="370" xr:uid="{A92F2563-1AD7-4DCD-B0EA-A8FF4FA1129C}"/>
    <cellStyle name="Normal 10 3 2 2 4 4" xfId="371" xr:uid="{C0A3DC3F-B43B-4F67-BD08-DB0AA9FE7471}"/>
    <cellStyle name="Normal 10 3 2 2 5" xfId="372" xr:uid="{D9FF2EC5-5EEA-486A-A3D2-25E9F817C8A4}"/>
    <cellStyle name="Normal 10 3 2 2 5 2" xfId="373" xr:uid="{E916F488-E230-49C4-91E1-225FD679A5A3}"/>
    <cellStyle name="Normal 10 3 2 2 5 3" xfId="374" xr:uid="{A537E4F9-954B-443B-A3D2-D209619746C9}"/>
    <cellStyle name="Normal 10 3 2 2 5 4" xfId="375" xr:uid="{14EA9D19-0FC7-46B6-B46A-57841316BFE7}"/>
    <cellStyle name="Normal 10 3 2 2 6" xfId="376" xr:uid="{BD8F8A0A-610E-44BA-BF9D-4241F66D35EA}"/>
    <cellStyle name="Normal 10 3 2 2 7" xfId="377" xr:uid="{32004CF6-EE2A-4544-A7C6-AA9167FD60DE}"/>
    <cellStyle name="Normal 10 3 2 2 8" xfId="378" xr:uid="{E91477E0-869E-492D-B81A-0EB39691FB42}"/>
    <cellStyle name="Normal 10 3 2 3" xfId="379" xr:uid="{2C8D92E4-F8FE-4946-A0E5-E58DF53052B1}"/>
    <cellStyle name="Normal 10 3 2 3 2" xfId="380" xr:uid="{3D8A559B-016A-4E22-8927-ADF2A7256D02}"/>
    <cellStyle name="Normal 10 3 2 3 2 2" xfId="381" xr:uid="{FEE37605-3FCC-477E-A1AF-B1392BDC7F1B}"/>
    <cellStyle name="Normal 10 3 2 3 2 2 2" xfId="3811" xr:uid="{EAA92FAA-A882-42DE-85B5-635FE84F38FE}"/>
    <cellStyle name="Normal 10 3 2 3 2 2 2 2" xfId="3812" xr:uid="{38859A4F-B9AE-48B6-B72E-7D28FD0DD51A}"/>
    <cellStyle name="Normal 10 3 2 3 2 2 3" xfId="3813" xr:uid="{B0813995-0EFF-48C3-AF0E-DE7BF5257268}"/>
    <cellStyle name="Normal 10 3 2 3 2 3" xfId="382" xr:uid="{4F698349-CE64-44C3-AD54-16C099A5A80B}"/>
    <cellStyle name="Normal 10 3 2 3 2 3 2" xfId="3814" xr:uid="{D2665988-A14C-4125-98E0-71539D9F8587}"/>
    <cellStyle name="Normal 10 3 2 3 2 4" xfId="383" xr:uid="{C887F213-33A0-405C-8ACC-035813739C05}"/>
    <cellStyle name="Normal 10 3 2 3 3" xfId="384" xr:uid="{C27CA45F-8010-498C-A75F-554EA3B2B60F}"/>
    <cellStyle name="Normal 10 3 2 3 3 2" xfId="385" xr:uid="{F976D518-02FD-40CE-ADED-00C8636F0CA1}"/>
    <cellStyle name="Normal 10 3 2 3 3 2 2" xfId="3815" xr:uid="{AD3C74E0-EA3B-4370-899F-EF8A92A90B54}"/>
    <cellStyle name="Normal 10 3 2 3 3 3" xfId="386" xr:uid="{B26D5169-04FB-4129-BC3F-E417120A915D}"/>
    <cellStyle name="Normal 10 3 2 3 3 4" xfId="387" xr:uid="{B49E7A19-B099-486B-8B59-CDEF00C600BB}"/>
    <cellStyle name="Normal 10 3 2 3 4" xfId="388" xr:uid="{44EE89EA-30F1-41CA-85F9-F2C896F2784C}"/>
    <cellStyle name="Normal 10 3 2 3 4 2" xfId="3816" xr:uid="{1478BD81-0CAF-462C-9856-884C1CA45EFD}"/>
    <cellStyle name="Normal 10 3 2 3 5" xfId="389" xr:uid="{BF1CC317-735E-4EF7-A9F8-B26E0345B8AA}"/>
    <cellStyle name="Normal 10 3 2 3 6" xfId="390" xr:uid="{AC8366D7-2A57-46CF-847C-BB426DEFDB80}"/>
    <cellStyle name="Normal 10 3 2 4" xfId="391" xr:uid="{F1F54389-8F97-442A-9109-333D431F5047}"/>
    <cellStyle name="Normal 10 3 2 4 2" xfId="392" xr:uid="{AACA42B3-9E8F-442B-8351-88B0360053F5}"/>
    <cellStyle name="Normal 10 3 2 4 2 2" xfId="393" xr:uid="{C247FF2E-2AB4-49AD-B6EE-C43B0010D216}"/>
    <cellStyle name="Normal 10 3 2 4 2 2 2" xfId="3817" xr:uid="{0B906575-C26F-4B1E-A6F7-9200A04E9DF7}"/>
    <cellStyle name="Normal 10 3 2 4 2 3" xfId="394" xr:uid="{783DAEB5-A914-4BD5-A0A1-830938E0532D}"/>
    <cellStyle name="Normal 10 3 2 4 2 4" xfId="395" xr:uid="{FCBD2C8F-FE48-43C3-AD11-DE3813A0D0F3}"/>
    <cellStyle name="Normal 10 3 2 4 3" xfId="396" xr:uid="{0C6E4309-C470-40EF-94BE-89D6A9610151}"/>
    <cellStyle name="Normal 10 3 2 4 3 2" xfId="3818" xr:uid="{7F4EDE9C-3C2B-4331-A426-82C284A3E7C7}"/>
    <cellStyle name="Normal 10 3 2 4 4" xfId="397" xr:uid="{685AABC9-E805-4963-9984-906C1B70ECD6}"/>
    <cellStyle name="Normal 10 3 2 4 5" xfId="398" xr:uid="{E462C0A3-01F0-4621-8261-9EA0623C71D6}"/>
    <cellStyle name="Normal 10 3 2 5" xfId="399" xr:uid="{4F91D2C9-A5DC-4B39-B148-00F01715182F}"/>
    <cellStyle name="Normal 10 3 2 5 2" xfId="400" xr:uid="{F885C155-44C2-4C6B-ACC4-938B29BF8A45}"/>
    <cellStyle name="Normal 10 3 2 5 2 2" xfId="3819" xr:uid="{78216A93-78E4-44EF-8BDE-3B546C17B416}"/>
    <cellStyle name="Normal 10 3 2 5 3" xfId="401" xr:uid="{F661C8E5-ECB1-46A3-AB63-A748D4924BA9}"/>
    <cellStyle name="Normal 10 3 2 5 4" xfId="402" xr:uid="{81FF309E-32F9-4B13-863A-5098774F8BE9}"/>
    <cellStyle name="Normal 10 3 2 6" xfId="403" xr:uid="{8601AD79-E535-46F2-A3C8-1ED493F72284}"/>
    <cellStyle name="Normal 10 3 2 6 2" xfId="404" xr:uid="{42405E49-33BB-4532-81FD-88DC2BB119F8}"/>
    <cellStyle name="Normal 10 3 2 6 3" xfId="405" xr:uid="{1348F546-6CB7-42C1-A862-5EF5922D529A}"/>
    <cellStyle name="Normal 10 3 2 6 4" xfId="406" xr:uid="{80EDFDCB-5C9F-4C5C-858C-3799FEFEA7EF}"/>
    <cellStyle name="Normal 10 3 2 7" xfId="407" xr:uid="{7674DDC6-ABBC-474F-86C4-FF2B2CBB33C9}"/>
    <cellStyle name="Normal 10 3 2 8" xfId="408" xr:uid="{9ECDFB23-231D-493E-870E-D16ABEC21C9E}"/>
    <cellStyle name="Normal 10 3 2 9" xfId="409" xr:uid="{E60C2E2A-D29D-4BE6-AC03-601E87BFF7CE}"/>
    <cellStyle name="Normal 10 3 3" xfId="53" xr:uid="{7CA114E8-CB2C-4608-97DC-33D3832E3B77}"/>
    <cellStyle name="Normal 10 3 3 2" xfId="54" xr:uid="{35F7827F-80D9-4A30-B6AD-DD0985E75DB8}"/>
    <cellStyle name="Normal 10 3 3 2 2" xfId="410" xr:uid="{8761236D-B50D-4A5A-A2C2-573118F2416A}"/>
    <cellStyle name="Normal 10 3 3 2 2 2" xfId="411" xr:uid="{EB50BAF0-F951-4610-BB50-68113498A8CA}"/>
    <cellStyle name="Normal 10 3 3 2 2 2 2" xfId="3820" xr:uid="{A71440E2-51E2-4F9C-B380-C38D90E33146}"/>
    <cellStyle name="Normal 10 3 3 2 2 3" xfId="412" xr:uid="{75E4F9DD-96B9-4DD2-9516-4ED6788CE4C7}"/>
    <cellStyle name="Normal 10 3 3 2 2 4" xfId="413" xr:uid="{671D2A20-00FC-4D58-A65F-503C7A97D52B}"/>
    <cellStyle name="Normal 10 3 3 2 3" xfId="414" xr:uid="{68480005-CA21-4D4F-A93B-089FDA99EFB5}"/>
    <cellStyle name="Normal 10 3 3 2 3 2" xfId="415" xr:uid="{287BB75B-8641-4000-9BEC-053886EF1E5F}"/>
    <cellStyle name="Normal 10 3 3 2 3 3" xfId="416" xr:uid="{14FD0C05-D914-434B-A6EA-9ABB3E495CED}"/>
    <cellStyle name="Normal 10 3 3 2 3 4" xfId="417" xr:uid="{CCB7D6AB-6A02-43E1-999A-54B805B3BEC1}"/>
    <cellStyle name="Normal 10 3 3 2 4" xfId="418" xr:uid="{1E34BF62-20B8-40F0-BC1A-2D89743F9F72}"/>
    <cellStyle name="Normal 10 3 3 2 5" xfId="419" xr:uid="{AE91D971-3194-4507-A679-92A8DC075C66}"/>
    <cellStyle name="Normal 10 3 3 2 6" xfId="420" xr:uid="{068C9B9A-2A32-4435-97F0-0BADFF25FF5D}"/>
    <cellStyle name="Normal 10 3 3 3" xfId="421" xr:uid="{45A066BD-6E08-47DA-B28A-7AA996165EB8}"/>
    <cellStyle name="Normal 10 3 3 3 2" xfId="422" xr:uid="{89E3F7D2-3A96-49B7-A20A-2A0BA1A2A2BB}"/>
    <cellStyle name="Normal 10 3 3 3 2 2" xfId="423" xr:uid="{3330D9BC-23B6-4954-A55A-CEF1E73E3C27}"/>
    <cellStyle name="Normal 10 3 3 3 2 3" xfId="424" xr:uid="{879E2BC7-5F69-4468-82B0-6CBD8CABDAE2}"/>
    <cellStyle name="Normal 10 3 3 3 2 4" xfId="425" xr:uid="{773CDF7E-B633-4E62-BD53-2911A864D321}"/>
    <cellStyle name="Normal 10 3 3 3 3" xfId="426" xr:uid="{D9FF86F5-BD98-432A-9653-071C2FE5D6A0}"/>
    <cellStyle name="Normal 10 3 3 3 4" xfId="427" xr:uid="{401A4A7D-4585-47EF-AE5A-9F993D258D18}"/>
    <cellStyle name="Normal 10 3 3 3 5" xfId="428" xr:uid="{F6E55552-7A78-4C3C-BEAA-01F735133A39}"/>
    <cellStyle name="Normal 10 3 3 4" xfId="429" xr:uid="{7E5C215B-9388-4CF7-85B4-9E325992B8B2}"/>
    <cellStyle name="Normal 10 3 3 4 2" xfId="430" xr:uid="{09EF6095-9758-4561-BB76-DBC3DD608B50}"/>
    <cellStyle name="Normal 10 3 3 4 3" xfId="431" xr:uid="{56AEFD17-3751-4DAA-9BB9-5E822CB37D6B}"/>
    <cellStyle name="Normal 10 3 3 4 4" xfId="432" xr:uid="{C6FBECD1-4C2B-49AE-A3A6-D693F0285E53}"/>
    <cellStyle name="Normal 10 3 3 5" xfId="433" xr:uid="{3BEBA860-BEB6-40E7-9F2C-F3248DEB85DB}"/>
    <cellStyle name="Normal 10 3 3 5 2" xfId="434" xr:uid="{EFDF3C4E-003E-47A3-920F-ACA4C1F2FB1D}"/>
    <cellStyle name="Normal 10 3 3 5 3" xfId="435" xr:uid="{22299E99-C7DC-42C7-A876-0B770E92506E}"/>
    <cellStyle name="Normal 10 3 3 5 4" xfId="436" xr:uid="{A84799D3-17F5-4D6E-AA06-EFDB4FE9EBF8}"/>
    <cellStyle name="Normal 10 3 3 6" xfId="437" xr:uid="{49F3E812-E61D-4236-B1DE-0973BF4A36A5}"/>
    <cellStyle name="Normal 10 3 3 7" xfId="438" xr:uid="{DF3CDE80-86E7-44F4-B6A0-FD1133E198BC}"/>
    <cellStyle name="Normal 10 3 3 8" xfId="439" xr:uid="{FED122FA-F89C-4C07-8F2F-F90C7A29164A}"/>
    <cellStyle name="Normal 10 3 4" xfId="55" xr:uid="{9DBB9857-6B74-4E72-A8D1-FD061ECD2473}"/>
    <cellStyle name="Normal 10 3 4 2" xfId="440" xr:uid="{722E71D9-47DB-465E-B6DA-E0372FC611A0}"/>
    <cellStyle name="Normal 10 3 4 2 2" xfId="441" xr:uid="{D82A1EF9-A173-4B08-B0C9-B7A6EFB7ED9D}"/>
    <cellStyle name="Normal 10 3 4 2 2 2" xfId="442" xr:uid="{FE5D985E-19DB-4EBF-ACB2-EBF2C0E0112F}"/>
    <cellStyle name="Normal 10 3 4 2 2 2 2" xfId="3821" xr:uid="{F6A4B482-314F-48B8-9DD0-AC9901558400}"/>
    <cellStyle name="Normal 10 3 4 2 2 3" xfId="443" xr:uid="{AC57DEB4-585C-4460-A43C-CF314381C8F5}"/>
    <cellStyle name="Normal 10 3 4 2 2 4" xfId="444" xr:uid="{80FC088D-030F-49C6-A61F-A22FBEC6C98A}"/>
    <cellStyle name="Normal 10 3 4 2 3" xfId="445" xr:uid="{588EF8E5-9CA7-4D50-9DE7-49B76DB83B55}"/>
    <cellStyle name="Normal 10 3 4 2 3 2" xfId="3822" xr:uid="{1F9502B2-74D0-4178-92F9-A8F3C6BF3F6F}"/>
    <cellStyle name="Normal 10 3 4 2 4" xfId="446" xr:uid="{EEFCE56D-A7C4-499C-B7B5-35357A2A7416}"/>
    <cellStyle name="Normal 10 3 4 2 5" xfId="447" xr:uid="{EF0D9F74-8D25-499C-8810-86EC6ABB42DD}"/>
    <cellStyle name="Normal 10 3 4 3" xfId="448" xr:uid="{FFB6A02D-1604-4277-A2BD-3260DC223D3D}"/>
    <cellStyle name="Normal 10 3 4 3 2" xfId="449" xr:uid="{FF140101-9D04-436C-AA3F-97915BC97D0D}"/>
    <cellStyle name="Normal 10 3 4 3 2 2" xfId="3823" xr:uid="{32178FBD-A23A-42A2-8FC6-7BFD2FED831C}"/>
    <cellStyle name="Normal 10 3 4 3 3" xfId="450" xr:uid="{3ABC7048-C042-42F4-A68F-A64C47FB7448}"/>
    <cellStyle name="Normal 10 3 4 3 4" xfId="451" xr:uid="{9C6FBA08-B523-4E1D-B441-2467569B08B7}"/>
    <cellStyle name="Normal 10 3 4 4" xfId="452" xr:uid="{635442A9-EA1F-45DA-ADD2-51459FE8D580}"/>
    <cellStyle name="Normal 10 3 4 4 2" xfId="453" xr:uid="{295812A3-ABB1-44D7-A0AF-C2FD3EDBD079}"/>
    <cellStyle name="Normal 10 3 4 4 3" xfId="454" xr:uid="{5095C2C7-508A-4E42-98C7-704DEFB14494}"/>
    <cellStyle name="Normal 10 3 4 4 4" xfId="455" xr:uid="{4A883271-C435-4E98-A6C8-482C7C4F4787}"/>
    <cellStyle name="Normal 10 3 4 5" xfId="456" xr:uid="{51783586-EEC5-4A07-9396-EC04CD959AF1}"/>
    <cellStyle name="Normal 10 3 4 6" xfId="457" xr:uid="{11BFF147-1D75-42D2-AD68-A1FE6172A17F}"/>
    <cellStyle name="Normal 10 3 4 7" xfId="458" xr:uid="{DDC79266-8011-4F9B-926F-43C87CF252AE}"/>
    <cellStyle name="Normal 10 3 5" xfId="459" xr:uid="{09C5D1F0-A047-42F7-B8B1-5124E6F3668A}"/>
    <cellStyle name="Normal 10 3 5 2" xfId="460" xr:uid="{2B67CA64-B09D-4000-8118-42A1514C8D18}"/>
    <cellStyle name="Normal 10 3 5 2 2" xfId="461" xr:uid="{1E922E2E-1F8F-4213-9B20-5AEE5E8389CF}"/>
    <cellStyle name="Normal 10 3 5 2 2 2" xfId="3824" xr:uid="{C0C8D93D-9259-44D6-BF78-F27ED7BFF3EC}"/>
    <cellStyle name="Normal 10 3 5 2 3" xfId="462" xr:uid="{699DF682-42BE-417B-82FF-659451CAF73F}"/>
    <cellStyle name="Normal 10 3 5 2 4" xfId="463" xr:uid="{7CF368B9-6F58-42F3-8E20-AC1FAAA0E077}"/>
    <cellStyle name="Normal 10 3 5 3" xfId="464" xr:uid="{C55AB2AD-BC1C-49F2-B100-7E7A8708ECF1}"/>
    <cellStyle name="Normal 10 3 5 3 2" xfId="465" xr:uid="{273135C2-0A5F-4402-99B6-FA5CABA5F865}"/>
    <cellStyle name="Normal 10 3 5 3 3" xfId="466" xr:uid="{F0123CD3-2B92-483A-9B68-4F08D057E306}"/>
    <cellStyle name="Normal 10 3 5 3 4" xfId="467" xr:uid="{F244308D-6369-40E5-9CD3-2048E18782F3}"/>
    <cellStyle name="Normal 10 3 5 4" xfId="468" xr:uid="{235FF991-B93F-4803-B62B-4D65846ABAFD}"/>
    <cellStyle name="Normal 10 3 5 5" xfId="469" xr:uid="{9CF596A4-DA5D-4AF1-B8F9-1D82FBBD35B6}"/>
    <cellStyle name="Normal 10 3 5 6" xfId="470" xr:uid="{E22AEA62-D20E-421B-AADC-5D8603CAB0BB}"/>
    <cellStyle name="Normal 10 3 6" xfId="471" xr:uid="{EF073F7C-D3E2-48FE-A8C9-10671133FC4A}"/>
    <cellStyle name="Normal 10 3 6 2" xfId="472" xr:uid="{BE752423-8EEB-466A-A451-68104FE95091}"/>
    <cellStyle name="Normal 10 3 6 2 2" xfId="473" xr:uid="{22BBF534-CAE0-49A4-B74C-1056B960D575}"/>
    <cellStyle name="Normal 10 3 6 2 3" xfId="474" xr:uid="{0B4E783A-5406-42E1-9376-5577F0B714DA}"/>
    <cellStyle name="Normal 10 3 6 2 4" xfId="475" xr:uid="{75F6ABBA-0834-48A5-8435-B65A798B0CD9}"/>
    <cellStyle name="Normal 10 3 6 3" xfId="476" xr:uid="{00E44F09-83B9-4918-8F68-57C9FE23F4AE}"/>
    <cellStyle name="Normal 10 3 6 4" xfId="477" xr:uid="{8C1C9E90-C09A-4D3B-9549-4BD242A20464}"/>
    <cellStyle name="Normal 10 3 6 5" xfId="478" xr:uid="{360062BF-9663-4006-B4E3-31E402324B88}"/>
    <cellStyle name="Normal 10 3 7" xfId="479" xr:uid="{DAD3EF24-E1B9-4EBF-A2BC-C810C2ED793E}"/>
    <cellStyle name="Normal 10 3 7 2" xfId="480" xr:uid="{2175385D-5A1D-4516-8ACC-8D10EEE30068}"/>
    <cellStyle name="Normal 10 3 7 3" xfId="481" xr:uid="{8577A276-5954-40E7-B642-1B1685BADDC0}"/>
    <cellStyle name="Normal 10 3 7 4" xfId="482" xr:uid="{C0BF9FCE-A060-4341-A8FC-AA0603A741B8}"/>
    <cellStyle name="Normal 10 3 8" xfId="483" xr:uid="{AB64F2E1-1611-41AB-B6DF-6AB6C59E1A68}"/>
    <cellStyle name="Normal 10 3 8 2" xfId="484" xr:uid="{426E82E5-5B40-43A8-84A5-05FF5090BD0B}"/>
    <cellStyle name="Normal 10 3 8 3" xfId="485" xr:uid="{F49B95E1-985E-465A-A425-A3D41DC42692}"/>
    <cellStyle name="Normal 10 3 8 4" xfId="486" xr:uid="{6E31CD4B-258C-477B-8BF1-2C5E060EB12B}"/>
    <cellStyle name="Normal 10 3 9" xfId="487" xr:uid="{FCE63BFC-243E-4314-9A75-5BA13DF06908}"/>
    <cellStyle name="Normal 10 4" xfId="56" xr:uid="{2577EFB6-2C18-42C0-B9DB-3F436F4FDE22}"/>
    <cellStyle name="Normal 10 4 10" xfId="488" xr:uid="{F51B4691-827D-4E97-B60E-DEFF7C5454F0}"/>
    <cellStyle name="Normal 10 4 11" xfId="489" xr:uid="{19875854-A0E7-41A3-9201-D41A5E4B239E}"/>
    <cellStyle name="Normal 10 4 2" xfId="57" xr:uid="{35CA9782-D834-448D-B97E-8D2AC38A97A2}"/>
    <cellStyle name="Normal 10 4 2 2" xfId="490" xr:uid="{933CEAFC-1430-490A-A8A0-FFDB6E828D9B}"/>
    <cellStyle name="Normal 10 4 2 2 2" xfId="491" xr:uid="{35D935D5-FC03-4A98-80FE-AB9B5E793E67}"/>
    <cellStyle name="Normal 10 4 2 2 2 2" xfId="492" xr:uid="{42E5BB04-8E4A-436C-8007-09C60A2FF97A}"/>
    <cellStyle name="Normal 10 4 2 2 2 2 2" xfId="493" xr:uid="{8F855A9E-DBCD-40D2-9B9E-377E52A75C0B}"/>
    <cellStyle name="Normal 10 4 2 2 2 2 3" xfId="494" xr:uid="{7528E70C-68DE-48E9-AFCD-C48A26FE141A}"/>
    <cellStyle name="Normal 10 4 2 2 2 2 4" xfId="495" xr:uid="{E496577E-3E8D-408E-850B-BB603A90DC48}"/>
    <cellStyle name="Normal 10 4 2 2 2 3" xfId="496" xr:uid="{765F975C-79CA-4420-A613-B72E8C955BDB}"/>
    <cellStyle name="Normal 10 4 2 2 2 3 2" xfId="497" xr:uid="{6C78D617-896B-4585-B1CF-FA2BFC6E63F4}"/>
    <cellStyle name="Normal 10 4 2 2 2 3 3" xfId="498" xr:uid="{D49A26D1-5E72-4CA1-B036-5C1371014607}"/>
    <cellStyle name="Normal 10 4 2 2 2 3 4" xfId="499" xr:uid="{55F048D5-1BDF-4225-BF51-F11D8BC2BC69}"/>
    <cellStyle name="Normal 10 4 2 2 2 4" xfId="500" xr:uid="{1F78EAC9-BEC4-4FFA-8B6F-A09EE842A5E4}"/>
    <cellStyle name="Normal 10 4 2 2 2 5" xfId="501" xr:uid="{E9BA72EC-3B8C-4712-83D1-5B94A8016000}"/>
    <cellStyle name="Normal 10 4 2 2 2 6" xfId="502" xr:uid="{119F58C2-41FA-4934-BF2F-4CA0732209D4}"/>
    <cellStyle name="Normal 10 4 2 2 3" xfId="503" xr:uid="{ADD4F703-56A2-42B0-BC96-0F16BA843026}"/>
    <cellStyle name="Normal 10 4 2 2 3 2" xfId="504" xr:uid="{5A7DCA2C-7DD4-4EAB-9150-E4B8A9ADC82D}"/>
    <cellStyle name="Normal 10 4 2 2 3 2 2" xfId="505" xr:uid="{67A7710E-BCB0-4E61-AE75-CD440362B2A0}"/>
    <cellStyle name="Normal 10 4 2 2 3 2 3" xfId="506" xr:uid="{6E7E6550-9AFA-4D00-BE13-8EA29D4B34E6}"/>
    <cellStyle name="Normal 10 4 2 2 3 2 4" xfId="507" xr:uid="{B49A7124-4A38-43E1-90A0-607DD3230A9F}"/>
    <cellStyle name="Normal 10 4 2 2 3 3" xfId="508" xr:uid="{2472BC0F-50FD-4365-AC2C-17EF5BE9A6D6}"/>
    <cellStyle name="Normal 10 4 2 2 3 4" xfId="509" xr:uid="{FA608E24-A03D-4DD2-97C6-1864E52D2017}"/>
    <cellStyle name="Normal 10 4 2 2 3 5" xfId="510" xr:uid="{307A85A8-5C5F-48D6-BE6A-65C89661F218}"/>
    <cellStyle name="Normal 10 4 2 2 4" xfId="511" xr:uid="{F79E4C11-1285-4E5F-A06F-38C18EB7D3EA}"/>
    <cellStyle name="Normal 10 4 2 2 4 2" xfId="512" xr:uid="{221C22AF-7A06-4800-8B6B-F329239E48CA}"/>
    <cellStyle name="Normal 10 4 2 2 4 3" xfId="513" xr:uid="{2B1BCC69-44BF-474C-9387-4DBB0D5D5AA7}"/>
    <cellStyle name="Normal 10 4 2 2 4 4" xfId="514" xr:uid="{D3F2CA6B-161F-4EAB-B855-23C362D9CEF2}"/>
    <cellStyle name="Normal 10 4 2 2 5" xfId="515" xr:uid="{C4442CA0-1637-4206-BEEF-A21851B89976}"/>
    <cellStyle name="Normal 10 4 2 2 5 2" xfId="516" xr:uid="{DFFCF9CA-DAA8-4E0F-AE6E-761E5C6AE6B2}"/>
    <cellStyle name="Normal 10 4 2 2 5 3" xfId="517" xr:uid="{6F0BBC69-B4AA-4342-B52B-933C2DE9CCA0}"/>
    <cellStyle name="Normal 10 4 2 2 5 4" xfId="518" xr:uid="{7C70F9FE-F11A-4068-B220-216997E1C2C5}"/>
    <cellStyle name="Normal 10 4 2 2 6" xfId="519" xr:uid="{38332C41-BF53-4A7E-8B9A-2110745076A0}"/>
    <cellStyle name="Normal 10 4 2 2 7" xfId="520" xr:uid="{249752A4-8A14-4320-98B3-B96D7A786495}"/>
    <cellStyle name="Normal 10 4 2 2 8" xfId="521" xr:uid="{B457CE56-C437-4889-A964-01640326E106}"/>
    <cellStyle name="Normal 10 4 2 3" xfId="522" xr:uid="{4DEDAC48-39EE-4F99-ACFD-3DA985BE2AA1}"/>
    <cellStyle name="Normal 10 4 2 3 2" xfId="523" xr:uid="{B2DED5B7-0B38-477D-8D45-25554363AF36}"/>
    <cellStyle name="Normal 10 4 2 3 2 2" xfId="524" xr:uid="{85118846-B7C8-4E8A-A262-AC6B39AE108F}"/>
    <cellStyle name="Normal 10 4 2 3 2 3" xfId="525" xr:uid="{A3E545E9-4F4B-4924-BA61-66A5B48FAF92}"/>
    <cellStyle name="Normal 10 4 2 3 2 4" xfId="526" xr:uid="{0D5BF81D-AC12-47A0-8FFF-45C8136C3079}"/>
    <cellStyle name="Normal 10 4 2 3 3" xfId="527" xr:uid="{563CFFE7-D17D-46F1-A9CE-99FBF3055B48}"/>
    <cellStyle name="Normal 10 4 2 3 3 2" xfId="528" xr:uid="{56C70030-F0AC-4885-9368-78F732AB3E08}"/>
    <cellStyle name="Normal 10 4 2 3 3 3" xfId="529" xr:uid="{8ED15B5E-E474-4E18-B8C0-132FDB9F5651}"/>
    <cellStyle name="Normal 10 4 2 3 3 4" xfId="530" xr:uid="{B6ED0B53-9F6A-4AF2-AD6D-5B7011077BA5}"/>
    <cellStyle name="Normal 10 4 2 3 4" xfId="531" xr:uid="{074DB5D5-DB00-4769-A5AD-A5302CAA7A5C}"/>
    <cellStyle name="Normal 10 4 2 3 5" xfId="532" xr:uid="{C7E34C17-9457-4C76-B20E-9B79B4FEF039}"/>
    <cellStyle name="Normal 10 4 2 3 6" xfId="533" xr:uid="{EA48F3BB-B779-4664-AF91-D8760744FC18}"/>
    <cellStyle name="Normal 10 4 2 4" xfId="534" xr:uid="{C94AC6AE-F686-4188-9396-C9703BD3A1E9}"/>
    <cellStyle name="Normal 10 4 2 4 2" xfId="535" xr:uid="{61EE64B2-8B54-46DD-BBAB-6472DA2571FB}"/>
    <cellStyle name="Normal 10 4 2 4 2 2" xfId="536" xr:uid="{D0619FF9-BB02-4771-8DA1-2298E31C1869}"/>
    <cellStyle name="Normal 10 4 2 4 2 3" xfId="537" xr:uid="{866500C9-3C4F-49D6-A47D-0633E6091764}"/>
    <cellStyle name="Normal 10 4 2 4 2 4" xfId="538" xr:uid="{9D91222A-367D-4678-BAE1-E59885CBF45D}"/>
    <cellStyle name="Normal 10 4 2 4 3" xfId="539" xr:uid="{01B18755-3153-4E16-88B7-8A9946FF4D2B}"/>
    <cellStyle name="Normal 10 4 2 4 4" xfId="540" xr:uid="{E37C09EB-3DD2-480B-A2CF-77471F9E7118}"/>
    <cellStyle name="Normal 10 4 2 4 5" xfId="541" xr:uid="{CAB9ABF6-8ABA-449E-9929-25906DCAD71E}"/>
    <cellStyle name="Normal 10 4 2 5" xfId="542" xr:uid="{5EA337EB-BBCC-4932-9133-16AA95E91F26}"/>
    <cellStyle name="Normal 10 4 2 5 2" xfId="543" xr:uid="{B81FBE40-FACD-4960-AB07-0E7B89341C6C}"/>
    <cellStyle name="Normal 10 4 2 5 3" xfId="544" xr:uid="{6B57C5EC-6DB4-4704-8D2F-B2C33F901551}"/>
    <cellStyle name="Normal 10 4 2 5 4" xfId="545" xr:uid="{589C8187-B492-4034-B86E-4BD06AA9B0DF}"/>
    <cellStyle name="Normal 10 4 2 6" xfId="546" xr:uid="{EB0A4BE1-E057-4AEE-BFC6-5362C47E16FC}"/>
    <cellStyle name="Normal 10 4 2 6 2" xfId="547" xr:uid="{78D914C1-16EC-4445-9A98-2D3FC3DC86E6}"/>
    <cellStyle name="Normal 10 4 2 6 3" xfId="548" xr:uid="{83F349B5-0B51-4C08-81CE-3DFB20D7A9BD}"/>
    <cellStyle name="Normal 10 4 2 6 4" xfId="549" xr:uid="{5E6A94F1-E03D-4EB7-B1C5-31B19D756460}"/>
    <cellStyle name="Normal 10 4 2 7" xfId="550" xr:uid="{54FF7D48-CAEC-4F5D-AAC6-B66DFFF47176}"/>
    <cellStyle name="Normal 10 4 2 8" xfId="551" xr:uid="{FB8CA488-8174-46AB-97C5-11A0C17FE2B9}"/>
    <cellStyle name="Normal 10 4 2 9" xfId="552" xr:uid="{36B72BF8-78E0-458F-999A-BD1AA7A3E9F3}"/>
    <cellStyle name="Normal 10 4 3" xfId="553" xr:uid="{974434FA-618D-4BE9-8216-AFD970210358}"/>
    <cellStyle name="Normal 10 4 3 2" xfId="554" xr:uid="{81F2B9A5-7C79-4C4C-9EC7-DC5EAE2D11CD}"/>
    <cellStyle name="Normal 10 4 3 2 2" xfId="555" xr:uid="{427FB9A5-BE3A-46CC-8635-60D5784A8D1B}"/>
    <cellStyle name="Normal 10 4 3 2 2 2" xfId="556" xr:uid="{D2069A92-795B-4279-81AA-4792CBA23BDC}"/>
    <cellStyle name="Normal 10 4 3 2 2 2 2" xfId="3825" xr:uid="{1F3C47DA-B5B0-4320-A5DE-8A8A19B27D31}"/>
    <cellStyle name="Normal 10 4 3 2 2 3" xfId="557" xr:uid="{3A91C5EC-BCDA-4A3B-AB92-8AC705207A52}"/>
    <cellStyle name="Normal 10 4 3 2 2 4" xfId="558" xr:uid="{F5AF62A6-5D43-43CA-917C-EEC0C392EB0E}"/>
    <cellStyle name="Normal 10 4 3 2 3" xfId="559" xr:uid="{324F62F9-06D1-4128-8D6F-D9B2487E06BE}"/>
    <cellStyle name="Normal 10 4 3 2 3 2" xfId="560" xr:uid="{9BC650FB-0523-4116-AC2E-BC1E414DCB28}"/>
    <cellStyle name="Normal 10 4 3 2 3 3" xfId="561" xr:uid="{8B428474-58BD-44ED-8E34-FD0D0DFA0AD0}"/>
    <cellStyle name="Normal 10 4 3 2 3 4" xfId="562" xr:uid="{8328097A-DE15-4D50-AA6A-0FCD50487EA0}"/>
    <cellStyle name="Normal 10 4 3 2 4" xfId="563" xr:uid="{FB669B4C-84E8-4FA8-9431-A2DD6EA26FA8}"/>
    <cellStyle name="Normal 10 4 3 2 5" xfId="564" xr:uid="{CB45506D-FB61-4176-AA47-4E5766CC4D6E}"/>
    <cellStyle name="Normal 10 4 3 2 6" xfId="565" xr:uid="{1A4D766C-FF0D-4B50-864D-090C6131D85E}"/>
    <cellStyle name="Normal 10 4 3 3" xfId="566" xr:uid="{D900FC2F-4007-47E8-B361-1CF8AB26A4DE}"/>
    <cellStyle name="Normal 10 4 3 3 2" xfId="567" xr:uid="{B13EA790-3903-4551-A434-D45FA5CFD624}"/>
    <cellStyle name="Normal 10 4 3 3 2 2" xfId="568" xr:uid="{E9403718-53D4-48A7-8537-AEE867234FE7}"/>
    <cellStyle name="Normal 10 4 3 3 2 3" xfId="569" xr:uid="{ACD4B902-02B3-446D-9D22-A81B5AB7AFEA}"/>
    <cellStyle name="Normal 10 4 3 3 2 4" xfId="570" xr:uid="{FA15FAD9-DA4F-42C0-BD34-87703B4E0433}"/>
    <cellStyle name="Normal 10 4 3 3 3" xfId="571" xr:uid="{41B1E9CB-A747-4D24-94C0-D6F2236B957B}"/>
    <cellStyle name="Normal 10 4 3 3 4" xfId="572" xr:uid="{F4AF319D-F90D-4A44-A219-4BDA71E3FDC3}"/>
    <cellStyle name="Normal 10 4 3 3 5" xfId="573" xr:uid="{8AFF88F6-0D3E-4360-8B9B-339ACF197ECE}"/>
    <cellStyle name="Normal 10 4 3 4" xfId="574" xr:uid="{350F5D53-5923-4753-B155-0A1E352B5372}"/>
    <cellStyle name="Normal 10 4 3 4 2" xfId="575" xr:uid="{07190421-76AC-4448-8589-FF6B19256C83}"/>
    <cellStyle name="Normal 10 4 3 4 3" xfId="576" xr:uid="{A6471BAC-6A06-42FE-A6FF-F805CDF5013A}"/>
    <cellStyle name="Normal 10 4 3 4 4" xfId="577" xr:uid="{27511884-3DF8-4C5A-9E21-6B1A7186FE22}"/>
    <cellStyle name="Normal 10 4 3 5" xfId="578" xr:uid="{8063F7DC-3D02-4641-9D93-D3212542D3B4}"/>
    <cellStyle name="Normal 10 4 3 5 2" xfId="579" xr:uid="{9B259252-7F9A-45EB-A55C-83336E77FF85}"/>
    <cellStyle name="Normal 10 4 3 5 3" xfId="580" xr:uid="{DF8F4117-634E-4D64-B667-676FE2204A7A}"/>
    <cellStyle name="Normal 10 4 3 5 4" xfId="581" xr:uid="{9A7641F6-F000-4DE3-97ED-CA560753FF1A}"/>
    <cellStyle name="Normal 10 4 3 6" xfId="582" xr:uid="{49F32F44-681F-4AED-99C5-0C5F083FDC72}"/>
    <cellStyle name="Normal 10 4 3 7" xfId="583" xr:uid="{2CAA732A-1692-4F7A-A350-5AA8624B3C09}"/>
    <cellStyle name="Normal 10 4 3 8" xfId="584" xr:uid="{86C5E66D-C54F-4755-8371-13E1C6167725}"/>
    <cellStyle name="Normal 10 4 4" xfId="585" xr:uid="{FE4EA7B2-E17D-4D6B-8772-E51C15EAB2AD}"/>
    <cellStyle name="Normal 10 4 4 2" xfId="586" xr:uid="{17FDBBF8-6E86-4987-B1C3-A0D252596658}"/>
    <cellStyle name="Normal 10 4 4 2 2" xfId="587" xr:uid="{4E35ACD1-9031-48F8-9F6B-573A8CE5AE4A}"/>
    <cellStyle name="Normal 10 4 4 2 2 2" xfId="588" xr:uid="{90ABBD53-2548-498C-908A-4FC7CEBACFF3}"/>
    <cellStyle name="Normal 10 4 4 2 2 3" xfId="589" xr:uid="{D8487084-F69E-4B1F-ADB1-067D519B7F7D}"/>
    <cellStyle name="Normal 10 4 4 2 2 4" xfId="590" xr:uid="{C8316847-1781-43E4-B05F-A1514490FF6D}"/>
    <cellStyle name="Normal 10 4 4 2 3" xfId="591" xr:uid="{AEF484DA-20E4-4C07-A789-3BFA6B3480FF}"/>
    <cellStyle name="Normal 10 4 4 2 4" xfId="592" xr:uid="{9E0913CD-1978-4022-8EC8-3FA691955A24}"/>
    <cellStyle name="Normal 10 4 4 2 5" xfId="593" xr:uid="{DBFFEAD1-7081-466F-8B1B-06AB23CFDD8C}"/>
    <cellStyle name="Normal 10 4 4 3" xfId="594" xr:uid="{35ABD004-1F75-419E-9216-4D75B5DA832D}"/>
    <cellStyle name="Normal 10 4 4 3 2" xfId="595" xr:uid="{75DC9652-5812-443D-B3B0-61258D6845BE}"/>
    <cellStyle name="Normal 10 4 4 3 3" xfId="596" xr:uid="{7C4E59A4-9463-4679-9EF9-4A78592C1884}"/>
    <cellStyle name="Normal 10 4 4 3 4" xfId="597" xr:uid="{71209EB1-2587-4E84-8056-ED01E5C54019}"/>
    <cellStyle name="Normal 10 4 4 4" xfId="598" xr:uid="{15D42770-E185-4B8D-879D-3DCBAAEFDCCD}"/>
    <cellStyle name="Normal 10 4 4 4 2" xfId="599" xr:uid="{814F96E3-9F44-405B-A60A-E7A9740C6FF3}"/>
    <cellStyle name="Normal 10 4 4 4 3" xfId="600" xr:uid="{BA7C7335-8196-4F89-85AE-A82CCE4CF728}"/>
    <cellStyle name="Normal 10 4 4 4 4" xfId="601" xr:uid="{37AF8041-C5AE-4DA4-9878-7465FFDD37B8}"/>
    <cellStyle name="Normal 10 4 4 5" xfId="602" xr:uid="{1AAF4AD7-A46F-4AF3-97E8-5CC33D7DC517}"/>
    <cellStyle name="Normal 10 4 4 6" xfId="603" xr:uid="{C70D575E-7CCB-4037-99FA-646B639B12D3}"/>
    <cellStyle name="Normal 10 4 4 7" xfId="604" xr:uid="{83F918FA-D073-41BC-9791-87420537716A}"/>
    <cellStyle name="Normal 10 4 5" xfId="605" xr:uid="{05EE3B0B-50A3-40CD-9E76-B20C50F56058}"/>
    <cellStyle name="Normal 10 4 5 2" xfId="606" xr:uid="{B8C0ACFD-5F94-42D1-8160-FE285FD83671}"/>
    <cellStyle name="Normal 10 4 5 2 2" xfId="607" xr:uid="{A6250CA5-F733-4200-BB38-04ED6A05D096}"/>
    <cellStyle name="Normal 10 4 5 2 3" xfId="608" xr:uid="{D2434828-23CC-433C-A435-A122374D50EA}"/>
    <cellStyle name="Normal 10 4 5 2 4" xfId="609" xr:uid="{BED2B9E5-2E1D-4B8A-BE40-F24E4F862789}"/>
    <cellStyle name="Normal 10 4 5 3" xfId="610" xr:uid="{7F3D7B73-7F3C-41D7-BB48-F79B3220C12B}"/>
    <cellStyle name="Normal 10 4 5 3 2" xfId="611" xr:uid="{C8D0561D-2E11-456D-8766-1502A9A5753F}"/>
    <cellStyle name="Normal 10 4 5 3 3" xfId="612" xr:uid="{6801D01D-13B7-40FA-9183-9660B73D1605}"/>
    <cellStyle name="Normal 10 4 5 3 4" xfId="613" xr:uid="{F55D9FB7-FA4B-4790-8D12-F16D804BFDB4}"/>
    <cellStyle name="Normal 10 4 5 4" xfId="614" xr:uid="{59F82583-FD0D-4ECF-A332-62C23FFF196F}"/>
    <cellStyle name="Normal 10 4 5 5" xfId="615" xr:uid="{3B7AE251-3A5A-462D-AC66-AE2266A2FA8E}"/>
    <cellStyle name="Normal 10 4 5 6" xfId="616" xr:uid="{C06D3067-7364-4343-85B6-C451C587E7CA}"/>
    <cellStyle name="Normal 10 4 6" xfId="617" xr:uid="{3471BB12-BA01-483E-9D6D-445895BA77C5}"/>
    <cellStyle name="Normal 10 4 6 2" xfId="618" xr:uid="{9183A210-358E-4CF6-B216-60F26E650860}"/>
    <cellStyle name="Normal 10 4 6 2 2" xfId="619" xr:uid="{434F8E3C-154F-44E4-896E-C2C5D3E115C6}"/>
    <cellStyle name="Normal 10 4 6 2 3" xfId="620" xr:uid="{259EEAB2-7570-452D-A31F-F3FD10B7C874}"/>
    <cellStyle name="Normal 10 4 6 2 4" xfId="621" xr:uid="{72BC8B54-1AE1-424C-8287-A0A9DFAE7F75}"/>
    <cellStyle name="Normal 10 4 6 3" xfId="622" xr:uid="{39199A31-6536-436E-A47F-9CCD160127DA}"/>
    <cellStyle name="Normal 10 4 6 4" xfId="623" xr:uid="{D7A900C5-7FC5-4E76-ADAF-F9E00EF54762}"/>
    <cellStyle name="Normal 10 4 6 5" xfId="624" xr:uid="{E4AB57CF-C698-489A-AAC3-F05FA4B08E0D}"/>
    <cellStyle name="Normal 10 4 7" xfId="625" xr:uid="{CBAFF8D8-DA71-49B5-97BE-F7084857FB0F}"/>
    <cellStyle name="Normal 10 4 7 2" xfId="626" xr:uid="{B12D5472-AA9A-400F-AF2B-1B7DA99BAB3A}"/>
    <cellStyle name="Normal 10 4 7 3" xfId="627" xr:uid="{89A0F6E6-8A42-4FAF-B735-CF6955BB0496}"/>
    <cellStyle name="Normal 10 4 7 4" xfId="628" xr:uid="{8DF361F8-778D-4E60-9C72-4FA0AF6EA514}"/>
    <cellStyle name="Normal 10 4 8" xfId="629" xr:uid="{3C17F930-1EB7-4469-ACBD-F8754F0F3154}"/>
    <cellStyle name="Normal 10 4 8 2" xfId="630" xr:uid="{EDF2BBF9-54CB-4991-B27E-B8C8F48E037F}"/>
    <cellStyle name="Normal 10 4 8 3" xfId="631" xr:uid="{B4C5C96C-B6CA-4AB9-9B29-4346718BCBB0}"/>
    <cellStyle name="Normal 10 4 8 4" xfId="632" xr:uid="{A8E4DECF-7A6A-4B60-A025-9DDDE25F44D0}"/>
    <cellStyle name="Normal 10 4 9" xfId="633" xr:uid="{FCA43BD9-9D3F-4A5E-ACF8-A3C82183E664}"/>
    <cellStyle name="Normal 10 5" xfId="58" xr:uid="{A13CCA5E-8C17-4AD1-BCC5-5100030A31AB}"/>
    <cellStyle name="Normal 10 5 2" xfId="59" xr:uid="{844CBE4B-F7CE-4DBF-BA8C-F636D47FDB45}"/>
    <cellStyle name="Normal 10 5 2 2" xfId="634" xr:uid="{3359D15C-528D-4B87-9A5F-E6FA1FCBC05A}"/>
    <cellStyle name="Normal 10 5 2 2 2" xfId="635" xr:uid="{F4F51CDE-B23B-40F7-AB83-4AB09C4D6926}"/>
    <cellStyle name="Normal 10 5 2 2 2 2" xfId="636" xr:uid="{A3337E6A-0B0A-43FC-A7EE-F7F4A54ACD61}"/>
    <cellStyle name="Normal 10 5 2 2 2 3" xfId="637" xr:uid="{E42E7A58-9075-4D28-8F5A-C909C5C01CD8}"/>
    <cellStyle name="Normal 10 5 2 2 2 4" xfId="638" xr:uid="{1F5C060B-3CF1-4B9D-8E46-700AC4BEF0BF}"/>
    <cellStyle name="Normal 10 5 2 2 3" xfId="639" xr:uid="{BDFC04C3-21B5-4BBA-9368-7A8AC6F4DFFC}"/>
    <cellStyle name="Normal 10 5 2 2 3 2" xfId="640" xr:uid="{0AEA6150-3BF7-413C-B951-3E5DC9C2C48F}"/>
    <cellStyle name="Normal 10 5 2 2 3 3" xfId="641" xr:uid="{EA06BA39-5535-4D36-8329-6DC9CB1E5351}"/>
    <cellStyle name="Normal 10 5 2 2 3 4" xfId="642" xr:uid="{5C9B8C55-0C63-4B46-A4E9-F7A97CF3FB19}"/>
    <cellStyle name="Normal 10 5 2 2 4" xfId="643" xr:uid="{3FC0AE47-2A39-4C9B-A763-954F1F485E0E}"/>
    <cellStyle name="Normal 10 5 2 2 5" xfId="644" xr:uid="{460241B5-2D76-42E9-A347-7053283717E9}"/>
    <cellStyle name="Normal 10 5 2 2 6" xfId="645" xr:uid="{9DE195F0-8388-4CD4-B3D1-EF4D5F47532A}"/>
    <cellStyle name="Normal 10 5 2 3" xfId="646" xr:uid="{68FCE51B-69A7-40FB-9F93-50A67F84ACB4}"/>
    <cellStyle name="Normal 10 5 2 3 2" xfId="647" xr:uid="{3E22F338-9392-44B8-8B07-0A6934D14672}"/>
    <cellStyle name="Normal 10 5 2 3 2 2" xfId="648" xr:uid="{F39D3C31-C849-43D0-899E-85831161EDBA}"/>
    <cellStyle name="Normal 10 5 2 3 2 3" xfId="649" xr:uid="{AA1CDA95-1F6F-4194-978F-302B7DB9C4E7}"/>
    <cellStyle name="Normal 10 5 2 3 2 4" xfId="650" xr:uid="{53F7685F-44B7-47EE-9D8C-E13B5273E01B}"/>
    <cellStyle name="Normal 10 5 2 3 3" xfId="651" xr:uid="{9690FC38-395F-45CB-9307-DF47509603EC}"/>
    <cellStyle name="Normal 10 5 2 3 4" xfId="652" xr:uid="{B1BE9DC5-61DF-4E34-958F-A13795DC20E3}"/>
    <cellStyle name="Normal 10 5 2 3 5" xfId="653" xr:uid="{D8252219-F64B-401C-A3B4-6D1AC86DB854}"/>
    <cellStyle name="Normal 10 5 2 4" xfId="654" xr:uid="{07B95112-6032-4673-8DA7-A6A1E260A44F}"/>
    <cellStyle name="Normal 10 5 2 4 2" xfId="655" xr:uid="{07F35DEC-DCDC-4480-83D6-845B0CEEAA6E}"/>
    <cellStyle name="Normal 10 5 2 4 3" xfId="656" xr:uid="{ED5189DD-CE55-4488-84B0-5E10E5B321AF}"/>
    <cellStyle name="Normal 10 5 2 4 4" xfId="657" xr:uid="{50504947-9E80-4AA4-9760-6DE0F6BF720B}"/>
    <cellStyle name="Normal 10 5 2 5" xfId="658" xr:uid="{BFD10956-01D4-4671-89B9-2C1BAEFEAA14}"/>
    <cellStyle name="Normal 10 5 2 5 2" xfId="659" xr:uid="{2E54BFA0-C9A7-45C5-8773-12023597BDB0}"/>
    <cellStyle name="Normal 10 5 2 5 3" xfId="660" xr:uid="{076C478F-4669-4F75-B3C4-EFBFEAA06F30}"/>
    <cellStyle name="Normal 10 5 2 5 4" xfId="661" xr:uid="{95962E5B-BDC2-493E-B198-DFC22DAA69D2}"/>
    <cellStyle name="Normal 10 5 2 6" xfId="662" xr:uid="{4353EDAB-6BE4-47B5-9242-0C638155BDBA}"/>
    <cellStyle name="Normal 10 5 2 7" xfId="663" xr:uid="{12690D25-E10F-4B17-9993-3CA9F10A0743}"/>
    <cellStyle name="Normal 10 5 2 8" xfId="664" xr:uid="{FE693C2F-9EF1-451C-872C-D7FC9286A5E2}"/>
    <cellStyle name="Normal 10 5 3" xfId="665" xr:uid="{DAA605F3-C8C6-43F8-8548-7DB6A3D10F0C}"/>
    <cellStyle name="Normal 10 5 3 2" xfId="666" xr:uid="{B1A0DC6B-4E30-43EC-9D81-613A3AB02DA9}"/>
    <cellStyle name="Normal 10 5 3 2 2" xfId="667" xr:uid="{4CF96690-A92A-4727-ACC6-DDD7F36DE12F}"/>
    <cellStyle name="Normal 10 5 3 2 3" xfId="668" xr:uid="{58CE8C4A-6FE0-4216-8B4A-32585241BF23}"/>
    <cellStyle name="Normal 10 5 3 2 4" xfId="669" xr:uid="{8E25AF76-20E8-492E-8AFB-E2D46A73EAF2}"/>
    <cellStyle name="Normal 10 5 3 3" xfId="670" xr:uid="{7625DCEE-3918-41FE-874C-4B4860DBE416}"/>
    <cellStyle name="Normal 10 5 3 3 2" xfId="671" xr:uid="{02166F50-12D1-43F8-82F4-993658523C7D}"/>
    <cellStyle name="Normal 10 5 3 3 3" xfId="672" xr:uid="{84E2070D-A11C-4993-ADD5-B90B80E79128}"/>
    <cellStyle name="Normal 10 5 3 3 4" xfId="673" xr:uid="{295BE468-CBBD-4309-8828-40D1E346CD03}"/>
    <cellStyle name="Normal 10 5 3 4" xfId="674" xr:uid="{7FB941F9-8E34-4C9F-AC98-A45B5871A9EE}"/>
    <cellStyle name="Normal 10 5 3 5" xfId="675" xr:uid="{D6492FC4-D267-4B0B-A922-DA70829E0CD4}"/>
    <cellStyle name="Normal 10 5 3 6" xfId="676" xr:uid="{3459651F-3E7F-4E3B-8F31-9CDFB7E494B5}"/>
    <cellStyle name="Normal 10 5 4" xfId="677" xr:uid="{13E67542-F955-4AEA-8FF5-5A50C5B0326F}"/>
    <cellStyle name="Normal 10 5 4 2" xfId="678" xr:uid="{12AAD209-4C44-4CA9-A0E4-D80E8C25E047}"/>
    <cellStyle name="Normal 10 5 4 2 2" xfId="679" xr:uid="{E952C137-202A-45CB-A224-9D5CA062F940}"/>
    <cellStyle name="Normal 10 5 4 2 3" xfId="680" xr:uid="{A792FD35-3594-42F7-92BD-BC765DCBA1A6}"/>
    <cellStyle name="Normal 10 5 4 2 4" xfId="681" xr:uid="{2F31F1BE-555E-4273-94FB-661F07B39B83}"/>
    <cellStyle name="Normal 10 5 4 3" xfId="682" xr:uid="{47CA1D4B-C87D-486C-AF2E-DA687C886839}"/>
    <cellStyle name="Normal 10 5 4 4" xfId="683" xr:uid="{CB80C553-9537-4527-B61C-239B68C11BBF}"/>
    <cellStyle name="Normal 10 5 4 5" xfId="684" xr:uid="{0AC24330-894D-4862-A505-852B16D5B1BE}"/>
    <cellStyle name="Normal 10 5 5" xfId="685" xr:uid="{26609D5F-6BD5-43F1-AAF1-0D5376D62F16}"/>
    <cellStyle name="Normal 10 5 5 2" xfId="686" xr:uid="{D6B6A92B-7420-4692-904A-DE3EA8123A76}"/>
    <cellStyle name="Normal 10 5 5 3" xfId="687" xr:uid="{F066C19F-7C77-433A-9415-56EAA0E82ADB}"/>
    <cellStyle name="Normal 10 5 5 4" xfId="688" xr:uid="{5D0B311E-6871-44D6-AAB5-D2295EF7C3E1}"/>
    <cellStyle name="Normal 10 5 6" xfId="689" xr:uid="{C5C89391-65B3-4F99-9BF2-2985B0EF820F}"/>
    <cellStyle name="Normal 10 5 6 2" xfId="690" xr:uid="{1FA021CE-7538-425E-B7B6-B39DDCA22066}"/>
    <cellStyle name="Normal 10 5 6 3" xfId="691" xr:uid="{5EB7B898-4036-4464-A5D4-A7F13BAC82D7}"/>
    <cellStyle name="Normal 10 5 6 4" xfId="692" xr:uid="{AF92521A-12B5-4EA8-AEC4-31748CD82532}"/>
    <cellStyle name="Normal 10 5 7" xfId="693" xr:uid="{301E9EC3-4735-41AD-9C3F-C9BD3B47B835}"/>
    <cellStyle name="Normal 10 5 8" xfId="694" xr:uid="{A656708A-E977-473B-BD92-DEB9F3A60CEB}"/>
    <cellStyle name="Normal 10 5 9" xfId="695" xr:uid="{9AD11450-6307-4105-877C-2C1FA3E1F793}"/>
    <cellStyle name="Normal 10 6" xfId="60" xr:uid="{1FE82CB1-3A6E-476A-8F91-481572317ED3}"/>
    <cellStyle name="Normal 10 6 2" xfId="696" xr:uid="{32F2BA25-3A69-41EE-9096-7DDB6CB2B9A2}"/>
    <cellStyle name="Normal 10 6 2 2" xfId="697" xr:uid="{4C328C8C-BE86-40F7-BE63-BF40D8E6440C}"/>
    <cellStyle name="Normal 10 6 2 2 2" xfId="698" xr:uid="{C5A80136-4216-4F02-87E4-33A116C6BBE7}"/>
    <cellStyle name="Normal 10 6 2 2 2 2" xfId="3826" xr:uid="{CD00B6ED-2D88-4A21-8799-C8AE7B695C96}"/>
    <cellStyle name="Normal 10 6 2 2 3" xfId="699" xr:uid="{DA366C0F-2590-4F5B-B9E2-70D583567C93}"/>
    <cellStyle name="Normal 10 6 2 2 4" xfId="700" xr:uid="{D30DFD7F-06E8-4B22-A530-D2156AECF0BC}"/>
    <cellStyle name="Normal 10 6 2 3" xfId="701" xr:uid="{BE2C9211-6A9B-4F07-9868-E90713675AF8}"/>
    <cellStyle name="Normal 10 6 2 3 2" xfId="702" xr:uid="{93FC1E83-2EB8-4BAA-990B-0FDDA25DA072}"/>
    <cellStyle name="Normal 10 6 2 3 3" xfId="703" xr:uid="{C4197139-D11D-4431-80BB-60D7400FD89A}"/>
    <cellStyle name="Normal 10 6 2 3 4" xfId="704" xr:uid="{B088B1FA-7953-4476-B78B-27C32A4DE610}"/>
    <cellStyle name="Normal 10 6 2 4" xfId="705" xr:uid="{2678C9FD-1ADB-4A72-8B02-B178181B3048}"/>
    <cellStyle name="Normal 10 6 2 5" xfId="706" xr:uid="{7346D2CC-9E5D-44A9-A3A2-ED8559867AF4}"/>
    <cellStyle name="Normal 10 6 2 6" xfId="707" xr:uid="{ADC99E18-FC72-4816-A9F0-0C963653EBF0}"/>
    <cellStyle name="Normal 10 6 3" xfId="708" xr:uid="{1C5BBC41-CBAB-4A6B-B5E5-C7A31320CCA3}"/>
    <cellStyle name="Normal 10 6 3 2" xfId="709" xr:uid="{6889C0E8-9BC8-4D9E-811E-C9FE04CDADBF}"/>
    <cellStyle name="Normal 10 6 3 2 2" xfId="710" xr:uid="{95BBAAF0-E1FD-4D53-8CA5-40FFEE38FF51}"/>
    <cellStyle name="Normal 10 6 3 2 3" xfId="711" xr:uid="{668FB93F-C696-44CE-B7CA-84E02507CA27}"/>
    <cellStyle name="Normal 10 6 3 2 4" xfId="712" xr:uid="{741DBB03-6ECF-4B5D-865A-C120C73980D8}"/>
    <cellStyle name="Normal 10 6 3 3" xfId="713" xr:uid="{EF368D7A-4C3C-4861-BB52-C8533EAED06B}"/>
    <cellStyle name="Normal 10 6 3 4" xfId="714" xr:uid="{D791A85B-66B3-4862-B4E3-C99939DB68A9}"/>
    <cellStyle name="Normal 10 6 3 5" xfId="715" xr:uid="{1315C477-6EDE-440B-93C7-BC7E8CA223A9}"/>
    <cellStyle name="Normal 10 6 4" xfId="716" xr:uid="{555B9CF0-2BB6-43F9-8D15-A7B7CDF4A4D4}"/>
    <cellStyle name="Normal 10 6 4 2" xfId="717" xr:uid="{C3B0AB9F-082E-4FB4-9C44-4F11C514F886}"/>
    <cellStyle name="Normal 10 6 4 3" xfId="718" xr:uid="{F1A1AF20-7C70-4437-9FA4-08F64A665D53}"/>
    <cellStyle name="Normal 10 6 4 4" xfId="719" xr:uid="{BFAADA9C-203F-4180-8E50-F397A630DAED}"/>
    <cellStyle name="Normal 10 6 5" xfId="720" xr:uid="{90E9567A-9780-4F99-8B95-39A6ABA195ED}"/>
    <cellStyle name="Normal 10 6 5 2" xfId="721" xr:uid="{925AD64A-EBFC-4262-92FC-794195EECE17}"/>
    <cellStyle name="Normal 10 6 5 3" xfId="722" xr:uid="{A768FBC6-B0FB-439E-85F6-B67005014BDD}"/>
    <cellStyle name="Normal 10 6 5 4" xfId="723" xr:uid="{28F1C9DA-7D3D-4E02-B678-A3BCCD43541C}"/>
    <cellStyle name="Normal 10 6 6" xfId="724" xr:uid="{84B124CC-F345-42DB-BB80-2C1130765EF5}"/>
    <cellStyle name="Normal 10 6 7" xfId="725" xr:uid="{0BB280D2-C27A-4503-B2E7-3EFE59E10733}"/>
    <cellStyle name="Normal 10 6 8" xfId="726" xr:uid="{B719254B-6A71-4C53-9B78-938E6D8C5535}"/>
    <cellStyle name="Normal 10 7" xfId="727" xr:uid="{7613C909-F03E-4294-8BA0-1399C4CFFDE9}"/>
    <cellStyle name="Normal 10 7 2" xfId="728" xr:uid="{44ACF85E-D935-4B4F-9B44-6857116FB949}"/>
    <cellStyle name="Normal 10 7 2 2" xfId="729" xr:uid="{9D7ADE37-3612-4226-8E3B-2F5724F53A4F}"/>
    <cellStyle name="Normal 10 7 2 2 2" xfId="730" xr:uid="{67C950D0-769B-48CE-BAE9-0686CF22E382}"/>
    <cellStyle name="Normal 10 7 2 2 3" xfId="731" xr:uid="{C6BF9935-3122-420E-8F7C-26844D4E92B7}"/>
    <cellStyle name="Normal 10 7 2 2 4" xfId="732" xr:uid="{30DB9C4C-1DF5-47C3-A56A-141B781D7D26}"/>
    <cellStyle name="Normal 10 7 2 3" xfId="733" xr:uid="{0A5612A4-406E-41D0-AF43-1677667347AA}"/>
    <cellStyle name="Normal 10 7 2 4" xfId="734" xr:uid="{840E0091-6F85-4B72-9576-B9C7044C5300}"/>
    <cellStyle name="Normal 10 7 2 5" xfId="735" xr:uid="{B8D7A14C-3867-4990-B896-CBFEB9F68EC1}"/>
    <cellStyle name="Normal 10 7 3" xfId="736" xr:uid="{DC0D86E2-228B-4D5A-95EA-2AF19BAAD0B3}"/>
    <cellStyle name="Normal 10 7 3 2" xfId="737" xr:uid="{87047B0E-759E-46E9-BD1B-0D58AB6A330C}"/>
    <cellStyle name="Normal 10 7 3 3" xfId="738" xr:uid="{B8DDA138-39D6-4BFB-894F-9D290133D074}"/>
    <cellStyle name="Normal 10 7 3 4" xfId="739" xr:uid="{33B30DDC-EF38-4AA0-9579-09A90FF005A5}"/>
    <cellStyle name="Normal 10 7 4" xfId="740" xr:uid="{368577E5-6458-4BDD-9F68-2F9DF8DC0F50}"/>
    <cellStyle name="Normal 10 7 4 2" xfId="741" xr:uid="{082AA2BA-E8EC-4B59-83B6-A3366584BFA6}"/>
    <cellStyle name="Normal 10 7 4 3" xfId="742" xr:uid="{5F7EEEF8-D47C-46CB-B6E8-15619BC3F39D}"/>
    <cellStyle name="Normal 10 7 4 4" xfId="743" xr:uid="{08F73141-07FC-43AF-86EF-86DE8919D197}"/>
    <cellStyle name="Normal 10 7 5" xfId="744" xr:uid="{59172415-3563-4016-93E5-439680EF1DAB}"/>
    <cellStyle name="Normal 10 7 6" xfId="745" xr:uid="{243B82B4-EA28-4D8C-8A4E-3E39EFEA01CD}"/>
    <cellStyle name="Normal 10 7 7" xfId="746" xr:uid="{303201F4-C741-476C-B20B-73E6E3F6E375}"/>
    <cellStyle name="Normal 10 8" xfId="747" xr:uid="{CA4B652D-23EF-448D-B45E-3EA492AA593E}"/>
    <cellStyle name="Normal 10 8 2" xfId="748" xr:uid="{4036EC6D-DB07-4F39-ABCD-801EE3969450}"/>
    <cellStyle name="Normal 10 8 2 2" xfId="749" xr:uid="{0A8F700A-CD04-49C6-9473-7D071525DAFE}"/>
    <cellStyle name="Normal 10 8 2 3" xfId="750" xr:uid="{B41A4936-2BCC-45D4-8090-DEC9C263C428}"/>
    <cellStyle name="Normal 10 8 2 4" xfId="751" xr:uid="{AFF8A65B-858B-4A26-9364-089955502610}"/>
    <cellStyle name="Normal 10 8 3" xfId="752" xr:uid="{640C64DB-6C6F-4C13-93B8-A92BB2668ECA}"/>
    <cellStyle name="Normal 10 8 3 2" xfId="753" xr:uid="{CFCC03E5-E178-452F-9FE7-6ED3D6D15CA8}"/>
    <cellStyle name="Normal 10 8 3 3" xfId="754" xr:uid="{AD3F183D-B34C-40A8-915A-8078F1B9B1D4}"/>
    <cellStyle name="Normal 10 8 3 4" xfId="755" xr:uid="{19520A12-2C19-4FAF-9838-26C345E5801B}"/>
    <cellStyle name="Normal 10 8 4" xfId="756" xr:uid="{70D59672-9845-42AC-8AC5-5130F3721BB7}"/>
    <cellStyle name="Normal 10 8 5" xfId="757" xr:uid="{FCA5C924-D101-4A26-940E-221766EFA860}"/>
    <cellStyle name="Normal 10 8 6" xfId="758" xr:uid="{70A86A6E-AFA6-46F3-85B4-5F6C5930049A}"/>
    <cellStyle name="Normal 10 9" xfId="759" xr:uid="{33C28651-7499-43F3-9E49-7EC54468F9EC}"/>
    <cellStyle name="Normal 10 9 2" xfId="760" xr:uid="{A0ABEDC8-EF1F-4AA0-BAE2-1FC3D35A2F1D}"/>
    <cellStyle name="Normal 10 9 2 2" xfId="761" xr:uid="{068BC79F-7A7F-43E4-A731-402E03653856}"/>
    <cellStyle name="Normal 10 9 2 2 2" xfId="4301" xr:uid="{BE5C5D46-9EC9-4CBA-AD47-90CFB39F52B5}"/>
    <cellStyle name="Normal 10 9 2 3" xfId="762" xr:uid="{7DB3A1E4-0CA1-47E8-93DC-9852E3E9D628}"/>
    <cellStyle name="Normal 10 9 2 4" xfId="763" xr:uid="{E089514D-5243-461B-8625-BCBEF0A530AC}"/>
    <cellStyle name="Normal 10 9 3" xfId="764" xr:uid="{18A5CFEA-5903-4D41-A1A4-5FEF28F82308}"/>
    <cellStyle name="Normal 10 9 4" xfId="765" xr:uid="{F2DB8804-7B95-4C3C-9D2A-0FB9C5BA3E4E}"/>
    <cellStyle name="Normal 10 9 5" xfId="766" xr:uid="{0B82A5A8-6BFA-470D-A41D-87AD76AA563C}"/>
    <cellStyle name="Normal 11" xfId="61" xr:uid="{A4E3F3AF-9C76-499A-A869-486B56577ABE}"/>
    <cellStyle name="Normal 11 2" xfId="3698" xr:uid="{4B8DDF58-1215-4D38-A60C-D7EE496B3568}"/>
    <cellStyle name="Normal 11 3" xfId="4306" xr:uid="{4C3DB8BD-A751-43EB-874C-AA818EE90B80}"/>
    <cellStyle name="Normal 12" xfId="62" xr:uid="{E340C05B-9C5D-43AA-95B2-7EDA8D5FCF92}"/>
    <cellStyle name="Normal 12 2" xfId="3699" xr:uid="{5D7F1AA0-D64B-41E4-A0FB-F76BE391EF56}"/>
    <cellStyle name="Normal 13" xfId="63" xr:uid="{8DDCAA8B-20AD-48D7-9818-4EBA4C3F77FD}"/>
    <cellStyle name="Normal 13 2" xfId="64" xr:uid="{11306AD2-9A37-4738-BA67-04B5762F5984}"/>
    <cellStyle name="Normal 13 2 2" xfId="3700" xr:uid="{52FAC963-96F7-4E45-AEED-BDF3BA2C9DFB}"/>
    <cellStyle name="Normal 13 2 3" xfId="4308" xr:uid="{DCB9608F-DD0D-477D-8E11-399020E8CFB2}"/>
    <cellStyle name="Normal 13 3" xfId="3701" xr:uid="{D0426C68-BEDB-48DE-9ABA-DDF544F84789}"/>
    <cellStyle name="Normal 13 3 2" xfId="4392" xr:uid="{94FE14D9-2C5C-4032-9187-DDFC05BA6D8A}"/>
    <cellStyle name="Normal 13 3 3" xfId="4309" xr:uid="{DA48AC75-8830-44B3-8111-651BDAE4D28F}"/>
    <cellStyle name="Normal 13 4" xfId="4310" xr:uid="{25F1F337-9B8A-4A38-8D85-9293FB19FDCB}"/>
    <cellStyle name="Normal 13 5" xfId="4307" xr:uid="{7084E4A8-D918-4A7A-A159-3F67193CA010}"/>
    <cellStyle name="Normal 14" xfId="65" xr:uid="{15BAA533-0C98-4390-B890-6B358DBA85DC}"/>
    <cellStyle name="Normal 14 18" xfId="4312" xr:uid="{4CAF4F7D-A5D4-4EFF-A60F-BEA932FE13E8}"/>
    <cellStyle name="Normal 14 2" xfId="185" xr:uid="{D2D5E82C-CDBA-445A-91C2-7593864A30C0}"/>
    <cellStyle name="Normal 14 2 2" xfId="186" xr:uid="{1C8E9542-09C4-45AD-8FB0-95CDA4609B9B}"/>
    <cellStyle name="Normal 14 2 2 2" xfId="3702" xr:uid="{CC0A3316-DB52-499A-A28D-B74EE0E95480}"/>
    <cellStyle name="Normal 14 2 3" xfId="3703" xr:uid="{7461C4F4-B634-4537-AEA0-7D6E37AF7675}"/>
    <cellStyle name="Normal 14 3" xfId="3704" xr:uid="{C6D4AB5C-65FF-4682-B615-C85B4B627778}"/>
    <cellStyle name="Normal 14 4" xfId="4311" xr:uid="{36D9AE6F-4B22-44B5-92D5-1F19A2626253}"/>
    <cellStyle name="Normal 15" xfId="66" xr:uid="{FF9355F8-6E49-4FE0-8CCB-B7866213D61A}"/>
    <cellStyle name="Normal 15 2" xfId="67" xr:uid="{EAC673E4-7F14-49F6-9384-C713DF422B14}"/>
    <cellStyle name="Normal 15 2 2" xfId="3705" xr:uid="{F83A8DAF-3DD3-428C-89DB-B6131C6744B3}"/>
    <cellStyle name="Normal 15 3" xfId="3706" xr:uid="{641E48EA-ED39-4E2C-B39C-126B5E8071C6}"/>
    <cellStyle name="Normal 15 3 2" xfId="4393" xr:uid="{1FD9CEB9-1DB0-4421-B7A6-FF876DCA9D5A}"/>
    <cellStyle name="Normal 15 3 3" xfId="4314" xr:uid="{4CEBCE8A-6CA2-43CA-9574-F8CF9C22BE64}"/>
    <cellStyle name="Normal 15 4" xfId="4313" xr:uid="{1AFFE4F2-1372-4FD3-9A31-47C24E539FFA}"/>
    <cellStyle name="Normal 16" xfId="68" xr:uid="{8A20C63C-BA44-4D4F-B449-63A40DDBBF50}"/>
    <cellStyle name="Normal 16 2" xfId="3707" xr:uid="{1012D95E-9163-4F72-8C10-10996B6E4FA8}"/>
    <cellStyle name="Normal 16 2 2" xfId="4394" xr:uid="{110921DE-43E5-4360-BA6D-66DA72609CED}"/>
    <cellStyle name="Normal 16 2 3" xfId="4315" xr:uid="{9142AA4A-7F30-4629-9766-7FBECD372D7F}"/>
    <cellStyle name="Normal 17" xfId="69" xr:uid="{EE22FE5A-E144-47AA-B770-D663A37065EC}"/>
    <cellStyle name="Normal 17 2" xfId="3708" xr:uid="{4D6A2B26-6E16-4DB5-9304-E56E6165A8B0}"/>
    <cellStyle name="Normal 17 2 2" xfId="4395" xr:uid="{91DEA5DC-F574-43D1-8181-2238C8A6D9AB}"/>
    <cellStyle name="Normal 17 2 3" xfId="4317" xr:uid="{1F431019-23B9-4CAB-AB9F-A8D44CAF3547}"/>
    <cellStyle name="Normal 17 3" xfId="4318" xr:uid="{51BC410A-7DC0-435F-B05F-529E8A4EE101}"/>
    <cellStyle name="Normal 17 4" xfId="4316" xr:uid="{7687FA8E-5312-46DC-BDF7-F5F27EAB27C4}"/>
    <cellStyle name="Normal 18" xfId="70" xr:uid="{22C09A47-8354-4FE7-A24F-B7468798FF37}"/>
    <cellStyle name="Normal 18 2" xfId="3709" xr:uid="{F0704715-DB02-4E96-9612-4CC38B8A2FA0}"/>
    <cellStyle name="Normal 18 3" xfId="4319" xr:uid="{7F834AD8-5407-44F1-80A5-1E2D0354B9F8}"/>
    <cellStyle name="Normal 19" xfId="71" xr:uid="{E943D24C-7A17-46BB-BD70-2B271139D78B}"/>
    <cellStyle name="Normal 19 2" xfId="72" xr:uid="{853A9C28-03D6-470D-86A9-6BB251C9ABDA}"/>
    <cellStyle name="Normal 19 2 2" xfId="3710" xr:uid="{4743AE14-E0BD-46BA-9E49-CF30BD904E9B}"/>
    <cellStyle name="Normal 19 3" xfId="3711" xr:uid="{180A4650-1631-4AB9-868A-2445C65E2B1D}"/>
    <cellStyle name="Normal 2" xfId="3" xr:uid="{0035700C-F3A5-4A6F-B63A-5CE25669DEE2}"/>
    <cellStyle name="Normal 2 2" xfId="73" xr:uid="{1C0735EF-12E0-4BC8-9CA4-3B09F8A31C5A}"/>
    <cellStyle name="Normal 2 2 2" xfId="74" xr:uid="{735ADB02-6E79-450B-B97A-D6A9398A8EB0}"/>
    <cellStyle name="Normal 2 2 2 2" xfId="3712" xr:uid="{E79550BF-EBC5-42DA-8779-11C4653578AB}"/>
    <cellStyle name="Normal 2 2 3" xfId="3713" xr:uid="{C805CAB1-173F-47D5-AE27-1F47E94F638F}"/>
    <cellStyle name="Normal 2 2 4" xfId="4320" xr:uid="{2FAECBA1-8939-4D89-BD39-D796A4D59B9D}"/>
    <cellStyle name="Normal 2 3" xfId="75" xr:uid="{4B5F5CE0-537C-42C2-902B-0F9800940663}"/>
    <cellStyle name="Normal 2 3 2" xfId="76" xr:uid="{1F52CDBA-E66E-49DA-915F-99EE1AE6DFDF}"/>
    <cellStyle name="Normal 2 3 2 2" xfId="3714" xr:uid="{60A147DF-93D4-479D-8B4A-F3ADFEB14A7E}"/>
    <cellStyle name="Normal 2 3 2 3" xfId="4322" xr:uid="{CBF87303-3155-4ABB-B1E0-227F68E96CAA}"/>
    <cellStyle name="Normal 2 3 3" xfId="77" xr:uid="{70D3D218-B9F9-4274-9EB8-52C057F4F85B}"/>
    <cellStyle name="Normal 2 3 4" xfId="78" xr:uid="{9524ED1A-0629-4E40-9E57-A06DE43A2F8A}"/>
    <cellStyle name="Normal 2 3 5" xfId="3715" xr:uid="{4CE5CAE1-F8F8-42E7-A4AA-015DCA50C00F}"/>
    <cellStyle name="Normal 2 3 6" xfId="4321" xr:uid="{4B383758-BB12-4752-8D7A-7E9BF8D30A9C}"/>
    <cellStyle name="Normal 2 4" xfId="79" xr:uid="{1BB6A6D8-6D29-4373-9611-C3885EBA2B49}"/>
    <cellStyle name="Normal 2 4 2" xfId="80" xr:uid="{AD3D6053-13EB-4E79-B196-ADCD604CC5B3}"/>
    <cellStyle name="Normal 2 4 3" xfId="3716" xr:uid="{257A0E54-85CC-4617-9138-58DDDF3FB7DD}"/>
    <cellStyle name="Normal 2 5" xfId="3717" xr:uid="{1603ABDB-A90E-4AF7-BA35-8234AFF176F8}"/>
    <cellStyle name="Normal 2 5 2" xfId="3732" xr:uid="{91F3F64F-6075-455D-8B2C-55D6A125D910}"/>
    <cellStyle name="Normal 2 6" xfId="3733" xr:uid="{86CFB3B4-2E4C-4BFD-A43B-4CDC32F9FB6D}"/>
    <cellStyle name="Normal 20" xfId="187" xr:uid="{30B2D7EE-9B34-4DA0-B8B2-EA61AE0AB2F9}"/>
    <cellStyle name="Normal 20 2" xfId="3718" xr:uid="{A28B075A-C563-40AF-86BC-EE48A7AB4F65}"/>
    <cellStyle name="Normal 20 2 2" xfId="3719" xr:uid="{29C1DA8B-48F4-45F1-8F15-3E104DA3BE13}"/>
    <cellStyle name="Normal 20 2 2 2" xfId="4396" xr:uid="{FAB1DA4D-25FF-4322-B215-233BC8CD7F4A}"/>
    <cellStyle name="Normal 20 2 2 3" xfId="4388" xr:uid="{F026D4CC-4536-4CC5-BB13-310D28005DD0}"/>
    <cellStyle name="Normal 20 2 3" xfId="4391" xr:uid="{E286C2CC-345A-4398-BEDB-4723DF697B7D}"/>
    <cellStyle name="Normal 20 2 4" xfId="4387" xr:uid="{D0F74E15-E295-4661-BF52-5E8E26E5AF30}"/>
    <cellStyle name="Normal 20 3" xfId="3827" xr:uid="{AA170F8C-A9A1-4476-86A4-30E517D88318}"/>
    <cellStyle name="Normal 20 4" xfId="4323" xr:uid="{651DB509-7A33-4CD1-82BC-97E3B8CAC4CA}"/>
    <cellStyle name="Normal 20 5" xfId="4404" xr:uid="{C2083707-7F8D-4C9D-A472-42EB81F2AEB2}"/>
    <cellStyle name="Normal 21" xfId="188" xr:uid="{E3454350-784A-449C-9227-91652A3B7FDA}"/>
    <cellStyle name="Normal 21 2" xfId="3720" xr:uid="{89048576-B549-4E3C-B7C4-77A3811292FE}"/>
    <cellStyle name="Normal 21 2 2" xfId="3721" xr:uid="{9B833579-EADE-471F-BC1F-A075273E91BC}"/>
    <cellStyle name="Normal 21 3" xfId="4324" xr:uid="{03755ABE-2589-43A7-9591-5035D5CD2E9B}"/>
    <cellStyle name="Normal 22" xfId="767" xr:uid="{5E3ED4ED-F9B0-4D4B-B221-B438A478D58B}"/>
    <cellStyle name="Normal 22 2" xfId="3662" xr:uid="{FFD7DC2D-3EA5-47EC-9AD5-7F438FCEE01D}"/>
    <cellStyle name="Normal 22 3" xfId="3661" xr:uid="{808A5D62-6B4D-4106-A45C-8E6383005A58}"/>
    <cellStyle name="Normal 22 3 2" xfId="4325" xr:uid="{E71AEF56-64B7-4E7C-9A40-97D91BBE5120}"/>
    <cellStyle name="Normal 22 4" xfId="3665" xr:uid="{86E3F1B5-D05C-421C-90C5-6B6DF94F7519}"/>
    <cellStyle name="Normal 22 4 2" xfId="4402" xr:uid="{5E62A64F-5F57-47D8-8758-0C47098A9B87}"/>
    <cellStyle name="Normal 22 4 3" xfId="4406" xr:uid="{9F6F46D5-D066-421A-9E2E-98DE2324BE15}"/>
    <cellStyle name="Normal 22 4 4" xfId="4405" xr:uid="{D398FB93-537B-496A-A774-5D1F6ACA4608}"/>
    <cellStyle name="Normal 23" xfId="3722" xr:uid="{D688FF30-35BA-40DC-A04C-464B47A2CF77}"/>
    <cellStyle name="Normal 23 2" xfId="4282" xr:uid="{71050EB6-9434-448D-8807-9CC58AA7B653}"/>
    <cellStyle name="Normal 23 2 2" xfId="4327" xr:uid="{B6F07402-A1F4-464F-94B5-FFC2058D7098}"/>
    <cellStyle name="Normal 23 3" xfId="4397" xr:uid="{33FA5906-0E37-43C9-A2EE-91A04CD30A93}"/>
    <cellStyle name="Normal 23 4" xfId="4326" xr:uid="{86B5564E-86D7-44AA-9084-7F7A3B0EEE09}"/>
    <cellStyle name="Normal 24" xfId="3723" xr:uid="{B0C1DAB1-0995-4854-ADE7-0CDBFDC693C7}"/>
    <cellStyle name="Normal 24 2" xfId="3724" xr:uid="{A4C2A6DB-A983-4BE3-9601-95B15B9A7277}"/>
    <cellStyle name="Normal 24 2 2" xfId="4399" xr:uid="{7662BAED-5BCF-481C-81B0-65C46EE9FAC4}"/>
    <cellStyle name="Normal 24 2 3" xfId="4329" xr:uid="{647EF869-4414-4E6C-9D7A-C86C461214E5}"/>
    <cellStyle name="Normal 24 3" xfId="4398" xr:uid="{BC6C94AD-0ED6-424F-94F3-C4D84E0A5A0F}"/>
    <cellStyle name="Normal 24 4" xfId="4328" xr:uid="{7C32FC33-24BE-4572-B9EA-1E76E1E1BE25}"/>
    <cellStyle name="Normal 25" xfId="3731" xr:uid="{145EB8D1-52BC-4644-89BE-623ADACEC97F}"/>
    <cellStyle name="Normal 25 2" xfId="4331" xr:uid="{5D16DDDA-3776-452E-BFED-5436D03A5818}"/>
    <cellStyle name="Normal 25 2 2" xfId="4407" xr:uid="{A4FB847E-2474-4846-976B-9FC02A7BF67C}"/>
    <cellStyle name="Normal 25 3" xfId="4400" xr:uid="{5DBABFA7-15F0-4262-86E8-345BC870066E}"/>
    <cellStyle name="Normal 25 4" xfId="4330" xr:uid="{1DE8BE8B-9192-42ED-80FE-B4D88CB5F966}"/>
    <cellStyle name="Normal 26" xfId="4280" xr:uid="{6450A4F1-C1AE-470D-8A34-01D340C55642}"/>
    <cellStyle name="Normal 26 2" xfId="4281" xr:uid="{C667A638-00E6-4AD7-A703-A5A43B2E2133}"/>
    <cellStyle name="Normal 26 2 2" xfId="4333" xr:uid="{7DC6D596-B42C-474F-9585-24BDDAEBE849}"/>
    <cellStyle name="Normal 26 3" xfId="4332" xr:uid="{6462495D-3A4E-42CD-AEAC-6C61741651D6}"/>
    <cellStyle name="Normal 27" xfId="4334" xr:uid="{B8E44B70-C955-4986-9CF2-F0004461560A}"/>
    <cellStyle name="Normal 27 2" xfId="4335" xr:uid="{20653B02-00F1-4126-9CDB-97A3AE8891F0}"/>
    <cellStyle name="Normal 28" xfId="4336" xr:uid="{6B89C63A-1587-47E9-A3AD-D19491CE2335}"/>
    <cellStyle name="Normal 28 2" xfId="4337" xr:uid="{C2DBD467-DC1B-4F70-A723-CE5FFCA5CDB3}"/>
    <cellStyle name="Normal 28 3" xfId="4338" xr:uid="{013DA5B4-367C-43DE-AE89-2F65F84A0FD0}"/>
    <cellStyle name="Normal 29" xfId="4339" xr:uid="{A4EE0F41-B920-4B88-81D9-235CC552D198}"/>
    <cellStyle name="Normal 29 2" xfId="4340" xr:uid="{41E12D20-F66E-48EA-8983-C1FCA2D82F61}"/>
    <cellStyle name="Normal 3" xfId="2" xr:uid="{665067A7-73F8-4B7E-BFD2-7BB3B9468366}"/>
    <cellStyle name="Normal 3 2" xfId="81" xr:uid="{0A2AACE2-4748-4556-9573-B62E0B69C658}"/>
    <cellStyle name="Normal 3 2 2" xfId="82" xr:uid="{B32B9A45-2F69-4FCE-9CEB-3606CC0C2A1E}"/>
    <cellStyle name="Normal 3 2 2 2" xfId="3725" xr:uid="{5C3828D1-E665-4982-9A46-1F406C849D3E}"/>
    <cellStyle name="Normal 3 2 3" xfId="83" xr:uid="{C4BF6826-F77F-47B4-8F54-190B89409F85}"/>
    <cellStyle name="Normal 3 2 4" xfId="3726" xr:uid="{8411852F-B51E-44FB-B8C2-92C210F5E5F6}"/>
    <cellStyle name="Normal 3 3" xfId="84" xr:uid="{AD65B68D-267B-41BD-AD4C-BED29A88D485}"/>
    <cellStyle name="Normal 3 3 2" xfId="3727" xr:uid="{545361AD-D216-4A2B-BB39-AA923A0E3D56}"/>
    <cellStyle name="Normal 3 4" xfId="85" xr:uid="{596F92FA-239F-4F5A-81ED-59E41E1BA47C}"/>
    <cellStyle name="Normal 3 4 2" xfId="4284" xr:uid="{AA7E58A5-2AD9-4CE2-A61B-F7ADC853B29E}"/>
    <cellStyle name="Normal 3 5" xfId="4283" xr:uid="{853FA418-1C7D-4385-9716-521E6B97D283}"/>
    <cellStyle name="Normal 30" xfId="4341" xr:uid="{0D7B7373-8587-4E65-8A60-50CC966CBF69}"/>
    <cellStyle name="Normal 30 2" xfId="4342" xr:uid="{23B0AD76-1D62-4846-9F3C-9FEE22FBD5AB}"/>
    <cellStyle name="Normal 31" xfId="4343" xr:uid="{090CEBAA-A744-4BB8-BF79-342B73D4465F}"/>
    <cellStyle name="Normal 31 2" xfId="4344" xr:uid="{7CEF0B92-2C5E-4124-96E7-99E989B186AB}"/>
    <cellStyle name="Normal 32" xfId="4345" xr:uid="{CB235CBA-ADEE-4EA5-A108-6C6F33FC1600}"/>
    <cellStyle name="Normal 33" xfId="4346" xr:uid="{BE399485-2903-42FD-A6EE-77D89B81AC1E}"/>
    <cellStyle name="Normal 33 2" xfId="4347" xr:uid="{64A8B248-BA57-4F25-ACF8-492530089603}"/>
    <cellStyle name="Normal 34" xfId="4348" xr:uid="{467CE1EB-7397-4168-8432-24EC20AF74D2}"/>
    <cellStyle name="Normal 34 2" xfId="4349" xr:uid="{DDCF446F-41FE-4CBE-9C63-5A96226671A3}"/>
    <cellStyle name="Normal 35" xfId="4350" xr:uid="{4B985111-97FE-440E-8231-45FC23F080BC}"/>
    <cellStyle name="Normal 35 2" xfId="4351" xr:uid="{BA1F02CF-F7B1-48A6-B395-64DCEA7CA77C}"/>
    <cellStyle name="Normal 36" xfId="4352" xr:uid="{F1C93537-CA8D-4E64-AB32-BD03AEADE3C0}"/>
    <cellStyle name="Normal 36 2" xfId="4353" xr:uid="{0A09F6B6-C4DA-4BFD-AA5B-A1F850F5F9A2}"/>
    <cellStyle name="Normal 37" xfId="4354" xr:uid="{E326A607-0BF4-43B0-A4D8-F6788C643082}"/>
    <cellStyle name="Normal 37 2" xfId="4355" xr:uid="{DA883825-94CF-4E64-BBF9-9EAC15783453}"/>
    <cellStyle name="Normal 38" xfId="4356" xr:uid="{91351273-3F7E-4424-AAA3-D9A49DB51198}"/>
    <cellStyle name="Normal 38 2" xfId="4357" xr:uid="{6C9AE868-CBFF-48EC-8C4D-4E8D9ACA4F72}"/>
    <cellStyle name="Normal 39" xfId="4358" xr:uid="{9464ADA4-40A3-4018-A466-15CA0160C08D}"/>
    <cellStyle name="Normal 39 2" xfId="4359" xr:uid="{41F82293-65F7-486A-9058-C063CFAD7E23}"/>
    <cellStyle name="Normal 39 2 2" xfId="4360" xr:uid="{A8C4CA04-E125-41ED-9F65-1F28FF8821A8}"/>
    <cellStyle name="Normal 39 3" xfId="4361" xr:uid="{F919B006-DE67-41AC-AE2E-0449F4906D05}"/>
    <cellStyle name="Normal 4" xfId="86" xr:uid="{FEB17B90-C873-4111-A59B-458E7790410E}"/>
    <cellStyle name="Normal 4 2" xfId="87" xr:uid="{501048AE-A019-46A2-9304-3947F337DCB5}"/>
    <cellStyle name="Normal 4 2 2" xfId="88" xr:uid="{81EC6FF5-4E7E-4BBA-A827-32EBCEA3CE18}"/>
    <cellStyle name="Normal 4 2 2 2" xfId="768" xr:uid="{3EBD2496-390A-4057-9466-69A808B509B4}"/>
    <cellStyle name="Normal 4 2 2 3" xfId="769" xr:uid="{D8C9F2B6-2134-4707-9430-8024ACBF8E02}"/>
    <cellStyle name="Normal 4 2 2 4" xfId="770" xr:uid="{3DD51BA4-A3EE-4011-84FB-016151FD67B4}"/>
    <cellStyle name="Normal 4 2 2 4 2" xfId="771" xr:uid="{109119D1-41E5-4677-936E-83223EB9EB51}"/>
    <cellStyle name="Normal 4 2 2 4 3" xfId="772" xr:uid="{46D8F883-BD01-48C8-B33C-5303E607552A}"/>
    <cellStyle name="Normal 4 2 2 4 3 2" xfId="773" xr:uid="{D65DF5D1-065B-455E-AA76-6970A6B07924}"/>
    <cellStyle name="Normal 4 2 2 4 3 3" xfId="3664" xr:uid="{DB7CA410-DBBA-44F0-810A-3C2AD979ECA6}"/>
    <cellStyle name="Normal 4 2 3" xfId="4275" xr:uid="{A7F1023B-BB62-4CE4-94F5-EC3BD6B7BE24}"/>
    <cellStyle name="Normal 4 2 3 2" xfId="4286" xr:uid="{9AC3B55C-C8FC-4C7F-812A-58AF4B55416F}"/>
    <cellStyle name="Normal 4 2 4" xfId="4276" xr:uid="{1EBE8DBE-C5B0-45D7-9D19-5A0EF56FA1C9}"/>
    <cellStyle name="Normal 4 2 4 2" xfId="4363" xr:uid="{13F7EC4F-B1E2-4A2E-BAF7-8CC011AEC7CE}"/>
    <cellStyle name="Normal 4 2 5" xfId="3828" xr:uid="{B62C9F09-EC3E-48E2-9F89-49F0241AC5D6}"/>
    <cellStyle name="Normal 4 3" xfId="189" xr:uid="{4A451A02-59BE-4947-87F5-475C9C75794C}"/>
    <cellStyle name="Normal 4 3 2" xfId="190" xr:uid="{04741FCC-F770-449A-AD90-C388EEAF7B6E}"/>
    <cellStyle name="Normal 4 3 2 2" xfId="774" xr:uid="{0F6748AB-0F2D-4A85-8438-A1B156019E14}"/>
    <cellStyle name="Normal 4 3 2 3" xfId="3829" xr:uid="{26A91F07-565B-4C7B-96D4-03950AE8908B}"/>
    <cellStyle name="Normal 4 3 3" xfId="775" xr:uid="{44288D9A-BF7D-4D39-9D60-2172E51BB2DF}"/>
    <cellStyle name="Normal 4 3 4" xfId="776" xr:uid="{160FCAB4-CCB0-4F5A-9745-94B41202751E}"/>
    <cellStyle name="Normal 4 3 5" xfId="777" xr:uid="{BD87F9F0-7896-478B-9F73-F3DAD8CB9758}"/>
    <cellStyle name="Normal 4 3 5 2" xfId="778" xr:uid="{988D2A38-A3E7-45DB-8A96-535B333FB708}"/>
    <cellStyle name="Normal 4 3 5 3" xfId="779" xr:uid="{791DDFEC-DBFE-4D98-AC44-8FDD7282E304}"/>
    <cellStyle name="Normal 4 3 5 3 2" xfId="780" xr:uid="{70617A2A-375F-4566-8425-00A12E2B20A3}"/>
    <cellStyle name="Normal 4 3 5 3 3" xfId="3663" xr:uid="{36F21132-B553-4F2A-85C8-AEF1AD50F759}"/>
    <cellStyle name="Normal 4 3 6" xfId="3735" xr:uid="{114505CB-FBF1-4000-8C85-EC0300DC2C1F}"/>
    <cellStyle name="Normal 4 4" xfId="3734" xr:uid="{5A27E8B7-EDC6-4E91-B5F3-F5AA91520BDE}"/>
    <cellStyle name="Normal 4 4 2" xfId="4277" xr:uid="{90991A3C-3696-440F-9A44-AE7FF8D94B8E}"/>
    <cellStyle name="Normal 4 4 3" xfId="4285" xr:uid="{DA67FE28-60A5-4A08-9A23-CC458B8BC95B}"/>
    <cellStyle name="Normal 4 4 3 2" xfId="4288" xr:uid="{E1BEE762-6753-446A-855C-54C1E2C13E01}"/>
    <cellStyle name="Normal 4 4 3 3" xfId="4287" xr:uid="{A4B86237-4EA6-474C-8128-F9F317FB6EE1}"/>
    <cellStyle name="Normal 4 5" xfId="4278" xr:uid="{FF8DFC85-07B3-4381-9C74-4E45F871C6F5}"/>
    <cellStyle name="Normal 4 5 2" xfId="4362" xr:uid="{691873AC-1FBA-4B9D-A7A7-19AD7CE3173D}"/>
    <cellStyle name="Normal 4 6" xfId="4279" xr:uid="{64E41036-86F3-44EF-B566-FB7BFCB9B65C}"/>
    <cellStyle name="Normal 4 7" xfId="3737" xr:uid="{0FB85424-E6BF-4DBF-8B4C-4B14F49CA457}"/>
    <cellStyle name="Normal 40" xfId="4364" xr:uid="{D0EB5A97-FBA5-4F34-9681-EDC07E8BDBC2}"/>
    <cellStyle name="Normal 40 2" xfId="4365" xr:uid="{5066AC62-8BC1-491C-8568-99658A7113AB}"/>
    <cellStyle name="Normal 40 2 2" xfId="4366" xr:uid="{CB993CA1-46FB-4FC8-AC89-7F652C6C389B}"/>
    <cellStyle name="Normal 40 3" xfId="4367" xr:uid="{132DEC14-EF6B-43ED-BE31-CCEF2AA0A7D5}"/>
    <cellStyle name="Normal 41" xfId="4368" xr:uid="{3496F2E3-8E83-4FD2-A834-95BB486185E8}"/>
    <cellStyle name="Normal 41 2" xfId="4369" xr:uid="{B1708812-771C-417C-A4AF-8F1CA18FB2B7}"/>
    <cellStyle name="Normal 42" xfId="4370" xr:uid="{32B07633-CE30-4653-82C1-170150E19C0C}"/>
    <cellStyle name="Normal 42 2" xfId="4371" xr:uid="{DAD19BAB-36FA-4F14-8245-1FE3A28E82A4}"/>
    <cellStyle name="Normal 43" xfId="4372" xr:uid="{9F3EF1B7-8DE2-4D44-B6D1-B93557EF8B4D}"/>
    <cellStyle name="Normal 43 2" xfId="4373" xr:uid="{A69CBD3A-7265-4E3F-ADBA-B963DD2550FA}"/>
    <cellStyle name="Normal 44" xfId="4383" xr:uid="{29400272-CF9F-49B3-A608-3FAB24A2C14F}"/>
    <cellStyle name="Normal 44 2" xfId="4384" xr:uid="{00F7AF46-EBFE-4288-8028-60565B5E4033}"/>
    <cellStyle name="Normal 5" xfId="89" xr:uid="{C56412A0-AE04-47A0-8784-4C90B9471AB4}"/>
    <cellStyle name="Normal 5 10" xfId="781" xr:uid="{A69E7242-0C9E-4FAC-8191-333613505CF9}"/>
    <cellStyle name="Normal 5 10 2" xfId="782" xr:uid="{F240E1FC-9D84-4A4E-AF3B-44F2031AD297}"/>
    <cellStyle name="Normal 5 10 2 2" xfId="783" xr:uid="{E8E46CB4-8568-4C8D-A4CB-BC3C0C6D55EF}"/>
    <cellStyle name="Normal 5 10 2 3" xfId="784" xr:uid="{37615508-D913-4682-BAB4-6CB357ACA05F}"/>
    <cellStyle name="Normal 5 10 2 4" xfId="785" xr:uid="{AFEC8BB9-C4A8-4348-AFF2-0ED85DABFD4D}"/>
    <cellStyle name="Normal 5 10 3" xfId="786" xr:uid="{DF9FB90D-427D-4575-A718-952A3B6AB678}"/>
    <cellStyle name="Normal 5 10 3 2" xfId="787" xr:uid="{9041F5AF-B5A7-4D03-A176-37B5B21BB04E}"/>
    <cellStyle name="Normal 5 10 3 3" xfId="788" xr:uid="{9360712C-6E60-4E4A-8B6C-F212176C80EB}"/>
    <cellStyle name="Normal 5 10 3 4" xfId="789" xr:uid="{CFD471DE-788E-4606-BDEB-5E2D104744EF}"/>
    <cellStyle name="Normal 5 10 4" xfId="790" xr:uid="{66ED3F23-C3A7-4BDB-A8DC-64B70B726151}"/>
    <cellStyle name="Normal 5 10 5" xfId="791" xr:uid="{A010503C-B507-404F-97D6-40DF5E8EB646}"/>
    <cellStyle name="Normal 5 10 6" xfId="792" xr:uid="{E07AF03D-60EE-48CB-BF66-458F3B9D2043}"/>
    <cellStyle name="Normal 5 11" xfId="793" xr:uid="{586ECB13-E815-4502-AB78-7D9F0D9A46D6}"/>
    <cellStyle name="Normal 5 11 2" xfId="794" xr:uid="{75E95B30-0261-48C4-9531-1E0761C50C15}"/>
    <cellStyle name="Normal 5 11 2 2" xfId="795" xr:uid="{C18BB96B-8C7F-42EC-9C42-586C0CF4001A}"/>
    <cellStyle name="Normal 5 11 2 2 2" xfId="4374" xr:uid="{6C33AB3D-9241-4841-93C6-DAADC6CDE60D}"/>
    <cellStyle name="Normal 5 11 2 3" xfId="796" xr:uid="{F36D773B-6BA0-4096-ABC7-89A329BC75F4}"/>
    <cellStyle name="Normal 5 11 2 4" xfId="797" xr:uid="{DFA98952-1B8B-476D-846D-1AC049845B58}"/>
    <cellStyle name="Normal 5 11 3" xfId="798" xr:uid="{AE7B246C-EDCC-423D-9F55-C6E193D63637}"/>
    <cellStyle name="Normal 5 11 4" xfId="799" xr:uid="{A2464F42-989E-4AE2-95F7-DDF982F02554}"/>
    <cellStyle name="Normal 5 11 5" xfId="800" xr:uid="{9CB79C8B-3CD7-4E34-8DE4-1BE383A81EEB}"/>
    <cellStyle name="Normal 5 12" xfId="801" xr:uid="{5E615556-8B66-40B5-92C2-4BA9E5F2AD4C}"/>
    <cellStyle name="Normal 5 12 2" xfId="802" xr:uid="{01051337-A0F3-449F-863A-A0B80416DA36}"/>
    <cellStyle name="Normal 5 12 3" xfId="803" xr:uid="{335A735D-938E-41DA-9AF6-95DD2D62B366}"/>
    <cellStyle name="Normal 5 12 4" xfId="804" xr:uid="{BBC89256-C97E-4B21-9D56-E99CDC1E6B4B}"/>
    <cellStyle name="Normal 5 13" xfId="805" xr:uid="{4647D9AF-AE8C-4907-B8BC-966AC6F8A4A1}"/>
    <cellStyle name="Normal 5 13 2" xfId="806" xr:uid="{77E47DCF-E6A2-438E-9732-3F019F7906FB}"/>
    <cellStyle name="Normal 5 13 3" xfId="807" xr:uid="{E999772B-06D8-4F50-B288-9177428FE5F5}"/>
    <cellStyle name="Normal 5 13 4" xfId="808" xr:uid="{83E55075-26E7-49E3-A6FE-621018B3C2EF}"/>
    <cellStyle name="Normal 5 14" xfId="809" xr:uid="{5A6CFB9B-BBE0-492B-8506-D39DAB556B78}"/>
    <cellStyle name="Normal 5 14 2" xfId="810" xr:uid="{56733C9D-6D06-4E3B-B049-18FB8757531C}"/>
    <cellStyle name="Normal 5 15" xfId="811" xr:uid="{5E0DB65D-CC57-4864-B06D-ED4E408BBAD2}"/>
    <cellStyle name="Normal 5 16" xfId="812" xr:uid="{60C3B255-04CD-404F-B654-117758D59F55}"/>
    <cellStyle name="Normal 5 17" xfId="813" xr:uid="{0F480661-2BDC-4737-BB44-634BF3EA1A42}"/>
    <cellStyle name="Normal 5 2" xfId="90" xr:uid="{E15406FA-0860-48F4-84AA-00A55D99485B}"/>
    <cellStyle name="Normal 5 2 2" xfId="3728" xr:uid="{040F38BB-75D9-4A36-AC98-53B7E3678086}"/>
    <cellStyle name="Normal 5 2 3" xfId="4375" xr:uid="{BBFEF1D4-FDF8-4620-AC28-CF5FE9044E7F}"/>
    <cellStyle name="Normal 5 3" xfId="91" xr:uid="{64A7D997-A05D-4D27-9702-843F290DA746}"/>
    <cellStyle name="Normal 5 3 2" xfId="4377" xr:uid="{A03C73B5-D81B-45C1-8868-488594AEEF7E}"/>
    <cellStyle name="Normal 5 3 3" xfId="4376" xr:uid="{2FF48AF4-9A05-48D8-B524-C846B903B2B2}"/>
    <cellStyle name="Normal 5 4" xfId="92" xr:uid="{E9AC59D4-AFD4-4922-8639-BA0FDEB0DBBE}"/>
    <cellStyle name="Normal 5 4 10" xfId="814" xr:uid="{AF72BA95-A0B4-449F-86B7-CCB9B8F75A91}"/>
    <cellStyle name="Normal 5 4 11" xfId="815" xr:uid="{89BC6CD4-4FAD-4BDF-A2A1-A6BEE9F501D6}"/>
    <cellStyle name="Normal 5 4 2" xfId="93" xr:uid="{8D1064EB-F66C-46C6-8C77-8FC684DB7B30}"/>
    <cellStyle name="Normal 5 4 2 2" xfId="94" xr:uid="{BBC6DEF3-3B46-406C-8C94-800FB4D9CC32}"/>
    <cellStyle name="Normal 5 4 2 2 2" xfId="816" xr:uid="{7E3746CE-EAD5-42BD-9862-D35763960D9D}"/>
    <cellStyle name="Normal 5 4 2 2 2 2" xfId="817" xr:uid="{C03050F4-0EC9-47D8-B5C1-BA5A3634A7DD}"/>
    <cellStyle name="Normal 5 4 2 2 2 2 2" xfId="818" xr:uid="{8A528F45-F0AC-4907-88E3-B8108D27B3BA}"/>
    <cellStyle name="Normal 5 4 2 2 2 2 2 2" xfId="3830" xr:uid="{6C18F224-341B-40C1-9275-084626E52247}"/>
    <cellStyle name="Normal 5 4 2 2 2 2 2 2 2" xfId="3831" xr:uid="{EB609AC1-6E5C-48E2-A8DA-146185A5831B}"/>
    <cellStyle name="Normal 5 4 2 2 2 2 2 3" xfId="3832" xr:uid="{75E5C177-0428-4190-95A8-A22ADECED792}"/>
    <cellStyle name="Normal 5 4 2 2 2 2 3" xfId="819" xr:uid="{E2AC435A-84E8-443D-A6D6-F142D106F269}"/>
    <cellStyle name="Normal 5 4 2 2 2 2 3 2" xfId="3833" xr:uid="{6CBF052E-8358-4FAA-A643-16BE4EDEF621}"/>
    <cellStyle name="Normal 5 4 2 2 2 2 4" xfId="820" xr:uid="{5AC8F768-D8E5-44AF-A375-D9BC11F2E1EC}"/>
    <cellStyle name="Normal 5 4 2 2 2 3" xfId="821" xr:uid="{1BDE97DE-BD7F-4CE8-B12E-119ACCA689EC}"/>
    <cellStyle name="Normal 5 4 2 2 2 3 2" xfId="822" xr:uid="{486B75EB-37D2-4322-8BC2-68BC1B341070}"/>
    <cellStyle name="Normal 5 4 2 2 2 3 2 2" xfId="3834" xr:uid="{79FCEED5-E7CA-4187-8E9E-E634ADC95833}"/>
    <cellStyle name="Normal 5 4 2 2 2 3 3" xfId="823" xr:uid="{B1034178-0B5C-4C2C-B2A6-0F0DBE050607}"/>
    <cellStyle name="Normal 5 4 2 2 2 3 4" xfId="824" xr:uid="{A1F4B722-BB68-42E1-A841-30075AC7F9D3}"/>
    <cellStyle name="Normal 5 4 2 2 2 4" xfId="825" xr:uid="{99C16D55-BF70-4DC7-A1CE-278237FB1AC2}"/>
    <cellStyle name="Normal 5 4 2 2 2 4 2" xfId="3835" xr:uid="{5AEF3036-259B-4345-A9CF-BB12D94F6483}"/>
    <cellStyle name="Normal 5 4 2 2 2 5" xfId="826" xr:uid="{9A9264B1-6D36-4ECD-927E-0A6466310D8A}"/>
    <cellStyle name="Normal 5 4 2 2 2 6" xfId="827" xr:uid="{C4FB32C9-DBD1-4E0D-9BBF-7AFF081EC73F}"/>
    <cellStyle name="Normal 5 4 2 2 3" xfId="828" xr:uid="{E62E5291-8D41-4B3E-8A76-64A054A33DAF}"/>
    <cellStyle name="Normal 5 4 2 2 3 2" xfId="829" xr:uid="{52D5F1BF-5F93-49BE-B7A7-21B60106AEE4}"/>
    <cellStyle name="Normal 5 4 2 2 3 2 2" xfId="830" xr:uid="{54998C5D-6065-45D7-8CE1-99D5699B50A7}"/>
    <cellStyle name="Normal 5 4 2 2 3 2 2 2" xfId="3836" xr:uid="{3464A5D0-7FB4-4CE9-AF48-662DB236046D}"/>
    <cellStyle name="Normal 5 4 2 2 3 2 2 2 2" xfId="3837" xr:uid="{76896278-5402-4759-BF07-4A366B150C6F}"/>
    <cellStyle name="Normal 5 4 2 2 3 2 2 3" xfId="3838" xr:uid="{DAB3E9B4-40A7-4CEC-94F2-623F073AFD2E}"/>
    <cellStyle name="Normal 5 4 2 2 3 2 3" xfId="831" xr:uid="{B812AB2A-D751-4D77-9042-D2F023EC63AD}"/>
    <cellStyle name="Normal 5 4 2 2 3 2 3 2" xfId="3839" xr:uid="{AD3724FA-F1B6-491A-A818-2AA7208DE541}"/>
    <cellStyle name="Normal 5 4 2 2 3 2 4" xfId="832" xr:uid="{45A69151-C239-4BEA-881E-24111D265FCF}"/>
    <cellStyle name="Normal 5 4 2 2 3 3" xfId="833" xr:uid="{0CB39A3E-7496-4144-A5A7-F2B32F7972AE}"/>
    <cellStyle name="Normal 5 4 2 2 3 3 2" xfId="3840" xr:uid="{06E959BE-264D-40C0-8B0A-525B716A540F}"/>
    <cellStyle name="Normal 5 4 2 2 3 3 2 2" xfId="3841" xr:uid="{BC6EB268-FFFB-4EE3-8C38-ECCAF902E7F7}"/>
    <cellStyle name="Normal 5 4 2 2 3 3 3" xfId="3842" xr:uid="{5DB87299-C43E-435A-A189-6CD6C2DC56B7}"/>
    <cellStyle name="Normal 5 4 2 2 3 4" xfId="834" xr:uid="{CFD37752-449D-46E8-B8A7-641CE23988A0}"/>
    <cellStyle name="Normal 5 4 2 2 3 4 2" xfId="3843" xr:uid="{237C86C9-110D-4DAC-84B2-3C01FD340C92}"/>
    <cellStyle name="Normal 5 4 2 2 3 5" xfId="835" xr:uid="{0784F45E-394C-49AE-BF6E-C31678C54174}"/>
    <cellStyle name="Normal 5 4 2 2 4" xfId="836" xr:uid="{B11E1D5B-E756-4393-AE50-4BE5533B8E73}"/>
    <cellStyle name="Normal 5 4 2 2 4 2" xfId="837" xr:uid="{1B51DE30-8020-4853-83B5-14DA299FDE13}"/>
    <cellStyle name="Normal 5 4 2 2 4 2 2" xfId="3844" xr:uid="{15814E27-89DF-429E-8ADE-6C1AA4A94F67}"/>
    <cellStyle name="Normal 5 4 2 2 4 2 2 2" xfId="3845" xr:uid="{DF64A036-95B0-4E19-9BA3-F37B18F67979}"/>
    <cellStyle name="Normal 5 4 2 2 4 2 3" xfId="3846" xr:uid="{7712E406-183F-4027-B3EF-BA180DF33276}"/>
    <cellStyle name="Normal 5 4 2 2 4 3" xfId="838" xr:uid="{7135F010-4D57-4980-8F6F-49D448246A87}"/>
    <cellStyle name="Normal 5 4 2 2 4 3 2" xfId="3847" xr:uid="{03E6F4A8-C05B-4EA6-BE6F-3F5D49B8ACED}"/>
    <cellStyle name="Normal 5 4 2 2 4 4" xfId="839" xr:uid="{EE0ACB27-2349-4763-BCE9-0A359A40AEC7}"/>
    <cellStyle name="Normal 5 4 2 2 5" xfId="840" xr:uid="{A50191F4-D40B-4E0F-BC17-0103DE141796}"/>
    <cellStyle name="Normal 5 4 2 2 5 2" xfId="841" xr:uid="{4BC7FB29-95FD-454B-B325-49B7BE0A9744}"/>
    <cellStyle name="Normal 5 4 2 2 5 2 2" xfId="3848" xr:uid="{B23C2670-FFD7-4665-B830-7BC8769870B0}"/>
    <cellStyle name="Normal 5 4 2 2 5 3" xfId="842" xr:uid="{33F134B9-1EB0-499D-97A6-B3AB840B8A56}"/>
    <cellStyle name="Normal 5 4 2 2 5 4" xfId="843" xr:uid="{F6839BE0-8768-42AD-923B-E5BA23746745}"/>
    <cellStyle name="Normal 5 4 2 2 6" xfId="844" xr:uid="{B1EA5C18-0703-4134-96AE-7D1A7D2CBCDA}"/>
    <cellStyle name="Normal 5 4 2 2 6 2" xfId="3849" xr:uid="{FD15A581-35B5-4F43-87BE-D8BF665A587A}"/>
    <cellStyle name="Normal 5 4 2 2 7" xfId="845" xr:uid="{5BC7E740-C620-4608-B339-741FC93A7723}"/>
    <cellStyle name="Normal 5 4 2 2 8" xfId="846" xr:uid="{1A4E8B0E-1F9E-42CD-83EB-CA948A7DB45E}"/>
    <cellStyle name="Normal 5 4 2 3" xfId="847" xr:uid="{65E3FF62-B41E-452B-B600-5403524A06D7}"/>
    <cellStyle name="Normal 5 4 2 3 2" xfId="848" xr:uid="{86561340-AEFE-4F90-B2B5-08FB01D9D0C6}"/>
    <cellStyle name="Normal 5 4 2 3 2 2" xfId="849" xr:uid="{F367616D-7A08-4C8D-ABDE-A57F2E5693E5}"/>
    <cellStyle name="Normal 5 4 2 3 2 2 2" xfId="3850" xr:uid="{65332DC2-C372-424F-9923-6446E8316C6F}"/>
    <cellStyle name="Normal 5 4 2 3 2 2 2 2" xfId="3851" xr:uid="{E47455BD-E4E1-4C74-B30C-E8FCBF114E8F}"/>
    <cellStyle name="Normal 5 4 2 3 2 2 3" xfId="3852" xr:uid="{30ACABC9-1C65-4499-9F24-27F7A3A27439}"/>
    <cellStyle name="Normal 5 4 2 3 2 3" xfId="850" xr:uid="{942DAA56-E1D6-4158-B0D4-BD28A21F4140}"/>
    <cellStyle name="Normal 5 4 2 3 2 3 2" xfId="3853" xr:uid="{6BAAB6C6-B7DD-4DBE-A6CA-DF983AF5D179}"/>
    <cellStyle name="Normal 5 4 2 3 2 4" xfId="851" xr:uid="{2237118D-80CF-423D-AB59-1217410A85FF}"/>
    <cellStyle name="Normal 5 4 2 3 3" xfId="852" xr:uid="{5015E5D3-9B53-42C5-9FB9-74BB3A57C713}"/>
    <cellStyle name="Normal 5 4 2 3 3 2" xfId="853" xr:uid="{794A8D32-AB3A-452F-A3A5-7005B26F6CB9}"/>
    <cellStyle name="Normal 5 4 2 3 3 2 2" xfId="3854" xr:uid="{08E5E0A0-8F1B-4E63-BE9E-C5B6278CE140}"/>
    <cellStyle name="Normal 5 4 2 3 3 3" xfId="854" xr:uid="{5F3F9390-BF49-4BDE-A6F4-161FA22E9A13}"/>
    <cellStyle name="Normal 5 4 2 3 3 4" xfId="855" xr:uid="{96165213-C78C-4EE7-A12F-65B65EAEB935}"/>
    <cellStyle name="Normal 5 4 2 3 4" xfId="856" xr:uid="{DCA6244A-7EEF-4ED5-9F2C-BC4AEB83F813}"/>
    <cellStyle name="Normal 5 4 2 3 4 2" xfId="3855" xr:uid="{D5CDD88F-B19B-4AB0-82CE-380AB368DE50}"/>
    <cellStyle name="Normal 5 4 2 3 5" xfId="857" xr:uid="{6598AE0E-A6BA-41F0-BB1A-F3AFD09A4E6E}"/>
    <cellStyle name="Normal 5 4 2 3 6" xfId="858" xr:uid="{94BD6A98-8C7D-444B-AAB9-9A86A7132B55}"/>
    <cellStyle name="Normal 5 4 2 4" xfId="859" xr:uid="{D55C81EC-993E-4529-8028-E2791DF346BC}"/>
    <cellStyle name="Normal 5 4 2 4 2" xfId="860" xr:uid="{73E4CE3D-E56F-4271-B278-66A90D4B384C}"/>
    <cellStyle name="Normal 5 4 2 4 2 2" xfId="861" xr:uid="{6EF0DBA6-8D56-4444-BD42-E9E04E6DE369}"/>
    <cellStyle name="Normal 5 4 2 4 2 2 2" xfId="3856" xr:uid="{1C8A28DD-2B1C-4E1B-9AD3-E45470CD1107}"/>
    <cellStyle name="Normal 5 4 2 4 2 2 2 2" xfId="3857" xr:uid="{2FE58D16-95FB-4CBB-8F82-B0F0745D924E}"/>
    <cellStyle name="Normal 5 4 2 4 2 2 3" xfId="3858" xr:uid="{8C3D5C67-0822-4861-BBF1-DD977013DE61}"/>
    <cellStyle name="Normal 5 4 2 4 2 3" xfId="862" xr:uid="{660C055D-7044-4664-8C4D-D7D55E1978C6}"/>
    <cellStyle name="Normal 5 4 2 4 2 3 2" xfId="3859" xr:uid="{A0770DB6-D014-4EFF-8776-FF5F391920DD}"/>
    <cellStyle name="Normal 5 4 2 4 2 4" xfId="863" xr:uid="{8C390255-4554-4194-BD8E-D7FFC7D73F3D}"/>
    <cellStyle name="Normal 5 4 2 4 3" xfId="864" xr:uid="{3D9D2B9A-AA45-402A-8DBD-2E8AEE69973A}"/>
    <cellStyle name="Normal 5 4 2 4 3 2" xfId="3860" xr:uid="{79B5B2DC-D8DE-4624-9AE1-1697AFB0C4AD}"/>
    <cellStyle name="Normal 5 4 2 4 3 2 2" xfId="3861" xr:uid="{15756210-E56B-4A83-B806-D6CD067794E2}"/>
    <cellStyle name="Normal 5 4 2 4 3 3" xfId="3862" xr:uid="{F2BBCDCA-552E-46E0-A299-CFDD06C211FF}"/>
    <cellStyle name="Normal 5 4 2 4 4" xfId="865" xr:uid="{98E4E9D3-E5BA-44F0-9E85-574754E74E99}"/>
    <cellStyle name="Normal 5 4 2 4 4 2" xfId="3863" xr:uid="{583EFC84-B658-4F04-A6C2-145B58CEB971}"/>
    <cellStyle name="Normal 5 4 2 4 5" xfId="866" xr:uid="{686F7F58-4616-4FAA-9878-BB7F9A47CDE8}"/>
    <cellStyle name="Normal 5 4 2 5" xfId="867" xr:uid="{15F072C2-DEF3-412B-96DC-407754D2714C}"/>
    <cellStyle name="Normal 5 4 2 5 2" xfId="868" xr:uid="{8AD88242-E5BA-46AE-98FE-D4F02964B673}"/>
    <cellStyle name="Normal 5 4 2 5 2 2" xfId="3864" xr:uid="{0896434A-95FB-48F7-B1A3-1FB101E41916}"/>
    <cellStyle name="Normal 5 4 2 5 2 2 2" xfId="3865" xr:uid="{0F7BAEBF-DF6E-4EF9-9603-197D0F3104FB}"/>
    <cellStyle name="Normal 5 4 2 5 2 3" xfId="3866" xr:uid="{F5AA7309-2FE1-4B2F-B544-BC878B1E73A7}"/>
    <cellStyle name="Normal 5 4 2 5 3" xfId="869" xr:uid="{BC5A99CE-F311-4ACE-98D6-7127F6CAFB67}"/>
    <cellStyle name="Normal 5 4 2 5 3 2" xfId="3867" xr:uid="{50510F51-369D-48E6-8971-E075EBE488A4}"/>
    <cellStyle name="Normal 5 4 2 5 4" xfId="870" xr:uid="{A5399D50-FD5D-4E6F-84E4-646289F52D34}"/>
    <cellStyle name="Normal 5 4 2 6" xfId="871" xr:uid="{6F7879D2-EE58-4EFE-A5B7-190D1F2F9E1C}"/>
    <cellStyle name="Normal 5 4 2 6 2" xfId="872" xr:uid="{03B3B470-87B3-4A34-803C-8336C4930D77}"/>
    <cellStyle name="Normal 5 4 2 6 2 2" xfId="3868" xr:uid="{333A1824-9FAD-4E4B-B003-7B776E015D6F}"/>
    <cellStyle name="Normal 5 4 2 6 2 3" xfId="4390" xr:uid="{B57E04E2-8941-4A3F-ACD1-627E33FA52AE}"/>
    <cellStyle name="Normal 5 4 2 6 3" xfId="873" xr:uid="{87154C94-1618-4F94-8225-6655B20AC0A3}"/>
    <cellStyle name="Normal 5 4 2 6 4" xfId="874" xr:uid="{B10882C7-1D90-4C4E-BF82-DA7747D6A793}"/>
    <cellStyle name="Normal 5 4 2 7" xfId="875" xr:uid="{636E18A7-484C-4861-B515-890CD778405C}"/>
    <cellStyle name="Normal 5 4 2 7 2" xfId="3869" xr:uid="{3493A8FE-7256-494D-8770-6F388B5ACDF9}"/>
    <cellStyle name="Normal 5 4 2 8" xfId="876" xr:uid="{7E8F74FC-60A8-45C7-A145-2DF6F00295C6}"/>
    <cellStyle name="Normal 5 4 2 9" xfId="877" xr:uid="{F19E5562-3855-4398-96AE-5BC7224A3226}"/>
    <cellStyle name="Normal 5 4 3" xfId="95" xr:uid="{D83079EF-AF67-4610-B1FD-AA7D94067FDE}"/>
    <cellStyle name="Normal 5 4 3 2" xfId="96" xr:uid="{BCC38A27-D4D4-4851-BFF3-1A98A2A3EBCA}"/>
    <cellStyle name="Normal 5 4 3 2 2" xfId="878" xr:uid="{5BEA6F16-9BD9-47E3-A2F2-CE2D242D5E2C}"/>
    <cellStyle name="Normal 5 4 3 2 2 2" xfId="879" xr:uid="{92A561B3-5C3D-4DE9-8B56-CFC9B238A480}"/>
    <cellStyle name="Normal 5 4 3 2 2 2 2" xfId="3870" xr:uid="{AA51D112-8390-4DC3-899C-38B124792C11}"/>
    <cellStyle name="Normal 5 4 3 2 2 2 2 2" xfId="3871" xr:uid="{DC1A70E3-0BFA-487A-B94D-60D840B816D7}"/>
    <cellStyle name="Normal 5 4 3 2 2 2 3" xfId="3872" xr:uid="{4533A39D-A0C1-4101-9370-30BAAE4AD1A9}"/>
    <cellStyle name="Normal 5 4 3 2 2 3" xfId="880" xr:uid="{22C0C4AE-BB9E-407F-BB29-51546D54B4AB}"/>
    <cellStyle name="Normal 5 4 3 2 2 3 2" xfId="3873" xr:uid="{B0EC001D-3B40-40A9-B21B-4AD3C7D26C35}"/>
    <cellStyle name="Normal 5 4 3 2 2 4" xfId="881" xr:uid="{C62B4B60-686C-472B-BCEE-1340A0FAB29D}"/>
    <cellStyle name="Normal 5 4 3 2 3" xfId="882" xr:uid="{8420F9C1-AD51-4FAF-AC4B-6AC1E9AC813E}"/>
    <cellStyle name="Normal 5 4 3 2 3 2" xfId="883" xr:uid="{2B6CB7AF-3094-493D-9DBA-230878B51EE8}"/>
    <cellStyle name="Normal 5 4 3 2 3 2 2" xfId="3874" xr:uid="{53BBC2E9-E6CB-43EB-952C-E917E4346153}"/>
    <cellStyle name="Normal 5 4 3 2 3 3" xfId="884" xr:uid="{251AE0C8-B509-426C-BD9A-A5400256C43D}"/>
    <cellStyle name="Normal 5 4 3 2 3 4" xfId="885" xr:uid="{1EAF2846-1643-4EF7-A144-E97462376AFE}"/>
    <cellStyle name="Normal 5 4 3 2 4" xfId="886" xr:uid="{1ADF00DE-FB3E-4DD8-8D5B-E2571BD980B2}"/>
    <cellStyle name="Normal 5 4 3 2 4 2" xfId="3875" xr:uid="{CB3491AE-99F1-472E-9D7B-CFC657CC0052}"/>
    <cellStyle name="Normal 5 4 3 2 5" xfId="887" xr:uid="{091CB926-119E-4D40-BD01-1FC52805FDB1}"/>
    <cellStyle name="Normal 5 4 3 2 6" xfId="888" xr:uid="{E3669724-F12B-4F82-87BB-548A02977FD2}"/>
    <cellStyle name="Normal 5 4 3 3" xfId="889" xr:uid="{3AC26107-77E4-4765-81AB-0E30279497C6}"/>
    <cellStyle name="Normal 5 4 3 3 2" xfId="890" xr:uid="{358F39C2-7E60-4429-9038-40FD6AE1B01B}"/>
    <cellStyle name="Normal 5 4 3 3 2 2" xfId="891" xr:uid="{4A609996-CB3F-4161-8CF4-1DF955B25792}"/>
    <cellStyle name="Normal 5 4 3 3 2 2 2" xfId="3876" xr:uid="{A5FB5A53-215E-45E7-A82C-9F307C23A5A7}"/>
    <cellStyle name="Normal 5 4 3 3 2 2 2 2" xfId="3877" xr:uid="{F79CBD37-5975-4FB6-8ACF-34112EBA5B1B}"/>
    <cellStyle name="Normal 5 4 3 3 2 2 3" xfId="3878" xr:uid="{4746700F-EB53-4541-A45B-0CAF5A0E37CC}"/>
    <cellStyle name="Normal 5 4 3 3 2 3" xfId="892" xr:uid="{55E1086C-B61A-49DD-BB8F-A7A60437065F}"/>
    <cellStyle name="Normal 5 4 3 3 2 3 2" xfId="3879" xr:uid="{91B2028C-E80C-44FA-963C-E52887300FDE}"/>
    <cellStyle name="Normal 5 4 3 3 2 4" xfId="893" xr:uid="{F64BA6A2-1015-488C-B091-2054013D6275}"/>
    <cellStyle name="Normal 5 4 3 3 3" xfId="894" xr:uid="{177A649E-C2B3-4AEE-A0C2-32FA8B3CD81D}"/>
    <cellStyle name="Normal 5 4 3 3 3 2" xfId="3880" xr:uid="{EA313F46-105F-40F7-91CC-8910BAD5A29E}"/>
    <cellStyle name="Normal 5 4 3 3 3 2 2" xfId="3881" xr:uid="{4141C97D-2C55-4C45-9F00-50CB965B34FE}"/>
    <cellStyle name="Normal 5 4 3 3 3 3" xfId="3882" xr:uid="{0EB93613-01D0-40F6-904D-ABA9AD4F3B62}"/>
    <cellStyle name="Normal 5 4 3 3 4" xfId="895" xr:uid="{1A589371-4722-4859-954C-2E61F0B29450}"/>
    <cellStyle name="Normal 5 4 3 3 4 2" xfId="3883" xr:uid="{310F2EB2-5B22-4767-A05A-48918513E2B9}"/>
    <cellStyle name="Normal 5 4 3 3 5" xfId="896" xr:uid="{104296F4-C800-444E-B896-02F0066B749E}"/>
    <cellStyle name="Normal 5 4 3 4" xfId="897" xr:uid="{1E70C63F-73FB-4146-B57E-432E152222CC}"/>
    <cellStyle name="Normal 5 4 3 4 2" xfId="898" xr:uid="{5AB740A4-1A07-45A5-AAC8-3AF20370927A}"/>
    <cellStyle name="Normal 5 4 3 4 2 2" xfId="3884" xr:uid="{D55A61C4-51D5-4240-BF67-E8791030064F}"/>
    <cellStyle name="Normal 5 4 3 4 2 2 2" xfId="3885" xr:uid="{66331558-4F65-4DC5-9D38-DFFDCCBFF59C}"/>
    <cellStyle name="Normal 5 4 3 4 2 3" xfId="3886" xr:uid="{D6E14237-8852-44C7-A59B-9A3C37AFAD2C}"/>
    <cellStyle name="Normal 5 4 3 4 3" xfId="899" xr:uid="{6018B529-7D1D-4B16-9E5F-FE1FA2A09608}"/>
    <cellStyle name="Normal 5 4 3 4 3 2" xfId="3887" xr:uid="{49BC32FB-A046-4F74-AE29-13ABB4878FC2}"/>
    <cellStyle name="Normal 5 4 3 4 4" xfId="900" xr:uid="{35C236C9-E964-432D-B38D-6DCCB76DD018}"/>
    <cellStyle name="Normal 5 4 3 5" xfId="901" xr:uid="{192C6E95-0FBA-4BB5-9CDD-EB7021D5066A}"/>
    <cellStyle name="Normal 5 4 3 5 2" xfId="902" xr:uid="{65EF4402-C8DA-474C-93A6-EFCB3B788B2A}"/>
    <cellStyle name="Normal 5 4 3 5 2 2" xfId="3888" xr:uid="{ACCA95A3-D447-41D0-8A7C-CDBFCBDF6A21}"/>
    <cellStyle name="Normal 5 4 3 5 3" xfId="903" xr:uid="{A0BE2712-C965-45AB-9967-3502A7429F9A}"/>
    <cellStyle name="Normal 5 4 3 5 4" xfId="904" xr:uid="{B1F76BA7-437C-44D1-895D-2E3A0AA869E9}"/>
    <cellStyle name="Normal 5 4 3 6" xfId="905" xr:uid="{21FFA889-A76F-48FE-B81E-C882CA709F34}"/>
    <cellStyle name="Normal 5 4 3 6 2" xfId="3889" xr:uid="{B57A2ABD-EF68-4A4D-8F33-2BC6C9D6A231}"/>
    <cellStyle name="Normal 5 4 3 7" xfId="906" xr:uid="{B065AFAF-39D1-4DC8-AAD3-4F80BF8026F1}"/>
    <cellStyle name="Normal 5 4 3 8" xfId="907" xr:uid="{400D4C69-1FAB-4F64-BD2D-B3495A15F438}"/>
    <cellStyle name="Normal 5 4 4" xfId="97" xr:uid="{0680BB86-24EC-4FB5-AE53-22D5442E2954}"/>
    <cellStyle name="Normal 5 4 4 2" xfId="908" xr:uid="{85E84251-D94C-4F22-A4CF-7EF906A824FC}"/>
    <cellStyle name="Normal 5 4 4 2 2" xfId="909" xr:uid="{3849A388-014D-46D3-B158-88D3CF014C76}"/>
    <cellStyle name="Normal 5 4 4 2 2 2" xfId="910" xr:uid="{76C75E2E-441F-49F1-A815-4423126821D7}"/>
    <cellStyle name="Normal 5 4 4 2 2 2 2" xfId="3890" xr:uid="{2FDC56F9-0817-4764-A306-95EF77858662}"/>
    <cellStyle name="Normal 5 4 4 2 2 3" xfId="911" xr:uid="{19ECDF9C-5903-4DD6-9AE9-BEC79DD62803}"/>
    <cellStyle name="Normal 5 4 4 2 2 4" xfId="912" xr:uid="{4F84ED29-6F5D-4E7A-9DC2-08D5EF54DB56}"/>
    <cellStyle name="Normal 5 4 4 2 3" xfId="913" xr:uid="{BCD969A0-D4D0-45B0-B9BE-B112B03B929A}"/>
    <cellStyle name="Normal 5 4 4 2 3 2" xfId="3891" xr:uid="{693D111E-8BE2-47D6-9F95-74EBBB9AABD8}"/>
    <cellStyle name="Normal 5 4 4 2 4" xfId="914" xr:uid="{BF7CE955-B5AD-41AE-8B0A-DE24A0D35D98}"/>
    <cellStyle name="Normal 5 4 4 2 5" xfId="915" xr:uid="{25561728-E705-4C3F-BF2D-634052A12F81}"/>
    <cellStyle name="Normal 5 4 4 3" xfId="916" xr:uid="{D6D307AD-45AE-46FD-BD4E-6B6F4CE7E3B0}"/>
    <cellStyle name="Normal 5 4 4 3 2" xfId="917" xr:uid="{7F3AE40B-BB34-4C55-BC82-1DECF15DAB27}"/>
    <cellStyle name="Normal 5 4 4 3 2 2" xfId="3892" xr:uid="{A4C9576C-9CFB-49B9-BBC5-73E1F4AAF39A}"/>
    <cellStyle name="Normal 5 4 4 3 3" xfId="918" xr:uid="{AB4FC260-49DF-4143-92B1-343AE8A37A17}"/>
    <cellStyle name="Normal 5 4 4 3 4" xfId="919" xr:uid="{982B5AC4-8B5A-4E71-BD81-5402B0270ABA}"/>
    <cellStyle name="Normal 5 4 4 4" xfId="920" xr:uid="{89D868E4-540A-4F89-B56A-B25D44CBCDF5}"/>
    <cellStyle name="Normal 5 4 4 4 2" xfId="921" xr:uid="{EE5FD24C-362E-41CB-B09B-620E603F13B0}"/>
    <cellStyle name="Normal 5 4 4 4 3" xfId="922" xr:uid="{A0CE0730-0E15-4A8C-8464-D4465AE22C71}"/>
    <cellStyle name="Normal 5 4 4 4 4" xfId="923" xr:uid="{CD4AABA3-677A-4E15-8CA5-9A026D272647}"/>
    <cellStyle name="Normal 5 4 4 5" xfId="924" xr:uid="{E6770202-52FA-412B-A750-337C53095A35}"/>
    <cellStyle name="Normal 5 4 4 6" xfId="925" xr:uid="{E2BE4212-C808-4913-BDD3-28E8E548FB0C}"/>
    <cellStyle name="Normal 5 4 4 7" xfId="926" xr:uid="{2AFADEE1-0720-4689-9D70-AD11C827EA6D}"/>
    <cellStyle name="Normal 5 4 5" xfId="927" xr:uid="{A46F222D-81B1-48BF-B372-F7C24C26E671}"/>
    <cellStyle name="Normal 5 4 5 2" xfId="928" xr:uid="{D6267E3E-3695-44B2-8E65-B08380CC7C19}"/>
    <cellStyle name="Normal 5 4 5 2 2" xfId="929" xr:uid="{7E871D3F-63E0-41EC-B5C7-23B2ADAB5E86}"/>
    <cellStyle name="Normal 5 4 5 2 2 2" xfId="3893" xr:uid="{6D9A4477-790D-4967-A63E-00DCBCECF964}"/>
    <cellStyle name="Normal 5 4 5 2 2 2 2" xfId="3894" xr:uid="{F9B9D970-B866-4282-A2BE-2B93D4164529}"/>
    <cellStyle name="Normal 5 4 5 2 2 3" xfId="3895" xr:uid="{178FBBAA-A39D-48C3-9414-6EC98719920E}"/>
    <cellStyle name="Normal 5 4 5 2 3" xfId="930" xr:uid="{A6FF35CA-E25C-464B-AC63-F55045B8BB2D}"/>
    <cellStyle name="Normal 5 4 5 2 3 2" xfId="3896" xr:uid="{D8AB50B4-F515-4C4A-939A-C5DF57953E1A}"/>
    <cellStyle name="Normal 5 4 5 2 4" xfId="931" xr:uid="{7E00F408-0BD6-4E7A-A195-DBD61F195ABC}"/>
    <cellStyle name="Normal 5 4 5 3" xfId="932" xr:uid="{C4AF216E-4B99-463B-B3E5-40BD32DCD6DA}"/>
    <cellStyle name="Normal 5 4 5 3 2" xfId="933" xr:uid="{714989EB-7C4B-4AFA-8713-3D6541511E7F}"/>
    <cellStyle name="Normal 5 4 5 3 2 2" xfId="3897" xr:uid="{85062C57-28EE-47A7-825E-EF0E03429D62}"/>
    <cellStyle name="Normal 5 4 5 3 3" xfId="934" xr:uid="{A15C6900-BB3B-461C-8CF0-4A98B5AFB6BC}"/>
    <cellStyle name="Normal 5 4 5 3 4" xfId="935" xr:uid="{83D255A7-5B4E-40DF-8E62-D14D6185B23C}"/>
    <cellStyle name="Normal 5 4 5 4" xfId="936" xr:uid="{7EAD1AD3-0239-4F9F-BCD6-03EE4C636521}"/>
    <cellStyle name="Normal 5 4 5 4 2" xfId="3898" xr:uid="{AC48FCDF-E8BD-4693-B41C-5E070785A285}"/>
    <cellStyle name="Normal 5 4 5 5" xfId="937" xr:uid="{FB6F51A3-C64B-4975-BB39-BA89C6A25FF0}"/>
    <cellStyle name="Normal 5 4 5 6" xfId="938" xr:uid="{95BE28EF-C6FE-4690-97DC-5F8A9EF0610E}"/>
    <cellStyle name="Normal 5 4 6" xfId="939" xr:uid="{A7BE34E3-FF4D-409B-8C60-10DC0C951117}"/>
    <cellStyle name="Normal 5 4 6 2" xfId="940" xr:uid="{2A3F2B09-84BC-4BAE-869D-AE7F8F0CB763}"/>
    <cellStyle name="Normal 5 4 6 2 2" xfId="941" xr:uid="{FD9FEF93-0C03-4D21-8A2B-B0C61A64F9F2}"/>
    <cellStyle name="Normal 5 4 6 2 2 2" xfId="3899" xr:uid="{2F88BF93-3C83-47FB-8D81-5703C90CBD03}"/>
    <cellStyle name="Normal 5 4 6 2 3" xfId="942" xr:uid="{65E1BAC4-2384-49B1-8E34-49E5B8EC86E9}"/>
    <cellStyle name="Normal 5 4 6 2 4" xfId="943" xr:uid="{CFC2B572-2AD5-450E-AD71-FB4410AF8351}"/>
    <cellStyle name="Normal 5 4 6 3" xfId="944" xr:uid="{A9A3ECF4-0C7C-41A4-BF9A-8EB1CB06B4A9}"/>
    <cellStyle name="Normal 5 4 6 3 2" xfId="3900" xr:uid="{E0A8DBBF-ACDD-4F31-85BC-96EA1B7DD1E3}"/>
    <cellStyle name="Normal 5 4 6 4" xfId="945" xr:uid="{9210147C-AA18-4BCD-9E04-3E847020CDC3}"/>
    <cellStyle name="Normal 5 4 6 5" xfId="946" xr:uid="{41C9819F-38A7-4A58-A939-05F5AFE9C54A}"/>
    <cellStyle name="Normal 5 4 7" xfId="947" xr:uid="{5B48D236-4F2A-4405-8D57-EBDD82A0D022}"/>
    <cellStyle name="Normal 5 4 7 2" xfId="948" xr:uid="{781D44A3-BC8C-4D97-9629-929281B01C89}"/>
    <cellStyle name="Normal 5 4 7 2 2" xfId="3901" xr:uid="{CF16F6C5-F0A2-4864-A319-FB6A49F2FB83}"/>
    <cellStyle name="Normal 5 4 7 2 3" xfId="4389" xr:uid="{CB2BEC3C-3E19-45AD-8D3E-35A13DDEE9C1}"/>
    <cellStyle name="Normal 5 4 7 3" xfId="949" xr:uid="{015F7D5B-1ACC-4C32-A1FB-8993E569D557}"/>
    <cellStyle name="Normal 5 4 7 4" xfId="950" xr:uid="{9829435C-1061-4791-BFC3-35FF6B034AC0}"/>
    <cellStyle name="Normal 5 4 8" xfId="951" xr:uid="{09E24606-CE2F-482D-8A9D-E919B5097CE9}"/>
    <cellStyle name="Normal 5 4 8 2" xfId="952" xr:uid="{488EF218-863A-4C2E-9113-CA87FF95A032}"/>
    <cellStyle name="Normal 5 4 8 3" xfId="953" xr:uid="{9D31A1AA-55AE-41E8-B3FD-BEC4053696F4}"/>
    <cellStyle name="Normal 5 4 8 4" xfId="954" xr:uid="{CC63B805-159B-43BC-B180-BB148B43B0DC}"/>
    <cellStyle name="Normal 5 4 9" xfId="955" xr:uid="{169D34EA-287F-45DD-AE30-C5203B66E9E9}"/>
    <cellStyle name="Normal 5 5" xfId="98" xr:uid="{A8EA580E-8BA5-4ED3-9B8F-53B96A81BC4F}"/>
    <cellStyle name="Normal 5 5 10" xfId="956" xr:uid="{F88BF561-F563-4BF3-A774-D7244F6A4DED}"/>
    <cellStyle name="Normal 5 5 11" xfId="957" xr:uid="{5000D886-9BB2-43EF-A7F1-A5822074433C}"/>
    <cellStyle name="Normal 5 5 2" xfId="99" xr:uid="{9558E367-424A-4653-B09A-949B98A42C7A}"/>
    <cellStyle name="Normal 5 5 2 2" xfId="100" xr:uid="{31423260-1943-4BDE-9248-4A4955258993}"/>
    <cellStyle name="Normal 5 5 2 2 2" xfId="958" xr:uid="{5973A83A-0090-4110-971C-C601172DDD0A}"/>
    <cellStyle name="Normal 5 5 2 2 2 2" xfId="959" xr:uid="{F33C1175-B403-4133-B508-02BC94D25733}"/>
    <cellStyle name="Normal 5 5 2 2 2 2 2" xfId="960" xr:uid="{F3B4AE27-3484-4B91-935A-2184143C7530}"/>
    <cellStyle name="Normal 5 5 2 2 2 2 2 2" xfId="3902" xr:uid="{F0DC9A69-0B7F-400B-973C-97191C1734EB}"/>
    <cellStyle name="Normal 5 5 2 2 2 2 3" xfId="961" xr:uid="{36DF58AD-9986-4346-8803-D29D909D60CD}"/>
    <cellStyle name="Normal 5 5 2 2 2 2 4" xfId="962" xr:uid="{2983FB36-F72A-4BEF-8EB5-15029AF858FA}"/>
    <cellStyle name="Normal 5 5 2 2 2 3" xfId="963" xr:uid="{724F282B-7BC0-4E35-A5AC-A56A6547EB4A}"/>
    <cellStyle name="Normal 5 5 2 2 2 3 2" xfId="964" xr:uid="{58B67D2D-A383-4BC3-94BC-A499A66233C4}"/>
    <cellStyle name="Normal 5 5 2 2 2 3 3" xfId="965" xr:uid="{FF5D574F-3FC8-43D0-BD9B-0252DC405775}"/>
    <cellStyle name="Normal 5 5 2 2 2 3 4" xfId="966" xr:uid="{212D160D-82B6-49E5-9FBB-67C2E4484E14}"/>
    <cellStyle name="Normal 5 5 2 2 2 4" xfId="967" xr:uid="{B386F703-0E91-4454-91FD-890D15FD6BB9}"/>
    <cellStyle name="Normal 5 5 2 2 2 5" xfId="968" xr:uid="{F0692093-C091-4CEE-AB0A-05677529A462}"/>
    <cellStyle name="Normal 5 5 2 2 2 6" xfId="969" xr:uid="{4C62E730-A7FB-4006-BD51-25C480FDFB26}"/>
    <cellStyle name="Normal 5 5 2 2 3" xfId="970" xr:uid="{479E8357-2D2F-4E3F-A140-50F0CAE2C348}"/>
    <cellStyle name="Normal 5 5 2 2 3 2" xfId="971" xr:uid="{4B243432-A893-4AC2-9B84-8641F48F75A7}"/>
    <cellStyle name="Normal 5 5 2 2 3 2 2" xfId="972" xr:uid="{1D922367-8C9F-4D80-84F5-D45210FA72FB}"/>
    <cellStyle name="Normal 5 5 2 2 3 2 3" xfId="973" xr:uid="{B87B8124-5FBC-4E42-BA01-ACB66719E650}"/>
    <cellStyle name="Normal 5 5 2 2 3 2 4" xfId="974" xr:uid="{4EBE352B-863C-408C-B779-072D6D15985F}"/>
    <cellStyle name="Normal 5 5 2 2 3 3" xfId="975" xr:uid="{5BA1C00F-30D7-48F6-92F3-DA931BA3A2B3}"/>
    <cellStyle name="Normal 5 5 2 2 3 4" xfId="976" xr:uid="{7175C325-CCFB-404C-AE56-7FB87919735F}"/>
    <cellStyle name="Normal 5 5 2 2 3 5" xfId="977" xr:uid="{CAB234A1-172D-4E24-B703-A3565F6ECC54}"/>
    <cellStyle name="Normal 5 5 2 2 4" xfId="978" xr:uid="{D142DC00-C786-4C97-8F10-DC78AB0D9801}"/>
    <cellStyle name="Normal 5 5 2 2 4 2" xfId="979" xr:uid="{BC9C3706-0DCC-4F46-A0A6-10EC51ADCD65}"/>
    <cellStyle name="Normal 5 5 2 2 4 3" xfId="980" xr:uid="{772AD706-2CD5-4740-9426-D44CF1F466E6}"/>
    <cellStyle name="Normal 5 5 2 2 4 4" xfId="981" xr:uid="{D0E3797D-41A6-4A89-B33D-B67356B1B7F1}"/>
    <cellStyle name="Normal 5 5 2 2 5" xfId="982" xr:uid="{09409B2D-1ED2-4CDC-8028-2F28A16E0C86}"/>
    <cellStyle name="Normal 5 5 2 2 5 2" xfId="983" xr:uid="{D5118C41-59ED-4019-AC66-F4F6BA59A9A1}"/>
    <cellStyle name="Normal 5 5 2 2 5 3" xfId="984" xr:uid="{B9F6A0BA-32C5-44A1-8466-1AD5EA1EDA09}"/>
    <cellStyle name="Normal 5 5 2 2 5 4" xfId="985" xr:uid="{7AE3BEFC-547E-429B-AC2E-3D5614DF3DCE}"/>
    <cellStyle name="Normal 5 5 2 2 6" xfId="986" xr:uid="{DC7EAE16-141D-4BFB-9D5D-C0ACC9B6BE81}"/>
    <cellStyle name="Normal 5 5 2 2 7" xfId="987" xr:uid="{8CDE8558-1766-4B63-854C-99E762A265FF}"/>
    <cellStyle name="Normal 5 5 2 2 8" xfId="988" xr:uid="{037567E3-C328-4E55-9B94-4CAB107E36EC}"/>
    <cellStyle name="Normal 5 5 2 3" xfId="989" xr:uid="{0DE79340-8B14-4CA8-B193-27AEE02F4424}"/>
    <cellStyle name="Normal 5 5 2 3 2" xfId="990" xr:uid="{48E896D0-A2F7-4DC1-B7B7-EE729BA8F702}"/>
    <cellStyle name="Normal 5 5 2 3 2 2" xfId="991" xr:uid="{B23BEE71-ECBC-45EE-B04B-B2B822C3338A}"/>
    <cellStyle name="Normal 5 5 2 3 2 2 2" xfId="3903" xr:uid="{0CAC9E9B-B5CF-42A4-A017-833EB1AB0D99}"/>
    <cellStyle name="Normal 5 5 2 3 2 2 2 2" xfId="3904" xr:uid="{9B0A19CA-50D2-407A-9428-82787E0E89B8}"/>
    <cellStyle name="Normal 5 5 2 3 2 2 3" xfId="3905" xr:uid="{2C17979A-416D-44A7-B15B-D2C8CBCD204E}"/>
    <cellStyle name="Normal 5 5 2 3 2 3" xfId="992" xr:uid="{73D163EB-5514-45EB-8A9E-920D2A56931C}"/>
    <cellStyle name="Normal 5 5 2 3 2 3 2" xfId="3906" xr:uid="{3768FFA6-97C9-4659-9B38-CE4595E3B471}"/>
    <cellStyle name="Normal 5 5 2 3 2 4" xfId="993" xr:uid="{234DCB5C-65F0-4201-A83A-057363E615AC}"/>
    <cellStyle name="Normal 5 5 2 3 3" xfId="994" xr:uid="{D3678042-D990-492D-A45A-FFBC59DD9A98}"/>
    <cellStyle name="Normal 5 5 2 3 3 2" xfId="995" xr:uid="{901425B5-BC3C-4189-9FE9-522594A6F44A}"/>
    <cellStyle name="Normal 5 5 2 3 3 2 2" xfId="3907" xr:uid="{84534382-5582-4CA1-9740-66553FA86D84}"/>
    <cellStyle name="Normal 5 5 2 3 3 3" xfId="996" xr:uid="{F6130594-46DB-4B99-B416-0E9BBE0B673B}"/>
    <cellStyle name="Normal 5 5 2 3 3 4" xfId="997" xr:uid="{B1E546DB-E51F-4107-809A-32B96D7240B7}"/>
    <cellStyle name="Normal 5 5 2 3 4" xfId="998" xr:uid="{F6F026E7-93CD-45F6-B7D4-E9BBF1C61B20}"/>
    <cellStyle name="Normal 5 5 2 3 4 2" xfId="3908" xr:uid="{3B702131-A226-4109-8E07-CD4321BCC0AD}"/>
    <cellStyle name="Normal 5 5 2 3 5" xfId="999" xr:uid="{5C80089F-858B-45F5-A41E-CA9933F1FCAA}"/>
    <cellStyle name="Normal 5 5 2 3 6" xfId="1000" xr:uid="{CB5E6BA7-8A5C-44D0-812A-6E644D11232C}"/>
    <cellStyle name="Normal 5 5 2 4" xfId="1001" xr:uid="{B4B761FD-6128-417A-9BFB-D9858C21727B}"/>
    <cellStyle name="Normal 5 5 2 4 2" xfId="1002" xr:uid="{BB375923-1444-4A5A-9C83-4BF0FF5012D0}"/>
    <cellStyle name="Normal 5 5 2 4 2 2" xfId="1003" xr:uid="{F626C47E-91E5-4C4E-9387-28ACC5BE759B}"/>
    <cellStyle name="Normal 5 5 2 4 2 2 2" xfId="3909" xr:uid="{6D6DDD07-7F06-46E7-90D2-0624C0040632}"/>
    <cellStyle name="Normal 5 5 2 4 2 3" xfId="1004" xr:uid="{7DFC985C-F27D-460D-B6B2-CFA7400FA805}"/>
    <cellStyle name="Normal 5 5 2 4 2 4" xfId="1005" xr:uid="{56C9B2C7-59D4-49E6-B313-D6FA259475A1}"/>
    <cellStyle name="Normal 5 5 2 4 3" xfId="1006" xr:uid="{6DC85108-25B6-4E21-8A58-7D205F9683FE}"/>
    <cellStyle name="Normal 5 5 2 4 3 2" xfId="3910" xr:uid="{5102A96A-318E-4061-890C-3F98831B7C06}"/>
    <cellStyle name="Normal 5 5 2 4 4" xfId="1007" xr:uid="{8069FD06-9ACD-45C9-940C-CA17B28A321D}"/>
    <cellStyle name="Normal 5 5 2 4 5" xfId="1008" xr:uid="{9999DEDE-9DDD-49D7-9685-1635D9039820}"/>
    <cellStyle name="Normal 5 5 2 5" xfId="1009" xr:uid="{1E0E77E2-054C-4497-BFD9-3C1540A150F8}"/>
    <cellStyle name="Normal 5 5 2 5 2" xfId="1010" xr:uid="{E630DE39-2FAD-4482-8498-080E2B9C1D2A}"/>
    <cellStyle name="Normal 5 5 2 5 2 2" xfId="3911" xr:uid="{DFE51B0E-8916-4A86-9DF9-9B444418F80E}"/>
    <cellStyle name="Normal 5 5 2 5 3" xfId="1011" xr:uid="{236C026A-813D-4FC1-937D-FBE99D3D0C57}"/>
    <cellStyle name="Normal 5 5 2 5 4" xfId="1012" xr:uid="{65EB6D44-F52D-4D08-80A3-F70946CEFCBE}"/>
    <cellStyle name="Normal 5 5 2 6" xfId="1013" xr:uid="{E656DFD5-2759-42F1-9FC5-06B0EE2A5A0E}"/>
    <cellStyle name="Normal 5 5 2 6 2" xfId="1014" xr:uid="{2189AD36-791F-416D-8B32-7B5F7C6F535B}"/>
    <cellStyle name="Normal 5 5 2 6 3" xfId="1015" xr:uid="{05345680-E267-4C0B-A532-B5C08624EA90}"/>
    <cellStyle name="Normal 5 5 2 6 4" xfId="1016" xr:uid="{0A36C50E-2044-483C-A150-F858EAFB1BE8}"/>
    <cellStyle name="Normal 5 5 2 7" xfId="1017" xr:uid="{34A3BA4E-133D-4DA9-BFAA-2315753F635D}"/>
    <cellStyle name="Normal 5 5 2 8" xfId="1018" xr:uid="{D4F14801-8C3C-477C-B369-5F81CD7C8EF8}"/>
    <cellStyle name="Normal 5 5 2 9" xfId="1019" xr:uid="{03E8B207-4A1E-4E12-B21F-26DCF26C4939}"/>
    <cellStyle name="Normal 5 5 3" xfId="101" xr:uid="{CE9C9D0D-861D-44CB-ABA2-ECB5F07FBB1F}"/>
    <cellStyle name="Normal 5 5 3 2" xfId="102" xr:uid="{AF72846E-8942-4252-9452-680C270B2812}"/>
    <cellStyle name="Normal 5 5 3 2 2" xfId="1020" xr:uid="{76FA666D-251D-4525-8355-A52F9566B7A0}"/>
    <cellStyle name="Normal 5 5 3 2 2 2" xfId="1021" xr:uid="{2214115B-6157-4AFD-9546-F93C9552AF4A}"/>
    <cellStyle name="Normal 5 5 3 2 2 2 2" xfId="3912" xr:uid="{E1C5380F-4E4F-4A42-97DB-704AF10E8E8D}"/>
    <cellStyle name="Normal 5 5 3 2 2 3" xfId="1022" xr:uid="{023DAF84-0C45-4AEA-B288-806586315B2C}"/>
    <cellStyle name="Normal 5 5 3 2 2 4" xfId="1023" xr:uid="{48185B22-D25D-4968-85D4-19A06E8F0C87}"/>
    <cellStyle name="Normal 5 5 3 2 3" xfId="1024" xr:uid="{D0546291-1235-47E6-A39F-10C704EA80DF}"/>
    <cellStyle name="Normal 5 5 3 2 3 2" xfId="1025" xr:uid="{222ED92A-2746-4E75-BE71-B8C7C5B99DB7}"/>
    <cellStyle name="Normal 5 5 3 2 3 3" xfId="1026" xr:uid="{C13A2909-FE98-43EB-99D1-1841A00D1215}"/>
    <cellStyle name="Normal 5 5 3 2 3 4" xfId="1027" xr:uid="{139B7C7C-21E5-4F10-ABCB-E3D17984442A}"/>
    <cellStyle name="Normal 5 5 3 2 4" xfId="1028" xr:uid="{3457FED4-3664-4104-A312-2874BCD28343}"/>
    <cellStyle name="Normal 5 5 3 2 5" xfId="1029" xr:uid="{CA1E4807-CB11-4926-8E66-0B9E45354B04}"/>
    <cellStyle name="Normal 5 5 3 2 6" xfId="1030" xr:uid="{4572EFA1-4CA2-44C4-8ADE-FDAED2229576}"/>
    <cellStyle name="Normal 5 5 3 3" xfId="1031" xr:uid="{0B1DCDA2-3BA8-442E-9326-80DE80011C11}"/>
    <cellStyle name="Normal 5 5 3 3 2" xfId="1032" xr:uid="{3E482201-691D-47CB-97F6-037C8CBD10E2}"/>
    <cellStyle name="Normal 5 5 3 3 2 2" xfId="1033" xr:uid="{C34D47E5-485E-4FB0-8C3C-2EFE857654E7}"/>
    <cellStyle name="Normal 5 5 3 3 2 3" xfId="1034" xr:uid="{4B86BCE8-F450-4C2D-9162-3CFA2FFAD2F0}"/>
    <cellStyle name="Normal 5 5 3 3 2 4" xfId="1035" xr:uid="{87F8AB0A-CFF0-4252-AAB3-930D1B58721A}"/>
    <cellStyle name="Normal 5 5 3 3 3" xfId="1036" xr:uid="{6CB63C2A-90E0-423B-A160-1812B61D4E50}"/>
    <cellStyle name="Normal 5 5 3 3 4" xfId="1037" xr:uid="{379818D9-9771-42CF-AE5B-56561E0B0FFF}"/>
    <cellStyle name="Normal 5 5 3 3 5" xfId="1038" xr:uid="{50D6386F-8C4A-45FA-B253-448FFB2BAEE6}"/>
    <cellStyle name="Normal 5 5 3 4" xfId="1039" xr:uid="{293B3604-AD17-47B0-B4F7-BFF788A61334}"/>
    <cellStyle name="Normal 5 5 3 4 2" xfId="1040" xr:uid="{FC5741EF-0121-4B9D-8643-05EB654F5A9F}"/>
    <cellStyle name="Normal 5 5 3 4 3" xfId="1041" xr:uid="{DC3F217C-320E-4CDE-BFE0-1BA01ED76B2C}"/>
    <cellStyle name="Normal 5 5 3 4 4" xfId="1042" xr:uid="{DC890978-F8C1-42FD-B8F3-BB546D78E460}"/>
    <cellStyle name="Normal 5 5 3 5" xfId="1043" xr:uid="{61ADBF0B-FDB3-482E-ACB5-235DFA06FA3B}"/>
    <cellStyle name="Normal 5 5 3 5 2" xfId="1044" xr:uid="{7DFB6C35-718E-4AD7-BC54-D5ADD45EF311}"/>
    <cellStyle name="Normal 5 5 3 5 3" xfId="1045" xr:uid="{EE7FD52E-C522-46E0-A950-A149669A4A0D}"/>
    <cellStyle name="Normal 5 5 3 5 4" xfId="1046" xr:uid="{C87B8BE3-DD39-4040-97FE-5EDA0BC5B8B5}"/>
    <cellStyle name="Normal 5 5 3 6" xfId="1047" xr:uid="{B3AD3775-D976-41B0-A486-F3A2F34B6749}"/>
    <cellStyle name="Normal 5 5 3 7" xfId="1048" xr:uid="{988A1C2A-53CA-4B00-8A8C-60DEDA098267}"/>
    <cellStyle name="Normal 5 5 3 8" xfId="1049" xr:uid="{79665313-C056-4986-8D2A-28D53E0B776D}"/>
    <cellStyle name="Normal 5 5 4" xfId="103" xr:uid="{497067FC-11AA-4576-8E1C-56B0CCD3232D}"/>
    <cellStyle name="Normal 5 5 4 2" xfId="1050" xr:uid="{2C16EC5B-26AD-45CB-B47E-D5FF61F89DD2}"/>
    <cellStyle name="Normal 5 5 4 2 2" xfId="1051" xr:uid="{88E15648-EE5F-4665-91F8-D3B380878E1B}"/>
    <cellStyle name="Normal 5 5 4 2 2 2" xfId="1052" xr:uid="{B743FFFF-080E-4385-AFFD-BD5CC38EFA82}"/>
    <cellStyle name="Normal 5 5 4 2 2 2 2" xfId="3913" xr:uid="{8F1B6C0A-595D-4E5A-910D-A362905BDFC6}"/>
    <cellStyle name="Normal 5 5 4 2 2 3" xfId="1053" xr:uid="{F5DFAEFB-E223-4DBA-B51A-04F2EF2C2F33}"/>
    <cellStyle name="Normal 5 5 4 2 2 4" xfId="1054" xr:uid="{88313EE8-471C-45A1-AC39-EB6D177341EC}"/>
    <cellStyle name="Normal 5 5 4 2 3" xfId="1055" xr:uid="{08A8A82F-262D-4B54-8775-221A97B5AD05}"/>
    <cellStyle name="Normal 5 5 4 2 3 2" xfId="3914" xr:uid="{34A533B7-B33D-43CF-B151-AF59CD7FBC01}"/>
    <cellStyle name="Normal 5 5 4 2 4" xfId="1056" xr:uid="{5D1DA5F8-301F-4544-8BA0-1995CB19226E}"/>
    <cellStyle name="Normal 5 5 4 2 5" xfId="1057" xr:uid="{ABE861FB-B82B-421F-8595-E773DD4AF144}"/>
    <cellStyle name="Normal 5 5 4 3" xfId="1058" xr:uid="{CCBCD2B7-C798-4687-A654-287A390BAD9E}"/>
    <cellStyle name="Normal 5 5 4 3 2" xfId="1059" xr:uid="{8720A8A5-F615-4C68-A7E3-F76401112C35}"/>
    <cellStyle name="Normal 5 5 4 3 2 2" xfId="3915" xr:uid="{EDA15000-03EE-47F0-8F76-0E79F16B7BB8}"/>
    <cellStyle name="Normal 5 5 4 3 3" xfId="1060" xr:uid="{9444992F-2AB1-4655-8DED-C9E0F7DB3C1A}"/>
    <cellStyle name="Normal 5 5 4 3 4" xfId="1061" xr:uid="{ADB22314-8993-4CC0-B4CA-322127CD8EC0}"/>
    <cellStyle name="Normal 5 5 4 4" xfId="1062" xr:uid="{22A8ABB0-A6A6-4ED8-B95E-F04250D81B2B}"/>
    <cellStyle name="Normal 5 5 4 4 2" xfId="1063" xr:uid="{347F8414-C9CD-4235-82D8-D1CA24E83CF7}"/>
    <cellStyle name="Normal 5 5 4 4 3" xfId="1064" xr:uid="{3269B92C-DBAB-4712-BDD9-18E29432074B}"/>
    <cellStyle name="Normal 5 5 4 4 4" xfId="1065" xr:uid="{17A8F54F-5D94-4B2C-8E7D-D5F6289835C6}"/>
    <cellStyle name="Normal 5 5 4 5" xfId="1066" xr:uid="{15256F61-68E2-453D-8978-B107F51F83CF}"/>
    <cellStyle name="Normal 5 5 4 6" xfId="1067" xr:uid="{CCE6C33D-C41B-4B57-A7D5-B0EDA8305079}"/>
    <cellStyle name="Normal 5 5 4 7" xfId="1068" xr:uid="{642A121F-D77E-40B0-A457-090EBAF5A9E2}"/>
    <cellStyle name="Normal 5 5 5" xfId="1069" xr:uid="{9C6E456D-F769-46A8-8C2E-03D35ADE4113}"/>
    <cellStyle name="Normal 5 5 5 2" xfId="1070" xr:uid="{FFC5EBC8-49D2-4FDF-B55B-5C3B0C46760C}"/>
    <cellStyle name="Normal 5 5 5 2 2" xfId="1071" xr:uid="{AC5D104F-7CAD-46D8-B34F-5B604ED66DF1}"/>
    <cellStyle name="Normal 5 5 5 2 2 2" xfId="3916" xr:uid="{C9AB1D43-F76A-4CEA-86DC-A77AFDCA9D69}"/>
    <cellStyle name="Normal 5 5 5 2 3" xfId="1072" xr:uid="{F4B10382-38AE-4162-9961-BA9CC3DEF9ED}"/>
    <cellStyle name="Normal 5 5 5 2 4" xfId="1073" xr:uid="{2D089EB7-7259-4C50-A38B-F5E0E4ADCB26}"/>
    <cellStyle name="Normal 5 5 5 3" xfId="1074" xr:uid="{F1BD376C-57FA-4F49-B9DD-ECD8B67767A0}"/>
    <cellStyle name="Normal 5 5 5 3 2" xfId="1075" xr:uid="{314AE175-6ED2-464B-9FC6-BB401B0E1AC8}"/>
    <cellStyle name="Normal 5 5 5 3 3" xfId="1076" xr:uid="{B978A5E0-EFF0-43E7-B478-0149CAF88E37}"/>
    <cellStyle name="Normal 5 5 5 3 4" xfId="1077" xr:uid="{BEF27AE8-148A-463E-AB9C-D4E19D89A9A0}"/>
    <cellStyle name="Normal 5 5 5 4" xfId="1078" xr:uid="{543D1367-2E85-4EE4-B67B-C2CB18172F89}"/>
    <cellStyle name="Normal 5 5 5 5" xfId="1079" xr:uid="{44584317-2F2E-4309-A3FA-F7D019E61357}"/>
    <cellStyle name="Normal 5 5 5 6" xfId="1080" xr:uid="{67F47925-D501-4F78-BDD4-D2AF7ED05A8C}"/>
    <cellStyle name="Normal 5 5 6" xfId="1081" xr:uid="{0515BA81-4265-4F2D-8F50-AC5F828E4285}"/>
    <cellStyle name="Normal 5 5 6 2" xfId="1082" xr:uid="{B7255EB4-E85A-49AF-9AC3-4E558C34FBB0}"/>
    <cellStyle name="Normal 5 5 6 2 2" xfId="1083" xr:uid="{92D5CECD-8D06-4C1D-A915-23C5EDDC95CE}"/>
    <cellStyle name="Normal 5 5 6 2 3" xfId="1084" xr:uid="{ED3A08AA-B7D6-44D2-BFC8-0EE64A432B81}"/>
    <cellStyle name="Normal 5 5 6 2 4" xfId="1085" xr:uid="{A54DFBB8-80ED-4A48-83AB-54819BA2C89E}"/>
    <cellStyle name="Normal 5 5 6 3" xfId="1086" xr:uid="{D88A3CF6-785A-469A-BC94-26A578025CFF}"/>
    <cellStyle name="Normal 5 5 6 4" xfId="1087" xr:uid="{05C0DEBF-67A6-480B-95FA-EC58AA753228}"/>
    <cellStyle name="Normal 5 5 6 5" xfId="1088" xr:uid="{7A36E253-1B4E-4B8E-ABD1-F94EC22EC941}"/>
    <cellStyle name="Normal 5 5 7" xfId="1089" xr:uid="{F074EA8F-7E4A-4FD4-B785-06F6129FF848}"/>
    <cellStyle name="Normal 5 5 7 2" xfId="1090" xr:uid="{6A7AF734-0400-48C3-AFBC-354A3A0469E9}"/>
    <cellStyle name="Normal 5 5 7 3" xfId="1091" xr:uid="{13E96C18-B3D1-41ED-85AC-220E1708B18B}"/>
    <cellStyle name="Normal 5 5 7 4" xfId="1092" xr:uid="{9A044B71-BE06-4AA3-BCA0-FA663A269637}"/>
    <cellStyle name="Normal 5 5 8" xfId="1093" xr:uid="{21B06057-C21F-48AA-B47C-82591AC8FB68}"/>
    <cellStyle name="Normal 5 5 8 2" xfId="1094" xr:uid="{F2FEBB61-5580-4B29-83A5-7A981A5DEDE8}"/>
    <cellStyle name="Normal 5 5 8 3" xfId="1095" xr:uid="{336619C1-AF9F-463B-8694-86FF8E208BC7}"/>
    <cellStyle name="Normal 5 5 8 4" xfId="1096" xr:uid="{589D8E78-A755-4BDE-8A90-9D784A68C780}"/>
    <cellStyle name="Normal 5 5 9" xfId="1097" xr:uid="{116EA7B0-31AF-4817-86F4-98C9BBB84AE1}"/>
    <cellStyle name="Normal 5 6" xfId="104" xr:uid="{59D24371-2A5C-4904-9BAC-1AE04FFFEE52}"/>
    <cellStyle name="Normal 5 6 10" xfId="1098" xr:uid="{ABDD522E-69CA-4E3B-95B6-93C01BB2ED01}"/>
    <cellStyle name="Normal 5 6 11" xfId="1099" xr:uid="{68392DB2-8744-43A3-AC61-EDB3F046B5C2}"/>
    <cellStyle name="Normal 5 6 2" xfId="105" xr:uid="{03C31DF1-6F7F-4F6E-9EA7-55965E404FB1}"/>
    <cellStyle name="Normal 5 6 2 2" xfId="1100" xr:uid="{46B14B62-17BE-40FA-97D7-C4C1E5B21145}"/>
    <cellStyle name="Normal 5 6 2 2 2" xfId="1101" xr:uid="{3B2F5525-4AF2-4781-9908-6642C40C7618}"/>
    <cellStyle name="Normal 5 6 2 2 2 2" xfId="1102" xr:uid="{6C924260-4C36-4513-B1DE-75CEC666EFDF}"/>
    <cellStyle name="Normal 5 6 2 2 2 2 2" xfId="1103" xr:uid="{A4D681CA-95F0-401D-9E1C-3F473F8F853E}"/>
    <cellStyle name="Normal 5 6 2 2 2 2 3" xfId="1104" xr:uid="{1BD2006E-3560-48EF-BEC6-54413D803197}"/>
    <cellStyle name="Normal 5 6 2 2 2 2 4" xfId="1105" xr:uid="{462B9E77-EEAC-4F05-A699-BE7A9513313B}"/>
    <cellStyle name="Normal 5 6 2 2 2 3" xfId="1106" xr:uid="{837C6A5B-6FE7-484B-BE63-E2AB74D34A76}"/>
    <cellStyle name="Normal 5 6 2 2 2 3 2" xfId="1107" xr:uid="{D5228D0B-7696-4A16-8CEC-11A53C4FD5DE}"/>
    <cellStyle name="Normal 5 6 2 2 2 3 3" xfId="1108" xr:uid="{E85A146F-EAEA-41EE-9DE9-CFA928E6E02A}"/>
    <cellStyle name="Normal 5 6 2 2 2 3 4" xfId="1109" xr:uid="{245C4D49-FF75-43D6-B89C-A3FD91044D1F}"/>
    <cellStyle name="Normal 5 6 2 2 2 4" xfId="1110" xr:uid="{6DA97D59-B30A-4D47-A1FD-CF9A3262B58C}"/>
    <cellStyle name="Normal 5 6 2 2 2 5" xfId="1111" xr:uid="{5EE7A995-5D54-45DA-ACEA-EC590DE055A8}"/>
    <cellStyle name="Normal 5 6 2 2 2 6" xfId="1112" xr:uid="{CB9E3E67-E843-49B5-A418-B63EBFE4E85D}"/>
    <cellStyle name="Normal 5 6 2 2 3" xfId="1113" xr:uid="{F1C249B0-592B-4DE4-82A4-DD7626F54787}"/>
    <cellStyle name="Normal 5 6 2 2 3 2" xfId="1114" xr:uid="{B4A2B7EE-8454-4C43-86C8-DED127724760}"/>
    <cellStyle name="Normal 5 6 2 2 3 2 2" xfId="1115" xr:uid="{06059223-B962-4C52-99CE-D32CB1272125}"/>
    <cellStyle name="Normal 5 6 2 2 3 2 3" xfId="1116" xr:uid="{C0F0C899-2E16-4181-A582-0E03B54DEAB0}"/>
    <cellStyle name="Normal 5 6 2 2 3 2 4" xfId="1117" xr:uid="{9032178E-6FA8-49F5-AF7E-AA9C08C85549}"/>
    <cellStyle name="Normal 5 6 2 2 3 3" xfId="1118" xr:uid="{933E54BB-3D78-4DA9-98A9-00FB76F1A5F7}"/>
    <cellStyle name="Normal 5 6 2 2 3 4" xfId="1119" xr:uid="{F16E45D5-8AB7-4290-86B0-CBCED2022BF7}"/>
    <cellStyle name="Normal 5 6 2 2 3 5" xfId="1120" xr:uid="{31050EC4-3EC7-4C25-BE13-B00F1F030530}"/>
    <cellStyle name="Normal 5 6 2 2 4" xfId="1121" xr:uid="{59B23329-1AEB-4022-8654-84900CB07D01}"/>
    <cellStyle name="Normal 5 6 2 2 4 2" xfId="1122" xr:uid="{3BE8C9AB-19C8-4B87-ACB3-8F1B2783600D}"/>
    <cellStyle name="Normal 5 6 2 2 4 3" xfId="1123" xr:uid="{AE4973D1-3752-45E3-A02A-D0644FF0BBA1}"/>
    <cellStyle name="Normal 5 6 2 2 4 4" xfId="1124" xr:uid="{EEBD5DAD-B22D-4763-AD98-D10659FFBDAD}"/>
    <cellStyle name="Normal 5 6 2 2 5" xfId="1125" xr:uid="{32EEBCD9-3A53-4643-86B2-18408779AC47}"/>
    <cellStyle name="Normal 5 6 2 2 5 2" xfId="1126" xr:uid="{9FE8547B-1555-4581-8103-137A5D2276BC}"/>
    <cellStyle name="Normal 5 6 2 2 5 3" xfId="1127" xr:uid="{2C09B356-C311-4510-AB4C-5FE7D8654738}"/>
    <cellStyle name="Normal 5 6 2 2 5 4" xfId="1128" xr:uid="{2B1218F1-73DD-4926-BF80-4D54656BC997}"/>
    <cellStyle name="Normal 5 6 2 2 6" xfId="1129" xr:uid="{D4FF20B6-DBFE-43C9-BC78-3E464586AAAA}"/>
    <cellStyle name="Normal 5 6 2 2 7" xfId="1130" xr:uid="{34DE5679-175D-47E3-B2EB-95C6BDFFC858}"/>
    <cellStyle name="Normal 5 6 2 2 8" xfId="1131" xr:uid="{DEE97154-EA2C-4E84-856E-30148BD83C49}"/>
    <cellStyle name="Normal 5 6 2 3" xfId="1132" xr:uid="{B4D091EE-F95E-428B-AE3C-70EABEA50FB6}"/>
    <cellStyle name="Normal 5 6 2 3 2" xfId="1133" xr:uid="{F0436659-749C-4A6E-91DB-3CAB5FD974C9}"/>
    <cellStyle name="Normal 5 6 2 3 2 2" xfId="1134" xr:uid="{2C8D8E72-5FAF-4541-933D-6312A4C58CEA}"/>
    <cellStyle name="Normal 5 6 2 3 2 3" xfId="1135" xr:uid="{A4DB1860-FBAA-47B9-A72E-A17CBCCB7002}"/>
    <cellStyle name="Normal 5 6 2 3 2 4" xfId="1136" xr:uid="{42D83596-B0D7-47DF-B6F7-428CCF86BAC0}"/>
    <cellStyle name="Normal 5 6 2 3 3" xfId="1137" xr:uid="{03630EC5-D278-4780-B5A0-7141C55BABF9}"/>
    <cellStyle name="Normal 5 6 2 3 3 2" xfId="1138" xr:uid="{23FCEB48-F976-4A24-86AB-CAC11E02B160}"/>
    <cellStyle name="Normal 5 6 2 3 3 3" xfId="1139" xr:uid="{F0A676B2-710F-4480-AABD-795332B16F2D}"/>
    <cellStyle name="Normal 5 6 2 3 3 4" xfId="1140" xr:uid="{321E928D-198C-45F8-BFBD-5F8ED01FAA6E}"/>
    <cellStyle name="Normal 5 6 2 3 4" xfId="1141" xr:uid="{94FE879F-A97D-4956-9730-C9982355EAD4}"/>
    <cellStyle name="Normal 5 6 2 3 5" xfId="1142" xr:uid="{71624632-C216-48C1-A474-2D05D25D6E8C}"/>
    <cellStyle name="Normal 5 6 2 3 6" xfId="1143" xr:uid="{24D5EDA5-8228-4185-A1C9-0475BFD49DBB}"/>
    <cellStyle name="Normal 5 6 2 4" xfId="1144" xr:uid="{6B33CBC8-93D7-4CA1-BBBD-64D11DDA08A2}"/>
    <cellStyle name="Normal 5 6 2 4 2" xfId="1145" xr:uid="{85A53485-76E4-40C4-A622-FD0F9AE6EB43}"/>
    <cellStyle name="Normal 5 6 2 4 2 2" xfId="1146" xr:uid="{41D68A14-EC41-4938-9E87-C389F5481539}"/>
    <cellStyle name="Normal 5 6 2 4 2 3" xfId="1147" xr:uid="{8BCD2EB7-866B-4078-8CA0-62179F7154FA}"/>
    <cellStyle name="Normal 5 6 2 4 2 4" xfId="1148" xr:uid="{7A816079-811D-45B0-8328-DE615C553DEB}"/>
    <cellStyle name="Normal 5 6 2 4 3" xfId="1149" xr:uid="{C46D8BBE-604A-4C82-A628-EC950105109E}"/>
    <cellStyle name="Normal 5 6 2 4 4" xfId="1150" xr:uid="{D6901ED3-F7C3-4D2D-9021-81B68FD1020B}"/>
    <cellStyle name="Normal 5 6 2 4 5" xfId="1151" xr:uid="{6728DD1C-35E3-4770-815C-45AD123B8C10}"/>
    <cellStyle name="Normal 5 6 2 5" xfId="1152" xr:uid="{FDC0E3F8-74BA-4DB8-9A5F-73FB83FDB2F1}"/>
    <cellStyle name="Normal 5 6 2 5 2" xfId="1153" xr:uid="{6FCB3578-C7FC-4079-8F89-15740D35A6B7}"/>
    <cellStyle name="Normal 5 6 2 5 3" xfId="1154" xr:uid="{C1E60A73-1363-443D-A7C4-65467CABC75E}"/>
    <cellStyle name="Normal 5 6 2 5 4" xfId="1155" xr:uid="{1B44B5BD-6A2B-457A-8DDD-B13FC818E02B}"/>
    <cellStyle name="Normal 5 6 2 6" xfId="1156" xr:uid="{93F54382-AA3E-4BB8-A9BB-DAD2BC82CADB}"/>
    <cellStyle name="Normal 5 6 2 6 2" xfId="1157" xr:uid="{600B9A2F-2AC7-4A02-8CEF-F710C1EEDC80}"/>
    <cellStyle name="Normal 5 6 2 6 3" xfId="1158" xr:uid="{D2E30541-F328-4454-AB67-27107CEEAF39}"/>
    <cellStyle name="Normal 5 6 2 6 4" xfId="1159" xr:uid="{203822D2-CB07-44A0-A663-294477CB8394}"/>
    <cellStyle name="Normal 5 6 2 7" xfId="1160" xr:uid="{FF6B77C0-A8DE-466E-BC14-2027AF201F07}"/>
    <cellStyle name="Normal 5 6 2 8" xfId="1161" xr:uid="{E2E8B822-DA37-4521-ADE8-E4B0077E1B74}"/>
    <cellStyle name="Normal 5 6 2 9" xfId="1162" xr:uid="{864B47BE-2B2E-435C-8CCA-14D2A86AF53A}"/>
    <cellStyle name="Normal 5 6 3" xfId="1163" xr:uid="{7D79FFE5-C93B-49CE-973E-7CF0F4F6B402}"/>
    <cellStyle name="Normal 5 6 3 2" xfId="1164" xr:uid="{6435E38C-404A-45FF-9A8B-A1F5C14D1470}"/>
    <cellStyle name="Normal 5 6 3 2 2" xfId="1165" xr:uid="{856DDD5B-F42E-46E1-ADD6-409B5B0BBE4B}"/>
    <cellStyle name="Normal 5 6 3 2 2 2" xfId="1166" xr:uid="{3B085627-D499-4441-9BB3-DF1F2B120032}"/>
    <cellStyle name="Normal 5 6 3 2 2 2 2" xfId="3917" xr:uid="{F7B5A978-A86A-43EB-A350-2E25F914B5B1}"/>
    <cellStyle name="Normal 5 6 3 2 2 3" xfId="1167" xr:uid="{55D64BAD-8C95-4A67-BC1B-5B85DFE12E44}"/>
    <cellStyle name="Normal 5 6 3 2 2 4" xfId="1168" xr:uid="{888C2D43-88BD-4DBD-AF7C-0839CD459B0C}"/>
    <cellStyle name="Normal 5 6 3 2 3" xfId="1169" xr:uid="{9F8861AA-2289-4BF8-9C2D-183A42578C9B}"/>
    <cellStyle name="Normal 5 6 3 2 3 2" xfId="1170" xr:uid="{E53F79DF-76A2-458B-8EBA-0DED9AA4E72F}"/>
    <cellStyle name="Normal 5 6 3 2 3 3" xfId="1171" xr:uid="{D94C504D-05D3-4283-ABAB-749E068ACB4E}"/>
    <cellStyle name="Normal 5 6 3 2 3 4" xfId="1172" xr:uid="{D1DF7DD5-E93A-4B02-A390-F0FDB94BEBAC}"/>
    <cellStyle name="Normal 5 6 3 2 4" xfId="1173" xr:uid="{0FE941A1-FC73-421E-9513-03D2D643944E}"/>
    <cellStyle name="Normal 5 6 3 2 5" xfId="1174" xr:uid="{8AA55736-6049-4196-8A09-89DD5B131481}"/>
    <cellStyle name="Normal 5 6 3 2 6" xfId="1175" xr:uid="{3FF16268-9521-449F-9D3C-9EB3FB8D9182}"/>
    <cellStyle name="Normal 5 6 3 3" xfId="1176" xr:uid="{4B97B460-34A0-4DE8-AE6C-0F7E3F54C9E7}"/>
    <cellStyle name="Normal 5 6 3 3 2" xfId="1177" xr:uid="{9332F9D7-CDBE-47F8-9E2B-957A0E513F57}"/>
    <cellStyle name="Normal 5 6 3 3 2 2" xfId="1178" xr:uid="{94188351-4FFB-499B-8FEF-29FF7CC1981C}"/>
    <cellStyle name="Normal 5 6 3 3 2 3" xfId="1179" xr:uid="{119A90B5-2F61-4C26-B19D-CD67CC31F40B}"/>
    <cellStyle name="Normal 5 6 3 3 2 4" xfId="1180" xr:uid="{0013469F-1D5F-4D95-91E1-90D4521A0AB5}"/>
    <cellStyle name="Normal 5 6 3 3 3" xfId="1181" xr:uid="{D65BE0C1-06E9-4D24-BAD7-2FA7DCD66809}"/>
    <cellStyle name="Normal 5 6 3 3 4" xfId="1182" xr:uid="{5B4D47FC-3E67-468D-8F65-C54FA38CB584}"/>
    <cellStyle name="Normal 5 6 3 3 5" xfId="1183" xr:uid="{6B307922-36BD-4A1D-814A-FB932F30EF21}"/>
    <cellStyle name="Normal 5 6 3 4" xfId="1184" xr:uid="{235351A9-7E2E-441E-8EB9-3FF47F18DB96}"/>
    <cellStyle name="Normal 5 6 3 4 2" xfId="1185" xr:uid="{9D6B41D0-AE1A-4E3D-B443-CF39E2B34C1A}"/>
    <cellStyle name="Normal 5 6 3 4 3" xfId="1186" xr:uid="{0D82EF66-9D52-42D7-8964-4E1A8F9A2C7F}"/>
    <cellStyle name="Normal 5 6 3 4 4" xfId="1187" xr:uid="{E758DAB4-3EED-4F35-B6DE-CF29555FA595}"/>
    <cellStyle name="Normal 5 6 3 5" xfId="1188" xr:uid="{2F2D8144-2879-4116-B836-451CBFE04A1D}"/>
    <cellStyle name="Normal 5 6 3 5 2" xfId="1189" xr:uid="{A449AD2B-0F69-49D5-84D5-10908367B9DA}"/>
    <cellStyle name="Normal 5 6 3 5 3" xfId="1190" xr:uid="{BF9FB16D-5F81-42D2-BF2D-090456B8BF30}"/>
    <cellStyle name="Normal 5 6 3 5 4" xfId="1191" xr:uid="{28C2A374-8490-424C-98E8-63F5C37144CD}"/>
    <cellStyle name="Normal 5 6 3 6" xfId="1192" xr:uid="{45D5ECF5-028D-4969-970E-7EF4F07BE94D}"/>
    <cellStyle name="Normal 5 6 3 7" xfId="1193" xr:uid="{F33A8C44-1EC2-49FC-AEE0-4C5160ACCEEC}"/>
    <cellStyle name="Normal 5 6 3 8" xfId="1194" xr:uid="{CA84E80B-5F96-40A6-AE2C-F10255C410A9}"/>
    <cellStyle name="Normal 5 6 4" xfId="1195" xr:uid="{73B47945-AEF9-4DFF-99D5-4ABA9ACB5707}"/>
    <cellStyle name="Normal 5 6 4 2" xfId="1196" xr:uid="{64170D94-D78D-48B9-B1B8-5D42B7F4C173}"/>
    <cellStyle name="Normal 5 6 4 2 2" xfId="1197" xr:uid="{BB2CAFE1-5E4B-4CB7-9D9A-CF8A660DD87E}"/>
    <cellStyle name="Normal 5 6 4 2 2 2" xfId="1198" xr:uid="{59C47930-1CAD-4378-9335-16985CC44F32}"/>
    <cellStyle name="Normal 5 6 4 2 2 3" xfId="1199" xr:uid="{2A1E776B-24E8-49F1-82FD-84522946F88A}"/>
    <cellStyle name="Normal 5 6 4 2 2 4" xfId="1200" xr:uid="{EC354DC6-4232-407D-AD0D-7DD0EBA1AB1F}"/>
    <cellStyle name="Normal 5 6 4 2 3" xfId="1201" xr:uid="{9D9DC4B5-7540-4F98-93D3-679B1D9E48B4}"/>
    <cellStyle name="Normal 5 6 4 2 4" xfId="1202" xr:uid="{27A013A8-4854-4981-A03F-8E04B7CD2599}"/>
    <cellStyle name="Normal 5 6 4 2 5" xfId="1203" xr:uid="{5626AD36-4678-41B9-9913-5507D0157E76}"/>
    <cellStyle name="Normal 5 6 4 3" xfId="1204" xr:uid="{248B3D1F-BA5F-4071-BA7F-7CD9494F5FEE}"/>
    <cellStyle name="Normal 5 6 4 3 2" xfId="1205" xr:uid="{7F023616-8940-48EC-BBAB-4E6BADD1C35C}"/>
    <cellStyle name="Normal 5 6 4 3 3" xfId="1206" xr:uid="{6AA92008-C4DB-4945-86E6-4DC5DF560381}"/>
    <cellStyle name="Normal 5 6 4 3 4" xfId="1207" xr:uid="{4763CB16-9800-493F-8638-48D6D07EBC90}"/>
    <cellStyle name="Normal 5 6 4 4" xfId="1208" xr:uid="{7D2F0B87-3DB9-46B2-B5E2-165A0969A6AD}"/>
    <cellStyle name="Normal 5 6 4 4 2" xfId="1209" xr:uid="{6AA06CBC-4D05-48FC-AF97-1A516B5C3464}"/>
    <cellStyle name="Normal 5 6 4 4 3" xfId="1210" xr:uid="{0AC7ED6D-1C8E-4E7D-A844-FC21AE96EAEF}"/>
    <cellStyle name="Normal 5 6 4 4 4" xfId="1211" xr:uid="{215F3CC6-DDCA-4676-A01D-247012C7E6C6}"/>
    <cellStyle name="Normal 5 6 4 5" xfId="1212" xr:uid="{2223C4A3-4A25-4111-8106-8103B52E0DA9}"/>
    <cellStyle name="Normal 5 6 4 6" xfId="1213" xr:uid="{68455F80-21AE-4CBD-AA2D-F4576913BF30}"/>
    <cellStyle name="Normal 5 6 4 7" xfId="1214" xr:uid="{88727EE2-6226-4059-A361-33E07288A247}"/>
    <cellStyle name="Normal 5 6 5" xfId="1215" xr:uid="{A6223144-4827-4CA4-B7F7-B76A5377CA96}"/>
    <cellStyle name="Normal 5 6 5 2" xfId="1216" xr:uid="{3530AF29-321D-442D-B4A3-7BF2E253FAE0}"/>
    <cellStyle name="Normal 5 6 5 2 2" xfId="1217" xr:uid="{AED48798-5301-48A0-B1E3-1E1267FCDCDC}"/>
    <cellStyle name="Normal 5 6 5 2 3" xfId="1218" xr:uid="{175C8F02-BB52-453D-B888-F3443ECDC4F0}"/>
    <cellStyle name="Normal 5 6 5 2 4" xfId="1219" xr:uid="{F3CF4ADA-F661-4793-BB25-BE5D93EBF6BE}"/>
    <cellStyle name="Normal 5 6 5 3" xfId="1220" xr:uid="{AE85A3F4-6705-40C9-82D7-524E9C91B4AE}"/>
    <cellStyle name="Normal 5 6 5 3 2" xfId="1221" xr:uid="{08E58E9C-461E-4848-A9A4-B4C0AFB48E38}"/>
    <cellStyle name="Normal 5 6 5 3 3" xfId="1222" xr:uid="{96C4E985-FDDA-4CDB-8324-1FCA4DFBA7DB}"/>
    <cellStyle name="Normal 5 6 5 3 4" xfId="1223" xr:uid="{0B1F07B6-48E8-422C-B474-CAB7F9FC1525}"/>
    <cellStyle name="Normal 5 6 5 4" xfId="1224" xr:uid="{C3EC98E4-A3ED-4A03-9532-BDFA7D3958FC}"/>
    <cellStyle name="Normal 5 6 5 5" xfId="1225" xr:uid="{ED525C59-9832-40BC-B0DD-7AC0412376BC}"/>
    <cellStyle name="Normal 5 6 5 6" xfId="1226" xr:uid="{923D2F7B-6A7C-4B9C-8A8B-FED2F65660DC}"/>
    <cellStyle name="Normal 5 6 6" xfId="1227" xr:uid="{E6358BF7-9E79-4FB3-9BCF-03BE28D8DFF1}"/>
    <cellStyle name="Normal 5 6 6 2" xfId="1228" xr:uid="{AB5BA35C-AD4E-4831-A33C-CA89224AD797}"/>
    <cellStyle name="Normal 5 6 6 2 2" xfId="1229" xr:uid="{A32E222A-C50C-49FB-9191-D4F99565C9FA}"/>
    <cellStyle name="Normal 5 6 6 2 3" xfId="1230" xr:uid="{44D56E41-0855-4D36-A3B7-B636DB7BA663}"/>
    <cellStyle name="Normal 5 6 6 2 4" xfId="1231" xr:uid="{7D74D54D-D746-4D06-A9B7-6DEDAEECB74D}"/>
    <cellStyle name="Normal 5 6 6 3" xfId="1232" xr:uid="{0C077E69-73D8-4BF7-8F87-19D19C154FCB}"/>
    <cellStyle name="Normal 5 6 6 4" xfId="1233" xr:uid="{4B9A04AF-E807-44A6-B5E8-E695D142B0D4}"/>
    <cellStyle name="Normal 5 6 6 5" xfId="1234" xr:uid="{9E27E740-1E75-4802-899C-E53704BDD21B}"/>
    <cellStyle name="Normal 5 6 7" xfId="1235" xr:uid="{9FC40E57-F54A-47F0-A87F-BD15D4C731FE}"/>
    <cellStyle name="Normal 5 6 7 2" xfId="1236" xr:uid="{8039A580-DD56-4508-BD27-010CD56C42FD}"/>
    <cellStyle name="Normal 5 6 7 3" xfId="1237" xr:uid="{980AEE05-F27B-41EC-903B-C22E83221FE6}"/>
    <cellStyle name="Normal 5 6 7 4" xfId="1238" xr:uid="{90FCDB00-94D4-4BA9-958A-8848E8962075}"/>
    <cellStyle name="Normal 5 6 8" xfId="1239" xr:uid="{9965C19E-B3FD-4022-9243-6F0AAA3975F5}"/>
    <cellStyle name="Normal 5 6 8 2" xfId="1240" xr:uid="{BC9F8211-59EC-4C97-BE47-D57B8E8619B7}"/>
    <cellStyle name="Normal 5 6 8 3" xfId="1241" xr:uid="{131599DA-911F-4BE9-8180-B40FFE256F44}"/>
    <cellStyle name="Normal 5 6 8 4" xfId="1242" xr:uid="{D944FDA2-7DCF-4495-BE31-56807D24D081}"/>
    <cellStyle name="Normal 5 6 9" xfId="1243" xr:uid="{E54D6F74-F9EA-4012-8650-6870CC53BB0F}"/>
    <cellStyle name="Normal 5 7" xfId="106" xr:uid="{0739116F-009A-4AB1-AEF8-3E4A4041AA37}"/>
    <cellStyle name="Normal 5 7 2" xfId="107" xr:uid="{3D703331-FEB2-4EC7-9659-E54622D86618}"/>
    <cellStyle name="Normal 5 7 2 2" xfId="1244" xr:uid="{8ADB7676-F0CF-4898-BB65-2AC0089BF0EF}"/>
    <cellStyle name="Normal 5 7 2 2 2" xfId="1245" xr:uid="{3038F312-8B21-4940-ABE1-7C7CD1BB6CCD}"/>
    <cellStyle name="Normal 5 7 2 2 2 2" xfId="1246" xr:uid="{E35D3F66-9E74-4436-9506-4FB5D5FC3691}"/>
    <cellStyle name="Normal 5 7 2 2 2 3" xfId="1247" xr:uid="{EAC80552-D441-4F1B-92E9-DF57ADB26BB5}"/>
    <cellStyle name="Normal 5 7 2 2 2 4" xfId="1248" xr:uid="{CCCFD7F5-D049-4E4E-A37B-1E87FE2C1B16}"/>
    <cellStyle name="Normal 5 7 2 2 3" xfId="1249" xr:uid="{443A3EBA-F057-4D97-9FA1-3AC4991C5FA4}"/>
    <cellStyle name="Normal 5 7 2 2 3 2" xfId="1250" xr:uid="{BC218A28-17AD-4B33-9384-5594334703E7}"/>
    <cellStyle name="Normal 5 7 2 2 3 3" xfId="1251" xr:uid="{10E7D77D-5D90-4A67-A347-76A60E508E08}"/>
    <cellStyle name="Normal 5 7 2 2 3 4" xfId="1252" xr:uid="{2FA41F2D-0040-4E35-B435-DD972F85753C}"/>
    <cellStyle name="Normal 5 7 2 2 4" xfId="1253" xr:uid="{A5EC9B45-8FE5-46BD-A722-D5324C433D3E}"/>
    <cellStyle name="Normal 5 7 2 2 5" xfId="1254" xr:uid="{724DC167-67B3-4DD9-8085-06372E913228}"/>
    <cellStyle name="Normal 5 7 2 2 6" xfId="1255" xr:uid="{279F3BD0-BC92-4DB3-A551-D20CD63563D2}"/>
    <cellStyle name="Normal 5 7 2 3" xfId="1256" xr:uid="{B2797256-D679-4E19-99BF-5AEB9AC2014C}"/>
    <cellStyle name="Normal 5 7 2 3 2" xfId="1257" xr:uid="{EFA9321E-83FB-44F2-8FDA-97DFB7C67D15}"/>
    <cellStyle name="Normal 5 7 2 3 2 2" xfId="1258" xr:uid="{639DC105-3EFB-4719-B830-FD57860DD5C6}"/>
    <cellStyle name="Normal 5 7 2 3 2 3" xfId="1259" xr:uid="{D6124254-53C2-40F2-BFCB-347799E1265E}"/>
    <cellStyle name="Normal 5 7 2 3 2 4" xfId="1260" xr:uid="{BC39EF94-1B82-4FD0-A7E7-0B0BFDDA5FB1}"/>
    <cellStyle name="Normal 5 7 2 3 3" xfId="1261" xr:uid="{7149903C-5AB9-49B2-BB37-0AEF554CD7CD}"/>
    <cellStyle name="Normal 5 7 2 3 4" xfId="1262" xr:uid="{A759BB57-6F67-4EE6-91A1-0037BFA38DF3}"/>
    <cellStyle name="Normal 5 7 2 3 5" xfId="1263" xr:uid="{A7F1C5E6-C514-4FF0-B17D-1A6356BEE614}"/>
    <cellStyle name="Normal 5 7 2 4" xfId="1264" xr:uid="{43CEEE2C-BEB7-427E-B4BB-FE374689835B}"/>
    <cellStyle name="Normal 5 7 2 4 2" xfId="1265" xr:uid="{D945B65E-B5CB-4734-94E9-B62D28D69C5E}"/>
    <cellStyle name="Normal 5 7 2 4 3" xfId="1266" xr:uid="{C3745615-A54D-4CA2-9A04-0719DA448C44}"/>
    <cellStyle name="Normal 5 7 2 4 4" xfId="1267" xr:uid="{D18A5DA1-349E-40C1-B8FE-93C33F233B34}"/>
    <cellStyle name="Normal 5 7 2 5" xfId="1268" xr:uid="{8E67BD43-F541-401D-AA87-5FE599EC62F1}"/>
    <cellStyle name="Normal 5 7 2 5 2" xfId="1269" xr:uid="{2218C1C7-2771-4DBD-83AA-8535232418EE}"/>
    <cellStyle name="Normal 5 7 2 5 3" xfId="1270" xr:uid="{5D6461E4-03E9-46EF-B9DD-B83D2E4E9AB5}"/>
    <cellStyle name="Normal 5 7 2 5 4" xfId="1271" xr:uid="{0DDB374D-FA29-4B8E-8F2D-75B382028E95}"/>
    <cellStyle name="Normal 5 7 2 6" xfId="1272" xr:uid="{E1B22377-6C7A-40AF-851B-16E5A119FDFE}"/>
    <cellStyle name="Normal 5 7 2 7" xfId="1273" xr:uid="{676EA708-4297-45C0-8253-678491476ADC}"/>
    <cellStyle name="Normal 5 7 2 8" xfId="1274" xr:uid="{09F4CF1F-DDBE-4AA3-9CE5-7474F6078EB6}"/>
    <cellStyle name="Normal 5 7 3" xfId="1275" xr:uid="{38CD48C7-063C-48ED-B5DE-38259267EEC5}"/>
    <cellStyle name="Normal 5 7 3 2" xfId="1276" xr:uid="{DF392013-198C-4663-895A-982A3D8AA5BF}"/>
    <cellStyle name="Normal 5 7 3 2 2" xfId="1277" xr:uid="{337D5024-95BA-4FA3-8405-5395873897E4}"/>
    <cellStyle name="Normal 5 7 3 2 3" xfId="1278" xr:uid="{95CC6D16-988C-4E8B-AC65-6B34A3417652}"/>
    <cellStyle name="Normal 5 7 3 2 4" xfId="1279" xr:uid="{1FECB8CF-0480-4DD7-AF67-5E4F54476D6C}"/>
    <cellStyle name="Normal 5 7 3 3" xfId="1280" xr:uid="{C3FEB666-EDFF-40AE-B83F-D835ACBB2363}"/>
    <cellStyle name="Normal 5 7 3 3 2" xfId="1281" xr:uid="{7704B675-C836-4FB0-A470-1A7272250E54}"/>
    <cellStyle name="Normal 5 7 3 3 3" xfId="1282" xr:uid="{4BE63FA8-6611-4712-B5FD-9EC9BAB8219B}"/>
    <cellStyle name="Normal 5 7 3 3 4" xfId="1283" xr:uid="{DDBF803B-A0DF-49FE-B10B-8C522B3B72D3}"/>
    <cellStyle name="Normal 5 7 3 4" xfId="1284" xr:uid="{B4835985-E56D-4C1F-A542-FEB4D14C922C}"/>
    <cellStyle name="Normal 5 7 3 5" xfId="1285" xr:uid="{22DD7DE2-C611-4BC0-8326-7AB01C339A93}"/>
    <cellStyle name="Normal 5 7 3 6" xfId="1286" xr:uid="{BD37A3FD-7830-4F04-B5FA-683C5A9E9559}"/>
    <cellStyle name="Normal 5 7 4" xfId="1287" xr:uid="{C9A8630D-D40E-4578-8509-A24061C30C85}"/>
    <cellStyle name="Normal 5 7 4 2" xfId="1288" xr:uid="{EE33FA28-B11F-430D-9E00-E939D14315B7}"/>
    <cellStyle name="Normal 5 7 4 2 2" xfId="1289" xr:uid="{7EA03417-0C55-42D5-9929-4624BFB9EA24}"/>
    <cellStyle name="Normal 5 7 4 2 3" xfId="1290" xr:uid="{F85699E1-60B1-4C63-B348-0D050EED9F39}"/>
    <cellStyle name="Normal 5 7 4 2 4" xfId="1291" xr:uid="{081CC4F3-44A4-455C-BA02-8113E22AF875}"/>
    <cellStyle name="Normal 5 7 4 3" xfId="1292" xr:uid="{0083A085-006E-4908-9CE4-B42AE429EC1F}"/>
    <cellStyle name="Normal 5 7 4 4" xfId="1293" xr:uid="{640C018D-CF8F-4404-B30A-40E52644E801}"/>
    <cellStyle name="Normal 5 7 4 5" xfId="1294" xr:uid="{13B744A4-A4B2-4E5F-A99B-EF73277CF6D8}"/>
    <cellStyle name="Normal 5 7 5" xfId="1295" xr:uid="{24015B69-3056-4B60-A68F-F494B772E46C}"/>
    <cellStyle name="Normal 5 7 5 2" xfId="1296" xr:uid="{6FF411B1-AAD2-46DE-9A39-3C81591D560D}"/>
    <cellStyle name="Normal 5 7 5 3" xfId="1297" xr:uid="{F198550E-CC6C-4CA3-A039-B6AE985ECB72}"/>
    <cellStyle name="Normal 5 7 5 4" xfId="1298" xr:uid="{7D360D2C-3689-416E-8346-592E94F27D4C}"/>
    <cellStyle name="Normal 5 7 6" xfId="1299" xr:uid="{DACCF106-EB83-4677-90A6-1A2097A99DA4}"/>
    <cellStyle name="Normal 5 7 6 2" xfId="1300" xr:uid="{C9267BFF-F3AA-4BD6-AAD2-2137314AE55D}"/>
    <cellStyle name="Normal 5 7 6 3" xfId="1301" xr:uid="{E9C0E3EE-8E4B-4FF5-A5F7-1CAD438A54C7}"/>
    <cellStyle name="Normal 5 7 6 4" xfId="1302" xr:uid="{54532E52-6B1F-4203-9AA3-324E8C5191EE}"/>
    <cellStyle name="Normal 5 7 7" xfId="1303" xr:uid="{50E76D15-E23F-4628-A34D-79EEBC86BAE9}"/>
    <cellStyle name="Normal 5 7 8" xfId="1304" xr:uid="{F19195AE-36BA-44A7-932D-40D14F8E66B4}"/>
    <cellStyle name="Normal 5 7 9" xfId="1305" xr:uid="{E5B228D3-876F-47FA-A752-7E8EE4D5DD0E}"/>
    <cellStyle name="Normal 5 8" xfId="108" xr:uid="{F98B03FF-7350-4AA0-931C-92FB5B9046D4}"/>
    <cellStyle name="Normal 5 8 2" xfId="1306" xr:uid="{F9F6EF81-A226-49FC-BE2D-91A66BC9E913}"/>
    <cellStyle name="Normal 5 8 2 2" xfId="1307" xr:uid="{CE49C99E-0C3A-4F8D-9781-6B59DA82F413}"/>
    <cellStyle name="Normal 5 8 2 2 2" xfId="1308" xr:uid="{05E4F9BC-1C66-46DE-B393-8C9CB958F17A}"/>
    <cellStyle name="Normal 5 8 2 2 2 2" xfId="3918" xr:uid="{9D0FDD6D-EF3A-4FC5-B7B2-9FED10A85021}"/>
    <cellStyle name="Normal 5 8 2 2 3" xfId="1309" xr:uid="{A1FFF6D9-678D-4079-A22D-0B4CC7AE7E51}"/>
    <cellStyle name="Normal 5 8 2 2 4" xfId="1310" xr:uid="{F70C272E-C2D7-4FE5-97CF-14A128781D3E}"/>
    <cellStyle name="Normal 5 8 2 3" xfId="1311" xr:uid="{109A1F1F-461D-4AF5-BE14-BAEBFB0A2F3A}"/>
    <cellStyle name="Normal 5 8 2 3 2" xfId="1312" xr:uid="{042A9AE4-87FD-48C5-BC6F-B8BB1EB2CC5D}"/>
    <cellStyle name="Normal 5 8 2 3 3" xfId="1313" xr:uid="{47EE247C-1EDD-448C-BDF9-054B721E3A27}"/>
    <cellStyle name="Normal 5 8 2 3 4" xfId="1314" xr:uid="{B2B073C8-A6AE-452D-9BC3-B29C8519995F}"/>
    <cellStyle name="Normal 5 8 2 4" xfId="1315" xr:uid="{CBDFE1E5-BB38-40EF-9BA1-6167C0F1F48B}"/>
    <cellStyle name="Normal 5 8 2 5" xfId="1316" xr:uid="{DE58F787-6AE3-446B-BCC3-01CDFDB40C83}"/>
    <cellStyle name="Normal 5 8 2 6" xfId="1317" xr:uid="{3BA92CED-BE2A-41FB-BD3C-0E39DE98D0AF}"/>
    <cellStyle name="Normal 5 8 3" xfId="1318" xr:uid="{83B2A4D5-7C11-4576-A831-944AA80B0940}"/>
    <cellStyle name="Normal 5 8 3 2" xfId="1319" xr:uid="{1B645CB1-F71F-45E1-8705-666374D8A73B}"/>
    <cellStyle name="Normal 5 8 3 2 2" xfId="1320" xr:uid="{129ED95E-D687-4F73-B577-EE7DA55111D7}"/>
    <cellStyle name="Normal 5 8 3 2 3" xfId="1321" xr:uid="{BEA3CDA7-F0B2-4390-A590-AE30D8B72C6B}"/>
    <cellStyle name="Normal 5 8 3 2 4" xfId="1322" xr:uid="{E73D9643-DCC1-41DA-BFFF-2834C82B97DC}"/>
    <cellStyle name="Normal 5 8 3 3" xfId="1323" xr:uid="{EC15E4AD-79B0-4DC8-BBAD-D82472CA33D9}"/>
    <cellStyle name="Normal 5 8 3 4" xfId="1324" xr:uid="{8CCBD6D2-C4C2-4973-BCC5-CEAA6F5A067F}"/>
    <cellStyle name="Normal 5 8 3 5" xfId="1325" xr:uid="{8BAEDAA5-EB06-4DB7-8036-791B7F1D436C}"/>
    <cellStyle name="Normal 5 8 4" xfId="1326" xr:uid="{2BF964EC-AF68-466E-B280-273150D49CD5}"/>
    <cellStyle name="Normal 5 8 4 2" xfId="1327" xr:uid="{25FD467D-E6FB-4A31-BE74-560C0D1BCD85}"/>
    <cellStyle name="Normal 5 8 4 3" xfId="1328" xr:uid="{5DC72E2E-4E9B-4820-BED0-5BD8FE6180BE}"/>
    <cellStyle name="Normal 5 8 4 4" xfId="1329" xr:uid="{2B0A9EFF-991D-4729-BFCF-460F52CBD416}"/>
    <cellStyle name="Normal 5 8 5" xfId="1330" xr:uid="{8326D584-8776-470F-A5DB-77B84D73A0F5}"/>
    <cellStyle name="Normal 5 8 5 2" xfId="1331" xr:uid="{9811A6A1-C57D-42E0-9D49-076338C1AE04}"/>
    <cellStyle name="Normal 5 8 5 3" xfId="1332" xr:uid="{94F2DF62-E162-44D7-97EB-C51DAA1F7967}"/>
    <cellStyle name="Normal 5 8 5 4" xfId="1333" xr:uid="{234F157D-4AB8-498C-A5B1-5E69211E34E0}"/>
    <cellStyle name="Normal 5 8 6" xfId="1334" xr:uid="{9E779974-1F2B-47A1-9C01-57EEC707D002}"/>
    <cellStyle name="Normal 5 8 7" xfId="1335" xr:uid="{E698EA38-0E8B-4CF4-8A72-B2F1E5790E08}"/>
    <cellStyle name="Normal 5 8 8" xfId="1336" xr:uid="{ACFAD3AD-7903-4D09-AE32-EE2C55719BE3}"/>
    <cellStyle name="Normal 5 9" xfId="1337" xr:uid="{F0B01D16-E5DB-426E-86D5-D8BA30DFF53E}"/>
    <cellStyle name="Normal 5 9 2" xfId="1338" xr:uid="{B1BDA805-A355-4670-AB76-A7A6EA7F4970}"/>
    <cellStyle name="Normal 5 9 2 2" xfId="1339" xr:uid="{27F36BF0-4875-4C9F-B8B9-2FB31B411959}"/>
    <cellStyle name="Normal 5 9 2 2 2" xfId="1340" xr:uid="{6E6D84C5-207B-488D-8488-20A17E702BC2}"/>
    <cellStyle name="Normal 5 9 2 2 3" xfId="1341" xr:uid="{A8068211-6B6D-41BC-BA41-998520B5FF5F}"/>
    <cellStyle name="Normal 5 9 2 2 4" xfId="1342" xr:uid="{935724CB-59F9-4931-8070-84C1063CDBBE}"/>
    <cellStyle name="Normal 5 9 2 3" xfId="1343" xr:uid="{C36492CF-7A9D-4ACC-85B1-AEB18BDC2847}"/>
    <cellStyle name="Normal 5 9 2 4" xfId="1344" xr:uid="{502C1F97-CDB0-45EB-8DC2-480D1CCFE2E3}"/>
    <cellStyle name="Normal 5 9 2 5" xfId="1345" xr:uid="{93A810B6-7466-4F91-B9F8-D88B5D0CC534}"/>
    <cellStyle name="Normal 5 9 3" xfId="1346" xr:uid="{A14CF987-BFD3-44E4-90C2-6D53F1C25549}"/>
    <cellStyle name="Normal 5 9 3 2" xfId="1347" xr:uid="{1C5A9D7A-0242-48FC-8EE5-582FC173075E}"/>
    <cellStyle name="Normal 5 9 3 3" xfId="1348" xr:uid="{EC1A7530-0702-44BA-BB8C-E838AE094B5E}"/>
    <cellStyle name="Normal 5 9 3 4" xfId="1349" xr:uid="{99B381AB-1928-45D0-8CD2-A3725AB5B81C}"/>
    <cellStyle name="Normal 5 9 4" xfId="1350" xr:uid="{213A04E9-9956-4F0D-9963-6476580BA054}"/>
    <cellStyle name="Normal 5 9 4 2" xfId="1351" xr:uid="{5026ED32-15DD-402C-BF15-772F025B3062}"/>
    <cellStyle name="Normal 5 9 4 3" xfId="1352" xr:uid="{81237029-EE77-477F-923A-FC963674F07B}"/>
    <cellStyle name="Normal 5 9 4 4" xfId="1353" xr:uid="{9847BAD2-6EFB-427B-B86A-37BD60A8A3EF}"/>
    <cellStyle name="Normal 5 9 5" xfId="1354" xr:uid="{91FC9618-4899-4615-9335-9B1BD6FBF04A}"/>
    <cellStyle name="Normal 5 9 6" xfId="1355" xr:uid="{C49E244B-E62E-476A-9E20-3C27A33FEF5F}"/>
    <cellStyle name="Normal 5 9 7" xfId="1356" xr:uid="{E3068B47-28D8-4445-97D0-78913E511702}"/>
    <cellStyle name="Normal 6" xfId="109" xr:uid="{23BC50E3-0571-4ECB-BC5A-CF03BE56F3B2}"/>
    <cellStyle name="Normal 6 10" xfId="1357" xr:uid="{3DFB105A-E264-409E-8508-E50085847D96}"/>
    <cellStyle name="Normal 6 10 2" xfId="1358" xr:uid="{88EBA1AE-5ED8-4C2E-AE6F-824279D854B7}"/>
    <cellStyle name="Normal 6 10 2 2" xfId="1359" xr:uid="{C86F7E28-F5A2-4D3C-8E9D-E1CB3FE90B77}"/>
    <cellStyle name="Normal 6 10 2 3" xfId="1360" xr:uid="{0916CDDE-2B22-4B2B-ABC9-5F6E4BFF3123}"/>
    <cellStyle name="Normal 6 10 2 4" xfId="1361" xr:uid="{B8209BFD-4106-450C-AD80-5E763A489262}"/>
    <cellStyle name="Normal 6 10 3" xfId="1362" xr:uid="{CD7DBBAB-6656-4BCD-AE68-CFCA2CB589CB}"/>
    <cellStyle name="Normal 6 10 4" xfId="1363" xr:uid="{ED4D3651-7F75-4F8D-94F2-495A860720A7}"/>
    <cellStyle name="Normal 6 10 5" xfId="1364" xr:uid="{2D4ABBE1-07C9-44F9-9737-76BEC834D709}"/>
    <cellStyle name="Normal 6 11" xfId="1365" xr:uid="{5444CA72-024F-4CBF-9608-C853DE808AC0}"/>
    <cellStyle name="Normal 6 11 2" xfId="1366" xr:uid="{2EA1E8C2-30EB-41A8-86B4-5C3D3E3EEE0B}"/>
    <cellStyle name="Normal 6 11 3" xfId="1367" xr:uid="{807753CB-0003-4D71-8976-EFECDE5BE8EC}"/>
    <cellStyle name="Normal 6 11 4" xfId="1368" xr:uid="{BBA7987A-43ED-450A-ACF3-484A52063EDD}"/>
    <cellStyle name="Normal 6 12" xfId="1369" xr:uid="{1A069DEE-50CA-4FFD-8365-669DB1F081AE}"/>
    <cellStyle name="Normal 6 12 2" xfId="1370" xr:uid="{E37CE589-C99F-44BE-AA94-B6635E970589}"/>
    <cellStyle name="Normal 6 12 3" xfId="1371" xr:uid="{7FE8A9C1-A761-4971-8EC5-E9C153688D5C}"/>
    <cellStyle name="Normal 6 12 4" xfId="1372" xr:uid="{3E056FB9-3E82-42C6-A120-458010A76EDC}"/>
    <cellStyle name="Normal 6 13" xfId="1373" xr:uid="{92F9840E-9728-4194-ABD8-9D0409326A2F}"/>
    <cellStyle name="Normal 6 13 2" xfId="1374" xr:uid="{9DB0469F-1911-47BD-BC07-B84B242DEF56}"/>
    <cellStyle name="Normal 6 13 3" xfId="3736" xr:uid="{F72780C4-A74B-4C07-9DB4-9A37EDA0EDF8}"/>
    <cellStyle name="Normal 6 14" xfId="1375" xr:uid="{C8B894DF-CBE3-466F-82AC-0E331A56204A}"/>
    <cellStyle name="Normal 6 15" xfId="1376" xr:uid="{A16F8933-5CAE-4042-8037-D9D43F14C08E}"/>
    <cellStyle name="Normal 6 16" xfId="1377" xr:uid="{D70861E4-D0C5-45F3-B9D7-7C9FA31DC837}"/>
    <cellStyle name="Normal 6 2" xfId="110" xr:uid="{603B34CB-FFE9-4D99-8E59-BEFE6F15DB2B}"/>
    <cellStyle name="Normal 6 2 2" xfId="3729" xr:uid="{E61EEF4F-3B85-478F-952A-B06ED6406CDF}"/>
    <cellStyle name="Normal 6 3" xfId="111" xr:uid="{C9AE92FC-E160-497E-A3E6-F5C36081F145}"/>
    <cellStyle name="Normal 6 3 10" xfId="1378" xr:uid="{31ABD3AF-F172-475D-9AA6-FC4D5BFC14F4}"/>
    <cellStyle name="Normal 6 3 11" xfId="1379" xr:uid="{3ABACDE1-CF70-4B3F-8AD2-D23273B5FB06}"/>
    <cellStyle name="Normal 6 3 2" xfId="112" xr:uid="{C7035711-6C7A-43E6-9B40-E1D42C2EF97F}"/>
    <cellStyle name="Normal 6 3 2 2" xfId="113" xr:uid="{03CD2FFD-99C8-4EA5-B824-69F6D8A19991}"/>
    <cellStyle name="Normal 6 3 2 2 2" xfId="1380" xr:uid="{77B1EE45-FBD6-4F9D-BF14-A4FF4FE08639}"/>
    <cellStyle name="Normal 6 3 2 2 2 2" xfId="1381" xr:uid="{0BEF8447-F625-4E69-A43E-E2F08A82E653}"/>
    <cellStyle name="Normal 6 3 2 2 2 2 2" xfId="1382" xr:uid="{B499F20B-B144-422B-921E-A7159BAB1962}"/>
    <cellStyle name="Normal 6 3 2 2 2 2 2 2" xfId="3919" xr:uid="{C0EB8EC0-C95B-4B7B-9D24-7DDCB57425D5}"/>
    <cellStyle name="Normal 6 3 2 2 2 2 2 2 2" xfId="3920" xr:uid="{AD7C5BC4-6B00-4C22-BDF2-F0B044221FED}"/>
    <cellStyle name="Normal 6 3 2 2 2 2 2 3" xfId="3921" xr:uid="{569A7B90-3B30-409A-8ABA-736F18F9C25B}"/>
    <cellStyle name="Normal 6 3 2 2 2 2 3" xfId="1383" xr:uid="{F2F31E88-2494-40DE-A342-6C5BB619719D}"/>
    <cellStyle name="Normal 6 3 2 2 2 2 3 2" xfId="3922" xr:uid="{6A9E0FEB-4120-4F99-803E-851CB7C556B7}"/>
    <cellStyle name="Normal 6 3 2 2 2 2 4" xfId="1384" xr:uid="{E3FD1966-2604-4F61-BCDD-C072787DE043}"/>
    <cellStyle name="Normal 6 3 2 2 2 3" xfId="1385" xr:uid="{81735650-54BB-4E3E-8483-28F37CA8DDDF}"/>
    <cellStyle name="Normal 6 3 2 2 2 3 2" xfId="1386" xr:uid="{C6AFEE02-5508-4FB6-AD82-478E5F568735}"/>
    <cellStyle name="Normal 6 3 2 2 2 3 2 2" xfId="3923" xr:uid="{899E935F-34B2-48A2-BE37-D2F8FB9144A5}"/>
    <cellStyle name="Normal 6 3 2 2 2 3 3" xfId="1387" xr:uid="{A22012D3-819B-41CE-8024-EF732B090843}"/>
    <cellStyle name="Normal 6 3 2 2 2 3 4" xfId="1388" xr:uid="{7A0DD5DB-412A-4423-A3A0-34843CCA6DE3}"/>
    <cellStyle name="Normal 6 3 2 2 2 4" xfId="1389" xr:uid="{8507BBED-1C5A-421F-B44C-20F555A7332E}"/>
    <cellStyle name="Normal 6 3 2 2 2 4 2" xfId="3924" xr:uid="{023B2D1C-23E1-4061-B979-D3E7D32130D4}"/>
    <cellStyle name="Normal 6 3 2 2 2 5" xfId="1390" xr:uid="{9197FE0A-1A4B-49BC-BCAC-290F702F7783}"/>
    <cellStyle name="Normal 6 3 2 2 2 6" xfId="1391" xr:uid="{F1469311-009B-45BE-A569-7B1E9F37ADF4}"/>
    <cellStyle name="Normal 6 3 2 2 3" xfId="1392" xr:uid="{B18D2A73-ABD1-4866-B872-5FBBDC3E2C77}"/>
    <cellStyle name="Normal 6 3 2 2 3 2" xfId="1393" xr:uid="{B56B0BA7-6A26-4F57-B237-1852B1A96D48}"/>
    <cellStyle name="Normal 6 3 2 2 3 2 2" xfId="1394" xr:uid="{5A5C91B1-E710-4740-BA6C-5F9497B62158}"/>
    <cellStyle name="Normal 6 3 2 2 3 2 2 2" xfId="3925" xr:uid="{351905AF-4814-47A0-89D2-E23634145606}"/>
    <cellStyle name="Normal 6 3 2 2 3 2 2 2 2" xfId="3926" xr:uid="{B7A6B642-9AC5-480C-89B0-080977932CDB}"/>
    <cellStyle name="Normal 6 3 2 2 3 2 2 3" xfId="3927" xr:uid="{B95F11CC-99DE-43FF-A586-8A379BBC1920}"/>
    <cellStyle name="Normal 6 3 2 2 3 2 3" xfId="1395" xr:uid="{A3E7308A-6853-47F0-B491-E0A88BB222D5}"/>
    <cellStyle name="Normal 6 3 2 2 3 2 3 2" xfId="3928" xr:uid="{1CADA82D-AA8C-46D9-A568-5967F5B0E029}"/>
    <cellStyle name="Normal 6 3 2 2 3 2 4" xfId="1396" xr:uid="{E0551F41-9F0C-4B90-A9DF-3CA0D6EE1BEE}"/>
    <cellStyle name="Normal 6 3 2 2 3 3" xfId="1397" xr:uid="{00EA012D-C28E-4497-9401-687EC8D2FAEE}"/>
    <cellStyle name="Normal 6 3 2 2 3 3 2" xfId="3929" xr:uid="{C6025B52-7734-421C-A1E1-9FE5EB3E1168}"/>
    <cellStyle name="Normal 6 3 2 2 3 3 2 2" xfId="3930" xr:uid="{4F4417B6-2DB4-4F11-B7D3-824A7CA5B420}"/>
    <cellStyle name="Normal 6 3 2 2 3 3 3" xfId="3931" xr:uid="{7401C505-267A-43D6-BC9C-C7B72C76DD6F}"/>
    <cellStyle name="Normal 6 3 2 2 3 4" xfId="1398" xr:uid="{19A494BE-9472-4EDF-8456-7DD74F8D542A}"/>
    <cellStyle name="Normal 6 3 2 2 3 4 2" xfId="3932" xr:uid="{11DA05D2-EDEB-430D-8C63-47285DD9B6DC}"/>
    <cellStyle name="Normal 6 3 2 2 3 5" xfId="1399" xr:uid="{1839FAC2-4AC0-4648-ACEB-3D5584CD10CA}"/>
    <cellStyle name="Normal 6 3 2 2 4" xfId="1400" xr:uid="{9657AD44-7A99-4DD1-8E86-0C7FB3EDBA60}"/>
    <cellStyle name="Normal 6 3 2 2 4 2" xfId="1401" xr:uid="{A375C56E-9524-4ED9-9826-F135C63A96CB}"/>
    <cellStyle name="Normal 6 3 2 2 4 2 2" xfId="3933" xr:uid="{E40E81A2-9B14-4523-B8F8-ADC271D46959}"/>
    <cellStyle name="Normal 6 3 2 2 4 2 2 2" xfId="3934" xr:uid="{3A411B8F-9047-468B-A5D2-0E0F1EB28C8C}"/>
    <cellStyle name="Normal 6 3 2 2 4 2 3" xfId="3935" xr:uid="{B7DAAFF1-9417-45DB-B50C-1930BDF9C825}"/>
    <cellStyle name="Normal 6 3 2 2 4 3" xfId="1402" xr:uid="{49C8263B-F254-45F1-A9E9-D96D0DC6E0C5}"/>
    <cellStyle name="Normal 6 3 2 2 4 3 2" xfId="3936" xr:uid="{87A9B8F5-D6A7-40A4-BD71-D76BF253E911}"/>
    <cellStyle name="Normal 6 3 2 2 4 4" xfId="1403" xr:uid="{36555BE4-C901-4A98-AC76-714690F2EB04}"/>
    <cellStyle name="Normal 6 3 2 2 5" xfId="1404" xr:uid="{40B4D8E5-33F6-4A34-8935-AE85165CD6F4}"/>
    <cellStyle name="Normal 6 3 2 2 5 2" xfId="1405" xr:uid="{B19140DD-45A3-434D-8F8C-B5718D0CF264}"/>
    <cellStyle name="Normal 6 3 2 2 5 2 2" xfId="3937" xr:uid="{8CD57139-7509-48A4-8050-FC19AD3CCABC}"/>
    <cellStyle name="Normal 6 3 2 2 5 3" xfId="1406" xr:uid="{778FC462-870B-44AE-BF91-2B4A5EB60899}"/>
    <cellStyle name="Normal 6 3 2 2 5 4" xfId="1407" xr:uid="{E5154D83-95AC-4A49-BDA3-6DC1331E7CDC}"/>
    <cellStyle name="Normal 6 3 2 2 6" xfId="1408" xr:uid="{2C376FD2-0E0F-4D4D-9938-D0E972E8DF85}"/>
    <cellStyle name="Normal 6 3 2 2 6 2" xfId="3938" xr:uid="{5352CBF9-0636-4DCA-91B0-6C23A40F295F}"/>
    <cellStyle name="Normal 6 3 2 2 7" xfId="1409" xr:uid="{E691C170-8E04-4219-ADE4-CAB70B3F3752}"/>
    <cellStyle name="Normal 6 3 2 2 8" xfId="1410" xr:uid="{DF62182A-2A5F-4067-9162-6CF13271B4C7}"/>
    <cellStyle name="Normal 6 3 2 3" xfId="1411" xr:uid="{18BDCE71-316F-4D76-A983-2E844764F4DE}"/>
    <cellStyle name="Normal 6 3 2 3 2" xfId="1412" xr:uid="{2E251C93-4611-4C48-8768-E48FF10D3D8C}"/>
    <cellStyle name="Normal 6 3 2 3 2 2" xfId="1413" xr:uid="{5C13110C-A6BD-4C42-B50D-A71400E6B2B2}"/>
    <cellStyle name="Normal 6 3 2 3 2 2 2" xfId="3939" xr:uid="{D7460D2C-CCF8-47BA-B4D0-D51EC38830AD}"/>
    <cellStyle name="Normal 6 3 2 3 2 2 2 2" xfId="3940" xr:uid="{9DD5ECF9-4801-4676-BF34-1D6FD1C4A255}"/>
    <cellStyle name="Normal 6 3 2 3 2 2 3" xfId="3941" xr:uid="{8B6857AE-BC89-4F17-A55A-F478831ECD31}"/>
    <cellStyle name="Normal 6 3 2 3 2 3" xfId="1414" xr:uid="{FDE1C462-D765-44D2-ACF1-E5B159B267B5}"/>
    <cellStyle name="Normal 6 3 2 3 2 3 2" xfId="3942" xr:uid="{F34CD203-532C-41F6-80FA-87BBE4854486}"/>
    <cellStyle name="Normal 6 3 2 3 2 4" xfId="1415" xr:uid="{B4409C53-8C11-45F6-B2D8-D3B849F1B99F}"/>
    <cellStyle name="Normal 6 3 2 3 3" xfId="1416" xr:uid="{25CAF6EF-2A2A-4479-ABB0-AB9CCF8DCBEF}"/>
    <cellStyle name="Normal 6 3 2 3 3 2" xfId="1417" xr:uid="{D850E1D0-A61F-490D-834C-8FF8A573A099}"/>
    <cellStyle name="Normal 6 3 2 3 3 2 2" xfId="3943" xr:uid="{D062B97B-D78F-456F-BB92-9869A2837D54}"/>
    <cellStyle name="Normal 6 3 2 3 3 3" xfId="1418" xr:uid="{7BE40CB8-8587-44E2-844C-925FEAA542F6}"/>
    <cellStyle name="Normal 6 3 2 3 3 4" xfId="1419" xr:uid="{2C08E263-0A79-4DC8-8683-20FD7FC3CE7B}"/>
    <cellStyle name="Normal 6 3 2 3 4" xfId="1420" xr:uid="{CA551AEF-DF2F-464C-AB43-894B51D3E68D}"/>
    <cellStyle name="Normal 6 3 2 3 4 2" xfId="3944" xr:uid="{30DD7DF0-11D7-4FAE-89E6-639C582F39CE}"/>
    <cellStyle name="Normal 6 3 2 3 5" xfId="1421" xr:uid="{9804C1BC-4391-40FB-8628-B10C720F875C}"/>
    <cellStyle name="Normal 6 3 2 3 6" xfId="1422" xr:uid="{5857323D-8485-4418-9EDD-F78B48BCC45F}"/>
    <cellStyle name="Normal 6 3 2 4" xfId="1423" xr:uid="{E272187C-5C27-4EBA-A376-26E32AF4FFC9}"/>
    <cellStyle name="Normal 6 3 2 4 2" xfId="1424" xr:uid="{17BCEC99-2AF4-480D-9A65-6A2C04EA394B}"/>
    <cellStyle name="Normal 6 3 2 4 2 2" xfId="1425" xr:uid="{6C2C71D5-F0DC-48F6-B746-A1A470C4491F}"/>
    <cellStyle name="Normal 6 3 2 4 2 2 2" xfId="3945" xr:uid="{6AA9E743-F882-4EC4-BE20-C3322A8D1FB5}"/>
    <cellStyle name="Normal 6 3 2 4 2 2 2 2" xfId="3946" xr:uid="{EF64E6E0-52B7-409A-BF4D-CCFE99EF61B7}"/>
    <cellStyle name="Normal 6 3 2 4 2 2 3" xfId="3947" xr:uid="{569707B2-8FD4-4F4A-B7B7-AB51A45D4DF1}"/>
    <cellStyle name="Normal 6 3 2 4 2 3" xfId="1426" xr:uid="{23DF85C4-A3A1-4FBA-8E8B-A5EA060117B8}"/>
    <cellStyle name="Normal 6 3 2 4 2 3 2" xfId="3948" xr:uid="{30C0C12A-51BB-4960-9915-83FF90EC75DE}"/>
    <cellStyle name="Normal 6 3 2 4 2 4" xfId="1427" xr:uid="{A35ABEAC-5F34-41D3-8B01-08604A58FE6D}"/>
    <cellStyle name="Normal 6 3 2 4 3" xfId="1428" xr:uid="{04CCC225-45BD-4718-ADF5-30F2A5D38E77}"/>
    <cellStyle name="Normal 6 3 2 4 3 2" xfId="3949" xr:uid="{072F45F0-86F0-4471-91EF-B55E6DB7550E}"/>
    <cellStyle name="Normal 6 3 2 4 3 2 2" xfId="3950" xr:uid="{3B9FE97D-EB0D-451F-9FA2-3BDB01BD23C5}"/>
    <cellStyle name="Normal 6 3 2 4 3 3" xfId="3951" xr:uid="{CF621376-2F51-45B3-A5B0-CBAB60C0EDF1}"/>
    <cellStyle name="Normal 6 3 2 4 4" xfId="1429" xr:uid="{B9AFA49E-2EF2-48B4-8FB6-AA697208C964}"/>
    <cellStyle name="Normal 6 3 2 4 4 2" xfId="3952" xr:uid="{4859F070-CDCC-45D9-BE51-A59378A9D3E4}"/>
    <cellStyle name="Normal 6 3 2 4 5" xfId="1430" xr:uid="{E8E9E1A3-F3F3-469E-BAAC-A4198819B27C}"/>
    <cellStyle name="Normal 6 3 2 5" xfId="1431" xr:uid="{20875D72-3536-4479-8370-1EF1D91A4556}"/>
    <cellStyle name="Normal 6 3 2 5 2" xfId="1432" xr:uid="{218E8F2D-6EB5-4978-B92C-F44AC3BC8BD1}"/>
    <cellStyle name="Normal 6 3 2 5 2 2" xfId="3953" xr:uid="{2B905FF1-1DFB-4521-BBB9-6D94C8AF1BBF}"/>
    <cellStyle name="Normal 6 3 2 5 2 2 2" xfId="3954" xr:uid="{1002C6FE-D82B-4DF6-B5B1-3DEA6D7FFF83}"/>
    <cellStyle name="Normal 6 3 2 5 2 3" xfId="3955" xr:uid="{417C27A1-E507-49A5-8569-B7F2A17731A4}"/>
    <cellStyle name="Normal 6 3 2 5 3" xfId="1433" xr:uid="{71B88112-264D-4EEC-B401-AD52E445AF11}"/>
    <cellStyle name="Normal 6 3 2 5 3 2" xfId="3956" xr:uid="{FB1F688A-32BD-4DAB-ABA4-CCF25726CF3C}"/>
    <cellStyle name="Normal 6 3 2 5 4" xfId="1434" xr:uid="{B878EE24-E94F-4E40-B86E-366BFF60A70C}"/>
    <cellStyle name="Normal 6 3 2 6" xfId="1435" xr:uid="{3ED01A4E-4FB0-4CC4-8E9F-79A4C89390BE}"/>
    <cellStyle name="Normal 6 3 2 6 2" xfId="1436" xr:uid="{D1ECF5FF-BD93-47A9-B756-8302633DE5C8}"/>
    <cellStyle name="Normal 6 3 2 6 2 2" xfId="3957" xr:uid="{7F65917C-B2BA-497E-8BF9-3626CFC39E17}"/>
    <cellStyle name="Normal 6 3 2 6 3" xfId="1437" xr:uid="{07FB98CD-7E61-4570-95A0-E28ECBC626AB}"/>
    <cellStyle name="Normal 6 3 2 6 4" xfId="1438" xr:uid="{AE8FF296-D9BA-4BD3-90CF-1178D4DA717C}"/>
    <cellStyle name="Normal 6 3 2 7" xfId="1439" xr:uid="{5477DAE7-B67F-4987-BD20-82FA2DBEC57D}"/>
    <cellStyle name="Normal 6 3 2 7 2" xfId="3958" xr:uid="{3DC969BB-EF6F-4B97-B4E5-94883F7746D6}"/>
    <cellStyle name="Normal 6 3 2 8" xfId="1440" xr:uid="{32246B9A-1CF6-4831-8E7E-6E28D5F777E3}"/>
    <cellStyle name="Normal 6 3 2 9" xfId="1441" xr:uid="{F7379B83-29D7-4609-A0B6-8F3ABFE69CED}"/>
    <cellStyle name="Normal 6 3 3" xfId="114" xr:uid="{0F79B478-616D-47BB-9CD1-FD8552F1D32F}"/>
    <cellStyle name="Normal 6 3 3 2" xfId="115" xr:uid="{3EA68101-33DE-42CA-97BD-32EEA840FA4A}"/>
    <cellStyle name="Normal 6 3 3 2 2" xfId="1442" xr:uid="{9E8DE420-D524-4C3E-905B-9087DECC9535}"/>
    <cellStyle name="Normal 6 3 3 2 2 2" xfId="1443" xr:uid="{B429B828-0A23-43F8-80E3-5CE270AABC6D}"/>
    <cellStyle name="Normal 6 3 3 2 2 2 2" xfId="3959" xr:uid="{7E478BB4-8201-4D59-BE5F-852DBAD4B4E4}"/>
    <cellStyle name="Normal 6 3 3 2 2 2 2 2" xfId="3960" xr:uid="{0B0E8AB2-2A21-407E-8F39-DA8D6676B7EC}"/>
    <cellStyle name="Normal 6 3 3 2 2 2 3" xfId="3961" xr:uid="{35189782-1900-4C6F-8DEF-28378B10C3A3}"/>
    <cellStyle name="Normal 6 3 3 2 2 3" xfId="1444" xr:uid="{B141756F-441B-4209-AAF9-7DB5E693C4CF}"/>
    <cellStyle name="Normal 6 3 3 2 2 3 2" xfId="3962" xr:uid="{C3895433-DB6B-485B-BED4-CC3D12729B86}"/>
    <cellStyle name="Normal 6 3 3 2 2 4" xfId="1445" xr:uid="{46AF917B-AA01-4AC1-8319-C7E4F5227AD6}"/>
    <cellStyle name="Normal 6 3 3 2 3" xfId="1446" xr:uid="{BA3CA36A-4D67-4713-960B-D02EA5B3AC92}"/>
    <cellStyle name="Normal 6 3 3 2 3 2" xfId="1447" xr:uid="{ED7E2436-D5B0-4487-A1A1-BE1DDEFC02C9}"/>
    <cellStyle name="Normal 6 3 3 2 3 2 2" xfId="3963" xr:uid="{77992FF2-FD8A-4DA8-87BD-7F5AD6C24861}"/>
    <cellStyle name="Normal 6 3 3 2 3 3" xfId="1448" xr:uid="{C1C90A2F-2031-4D0D-91BA-6254ABDEA55C}"/>
    <cellStyle name="Normal 6 3 3 2 3 4" xfId="1449" xr:uid="{57158879-1831-4720-9647-91A9A154BBB2}"/>
    <cellStyle name="Normal 6 3 3 2 4" xfId="1450" xr:uid="{6EF4C34D-6610-4AB5-A430-996D7A72ADD0}"/>
    <cellStyle name="Normal 6 3 3 2 4 2" xfId="3964" xr:uid="{9DCDAD92-A388-4676-821E-8214972DDF1B}"/>
    <cellStyle name="Normal 6 3 3 2 5" xfId="1451" xr:uid="{0F3891E7-25BC-4498-9364-CC02039B01CE}"/>
    <cellStyle name="Normal 6 3 3 2 6" xfId="1452" xr:uid="{17EB434E-7776-4DA5-96A9-F714C085A7E8}"/>
    <cellStyle name="Normal 6 3 3 3" xfId="1453" xr:uid="{20F57D52-803D-43C3-8881-A79F142783D7}"/>
    <cellStyle name="Normal 6 3 3 3 2" xfId="1454" xr:uid="{072C946E-ADF6-49F3-8EE1-D9002B87EC51}"/>
    <cellStyle name="Normal 6 3 3 3 2 2" xfId="1455" xr:uid="{DD713DF6-88A5-424F-96D8-5EBFA7D0078D}"/>
    <cellStyle name="Normal 6 3 3 3 2 2 2" xfId="3965" xr:uid="{4CBAC3D5-1C64-4727-A6A8-9180166C5920}"/>
    <cellStyle name="Normal 6 3 3 3 2 2 2 2" xfId="3966" xr:uid="{CFC84C89-8657-4F53-9650-E8428A2ABEF1}"/>
    <cellStyle name="Normal 6 3 3 3 2 2 3" xfId="3967" xr:uid="{7056E42E-7E3A-45C0-B474-993D32D0C22C}"/>
    <cellStyle name="Normal 6 3 3 3 2 3" xfId="1456" xr:uid="{6B595C40-5C64-433B-BD16-05B73F15F920}"/>
    <cellStyle name="Normal 6 3 3 3 2 3 2" xfId="3968" xr:uid="{D96B9465-922F-4804-90F6-99742D8E8FA6}"/>
    <cellStyle name="Normal 6 3 3 3 2 4" xfId="1457" xr:uid="{2BEF7BC0-F29E-4A2C-A153-3C96A49FE6A8}"/>
    <cellStyle name="Normal 6 3 3 3 3" xfId="1458" xr:uid="{5F640611-14E9-43C9-9E2D-C7AEFB999647}"/>
    <cellStyle name="Normal 6 3 3 3 3 2" xfId="3969" xr:uid="{92A390DA-5286-4899-8F3C-046136EFACD1}"/>
    <cellStyle name="Normal 6 3 3 3 3 2 2" xfId="3970" xr:uid="{64E80F83-6034-424B-BB3D-96C7AA507A45}"/>
    <cellStyle name="Normal 6 3 3 3 3 3" xfId="3971" xr:uid="{3408903E-313C-47B1-BF60-4811CAE038D7}"/>
    <cellStyle name="Normal 6 3 3 3 4" xfId="1459" xr:uid="{35C1520D-E032-4FBC-9A25-3E737CF72434}"/>
    <cellStyle name="Normal 6 3 3 3 4 2" xfId="3972" xr:uid="{0CD34B00-08A4-4727-8849-2BCF3D610F24}"/>
    <cellStyle name="Normal 6 3 3 3 5" xfId="1460" xr:uid="{F9AA56C4-DF95-4348-A38B-4A3A3FE2552B}"/>
    <cellStyle name="Normal 6 3 3 4" xfId="1461" xr:uid="{1BCD6753-A614-477B-A301-50108EA59C90}"/>
    <cellStyle name="Normal 6 3 3 4 2" xfId="1462" xr:uid="{A1458BBA-216A-4663-9A96-EE96E43198DA}"/>
    <cellStyle name="Normal 6 3 3 4 2 2" xfId="3973" xr:uid="{B29FC359-59B8-49B1-BF99-2CF09A1D0F61}"/>
    <cellStyle name="Normal 6 3 3 4 2 2 2" xfId="3974" xr:uid="{4D65BC69-3274-48B2-A6BF-E87B300AED41}"/>
    <cellStyle name="Normal 6 3 3 4 2 3" xfId="3975" xr:uid="{3E87BAB8-7219-4513-905E-26789096C3F5}"/>
    <cellStyle name="Normal 6 3 3 4 3" xfId="1463" xr:uid="{BFAD9C06-C0AD-471F-B055-EA318FB4E116}"/>
    <cellStyle name="Normal 6 3 3 4 3 2" xfId="3976" xr:uid="{5E35E416-8731-43B2-9308-31A198F1920E}"/>
    <cellStyle name="Normal 6 3 3 4 4" xfId="1464" xr:uid="{22B4A565-C44C-4CF8-B11A-22E450034FE6}"/>
    <cellStyle name="Normal 6 3 3 5" xfId="1465" xr:uid="{F4872A72-6948-4DDE-BD47-72AB665F6B81}"/>
    <cellStyle name="Normal 6 3 3 5 2" xfId="1466" xr:uid="{BAB2CCE8-E748-45FD-B9B6-B5DDE820A27C}"/>
    <cellStyle name="Normal 6 3 3 5 2 2" xfId="3977" xr:uid="{8C0C4010-ECFC-415A-8D57-019FE5BDEC5E}"/>
    <cellStyle name="Normal 6 3 3 5 3" xfId="1467" xr:uid="{C1F80820-DDE2-41D8-9014-2C5923C30F42}"/>
    <cellStyle name="Normal 6 3 3 5 4" xfId="1468" xr:uid="{425847CA-918D-4C54-8F39-88A915D66880}"/>
    <cellStyle name="Normal 6 3 3 6" xfId="1469" xr:uid="{0B990087-BF30-4F4D-9366-B5978CC1963D}"/>
    <cellStyle name="Normal 6 3 3 6 2" xfId="3978" xr:uid="{4A834DAD-F38B-4BA8-9C03-0B12A3C28B72}"/>
    <cellStyle name="Normal 6 3 3 7" xfId="1470" xr:uid="{4E86BEA9-51FE-43CA-B9AC-02EB231B5EBC}"/>
    <cellStyle name="Normal 6 3 3 8" xfId="1471" xr:uid="{4B79F3EA-A221-4E66-A1B8-45A9975DB6E2}"/>
    <cellStyle name="Normal 6 3 4" xfId="116" xr:uid="{F8E5AC32-F87A-464F-A61C-4B95CD2FB606}"/>
    <cellStyle name="Normal 6 3 4 2" xfId="1472" xr:uid="{8668ED47-3C3B-45E1-877F-76EC157B2805}"/>
    <cellStyle name="Normal 6 3 4 2 2" xfId="1473" xr:uid="{1AA1F654-A6A5-4C88-9B35-D8C5F81C084E}"/>
    <cellStyle name="Normal 6 3 4 2 2 2" xfId="1474" xr:uid="{C3E50D17-037A-4ED4-A010-7BA5919DD388}"/>
    <cellStyle name="Normal 6 3 4 2 2 2 2" xfId="3979" xr:uid="{CD4486B2-7298-4A23-804E-A98E6895E7FF}"/>
    <cellStyle name="Normal 6 3 4 2 2 3" xfId="1475" xr:uid="{55B1524D-1459-41B8-B8FC-B308F1EDDEEB}"/>
    <cellStyle name="Normal 6 3 4 2 2 4" xfId="1476" xr:uid="{5DD2FEED-0C88-4144-92BC-551D369E6FAE}"/>
    <cellStyle name="Normal 6 3 4 2 3" xfId="1477" xr:uid="{CBC4833A-FAAD-4D3A-95DA-D6686CB9588A}"/>
    <cellStyle name="Normal 6 3 4 2 3 2" xfId="3980" xr:uid="{4763A762-4979-454C-AD11-2B5821FB7279}"/>
    <cellStyle name="Normal 6 3 4 2 4" xfId="1478" xr:uid="{F3F79DD2-F73A-439E-AC4A-42B418B9A62A}"/>
    <cellStyle name="Normal 6 3 4 2 5" xfId="1479" xr:uid="{F2800216-FF91-40F0-9CB4-0041A2B00B00}"/>
    <cellStyle name="Normal 6 3 4 3" xfId="1480" xr:uid="{32B39A04-B7F7-4FAF-96D6-C3198E5FFAE1}"/>
    <cellStyle name="Normal 6 3 4 3 2" xfId="1481" xr:uid="{D02E5FD9-0D0A-43AE-8893-81E8ACB52FF2}"/>
    <cellStyle name="Normal 6 3 4 3 2 2" xfId="3981" xr:uid="{0CA17B46-A48F-4A0E-8039-E9E6BB59D05C}"/>
    <cellStyle name="Normal 6 3 4 3 3" xfId="1482" xr:uid="{0E8FED02-8D07-4EA0-9733-259D1AF037FE}"/>
    <cellStyle name="Normal 6 3 4 3 4" xfId="1483" xr:uid="{AA0464B0-AC76-4D1B-A52D-8F007E0F58C9}"/>
    <cellStyle name="Normal 6 3 4 4" xfId="1484" xr:uid="{C2198317-4022-4544-A439-02D014D47F61}"/>
    <cellStyle name="Normal 6 3 4 4 2" xfId="1485" xr:uid="{FC5F370D-0D7D-482B-80A7-8F3BF1D0E4C6}"/>
    <cellStyle name="Normal 6 3 4 4 3" xfId="1486" xr:uid="{60EE1628-91D7-4380-BBBF-FB5000C8CB65}"/>
    <cellStyle name="Normal 6 3 4 4 4" xfId="1487" xr:uid="{0D5DE2D0-316A-4910-9B35-48EB10D97C9A}"/>
    <cellStyle name="Normal 6 3 4 5" xfId="1488" xr:uid="{91D06B99-04F9-4455-93CD-3992CF63DDFD}"/>
    <cellStyle name="Normal 6 3 4 6" xfId="1489" xr:uid="{D0B9BD7A-B667-4F95-B8FF-4930039CFDBB}"/>
    <cellStyle name="Normal 6 3 4 7" xfId="1490" xr:uid="{4A064651-4C15-4C20-9335-1F97CE94049E}"/>
    <cellStyle name="Normal 6 3 5" xfId="1491" xr:uid="{99DA2B74-ABD2-4747-B8CA-D76CC5FA9291}"/>
    <cellStyle name="Normal 6 3 5 2" xfId="1492" xr:uid="{80B051D8-32D3-4412-8312-C7A217458C3A}"/>
    <cellStyle name="Normal 6 3 5 2 2" xfId="1493" xr:uid="{E96253BD-4C3C-43EA-863E-1F66AECA68E5}"/>
    <cellStyle name="Normal 6 3 5 2 2 2" xfId="3982" xr:uid="{60FCA3BE-4AEA-4C3C-96E9-9095FB1B2259}"/>
    <cellStyle name="Normal 6 3 5 2 2 2 2" xfId="3983" xr:uid="{AEB1A625-C29D-484E-BCF4-2ABE9FA7B403}"/>
    <cellStyle name="Normal 6 3 5 2 2 3" xfId="3984" xr:uid="{23B0A580-7A3B-4BCD-856D-08EE992F3647}"/>
    <cellStyle name="Normal 6 3 5 2 3" xfId="1494" xr:uid="{D2AC7E26-109C-4A11-A6BF-9BCBC9C505AC}"/>
    <cellStyle name="Normal 6 3 5 2 3 2" xfId="3985" xr:uid="{673E0530-A417-4D8D-8729-683015449D37}"/>
    <cellStyle name="Normal 6 3 5 2 4" xfId="1495" xr:uid="{EA5A6AEE-E4DE-4F45-B5F6-5BA780D2D36C}"/>
    <cellStyle name="Normal 6 3 5 3" xfId="1496" xr:uid="{3E33B3EA-1AAC-4356-B90E-E44EDA243D0A}"/>
    <cellStyle name="Normal 6 3 5 3 2" xfId="1497" xr:uid="{FB479CE3-10A8-4879-A1CB-D901963EDC56}"/>
    <cellStyle name="Normal 6 3 5 3 2 2" xfId="3986" xr:uid="{22F84341-A79D-473C-BE9E-B6054003782F}"/>
    <cellStyle name="Normal 6 3 5 3 3" xfId="1498" xr:uid="{2598688A-B9ED-416B-82C1-16CEFA1970D5}"/>
    <cellStyle name="Normal 6 3 5 3 4" xfId="1499" xr:uid="{5B4E09F4-435D-4881-AAF1-986092E97AED}"/>
    <cellStyle name="Normal 6 3 5 4" xfId="1500" xr:uid="{6F2CF81F-B398-4AC6-B122-6DDD88B7BDCC}"/>
    <cellStyle name="Normal 6 3 5 4 2" xfId="3987" xr:uid="{F86E933A-FD23-4775-BB8E-70D1CFA225C4}"/>
    <cellStyle name="Normal 6 3 5 5" xfId="1501" xr:uid="{A7CA91B1-C452-45EB-A823-048B2DBDCB06}"/>
    <cellStyle name="Normal 6 3 5 6" xfId="1502" xr:uid="{D3DC2D83-1AC5-498B-A7FD-06C79EE64B39}"/>
    <cellStyle name="Normal 6 3 6" xfId="1503" xr:uid="{F8AAA84E-8B0D-4AC2-8CE5-066DE56FA3A4}"/>
    <cellStyle name="Normal 6 3 6 2" xfId="1504" xr:uid="{C1359914-513D-4615-9DBD-E2C291B721EA}"/>
    <cellStyle name="Normal 6 3 6 2 2" xfId="1505" xr:uid="{7F92AE7B-08F9-496E-B92E-A3AF25D1E5A1}"/>
    <cellStyle name="Normal 6 3 6 2 2 2" xfId="3988" xr:uid="{0C4C2AD8-3C01-46BA-A8F9-8B10299DDDC1}"/>
    <cellStyle name="Normal 6 3 6 2 3" xfId="1506" xr:uid="{D996BF5E-56BC-4038-B64B-8A01A410549D}"/>
    <cellStyle name="Normal 6 3 6 2 4" xfId="1507" xr:uid="{D33CE163-D9D5-497B-B994-AE769F012341}"/>
    <cellStyle name="Normal 6 3 6 3" xfId="1508" xr:uid="{6388D613-3FC8-4567-A211-FE0706F77972}"/>
    <cellStyle name="Normal 6 3 6 3 2" xfId="3989" xr:uid="{1BCEE886-A6B5-4788-ACF4-61C24994E61A}"/>
    <cellStyle name="Normal 6 3 6 4" xfId="1509" xr:uid="{D2725507-4149-40E8-8F09-0D9D0E33970B}"/>
    <cellStyle name="Normal 6 3 6 5" xfId="1510" xr:uid="{E04341D1-C87A-45F0-9714-E7A4D6D652C6}"/>
    <cellStyle name="Normal 6 3 7" xfId="1511" xr:uid="{A85E6833-F5C8-4F83-890F-3325630C614B}"/>
    <cellStyle name="Normal 6 3 7 2" xfId="1512" xr:uid="{0A31D3CE-5A32-43C4-ADAD-C4B66EC541AD}"/>
    <cellStyle name="Normal 6 3 7 2 2" xfId="3990" xr:uid="{09C777E5-282B-4782-95CB-C5F571D21E31}"/>
    <cellStyle name="Normal 6 3 7 3" xfId="1513" xr:uid="{2D73E19B-CD62-4573-86DA-C897770164FA}"/>
    <cellStyle name="Normal 6 3 7 4" xfId="1514" xr:uid="{8D6D766D-CF34-4B63-8510-A9DBC9F6B229}"/>
    <cellStyle name="Normal 6 3 8" xfId="1515" xr:uid="{0692AF94-8E7D-4DF8-B7F8-5655C3F1968B}"/>
    <cellStyle name="Normal 6 3 8 2" xfId="1516" xr:uid="{3A12FACE-4314-4533-BEF1-FAE2FE16B1F2}"/>
    <cellStyle name="Normal 6 3 8 3" xfId="1517" xr:uid="{AA4B282B-9248-4812-A3BA-35A6697B2398}"/>
    <cellStyle name="Normal 6 3 8 4" xfId="1518" xr:uid="{07B03685-3FEE-41AD-8273-E28BD2F4BA52}"/>
    <cellStyle name="Normal 6 3 9" xfId="1519" xr:uid="{350FCB4C-9CA6-4EF8-AE59-0CA6E8A6CCA6}"/>
    <cellStyle name="Normal 6 4" xfId="117" xr:uid="{52D5356E-C25C-4745-91FA-28C1ABFAC54E}"/>
    <cellStyle name="Normal 6 4 10" xfId="1520" xr:uid="{F42CF815-81D5-42CF-889D-FECF03A4C319}"/>
    <cellStyle name="Normal 6 4 11" xfId="1521" xr:uid="{AF3BB050-592B-4146-954F-9C14F5F7E643}"/>
    <cellStyle name="Normal 6 4 2" xfId="118" xr:uid="{25C03794-7464-4F81-9331-598CD2FDEAC7}"/>
    <cellStyle name="Normal 6 4 2 2" xfId="119" xr:uid="{E9044B3A-679B-48B2-9EA3-4626D149F1FD}"/>
    <cellStyle name="Normal 6 4 2 2 2" xfId="1522" xr:uid="{918912A2-628F-4A29-8032-25C3DB793D6C}"/>
    <cellStyle name="Normal 6 4 2 2 2 2" xfId="1523" xr:uid="{2E40BD0D-5E2A-4464-B531-B6E5BBC36CFB}"/>
    <cellStyle name="Normal 6 4 2 2 2 2 2" xfId="1524" xr:uid="{06E6A4DD-1811-472C-94D7-89558B3377DF}"/>
    <cellStyle name="Normal 6 4 2 2 2 2 2 2" xfId="3991" xr:uid="{B7F67BB7-6E34-4C7C-8A29-27DF86A09034}"/>
    <cellStyle name="Normal 6 4 2 2 2 2 3" xfId="1525" xr:uid="{47F88567-C2EC-4AAF-87D2-A2C4B15CC8EF}"/>
    <cellStyle name="Normal 6 4 2 2 2 2 4" xfId="1526" xr:uid="{37F16DF0-00C9-4118-9781-DA1C7F1D1900}"/>
    <cellStyle name="Normal 6 4 2 2 2 3" xfId="1527" xr:uid="{EDC0C15E-F96E-4026-8AE1-8315DBE577BB}"/>
    <cellStyle name="Normal 6 4 2 2 2 3 2" xfId="1528" xr:uid="{08CE1F3B-C4F4-48CA-9D22-5E1BCA26B96E}"/>
    <cellStyle name="Normal 6 4 2 2 2 3 3" xfId="1529" xr:uid="{556EC3F4-76CD-4158-838E-AC6373EE7A27}"/>
    <cellStyle name="Normal 6 4 2 2 2 3 4" xfId="1530" xr:uid="{355179D0-9B7F-44ED-B668-651B8AE24992}"/>
    <cellStyle name="Normal 6 4 2 2 2 4" xfId="1531" xr:uid="{19908106-ABAB-4E3E-ADF2-948975F0B738}"/>
    <cellStyle name="Normal 6 4 2 2 2 5" xfId="1532" xr:uid="{668137D5-1A68-41E4-95BA-5D06D415D266}"/>
    <cellStyle name="Normal 6 4 2 2 2 6" xfId="1533" xr:uid="{A5720F22-02B6-4718-B23D-708802E2E492}"/>
    <cellStyle name="Normal 6 4 2 2 3" xfId="1534" xr:uid="{1F546309-9B99-4F28-B644-BF3D90967B23}"/>
    <cellStyle name="Normal 6 4 2 2 3 2" xfId="1535" xr:uid="{9BA7D024-5AC4-4F34-939E-CE864739852C}"/>
    <cellStyle name="Normal 6 4 2 2 3 2 2" xfId="1536" xr:uid="{BDC621EA-D80F-4E86-8577-480529B7103C}"/>
    <cellStyle name="Normal 6 4 2 2 3 2 3" xfId="1537" xr:uid="{6EDA4F06-4D51-4C29-9404-52235B3C76BE}"/>
    <cellStyle name="Normal 6 4 2 2 3 2 4" xfId="1538" xr:uid="{C133187F-FF1C-4C1D-98BC-43D101E439C2}"/>
    <cellStyle name="Normal 6 4 2 2 3 3" xfId="1539" xr:uid="{661ABA7C-E25C-4A35-A683-4650C48603F6}"/>
    <cellStyle name="Normal 6 4 2 2 3 4" xfId="1540" xr:uid="{15B61EA0-5F3A-47D4-B9AE-5FF13E16E2AB}"/>
    <cellStyle name="Normal 6 4 2 2 3 5" xfId="1541" xr:uid="{CF165087-7119-4A1E-B8F3-C5B51E8B2E38}"/>
    <cellStyle name="Normal 6 4 2 2 4" xfId="1542" xr:uid="{5F2F730F-6579-48CE-82C0-F4E8533D7D37}"/>
    <cellStyle name="Normal 6 4 2 2 4 2" xfId="1543" xr:uid="{2E301BC9-6942-4B29-A36D-CCE8AE5C9C13}"/>
    <cellStyle name="Normal 6 4 2 2 4 3" xfId="1544" xr:uid="{828769F4-C719-48C6-AF49-D7AFFF31A894}"/>
    <cellStyle name="Normal 6 4 2 2 4 4" xfId="1545" xr:uid="{079A3A19-3DF0-446E-B010-9390A9831E3C}"/>
    <cellStyle name="Normal 6 4 2 2 5" xfId="1546" xr:uid="{91CAE22C-171C-42C2-BF99-BB8531186C66}"/>
    <cellStyle name="Normal 6 4 2 2 5 2" xfId="1547" xr:uid="{8560DFA3-F8A9-4439-AAC7-80AA79701F88}"/>
    <cellStyle name="Normal 6 4 2 2 5 3" xfId="1548" xr:uid="{D7CCAA0D-04E5-4706-99A5-36263010F1A0}"/>
    <cellStyle name="Normal 6 4 2 2 5 4" xfId="1549" xr:uid="{253FE7B7-4D86-4D7E-A0D8-A418EEC15971}"/>
    <cellStyle name="Normal 6 4 2 2 6" xfId="1550" xr:uid="{9404CFDF-5951-487E-A021-F3932B98416E}"/>
    <cellStyle name="Normal 6 4 2 2 7" xfId="1551" xr:uid="{54E7D066-A5B6-4533-A766-2053826B91E0}"/>
    <cellStyle name="Normal 6 4 2 2 8" xfId="1552" xr:uid="{929E17F8-C8BA-460D-9242-DFF10EA6A788}"/>
    <cellStyle name="Normal 6 4 2 3" xfId="1553" xr:uid="{E2B6FB61-7922-4C66-B3D3-BD71BDEEEA23}"/>
    <cellStyle name="Normal 6 4 2 3 2" xfId="1554" xr:uid="{672A2E28-96B3-419C-AF27-223A1CE02A04}"/>
    <cellStyle name="Normal 6 4 2 3 2 2" xfId="1555" xr:uid="{E0C46EB8-6BEA-4557-BD93-9FD149B0ACE8}"/>
    <cellStyle name="Normal 6 4 2 3 2 2 2" xfId="3992" xr:uid="{DF6278CA-D439-445E-9C7D-F42FC1B8D855}"/>
    <cellStyle name="Normal 6 4 2 3 2 2 2 2" xfId="3993" xr:uid="{61245333-599A-4165-A915-0AFA2F55007D}"/>
    <cellStyle name="Normal 6 4 2 3 2 2 3" xfId="3994" xr:uid="{422D929E-DB29-48D3-906E-09C305AA2427}"/>
    <cellStyle name="Normal 6 4 2 3 2 3" xfId="1556" xr:uid="{90E9D1B6-4801-4A1D-A16F-31E2F345CEF7}"/>
    <cellStyle name="Normal 6 4 2 3 2 3 2" xfId="3995" xr:uid="{6019E725-4FE2-4F80-98D0-B0D6A98C02FD}"/>
    <cellStyle name="Normal 6 4 2 3 2 4" xfId="1557" xr:uid="{54858A5E-897C-4DEA-8CD5-704A8BFAB619}"/>
    <cellStyle name="Normal 6 4 2 3 3" xfId="1558" xr:uid="{D4FC835B-DD1C-4654-880E-D786C21D3337}"/>
    <cellStyle name="Normal 6 4 2 3 3 2" xfId="1559" xr:uid="{A4677D42-40FE-420E-ABFA-B8E70065396F}"/>
    <cellStyle name="Normal 6 4 2 3 3 2 2" xfId="3996" xr:uid="{76684858-364E-4625-8D6A-16660B144D63}"/>
    <cellStyle name="Normal 6 4 2 3 3 3" xfId="1560" xr:uid="{3E742478-FD62-43B2-80F0-A6791FA002B9}"/>
    <cellStyle name="Normal 6 4 2 3 3 4" xfId="1561" xr:uid="{ADD3D7C8-C000-48F9-8D41-7013ED6C6A78}"/>
    <cellStyle name="Normal 6 4 2 3 4" xfId="1562" xr:uid="{2E4EAA85-40E1-46A8-85C8-15EE821D1963}"/>
    <cellStyle name="Normal 6 4 2 3 4 2" xfId="3997" xr:uid="{160B3105-461A-43EB-9AD5-B2286B5EBA8E}"/>
    <cellStyle name="Normal 6 4 2 3 5" xfId="1563" xr:uid="{8D014B21-0A3F-4D0D-937F-6FC552BE8C96}"/>
    <cellStyle name="Normal 6 4 2 3 6" xfId="1564" xr:uid="{628BE423-56A9-47E4-9705-DDCF1C2C2142}"/>
    <cellStyle name="Normal 6 4 2 4" xfId="1565" xr:uid="{2F144E5D-0010-4C95-A96F-0A0C1BF346D6}"/>
    <cellStyle name="Normal 6 4 2 4 2" xfId="1566" xr:uid="{FFADF7BF-E042-4033-9FF4-3ABFF4B775F8}"/>
    <cellStyle name="Normal 6 4 2 4 2 2" xfId="1567" xr:uid="{2847B8FB-4A19-4469-B8E9-E5B20D29F28E}"/>
    <cellStyle name="Normal 6 4 2 4 2 2 2" xfId="3998" xr:uid="{3BBCC750-1DEE-4BF8-A92D-27FE6A03F605}"/>
    <cellStyle name="Normal 6 4 2 4 2 3" xfId="1568" xr:uid="{554927C4-ECBF-402A-AC6F-333A339DC340}"/>
    <cellStyle name="Normal 6 4 2 4 2 4" xfId="1569" xr:uid="{B44A810A-F8D5-4E59-AACA-0F3B8D36699A}"/>
    <cellStyle name="Normal 6 4 2 4 3" xfId="1570" xr:uid="{10EA27D9-B513-4A8D-920B-43C326C42848}"/>
    <cellStyle name="Normal 6 4 2 4 3 2" xfId="3999" xr:uid="{17673385-7501-4A81-AB02-F3E69BBA578E}"/>
    <cellStyle name="Normal 6 4 2 4 4" xfId="1571" xr:uid="{CFB4C603-AB8A-4A91-9C03-A27D6A118B1A}"/>
    <cellStyle name="Normal 6 4 2 4 5" xfId="1572" xr:uid="{DA18E7F1-05F0-4BC4-A1F5-32F31915CA5B}"/>
    <cellStyle name="Normal 6 4 2 5" xfId="1573" xr:uid="{C3968446-B373-4376-94AD-89CE6FC7AA81}"/>
    <cellStyle name="Normal 6 4 2 5 2" xfId="1574" xr:uid="{E06772ED-0A99-4358-9086-375277EAA0A3}"/>
    <cellStyle name="Normal 6 4 2 5 2 2" xfId="4000" xr:uid="{4595E3F3-238B-46FF-8C81-AB1CFE225743}"/>
    <cellStyle name="Normal 6 4 2 5 3" xfId="1575" xr:uid="{8A095FBE-52D8-4703-8CF1-ACCAD293D1D5}"/>
    <cellStyle name="Normal 6 4 2 5 4" xfId="1576" xr:uid="{E40B1083-1335-4DF5-97E2-4E7D6DE7F262}"/>
    <cellStyle name="Normal 6 4 2 6" xfId="1577" xr:uid="{7730A468-E674-4BE1-A133-4A7CB11E660E}"/>
    <cellStyle name="Normal 6 4 2 6 2" xfId="1578" xr:uid="{F2A0C303-C6A7-412E-A899-391ADFB89ACA}"/>
    <cellStyle name="Normal 6 4 2 6 3" xfId="1579" xr:uid="{56FCABF1-31B5-405F-B3BF-53CEDF3AC437}"/>
    <cellStyle name="Normal 6 4 2 6 4" xfId="1580" xr:uid="{6C30AD7B-6B10-4597-8290-70F7D6E915AD}"/>
    <cellStyle name="Normal 6 4 2 7" xfId="1581" xr:uid="{FC2A8C74-AF73-4C2A-A955-7677DCE55D4A}"/>
    <cellStyle name="Normal 6 4 2 8" xfId="1582" xr:uid="{27BF0585-497F-43B0-B7D0-3442D169D52A}"/>
    <cellStyle name="Normal 6 4 2 9" xfId="1583" xr:uid="{A6F87DAD-F1F8-4FAA-A3A8-E53C317A23AE}"/>
    <cellStyle name="Normal 6 4 3" xfId="120" xr:uid="{F4E4B969-4375-46B9-A7C3-8B5200A48D0F}"/>
    <cellStyle name="Normal 6 4 3 2" xfId="121" xr:uid="{D7DE7EFB-7763-44AA-8B6E-E6A4AA82879D}"/>
    <cellStyle name="Normal 6 4 3 2 2" xfId="1584" xr:uid="{05CC04F2-B327-4117-9435-6BE0B4619CC2}"/>
    <cellStyle name="Normal 6 4 3 2 2 2" xfId="1585" xr:uid="{D6FD9471-95E9-4C38-98DA-CB10EA34653A}"/>
    <cellStyle name="Normal 6 4 3 2 2 2 2" xfId="4001" xr:uid="{0345364F-BD91-41AF-9A86-157C5DDAADBF}"/>
    <cellStyle name="Normal 6 4 3 2 2 3" xfId="1586" xr:uid="{1344FFF2-1679-4A5D-BAB5-08F53E4709D5}"/>
    <cellStyle name="Normal 6 4 3 2 2 4" xfId="1587" xr:uid="{3DB91ACC-EC42-45C2-B997-AEAB3E66CA60}"/>
    <cellStyle name="Normal 6 4 3 2 3" xfId="1588" xr:uid="{E42A34E3-1973-493A-B173-C4113296541A}"/>
    <cellStyle name="Normal 6 4 3 2 3 2" xfId="1589" xr:uid="{A8EBE972-8C0F-4DBE-90C1-B45BA0BC9883}"/>
    <cellStyle name="Normal 6 4 3 2 3 3" xfId="1590" xr:uid="{E5EA27B1-BA5D-4025-8467-C4BE2CAD9ED3}"/>
    <cellStyle name="Normal 6 4 3 2 3 4" xfId="1591" xr:uid="{527B2050-C661-4654-9E30-2E8FD0663674}"/>
    <cellStyle name="Normal 6 4 3 2 4" xfId="1592" xr:uid="{0826A2A1-0DEE-4501-BCDD-DBADE478D6DF}"/>
    <cellStyle name="Normal 6 4 3 2 5" xfId="1593" xr:uid="{CB69E4E2-F6C4-4D93-8A3F-195E6390FC04}"/>
    <cellStyle name="Normal 6 4 3 2 6" xfId="1594" xr:uid="{8DBCEFB7-8644-4C07-A499-A93118D41F3F}"/>
    <cellStyle name="Normal 6 4 3 3" xfId="1595" xr:uid="{4F6F74E0-66AD-4194-99B1-FC48D41AAE9F}"/>
    <cellStyle name="Normal 6 4 3 3 2" xfId="1596" xr:uid="{A733DFC6-4AE2-40D4-BEC0-9A4B8B534ECC}"/>
    <cellStyle name="Normal 6 4 3 3 2 2" xfId="1597" xr:uid="{2B63BFBD-897C-42D3-B726-32281EB66694}"/>
    <cellStyle name="Normal 6 4 3 3 2 3" xfId="1598" xr:uid="{FAC169C1-1B98-4A21-84E4-4DFFAF8561E1}"/>
    <cellStyle name="Normal 6 4 3 3 2 4" xfId="1599" xr:uid="{D5E9233A-AEF1-42D4-9DFC-E639599594DD}"/>
    <cellStyle name="Normal 6 4 3 3 3" xfId="1600" xr:uid="{A86AD304-8BED-4B46-B204-DAA9603EFBA1}"/>
    <cellStyle name="Normal 6 4 3 3 4" xfId="1601" xr:uid="{0995C592-E63E-45D2-A8BE-EDDA2C4EE5BC}"/>
    <cellStyle name="Normal 6 4 3 3 5" xfId="1602" xr:uid="{15DA5FF7-CBF7-4601-AB79-3CE03CB587FE}"/>
    <cellStyle name="Normal 6 4 3 4" xfId="1603" xr:uid="{2A64C47A-838C-44E5-BA7C-91CCC78BEFB1}"/>
    <cellStyle name="Normal 6 4 3 4 2" xfId="1604" xr:uid="{FEE372D1-EFDF-46E9-B940-F7AD03AE099F}"/>
    <cellStyle name="Normal 6 4 3 4 3" xfId="1605" xr:uid="{93DB60CA-F381-4947-9860-89D1E887EA5E}"/>
    <cellStyle name="Normal 6 4 3 4 4" xfId="1606" xr:uid="{F39C424A-5DE3-4A2E-A6C3-4716F2910C68}"/>
    <cellStyle name="Normal 6 4 3 5" xfId="1607" xr:uid="{9D9B1457-198C-4F74-AB36-417856687D41}"/>
    <cellStyle name="Normal 6 4 3 5 2" xfId="1608" xr:uid="{8101F5F6-7A06-4416-A3D2-D447FB1DEB15}"/>
    <cellStyle name="Normal 6 4 3 5 3" xfId="1609" xr:uid="{E5FD61F5-4CA5-4809-8F82-1605F72D6064}"/>
    <cellStyle name="Normal 6 4 3 5 4" xfId="1610" xr:uid="{2279A475-B9BB-44FA-B7BC-C6BCDC583B2A}"/>
    <cellStyle name="Normal 6 4 3 6" xfId="1611" xr:uid="{F7BAF9A5-312B-4424-9497-3EF0013EA3CF}"/>
    <cellStyle name="Normal 6 4 3 7" xfId="1612" xr:uid="{3D4B4EE2-CB31-45AA-A72B-4BEE9CFEE5F9}"/>
    <cellStyle name="Normal 6 4 3 8" xfId="1613" xr:uid="{E794C0CD-6BA9-4D73-A132-297814B4C169}"/>
    <cellStyle name="Normal 6 4 4" xfId="122" xr:uid="{2F1895D9-0431-468B-988D-626AF428A68D}"/>
    <cellStyle name="Normal 6 4 4 2" xfId="1614" xr:uid="{0116CB64-B775-4C86-823E-8A404D1A0157}"/>
    <cellStyle name="Normal 6 4 4 2 2" xfId="1615" xr:uid="{9FD97B55-4CEA-489F-86D4-B460E0D4F1CE}"/>
    <cellStyle name="Normal 6 4 4 2 2 2" xfId="1616" xr:uid="{B196FE83-0A46-47D5-BFFF-12387FB46A56}"/>
    <cellStyle name="Normal 6 4 4 2 2 2 2" xfId="4002" xr:uid="{555A0F6E-5064-426E-827F-D9339F783B98}"/>
    <cellStyle name="Normal 6 4 4 2 2 3" xfId="1617" xr:uid="{BE08D50B-1991-48BA-BAC2-191C532CD688}"/>
    <cellStyle name="Normal 6 4 4 2 2 4" xfId="1618" xr:uid="{2CA00EE5-F6C7-4E59-B3F8-3D254B721837}"/>
    <cellStyle name="Normal 6 4 4 2 3" xfId="1619" xr:uid="{958686AD-7FD2-47BD-BF0D-DE35907149FE}"/>
    <cellStyle name="Normal 6 4 4 2 3 2" xfId="4003" xr:uid="{6BF415B5-200F-4936-8E75-3B88D298DCF6}"/>
    <cellStyle name="Normal 6 4 4 2 4" xfId="1620" xr:uid="{A041238A-6F3F-4AD9-8B0B-FE8748E3FC8D}"/>
    <cellStyle name="Normal 6 4 4 2 5" xfId="1621" xr:uid="{B3370D3F-13C7-4FD2-93E7-9771210F0593}"/>
    <cellStyle name="Normal 6 4 4 3" xfId="1622" xr:uid="{36A75B6D-18EC-4439-88BB-647D707A161E}"/>
    <cellStyle name="Normal 6 4 4 3 2" xfId="1623" xr:uid="{E9E2D7A1-B08F-45B1-805B-C8DEE393F737}"/>
    <cellStyle name="Normal 6 4 4 3 2 2" xfId="4004" xr:uid="{E3AADF8A-7614-43C8-831B-14195E580C97}"/>
    <cellStyle name="Normal 6 4 4 3 3" xfId="1624" xr:uid="{48BDFC53-15AB-4944-8DBE-4E999486B16D}"/>
    <cellStyle name="Normal 6 4 4 3 4" xfId="1625" xr:uid="{A7402F5B-857D-422A-B3F0-5E86AF2D07C8}"/>
    <cellStyle name="Normal 6 4 4 4" xfId="1626" xr:uid="{5F7E342E-4EE9-438C-B5A3-E1458BEB9698}"/>
    <cellStyle name="Normal 6 4 4 4 2" xfId="1627" xr:uid="{887DA707-AFEB-417E-A2E3-FEB5D4B15140}"/>
    <cellStyle name="Normal 6 4 4 4 3" xfId="1628" xr:uid="{0CA7C856-7F9F-4E06-B8A0-A4F634D57310}"/>
    <cellStyle name="Normal 6 4 4 4 4" xfId="1629" xr:uid="{BBA3A0AA-9F46-42F1-8FB8-00C16D1B8880}"/>
    <cellStyle name="Normal 6 4 4 5" xfId="1630" xr:uid="{00F0B157-A83A-449B-B113-72D91F8C72D4}"/>
    <cellStyle name="Normal 6 4 4 6" xfId="1631" xr:uid="{E4F8797F-D81E-4BC8-9B36-1658E1807176}"/>
    <cellStyle name="Normal 6 4 4 7" xfId="1632" xr:uid="{5579E6E8-E0D4-4D3B-A852-6820DA36FBEB}"/>
    <cellStyle name="Normal 6 4 5" xfId="1633" xr:uid="{B284D718-C6F0-4D90-BCEC-4131CD2A6599}"/>
    <cellStyle name="Normal 6 4 5 2" xfId="1634" xr:uid="{0350E428-B36F-44F6-A1CC-A9DA9339D081}"/>
    <cellStyle name="Normal 6 4 5 2 2" xfId="1635" xr:uid="{605835A1-CEEF-43D1-A931-FD08B453F1CC}"/>
    <cellStyle name="Normal 6 4 5 2 2 2" xfId="4005" xr:uid="{208BB131-2D40-4E1F-94C8-ADFBB9731450}"/>
    <cellStyle name="Normal 6 4 5 2 3" xfId="1636" xr:uid="{2784CD5D-7F75-422C-8B7B-1BDC8F75FB31}"/>
    <cellStyle name="Normal 6 4 5 2 4" xfId="1637" xr:uid="{217B143C-E598-48B5-9B38-819172036A27}"/>
    <cellStyle name="Normal 6 4 5 3" xfId="1638" xr:uid="{26B67A35-459C-4CB4-A40D-B1413DEE98F4}"/>
    <cellStyle name="Normal 6 4 5 3 2" xfId="1639" xr:uid="{1BFAB0A2-39FE-4FE1-842A-5C7995866619}"/>
    <cellStyle name="Normal 6 4 5 3 3" xfId="1640" xr:uid="{7F243F6E-320E-46F1-84F3-AE6040364AAA}"/>
    <cellStyle name="Normal 6 4 5 3 4" xfId="1641" xr:uid="{53D05A59-18A5-41FE-A6F7-92367C9424D4}"/>
    <cellStyle name="Normal 6 4 5 4" xfId="1642" xr:uid="{4169485C-FEBD-4E77-B9FF-D151F156B442}"/>
    <cellStyle name="Normal 6 4 5 5" xfId="1643" xr:uid="{8F329F74-2E4B-4487-9A14-EA48D53961A2}"/>
    <cellStyle name="Normal 6 4 5 6" xfId="1644" xr:uid="{DFC7FD88-B0D3-4AD6-A07B-2161FE095046}"/>
    <cellStyle name="Normal 6 4 6" xfId="1645" xr:uid="{B2D49059-E533-4022-BD78-74564C650A98}"/>
    <cellStyle name="Normal 6 4 6 2" xfId="1646" xr:uid="{49FCF031-F1A3-473D-8FA3-8E03F245AAC2}"/>
    <cellStyle name="Normal 6 4 6 2 2" xfId="1647" xr:uid="{EC6E0158-FC62-4DD6-81A5-6677AB06D8B2}"/>
    <cellStyle name="Normal 6 4 6 2 3" xfId="1648" xr:uid="{06FBDE40-1807-4143-9B22-3FD044D88F8A}"/>
    <cellStyle name="Normal 6 4 6 2 4" xfId="1649" xr:uid="{9E7F62A8-B745-4D7F-92FF-EF1E1109E43C}"/>
    <cellStyle name="Normal 6 4 6 3" xfId="1650" xr:uid="{24582BC2-D1C6-4CCA-B09A-B5C562486B37}"/>
    <cellStyle name="Normal 6 4 6 4" xfId="1651" xr:uid="{5DEB5011-0471-4A63-ADAC-29D2BCD3D7AA}"/>
    <cellStyle name="Normal 6 4 6 5" xfId="1652" xr:uid="{008D46C5-61AC-4C50-88DC-6C1E2A442CC5}"/>
    <cellStyle name="Normal 6 4 7" xfId="1653" xr:uid="{FB00E2A5-C9C6-4227-ABAC-B14562E3C7FB}"/>
    <cellStyle name="Normal 6 4 7 2" xfId="1654" xr:uid="{4842D139-8749-42AF-B17A-035BC3E188A5}"/>
    <cellStyle name="Normal 6 4 7 3" xfId="1655" xr:uid="{CB49702A-1E8F-4235-B037-C136AD854201}"/>
    <cellStyle name="Normal 6 4 7 3 2" xfId="4378" xr:uid="{7D0C7A5E-EDC5-4E50-93C6-526549672508}"/>
    <cellStyle name="Normal 6 4 7 4" xfId="1656" xr:uid="{E55BB170-13C0-4508-8316-B6AB5EE61E06}"/>
    <cellStyle name="Normal 6 4 8" xfId="1657" xr:uid="{D26B7BF7-CBF1-4715-90A0-6B637FF87F15}"/>
    <cellStyle name="Normal 6 4 8 2" xfId="1658" xr:uid="{5872F637-5A1F-4AEB-A943-A1B6D68E91AD}"/>
    <cellStyle name="Normal 6 4 8 3" xfId="1659" xr:uid="{53166106-6726-4D16-87BC-F2FC10FB5682}"/>
    <cellStyle name="Normal 6 4 8 4" xfId="1660" xr:uid="{217DFAC2-BC5D-46F3-A5C7-22C35B91BAE6}"/>
    <cellStyle name="Normal 6 4 9" xfId="1661" xr:uid="{8EB397A0-D744-4649-A50D-9A829CFB63F6}"/>
    <cellStyle name="Normal 6 5" xfId="123" xr:uid="{CE5123AA-5435-4FCC-8B16-92F697F14E72}"/>
    <cellStyle name="Normal 6 5 10" xfId="1662" xr:uid="{23136460-5498-4CC2-A263-029BB8C6E9E4}"/>
    <cellStyle name="Normal 6 5 11" xfId="1663" xr:uid="{D30D4F24-1B29-4802-931D-5F001E049EF9}"/>
    <cellStyle name="Normal 6 5 2" xfId="124" xr:uid="{1F688529-B4C2-4A03-A0A1-7979B753E5AD}"/>
    <cellStyle name="Normal 6 5 2 2" xfId="1664" xr:uid="{D4145DA2-0EC6-4385-BBD1-86F4E8025657}"/>
    <cellStyle name="Normal 6 5 2 2 2" xfId="1665" xr:uid="{FEB50A50-2133-44D7-90EE-171DF6B63A4F}"/>
    <cellStyle name="Normal 6 5 2 2 2 2" xfId="1666" xr:uid="{891438E0-5767-4F6E-8FFD-8732235947E4}"/>
    <cellStyle name="Normal 6 5 2 2 2 2 2" xfId="1667" xr:uid="{90FB209F-1F79-4B40-BB83-A3893B3549B6}"/>
    <cellStyle name="Normal 6 5 2 2 2 2 3" xfId="1668" xr:uid="{33638BB0-2AB9-4A31-9D61-C36353F6C72A}"/>
    <cellStyle name="Normal 6 5 2 2 2 2 4" xfId="1669" xr:uid="{39A2B266-735C-4920-9510-2E95BBAF7002}"/>
    <cellStyle name="Normal 6 5 2 2 2 3" xfId="1670" xr:uid="{5100407E-080A-4C15-8097-B8902532FAE3}"/>
    <cellStyle name="Normal 6 5 2 2 2 3 2" xfId="1671" xr:uid="{FA0D9FE8-38E5-4FEA-BFF3-378CB6A65DB2}"/>
    <cellStyle name="Normal 6 5 2 2 2 3 3" xfId="1672" xr:uid="{D398125B-21F4-4DF9-A694-6E52B1176354}"/>
    <cellStyle name="Normal 6 5 2 2 2 3 4" xfId="1673" xr:uid="{ECFD7560-E36D-4161-A8E3-2BE287584B35}"/>
    <cellStyle name="Normal 6 5 2 2 2 4" xfId="1674" xr:uid="{9AC12412-447C-4499-A83F-AECE073DB598}"/>
    <cellStyle name="Normal 6 5 2 2 2 5" xfId="1675" xr:uid="{CC9CFC89-3192-4542-98C0-F9F70D2FF860}"/>
    <cellStyle name="Normal 6 5 2 2 2 6" xfId="1676" xr:uid="{63180C78-B378-482A-9D4D-15E35B48D08A}"/>
    <cellStyle name="Normal 6 5 2 2 3" xfId="1677" xr:uid="{96B707FB-0A8F-4F5B-846F-65471BC397E4}"/>
    <cellStyle name="Normal 6 5 2 2 3 2" xfId="1678" xr:uid="{EAD2CFAE-310D-4AA2-B7F9-862637519ED4}"/>
    <cellStyle name="Normal 6 5 2 2 3 2 2" xfId="1679" xr:uid="{05C6F955-2D21-4191-BB34-931656C6F5A1}"/>
    <cellStyle name="Normal 6 5 2 2 3 2 3" xfId="1680" xr:uid="{2F414CBE-8F41-4143-B346-6512E55031EA}"/>
    <cellStyle name="Normal 6 5 2 2 3 2 4" xfId="1681" xr:uid="{2D547821-3530-4586-8B8C-604AA26964FA}"/>
    <cellStyle name="Normal 6 5 2 2 3 3" xfId="1682" xr:uid="{77075538-F386-47F0-A067-10114D0549D7}"/>
    <cellStyle name="Normal 6 5 2 2 3 4" xfId="1683" xr:uid="{99D80469-50E4-43CF-A74E-B0BA2D70C422}"/>
    <cellStyle name="Normal 6 5 2 2 3 5" xfId="1684" xr:uid="{CEA5E292-452D-49DE-B2CA-3B9594D0E263}"/>
    <cellStyle name="Normal 6 5 2 2 4" xfId="1685" xr:uid="{253AC6BC-47BB-4C23-8349-E2C1F879A2AD}"/>
    <cellStyle name="Normal 6 5 2 2 4 2" xfId="1686" xr:uid="{3F2B3143-8E4E-4DB1-98B1-6734D4BBA890}"/>
    <cellStyle name="Normal 6 5 2 2 4 3" xfId="1687" xr:uid="{502EF181-D06C-4AE7-8EF8-D39167145F6B}"/>
    <cellStyle name="Normal 6 5 2 2 4 4" xfId="1688" xr:uid="{4E418142-D371-484F-AE3B-FFF82236C1B3}"/>
    <cellStyle name="Normal 6 5 2 2 5" xfId="1689" xr:uid="{85F06AB3-7891-44BA-AB18-375A7EEFAAC9}"/>
    <cellStyle name="Normal 6 5 2 2 5 2" xfId="1690" xr:uid="{EADF5E30-C79B-4821-AB3C-0BB331F98362}"/>
    <cellStyle name="Normal 6 5 2 2 5 3" xfId="1691" xr:uid="{054CF78C-25FD-46AE-8346-843A4B306158}"/>
    <cellStyle name="Normal 6 5 2 2 5 4" xfId="1692" xr:uid="{A7B93C8F-02CA-4A51-BB3D-4EB08E6B3018}"/>
    <cellStyle name="Normal 6 5 2 2 6" xfId="1693" xr:uid="{915A1AB6-A72C-4C93-88A0-B32275445D08}"/>
    <cellStyle name="Normal 6 5 2 2 7" xfId="1694" xr:uid="{97D14A30-6AC5-4367-948E-BE8FAD1E7F93}"/>
    <cellStyle name="Normal 6 5 2 2 8" xfId="1695" xr:uid="{B49CA353-DC20-4E04-B5AB-8BA7ADD4B639}"/>
    <cellStyle name="Normal 6 5 2 3" xfId="1696" xr:uid="{108CA7B6-573F-49A8-B4F3-A0ACA035B9F2}"/>
    <cellStyle name="Normal 6 5 2 3 2" xfId="1697" xr:uid="{071B75AB-2DAA-47FA-BA5C-FD97A3D0576D}"/>
    <cellStyle name="Normal 6 5 2 3 2 2" xfId="1698" xr:uid="{C42DDC2F-AD86-45C5-B22C-EA9C408203F8}"/>
    <cellStyle name="Normal 6 5 2 3 2 3" xfId="1699" xr:uid="{060892EA-E7A2-4FBB-891C-8534A57A7AC1}"/>
    <cellStyle name="Normal 6 5 2 3 2 4" xfId="1700" xr:uid="{0ED3185C-6C9A-4627-9DFC-2B7B41287F8C}"/>
    <cellStyle name="Normal 6 5 2 3 3" xfId="1701" xr:uid="{695D823F-E58C-447F-9B95-F07CDD600B58}"/>
    <cellStyle name="Normal 6 5 2 3 3 2" xfId="1702" xr:uid="{09C2E528-6A81-4579-AB61-863D4DCE466B}"/>
    <cellStyle name="Normal 6 5 2 3 3 3" xfId="1703" xr:uid="{7DDA747D-412F-4D4C-8BEA-7975ECEE4562}"/>
    <cellStyle name="Normal 6 5 2 3 3 4" xfId="1704" xr:uid="{BC4222CB-42AE-4C75-A1EC-E191E295E4C3}"/>
    <cellStyle name="Normal 6 5 2 3 4" xfId="1705" xr:uid="{46BA3D3B-81CB-4628-A7EF-C814E7CD9B09}"/>
    <cellStyle name="Normal 6 5 2 3 5" xfId="1706" xr:uid="{E7F47756-22F3-4E55-8028-CACD15B271AB}"/>
    <cellStyle name="Normal 6 5 2 3 6" xfId="1707" xr:uid="{8622B34B-9CCD-48A2-8709-568E3E1A2A7A}"/>
    <cellStyle name="Normal 6 5 2 4" xfId="1708" xr:uid="{8132EC97-10FD-40E8-8E6E-64C3C7D448AE}"/>
    <cellStyle name="Normal 6 5 2 4 2" xfId="1709" xr:uid="{0BC2536F-1F3A-4B12-BB31-FF1F1DBE1250}"/>
    <cellStyle name="Normal 6 5 2 4 2 2" xfId="1710" xr:uid="{B36F6BE1-9738-4351-A35E-28C7CF3ED4CF}"/>
    <cellStyle name="Normal 6 5 2 4 2 3" xfId="1711" xr:uid="{36616BD2-006E-40DB-ABE7-FCF2228D9971}"/>
    <cellStyle name="Normal 6 5 2 4 2 4" xfId="1712" xr:uid="{E8F8AB9E-4D22-4F25-BDD9-344254D82804}"/>
    <cellStyle name="Normal 6 5 2 4 3" xfId="1713" xr:uid="{6DA9DBCD-0270-4C24-BF85-701D13B161D2}"/>
    <cellStyle name="Normal 6 5 2 4 4" xfId="1714" xr:uid="{E6687E20-B312-4133-BF6C-692721D49B68}"/>
    <cellStyle name="Normal 6 5 2 4 5" xfId="1715" xr:uid="{BB109819-0D08-472D-9B4F-21A3548C2893}"/>
    <cellStyle name="Normal 6 5 2 5" xfId="1716" xr:uid="{039863A0-5051-4FBF-BB03-E5E01E2E8CEB}"/>
    <cellStyle name="Normal 6 5 2 5 2" xfId="1717" xr:uid="{BACDF15D-D423-4194-B88A-0D29711F04AA}"/>
    <cellStyle name="Normal 6 5 2 5 3" xfId="1718" xr:uid="{6F4CB558-52EB-403F-BA11-1BE6D86E3866}"/>
    <cellStyle name="Normal 6 5 2 5 4" xfId="1719" xr:uid="{7E66A0AC-0A6E-4DD9-B0A7-917BB397D8DF}"/>
    <cellStyle name="Normal 6 5 2 6" xfId="1720" xr:uid="{A279AF39-F020-45C8-864C-D3DFC18E9EDB}"/>
    <cellStyle name="Normal 6 5 2 6 2" xfId="1721" xr:uid="{B38E90DC-3AAE-4D09-B266-C10D5411CF05}"/>
    <cellStyle name="Normal 6 5 2 6 3" xfId="1722" xr:uid="{AF9B321A-2E64-47DD-8A25-1636B43F7142}"/>
    <cellStyle name="Normal 6 5 2 6 4" xfId="1723" xr:uid="{141246FD-94D2-4961-8F6B-6F99D903EFDE}"/>
    <cellStyle name="Normal 6 5 2 7" xfId="1724" xr:uid="{176118E6-D24C-4F81-990B-823BC3748B6D}"/>
    <cellStyle name="Normal 6 5 2 8" xfId="1725" xr:uid="{51D2753B-9FCD-4C41-84C6-F112284C039B}"/>
    <cellStyle name="Normal 6 5 2 9" xfId="1726" xr:uid="{E42DD980-3A7A-4518-8948-8289AEE0F6F2}"/>
    <cellStyle name="Normal 6 5 3" xfId="1727" xr:uid="{484C3A89-6D2F-4CE1-A588-5DF979A9E3E2}"/>
    <cellStyle name="Normal 6 5 3 2" xfId="1728" xr:uid="{D23AD498-D6F8-422A-985D-83BAA5A5DA61}"/>
    <cellStyle name="Normal 6 5 3 2 2" xfId="1729" xr:uid="{1C86EA45-6F8D-4B83-9D8C-D61243FBA6A8}"/>
    <cellStyle name="Normal 6 5 3 2 2 2" xfId="1730" xr:uid="{7AA71C80-5D67-45C5-8359-D23D5DCC4DE0}"/>
    <cellStyle name="Normal 6 5 3 2 2 2 2" xfId="4006" xr:uid="{F4802EF7-E30B-4BD8-8319-1C4F67C334FA}"/>
    <cellStyle name="Normal 6 5 3 2 2 3" xfId="1731" xr:uid="{9FE1EA30-8295-44C6-8DEF-5B30F3F3323E}"/>
    <cellStyle name="Normal 6 5 3 2 2 4" xfId="1732" xr:uid="{33791E89-8D8A-4BD5-BABC-5B586DA99ACE}"/>
    <cellStyle name="Normal 6 5 3 2 3" xfId="1733" xr:uid="{3C072E88-1072-4C91-B965-EC46658733B4}"/>
    <cellStyle name="Normal 6 5 3 2 3 2" xfId="1734" xr:uid="{7729647B-C319-452D-8DE8-55D6ECDBFAA3}"/>
    <cellStyle name="Normal 6 5 3 2 3 3" xfId="1735" xr:uid="{A6637FD2-BD77-498B-9C28-132F28F9C62B}"/>
    <cellStyle name="Normal 6 5 3 2 3 4" xfId="1736" xr:uid="{96CB5976-85A1-43A0-AB4F-546F553913EF}"/>
    <cellStyle name="Normal 6 5 3 2 4" xfId="1737" xr:uid="{BAB8D149-6F19-4486-B40E-348140CD508F}"/>
    <cellStyle name="Normal 6 5 3 2 5" xfId="1738" xr:uid="{2B7D9271-ACAF-4AB5-9333-4619D2BB6DF9}"/>
    <cellStyle name="Normal 6 5 3 2 6" xfId="1739" xr:uid="{CD422001-F470-42A8-8204-5EAF919FDB9B}"/>
    <cellStyle name="Normal 6 5 3 3" xfId="1740" xr:uid="{1D8113E8-335B-4B2C-9D10-A89F4207F786}"/>
    <cellStyle name="Normal 6 5 3 3 2" xfId="1741" xr:uid="{F354AE59-8E1F-4F9D-B536-A381C62952AE}"/>
    <cellStyle name="Normal 6 5 3 3 2 2" xfId="1742" xr:uid="{B2A25957-1461-48A3-B118-FF65658E6BE1}"/>
    <cellStyle name="Normal 6 5 3 3 2 3" xfId="1743" xr:uid="{FEDF63FE-2F93-4D67-8E3F-007A2A7D9A76}"/>
    <cellStyle name="Normal 6 5 3 3 2 4" xfId="1744" xr:uid="{2E3F63F0-5EE6-46E7-A714-78677F5727B7}"/>
    <cellStyle name="Normal 6 5 3 3 3" xfId="1745" xr:uid="{EDB3C7EB-AFA8-4FD8-A2B8-62F7D55E09DD}"/>
    <cellStyle name="Normal 6 5 3 3 4" xfId="1746" xr:uid="{E21AA8FF-D9C1-4B95-80B6-BC24A8E0BD6D}"/>
    <cellStyle name="Normal 6 5 3 3 5" xfId="1747" xr:uid="{0A13650F-12CF-4603-8BCD-57B3926380BB}"/>
    <cellStyle name="Normal 6 5 3 4" xfId="1748" xr:uid="{D50E979D-7709-4DB0-BF36-538E932029C7}"/>
    <cellStyle name="Normal 6 5 3 4 2" xfId="1749" xr:uid="{DB293C98-421D-4C01-AE9B-7699117F9F2B}"/>
    <cellStyle name="Normal 6 5 3 4 3" xfId="1750" xr:uid="{C6AD3867-AF76-4F11-8EC2-1DD79657C622}"/>
    <cellStyle name="Normal 6 5 3 4 4" xfId="1751" xr:uid="{B2ABA411-1C37-4EA3-A33B-53536810B895}"/>
    <cellStyle name="Normal 6 5 3 5" xfId="1752" xr:uid="{5435259C-EF67-4012-A84F-BBC5D06E584A}"/>
    <cellStyle name="Normal 6 5 3 5 2" xfId="1753" xr:uid="{35F120FF-2973-4367-A7E5-4AADE345B1FA}"/>
    <cellStyle name="Normal 6 5 3 5 3" xfId="1754" xr:uid="{D1F31801-C8CF-4957-A1AB-F92199840C45}"/>
    <cellStyle name="Normal 6 5 3 5 4" xfId="1755" xr:uid="{959FE7F6-2952-433B-B8F0-C7848575A4AE}"/>
    <cellStyle name="Normal 6 5 3 6" xfId="1756" xr:uid="{7D3E7E01-F0B1-4DC0-AB81-A6C2264D4204}"/>
    <cellStyle name="Normal 6 5 3 7" xfId="1757" xr:uid="{5E3D3A19-3C4B-4791-A884-2B97B18CF24A}"/>
    <cellStyle name="Normal 6 5 3 8" xfId="1758" xr:uid="{BF71784C-E4ED-43F7-84DF-75A860C08D47}"/>
    <cellStyle name="Normal 6 5 4" xfId="1759" xr:uid="{60B5742D-4E91-4C2C-9434-AFC2B1A0FB7F}"/>
    <cellStyle name="Normal 6 5 4 2" xfId="1760" xr:uid="{A551AE6C-5510-4E8F-BB46-AE5F7689FDF9}"/>
    <cellStyle name="Normal 6 5 4 2 2" xfId="1761" xr:uid="{B881CA6B-4514-4AAE-8855-C1269459F7F5}"/>
    <cellStyle name="Normal 6 5 4 2 2 2" xfId="1762" xr:uid="{2EE0EA2B-B522-4126-B50A-7C7E4F3886EA}"/>
    <cellStyle name="Normal 6 5 4 2 2 3" xfId="1763" xr:uid="{6564ACA7-A4AF-43A2-9EA4-893025DDC3BC}"/>
    <cellStyle name="Normal 6 5 4 2 2 4" xfId="1764" xr:uid="{63D56D24-70AA-483D-99D6-141367AC8D81}"/>
    <cellStyle name="Normal 6 5 4 2 3" xfId="1765" xr:uid="{1D74F348-E287-402A-9D14-032E6215BD37}"/>
    <cellStyle name="Normal 6 5 4 2 4" xfId="1766" xr:uid="{C5C9DCAC-3BFF-41CE-9226-08D49C380EB6}"/>
    <cellStyle name="Normal 6 5 4 2 5" xfId="1767" xr:uid="{DCDB91CD-4C8B-4B1E-8315-49FDA862909B}"/>
    <cellStyle name="Normal 6 5 4 3" xfId="1768" xr:uid="{28BC8EB4-A831-47FE-BC81-DCB3DD924DA1}"/>
    <cellStyle name="Normal 6 5 4 3 2" xfId="1769" xr:uid="{192FBFC8-3688-439C-B621-7270BBC150B6}"/>
    <cellStyle name="Normal 6 5 4 3 3" xfId="1770" xr:uid="{E372F2DE-5E36-48D9-BAEB-13CC13E8120E}"/>
    <cellStyle name="Normal 6 5 4 3 4" xfId="1771" xr:uid="{93442824-91FC-4933-B15C-A9D5BB19EC8C}"/>
    <cellStyle name="Normal 6 5 4 4" xfId="1772" xr:uid="{29CF1629-58AE-4DDE-B702-D80E5C6C8D78}"/>
    <cellStyle name="Normal 6 5 4 4 2" xfId="1773" xr:uid="{75181237-32C3-4605-8949-A676008AC2B9}"/>
    <cellStyle name="Normal 6 5 4 4 3" xfId="1774" xr:uid="{DA367CCE-584E-453C-9689-35D61996103F}"/>
    <cellStyle name="Normal 6 5 4 4 4" xfId="1775" xr:uid="{9345C17A-E37C-4A5C-AAF9-259D41FE6EF6}"/>
    <cellStyle name="Normal 6 5 4 5" xfId="1776" xr:uid="{5A11E10C-7E3D-4E2A-92BC-0BAA20445ABA}"/>
    <cellStyle name="Normal 6 5 4 6" xfId="1777" xr:uid="{88BCC4D1-DA48-4558-B590-305A1E5B75B5}"/>
    <cellStyle name="Normal 6 5 4 7" xfId="1778" xr:uid="{8842F94B-A7C5-481D-BA20-FEDC285273C7}"/>
    <cellStyle name="Normal 6 5 5" xfId="1779" xr:uid="{B17B0F2E-06D5-408F-A174-A00A4BEC353A}"/>
    <cellStyle name="Normal 6 5 5 2" xfId="1780" xr:uid="{061FD906-2448-470F-9894-50096502E9E8}"/>
    <cellStyle name="Normal 6 5 5 2 2" xfId="1781" xr:uid="{415D0CDF-07B1-4082-BBCC-4894C3F9EAE9}"/>
    <cellStyle name="Normal 6 5 5 2 3" xfId="1782" xr:uid="{930B0DDA-2FEA-4494-89B4-2C8BD8295E21}"/>
    <cellStyle name="Normal 6 5 5 2 4" xfId="1783" xr:uid="{11897B58-68E0-477A-B183-445913474D2B}"/>
    <cellStyle name="Normal 6 5 5 3" xfId="1784" xr:uid="{F0208714-D567-4DC2-961A-E14BB288FBF2}"/>
    <cellStyle name="Normal 6 5 5 3 2" xfId="1785" xr:uid="{1BF51A4D-E6BB-4DC5-A79E-7BC77E395D66}"/>
    <cellStyle name="Normal 6 5 5 3 3" xfId="1786" xr:uid="{4C9AF4EF-D72E-49AA-ACBB-805C025AD461}"/>
    <cellStyle name="Normal 6 5 5 3 4" xfId="1787" xr:uid="{D98171A0-EAE0-4B8B-BB40-12121C827205}"/>
    <cellStyle name="Normal 6 5 5 4" xfId="1788" xr:uid="{5DB6CC09-109D-45F8-BCA7-29256E29D9AC}"/>
    <cellStyle name="Normal 6 5 5 5" xfId="1789" xr:uid="{B8D4A165-8279-41D5-917C-B9312CC9E454}"/>
    <cellStyle name="Normal 6 5 5 6" xfId="1790" xr:uid="{16A4F8E5-F562-4AED-9458-923636EFDB82}"/>
    <cellStyle name="Normal 6 5 6" xfId="1791" xr:uid="{E812567C-2DB8-4FBE-9BF1-C379AB974150}"/>
    <cellStyle name="Normal 6 5 6 2" xfId="1792" xr:uid="{27E0E44D-FF6E-4D09-8BCF-11E5C0FF6BB0}"/>
    <cellStyle name="Normal 6 5 6 2 2" xfId="1793" xr:uid="{7247BE7A-0D16-4B41-8C79-48B5A1C91F85}"/>
    <cellStyle name="Normal 6 5 6 2 3" xfId="1794" xr:uid="{B1F93496-0FA7-4D74-B553-B29B74946570}"/>
    <cellStyle name="Normal 6 5 6 2 4" xfId="1795" xr:uid="{68B5E3F6-D1D4-4AD3-A13E-5A06A122121F}"/>
    <cellStyle name="Normal 6 5 6 3" xfId="1796" xr:uid="{1CF0006C-0552-48DD-BC04-F1435B1CEC28}"/>
    <cellStyle name="Normal 6 5 6 4" xfId="1797" xr:uid="{C602A2C7-2374-4BDC-BA6B-8B6E8B20CA0E}"/>
    <cellStyle name="Normal 6 5 6 5" xfId="1798" xr:uid="{E9DFE6E2-C3D8-4692-AC04-6B3108D0F48D}"/>
    <cellStyle name="Normal 6 5 7" xfId="1799" xr:uid="{5D3058D5-3B41-4914-AB43-ABC3423131E9}"/>
    <cellStyle name="Normal 6 5 7 2" xfId="1800" xr:uid="{CA06715F-CC92-4BAD-835D-E97C9BE07BD0}"/>
    <cellStyle name="Normal 6 5 7 3" xfId="1801" xr:uid="{2BE723CC-0508-4BAF-9ED9-9C3ACCC29002}"/>
    <cellStyle name="Normal 6 5 7 4" xfId="1802" xr:uid="{F78B89C2-F5CE-49CE-A6D1-E30175F529CE}"/>
    <cellStyle name="Normal 6 5 8" xfId="1803" xr:uid="{EE9EBDD1-CC4F-41C8-8C9C-69081ED200E6}"/>
    <cellStyle name="Normal 6 5 8 2" xfId="1804" xr:uid="{5B12CADD-016D-4920-830D-759A56FCA506}"/>
    <cellStyle name="Normal 6 5 8 3" xfId="1805" xr:uid="{DCBD9DDB-EF0C-419F-A850-EB55592CCBD4}"/>
    <cellStyle name="Normal 6 5 8 4" xfId="1806" xr:uid="{F46C9248-8F96-44EC-9BD8-E870B19858DC}"/>
    <cellStyle name="Normal 6 5 9" xfId="1807" xr:uid="{1F2DCF09-881D-47B4-9E19-6463C6625A97}"/>
    <cellStyle name="Normal 6 6" xfId="125" xr:uid="{6EF1819E-B3CF-4B66-8B9F-2F3DD0E282A1}"/>
    <cellStyle name="Normal 6 6 2" xfId="126" xr:uid="{CABA4C05-F5E3-436E-B238-4D6293DE7250}"/>
    <cellStyle name="Normal 6 6 2 2" xfId="1808" xr:uid="{889D3DE3-6F67-471D-8830-837C5EA9B041}"/>
    <cellStyle name="Normal 6 6 2 2 2" xfId="1809" xr:uid="{DBAE3888-0A8B-4A32-8699-8D1BC4F7EBB5}"/>
    <cellStyle name="Normal 6 6 2 2 2 2" xfId="1810" xr:uid="{0B85C1A6-224F-4E85-A247-CCD130FF049C}"/>
    <cellStyle name="Normal 6 6 2 2 2 3" xfId="1811" xr:uid="{EAC364E3-9FD9-4BD1-AA19-71BB6F608439}"/>
    <cellStyle name="Normal 6 6 2 2 2 4" xfId="1812" xr:uid="{C174BB48-2C92-4626-802A-93DC79930028}"/>
    <cellStyle name="Normal 6 6 2 2 3" xfId="1813" xr:uid="{23BA4465-3BDB-4063-90C6-FE7E4459F400}"/>
    <cellStyle name="Normal 6 6 2 2 3 2" xfId="1814" xr:uid="{474071B5-AA1E-4871-B3E2-DDE709F8B287}"/>
    <cellStyle name="Normal 6 6 2 2 3 3" xfId="1815" xr:uid="{3F3BD6EA-0A1A-440B-82F6-61AEA6BF23FE}"/>
    <cellStyle name="Normal 6 6 2 2 3 4" xfId="1816" xr:uid="{9EEB462E-7DAA-4B15-AFDB-A5050AC7B7BF}"/>
    <cellStyle name="Normal 6 6 2 2 4" xfId="1817" xr:uid="{110C5064-F65F-48C7-A37C-536FFB338BC4}"/>
    <cellStyle name="Normal 6 6 2 2 5" xfId="1818" xr:uid="{2F65F7E2-B194-43CF-8569-2A5681E4BBC1}"/>
    <cellStyle name="Normal 6 6 2 2 6" xfId="1819" xr:uid="{E1EA84F5-190C-4F57-968B-6E81A564B8F0}"/>
    <cellStyle name="Normal 6 6 2 3" xfId="1820" xr:uid="{81F3D7F5-81A3-4917-84EC-13124F734AEB}"/>
    <cellStyle name="Normal 6 6 2 3 2" xfId="1821" xr:uid="{D2714178-AF11-4A73-8799-89D7DF2C7A9B}"/>
    <cellStyle name="Normal 6 6 2 3 2 2" xfId="1822" xr:uid="{BB1CDA59-F2FB-4460-87AE-8A4109D1F494}"/>
    <cellStyle name="Normal 6 6 2 3 2 3" xfId="1823" xr:uid="{94C35FE0-4993-4D42-98D6-7E55A441E02B}"/>
    <cellStyle name="Normal 6 6 2 3 2 4" xfId="1824" xr:uid="{BD26C607-AC15-4AEE-9338-E6A0929BA7C2}"/>
    <cellStyle name="Normal 6 6 2 3 3" xfId="1825" xr:uid="{CA8A6F5B-0B30-48D9-8279-148FFAE55D3C}"/>
    <cellStyle name="Normal 6 6 2 3 4" xfId="1826" xr:uid="{CA0983A3-703B-421A-A083-F7335D86CBFB}"/>
    <cellStyle name="Normal 6 6 2 3 5" xfId="1827" xr:uid="{9D087182-62CA-466B-A7C7-19116787E344}"/>
    <cellStyle name="Normal 6 6 2 4" xfId="1828" xr:uid="{F28552F1-7826-4DB5-9333-0492B7CCA6D5}"/>
    <cellStyle name="Normal 6 6 2 4 2" xfId="1829" xr:uid="{3D70EF18-37B5-46CF-A399-14265AC72F2F}"/>
    <cellStyle name="Normal 6 6 2 4 3" xfId="1830" xr:uid="{12CDFA86-602F-4F00-9FD6-76F9FC4BE7DA}"/>
    <cellStyle name="Normal 6 6 2 4 4" xfId="1831" xr:uid="{528B4496-F3FB-42EB-A4DC-08FB28AEB8EF}"/>
    <cellStyle name="Normal 6 6 2 5" xfId="1832" xr:uid="{2400F393-32C9-4B76-9494-533287759D44}"/>
    <cellStyle name="Normal 6 6 2 5 2" xfId="1833" xr:uid="{7D5FCD35-2AA3-42C6-864A-01D3A25D3CB0}"/>
    <cellStyle name="Normal 6 6 2 5 3" xfId="1834" xr:uid="{5D8E1EE6-5A79-482C-9188-2AC07B5D8AB3}"/>
    <cellStyle name="Normal 6 6 2 5 4" xfId="1835" xr:uid="{87A2C3D6-0A19-42F9-BCDC-91577E6A794F}"/>
    <cellStyle name="Normal 6 6 2 6" xfId="1836" xr:uid="{164431FA-6792-46CB-A727-7BC3E28E03CB}"/>
    <cellStyle name="Normal 6 6 2 7" xfId="1837" xr:uid="{284A384A-4C32-48DC-8B73-98F0C8B9AA46}"/>
    <cellStyle name="Normal 6 6 2 8" xfId="1838" xr:uid="{746F74D3-851B-4F3C-B805-1D535D67AC69}"/>
    <cellStyle name="Normal 6 6 3" xfId="1839" xr:uid="{286B3165-CEB2-4A36-B26F-255595791859}"/>
    <cellStyle name="Normal 6 6 3 2" xfId="1840" xr:uid="{E8A7D063-6C58-4EA9-8304-73F07FC11B44}"/>
    <cellStyle name="Normal 6 6 3 2 2" xfId="1841" xr:uid="{E54382C5-77AF-447F-9FAE-8B8D223EBF38}"/>
    <cellStyle name="Normal 6 6 3 2 3" xfId="1842" xr:uid="{56F79B2C-FD43-4BB2-BEFD-62492754301B}"/>
    <cellStyle name="Normal 6 6 3 2 4" xfId="1843" xr:uid="{08697F6B-F853-46DF-899A-4A0E7BEB5A3D}"/>
    <cellStyle name="Normal 6 6 3 3" xfId="1844" xr:uid="{CEF33C01-5B21-4658-A37E-D971146AA716}"/>
    <cellStyle name="Normal 6 6 3 3 2" xfId="1845" xr:uid="{219CCC17-CD67-436B-8468-979691742FC1}"/>
    <cellStyle name="Normal 6 6 3 3 3" xfId="1846" xr:uid="{87973712-B64D-4CE8-8798-A88C0D9B27D2}"/>
    <cellStyle name="Normal 6 6 3 3 4" xfId="1847" xr:uid="{E9E0E44A-C525-47DB-97DC-5BBA5B2E5B44}"/>
    <cellStyle name="Normal 6 6 3 4" xfId="1848" xr:uid="{49F836FF-8B6A-4AC9-961E-BE9CF6CCDEA3}"/>
    <cellStyle name="Normal 6 6 3 5" xfId="1849" xr:uid="{F329E917-0731-4961-9FCF-0C3587F2C8B0}"/>
    <cellStyle name="Normal 6 6 3 6" xfId="1850" xr:uid="{94490A83-4D97-46F1-BEE0-5EE5C07AF67B}"/>
    <cellStyle name="Normal 6 6 4" xfId="1851" xr:uid="{32BA16F7-C7C9-43F2-8132-7C0789E07FC8}"/>
    <cellStyle name="Normal 6 6 4 2" xfId="1852" xr:uid="{5FEB0F50-8B07-4127-AECB-85611E0BE59A}"/>
    <cellStyle name="Normal 6 6 4 2 2" xfId="1853" xr:uid="{D83A428C-2D98-40DF-81EE-C370721DC733}"/>
    <cellStyle name="Normal 6 6 4 2 3" xfId="1854" xr:uid="{17637F2D-69C8-40BC-86C8-656143DC34C9}"/>
    <cellStyle name="Normal 6 6 4 2 4" xfId="1855" xr:uid="{00DECFE3-BE94-40D7-B2D6-6946240D85A2}"/>
    <cellStyle name="Normal 6 6 4 3" xfId="1856" xr:uid="{90027E21-3A7E-4FE0-89B4-22B26865FBA7}"/>
    <cellStyle name="Normal 6 6 4 4" xfId="1857" xr:uid="{4B72987A-3E5A-427C-A876-DA2F026ADB28}"/>
    <cellStyle name="Normal 6 6 4 5" xfId="1858" xr:uid="{C952B299-2758-4D5D-B6CD-0F0D029D658F}"/>
    <cellStyle name="Normal 6 6 5" xfId="1859" xr:uid="{43D44238-41FA-4C14-8339-C07AA5CBF2A1}"/>
    <cellStyle name="Normal 6 6 5 2" xfId="1860" xr:uid="{EEC4D34C-7494-4BC2-ABE2-33EE0600C66E}"/>
    <cellStyle name="Normal 6 6 5 3" xfId="1861" xr:uid="{5D2BADB7-C39C-4745-92B4-04938F9E522C}"/>
    <cellStyle name="Normal 6 6 5 4" xfId="1862" xr:uid="{DB94EC7A-4C94-44CB-B608-C779053A1AF8}"/>
    <cellStyle name="Normal 6 6 6" xfId="1863" xr:uid="{7CE36F5B-D2DF-4CF2-89C5-679A9B9701B5}"/>
    <cellStyle name="Normal 6 6 6 2" xfId="1864" xr:uid="{44B448DE-298C-46E3-9C95-0721721AC2EC}"/>
    <cellStyle name="Normal 6 6 6 3" xfId="1865" xr:uid="{FB272392-E40E-4BC6-ABB4-91B8E07AB5F6}"/>
    <cellStyle name="Normal 6 6 6 4" xfId="1866" xr:uid="{D9C106CE-A44E-4D23-B45B-06B91DA02628}"/>
    <cellStyle name="Normal 6 6 7" xfId="1867" xr:uid="{BF826CE0-A17D-4D02-842A-AE6ABEF4B958}"/>
    <cellStyle name="Normal 6 6 8" xfId="1868" xr:uid="{BA432556-E3E6-49CC-BD4A-BFD1B2D95563}"/>
    <cellStyle name="Normal 6 6 9" xfId="1869" xr:uid="{9531D53A-1CC1-4F8F-A1C8-B5564D01B62E}"/>
    <cellStyle name="Normal 6 7" xfId="127" xr:uid="{2CAFF7A8-D5C9-4CCA-AEFF-61A1BEFBF099}"/>
    <cellStyle name="Normal 6 7 2" xfId="1870" xr:uid="{1457F727-0C5F-4D21-A92A-0D01B12551F9}"/>
    <cellStyle name="Normal 6 7 2 2" xfId="1871" xr:uid="{AB3B4EDB-A8FB-4C27-84A9-D48897CDF02A}"/>
    <cellStyle name="Normal 6 7 2 2 2" xfId="1872" xr:uid="{8C16BB8C-32D2-4A4E-A894-AF22E40C173B}"/>
    <cellStyle name="Normal 6 7 2 2 2 2" xfId="4007" xr:uid="{BF3A70C6-ED77-461C-9DC4-2D42E23D35FD}"/>
    <cellStyle name="Normal 6 7 2 2 3" xfId="1873" xr:uid="{903B7AE5-2BF0-41A6-A39D-D8539BBA4A71}"/>
    <cellStyle name="Normal 6 7 2 2 4" xfId="1874" xr:uid="{FA9A24BE-3ECD-4158-9028-680AB49321EA}"/>
    <cellStyle name="Normal 6 7 2 3" xfId="1875" xr:uid="{53BBC43D-CFBA-4FB3-97C9-C3FF210C7194}"/>
    <cellStyle name="Normal 6 7 2 3 2" xfId="1876" xr:uid="{C237D091-1730-403C-873B-7EDB6D7E3BE5}"/>
    <cellStyle name="Normal 6 7 2 3 3" xfId="1877" xr:uid="{6FC8B057-5E77-4023-8B83-EEB1A14D9999}"/>
    <cellStyle name="Normal 6 7 2 3 4" xfId="1878" xr:uid="{58456889-C893-4F85-AE9D-B444E185E2E2}"/>
    <cellStyle name="Normal 6 7 2 4" xfId="1879" xr:uid="{8551A0D7-C358-48EB-96AD-C6B1A0C408E1}"/>
    <cellStyle name="Normal 6 7 2 5" xfId="1880" xr:uid="{C46AE13A-5062-4953-B02C-19B3CE5E3AFC}"/>
    <cellStyle name="Normal 6 7 2 6" xfId="1881" xr:uid="{61DF564D-AF76-4CAA-8BA6-F94392880C2E}"/>
    <cellStyle name="Normal 6 7 3" xfId="1882" xr:uid="{B53F42AF-A95C-4887-BB8B-343E2A4021BB}"/>
    <cellStyle name="Normal 6 7 3 2" xfId="1883" xr:uid="{8ADAADD1-CC8A-4842-9162-077C880A60A9}"/>
    <cellStyle name="Normal 6 7 3 2 2" xfId="1884" xr:uid="{38047F67-5073-44D4-A675-B1E725B0AD4A}"/>
    <cellStyle name="Normal 6 7 3 2 3" xfId="1885" xr:uid="{53861769-DEF6-4D9D-BAF4-F174D1167FB1}"/>
    <cellStyle name="Normal 6 7 3 2 4" xfId="1886" xr:uid="{C56FE33F-8C6B-4A79-84CF-06CDFE626A21}"/>
    <cellStyle name="Normal 6 7 3 3" xfId="1887" xr:uid="{34FCDFB3-2536-422F-B6EA-3A610AAE0820}"/>
    <cellStyle name="Normal 6 7 3 4" xfId="1888" xr:uid="{A9D122FA-F5B5-4EEA-A3D2-A33F399D2C80}"/>
    <cellStyle name="Normal 6 7 3 5" xfId="1889" xr:uid="{5F4C1E18-9CA7-42B8-B440-ABD8709C2245}"/>
    <cellStyle name="Normal 6 7 4" xfId="1890" xr:uid="{ABFEA702-608D-40E1-B939-8FF859A63B5E}"/>
    <cellStyle name="Normal 6 7 4 2" xfId="1891" xr:uid="{0953E666-5E47-49A8-867D-4C427387E3F0}"/>
    <cellStyle name="Normal 6 7 4 3" xfId="1892" xr:uid="{0BBA6454-D621-4010-8D3F-B97BAF4EF98E}"/>
    <cellStyle name="Normal 6 7 4 4" xfId="1893" xr:uid="{5BBC1C1B-58ED-430D-ACEB-527E82D380AF}"/>
    <cellStyle name="Normal 6 7 5" xfId="1894" xr:uid="{8BE5B8C8-6C07-4075-B98D-F01DAE755B60}"/>
    <cellStyle name="Normal 6 7 5 2" xfId="1895" xr:uid="{56F58664-5E0C-4FDF-8C54-81E7F462A0B2}"/>
    <cellStyle name="Normal 6 7 5 3" xfId="1896" xr:uid="{A89BD236-0B06-4E0A-B5EA-9403D0367251}"/>
    <cellStyle name="Normal 6 7 5 4" xfId="1897" xr:uid="{78C0176E-E312-4C2C-AD2A-767BFCE3F5ED}"/>
    <cellStyle name="Normal 6 7 6" xfId="1898" xr:uid="{AACB0275-B994-47F0-A675-24528C5C6689}"/>
    <cellStyle name="Normal 6 7 7" xfId="1899" xr:uid="{F3EE73CF-EC41-47D1-8D76-504CE79C3A5F}"/>
    <cellStyle name="Normal 6 7 8" xfId="1900" xr:uid="{4D0ABA89-5F62-493A-BAED-64AB2AA4FB10}"/>
    <cellStyle name="Normal 6 8" xfId="1901" xr:uid="{9442919B-0BA9-493A-8E38-6A4816D0B567}"/>
    <cellStyle name="Normal 6 8 2" xfId="1902" xr:uid="{AA46E082-1421-4CE5-A6A4-C4FF5060D54F}"/>
    <cellStyle name="Normal 6 8 2 2" xfId="1903" xr:uid="{06CE62B6-308B-4C18-B9B4-32419C98F7EB}"/>
    <cellStyle name="Normal 6 8 2 2 2" xfId="1904" xr:uid="{40B800CE-93A5-459F-9E76-78254B7631A2}"/>
    <cellStyle name="Normal 6 8 2 2 3" xfId="1905" xr:uid="{D0A86FE8-1CE1-4C88-A214-485E82F5C672}"/>
    <cellStyle name="Normal 6 8 2 2 4" xfId="1906" xr:uid="{10FFA8B9-C11C-44B0-949F-FFD7A9615B6B}"/>
    <cellStyle name="Normal 6 8 2 3" xfId="1907" xr:uid="{B6CBAB0E-DEF7-4AD8-BB82-DA14321D7A6B}"/>
    <cellStyle name="Normal 6 8 2 4" xfId="1908" xr:uid="{72D180C6-7DF4-4840-BF36-84501C0F38A3}"/>
    <cellStyle name="Normal 6 8 2 5" xfId="1909" xr:uid="{89EE463E-8FB9-4770-96B8-793D7C939BF9}"/>
    <cellStyle name="Normal 6 8 3" xfId="1910" xr:uid="{2EB7A64F-47D4-48D8-99C2-0A0DDFE3DF19}"/>
    <cellStyle name="Normal 6 8 3 2" xfId="1911" xr:uid="{10100388-0A12-4259-ABE3-6FC6DC12506C}"/>
    <cellStyle name="Normal 6 8 3 3" xfId="1912" xr:uid="{8A01BB7F-2598-47BD-BC35-A9338B3A8EBC}"/>
    <cellStyle name="Normal 6 8 3 4" xfId="1913" xr:uid="{DF5D6052-8B22-43CB-A9E9-B8F0F3DFDA2A}"/>
    <cellStyle name="Normal 6 8 4" xfId="1914" xr:uid="{22122685-1638-462C-8302-2A40A6C28D11}"/>
    <cellStyle name="Normal 6 8 4 2" xfId="1915" xr:uid="{CD68BEA0-4FD9-4917-B1D9-EB5F25DA5B34}"/>
    <cellStyle name="Normal 6 8 4 3" xfId="1916" xr:uid="{D0F6B471-BDEE-4617-8268-C39F078C3BA5}"/>
    <cellStyle name="Normal 6 8 4 4" xfId="1917" xr:uid="{E9E28079-7ECA-482C-B8B8-ED0E1E3A213B}"/>
    <cellStyle name="Normal 6 8 5" xfId="1918" xr:uid="{212AABBA-E909-44ED-9ABF-61BD6C501362}"/>
    <cellStyle name="Normal 6 8 6" xfId="1919" xr:uid="{DA505D7E-6A3D-43B4-998D-ED19F3E08488}"/>
    <cellStyle name="Normal 6 8 7" xfId="1920" xr:uid="{E79B73C9-81A8-408B-BB5F-2F54F747059F}"/>
    <cellStyle name="Normal 6 9" xfId="1921" xr:uid="{E2C88C30-628D-4B65-9111-50A4F2C50C6B}"/>
    <cellStyle name="Normal 6 9 2" xfId="1922" xr:uid="{ED7E730D-B4FF-4434-A5E0-ACF9D2D507A1}"/>
    <cellStyle name="Normal 6 9 2 2" xfId="1923" xr:uid="{6EB8F9E7-7719-44C0-82B1-C6048FEBCC16}"/>
    <cellStyle name="Normal 6 9 2 3" xfId="1924" xr:uid="{D028BE84-D850-4786-9AC5-938278099295}"/>
    <cellStyle name="Normal 6 9 2 4" xfId="1925" xr:uid="{F7CCE146-AB93-43AC-9753-699E10362572}"/>
    <cellStyle name="Normal 6 9 3" xfId="1926" xr:uid="{94DBF722-B4D3-43EF-9D7B-203017EC80D6}"/>
    <cellStyle name="Normal 6 9 3 2" xfId="1927" xr:uid="{A936CF41-A14E-4372-BFAB-18DC046E6E96}"/>
    <cellStyle name="Normal 6 9 3 3" xfId="1928" xr:uid="{D73B2372-3FC8-486B-8A6D-42CBE4733511}"/>
    <cellStyle name="Normal 6 9 3 4" xfId="1929" xr:uid="{D4B354EA-39D4-4F25-A740-62DBCB0FC14D}"/>
    <cellStyle name="Normal 6 9 4" xfId="1930" xr:uid="{5EAA9529-946D-43E4-AC8A-96FC5CA05103}"/>
    <cellStyle name="Normal 6 9 5" xfId="1931" xr:uid="{DEBE2301-D093-42A3-9DE6-827C5B736145}"/>
    <cellStyle name="Normal 6 9 6" xfId="1932" xr:uid="{FA393C75-A621-40D5-97F4-D6E2359484C2}"/>
    <cellStyle name="Normal 7" xfId="128" xr:uid="{0A5DBAB2-B695-45B7-8735-57413FD32BF4}"/>
    <cellStyle name="Normal 7 10" xfId="1933" xr:uid="{53CD9FE0-CADA-4C19-A190-E5CE4FE5AA7C}"/>
    <cellStyle name="Normal 7 10 2" xfId="1934" xr:uid="{3519D1FC-5B12-43EE-92FC-9DAE8111D55B}"/>
    <cellStyle name="Normal 7 10 3" xfId="1935" xr:uid="{49AA15DE-48EE-46C7-AA6C-A87C3314F2C7}"/>
    <cellStyle name="Normal 7 10 4" xfId="1936" xr:uid="{F11A6EF6-36DD-412A-9B41-A69DF92776A0}"/>
    <cellStyle name="Normal 7 11" xfId="1937" xr:uid="{CC6B10E7-AB6E-4009-963B-FB4B6464B4A3}"/>
    <cellStyle name="Normal 7 11 2" xfId="1938" xr:uid="{07E90301-CC07-4299-9101-FA42798311B3}"/>
    <cellStyle name="Normal 7 11 3" xfId="1939" xr:uid="{956C4AB1-22D4-4DF2-A168-FEFCACC31E7B}"/>
    <cellStyle name="Normal 7 11 4" xfId="1940" xr:uid="{42939869-6F03-44D6-A1A6-5CC6603F4690}"/>
    <cellStyle name="Normal 7 12" xfId="1941" xr:uid="{0652FA15-6141-4D8B-9D4F-510D040BBE68}"/>
    <cellStyle name="Normal 7 12 2" xfId="1942" xr:uid="{28D8E4D5-6911-4C83-8332-B69151BC453E}"/>
    <cellStyle name="Normal 7 13" xfId="1943" xr:uid="{F7A0B793-7B09-4153-B893-1EEF57D7AE7C}"/>
    <cellStyle name="Normal 7 14" xfId="1944" xr:uid="{39DF9B33-1A50-45ED-AE68-209AE9CCA91D}"/>
    <cellStyle name="Normal 7 15" xfId="1945" xr:uid="{F7590704-9D17-4629-AFD0-B8032C2BFDF4}"/>
    <cellStyle name="Normal 7 2" xfId="129" xr:uid="{C4F79CEB-996A-4EBE-BA8D-1C5495822013}"/>
    <cellStyle name="Normal 7 2 10" xfId="1946" xr:uid="{6C5B80C6-77E3-4EF8-B2D1-3B03A21AF0C6}"/>
    <cellStyle name="Normal 7 2 11" xfId="1947" xr:uid="{095E1AF9-B59D-4935-847E-6C667DEE1C4C}"/>
    <cellStyle name="Normal 7 2 2" xfId="130" xr:uid="{F8A99480-B378-4143-994F-2FAC92A5B058}"/>
    <cellStyle name="Normal 7 2 2 2" xfId="131" xr:uid="{7B2538AC-1A44-41C9-AF1E-6395548E6890}"/>
    <cellStyle name="Normal 7 2 2 2 2" xfId="1948" xr:uid="{1EFDE76B-ABC2-458B-8FC9-7A259F225065}"/>
    <cellStyle name="Normal 7 2 2 2 2 2" xfId="1949" xr:uid="{E90661FB-586F-40E0-B64B-19937D25A979}"/>
    <cellStyle name="Normal 7 2 2 2 2 2 2" xfId="1950" xr:uid="{FB41DCDE-E8EF-46CC-B0CE-E84B791ED9E1}"/>
    <cellStyle name="Normal 7 2 2 2 2 2 2 2" xfId="4008" xr:uid="{26FA8ACC-16C7-4508-B7A4-2B4CAD1316DE}"/>
    <cellStyle name="Normal 7 2 2 2 2 2 2 2 2" xfId="4009" xr:uid="{9D7547D1-2F87-4322-8AC3-44A70CAF7F18}"/>
    <cellStyle name="Normal 7 2 2 2 2 2 2 3" xfId="4010" xr:uid="{31E9AA22-D2DC-43C6-84FC-C230F0AC496A}"/>
    <cellStyle name="Normal 7 2 2 2 2 2 3" xfId="1951" xr:uid="{CB57AF85-01D0-4D20-BD22-FA3E2392CA07}"/>
    <cellStyle name="Normal 7 2 2 2 2 2 3 2" xfId="4011" xr:uid="{910F7197-5DDC-4B54-A888-D002821A027E}"/>
    <cellStyle name="Normal 7 2 2 2 2 2 4" xfId="1952" xr:uid="{223CDCE8-5920-4DD3-AA40-302F362896F3}"/>
    <cellStyle name="Normal 7 2 2 2 2 3" xfId="1953" xr:uid="{B04C7AE4-452F-48C0-A98F-252CB6B43836}"/>
    <cellStyle name="Normal 7 2 2 2 2 3 2" xfId="1954" xr:uid="{13F94FA5-ED41-4247-A118-18B287D12F54}"/>
    <cellStyle name="Normal 7 2 2 2 2 3 2 2" xfId="4012" xr:uid="{1BDDE495-37AD-4375-A678-D1239A7EDC01}"/>
    <cellStyle name="Normal 7 2 2 2 2 3 3" xfId="1955" xr:uid="{11E0E191-ED9E-4510-811B-276485D55FF3}"/>
    <cellStyle name="Normal 7 2 2 2 2 3 4" xfId="1956" xr:uid="{956A6768-2238-4CCB-A741-C2EFF9B87441}"/>
    <cellStyle name="Normal 7 2 2 2 2 4" xfId="1957" xr:uid="{34B84DBB-163E-47FF-A2BD-5494EFEB2568}"/>
    <cellStyle name="Normal 7 2 2 2 2 4 2" xfId="4013" xr:uid="{67E68F85-1F3A-44C4-9C83-03877BFCDBB1}"/>
    <cellStyle name="Normal 7 2 2 2 2 5" xfId="1958" xr:uid="{76C6C3E4-D0E0-40AF-B984-E2AD84BADAA1}"/>
    <cellStyle name="Normal 7 2 2 2 2 6" xfId="1959" xr:uid="{7B680B44-198F-470E-BE14-2A94B95CD7EB}"/>
    <cellStyle name="Normal 7 2 2 2 3" xfId="1960" xr:uid="{59D43F81-759A-4C27-B123-08EF1337E5C5}"/>
    <cellStyle name="Normal 7 2 2 2 3 2" xfId="1961" xr:uid="{45F35877-C6E0-496F-BFEF-54CBA98CD1CF}"/>
    <cellStyle name="Normal 7 2 2 2 3 2 2" xfId="1962" xr:uid="{997B4D41-D548-4601-AE3A-D3C7A6AB835D}"/>
    <cellStyle name="Normal 7 2 2 2 3 2 2 2" xfId="4014" xr:uid="{A7359532-2E98-4150-8958-A8BBF8414B3B}"/>
    <cellStyle name="Normal 7 2 2 2 3 2 2 2 2" xfId="4015" xr:uid="{4BCDCAFA-8CC7-4DB4-BF70-3D5CE0614657}"/>
    <cellStyle name="Normal 7 2 2 2 3 2 2 3" xfId="4016" xr:uid="{A9A1B69C-C740-43BC-A8EF-434EDD7E70AD}"/>
    <cellStyle name="Normal 7 2 2 2 3 2 3" xfId="1963" xr:uid="{60DFA06F-E51C-492F-B002-480CFDBE4023}"/>
    <cellStyle name="Normal 7 2 2 2 3 2 3 2" xfId="4017" xr:uid="{52832ECB-FCE9-405F-8065-2B21B0632E69}"/>
    <cellStyle name="Normal 7 2 2 2 3 2 4" xfId="1964" xr:uid="{121AE66C-3D42-4662-97FB-DD0526F76C6A}"/>
    <cellStyle name="Normal 7 2 2 2 3 3" xfId="1965" xr:uid="{C7906AF6-9B2B-430B-83E5-568BE8B341B8}"/>
    <cellStyle name="Normal 7 2 2 2 3 3 2" xfId="4018" xr:uid="{A45E7846-291D-45D5-A2B8-530DCB920DDC}"/>
    <cellStyle name="Normal 7 2 2 2 3 3 2 2" xfId="4019" xr:uid="{95107DB6-B8F0-4487-BFB8-1A5D98DE4BD2}"/>
    <cellStyle name="Normal 7 2 2 2 3 3 3" xfId="4020" xr:uid="{88856B4D-1F24-4EDF-BB09-D29ED34AC4CD}"/>
    <cellStyle name="Normal 7 2 2 2 3 4" xfId="1966" xr:uid="{B17CE203-6B99-4FE4-9847-8C85EF0A7941}"/>
    <cellStyle name="Normal 7 2 2 2 3 4 2" xfId="4021" xr:uid="{6C299EB5-908D-4197-82C1-A9BA51D63739}"/>
    <cellStyle name="Normal 7 2 2 2 3 5" xfId="1967" xr:uid="{5AC09566-4FD1-418F-8713-C212F9CFCE13}"/>
    <cellStyle name="Normal 7 2 2 2 4" xfId="1968" xr:uid="{53563EC8-E61F-4EC3-BFF0-7ECEDF236C7A}"/>
    <cellStyle name="Normal 7 2 2 2 4 2" xfId="1969" xr:uid="{BCABF752-88CD-4BB3-B9C0-513DA0FE772D}"/>
    <cellStyle name="Normal 7 2 2 2 4 2 2" xfId="4022" xr:uid="{CF2BC2E8-C527-42F2-ADC9-473E47CA1E1E}"/>
    <cellStyle name="Normal 7 2 2 2 4 2 2 2" xfId="4023" xr:uid="{23476186-E4C2-4C5E-843D-D438E5717F81}"/>
    <cellStyle name="Normal 7 2 2 2 4 2 3" xfId="4024" xr:uid="{4F8B5851-C793-40AE-9519-DB51A5152CA2}"/>
    <cellStyle name="Normal 7 2 2 2 4 3" xfId="1970" xr:uid="{4357E9D9-33C2-4504-97A9-2899027B49F5}"/>
    <cellStyle name="Normal 7 2 2 2 4 3 2" xfId="4025" xr:uid="{D8C1B7E1-EE6E-4499-A455-734B3AB1DC30}"/>
    <cellStyle name="Normal 7 2 2 2 4 4" xfId="1971" xr:uid="{93FE4703-58F9-45D9-979C-D717BD812C42}"/>
    <cellStyle name="Normal 7 2 2 2 5" xfId="1972" xr:uid="{BB55889A-D4B5-4644-BFBB-F5F3B3DF7D86}"/>
    <cellStyle name="Normal 7 2 2 2 5 2" xfId="1973" xr:uid="{D9804F2B-6A36-4395-B924-32E96247AF6F}"/>
    <cellStyle name="Normal 7 2 2 2 5 2 2" xfId="4026" xr:uid="{BF3B8508-EF9C-47DD-B621-1234BD6112F0}"/>
    <cellStyle name="Normal 7 2 2 2 5 3" xfId="1974" xr:uid="{1BFB1A30-39C6-4882-AF88-9484A30742FA}"/>
    <cellStyle name="Normal 7 2 2 2 5 4" xfId="1975" xr:uid="{9951E77F-8DEE-4D57-BA39-97E65ABB4F00}"/>
    <cellStyle name="Normal 7 2 2 2 6" xfId="1976" xr:uid="{36C91A90-7B9D-41C0-BF30-10B20B3C7B4C}"/>
    <cellStyle name="Normal 7 2 2 2 6 2" xfId="4027" xr:uid="{6F6097A5-37D8-4476-83F9-A1D19F88FE5C}"/>
    <cellStyle name="Normal 7 2 2 2 7" xfId="1977" xr:uid="{DE5743F6-5774-4A31-A5FA-77BD28A3D3EC}"/>
    <cellStyle name="Normal 7 2 2 2 8" xfId="1978" xr:uid="{961A9433-F6A0-4A58-BB33-EF5114EDE0D4}"/>
    <cellStyle name="Normal 7 2 2 3" xfId="1979" xr:uid="{527BB2B1-40FC-45E4-8115-A825BC76D13E}"/>
    <cellStyle name="Normal 7 2 2 3 2" xfId="1980" xr:uid="{F00E3C7C-93A2-4DF2-8A18-FD8FF8C85564}"/>
    <cellStyle name="Normal 7 2 2 3 2 2" xfId="1981" xr:uid="{486960CE-6DCE-4788-B514-E017DB620553}"/>
    <cellStyle name="Normal 7 2 2 3 2 2 2" xfId="4028" xr:uid="{BF7463D5-45C2-413A-904E-F47862A3970E}"/>
    <cellStyle name="Normal 7 2 2 3 2 2 2 2" xfId="4029" xr:uid="{FBEF4534-DCE1-49BD-82CE-9D742F4ADD38}"/>
    <cellStyle name="Normal 7 2 2 3 2 2 3" xfId="4030" xr:uid="{2DC95377-A90B-420D-8649-8713B3ED5468}"/>
    <cellStyle name="Normal 7 2 2 3 2 3" xfId="1982" xr:uid="{F0B65691-55D3-4784-B5B2-C26A9D027EE8}"/>
    <cellStyle name="Normal 7 2 2 3 2 3 2" xfId="4031" xr:uid="{3D51285F-3AFD-47B0-A9C1-4BD066A951AA}"/>
    <cellStyle name="Normal 7 2 2 3 2 4" xfId="1983" xr:uid="{83FB3C74-C93D-4B26-ABA0-59692F9189E1}"/>
    <cellStyle name="Normal 7 2 2 3 3" xfId="1984" xr:uid="{521730B7-03C7-4752-A8E0-2C1D96697B06}"/>
    <cellStyle name="Normal 7 2 2 3 3 2" xfId="1985" xr:uid="{3E41C362-1913-4C51-A3C0-E7509E0F2839}"/>
    <cellStyle name="Normal 7 2 2 3 3 2 2" xfId="4032" xr:uid="{C8C98309-2008-49F0-BAD2-051021E4586E}"/>
    <cellStyle name="Normal 7 2 2 3 3 3" xfId="1986" xr:uid="{B067C322-B88E-4E26-9890-0D691F6F93C6}"/>
    <cellStyle name="Normal 7 2 2 3 3 4" xfId="1987" xr:uid="{AEEFEA68-7C85-46F9-9B88-AD07F10F3FE1}"/>
    <cellStyle name="Normal 7 2 2 3 4" xfId="1988" xr:uid="{79E893DF-96EC-48F3-8725-3A15A4078F09}"/>
    <cellStyle name="Normal 7 2 2 3 4 2" xfId="4033" xr:uid="{7FD6B1B4-9B5C-413B-AD4D-B17BC6398581}"/>
    <cellStyle name="Normal 7 2 2 3 5" xfId="1989" xr:uid="{678708DB-F59F-4ACC-8727-62D135B84C86}"/>
    <cellStyle name="Normal 7 2 2 3 6" xfId="1990" xr:uid="{D5AA4FBA-3C79-46C2-8A30-10EF750C4EA1}"/>
    <cellStyle name="Normal 7 2 2 4" xfId="1991" xr:uid="{FC2F1354-28EE-4F8B-8184-C12EE0F08F9D}"/>
    <cellStyle name="Normal 7 2 2 4 2" xfId="1992" xr:uid="{C37DE6F0-4B83-428C-AC60-1D046A1A39B6}"/>
    <cellStyle name="Normal 7 2 2 4 2 2" xfId="1993" xr:uid="{18332201-A429-4E08-BFDB-5ED21A07BF23}"/>
    <cellStyle name="Normal 7 2 2 4 2 2 2" xfId="4034" xr:uid="{855FD0CA-E631-4D15-9161-CBB099DEE86F}"/>
    <cellStyle name="Normal 7 2 2 4 2 2 2 2" xfId="4035" xr:uid="{50E6EECD-436A-482A-8AC8-4D8D436DBE60}"/>
    <cellStyle name="Normal 7 2 2 4 2 2 3" xfId="4036" xr:uid="{10881B69-06D3-452B-A5BE-7255E55064E2}"/>
    <cellStyle name="Normal 7 2 2 4 2 3" xfId="1994" xr:uid="{DF9DABA6-C986-4C25-983A-6613846237D6}"/>
    <cellStyle name="Normal 7 2 2 4 2 3 2" xfId="4037" xr:uid="{DE245A84-902B-4DD6-8F38-6FFD1FB85133}"/>
    <cellStyle name="Normal 7 2 2 4 2 4" xfId="1995" xr:uid="{3177B999-04E6-4BA9-936A-A69E86A5D47C}"/>
    <cellStyle name="Normal 7 2 2 4 3" xfId="1996" xr:uid="{169FF8F8-1D67-4D77-BAAD-6233F235A270}"/>
    <cellStyle name="Normal 7 2 2 4 3 2" xfId="4038" xr:uid="{F87B962D-E134-4C6E-9FE7-EFC5845C4CB0}"/>
    <cellStyle name="Normal 7 2 2 4 3 2 2" xfId="4039" xr:uid="{5F01FEBA-B3CD-4D02-A8A6-4082C6B55603}"/>
    <cellStyle name="Normal 7 2 2 4 3 3" xfId="4040" xr:uid="{2D61DE77-76B5-4E69-9EB3-B5CACC671D78}"/>
    <cellStyle name="Normal 7 2 2 4 4" xfId="1997" xr:uid="{D4F36FA2-7889-4346-9D66-BFADCDE0D725}"/>
    <cellStyle name="Normal 7 2 2 4 4 2" xfId="4041" xr:uid="{33A09840-0B9A-4BCB-B103-1ACC722329B7}"/>
    <cellStyle name="Normal 7 2 2 4 5" xfId="1998" xr:uid="{14792F28-29D2-4C84-9812-A5F44172EC92}"/>
    <cellStyle name="Normal 7 2 2 5" xfId="1999" xr:uid="{5A5F0AC8-7C25-48F0-8E1C-E401B294B640}"/>
    <cellStyle name="Normal 7 2 2 5 2" xfId="2000" xr:uid="{F0BC3F51-80EB-4DE1-B858-8CEF46552093}"/>
    <cellStyle name="Normal 7 2 2 5 2 2" xfId="4042" xr:uid="{A35F7628-F0C1-4082-9301-0A673DC6B950}"/>
    <cellStyle name="Normal 7 2 2 5 2 2 2" xfId="4043" xr:uid="{BBF4E106-36F0-4D3D-9BFE-37AAD4A89FD1}"/>
    <cellStyle name="Normal 7 2 2 5 2 3" xfId="4044" xr:uid="{D4AE22E2-1686-4ECB-A5BC-FCA63530134C}"/>
    <cellStyle name="Normal 7 2 2 5 3" xfId="2001" xr:uid="{8017C0AE-C62A-42C0-A28B-DD6AB3454488}"/>
    <cellStyle name="Normal 7 2 2 5 3 2" xfId="4045" xr:uid="{010043A9-371C-46F7-A583-63C933A170DE}"/>
    <cellStyle name="Normal 7 2 2 5 4" xfId="2002" xr:uid="{620CE718-593E-46F4-9A08-1B8112A81178}"/>
    <cellStyle name="Normal 7 2 2 6" xfId="2003" xr:uid="{9E5EE433-21B8-488F-AF0E-2D56CFFBCDBE}"/>
    <cellStyle name="Normal 7 2 2 6 2" xfId="2004" xr:uid="{BE1C50C5-D363-496A-ABC3-A668B6CADB4B}"/>
    <cellStyle name="Normal 7 2 2 6 2 2" xfId="4046" xr:uid="{5EB02BAB-0C92-4017-800C-AE9FD9F2D6EF}"/>
    <cellStyle name="Normal 7 2 2 6 3" xfId="2005" xr:uid="{21510FC9-D450-481F-A895-64858C6A58FD}"/>
    <cellStyle name="Normal 7 2 2 6 4" xfId="2006" xr:uid="{E61A1CB9-6831-4F99-BAEB-8081A5ED08F6}"/>
    <cellStyle name="Normal 7 2 2 7" xfId="2007" xr:uid="{5C306A43-C614-407F-8119-7305A0631B34}"/>
    <cellStyle name="Normal 7 2 2 7 2" xfId="4047" xr:uid="{C8E5EA0C-EAA9-4E9D-8705-603B40C17406}"/>
    <cellStyle name="Normal 7 2 2 8" xfId="2008" xr:uid="{F9EEA0F9-5DD8-446E-8386-D27CD1402369}"/>
    <cellStyle name="Normal 7 2 2 9" xfId="2009" xr:uid="{3926767A-5CB0-4A12-8577-C77B5F2C3E28}"/>
    <cellStyle name="Normal 7 2 3" xfId="132" xr:uid="{BB2BB3BF-CD48-4E83-9A32-31B8A03EBB3F}"/>
    <cellStyle name="Normal 7 2 3 2" xfId="133" xr:uid="{0B0D708F-D59F-4252-A681-4C08A05CC374}"/>
    <cellStyle name="Normal 7 2 3 2 2" xfId="2010" xr:uid="{3105F837-C610-456D-ABDE-ED8A7D1768F0}"/>
    <cellStyle name="Normal 7 2 3 2 2 2" xfId="2011" xr:uid="{05BCCA93-6B2C-4732-A8C5-23D370CBFE78}"/>
    <cellStyle name="Normal 7 2 3 2 2 2 2" xfId="4048" xr:uid="{F2CEA940-9A43-4AE7-ADE6-CDFDF2E4239F}"/>
    <cellStyle name="Normal 7 2 3 2 2 2 2 2" xfId="4049" xr:uid="{D4C3162B-C8AE-49A3-9182-2A0E588CE7BB}"/>
    <cellStyle name="Normal 7 2 3 2 2 2 3" xfId="4050" xr:uid="{119E04CC-5FE1-499B-ADBB-5EEC5D3459F6}"/>
    <cellStyle name="Normal 7 2 3 2 2 3" xfId="2012" xr:uid="{AFAFEA5F-07A4-4BF4-8A67-548674510D4B}"/>
    <cellStyle name="Normal 7 2 3 2 2 3 2" xfId="4051" xr:uid="{2A19634A-FBA5-4259-A7F7-871D998CF1F2}"/>
    <cellStyle name="Normal 7 2 3 2 2 4" xfId="2013" xr:uid="{326432A6-A048-4965-8BE1-F831481B589D}"/>
    <cellStyle name="Normal 7 2 3 2 3" xfId="2014" xr:uid="{87C3ADA5-ABCC-4147-8196-F6EF7B34A438}"/>
    <cellStyle name="Normal 7 2 3 2 3 2" xfId="2015" xr:uid="{22099583-87BB-4E47-8FD0-79BF15D16FDA}"/>
    <cellStyle name="Normal 7 2 3 2 3 2 2" xfId="4052" xr:uid="{502C97E5-8A26-4567-BDA6-FA90C7756E70}"/>
    <cellStyle name="Normal 7 2 3 2 3 3" xfId="2016" xr:uid="{401BDB97-0E38-416F-9623-670B406ECAFC}"/>
    <cellStyle name="Normal 7 2 3 2 3 4" xfId="2017" xr:uid="{58D04931-372E-402E-86DC-9947F2C76E45}"/>
    <cellStyle name="Normal 7 2 3 2 4" xfId="2018" xr:uid="{E53E3517-1BA5-430D-A7EB-F259B0ECF61C}"/>
    <cellStyle name="Normal 7 2 3 2 4 2" xfId="4053" xr:uid="{FBD718F3-EDA4-4A6C-8EC8-C753B4896A94}"/>
    <cellStyle name="Normal 7 2 3 2 5" xfId="2019" xr:uid="{A76C7F7D-9820-40A5-ADBF-D467378CEB97}"/>
    <cellStyle name="Normal 7 2 3 2 6" xfId="2020" xr:uid="{FDF019D5-990E-443D-808F-C5A1F52E1592}"/>
    <cellStyle name="Normal 7 2 3 3" xfId="2021" xr:uid="{AC92E62B-7035-492F-90A0-C12BFFEA5B0C}"/>
    <cellStyle name="Normal 7 2 3 3 2" xfId="2022" xr:uid="{73A96E99-BD71-4ED8-B441-81E0778A0D79}"/>
    <cellStyle name="Normal 7 2 3 3 2 2" xfId="2023" xr:uid="{84C42F8B-00CF-4901-8203-3338964BF21C}"/>
    <cellStyle name="Normal 7 2 3 3 2 2 2" xfId="4054" xr:uid="{9447ACC7-1427-44EC-927A-542BC7F87BC3}"/>
    <cellStyle name="Normal 7 2 3 3 2 2 2 2" xfId="4055" xr:uid="{032A5CF3-DD4F-4108-A643-D68F5A0206F3}"/>
    <cellStyle name="Normal 7 2 3 3 2 2 3" xfId="4056" xr:uid="{82D0C833-A9F4-4FF0-AC27-C00814B73C5F}"/>
    <cellStyle name="Normal 7 2 3 3 2 3" xfId="2024" xr:uid="{3F5A80A4-17A3-4681-88A3-2F30A41A026C}"/>
    <cellStyle name="Normal 7 2 3 3 2 3 2" xfId="4057" xr:uid="{08458C8A-B504-4F01-A862-54EFC7DB0DE1}"/>
    <cellStyle name="Normal 7 2 3 3 2 4" xfId="2025" xr:uid="{51A7480E-8BB4-444E-BD10-745F97C0FC54}"/>
    <cellStyle name="Normal 7 2 3 3 3" xfId="2026" xr:uid="{7C8AB3CA-BCB3-475F-BD63-26CC7484EB0D}"/>
    <cellStyle name="Normal 7 2 3 3 3 2" xfId="4058" xr:uid="{84BE8A54-2118-4E89-9477-A677D0F14570}"/>
    <cellStyle name="Normal 7 2 3 3 3 2 2" xfId="4059" xr:uid="{A619E0F6-6368-43D6-B61D-6F84541ACCD0}"/>
    <cellStyle name="Normal 7 2 3 3 3 3" xfId="4060" xr:uid="{762F59CC-DFD4-47C1-BBBE-CFAF61FF5165}"/>
    <cellStyle name="Normal 7 2 3 3 4" xfId="2027" xr:uid="{37BDD8DA-4A02-4000-A5E7-4AA0F3D2893F}"/>
    <cellStyle name="Normal 7 2 3 3 4 2" xfId="4061" xr:uid="{8BBC603F-01A6-49BB-AAAE-C8ABD61D4068}"/>
    <cellStyle name="Normal 7 2 3 3 5" xfId="2028" xr:uid="{D5F60410-AA89-4122-A522-8A3E4CCF3DCE}"/>
    <cellStyle name="Normal 7 2 3 4" xfId="2029" xr:uid="{2F6A3DA5-6073-48D7-8EFE-68C33BB4BF62}"/>
    <cellStyle name="Normal 7 2 3 4 2" xfId="2030" xr:uid="{A792627C-EADE-4FDB-8089-CE81E618F985}"/>
    <cellStyle name="Normal 7 2 3 4 2 2" xfId="4062" xr:uid="{B4082769-FD1E-471E-8F16-CA15B57781D7}"/>
    <cellStyle name="Normal 7 2 3 4 2 2 2" xfId="4063" xr:uid="{227E5087-0B6D-4C5B-A14A-1BBA78DB664A}"/>
    <cellStyle name="Normal 7 2 3 4 2 3" xfId="4064" xr:uid="{66FB5172-907D-45FE-B7F8-B0BC73E945D8}"/>
    <cellStyle name="Normal 7 2 3 4 3" xfId="2031" xr:uid="{B441A0A8-CF4F-4310-A805-51ECECD5C8E1}"/>
    <cellStyle name="Normal 7 2 3 4 3 2" xfId="4065" xr:uid="{CD568C20-7D6E-4292-A2DF-DAE405CEE8DD}"/>
    <cellStyle name="Normal 7 2 3 4 4" xfId="2032" xr:uid="{E50465C4-DA56-4B2A-9EE5-16B062694309}"/>
    <cellStyle name="Normal 7 2 3 5" xfId="2033" xr:uid="{4A1AD3A2-2925-44D8-83CF-3C24BE405700}"/>
    <cellStyle name="Normal 7 2 3 5 2" xfId="2034" xr:uid="{769407AD-36AD-4152-90DC-2520FFFDD25A}"/>
    <cellStyle name="Normal 7 2 3 5 2 2" xfId="4066" xr:uid="{AE122EB6-0F32-44F0-A778-8F47DF4B7757}"/>
    <cellStyle name="Normal 7 2 3 5 3" xfId="2035" xr:uid="{1B4CDC74-4783-49F0-98D3-4808CC488233}"/>
    <cellStyle name="Normal 7 2 3 5 4" xfId="2036" xr:uid="{405895CC-D2EB-4709-B8FC-4C20798F5D90}"/>
    <cellStyle name="Normal 7 2 3 6" xfId="2037" xr:uid="{45AD5DD5-BD89-40DA-84C4-A18255ADD40D}"/>
    <cellStyle name="Normal 7 2 3 6 2" xfId="4067" xr:uid="{E633CF6F-626E-416A-B572-21F41FEB203D}"/>
    <cellStyle name="Normal 7 2 3 7" xfId="2038" xr:uid="{EF724222-78E4-4A98-8616-7D11E3B7C142}"/>
    <cellStyle name="Normal 7 2 3 8" xfId="2039" xr:uid="{FE1C3A1D-0FE1-4350-8725-0929688FE397}"/>
    <cellStyle name="Normal 7 2 4" xfId="134" xr:uid="{BAD5DEC5-9FC9-47B1-A138-9E27CCDF44DD}"/>
    <cellStyle name="Normal 7 2 4 2" xfId="2040" xr:uid="{21D4B35D-F04E-43CC-B457-0D1EB791B6C2}"/>
    <cellStyle name="Normal 7 2 4 2 2" xfId="2041" xr:uid="{474EBA1D-CF41-4626-98A6-A00F0B0C9070}"/>
    <cellStyle name="Normal 7 2 4 2 2 2" xfId="2042" xr:uid="{E4E29B5C-DA11-4FE5-9028-2D6952501D7F}"/>
    <cellStyle name="Normal 7 2 4 2 2 2 2" xfId="4068" xr:uid="{71791EE9-DC12-4BFB-A7EC-085C108F19C3}"/>
    <cellStyle name="Normal 7 2 4 2 2 3" xfId="2043" xr:uid="{2DD0A110-0FBC-4D02-86F1-25F656C63A0C}"/>
    <cellStyle name="Normal 7 2 4 2 2 4" xfId="2044" xr:uid="{C2AF7E1B-A5CA-4D54-B53F-357BB9C5B5AC}"/>
    <cellStyle name="Normal 7 2 4 2 3" xfId="2045" xr:uid="{6C77571E-F8B0-493A-A0AD-2278E9D2D267}"/>
    <cellStyle name="Normal 7 2 4 2 3 2" xfId="4069" xr:uid="{EC566243-01B8-41E7-9BF7-10D7CFD47360}"/>
    <cellStyle name="Normal 7 2 4 2 4" xfId="2046" xr:uid="{02628262-3FD9-4CFB-9FBC-8F79546E257F}"/>
    <cellStyle name="Normal 7 2 4 2 5" xfId="2047" xr:uid="{8B8B98EC-DABE-4DC5-885D-23E5E9EC95BD}"/>
    <cellStyle name="Normal 7 2 4 3" xfId="2048" xr:uid="{F4A0DAA1-0564-4A5B-9F53-32FFB7E10B3D}"/>
    <cellStyle name="Normal 7 2 4 3 2" xfId="2049" xr:uid="{FEB0CEDA-BC48-477A-AE48-F441DCD353FD}"/>
    <cellStyle name="Normal 7 2 4 3 2 2" xfId="4070" xr:uid="{2F61F602-DCAB-401C-8FFB-7F5208CD7B4B}"/>
    <cellStyle name="Normal 7 2 4 3 3" xfId="2050" xr:uid="{F7DBD7A9-29C5-481E-A845-60F37A1D9E7A}"/>
    <cellStyle name="Normal 7 2 4 3 4" xfId="2051" xr:uid="{5B6869FF-4D31-4B23-8C6C-7976F918B890}"/>
    <cellStyle name="Normal 7 2 4 4" xfId="2052" xr:uid="{FDD66160-AAE9-40A9-9D48-262DB0245D90}"/>
    <cellStyle name="Normal 7 2 4 4 2" xfId="2053" xr:uid="{D7E6C683-0C86-4849-A052-6B55C4A50A3F}"/>
    <cellStyle name="Normal 7 2 4 4 3" xfId="2054" xr:uid="{14B37EF5-1723-46D2-A061-1270075A8FB8}"/>
    <cellStyle name="Normal 7 2 4 4 4" xfId="2055" xr:uid="{3EFF2FB2-507D-4E1E-B969-9FE4CFE70E95}"/>
    <cellStyle name="Normal 7 2 4 5" xfId="2056" xr:uid="{DC7BEDB4-A21B-4389-991E-7590571D6244}"/>
    <cellStyle name="Normal 7 2 4 6" xfId="2057" xr:uid="{74D2B15C-81CA-4AC9-8357-B0D7FFD380C8}"/>
    <cellStyle name="Normal 7 2 4 7" xfId="2058" xr:uid="{50D1818A-37FC-463C-8111-9D02E49C63F3}"/>
    <cellStyle name="Normal 7 2 5" xfId="2059" xr:uid="{45C3DAB9-859D-49ED-955C-6BE0D051A688}"/>
    <cellStyle name="Normal 7 2 5 2" xfId="2060" xr:uid="{4527DE0B-B6E6-45BC-9AF9-9D41A3B2139E}"/>
    <cellStyle name="Normal 7 2 5 2 2" xfId="2061" xr:uid="{75651B20-C98E-4E2C-B020-BD8160B5D175}"/>
    <cellStyle name="Normal 7 2 5 2 2 2" xfId="4071" xr:uid="{AE203727-5E23-44C0-862B-51DFD3C6AC69}"/>
    <cellStyle name="Normal 7 2 5 2 2 2 2" xfId="4072" xr:uid="{C47095CD-54B4-4E87-B3FC-0E813D35475B}"/>
    <cellStyle name="Normal 7 2 5 2 2 3" xfId="4073" xr:uid="{7026B029-BFFA-416A-A137-2B1FC1F69CF1}"/>
    <cellStyle name="Normal 7 2 5 2 3" xfId="2062" xr:uid="{0F40E01B-6BCA-4E83-9811-E35BC1EEA91B}"/>
    <cellStyle name="Normal 7 2 5 2 3 2" xfId="4074" xr:uid="{DFFA9130-405D-40F9-ADFF-A2B3D5BE9670}"/>
    <cellStyle name="Normal 7 2 5 2 4" xfId="2063" xr:uid="{48C58155-1E83-4AE2-BAB2-25EA2F37E1EA}"/>
    <cellStyle name="Normal 7 2 5 3" xfId="2064" xr:uid="{01F772FA-FECF-4717-BB7F-3DE02975496B}"/>
    <cellStyle name="Normal 7 2 5 3 2" xfId="2065" xr:uid="{2EA61F8E-F625-40D1-AA4B-4D4E3BC6AD74}"/>
    <cellStyle name="Normal 7 2 5 3 2 2" xfId="4075" xr:uid="{BECD19A4-DA46-4771-B26B-9BEAA5E1FDD1}"/>
    <cellStyle name="Normal 7 2 5 3 3" xfId="2066" xr:uid="{E29F82E4-DA7D-441D-AD5E-1E1F560158DE}"/>
    <cellStyle name="Normal 7 2 5 3 4" xfId="2067" xr:uid="{699E6639-2326-4595-BE8D-3EEC11C89910}"/>
    <cellStyle name="Normal 7 2 5 4" xfId="2068" xr:uid="{F8B4AE0B-954A-42BE-87E9-5BB7BA25C813}"/>
    <cellStyle name="Normal 7 2 5 4 2" xfId="4076" xr:uid="{107191D3-58ED-4E7D-9742-4E79F7E6273A}"/>
    <cellStyle name="Normal 7 2 5 5" xfId="2069" xr:uid="{AB0C7E7C-1440-43A4-B2FE-37688E748996}"/>
    <cellStyle name="Normal 7 2 5 6" xfId="2070" xr:uid="{07ED644A-BE37-4773-8D58-C659B00D22BB}"/>
    <cellStyle name="Normal 7 2 6" xfId="2071" xr:uid="{DF1CBFA5-3341-412F-A1C9-221A7DF96700}"/>
    <cellStyle name="Normal 7 2 6 2" xfId="2072" xr:uid="{41C218FD-F4B9-4130-9488-DF1BF71DC651}"/>
    <cellStyle name="Normal 7 2 6 2 2" xfId="2073" xr:uid="{BBCD6731-B76D-4F4F-BDD2-474C47AF46B3}"/>
    <cellStyle name="Normal 7 2 6 2 2 2" xfId="4077" xr:uid="{BBBC2CBA-D41F-4344-BCDB-91719489197D}"/>
    <cellStyle name="Normal 7 2 6 2 3" xfId="2074" xr:uid="{FF738DD2-A270-45D9-A30B-8EC051F69E56}"/>
    <cellStyle name="Normal 7 2 6 2 4" xfId="2075" xr:uid="{BD868DB6-85F9-4220-B6BA-56F8F048C918}"/>
    <cellStyle name="Normal 7 2 6 3" xfId="2076" xr:uid="{13DD74D8-206C-42BD-943D-9AE7521664CD}"/>
    <cellStyle name="Normal 7 2 6 3 2" xfId="4078" xr:uid="{A01555AB-761D-414F-8367-AB61738BB306}"/>
    <cellStyle name="Normal 7 2 6 4" xfId="2077" xr:uid="{979B7FF3-AA32-4D0E-919F-DB8A4D475DA3}"/>
    <cellStyle name="Normal 7 2 6 5" xfId="2078" xr:uid="{9F7EB1CA-0DA3-4DB0-98BA-F786BAC895C1}"/>
    <cellStyle name="Normal 7 2 7" xfId="2079" xr:uid="{A447190D-C4DC-4FE5-83A2-9EDA7CDF2515}"/>
    <cellStyle name="Normal 7 2 7 2" xfId="2080" xr:uid="{8587AE7A-B181-4FBD-BC42-6CECC1FBD3EB}"/>
    <cellStyle name="Normal 7 2 7 2 2" xfId="4079" xr:uid="{EE03622D-2904-42C7-A38A-00223D715961}"/>
    <cellStyle name="Normal 7 2 7 2 3" xfId="4380" xr:uid="{E422FE7A-C9CF-4700-8D54-D77C9D40DBB7}"/>
    <cellStyle name="Normal 7 2 7 3" xfId="2081" xr:uid="{288B5A35-3BC6-45F1-A183-07516AD341CC}"/>
    <cellStyle name="Normal 7 2 7 4" xfId="2082" xr:uid="{6990525D-DF97-42E9-ADE3-80EB7F0E8FBA}"/>
    <cellStyle name="Normal 7 2 8" xfId="2083" xr:uid="{C554D25F-EEB8-4678-B061-EF10348042DD}"/>
    <cellStyle name="Normal 7 2 8 2" xfId="2084" xr:uid="{438FF18E-1FA8-43B3-B37F-36E4F6A6E46D}"/>
    <cellStyle name="Normal 7 2 8 3" xfId="2085" xr:uid="{17F55674-5C17-4477-8E02-5FA91D1290A9}"/>
    <cellStyle name="Normal 7 2 8 4" xfId="2086" xr:uid="{EB2DE190-B601-4DDE-8C8F-6B3327EB6FA9}"/>
    <cellStyle name="Normal 7 2 9" xfId="2087" xr:uid="{186D590A-8AD8-475E-943D-55927F4DE228}"/>
    <cellStyle name="Normal 7 3" xfId="135" xr:uid="{6129BEB4-9161-4081-A14D-F19F9D02A480}"/>
    <cellStyle name="Normal 7 3 10" xfId="2088" xr:uid="{C94DC4F0-69BB-4B97-8066-6F189EED9F29}"/>
    <cellStyle name="Normal 7 3 11" xfId="2089" xr:uid="{B32D1087-D030-43F7-A072-6672C2AB1A3A}"/>
    <cellStyle name="Normal 7 3 2" xfId="136" xr:uid="{C7C06010-FEE5-4A98-B2C7-5AAD43E64828}"/>
    <cellStyle name="Normal 7 3 2 2" xfId="137" xr:uid="{0F133C1D-9502-4618-BA32-D0EBC28CA512}"/>
    <cellStyle name="Normal 7 3 2 2 2" xfId="2090" xr:uid="{AE465536-DE90-40A0-9DC7-C3133E3C6797}"/>
    <cellStyle name="Normal 7 3 2 2 2 2" xfId="2091" xr:uid="{1D5AE571-681B-4EB1-A405-2EF93418903F}"/>
    <cellStyle name="Normal 7 3 2 2 2 2 2" xfId="2092" xr:uid="{4FCB6ECE-32A0-484D-B145-1B1934C5D6B8}"/>
    <cellStyle name="Normal 7 3 2 2 2 2 2 2" xfId="4080" xr:uid="{640D1502-72D3-4969-9D0E-0FAC112FEF8F}"/>
    <cellStyle name="Normal 7 3 2 2 2 2 3" xfId="2093" xr:uid="{9607261D-FC0E-4B22-978A-68F842F1D9B4}"/>
    <cellStyle name="Normal 7 3 2 2 2 2 4" xfId="2094" xr:uid="{0C8983F5-78CB-412A-AEDB-81D888B34891}"/>
    <cellStyle name="Normal 7 3 2 2 2 3" xfId="2095" xr:uid="{43B4657B-BFA9-44AA-B4FD-679905D3F47A}"/>
    <cellStyle name="Normal 7 3 2 2 2 3 2" xfId="2096" xr:uid="{EA2F8642-9662-420D-8B74-3CCA881D22C9}"/>
    <cellStyle name="Normal 7 3 2 2 2 3 3" xfId="2097" xr:uid="{34268B39-2CA8-426E-89C2-AB0A111DF197}"/>
    <cellStyle name="Normal 7 3 2 2 2 3 4" xfId="2098" xr:uid="{1D8FFACE-E415-4C88-A9A2-7E8D5CD34040}"/>
    <cellStyle name="Normal 7 3 2 2 2 4" xfId="2099" xr:uid="{309A4D8E-9282-467B-84F3-1A07913E29FE}"/>
    <cellStyle name="Normal 7 3 2 2 2 5" xfId="2100" xr:uid="{3CC8C103-57A0-46B8-B35D-38CD69FBF478}"/>
    <cellStyle name="Normal 7 3 2 2 2 6" xfId="2101" xr:uid="{6916B2DC-73D6-4B88-AC66-A901B5CED5F8}"/>
    <cellStyle name="Normal 7 3 2 2 3" xfId="2102" xr:uid="{D930FD0E-296B-4FD0-86D8-45A438797D62}"/>
    <cellStyle name="Normal 7 3 2 2 3 2" xfId="2103" xr:uid="{4D8BD049-8AD2-4D3D-88A7-4E477256ABF9}"/>
    <cellStyle name="Normal 7 3 2 2 3 2 2" xfId="2104" xr:uid="{BD6EB518-66A4-4C28-BC2F-BFDC6DB0F080}"/>
    <cellStyle name="Normal 7 3 2 2 3 2 3" xfId="2105" xr:uid="{4D6CAE2A-76B8-46E3-9E7C-222D7D70B339}"/>
    <cellStyle name="Normal 7 3 2 2 3 2 4" xfId="2106" xr:uid="{A04FA260-3E79-46D9-B801-3B5AD8A88F68}"/>
    <cellStyle name="Normal 7 3 2 2 3 3" xfId="2107" xr:uid="{588A762B-4641-48AA-874E-05CA35E9AC68}"/>
    <cellStyle name="Normal 7 3 2 2 3 4" xfId="2108" xr:uid="{CF6F743B-3824-4265-897D-902906352F93}"/>
    <cellStyle name="Normal 7 3 2 2 3 5" xfId="2109" xr:uid="{4E5B971E-8647-4A54-90EB-3FC34347A272}"/>
    <cellStyle name="Normal 7 3 2 2 4" xfId="2110" xr:uid="{22710F45-FF3E-4A75-8018-D511DDBDDF10}"/>
    <cellStyle name="Normal 7 3 2 2 4 2" xfId="2111" xr:uid="{30A77D5E-A2C1-42EC-874E-0DB6EBEE361B}"/>
    <cellStyle name="Normal 7 3 2 2 4 3" xfId="2112" xr:uid="{B2E074EA-3542-4842-B881-580CAAB13485}"/>
    <cellStyle name="Normal 7 3 2 2 4 4" xfId="2113" xr:uid="{1322998B-7DC0-49CC-91EB-5E9D9FEC2553}"/>
    <cellStyle name="Normal 7 3 2 2 5" xfId="2114" xr:uid="{C28E0E2E-1241-4D45-8743-B8A46C68F2CC}"/>
    <cellStyle name="Normal 7 3 2 2 5 2" xfId="2115" xr:uid="{73112297-97CD-41AF-B03E-18A4409146D6}"/>
    <cellStyle name="Normal 7 3 2 2 5 3" xfId="2116" xr:uid="{F44D74E4-2DE4-4EB6-A028-9F0A6006C3EC}"/>
    <cellStyle name="Normal 7 3 2 2 5 4" xfId="2117" xr:uid="{4E4F306D-F2AB-411F-ABB4-7F5285451135}"/>
    <cellStyle name="Normal 7 3 2 2 6" xfId="2118" xr:uid="{05E1C4B0-9749-49CC-BB1F-78C629220FFA}"/>
    <cellStyle name="Normal 7 3 2 2 7" xfId="2119" xr:uid="{E08D886F-3ADE-4826-B00E-E2D8C9D2BE52}"/>
    <cellStyle name="Normal 7 3 2 2 8" xfId="2120" xr:uid="{A6411B6F-45DA-4090-BBA4-103D198A8C11}"/>
    <cellStyle name="Normal 7 3 2 3" xfId="2121" xr:uid="{704CAF05-2EA5-4367-A7CB-504D1C094125}"/>
    <cellStyle name="Normal 7 3 2 3 2" xfId="2122" xr:uid="{C6AE92F6-FDAC-45B3-BD89-33FFC6CFD25A}"/>
    <cellStyle name="Normal 7 3 2 3 2 2" xfId="2123" xr:uid="{927DE88A-BA45-4814-86B9-E9F5B3464915}"/>
    <cellStyle name="Normal 7 3 2 3 2 2 2" xfId="4081" xr:uid="{ED1E11C5-69D5-4516-989A-35211513CD1C}"/>
    <cellStyle name="Normal 7 3 2 3 2 2 2 2" xfId="4082" xr:uid="{ACC128FE-4643-4A6D-8263-393E576D9A7A}"/>
    <cellStyle name="Normal 7 3 2 3 2 2 3" xfId="4083" xr:uid="{0EE7C5BF-33BD-4B61-8E84-DF161C12BF27}"/>
    <cellStyle name="Normal 7 3 2 3 2 3" xfId="2124" xr:uid="{9182CBA2-2B74-41F2-BBEB-BFC6C7E7E2AA}"/>
    <cellStyle name="Normal 7 3 2 3 2 3 2" xfId="4084" xr:uid="{2839CD40-97EB-49FE-BC82-27ADDA0981B2}"/>
    <cellStyle name="Normal 7 3 2 3 2 4" xfId="2125" xr:uid="{647FB604-B2ED-49FE-8A1A-860470282B50}"/>
    <cellStyle name="Normal 7 3 2 3 3" xfId="2126" xr:uid="{EF7CA5C6-D6C8-4F87-824D-95C0AF48CAC0}"/>
    <cellStyle name="Normal 7 3 2 3 3 2" xfId="2127" xr:uid="{3D0B710D-336A-4E6C-9748-738068BAAE73}"/>
    <cellStyle name="Normal 7 3 2 3 3 2 2" xfId="4085" xr:uid="{C77B1817-F71D-4AD3-BA9F-CBAFF7128A96}"/>
    <cellStyle name="Normal 7 3 2 3 3 3" xfId="2128" xr:uid="{A8588D10-FC9A-4A9D-9CCF-FAF98D30556D}"/>
    <cellStyle name="Normal 7 3 2 3 3 4" xfId="2129" xr:uid="{B243B50E-338E-460D-B164-11CA0F48E145}"/>
    <cellStyle name="Normal 7 3 2 3 4" xfId="2130" xr:uid="{49C67757-564A-4027-B71A-966804E41201}"/>
    <cellStyle name="Normal 7 3 2 3 4 2" xfId="4086" xr:uid="{7F1D9943-110A-46BB-8D4B-9EFFD2BB275C}"/>
    <cellStyle name="Normal 7 3 2 3 5" xfId="2131" xr:uid="{0052A0F9-98FB-486A-9015-60B808BEDD78}"/>
    <cellStyle name="Normal 7 3 2 3 6" xfId="2132" xr:uid="{6AC8C77B-5137-4035-8F4B-4546EA9049A1}"/>
    <cellStyle name="Normal 7 3 2 4" xfId="2133" xr:uid="{CC6B542D-FC79-46AD-BC9E-A27184A2179F}"/>
    <cellStyle name="Normal 7 3 2 4 2" xfId="2134" xr:uid="{943C0A1D-05E4-45C8-8B16-CF28D9FBE2B4}"/>
    <cellStyle name="Normal 7 3 2 4 2 2" xfId="2135" xr:uid="{2E1D5927-9D7E-49B1-9134-FD70CC42A5C7}"/>
    <cellStyle name="Normal 7 3 2 4 2 2 2" xfId="4087" xr:uid="{5486BEB4-31E9-4774-8E9D-CBB959FCD337}"/>
    <cellStyle name="Normal 7 3 2 4 2 3" xfId="2136" xr:uid="{59B08EBF-AB53-4AC5-A85C-678F3CE80623}"/>
    <cellStyle name="Normal 7 3 2 4 2 4" xfId="2137" xr:uid="{92CF49A7-8DDD-4F16-AD36-4680A9D3464E}"/>
    <cellStyle name="Normal 7 3 2 4 3" xfId="2138" xr:uid="{7AE71FC0-087F-4AD2-B25E-3CC6CD8FBE0B}"/>
    <cellStyle name="Normal 7 3 2 4 3 2" xfId="4088" xr:uid="{49EDF0D8-2719-4979-B977-193D1C6DE7CF}"/>
    <cellStyle name="Normal 7 3 2 4 4" xfId="2139" xr:uid="{B5BD1B8B-0927-49CE-9CC9-91374061530E}"/>
    <cellStyle name="Normal 7 3 2 4 5" xfId="2140" xr:uid="{6C716840-4632-45C0-A471-580DDB1382F2}"/>
    <cellStyle name="Normal 7 3 2 5" xfId="2141" xr:uid="{548F5772-322F-4802-8C69-C1A6D2E3F578}"/>
    <cellStyle name="Normal 7 3 2 5 2" xfId="2142" xr:uid="{490336F1-29DF-4DF2-BDBE-3603C8568848}"/>
    <cellStyle name="Normal 7 3 2 5 2 2" xfId="4089" xr:uid="{12DD71FD-9D4E-4CD8-808F-F52EBCC055B5}"/>
    <cellStyle name="Normal 7 3 2 5 3" xfId="2143" xr:uid="{32BF7536-D659-4468-BBA7-06D00516A125}"/>
    <cellStyle name="Normal 7 3 2 5 4" xfId="2144" xr:uid="{7BE4D893-ADAE-4C46-B549-74D8D411F6BC}"/>
    <cellStyle name="Normal 7 3 2 6" xfId="2145" xr:uid="{64AF03C5-A2FA-4BF4-8746-4A12D7681781}"/>
    <cellStyle name="Normal 7 3 2 6 2" xfId="2146" xr:uid="{AF1973AF-AAA2-4CCC-94A7-C128385684A5}"/>
    <cellStyle name="Normal 7 3 2 6 3" xfId="2147" xr:uid="{10B23049-428F-4140-A692-56A665C5FB54}"/>
    <cellStyle name="Normal 7 3 2 6 4" xfId="2148" xr:uid="{52BED9D8-F00B-4820-B25B-EED14869CA55}"/>
    <cellStyle name="Normal 7 3 2 7" xfId="2149" xr:uid="{EFFF35D1-6C52-4A5A-9686-D1410F1A1534}"/>
    <cellStyle name="Normal 7 3 2 8" xfId="2150" xr:uid="{585973BE-8181-4FCB-9C9E-DB8AB76C83D1}"/>
    <cellStyle name="Normal 7 3 2 9" xfId="2151" xr:uid="{166D6EA8-D79C-4A03-A5B7-454A789E981F}"/>
    <cellStyle name="Normal 7 3 3" xfId="138" xr:uid="{8A4073A6-E3E8-4D6E-B802-1772BFB0FEE1}"/>
    <cellStyle name="Normal 7 3 3 2" xfId="139" xr:uid="{4813C775-805B-4C55-B3DC-1548C8C207CF}"/>
    <cellStyle name="Normal 7 3 3 2 2" xfId="2152" xr:uid="{028BA7E9-4D68-4459-A677-9502A59B8130}"/>
    <cellStyle name="Normal 7 3 3 2 2 2" xfId="2153" xr:uid="{A1E3DD92-DA71-4650-ABF6-02D27C0491A6}"/>
    <cellStyle name="Normal 7 3 3 2 2 2 2" xfId="4090" xr:uid="{7A507AC9-C31E-46B1-A516-47C849ABF330}"/>
    <cellStyle name="Normal 7 3 3 2 2 3" xfId="2154" xr:uid="{A588DCA9-69CB-4E7D-8853-9FD19EE4DA72}"/>
    <cellStyle name="Normal 7 3 3 2 2 4" xfId="2155" xr:uid="{AED35FAE-47E5-4655-8307-D320DD8AA8F8}"/>
    <cellStyle name="Normal 7 3 3 2 3" xfId="2156" xr:uid="{615D5DC7-1792-4B19-B878-937D6A1A401D}"/>
    <cellStyle name="Normal 7 3 3 2 3 2" xfId="2157" xr:uid="{B8F9BFC9-1B5F-4E74-B0F6-0226172F31EA}"/>
    <cellStyle name="Normal 7 3 3 2 3 3" xfId="2158" xr:uid="{2DC1697B-0914-4CD7-849C-91CBC8F7DA32}"/>
    <cellStyle name="Normal 7 3 3 2 3 4" xfId="2159" xr:uid="{FEC52972-24CC-4B86-A157-26E3B437687B}"/>
    <cellStyle name="Normal 7 3 3 2 4" xfId="2160" xr:uid="{38DAF2A6-78FF-4D2B-9A5C-D628A2EC5D9D}"/>
    <cellStyle name="Normal 7 3 3 2 5" xfId="2161" xr:uid="{804A6E24-9C84-446F-946E-8F64C8E2B9FA}"/>
    <cellStyle name="Normal 7 3 3 2 6" xfId="2162" xr:uid="{34575360-DD8F-45CD-85A6-9BFC75CA6016}"/>
    <cellStyle name="Normal 7 3 3 3" xfId="2163" xr:uid="{098B0C68-C90C-475C-BA98-9648370EAA17}"/>
    <cellStyle name="Normal 7 3 3 3 2" xfId="2164" xr:uid="{BFE5B788-B3A6-4E57-96EB-5CDF0135145C}"/>
    <cellStyle name="Normal 7 3 3 3 2 2" xfId="2165" xr:uid="{38884C8A-1834-437E-945D-771E680D8830}"/>
    <cellStyle name="Normal 7 3 3 3 2 3" xfId="2166" xr:uid="{E25FDA72-3EA6-4477-9F04-E64AB555E1A1}"/>
    <cellStyle name="Normal 7 3 3 3 2 4" xfId="2167" xr:uid="{CDAFBCFE-7080-4CA4-83DF-CDCD3B65D24D}"/>
    <cellStyle name="Normal 7 3 3 3 3" xfId="2168" xr:uid="{EEECFFB1-9F47-4E8E-A661-3A002CEDB912}"/>
    <cellStyle name="Normal 7 3 3 3 4" xfId="2169" xr:uid="{98EC7828-E092-4E96-B05C-8BF6A84524AA}"/>
    <cellStyle name="Normal 7 3 3 3 5" xfId="2170" xr:uid="{C8DA2204-796F-4F69-A506-1B9922C8532F}"/>
    <cellStyle name="Normal 7 3 3 4" xfId="2171" xr:uid="{C27C59D3-A20A-4F3E-AA26-85DCB76CB847}"/>
    <cellStyle name="Normal 7 3 3 4 2" xfId="2172" xr:uid="{01728C29-FA93-4C47-82EC-DF1ED9CED8C7}"/>
    <cellStyle name="Normal 7 3 3 4 3" xfId="2173" xr:uid="{47100F1F-6FFB-4456-BBD6-20CF203AD0FD}"/>
    <cellStyle name="Normal 7 3 3 4 4" xfId="2174" xr:uid="{1FBBF4B9-13FD-47D1-8BE4-79657CC84DEE}"/>
    <cellStyle name="Normal 7 3 3 5" xfId="2175" xr:uid="{90451331-62A8-4F48-967F-9FEB80419E48}"/>
    <cellStyle name="Normal 7 3 3 5 2" xfId="2176" xr:uid="{D2AC4DE1-4FCA-443F-A37B-6C98010FF98B}"/>
    <cellStyle name="Normal 7 3 3 5 3" xfId="2177" xr:uid="{3DE4F52A-200C-436A-AFDA-B68AA2E98B1F}"/>
    <cellStyle name="Normal 7 3 3 5 4" xfId="2178" xr:uid="{2E81F2B1-F934-40B6-A8D5-F706E86D4E1E}"/>
    <cellStyle name="Normal 7 3 3 6" xfId="2179" xr:uid="{1963A9A9-9B9F-45FA-994C-4145989FE230}"/>
    <cellStyle name="Normal 7 3 3 7" xfId="2180" xr:uid="{C1146501-F88A-4F24-9242-CA3697C7CF65}"/>
    <cellStyle name="Normal 7 3 3 8" xfId="2181" xr:uid="{4A4BF7D4-DBB8-4B47-82C6-11C50552D3C5}"/>
    <cellStyle name="Normal 7 3 4" xfId="140" xr:uid="{227DA5A1-C43A-4F0E-A627-0D80782E0780}"/>
    <cellStyle name="Normal 7 3 4 2" xfId="2182" xr:uid="{656A6360-8DAB-4F27-B1DF-47652FD3083E}"/>
    <cellStyle name="Normal 7 3 4 2 2" xfId="2183" xr:uid="{DF64DE35-FA37-473D-8BCE-9171398E3859}"/>
    <cellStyle name="Normal 7 3 4 2 2 2" xfId="2184" xr:uid="{23270065-0A30-472D-B827-E1B23F2B4829}"/>
    <cellStyle name="Normal 7 3 4 2 2 2 2" xfId="4091" xr:uid="{3CADB9C9-B278-4A3B-9C62-34EC944F0D20}"/>
    <cellStyle name="Normal 7 3 4 2 2 3" xfId="2185" xr:uid="{04AD10C2-30B8-4194-96E5-F27B2C10BA3D}"/>
    <cellStyle name="Normal 7 3 4 2 2 4" xfId="2186" xr:uid="{ED349FC5-8E26-4CD4-942A-07562E2E960A}"/>
    <cellStyle name="Normal 7 3 4 2 3" xfId="2187" xr:uid="{6D0CCAAC-09AB-48D8-B8F4-F658A8A7CC89}"/>
    <cellStyle name="Normal 7 3 4 2 3 2" xfId="4092" xr:uid="{F054CDDE-DC95-4336-B974-C945B5D000FA}"/>
    <cellStyle name="Normal 7 3 4 2 4" xfId="2188" xr:uid="{B6D3A824-4AE9-4903-8332-EB7D68D386A0}"/>
    <cellStyle name="Normal 7 3 4 2 5" xfId="2189" xr:uid="{CE743138-1080-4387-BEF5-7042FEDDD694}"/>
    <cellStyle name="Normal 7 3 4 3" xfId="2190" xr:uid="{10D03ADE-28FE-40ED-AC2B-4454C4293955}"/>
    <cellStyle name="Normal 7 3 4 3 2" xfId="2191" xr:uid="{399F0430-DFF7-4A0A-B42B-F309654C5941}"/>
    <cellStyle name="Normal 7 3 4 3 2 2" xfId="4093" xr:uid="{CBCEBA69-2EC3-47D0-A5DC-168EB31155DD}"/>
    <cellStyle name="Normal 7 3 4 3 3" xfId="2192" xr:uid="{015CC3CB-D3BA-4121-A869-6C47B1C0EC30}"/>
    <cellStyle name="Normal 7 3 4 3 4" xfId="2193" xr:uid="{3B285BA4-D22B-43E6-8269-127EC3ABBFA1}"/>
    <cellStyle name="Normal 7 3 4 4" xfId="2194" xr:uid="{F2A4F9BE-5FE8-4C55-B4E2-7FBB3197B3D5}"/>
    <cellStyle name="Normal 7 3 4 4 2" xfId="2195" xr:uid="{341D5C0E-082F-4AB2-9441-2831FAC7C8A9}"/>
    <cellStyle name="Normal 7 3 4 4 3" xfId="2196" xr:uid="{F7113A44-2B8B-4AF7-BF97-073AA53DD36A}"/>
    <cellStyle name="Normal 7 3 4 4 4" xfId="2197" xr:uid="{39B6BBA5-AD51-40E8-B041-F471C8F9F9CE}"/>
    <cellStyle name="Normal 7 3 4 5" xfId="2198" xr:uid="{93609271-63C8-4E1D-B6DA-D4A3629F2467}"/>
    <cellStyle name="Normal 7 3 4 6" xfId="2199" xr:uid="{B63C259B-9285-4F20-9623-BB1A5E3D78BF}"/>
    <cellStyle name="Normal 7 3 4 7" xfId="2200" xr:uid="{1F50F323-0188-4FD5-8C0C-8FCF29602531}"/>
    <cellStyle name="Normal 7 3 5" xfId="2201" xr:uid="{4830E880-9AD6-4091-B028-B9D9CD4F558D}"/>
    <cellStyle name="Normal 7 3 5 2" xfId="2202" xr:uid="{1ABDAB51-733B-45BC-8482-32122706AB5B}"/>
    <cellStyle name="Normal 7 3 5 2 2" xfId="2203" xr:uid="{146B30BA-6FCA-408B-B059-D51D4FF07098}"/>
    <cellStyle name="Normal 7 3 5 2 2 2" xfId="4094" xr:uid="{B63DB25B-5AD6-40B6-8674-2B20FFABCFDD}"/>
    <cellStyle name="Normal 7 3 5 2 3" xfId="2204" xr:uid="{794595F2-50DF-4172-AFCD-71CF4C893575}"/>
    <cellStyle name="Normal 7 3 5 2 4" xfId="2205" xr:uid="{9D521585-CFB0-49B2-A8B5-13B3719673AE}"/>
    <cellStyle name="Normal 7 3 5 3" xfId="2206" xr:uid="{377113BF-7998-4FF7-A50F-04833738C63C}"/>
    <cellStyle name="Normal 7 3 5 3 2" xfId="2207" xr:uid="{EE147A92-ABF7-426C-9553-D1C07A5231C7}"/>
    <cellStyle name="Normal 7 3 5 3 3" xfId="2208" xr:uid="{30E9505D-0E45-4C8C-A01C-3497B54CBB90}"/>
    <cellStyle name="Normal 7 3 5 3 4" xfId="2209" xr:uid="{82FFC563-B2F4-467A-AB23-C7B6004EE70D}"/>
    <cellStyle name="Normal 7 3 5 4" xfId="2210" xr:uid="{17363646-1C36-4ED3-8DF8-7C4B13A4E6AF}"/>
    <cellStyle name="Normal 7 3 5 5" xfId="2211" xr:uid="{92A2E901-75B5-4B02-B361-504228782F3C}"/>
    <cellStyle name="Normal 7 3 5 6" xfId="2212" xr:uid="{9369546C-F25D-454E-AB60-8613545556F5}"/>
    <cellStyle name="Normal 7 3 6" xfId="2213" xr:uid="{DB2E7623-B2A5-4D9E-91A3-92325A8112EE}"/>
    <cellStyle name="Normal 7 3 6 2" xfId="2214" xr:uid="{9DE9C7EB-AF77-4499-B386-A2EB65E4921F}"/>
    <cellStyle name="Normal 7 3 6 2 2" xfId="2215" xr:uid="{A9E72ED0-D6CF-44A3-A9EF-3857E7702E2D}"/>
    <cellStyle name="Normal 7 3 6 2 3" xfId="2216" xr:uid="{CCFA5875-ED1D-4169-8D90-0718D8AB61B4}"/>
    <cellStyle name="Normal 7 3 6 2 4" xfId="2217" xr:uid="{422A9A30-B6D1-420A-AEE7-3CE9F62BD7F5}"/>
    <cellStyle name="Normal 7 3 6 3" xfId="2218" xr:uid="{C78ED040-06EF-498D-BB6E-C1C210B852DE}"/>
    <cellStyle name="Normal 7 3 6 4" xfId="2219" xr:uid="{09255CB1-7F0C-467B-9954-D96657823FC4}"/>
    <cellStyle name="Normal 7 3 6 5" xfId="2220" xr:uid="{6A38465D-B6E0-474A-8A8A-199754E4F36A}"/>
    <cellStyle name="Normal 7 3 7" xfId="2221" xr:uid="{B8FF77D7-1513-44DC-B55C-45E42F2345BE}"/>
    <cellStyle name="Normal 7 3 7 2" xfId="2222" xr:uid="{1F980B4F-62C6-4134-ADA7-EB65F443969A}"/>
    <cellStyle name="Normal 7 3 7 3" xfId="2223" xr:uid="{214409ED-4079-4773-BA4D-EB577F534F2E}"/>
    <cellStyle name="Normal 7 3 7 4" xfId="2224" xr:uid="{C18FF90C-A6C6-469F-A2EC-9315E669E8AF}"/>
    <cellStyle name="Normal 7 3 8" xfId="2225" xr:uid="{2E76CD44-EF23-4C8E-888F-974BE6CE1879}"/>
    <cellStyle name="Normal 7 3 8 2" xfId="2226" xr:uid="{60AF0513-A6AB-4555-AAD8-10BF0A945A1C}"/>
    <cellStyle name="Normal 7 3 8 3" xfId="2227" xr:uid="{293CD31C-A26D-4156-AC66-9ABCA23E37A8}"/>
    <cellStyle name="Normal 7 3 8 4" xfId="2228" xr:uid="{030F8E2F-101F-4324-BDCA-AC51FBB29F1E}"/>
    <cellStyle name="Normal 7 3 9" xfId="2229" xr:uid="{60657660-9BB3-486B-81AC-BC92E4FBB291}"/>
    <cellStyle name="Normal 7 4" xfId="141" xr:uid="{FA8564E4-8EA4-4A64-BA49-0AA2E6EFB63F}"/>
    <cellStyle name="Normal 7 4 10" xfId="2230" xr:uid="{74DF64D7-1445-4F5E-82FE-9D1527712B1E}"/>
    <cellStyle name="Normal 7 4 11" xfId="2231" xr:uid="{E651FA38-1C2A-4F4F-970F-E1935E8F1A79}"/>
    <cellStyle name="Normal 7 4 2" xfId="142" xr:uid="{A89303DE-F2DB-439D-9E8E-8CA9717E5CEC}"/>
    <cellStyle name="Normal 7 4 2 2" xfId="2232" xr:uid="{5B95C901-EAAF-46CA-A479-93E4DFB06CD3}"/>
    <cellStyle name="Normal 7 4 2 2 2" xfId="2233" xr:uid="{A068E0C2-CF13-45B9-9FA4-19381334C7D7}"/>
    <cellStyle name="Normal 7 4 2 2 2 2" xfId="2234" xr:uid="{E49B8879-B575-4130-B7B9-3B387BED2DD2}"/>
    <cellStyle name="Normal 7 4 2 2 2 2 2" xfId="2235" xr:uid="{C8226C58-0356-48D4-AC13-AE3896878A94}"/>
    <cellStyle name="Normal 7 4 2 2 2 2 3" xfId="2236" xr:uid="{374063DF-0DD8-4055-91BF-08D59F086F2D}"/>
    <cellStyle name="Normal 7 4 2 2 2 2 4" xfId="2237" xr:uid="{A88A0A7C-DB89-4C8F-828D-526583D56407}"/>
    <cellStyle name="Normal 7 4 2 2 2 3" xfId="2238" xr:uid="{087A6AD3-46E3-4A1D-9715-FCF80BD4514F}"/>
    <cellStyle name="Normal 7 4 2 2 2 3 2" xfId="2239" xr:uid="{FA08A913-05F7-4208-907C-6286F5066766}"/>
    <cellStyle name="Normal 7 4 2 2 2 3 3" xfId="2240" xr:uid="{46B453E7-5D0B-43ED-8420-7425B0368444}"/>
    <cellStyle name="Normal 7 4 2 2 2 3 4" xfId="2241" xr:uid="{6F50A444-CD5A-4453-99EE-7D8BEDD84C57}"/>
    <cellStyle name="Normal 7 4 2 2 2 4" xfId="2242" xr:uid="{70866024-2885-46A3-8A4B-F23D02C8062C}"/>
    <cellStyle name="Normal 7 4 2 2 2 5" xfId="2243" xr:uid="{63E79B70-7E40-4641-B9EB-16915C606725}"/>
    <cellStyle name="Normal 7 4 2 2 2 6" xfId="2244" xr:uid="{99280469-7541-41C2-B0E5-1C70E0D0631E}"/>
    <cellStyle name="Normal 7 4 2 2 3" xfId="2245" xr:uid="{4FFCD301-43D0-4181-B974-93EB3C0C8828}"/>
    <cellStyle name="Normal 7 4 2 2 3 2" xfId="2246" xr:uid="{A1146F41-1783-4DFB-B16E-43C600403428}"/>
    <cellStyle name="Normal 7 4 2 2 3 2 2" xfId="2247" xr:uid="{F9C56551-E3DD-430B-ACFC-74151FD30046}"/>
    <cellStyle name="Normal 7 4 2 2 3 2 3" xfId="2248" xr:uid="{3725A2DC-5761-476A-A6A5-857676C52E7F}"/>
    <cellStyle name="Normal 7 4 2 2 3 2 4" xfId="2249" xr:uid="{A19D6B90-2474-4D9B-A2D1-CB1B707E4AF9}"/>
    <cellStyle name="Normal 7 4 2 2 3 3" xfId="2250" xr:uid="{9DBAF30C-EA8F-4AC8-B330-42208CF58758}"/>
    <cellStyle name="Normal 7 4 2 2 3 4" xfId="2251" xr:uid="{03B99CD7-0AE1-4247-BEC8-9FF3B287DAB6}"/>
    <cellStyle name="Normal 7 4 2 2 3 5" xfId="2252" xr:uid="{2FA6FC6C-6E54-4AFB-B79E-64FAC6D4EA69}"/>
    <cellStyle name="Normal 7 4 2 2 4" xfId="2253" xr:uid="{E66AB4ED-C884-40C4-869D-BBA073F87F5E}"/>
    <cellStyle name="Normal 7 4 2 2 4 2" xfId="2254" xr:uid="{DE237AEA-9BC0-48D5-A4CB-8AFAC0EACB35}"/>
    <cellStyle name="Normal 7 4 2 2 4 3" xfId="2255" xr:uid="{D8B4760C-B732-4410-BBB3-009F0EDE3E11}"/>
    <cellStyle name="Normal 7 4 2 2 4 4" xfId="2256" xr:uid="{7DA3A713-C7AA-4F05-85A1-666BA909E217}"/>
    <cellStyle name="Normal 7 4 2 2 5" xfId="2257" xr:uid="{C9800762-7E8B-4BC6-A342-3A7AD19E79CA}"/>
    <cellStyle name="Normal 7 4 2 2 5 2" xfId="2258" xr:uid="{AB1ADBE5-B177-4113-BDE0-E5B6E337AC0D}"/>
    <cellStyle name="Normal 7 4 2 2 5 3" xfId="2259" xr:uid="{798530BE-8D2B-4415-BF49-FBD3B81DBD0B}"/>
    <cellStyle name="Normal 7 4 2 2 5 4" xfId="2260" xr:uid="{042DC334-26BB-46BC-9963-EB757C1557BA}"/>
    <cellStyle name="Normal 7 4 2 2 6" xfId="2261" xr:uid="{C84E05C7-486A-491F-B5D9-3FEC2D35734E}"/>
    <cellStyle name="Normal 7 4 2 2 7" xfId="2262" xr:uid="{3EA05A50-FAA8-488F-B215-E8C2F2A8DFF1}"/>
    <cellStyle name="Normal 7 4 2 2 8" xfId="2263" xr:uid="{349769CD-C21A-436D-AA7C-2FC3A9A625C6}"/>
    <cellStyle name="Normal 7 4 2 3" xfId="2264" xr:uid="{7D687321-C5FD-4784-B61F-2448C7A2FCF8}"/>
    <cellStyle name="Normal 7 4 2 3 2" xfId="2265" xr:uid="{6628205B-FD2E-4457-A5A7-7D6385DCA24F}"/>
    <cellStyle name="Normal 7 4 2 3 2 2" xfId="2266" xr:uid="{9D81BB67-D793-4897-87EB-E73200F4034E}"/>
    <cellStyle name="Normal 7 4 2 3 2 3" xfId="2267" xr:uid="{7F9B1C6A-7A91-4A0D-A482-73209929E95A}"/>
    <cellStyle name="Normal 7 4 2 3 2 4" xfId="2268" xr:uid="{A0546838-9E04-4298-9370-E03B824F6154}"/>
    <cellStyle name="Normal 7 4 2 3 3" xfId="2269" xr:uid="{3248B3FA-152A-447E-8C94-DA6E3EA41A9A}"/>
    <cellStyle name="Normal 7 4 2 3 3 2" xfId="2270" xr:uid="{E4CA21D3-5E58-4FB2-81C2-62C3A3E8FC37}"/>
    <cellStyle name="Normal 7 4 2 3 3 3" xfId="2271" xr:uid="{26E87231-2EA0-446D-8395-AF8D8765E5EB}"/>
    <cellStyle name="Normal 7 4 2 3 3 4" xfId="2272" xr:uid="{4390E5AB-09C6-454D-BC7C-EA39215BFB6A}"/>
    <cellStyle name="Normal 7 4 2 3 4" xfId="2273" xr:uid="{DF0FF96D-7F9E-4E6F-9EDC-02F729EA135A}"/>
    <cellStyle name="Normal 7 4 2 3 5" xfId="2274" xr:uid="{1EB52A86-82C3-42E0-996D-12F2072D5660}"/>
    <cellStyle name="Normal 7 4 2 3 6" xfId="2275" xr:uid="{79C5E2DA-F135-4D05-99FA-84DBA0B9592E}"/>
    <cellStyle name="Normal 7 4 2 4" xfId="2276" xr:uid="{B191B599-0FE3-4046-B28C-059728573102}"/>
    <cellStyle name="Normal 7 4 2 4 2" xfId="2277" xr:uid="{57437F2C-7B68-4DDB-B9AF-CAC9570CFBF0}"/>
    <cellStyle name="Normal 7 4 2 4 2 2" xfId="2278" xr:uid="{73640E79-2DCC-49AA-A760-4019BFBF8493}"/>
    <cellStyle name="Normal 7 4 2 4 2 3" xfId="2279" xr:uid="{BE893FF6-BD65-488D-9325-90F763AEE167}"/>
    <cellStyle name="Normal 7 4 2 4 2 4" xfId="2280" xr:uid="{808A5670-1B6E-451F-9F15-1F79F18E9B6C}"/>
    <cellStyle name="Normal 7 4 2 4 3" xfId="2281" xr:uid="{4E805F4E-E310-4170-98FF-2F7F1759E2DC}"/>
    <cellStyle name="Normal 7 4 2 4 4" xfId="2282" xr:uid="{2A1501E7-A16E-450B-A806-811E498D0D13}"/>
    <cellStyle name="Normal 7 4 2 4 5" xfId="2283" xr:uid="{349D5340-C896-4BAE-AB53-8CA964CA245B}"/>
    <cellStyle name="Normal 7 4 2 5" xfId="2284" xr:uid="{E32D6EE9-6932-49D6-B10B-1D5154E3A1A4}"/>
    <cellStyle name="Normal 7 4 2 5 2" xfId="2285" xr:uid="{1F2DF30E-6EC4-4CFE-BF2A-B8D66225B83A}"/>
    <cellStyle name="Normal 7 4 2 5 3" xfId="2286" xr:uid="{AEFA1357-7DFC-42D5-8B9C-B0F353DD4191}"/>
    <cellStyle name="Normal 7 4 2 5 4" xfId="2287" xr:uid="{E140C756-FA17-47E4-AC50-B971CF6D7506}"/>
    <cellStyle name="Normal 7 4 2 6" xfId="2288" xr:uid="{EA5CEC60-8F44-4818-BEDC-337DFE532015}"/>
    <cellStyle name="Normal 7 4 2 6 2" xfId="2289" xr:uid="{F46EBB16-2BFC-48A2-8864-FDB8A4AE3EA9}"/>
    <cellStyle name="Normal 7 4 2 6 3" xfId="2290" xr:uid="{F76B56D8-BD78-4BAF-A6D2-D3F9F6BFB9EB}"/>
    <cellStyle name="Normal 7 4 2 6 4" xfId="2291" xr:uid="{C9B4250A-1DB9-4F99-96C2-5EB15E7D5B79}"/>
    <cellStyle name="Normal 7 4 2 7" xfId="2292" xr:uid="{36CF38AE-676C-4DB6-9A98-3C20917EF3ED}"/>
    <cellStyle name="Normal 7 4 2 8" xfId="2293" xr:uid="{F55E0D59-2AA8-4B3E-8E63-D7AD1636B285}"/>
    <cellStyle name="Normal 7 4 2 9" xfId="2294" xr:uid="{0BEE464F-F9EB-423D-9C73-36ED4D356AE4}"/>
    <cellStyle name="Normal 7 4 3" xfId="2295" xr:uid="{B7694DA1-C203-4F74-A1CB-2D00FCB013F2}"/>
    <cellStyle name="Normal 7 4 3 2" xfId="2296" xr:uid="{456026A3-D611-414A-A11E-23DE8878C565}"/>
    <cellStyle name="Normal 7 4 3 2 2" xfId="2297" xr:uid="{748F3ED7-5890-4054-A580-59D03C3C5D4C}"/>
    <cellStyle name="Normal 7 4 3 2 2 2" xfId="2298" xr:uid="{47AA7701-122C-4ECC-AE79-6BD6E9E152C9}"/>
    <cellStyle name="Normal 7 4 3 2 2 2 2" xfId="4095" xr:uid="{0D9F1F97-1254-4832-A678-8A5530F4ED57}"/>
    <cellStyle name="Normal 7 4 3 2 2 3" xfId="2299" xr:uid="{A0717A60-B84D-442C-AEB3-52D899B76243}"/>
    <cellStyle name="Normal 7 4 3 2 2 4" xfId="2300" xr:uid="{E8A6E67F-CEE8-4E13-83E2-0D95A84AE196}"/>
    <cellStyle name="Normal 7 4 3 2 3" xfId="2301" xr:uid="{2ED08693-708C-4636-8A7E-C17639EFAF5A}"/>
    <cellStyle name="Normal 7 4 3 2 3 2" xfId="2302" xr:uid="{77B6A6A4-48AC-45F6-A1E2-DED41C654D18}"/>
    <cellStyle name="Normal 7 4 3 2 3 3" xfId="2303" xr:uid="{B7B622D0-E1EC-4269-A910-B5868A5858D1}"/>
    <cellStyle name="Normal 7 4 3 2 3 4" xfId="2304" xr:uid="{6C7EA1CF-57AE-4210-A6A0-A3F33D47FBFE}"/>
    <cellStyle name="Normal 7 4 3 2 4" xfId="2305" xr:uid="{E62EA5EC-A276-4875-BF4A-6DA0CB5F6AE1}"/>
    <cellStyle name="Normal 7 4 3 2 5" xfId="2306" xr:uid="{A9F52DC7-4B43-41B3-99B8-6E0A21D5CE63}"/>
    <cellStyle name="Normal 7 4 3 2 6" xfId="2307" xr:uid="{7223569E-06AD-495D-8D9B-DB4C3C4296E8}"/>
    <cellStyle name="Normal 7 4 3 3" xfId="2308" xr:uid="{969891CA-B648-4668-8405-1140B982EE88}"/>
    <cellStyle name="Normal 7 4 3 3 2" xfId="2309" xr:uid="{0330EFDF-F2D6-49CB-959D-838772D79F44}"/>
    <cellStyle name="Normal 7 4 3 3 2 2" xfId="2310" xr:uid="{EDBC00B5-B142-441C-9347-E5A7741A1988}"/>
    <cellStyle name="Normal 7 4 3 3 2 3" xfId="2311" xr:uid="{BF16CD1F-55AD-40A2-A1F2-1E2E039A6F35}"/>
    <cellStyle name="Normal 7 4 3 3 2 4" xfId="2312" xr:uid="{1F5CA077-6A11-4033-9739-B0B6052BF0FD}"/>
    <cellStyle name="Normal 7 4 3 3 3" xfId="2313" xr:uid="{97BD31E5-6A6A-4D85-A325-D7AE5787152C}"/>
    <cellStyle name="Normal 7 4 3 3 4" xfId="2314" xr:uid="{D3EF028F-D7FA-461C-BCB0-BBB56A821812}"/>
    <cellStyle name="Normal 7 4 3 3 5" xfId="2315" xr:uid="{C2C151E1-D2F5-4420-A2F7-F582337BA035}"/>
    <cellStyle name="Normal 7 4 3 4" xfId="2316" xr:uid="{8CEF6E4F-89EC-41E2-B7E1-0EDCA8BDFBED}"/>
    <cellStyle name="Normal 7 4 3 4 2" xfId="2317" xr:uid="{91958EAE-FE9F-4DCF-A013-EA2C19361210}"/>
    <cellStyle name="Normal 7 4 3 4 3" xfId="2318" xr:uid="{3E9503A7-9D61-43FA-B4F0-7612DF746AA7}"/>
    <cellStyle name="Normal 7 4 3 4 4" xfId="2319" xr:uid="{E181F3FD-2FAB-4CAA-9143-43772048E9E4}"/>
    <cellStyle name="Normal 7 4 3 5" xfId="2320" xr:uid="{E35F1D50-B3BD-46B1-904B-719443219E6A}"/>
    <cellStyle name="Normal 7 4 3 5 2" xfId="2321" xr:uid="{C4C94BD1-4BA9-4964-9A54-1235033C49FF}"/>
    <cellStyle name="Normal 7 4 3 5 3" xfId="2322" xr:uid="{BC194998-574F-4AF1-BA83-4A82212E966D}"/>
    <cellStyle name="Normal 7 4 3 5 4" xfId="2323" xr:uid="{0586B390-9876-4933-B0EE-52878924F101}"/>
    <cellStyle name="Normal 7 4 3 6" xfId="2324" xr:uid="{EC62FCE7-D0F4-47E2-A140-8C2D9BB88864}"/>
    <cellStyle name="Normal 7 4 3 7" xfId="2325" xr:uid="{D8053B8C-CA5C-42D5-BF6B-A62F2F5E8FEB}"/>
    <cellStyle name="Normal 7 4 3 8" xfId="2326" xr:uid="{5F33D5D9-A028-40AE-9982-80EB6B778948}"/>
    <cellStyle name="Normal 7 4 4" xfId="2327" xr:uid="{EFF95573-8F74-4D37-AD40-46FB4C55E918}"/>
    <cellStyle name="Normal 7 4 4 2" xfId="2328" xr:uid="{AAF002A6-DE98-4133-8062-1F5882EF2453}"/>
    <cellStyle name="Normal 7 4 4 2 2" xfId="2329" xr:uid="{146BCEDF-409D-47CD-8861-4A11F6F79455}"/>
    <cellStyle name="Normal 7 4 4 2 2 2" xfId="2330" xr:uid="{8BF41358-3225-4DCF-8491-4A8D9FA76791}"/>
    <cellStyle name="Normal 7 4 4 2 2 3" xfId="2331" xr:uid="{FF807893-8AEC-492D-B171-B45FC12A9F64}"/>
    <cellStyle name="Normal 7 4 4 2 2 4" xfId="2332" xr:uid="{FD5C4FFC-94F8-4AB5-B827-F0314295F520}"/>
    <cellStyle name="Normal 7 4 4 2 3" xfId="2333" xr:uid="{75B9A8D0-0A40-46E0-B6B3-DF94F011FD58}"/>
    <cellStyle name="Normal 7 4 4 2 4" xfId="2334" xr:uid="{DF3D117F-ED52-4038-8985-C3B2848B23D9}"/>
    <cellStyle name="Normal 7 4 4 2 5" xfId="2335" xr:uid="{2A6CC5D6-A682-42D4-9132-B193263DBFF3}"/>
    <cellStyle name="Normal 7 4 4 3" xfId="2336" xr:uid="{DF274CA6-32B8-4CB8-B247-EAC45247A734}"/>
    <cellStyle name="Normal 7 4 4 3 2" xfId="2337" xr:uid="{D45010C0-5486-4BCC-A31D-EB2484C0B1B2}"/>
    <cellStyle name="Normal 7 4 4 3 3" xfId="2338" xr:uid="{53157754-9735-4D45-95F9-CF8D48441CC0}"/>
    <cellStyle name="Normal 7 4 4 3 4" xfId="2339" xr:uid="{3750DB24-C397-415C-ACA4-E70C1E6CE5D9}"/>
    <cellStyle name="Normal 7 4 4 4" xfId="2340" xr:uid="{231BBFC1-57A8-47E8-9229-339298749016}"/>
    <cellStyle name="Normal 7 4 4 4 2" xfId="2341" xr:uid="{D62CF7AE-45FB-4403-AC4C-C9272997EA05}"/>
    <cellStyle name="Normal 7 4 4 4 3" xfId="2342" xr:uid="{F3142257-E740-468D-A03F-755C85E1A3BD}"/>
    <cellStyle name="Normal 7 4 4 4 4" xfId="2343" xr:uid="{5D6E47F5-1F1A-4508-96C2-41256D27E775}"/>
    <cellStyle name="Normal 7 4 4 5" xfId="2344" xr:uid="{5C16B9C6-26F7-45C6-B0F3-6E45485214FA}"/>
    <cellStyle name="Normal 7 4 4 6" xfId="2345" xr:uid="{3757C31C-EE91-4CD0-B3E7-580007283C9A}"/>
    <cellStyle name="Normal 7 4 4 7" xfId="2346" xr:uid="{63CD0B64-07A5-4A90-9F53-B16733FBA672}"/>
    <cellStyle name="Normal 7 4 5" xfId="2347" xr:uid="{3C82B3C4-52E6-4863-868D-1037BBADCEFE}"/>
    <cellStyle name="Normal 7 4 5 2" xfId="2348" xr:uid="{6C3E39A4-FDB8-4923-A12F-393EB3AC7881}"/>
    <cellStyle name="Normal 7 4 5 2 2" xfId="2349" xr:uid="{89950DE6-9137-47D8-B616-B4820BA0D516}"/>
    <cellStyle name="Normal 7 4 5 2 3" xfId="2350" xr:uid="{8E0EE97B-60CD-4ED6-82B7-72E425BA758C}"/>
    <cellStyle name="Normal 7 4 5 2 4" xfId="2351" xr:uid="{B9564967-A76B-415F-9789-04AEAC6B6243}"/>
    <cellStyle name="Normal 7 4 5 3" xfId="2352" xr:uid="{0D880556-D49A-4649-8EFD-7ED0807ED580}"/>
    <cellStyle name="Normal 7 4 5 3 2" xfId="2353" xr:uid="{62341D5D-07EF-4939-9082-8BB06A2E3C64}"/>
    <cellStyle name="Normal 7 4 5 3 3" xfId="2354" xr:uid="{B8F408AE-AD1D-487F-A042-EB890924479D}"/>
    <cellStyle name="Normal 7 4 5 3 4" xfId="2355" xr:uid="{47376C3C-91C4-4D9A-AA07-B409C6C75B70}"/>
    <cellStyle name="Normal 7 4 5 4" xfId="2356" xr:uid="{BFFAEE49-A99B-4EDA-8BC7-A9BCC5EDDA6E}"/>
    <cellStyle name="Normal 7 4 5 5" xfId="2357" xr:uid="{438536F6-868F-49B3-9CD4-DDC059E50FA0}"/>
    <cellStyle name="Normal 7 4 5 6" xfId="2358" xr:uid="{9DBB1F73-EBC8-4902-94CA-FCD07781EA7A}"/>
    <cellStyle name="Normal 7 4 6" xfId="2359" xr:uid="{8D989BCC-9154-46FE-B63B-701CC2970201}"/>
    <cellStyle name="Normal 7 4 6 2" xfId="2360" xr:uid="{D94FDABD-4E56-4ECB-AD69-876453E1DB34}"/>
    <cellStyle name="Normal 7 4 6 2 2" xfId="2361" xr:uid="{83FFF64D-FF21-40C6-8E22-F423F5A106EB}"/>
    <cellStyle name="Normal 7 4 6 2 3" xfId="2362" xr:uid="{AE6174C5-F5BF-448C-9816-C2414DD63215}"/>
    <cellStyle name="Normal 7 4 6 2 4" xfId="2363" xr:uid="{8EA6A4CE-502A-4A75-BCAF-A33B8ABE851B}"/>
    <cellStyle name="Normal 7 4 6 3" xfId="2364" xr:uid="{8CD575E1-BB3D-440C-A3D4-8068D3796527}"/>
    <cellStyle name="Normal 7 4 6 4" xfId="2365" xr:uid="{9447BD3E-568C-4A78-BB11-74C07D25D29B}"/>
    <cellStyle name="Normal 7 4 6 5" xfId="2366" xr:uid="{1EE8AAD5-9553-4FFA-8EF9-5419545FD5F0}"/>
    <cellStyle name="Normal 7 4 7" xfId="2367" xr:uid="{1E951E60-299C-4FA2-BB3B-FD718CDC498D}"/>
    <cellStyle name="Normal 7 4 7 2" xfId="2368" xr:uid="{3439B615-692B-49C7-842A-FE1CCD3A9A61}"/>
    <cellStyle name="Normal 7 4 7 3" xfId="2369" xr:uid="{B2ACC954-D4FB-4505-8BF9-1E8AAB2DD01B}"/>
    <cellStyle name="Normal 7 4 7 4" xfId="2370" xr:uid="{1FDE3BDB-87FD-40CB-B7F9-4014937FB6FB}"/>
    <cellStyle name="Normal 7 4 8" xfId="2371" xr:uid="{896FA967-1D69-489E-A358-718F1D857E2D}"/>
    <cellStyle name="Normal 7 4 8 2" xfId="2372" xr:uid="{05C7406B-01E8-40B8-926C-220BFDC2D927}"/>
    <cellStyle name="Normal 7 4 8 3" xfId="2373" xr:uid="{3D8F67BD-364E-4207-8B0A-CFF0D796A154}"/>
    <cellStyle name="Normal 7 4 8 4" xfId="2374" xr:uid="{3A73B194-303E-42FD-A22A-B7AE10DF5223}"/>
    <cellStyle name="Normal 7 4 9" xfId="2375" xr:uid="{13193AC8-D9E6-426A-A884-DF598EEA91FC}"/>
    <cellStyle name="Normal 7 5" xfId="143" xr:uid="{EE7D6E71-0423-4904-A128-EF17F2057744}"/>
    <cellStyle name="Normal 7 5 2" xfId="144" xr:uid="{0FB26A50-8848-4CAA-AB45-B1B1DE4D118E}"/>
    <cellStyle name="Normal 7 5 2 2" xfId="2376" xr:uid="{70078FF3-6BF2-4085-B779-CA065460EB14}"/>
    <cellStyle name="Normal 7 5 2 2 2" xfId="2377" xr:uid="{D4B50AB8-B774-42CF-BFF9-BAF762A3A10D}"/>
    <cellStyle name="Normal 7 5 2 2 2 2" xfId="2378" xr:uid="{A8AF01BE-E908-48A1-8802-A6D6915EAAB1}"/>
    <cellStyle name="Normal 7 5 2 2 2 3" xfId="2379" xr:uid="{DD26CD03-331F-454D-A01E-0AEF45DF01A8}"/>
    <cellStyle name="Normal 7 5 2 2 2 4" xfId="2380" xr:uid="{33F6DB1B-219E-4D96-8A9F-F9118580B4D9}"/>
    <cellStyle name="Normal 7 5 2 2 3" xfId="2381" xr:uid="{11291D8B-7419-4D67-A2C3-9BEB97B45BC5}"/>
    <cellStyle name="Normal 7 5 2 2 3 2" xfId="2382" xr:uid="{D8A11FE7-A0BF-485F-BBC6-91CF1BF9912A}"/>
    <cellStyle name="Normal 7 5 2 2 3 3" xfId="2383" xr:uid="{740C8ADF-B7A3-451E-8088-CBB726BF2B27}"/>
    <cellStyle name="Normal 7 5 2 2 3 4" xfId="2384" xr:uid="{BFE915A0-CCE6-4A12-AFC8-104443C599EF}"/>
    <cellStyle name="Normal 7 5 2 2 4" xfId="2385" xr:uid="{A4FA2902-279E-49C6-B409-B4353EA77163}"/>
    <cellStyle name="Normal 7 5 2 2 5" xfId="2386" xr:uid="{DE7D98EA-563A-437E-BF30-FF9EE5519EA7}"/>
    <cellStyle name="Normal 7 5 2 2 6" xfId="2387" xr:uid="{31754C31-DE47-45A8-8040-B8222B2D387D}"/>
    <cellStyle name="Normal 7 5 2 3" xfId="2388" xr:uid="{52A175C4-FA63-42E9-97DE-8C46E717C0B0}"/>
    <cellStyle name="Normal 7 5 2 3 2" xfId="2389" xr:uid="{21136DA1-6ABF-420D-87AE-007A4EE71F42}"/>
    <cellStyle name="Normal 7 5 2 3 2 2" xfId="2390" xr:uid="{BD7AD915-46F1-41C7-9563-ED1A9209A233}"/>
    <cellStyle name="Normal 7 5 2 3 2 3" xfId="2391" xr:uid="{EEA44E43-7B4C-450D-86C1-0E0C4CA28A42}"/>
    <cellStyle name="Normal 7 5 2 3 2 4" xfId="2392" xr:uid="{D663BDAF-A1B6-49B0-A65D-49F427F09D11}"/>
    <cellStyle name="Normal 7 5 2 3 3" xfId="2393" xr:uid="{F26060A1-7139-4A0A-9F74-3342665D736D}"/>
    <cellStyle name="Normal 7 5 2 3 4" xfId="2394" xr:uid="{25F50037-3EF0-4250-A7A1-3BF8883C0F93}"/>
    <cellStyle name="Normal 7 5 2 3 5" xfId="2395" xr:uid="{E5C98DF5-2E59-4AE7-A6A3-C1B768CEEE16}"/>
    <cellStyle name="Normal 7 5 2 4" xfId="2396" xr:uid="{64D30DF7-F6BC-4CD1-8525-2ACCC37BB54F}"/>
    <cellStyle name="Normal 7 5 2 4 2" xfId="2397" xr:uid="{E535F8CB-977F-4C45-8D8A-40F5B1F04E9A}"/>
    <cellStyle name="Normal 7 5 2 4 3" xfId="2398" xr:uid="{784BC0E0-7B09-4DB0-BB63-3DEFA28EC3C5}"/>
    <cellStyle name="Normal 7 5 2 4 4" xfId="2399" xr:uid="{FE454BF1-4E7E-430E-8835-45FE7F369AFC}"/>
    <cellStyle name="Normal 7 5 2 5" xfId="2400" xr:uid="{A726E090-B42E-4CB0-9967-7F017882008E}"/>
    <cellStyle name="Normal 7 5 2 5 2" xfId="2401" xr:uid="{31A00B34-76F3-492F-8374-42FBB6A041D8}"/>
    <cellStyle name="Normal 7 5 2 5 3" xfId="2402" xr:uid="{CEDCF4B6-BF78-493B-8A78-C4CD346F8B1B}"/>
    <cellStyle name="Normal 7 5 2 5 4" xfId="2403" xr:uid="{F7FAB31B-25DD-4D6E-B19D-13EB136A75E7}"/>
    <cellStyle name="Normal 7 5 2 6" xfId="2404" xr:uid="{A353444F-FDE9-4667-B4E3-AAF3686B7E4D}"/>
    <cellStyle name="Normal 7 5 2 7" xfId="2405" xr:uid="{12D4ECDA-7E1A-44F9-9845-B5D150CB0BC1}"/>
    <cellStyle name="Normal 7 5 2 8" xfId="2406" xr:uid="{232AF5A4-9F43-4847-A272-42FFAE5B9086}"/>
    <cellStyle name="Normal 7 5 3" xfId="2407" xr:uid="{A7819C6A-B8BF-4535-AB6B-EA1881CE4FA0}"/>
    <cellStyle name="Normal 7 5 3 2" xfId="2408" xr:uid="{F1C09660-9D9C-4AAD-BBB3-7DCD3F802001}"/>
    <cellStyle name="Normal 7 5 3 2 2" xfId="2409" xr:uid="{7442354D-4A92-42A8-8460-B5B80924F128}"/>
    <cellStyle name="Normal 7 5 3 2 3" xfId="2410" xr:uid="{DFCE793C-D0E2-475D-9919-E7FC5824CC59}"/>
    <cellStyle name="Normal 7 5 3 2 4" xfId="2411" xr:uid="{75F0E0E7-4F06-4FFE-B196-DF5F5B2ADD4E}"/>
    <cellStyle name="Normal 7 5 3 3" xfId="2412" xr:uid="{C2A6F2AD-6DE5-4E09-B94C-2EC1B508CFB2}"/>
    <cellStyle name="Normal 7 5 3 3 2" xfId="2413" xr:uid="{CC121D20-3ACD-473A-8833-E673360DEAFC}"/>
    <cellStyle name="Normal 7 5 3 3 3" xfId="2414" xr:uid="{87FBB4A5-B9D9-40C3-A838-214F41AD55A1}"/>
    <cellStyle name="Normal 7 5 3 3 4" xfId="2415" xr:uid="{D4E39A71-F981-4687-B15F-DA2536D00CDD}"/>
    <cellStyle name="Normal 7 5 3 4" xfId="2416" xr:uid="{0135FD2D-7518-49C7-883A-C1598BDF6EA3}"/>
    <cellStyle name="Normal 7 5 3 5" xfId="2417" xr:uid="{366E49FC-4977-452D-9259-26115B0EF61C}"/>
    <cellStyle name="Normal 7 5 3 6" xfId="2418" xr:uid="{33F5A065-F0F1-4678-B27D-52B109096B56}"/>
    <cellStyle name="Normal 7 5 4" xfId="2419" xr:uid="{F42E1143-1093-48E5-8E60-ACFABB87CEAD}"/>
    <cellStyle name="Normal 7 5 4 2" xfId="2420" xr:uid="{514B4C42-4396-488D-929B-B1FB6B4EEEB3}"/>
    <cellStyle name="Normal 7 5 4 2 2" xfId="2421" xr:uid="{AAE90DB1-E2A8-4D0D-A040-127213A02AC2}"/>
    <cellStyle name="Normal 7 5 4 2 3" xfId="2422" xr:uid="{A2D6BB18-C348-4C47-B0A2-29D699E1F576}"/>
    <cellStyle name="Normal 7 5 4 2 4" xfId="2423" xr:uid="{72C84A98-6F81-4291-A966-BC0B62068353}"/>
    <cellStyle name="Normal 7 5 4 3" xfId="2424" xr:uid="{47044E55-A839-4AC4-AF42-A273E0483516}"/>
    <cellStyle name="Normal 7 5 4 4" xfId="2425" xr:uid="{37381E0C-25E0-4051-970D-0F863BED9887}"/>
    <cellStyle name="Normal 7 5 4 5" xfId="2426" xr:uid="{D904927F-39A4-4643-803D-911813F97D05}"/>
    <cellStyle name="Normal 7 5 5" xfId="2427" xr:uid="{214753F2-E8AD-4332-8BA8-76A6F06B39CE}"/>
    <cellStyle name="Normal 7 5 5 2" xfId="2428" xr:uid="{2E38FD42-502F-4986-AF45-8E72C25F05E1}"/>
    <cellStyle name="Normal 7 5 5 3" xfId="2429" xr:uid="{299F038B-2C74-470D-BFDE-FD568CFC090C}"/>
    <cellStyle name="Normal 7 5 5 4" xfId="2430" xr:uid="{7E8BBCF4-B078-4C00-8FD7-1CDD4A307822}"/>
    <cellStyle name="Normal 7 5 6" xfId="2431" xr:uid="{58028EA7-05F3-4576-A367-8715A8C4D316}"/>
    <cellStyle name="Normal 7 5 6 2" xfId="2432" xr:uid="{A8929997-0514-474C-B14C-799920C1A5FC}"/>
    <cellStyle name="Normal 7 5 6 3" xfId="2433" xr:uid="{9A8D96EC-2345-4778-BEDE-9426ACC14CED}"/>
    <cellStyle name="Normal 7 5 6 4" xfId="2434" xr:uid="{850290FA-179B-4713-93F8-D57ECE0FFD34}"/>
    <cellStyle name="Normal 7 5 7" xfId="2435" xr:uid="{25CAB405-5E7D-4B2E-BD7D-351265A2F2D2}"/>
    <cellStyle name="Normal 7 5 8" xfId="2436" xr:uid="{5E2D1AB6-E277-4D35-8905-8CBF41144EAC}"/>
    <cellStyle name="Normal 7 5 9" xfId="2437" xr:uid="{883AE567-1F91-4EDF-9B47-F1CBADD03AAE}"/>
    <cellStyle name="Normal 7 6" xfId="145" xr:uid="{48751F50-2366-4C50-AD49-EA6B37357FE8}"/>
    <cellStyle name="Normal 7 6 2" xfId="2438" xr:uid="{1A7A8C87-800F-4114-BD71-0E80BF960161}"/>
    <cellStyle name="Normal 7 6 2 2" xfId="2439" xr:uid="{BFF0042D-95A5-4C10-997C-325E0CE9A3D6}"/>
    <cellStyle name="Normal 7 6 2 2 2" xfId="2440" xr:uid="{B31BFBBE-392F-4746-9B5A-55CFC99A1DE3}"/>
    <cellStyle name="Normal 7 6 2 2 2 2" xfId="4096" xr:uid="{A2B74D52-848C-4EDA-AD18-65FC9C07940A}"/>
    <cellStyle name="Normal 7 6 2 2 3" xfId="2441" xr:uid="{444FEDAD-3768-4CCB-9E8E-8DBCD6092642}"/>
    <cellStyle name="Normal 7 6 2 2 4" xfId="2442" xr:uid="{6AE7BD5D-E519-4B7B-9F11-B7986BC6CABE}"/>
    <cellStyle name="Normal 7 6 2 3" xfId="2443" xr:uid="{EA218A75-898F-4D0F-B419-92D4F9A3C202}"/>
    <cellStyle name="Normal 7 6 2 3 2" xfId="2444" xr:uid="{E768D47B-3DCB-4C7C-84AB-DE8D153A212A}"/>
    <cellStyle name="Normal 7 6 2 3 3" xfId="2445" xr:uid="{AC8F377F-496B-418A-96BF-D9F3FF421733}"/>
    <cellStyle name="Normal 7 6 2 3 4" xfId="2446" xr:uid="{AB58BBAA-DF2B-484A-B70A-154F22B4A1C0}"/>
    <cellStyle name="Normal 7 6 2 4" xfId="2447" xr:uid="{06815F0C-4B33-442C-9DD0-FDF14FFB8415}"/>
    <cellStyle name="Normal 7 6 2 5" xfId="2448" xr:uid="{D5AF688D-BAAD-459A-AF4B-535EA803EE4B}"/>
    <cellStyle name="Normal 7 6 2 6" xfId="2449" xr:uid="{71405C61-0CAE-4C03-96E0-5DC839AFCC76}"/>
    <cellStyle name="Normal 7 6 3" xfId="2450" xr:uid="{61A04953-8BEF-46C7-81AA-532026F43CEA}"/>
    <cellStyle name="Normal 7 6 3 2" xfId="2451" xr:uid="{60102A4E-72D3-48FB-B17F-1F416AFE3A20}"/>
    <cellStyle name="Normal 7 6 3 2 2" xfId="2452" xr:uid="{91D3E85D-F817-4853-A1DA-0E8BAE513F3B}"/>
    <cellStyle name="Normal 7 6 3 2 3" xfId="2453" xr:uid="{105DB177-0E46-4911-BFBE-3A87FF827C57}"/>
    <cellStyle name="Normal 7 6 3 2 4" xfId="2454" xr:uid="{4874D040-D6FE-41FE-96B0-1E1291555D7B}"/>
    <cellStyle name="Normal 7 6 3 3" xfId="2455" xr:uid="{BB3CAE6E-3894-4DE5-BCCB-103B3F364C61}"/>
    <cellStyle name="Normal 7 6 3 4" xfId="2456" xr:uid="{7452FA6F-4E57-4F8B-8101-12A3B8259354}"/>
    <cellStyle name="Normal 7 6 3 5" xfId="2457" xr:uid="{7149B29F-D66A-4289-B506-3EE5EA5943CA}"/>
    <cellStyle name="Normal 7 6 4" xfId="2458" xr:uid="{D5A07552-D8EC-42AA-A95E-8532905472A4}"/>
    <cellStyle name="Normal 7 6 4 2" xfId="2459" xr:uid="{7C393DC1-D03B-4B27-9E8D-205818D65DA2}"/>
    <cellStyle name="Normal 7 6 4 3" xfId="2460" xr:uid="{1EAC45DB-3835-401A-8552-4566FB4B5BAF}"/>
    <cellStyle name="Normal 7 6 4 4" xfId="2461" xr:uid="{D18DAA25-5298-40E5-BC16-49487CB6DDAF}"/>
    <cellStyle name="Normal 7 6 5" xfId="2462" xr:uid="{3F082E63-FF30-4604-B882-D601F16E6B51}"/>
    <cellStyle name="Normal 7 6 5 2" xfId="2463" xr:uid="{8586FF9F-DAC3-4BBB-A3FB-2E6E0CC518E3}"/>
    <cellStyle name="Normal 7 6 5 3" xfId="2464" xr:uid="{D12971B4-640F-4FCB-95D8-6FC72E7DA039}"/>
    <cellStyle name="Normal 7 6 5 4" xfId="2465" xr:uid="{D66B4869-DC33-4AB5-97EB-E784B7D0DCD2}"/>
    <cellStyle name="Normal 7 6 6" xfId="2466" xr:uid="{28EC4AB2-03D6-49E0-A760-60D836F2C442}"/>
    <cellStyle name="Normal 7 6 7" xfId="2467" xr:uid="{80F2C8B7-1EF2-4EB4-8686-6D2AA166CFC0}"/>
    <cellStyle name="Normal 7 6 8" xfId="2468" xr:uid="{B6ACEB5F-4728-4426-A7CA-FF364FAC75FB}"/>
    <cellStyle name="Normal 7 7" xfId="2469" xr:uid="{D9CB7681-C6F5-40D7-8A3E-13A28BF70424}"/>
    <cellStyle name="Normal 7 7 2" xfId="2470" xr:uid="{99609986-8147-4366-BBA6-C85B28D6620E}"/>
    <cellStyle name="Normal 7 7 2 2" xfId="2471" xr:uid="{B325515D-09DC-4648-92F9-D80D689C2418}"/>
    <cellStyle name="Normal 7 7 2 2 2" xfId="2472" xr:uid="{373799C6-BA9A-4C1A-A5E0-1927F6C98245}"/>
    <cellStyle name="Normal 7 7 2 2 3" xfId="2473" xr:uid="{613DA2AA-2BA8-4EF4-B426-2FEF41FF8514}"/>
    <cellStyle name="Normal 7 7 2 2 4" xfId="2474" xr:uid="{295EA839-43A7-4B48-A89C-2404DE9061C4}"/>
    <cellStyle name="Normal 7 7 2 3" xfId="2475" xr:uid="{BCB0A28D-0D5A-489E-8A2B-B04A9480B348}"/>
    <cellStyle name="Normal 7 7 2 4" xfId="2476" xr:uid="{E35AFA9C-D1B0-4B26-966A-993917DDC576}"/>
    <cellStyle name="Normal 7 7 2 5" xfId="2477" xr:uid="{41581949-59DD-41A5-9F54-414C92600FA2}"/>
    <cellStyle name="Normal 7 7 3" xfId="2478" xr:uid="{B1B1AD43-8AED-4EAA-A1CC-DD41EBB238E9}"/>
    <cellStyle name="Normal 7 7 3 2" xfId="2479" xr:uid="{1FAC5457-1E4B-4AF4-B465-90FE92F7CE30}"/>
    <cellStyle name="Normal 7 7 3 3" xfId="2480" xr:uid="{4ACB049D-6F05-40FD-9925-54C4BB050D8B}"/>
    <cellStyle name="Normal 7 7 3 4" xfId="2481" xr:uid="{AF5D030B-CDDF-42F1-9D8E-08D172A99266}"/>
    <cellStyle name="Normal 7 7 4" xfId="2482" xr:uid="{59D7FAE0-8AF0-47FC-93C3-CC0FD414099E}"/>
    <cellStyle name="Normal 7 7 4 2" xfId="2483" xr:uid="{E907A3BA-38F0-43AC-A29F-9901B0755BF4}"/>
    <cellStyle name="Normal 7 7 4 3" xfId="2484" xr:uid="{4FBF1CCF-78F1-4554-AAB0-EAC2173082AA}"/>
    <cellStyle name="Normal 7 7 4 4" xfId="2485" xr:uid="{2E4AEF6F-CD4C-49B8-97A5-C7E3BB3C8560}"/>
    <cellStyle name="Normal 7 7 5" xfId="2486" xr:uid="{508F8772-862D-4458-B50D-F90F5FFC560E}"/>
    <cellStyle name="Normal 7 7 6" xfId="2487" xr:uid="{CA45486F-7CEA-442C-8EF0-6157FF221D63}"/>
    <cellStyle name="Normal 7 7 7" xfId="2488" xr:uid="{763B40AF-8B85-4109-8266-35BA911AB198}"/>
    <cellStyle name="Normal 7 8" xfId="2489" xr:uid="{D18F9877-D817-477F-A6D4-D9AAABDDF860}"/>
    <cellStyle name="Normal 7 8 2" xfId="2490" xr:uid="{1C69E16C-642E-4183-B56E-7639E7CBEDC9}"/>
    <cellStyle name="Normal 7 8 2 2" xfId="2491" xr:uid="{2B0D573B-2429-4489-943A-42BAE4187C47}"/>
    <cellStyle name="Normal 7 8 2 3" xfId="2492" xr:uid="{2246D04E-C43F-437E-8F29-CB2FE79C0E8B}"/>
    <cellStyle name="Normal 7 8 2 4" xfId="2493" xr:uid="{5590A592-BA6C-4AAC-B86A-F2A59BC1C357}"/>
    <cellStyle name="Normal 7 8 3" xfId="2494" xr:uid="{D519ED24-AD61-463C-9744-501758EAA6CB}"/>
    <cellStyle name="Normal 7 8 3 2" xfId="2495" xr:uid="{013C70E6-CB3E-47C3-B084-3D1ACF27B843}"/>
    <cellStyle name="Normal 7 8 3 3" xfId="2496" xr:uid="{3B359938-2CF4-4E03-8DE7-BAC18A033EEF}"/>
    <cellStyle name="Normal 7 8 3 4" xfId="2497" xr:uid="{64F62B04-CB58-444E-8EEC-9E04F89028FC}"/>
    <cellStyle name="Normal 7 8 4" xfId="2498" xr:uid="{90D5B626-B3DD-4B28-AC12-C823DFD65CFD}"/>
    <cellStyle name="Normal 7 8 5" xfId="2499" xr:uid="{82D607DB-9AB3-4FE6-842D-D1A5C6E17EA2}"/>
    <cellStyle name="Normal 7 8 6" xfId="2500" xr:uid="{B2AAC3F7-9EEC-41FA-964B-F336109E6834}"/>
    <cellStyle name="Normal 7 9" xfId="2501" xr:uid="{8B363013-2F64-4A03-B666-8E9CCCFF21CA}"/>
    <cellStyle name="Normal 7 9 2" xfId="2502" xr:uid="{8A9932DD-961B-4330-B65B-9E2A76E19665}"/>
    <cellStyle name="Normal 7 9 2 2" xfId="2503" xr:uid="{4FBC9A64-0186-4C38-9935-3BE5553F113A}"/>
    <cellStyle name="Normal 7 9 2 2 2" xfId="4379" xr:uid="{A51CE8EB-3260-42ED-9096-2B26734BA888}"/>
    <cellStyle name="Normal 7 9 2 3" xfId="2504" xr:uid="{6810FBE7-8AED-4779-9799-C0335C5B63A9}"/>
    <cellStyle name="Normal 7 9 2 4" xfId="2505" xr:uid="{8727D92E-0F0C-4945-AE05-7CC549ADFD04}"/>
    <cellStyle name="Normal 7 9 3" xfId="2506" xr:uid="{1ABB2F7E-BA7F-44D3-ABDA-81EF41ADB69F}"/>
    <cellStyle name="Normal 7 9 4" xfId="2507" xr:uid="{8B91E785-9D0B-4766-A001-B6001075C290}"/>
    <cellStyle name="Normal 7 9 5" xfId="2508" xr:uid="{4E0C521B-2E34-486F-9DCA-C0F089F065CD}"/>
    <cellStyle name="Normal 8" xfId="146" xr:uid="{65F22B0E-CEB8-47D6-A7EB-A2F6F2E48202}"/>
    <cellStyle name="Normal 8 10" xfId="2509" xr:uid="{51B42242-0CE5-4F87-9CF1-8290999143B1}"/>
    <cellStyle name="Normal 8 10 2" xfId="2510" xr:uid="{F0BBD6A9-926C-4200-B79C-CBEF73A05C2A}"/>
    <cellStyle name="Normal 8 10 3" xfId="2511" xr:uid="{24158EE5-2EBB-4292-8A7A-FA95BEE7D0FE}"/>
    <cellStyle name="Normal 8 10 4" xfId="2512" xr:uid="{3F4BBC5E-147E-401B-94AB-363D7F4C596C}"/>
    <cellStyle name="Normal 8 11" xfId="2513" xr:uid="{1E3F5F3B-0420-4DEC-B57C-1AC571C13281}"/>
    <cellStyle name="Normal 8 11 2" xfId="2514" xr:uid="{53CAD9F5-245D-4B35-8A46-C6C3FC340C3F}"/>
    <cellStyle name="Normal 8 11 3" xfId="2515" xr:uid="{D82D00EB-FA56-4CA9-8EBA-8C99985A5134}"/>
    <cellStyle name="Normal 8 11 4" xfId="2516" xr:uid="{23B295B3-E71B-4996-AAAB-1CF6823F87C9}"/>
    <cellStyle name="Normal 8 12" xfId="2517" xr:uid="{2D38A978-2CB3-4D5A-8E0E-16A61DC8451C}"/>
    <cellStyle name="Normal 8 12 2" xfId="2518" xr:uid="{63B7787B-1936-4895-94E4-D16A3A4A7C54}"/>
    <cellStyle name="Normal 8 13" xfId="2519" xr:uid="{AEFF0CE9-F8FD-4145-AD86-445A6FE9F82B}"/>
    <cellStyle name="Normal 8 14" xfId="2520" xr:uid="{C0A84F55-D269-4AC8-9381-2AB086FE2E16}"/>
    <cellStyle name="Normal 8 15" xfId="2521" xr:uid="{3FEF7B61-F2A1-4933-BB16-86366A5012AC}"/>
    <cellStyle name="Normal 8 2" xfId="147" xr:uid="{BED201BE-570B-4FF7-9D3B-03768DF4EEB6}"/>
    <cellStyle name="Normal 8 2 10" xfId="2522" xr:uid="{AA4426AF-8BB0-4944-9527-A41E19FD8462}"/>
    <cellStyle name="Normal 8 2 11" xfId="2523" xr:uid="{87E024DC-64C3-4A0C-A480-366562984922}"/>
    <cellStyle name="Normal 8 2 2" xfId="148" xr:uid="{C7F521E2-C338-4E0E-9601-02C04E1ACD9B}"/>
    <cellStyle name="Normal 8 2 2 2" xfId="149" xr:uid="{672B9B20-252E-4BC2-830E-9C5765E0CB4B}"/>
    <cellStyle name="Normal 8 2 2 2 2" xfId="2524" xr:uid="{124B6F4C-CB85-4FEF-A06F-8AA2A7F0887C}"/>
    <cellStyle name="Normal 8 2 2 2 2 2" xfId="2525" xr:uid="{9D57F21E-0956-4C00-88A6-6EA30A4F993C}"/>
    <cellStyle name="Normal 8 2 2 2 2 2 2" xfId="2526" xr:uid="{386608CC-5E63-46F7-9A33-CF93E27BD8CF}"/>
    <cellStyle name="Normal 8 2 2 2 2 2 2 2" xfId="4097" xr:uid="{6512C4DE-36F7-4023-AF6B-8BF3707F84CB}"/>
    <cellStyle name="Normal 8 2 2 2 2 2 2 2 2" xfId="4098" xr:uid="{3B9912C5-7D8C-4FE1-8B4D-14BC169AB6F9}"/>
    <cellStyle name="Normal 8 2 2 2 2 2 2 3" xfId="4099" xr:uid="{F23E1CA2-9F41-4629-9B6C-4CA7023F5BC1}"/>
    <cellStyle name="Normal 8 2 2 2 2 2 3" xfId="2527" xr:uid="{73AD1856-E419-453D-897C-19677F3414A4}"/>
    <cellStyle name="Normal 8 2 2 2 2 2 3 2" xfId="4100" xr:uid="{12666B44-D88D-435A-907E-855D736BAB1C}"/>
    <cellStyle name="Normal 8 2 2 2 2 2 4" xfId="2528" xr:uid="{97256CD6-3AA3-4122-B53C-CB41769AC966}"/>
    <cellStyle name="Normal 8 2 2 2 2 3" xfId="2529" xr:uid="{66642453-6E97-478D-927B-7444E80F1521}"/>
    <cellStyle name="Normal 8 2 2 2 2 3 2" xfId="2530" xr:uid="{ABA99B9A-272F-4008-AEA9-D260C7DFA2A9}"/>
    <cellStyle name="Normal 8 2 2 2 2 3 2 2" xfId="4101" xr:uid="{F47F4FFE-CCE2-4452-8D33-9BFC9215FA5B}"/>
    <cellStyle name="Normal 8 2 2 2 2 3 3" xfId="2531" xr:uid="{356D2B2C-F457-47AC-B59B-29C89B2980C2}"/>
    <cellStyle name="Normal 8 2 2 2 2 3 4" xfId="2532" xr:uid="{A7BD451A-7F99-42B3-A0D0-9A45352228BB}"/>
    <cellStyle name="Normal 8 2 2 2 2 4" xfId="2533" xr:uid="{F360ABAA-CF0B-48BE-AAC6-937F13084008}"/>
    <cellStyle name="Normal 8 2 2 2 2 4 2" xfId="4102" xr:uid="{BEF43E8F-C7D6-49AA-95ED-28167783DC2B}"/>
    <cellStyle name="Normal 8 2 2 2 2 5" xfId="2534" xr:uid="{5B783324-48D8-47F3-B0A5-223E4AE2C486}"/>
    <cellStyle name="Normal 8 2 2 2 2 6" xfId="2535" xr:uid="{0485F131-1837-44D4-8389-7F4DB49ED37E}"/>
    <cellStyle name="Normal 8 2 2 2 3" xfId="2536" xr:uid="{4162BFE5-FC14-42D4-AFA7-BDBD38F7EAD9}"/>
    <cellStyle name="Normal 8 2 2 2 3 2" xfId="2537" xr:uid="{8AD3095F-2F12-42CB-90CE-C7E2B00EC6A9}"/>
    <cellStyle name="Normal 8 2 2 2 3 2 2" xfId="2538" xr:uid="{9357D548-575A-4DBC-9E35-D377DE8C6179}"/>
    <cellStyle name="Normal 8 2 2 2 3 2 2 2" xfId="4103" xr:uid="{CBA6635E-4A27-40FE-9DD9-17A2B2C0FC16}"/>
    <cellStyle name="Normal 8 2 2 2 3 2 2 2 2" xfId="4104" xr:uid="{DB095AA1-513F-477A-8ABD-76ED78F10998}"/>
    <cellStyle name="Normal 8 2 2 2 3 2 2 3" xfId="4105" xr:uid="{6CCECA9B-76C5-4B47-959B-3B4E4C4866B7}"/>
    <cellStyle name="Normal 8 2 2 2 3 2 3" xfId="2539" xr:uid="{C2E9B478-3140-47C9-B799-C24A4AACADB3}"/>
    <cellStyle name="Normal 8 2 2 2 3 2 3 2" xfId="4106" xr:uid="{58A1F5D5-DF0D-4B79-9D4A-1F77EA0DE82C}"/>
    <cellStyle name="Normal 8 2 2 2 3 2 4" xfId="2540" xr:uid="{39918CFB-87C6-407D-ABE2-EDF412E63A7F}"/>
    <cellStyle name="Normal 8 2 2 2 3 3" xfId="2541" xr:uid="{DA2C31BC-8C38-4AA9-BBAC-8C18D191AE72}"/>
    <cellStyle name="Normal 8 2 2 2 3 3 2" xfId="4107" xr:uid="{10C8E4C2-8EAB-4682-A9D1-B96775E87008}"/>
    <cellStyle name="Normal 8 2 2 2 3 3 2 2" xfId="4108" xr:uid="{02D6C5E3-7004-480C-8EB1-81AC81FB0F2F}"/>
    <cellStyle name="Normal 8 2 2 2 3 3 3" xfId="4109" xr:uid="{1493A669-AEDF-4666-8CFA-86899B89A0D4}"/>
    <cellStyle name="Normal 8 2 2 2 3 4" xfId="2542" xr:uid="{A4C71438-48C4-4FCE-A09C-1A6DC595916D}"/>
    <cellStyle name="Normal 8 2 2 2 3 4 2" xfId="4110" xr:uid="{9E7BC7AA-B657-4819-8407-E1ADA0D79EF3}"/>
    <cellStyle name="Normal 8 2 2 2 3 5" xfId="2543" xr:uid="{85F456D6-F68B-43CD-AB46-823682825F6D}"/>
    <cellStyle name="Normal 8 2 2 2 4" xfId="2544" xr:uid="{E209C196-821D-4728-8290-9A9424358107}"/>
    <cellStyle name="Normal 8 2 2 2 4 2" xfId="2545" xr:uid="{41F93E01-40ED-421A-9EAE-79CAAD1CBD80}"/>
    <cellStyle name="Normal 8 2 2 2 4 2 2" xfId="4111" xr:uid="{152F106B-69B8-427F-B571-619D6BADAEAA}"/>
    <cellStyle name="Normal 8 2 2 2 4 2 2 2" xfId="4112" xr:uid="{402D5948-1D2C-4339-B0EB-980A8D116B13}"/>
    <cellStyle name="Normal 8 2 2 2 4 2 3" xfId="4113" xr:uid="{C81182A9-DF8D-432E-8F64-260F15C00A31}"/>
    <cellStyle name="Normal 8 2 2 2 4 3" xfId="2546" xr:uid="{EE289A06-9FD6-460F-AC6D-727A21A3AE49}"/>
    <cellStyle name="Normal 8 2 2 2 4 3 2" xfId="4114" xr:uid="{7EF54CF1-13D6-4658-BBCB-A670D04D71BE}"/>
    <cellStyle name="Normal 8 2 2 2 4 4" xfId="2547" xr:uid="{FB1D5B32-01C5-4D93-91F3-7470C4FAE0FA}"/>
    <cellStyle name="Normal 8 2 2 2 5" xfId="2548" xr:uid="{EC10C0EB-A33E-4DB0-A326-D6E4E79C32C2}"/>
    <cellStyle name="Normal 8 2 2 2 5 2" xfId="2549" xr:uid="{AD906796-EC35-4D2B-B4C8-C9E1F2FD9825}"/>
    <cellStyle name="Normal 8 2 2 2 5 2 2" xfId="4115" xr:uid="{BE0F0C08-185A-48E4-84BA-0AC83E1D2716}"/>
    <cellStyle name="Normal 8 2 2 2 5 3" xfId="2550" xr:uid="{5AC51E50-048E-47EC-988A-00D83129E042}"/>
    <cellStyle name="Normal 8 2 2 2 5 4" xfId="2551" xr:uid="{8FF55D29-13CC-474A-B029-4356ED430D09}"/>
    <cellStyle name="Normal 8 2 2 2 6" xfId="2552" xr:uid="{76C1BAD7-2806-4147-85E7-34A8F00A3C4A}"/>
    <cellStyle name="Normal 8 2 2 2 6 2" xfId="4116" xr:uid="{9D8945C6-AEB8-407C-8DD6-5976A4C6FB22}"/>
    <cellStyle name="Normal 8 2 2 2 7" xfId="2553" xr:uid="{803DF115-ED05-4B3C-B7AB-DF011CF4E54B}"/>
    <cellStyle name="Normal 8 2 2 2 8" xfId="2554" xr:uid="{56485FFD-FDCC-40D6-9BC6-346E7BD5C8D9}"/>
    <cellStyle name="Normal 8 2 2 3" xfId="2555" xr:uid="{9E1CBA40-1426-433B-A242-9A7B534F27E3}"/>
    <cellStyle name="Normal 8 2 2 3 2" xfId="2556" xr:uid="{D7BE5573-377C-41C9-8A44-C50142AE0126}"/>
    <cellStyle name="Normal 8 2 2 3 2 2" xfId="2557" xr:uid="{0AAC42B1-ACF8-4210-8E5D-33A10187FBDC}"/>
    <cellStyle name="Normal 8 2 2 3 2 2 2" xfId="4117" xr:uid="{F5CD020F-9062-4BED-A14C-EF192BC3D4C0}"/>
    <cellStyle name="Normal 8 2 2 3 2 2 2 2" xfId="4118" xr:uid="{E2C4A9C4-8F01-42FD-9C66-8AA1267A17BD}"/>
    <cellStyle name="Normal 8 2 2 3 2 2 3" xfId="4119" xr:uid="{20319B76-437B-403F-A71D-FEF63182D2BE}"/>
    <cellStyle name="Normal 8 2 2 3 2 3" xfId="2558" xr:uid="{F47C586E-43C7-47EA-9CF1-AC477E114860}"/>
    <cellStyle name="Normal 8 2 2 3 2 3 2" xfId="4120" xr:uid="{1E3B1B1B-974C-4B77-96B2-446E0A25B707}"/>
    <cellStyle name="Normal 8 2 2 3 2 4" xfId="2559" xr:uid="{3F4E8778-8FA3-4D1F-BD40-A93753821212}"/>
    <cellStyle name="Normal 8 2 2 3 3" xfId="2560" xr:uid="{4BE3036C-C4C0-494B-A9BD-1FB63A39A33A}"/>
    <cellStyle name="Normal 8 2 2 3 3 2" xfId="2561" xr:uid="{13A2680F-77C3-46A6-96E2-A33C06BD16A5}"/>
    <cellStyle name="Normal 8 2 2 3 3 2 2" xfId="4121" xr:uid="{57A93B67-1796-4AAC-B582-DD7D23D58A14}"/>
    <cellStyle name="Normal 8 2 2 3 3 3" xfId="2562" xr:uid="{DA5548FA-60D7-497D-9323-6250280EFE08}"/>
    <cellStyle name="Normal 8 2 2 3 3 4" xfId="2563" xr:uid="{16CFFEE5-489D-458E-AE6C-E2C7A1709A5D}"/>
    <cellStyle name="Normal 8 2 2 3 4" xfId="2564" xr:uid="{02C51047-43FD-4765-BB1E-8E9743316536}"/>
    <cellStyle name="Normal 8 2 2 3 4 2" xfId="4122" xr:uid="{00DC8251-5CB6-4712-B671-2A15E8005187}"/>
    <cellStyle name="Normal 8 2 2 3 5" xfId="2565" xr:uid="{B1FA601F-962B-44A5-B833-04AC077232B9}"/>
    <cellStyle name="Normal 8 2 2 3 6" xfId="2566" xr:uid="{80EFBFA8-E26A-4B58-8537-FB169B4C5E44}"/>
    <cellStyle name="Normal 8 2 2 4" xfId="2567" xr:uid="{A2E47736-80B2-46B0-9AF0-093BA20679DE}"/>
    <cellStyle name="Normal 8 2 2 4 2" xfId="2568" xr:uid="{5AD5F002-203B-4E3E-A0A3-03B2089ABF6C}"/>
    <cellStyle name="Normal 8 2 2 4 2 2" xfId="2569" xr:uid="{1E8A65B2-BFDC-41EF-B0E4-AB9F8E7B3DF1}"/>
    <cellStyle name="Normal 8 2 2 4 2 2 2" xfId="4123" xr:uid="{1D4963BE-1A4F-4337-892E-6A8B386AA242}"/>
    <cellStyle name="Normal 8 2 2 4 2 2 2 2" xfId="4124" xr:uid="{01A1B499-76CE-4C66-B468-F513CE4831A8}"/>
    <cellStyle name="Normal 8 2 2 4 2 2 3" xfId="4125" xr:uid="{D6D7D0F2-A726-4A77-A837-ACE771202391}"/>
    <cellStyle name="Normal 8 2 2 4 2 3" xfId="2570" xr:uid="{5D65D148-9515-4829-A86D-A47A26E7B845}"/>
    <cellStyle name="Normal 8 2 2 4 2 3 2" xfId="4126" xr:uid="{11351DF5-D7B4-4A73-928F-332A12AF1233}"/>
    <cellStyle name="Normal 8 2 2 4 2 4" xfId="2571" xr:uid="{C3ACDD4E-7EDB-4B79-B313-85DD3CAE7080}"/>
    <cellStyle name="Normal 8 2 2 4 3" xfId="2572" xr:uid="{736EA9C1-7AE7-4ECC-B0AD-FD3604900B37}"/>
    <cellStyle name="Normal 8 2 2 4 3 2" xfId="4127" xr:uid="{4D476A79-55EF-4703-9654-CB1ACB8CC58C}"/>
    <cellStyle name="Normal 8 2 2 4 3 2 2" xfId="4128" xr:uid="{875043D1-5EA2-4BD0-92D4-B6BE8CFB8FCF}"/>
    <cellStyle name="Normal 8 2 2 4 3 3" xfId="4129" xr:uid="{C573F43E-E532-4F70-B5E2-749AC3A76A67}"/>
    <cellStyle name="Normal 8 2 2 4 4" xfId="2573" xr:uid="{AA884ADF-F44F-449A-9F51-2D28371FD005}"/>
    <cellStyle name="Normal 8 2 2 4 4 2" xfId="4130" xr:uid="{289FD2EE-7DC2-43D3-859E-2FE8585264AE}"/>
    <cellStyle name="Normal 8 2 2 4 5" xfId="2574" xr:uid="{D260AB85-4725-4E2F-9363-ABC69375D1B3}"/>
    <cellStyle name="Normal 8 2 2 5" xfId="2575" xr:uid="{013FEB56-5290-4962-AE2E-60CBCF7788CD}"/>
    <cellStyle name="Normal 8 2 2 5 2" xfId="2576" xr:uid="{DDE6878C-4EAC-4680-9197-0C7D1A942E29}"/>
    <cellStyle name="Normal 8 2 2 5 2 2" xfId="4131" xr:uid="{26BBFEA9-A7DE-4C2A-B7E1-23604711FA4A}"/>
    <cellStyle name="Normal 8 2 2 5 2 2 2" xfId="4132" xr:uid="{B60CD90B-B842-41FB-AC3E-B1DC720757B5}"/>
    <cellStyle name="Normal 8 2 2 5 2 3" xfId="4133" xr:uid="{8309844A-9BAF-4681-8D96-BED4178447AF}"/>
    <cellStyle name="Normal 8 2 2 5 3" xfId="2577" xr:uid="{E5EBCCFD-CE11-46F8-A2F3-651D099A21C2}"/>
    <cellStyle name="Normal 8 2 2 5 3 2" xfId="4134" xr:uid="{085E44EF-0131-4B79-8EA1-47324B8A3BCE}"/>
    <cellStyle name="Normal 8 2 2 5 4" xfId="2578" xr:uid="{876CA8C9-9866-4E85-9516-1811E4E0ADD7}"/>
    <cellStyle name="Normal 8 2 2 6" xfId="2579" xr:uid="{A366436C-06D6-4E4C-8CD1-482EC8F77FBF}"/>
    <cellStyle name="Normal 8 2 2 6 2" xfId="2580" xr:uid="{EB060A89-7E8D-4F7D-90B0-B2495368B4AF}"/>
    <cellStyle name="Normal 8 2 2 6 2 2" xfId="4135" xr:uid="{CAB054C2-6337-4F5A-8567-6BD6877BEDE2}"/>
    <cellStyle name="Normal 8 2 2 6 3" xfId="2581" xr:uid="{C0AA7904-7A60-4580-94C2-6D34500A1F63}"/>
    <cellStyle name="Normal 8 2 2 6 4" xfId="2582" xr:uid="{EE75A73F-CC47-4BE0-9FF4-760C1728E86A}"/>
    <cellStyle name="Normal 8 2 2 7" xfId="2583" xr:uid="{558889C7-B581-43B8-B01F-4CDFA5828A74}"/>
    <cellStyle name="Normal 8 2 2 7 2" xfId="4136" xr:uid="{F65E605F-A22E-4905-8034-C143CFD662EE}"/>
    <cellStyle name="Normal 8 2 2 8" xfId="2584" xr:uid="{74523EB1-C91B-41B5-806F-544A45F1F27E}"/>
    <cellStyle name="Normal 8 2 2 9" xfId="2585" xr:uid="{DCFEA20B-9633-4176-8C1A-93FD2AF8C593}"/>
    <cellStyle name="Normal 8 2 3" xfId="150" xr:uid="{9C28C198-8066-4CAB-AA3B-ACD596A3D0FD}"/>
    <cellStyle name="Normal 8 2 3 2" xfId="151" xr:uid="{41D6A78B-1B3E-4C12-9AF2-C1BA7D23A379}"/>
    <cellStyle name="Normal 8 2 3 2 2" xfId="2586" xr:uid="{89191E9B-C0F9-4360-8C44-F64131F4846B}"/>
    <cellStyle name="Normal 8 2 3 2 2 2" xfId="2587" xr:uid="{B4252C36-79D1-45FE-AFE6-F926BDB40556}"/>
    <cellStyle name="Normal 8 2 3 2 2 2 2" xfId="4137" xr:uid="{5C4E3A53-1B6F-406C-9BE8-212932A419F5}"/>
    <cellStyle name="Normal 8 2 3 2 2 2 2 2" xfId="4138" xr:uid="{D25DD1CD-54B4-4931-B177-5499E5149FB5}"/>
    <cellStyle name="Normal 8 2 3 2 2 2 3" xfId="4139" xr:uid="{F0028374-899B-4ACB-8A85-8F8A4BE5CAF1}"/>
    <cellStyle name="Normal 8 2 3 2 2 3" xfId="2588" xr:uid="{0F611C6E-2B7D-4E7A-867B-B2DC0BCF1225}"/>
    <cellStyle name="Normal 8 2 3 2 2 3 2" xfId="4140" xr:uid="{C4DA77FA-9600-4045-9869-628AF0A6F4EE}"/>
    <cellStyle name="Normal 8 2 3 2 2 4" xfId="2589" xr:uid="{747E8691-6FD6-44FC-87EC-4428EB95BC97}"/>
    <cellStyle name="Normal 8 2 3 2 3" xfId="2590" xr:uid="{93E0C34F-5BFB-4513-A275-F45D28FC1534}"/>
    <cellStyle name="Normal 8 2 3 2 3 2" xfId="2591" xr:uid="{E0C34374-AFD9-4844-8B3E-9D682276527C}"/>
    <cellStyle name="Normal 8 2 3 2 3 2 2" xfId="4141" xr:uid="{1E6BA6D0-0AE5-499A-BB93-15C969552CD3}"/>
    <cellStyle name="Normal 8 2 3 2 3 3" xfId="2592" xr:uid="{3932B041-E8A3-46F5-93D0-73AFDCE3D269}"/>
    <cellStyle name="Normal 8 2 3 2 3 4" xfId="2593" xr:uid="{0D0F7F18-235D-4827-A483-16762EC37201}"/>
    <cellStyle name="Normal 8 2 3 2 4" xfId="2594" xr:uid="{3FBE3E96-CAF9-426F-A75B-DD5D41873CFD}"/>
    <cellStyle name="Normal 8 2 3 2 4 2" xfId="4142" xr:uid="{E093521C-BF9A-4C9F-A000-C9125F8A81E1}"/>
    <cellStyle name="Normal 8 2 3 2 5" xfId="2595" xr:uid="{FCADA567-2123-4D31-9B58-F39A2010C1DA}"/>
    <cellStyle name="Normal 8 2 3 2 6" xfId="2596" xr:uid="{CD025A68-B81B-433D-84ED-E3C84F40EA5D}"/>
    <cellStyle name="Normal 8 2 3 3" xfId="2597" xr:uid="{F664E3F9-2A51-4C5B-9574-F9B2FE416C6C}"/>
    <cellStyle name="Normal 8 2 3 3 2" xfId="2598" xr:uid="{6F784BFB-B349-416C-AA94-B38AAD3A814D}"/>
    <cellStyle name="Normal 8 2 3 3 2 2" xfId="2599" xr:uid="{F4D66ED8-34AD-4503-BE16-EB37D60B3867}"/>
    <cellStyle name="Normal 8 2 3 3 2 2 2" xfId="4143" xr:uid="{F704F261-D6FD-4C0C-BB5A-EBDE61DCEC75}"/>
    <cellStyle name="Normal 8 2 3 3 2 2 2 2" xfId="4144" xr:uid="{7A705EC1-0081-4D9F-B0F4-76DE80730086}"/>
    <cellStyle name="Normal 8 2 3 3 2 2 3" xfId="4145" xr:uid="{618B2F66-8979-49E1-9F0E-3348B204A1E6}"/>
    <cellStyle name="Normal 8 2 3 3 2 3" xfId="2600" xr:uid="{51D58AC2-8C89-475D-B1DB-FF94E0EB87F8}"/>
    <cellStyle name="Normal 8 2 3 3 2 3 2" xfId="4146" xr:uid="{F39626B7-3BCD-4DC5-9AC0-248BB871BDD9}"/>
    <cellStyle name="Normal 8 2 3 3 2 4" xfId="2601" xr:uid="{53DDD8FB-9816-4113-995F-6536F47AC469}"/>
    <cellStyle name="Normal 8 2 3 3 3" xfId="2602" xr:uid="{FF628C06-2641-4B6A-9BCF-9D9B47CFAC56}"/>
    <cellStyle name="Normal 8 2 3 3 3 2" xfId="4147" xr:uid="{BE3B817E-EA13-48AB-AEC1-CDF187D18E30}"/>
    <cellStyle name="Normal 8 2 3 3 3 2 2" xfId="4148" xr:uid="{F2F6A46B-91B4-4BD9-9B8A-22D0BED6FBCD}"/>
    <cellStyle name="Normal 8 2 3 3 3 3" xfId="4149" xr:uid="{8139B797-24F5-4E77-9001-D90DECE6103C}"/>
    <cellStyle name="Normal 8 2 3 3 4" xfId="2603" xr:uid="{30476A74-79AF-47D0-9DD8-DAED0F7EF26B}"/>
    <cellStyle name="Normal 8 2 3 3 4 2" xfId="4150" xr:uid="{76230326-4DD2-4098-8986-53743FA78D3A}"/>
    <cellStyle name="Normal 8 2 3 3 5" xfId="2604" xr:uid="{BF6290E6-A0C0-41A5-91F4-996500FACDB1}"/>
    <cellStyle name="Normal 8 2 3 4" xfId="2605" xr:uid="{1F77A603-9CDB-42F4-803E-03A000EE29DF}"/>
    <cellStyle name="Normal 8 2 3 4 2" xfId="2606" xr:uid="{A844F080-2CB4-452D-A0D2-4AAC601F2C86}"/>
    <cellStyle name="Normal 8 2 3 4 2 2" xfId="4151" xr:uid="{3FF015C7-04B2-47CA-813D-9BAFE1EF9B49}"/>
    <cellStyle name="Normal 8 2 3 4 2 2 2" xfId="4152" xr:uid="{BD4808DE-F97D-463A-A72A-4444742074AD}"/>
    <cellStyle name="Normal 8 2 3 4 2 3" xfId="4153" xr:uid="{7273D4F8-EB9F-401F-A79F-CE61EBAA24C3}"/>
    <cellStyle name="Normal 8 2 3 4 3" xfId="2607" xr:uid="{0A55AA86-F2BE-44D7-8FD2-3A24AB3ED2C3}"/>
    <cellStyle name="Normal 8 2 3 4 3 2" xfId="4154" xr:uid="{BED729B9-AA92-4DBD-9BBA-39122B4BFB16}"/>
    <cellStyle name="Normal 8 2 3 4 4" xfId="2608" xr:uid="{22FD8770-D93A-4291-B7F6-BB3659F055CA}"/>
    <cellStyle name="Normal 8 2 3 5" xfId="2609" xr:uid="{07398876-2196-47D3-811D-796B7A94775F}"/>
    <cellStyle name="Normal 8 2 3 5 2" xfId="2610" xr:uid="{FAF8343A-B9BE-4D13-B942-C26A6997D6FD}"/>
    <cellStyle name="Normal 8 2 3 5 2 2" xfId="4155" xr:uid="{038065E7-677D-4801-B1AE-596981B01D85}"/>
    <cellStyle name="Normal 8 2 3 5 3" xfId="2611" xr:uid="{6F8A4744-3DDD-4D01-8D97-18FC8601E923}"/>
    <cellStyle name="Normal 8 2 3 5 4" xfId="2612" xr:uid="{D081B279-B3D2-4E38-A76F-B6D730855A64}"/>
    <cellStyle name="Normal 8 2 3 6" xfId="2613" xr:uid="{ABFBD213-6F89-45E0-A6FC-91FEBFDBD054}"/>
    <cellStyle name="Normal 8 2 3 6 2" xfId="4156" xr:uid="{F68D7E96-D44B-40B3-A879-6B8381C28833}"/>
    <cellStyle name="Normal 8 2 3 7" xfId="2614" xr:uid="{EB036E0B-A484-4CE3-805E-08E6E0822067}"/>
    <cellStyle name="Normal 8 2 3 8" xfId="2615" xr:uid="{254D6E5E-1497-4718-8A10-83686A309110}"/>
    <cellStyle name="Normal 8 2 4" xfId="152" xr:uid="{2AFC584E-C381-49EF-81EB-A3C5A73E1DA2}"/>
    <cellStyle name="Normal 8 2 4 2" xfId="2616" xr:uid="{6C5B665C-624A-4729-8A85-678E8C0FB493}"/>
    <cellStyle name="Normal 8 2 4 2 2" xfId="2617" xr:uid="{66625675-A73A-42CC-8F84-589A211E317C}"/>
    <cellStyle name="Normal 8 2 4 2 2 2" xfId="2618" xr:uid="{46CC3ECA-20DD-4182-958F-7B32F1BB6792}"/>
    <cellStyle name="Normal 8 2 4 2 2 2 2" xfId="4157" xr:uid="{89D93798-6B70-4469-80AB-6D18BCF919B2}"/>
    <cellStyle name="Normal 8 2 4 2 2 3" xfId="2619" xr:uid="{97F71622-CCE3-4941-AC78-BFB945B987C9}"/>
    <cellStyle name="Normal 8 2 4 2 2 4" xfId="2620" xr:uid="{3A9D78A7-2128-42F4-B9F1-8AAF127BD49D}"/>
    <cellStyle name="Normal 8 2 4 2 3" xfId="2621" xr:uid="{C29AFD1A-5233-4CBE-A335-C3C91534CB3A}"/>
    <cellStyle name="Normal 8 2 4 2 3 2" xfId="4158" xr:uid="{80FA1694-B16A-4752-8F4B-AE22C873DB1B}"/>
    <cellStyle name="Normal 8 2 4 2 4" xfId="2622" xr:uid="{A7C72D5B-AF15-4872-B673-A6936E2789B6}"/>
    <cellStyle name="Normal 8 2 4 2 5" xfId="2623" xr:uid="{8CBDF9E3-5C25-47D6-B409-6EEC9FAD0633}"/>
    <cellStyle name="Normal 8 2 4 3" xfId="2624" xr:uid="{4BA7D88D-DFB5-453B-AE38-8A187D0F1CA2}"/>
    <cellStyle name="Normal 8 2 4 3 2" xfId="2625" xr:uid="{8B5C2DC6-4477-40ED-9871-269612739BD2}"/>
    <cellStyle name="Normal 8 2 4 3 2 2" xfId="4159" xr:uid="{FBAFEBA5-DF90-4787-9124-9BFACC77108F}"/>
    <cellStyle name="Normal 8 2 4 3 3" xfId="2626" xr:uid="{C298025A-CDBB-4688-9B03-CEF08CC11E1D}"/>
    <cellStyle name="Normal 8 2 4 3 4" xfId="2627" xr:uid="{05799637-9A27-44CB-A296-6764583F0AF8}"/>
    <cellStyle name="Normal 8 2 4 4" xfId="2628" xr:uid="{B43FB6DC-F2CF-4A48-BCBA-0D3C83910FDC}"/>
    <cellStyle name="Normal 8 2 4 4 2" xfId="2629" xr:uid="{2B062597-9B47-4F2B-B918-9C6706AEF539}"/>
    <cellStyle name="Normal 8 2 4 4 3" xfId="2630" xr:uid="{D68F3E25-4F92-4C9B-861C-586713902449}"/>
    <cellStyle name="Normal 8 2 4 4 4" xfId="2631" xr:uid="{1CD81234-E496-407B-9BCC-AA6A07091196}"/>
    <cellStyle name="Normal 8 2 4 5" xfId="2632" xr:uid="{A29DC2A0-63C9-4BA6-B581-31FBB40A0957}"/>
    <cellStyle name="Normal 8 2 4 6" xfId="2633" xr:uid="{423624F3-82FC-437D-BF40-17473F2522BC}"/>
    <cellStyle name="Normal 8 2 4 7" xfId="2634" xr:uid="{5F34113D-7636-4C36-B204-95C601E3077B}"/>
    <cellStyle name="Normal 8 2 5" xfId="2635" xr:uid="{C9372AEC-BA80-42A5-A0AC-55A0B0603870}"/>
    <cellStyle name="Normal 8 2 5 2" xfId="2636" xr:uid="{DF14C6BB-7918-4F8E-B7DB-3298425054A1}"/>
    <cellStyle name="Normal 8 2 5 2 2" xfId="2637" xr:uid="{C594D3EE-C6D7-476F-8830-6A3ABB1B8C64}"/>
    <cellStyle name="Normal 8 2 5 2 2 2" xfId="4160" xr:uid="{909DE60C-FC81-469D-AB6F-E8B1148AC406}"/>
    <cellStyle name="Normal 8 2 5 2 2 2 2" xfId="4161" xr:uid="{E0564FEF-18FF-4313-9E38-1D99A23C3FF6}"/>
    <cellStyle name="Normal 8 2 5 2 2 3" xfId="4162" xr:uid="{DBD9AC6D-5320-48F4-A88F-B6D698A9D5DB}"/>
    <cellStyle name="Normal 8 2 5 2 3" xfId="2638" xr:uid="{305BCE10-80B1-4D5E-B240-7141587CD92F}"/>
    <cellStyle name="Normal 8 2 5 2 3 2" xfId="4163" xr:uid="{EDBA2673-4063-423B-9C69-5E0C0C6A1E17}"/>
    <cellStyle name="Normal 8 2 5 2 4" xfId="2639" xr:uid="{C6BD446F-B72E-4D64-AE67-50909653920A}"/>
    <cellStyle name="Normal 8 2 5 3" xfId="2640" xr:uid="{39207BE0-055B-4F1E-9124-0276691F9C8E}"/>
    <cellStyle name="Normal 8 2 5 3 2" xfId="2641" xr:uid="{87B29432-C687-43B4-8564-F972D19F8969}"/>
    <cellStyle name="Normal 8 2 5 3 2 2" xfId="4164" xr:uid="{9067EB5B-E732-49F8-AAA1-450BABB45229}"/>
    <cellStyle name="Normal 8 2 5 3 3" xfId="2642" xr:uid="{CF081275-C2A8-4187-A899-3D57A1054570}"/>
    <cellStyle name="Normal 8 2 5 3 4" xfId="2643" xr:uid="{803CB417-FCF4-483D-B980-9BF9C690A789}"/>
    <cellStyle name="Normal 8 2 5 4" xfId="2644" xr:uid="{3D03C372-8068-48DA-9366-9A5B0513CFB5}"/>
    <cellStyle name="Normal 8 2 5 4 2" xfId="4165" xr:uid="{8E5A9DA0-7ABF-45C3-A75E-8A800BC13F31}"/>
    <cellStyle name="Normal 8 2 5 5" xfId="2645" xr:uid="{CA5EF11C-F41B-4A31-9C46-51DFC594DEBA}"/>
    <cellStyle name="Normal 8 2 5 6" xfId="2646" xr:uid="{733638F7-8F82-4487-B34D-BE9B9E822162}"/>
    <cellStyle name="Normal 8 2 6" xfId="2647" xr:uid="{EE22E1CA-8FFF-4743-A028-500428F2F06D}"/>
    <cellStyle name="Normal 8 2 6 2" xfId="2648" xr:uid="{6F7AA9B2-C036-43E1-A8EE-2F7892499509}"/>
    <cellStyle name="Normal 8 2 6 2 2" xfId="2649" xr:uid="{F0F5CFDB-40F9-42CC-A976-218A86707730}"/>
    <cellStyle name="Normal 8 2 6 2 2 2" xfId="4166" xr:uid="{1D2F36CA-1C12-4813-ADB4-0E59C5D747E6}"/>
    <cellStyle name="Normal 8 2 6 2 3" xfId="2650" xr:uid="{5424A541-2815-41C0-9375-5B57751B0B30}"/>
    <cellStyle name="Normal 8 2 6 2 4" xfId="2651" xr:uid="{394ABA8B-2EB1-4483-901F-D595A2EF1529}"/>
    <cellStyle name="Normal 8 2 6 3" xfId="2652" xr:uid="{65518379-BED4-4E69-9A35-6B59BA9AC976}"/>
    <cellStyle name="Normal 8 2 6 3 2" xfId="4167" xr:uid="{9EABE237-5EF4-458C-B9FC-5917A2C45E2F}"/>
    <cellStyle name="Normal 8 2 6 4" xfId="2653" xr:uid="{1C2C6BAE-FDB9-49C1-8D1E-1D78122FFCC5}"/>
    <cellStyle name="Normal 8 2 6 5" xfId="2654" xr:uid="{4CA8ECFB-08E6-4378-8AF3-C20A6D6BD220}"/>
    <cellStyle name="Normal 8 2 7" xfId="2655" xr:uid="{14D21CAB-4952-4355-9FBD-2FBB81614394}"/>
    <cellStyle name="Normal 8 2 7 2" xfId="2656" xr:uid="{09EAEFC7-F42E-4DF4-8859-46B9DD81AF59}"/>
    <cellStyle name="Normal 8 2 7 2 2" xfId="4168" xr:uid="{654A0BDD-E820-49F5-B11C-8E8333D63588}"/>
    <cellStyle name="Normal 8 2 7 3" xfId="2657" xr:uid="{8CB61CC0-38F0-4EAE-94C7-17C5EA667BBE}"/>
    <cellStyle name="Normal 8 2 7 4" xfId="2658" xr:uid="{3A46B164-4471-4BE5-BA24-9A3C2EF2B339}"/>
    <cellStyle name="Normal 8 2 8" xfId="2659" xr:uid="{AACE180C-318C-4798-963E-DADD52CD2455}"/>
    <cellStyle name="Normal 8 2 8 2" xfId="2660" xr:uid="{D59F2B54-DA0F-465F-BC53-785FC95332AF}"/>
    <cellStyle name="Normal 8 2 8 3" xfId="2661" xr:uid="{59FAD8D9-E76C-4926-88F1-8AFB77F4E710}"/>
    <cellStyle name="Normal 8 2 8 4" xfId="2662" xr:uid="{D746C8C7-BC89-404A-BD69-F53BBB1E70AB}"/>
    <cellStyle name="Normal 8 2 9" xfId="2663" xr:uid="{C2FCE7DA-34CD-453A-A1FB-24B511F1AD99}"/>
    <cellStyle name="Normal 8 3" xfId="153" xr:uid="{4A7A201F-163D-4B42-94B9-48DDEF0230D1}"/>
    <cellStyle name="Normal 8 3 10" xfId="2664" xr:uid="{5F7243C8-F703-4E04-A918-C3E747F8A39C}"/>
    <cellStyle name="Normal 8 3 11" xfId="2665" xr:uid="{A323237C-9CF3-4099-BEC2-B654EFC7BB4D}"/>
    <cellStyle name="Normal 8 3 2" xfId="154" xr:uid="{027924A1-44FE-44FC-81CE-09852A5E8B3A}"/>
    <cellStyle name="Normal 8 3 2 2" xfId="155" xr:uid="{F621995E-EEB0-4053-8DD7-D8AF688991CC}"/>
    <cellStyle name="Normal 8 3 2 2 2" xfId="2666" xr:uid="{2B68ED4C-E1E2-46D0-9D38-24544E69A919}"/>
    <cellStyle name="Normal 8 3 2 2 2 2" xfId="2667" xr:uid="{3610450B-0A94-4C5F-BD39-65D8CE1EC522}"/>
    <cellStyle name="Normal 8 3 2 2 2 2 2" xfId="2668" xr:uid="{512AD59E-A79F-4787-B2AC-714E1F5DE92F}"/>
    <cellStyle name="Normal 8 3 2 2 2 2 2 2" xfId="4169" xr:uid="{59CEBAB4-22AB-42F7-9F68-CF0772304624}"/>
    <cellStyle name="Normal 8 3 2 2 2 2 3" xfId="2669" xr:uid="{C0DED9A6-DD3E-428D-9136-502035CDEFAF}"/>
    <cellStyle name="Normal 8 3 2 2 2 2 4" xfId="2670" xr:uid="{71D924EF-B975-4C18-BA31-ABD736DB82AD}"/>
    <cellStyle name="Normal 8 3 2 2 2 3" xfId="2671" xr:uid="{3FADB0A0-51A7-48B9-8FC5-34D36EF46B8E}"/>
    <cellStyle name="Normal 8 3 2 2 2 3 2" xfId="2672" xr:uid="{DD13289C-12AC-4A7D-ADD9-92EF7A404CFA}"/>
    <cellStyle name="Normal 8 3 2 2 2 3 3" xfId="2673" xr:uid="{FF7E1AFD-7E03-459D-9D0B-163CBC755136}"/>
    <cellStyle name="Normal 8 3 2 2 2 3 4" xfId="2674" xr:uid="{82423748-0A20-4BDD-95A0-DF5B4C3F7506}"/>
    <cellStyle name="Normal 8 3 2 2 2 4" xfId="2675" xr:uid="{9DD4DEC5-B198-41B4-9488-4BF4CA9D01B3}"/>
    <cellStyle name="Normal 8 3 2 2 2 5" xfId="2676" xr:uid="{B130F456-A7EF-430C-BCFC-430C8B15F893}"/>
    <cellStyle name="Normal 8 3 2 2 2 6" xfId="2677" xr:uid="{52D18AE5-FD7E-4A25-B3A3-9A5E36FF82D7}"/>
    <cellStyle name="Normal 8 3 2 2 3" xfId="2678" xr:uid="{4912D992-0CD6-4B8B-B488-6D4B28924144}"/>
    <cellStyle name="Normal 8 3 2 2 3 2" xfId="2679" xr:uid="{028C0169-7D10-42E6-AC99-D36EFB888C49}"/>
    <cellStyle name="Normal 8 3 2 2 3 2 2" xfId="2680" xr:uid="{AEF7FBD8-1072-430D-8EFB-656E2D5E04C3}"/>
    <cellStyle name="Normal 8 3 2 2 3 2 3" xfId="2681" xr:uid="{19A51665-78A5-4B66-A729-C6BBF7FBED96}"/>
    <cellStyle name="Normal 8 3 2 2 3 2 4" xfId="2682" xr:uid="{7D0C601C-B225-430C-999A-2666307055F2}"/>
    <cellStyle name="Normal 8 3 2 2 3 3" xfId="2683" xr:uid="{5C27F347-572F-4858-B83F-F9E92F72CADA}"/>
    <cellStyle name="Normal 8 3 2 2 3 4" xfId="2684" xr:uid="{7BBB60E8-D054-4760-82BA-6E322AB2B363}"/>
    <cellStyle name="Normal 8 3 2 2 3 5" xfId="2685" xr:uid="{9BC51FD9-A80D-42A0-931A-12A53E5331E0}"/>
    <cellStyle name="Normal 8 3 2 2 4" xfId="2686" xr:uid="{ECD60D46-E6F6-4BB7-A4A2-E974D97163F4}"/>
    <cellStyle name="Normal 8 3 2 2 4 2" xfId="2687" xr:uid="{3F465D9E-5715-4277-ACCE-17AF6A5EC755}"/>
    <cellStyle name="Normal 8 3 2 2 4 3" xfId="2688" xr:uid="{D464BF09-90CB-42E0-B99B-B5E3283713B0}"/>
    <cellStyle name="Normal 8 3 2 2 4 4" xfId="2689" xr:uid="{6B624A71-2CB6-454E-9556-2A1B2BD029CB}"/>
    <cellStyle name="Normal 8 3 2 2 5" xfId="2690" xr:uid="{904F3612-95B4-4CC0-9450-AE0E5393A17E}"/>
    <cellStyle name="Normal 8 3 2 2 5 2" xfId="2691" xr:uid="{1FE64175-0197-4EE4-B766-BA251C44A896}"/>
    <cellStyle name="Normal 8 3 2 2 5 3" xfId="2692" xr:uid="{CC302A44-87B7-47B6-9CC0-0CF05DD52CC2}"/>
    <cellStyle name="Normal 8 3 2 2 5 4" xfId="2693" xr:uid="{8D4E4562-A131-4BAE-B592-3F0BAE2323E9}"/>
    <cellStyle name="Normal 8 3 2 2 6" xfId="2694" xr:uid="{490A62D2-DF30-446E-A1AB-A1AF92CD90EA}"/>
    <cellStyle name="Normal 8 3 2 2 7" xfId="2695" xr:uid="{873E362C-C5E5-42D8-A29F-63987E48FE76}"/>
    <cellStyle name="Normal 8 3 2 2 8" xfId="2696" xr:uid="{1BBE74DF-6CC4-41A0-9001-76A5816FC61F}"/>
    <cellStyle name="Normal 8 3 2 3" xfId="2697" xr:uid="{53B4FCEA-1FBC-44FF-B571-0155FE8BDB4F}"/>
    <cellStyle name="Normal 8 3 2 3 2" xfId="2698" xr:uid="{C5521931-8E5F-4BAC-9903-BCE146692421}"/>
    <cellStyle name="Normal 8 3 2 3 2 2" xfId="2699" xr:uid="{1BE8BA32-7D9E-432F-8AD3-15BB92C30039}"/>
    <cellStyle name="Normal 8 3 2 3 2 2 2" xfId="4170" xr:uid="{F2891149-33DA-48C5-9C21-03220611FC7D}"/>
    <cellStyle name="Normal 8 3 2 3 2 2 2 2" xfId="4171" xr:uid="{6189511C-D606-4CEF-9516-2B231018DC84}"/>
    <cellStyle name="Normal 8 3 2 3 2 2 3" xfId="4172" xr:uid="{5B1833C7-3BD2-4800-8B38-E8B98543B4F9}"/>
    <cellStyle name="Normal 8 3 2 3 2 3" xfId="2700" xr:uid="{B44146B2-3F9F-4C3E-90BF-B087E48D9661}"/>
    <cellStyle name="Normal 8 3 2 3 2 3 2" xfId="4173" xr:uid="{D23F8BD1-977C-4FA5-B069-BB69BEAED752}"/>
    <cellStyle name="Normal 8 3 2 3 2 4" xfId="2701" xr:uid="{E43A9985-46E2-4C02-A51B-0A37BE0D1798}"/>
    <cellStyle name="Normal 8 3 2 3 3" xfId="2702" xr:uid="{AEA07A29-13BD-4F0F-A08A-7BC1B584E735}"/>
    <cellStyle name="Normal 8 3 2 3 3 2" xfId="2703" xr:uid="{F1AA14A7-6B98-4565-98A5-A60E57ED3D7C}"/>
    <cellStyle name="Normal 8 3 2 3 3 2 2" xfId="4174" xr:uid="{46955B25-5CA1-4924-ABC0-3D752D127208}"/>
    <cellStyle name="Normal 8 3 2 3 3 3" xfId="2704" xr:uid="{D076C829-5F38-4A1F-8BAE-848D1E36B38D}"/>
    <cellStyle name="Normal 8 3 2 3 3 4" xfId="2705" xr:uid="{29719E82-12CC-42D6-9644-064C1078B525}"/>
    <cellStyle name="Normal 8 3 2 3 4" xfId="2706" xr:uid="{6BD3AD85-6599-4172-9758-2C75BD6A8B29}"/>
    <cellStyle name="Normal 8 3 2 3 4 2" xfId="4175" xr:uid="{A2CB5520-EC0B-4830-9276-439DEB4DDA31}"/>
    <cellStyle name="Normal 8 3 2 3 5" xfId="2707" xr:uid="{04BECBBA-3773-406A-9EE0-45E0738BFEED}"/>
    <cellStyle name="Normal 8 3 2 3 6" xfId="2708" xr:uid="{12F5DA05-1023-4029-AE8E-959209DBF733}"/>
    <cellStyle name="Normal 8 3 2 4" xfId="2709" xr:uid="{397FDDC8-6009-4980-A12A-E48F9E05EA60}"/>
    <cellStyle name="Normal 8 3 2 4 2" xfId="2710" xr:uid="{2EC6D616-CF42-4106-A8C9-EA88D3BF8A01}"/>
    <cellStyle name="Normal 8 3 2 4 2 2" xfId="2711" xr:uid="{4F83960A-2FAD-4088-8C16-6AD01EAE1046}"/>
    <cellStyle name="Normal 8 3 2 4 2 2 2" xfId="4176" xr:uid="{55B8A153-AE2E-4AA2-ABD0-62DCA606E34A}"/>
    <cellStyle name="Normal 8 3 2 4 2 3" xfId="2712" xr:uid="{2F8B3F9A-5AD5-4A4F-98CD-515225B95292}"/>
    <cellStyle name="Normal 8 3 2 4 2 4" xfId="2713" xr:uid="{FDFA0DEF-7D23-4725-8A78-D826F0D32C84}"/>
    <cellStyle name="Normal 8 3 2 4 3" xfId="2714" xr:uid="{8B742758-EFD8-45A1-9E2C-73C8479640C4}"/>
    <cellStyle name="Normal 8 3 2 4 3 2" xfId="4177" xr:uid="{C8D97AA8-FD45-448A-B050-2CD139409319}"/>
    <cellStyle name="Normal 8 3 2 4 4" xfId="2715" xr:uid="{C5886C67-F993-4518-A9CA-70BE8CB82DC3}"/>
    <cellStyle name="Normal 8 3 2 4 5" xfId="2716" xr:uid="{A42D7BCA-A0DA-4399-8908-27A3A81869A8}"/>
    <cellStyle name="Normal 8 3 2 5" xfId="2717" xr:uid="{CEBBBB07-62FE-4DDE-BAA9-82CFE36E29D9}"/>
    <cellStyle name="Normal 8 3 2 5 2" xfId="2718" xr:uid="{0872FF7E-1934-4824-BFA7-51FCF533A949}"/>
    <cellStyle name="Normal 8 3 2 5 2 2" xfId="4178" xr:uid="{98946778-3827-42F9-A214-37050B45685D}"/>
    <cellStyle name="Normal 8 3 2 5 3" xfId="2719" xr:uid="{64609E38-B78E-457A-8E24-17A129C24FDC}"/>
    <cellStyle name="Normal 8 3 2 5 4" xfId="2720" xr:uid="{D2978B70-8CB3-4AD8-8D64-A92B8C6DDB24}"/>
    <cellStyle name="Normal 8 3 2 6" xfId="2721" xr:uid="{0765815C-FE63-4527-BF0F-2396EF311EFE}"/>
    <cellStyle name="Normal 8 3 2 6 2" xfId="2722" xr:uid="{7AB3CD91-5DF1-4881-9753-E0DD097A6A9B}"/>
    <cellStyle name="Normal 8 3 2 6 3" xfId="2723" xr:uid="{913F753E-3F1D-4382-A3D6-774B7F60F1DB}"/>
    <cellStyle name="Normal 8 3 2 6 4" xfId="2724" xr:uid="{2FBFBE15-BE9B-496D-8DD9-F9DD8A8D8B53}"/>
    <cellStyle name="Normal 8 3 2 7" xfId="2725" xr:uid="{4F4AEB13-8280-4461-B989-91FFF7B1F86D}"/>
    <cellStyle name="Normal 8 3 2 8" xfId="2726" xr:uid="{E4BC6FB3-B8AD-4871-804D-7D4E4F239424}"/>
    <cellStyle name="Normal 8 3 2 9" xfId="2727" xr:uid="{1AA3FE26-4A10-4EF3-B9D5-00326163DD8E}"/>
    <cellStyle name="Normal 8 3 3" xfId="156" xr:uid="{F65CFE41-D265-44CA-A60A-F987C76674C7}"/>
    <cellStyle name="Normal 8 3 3 2" xfId="157" xr:uid="{25A4F6E6-051A-4BEB-9947-4F4B12DA6BF7}"/>
    <cellStyle name="Normal 8 3 3 2 2" xfId="2728" xr:uid="{957251C3-25FD-44B1-A077-9300BA59B63B}"/>
    <cellStyle name="Normal 8 3 3 2 2 2" xfId="2729" xr:uid="{CBF94DE5-561F-4E08-A73E-3C42C96314A0}"/>
    <cellStyle name="Normal 8 3 3 2 2 2 2" xfId="4179" xr:uid="{620E0E43-552D-4DCB-8D59-9D30A331538D}"/>
    <cellStyle name="Normal 8 3 3 2 2 3" xfId="2730" xr:uid="{9DD4D759-EE69-48B5-8A2C-1967EB9C535F}"/>
    <cellStyle name="Normal 8 3 3 2 2 4" xfId="2731" xr:uid="{5F3A3A64-534A-4BF1-B2D0-CE0CA666D58F}"/>
    <cellStyle name="Normal 8 3 3 2 3" xfId="2732" xr:uid="{54689C7C-1E53-4F32-AF3D-508A7B4CB65E}"/>
    <cellStyle name="Normal 8 3 3 2 3 2" xfId="2733" xr:uid="{A53A15C4-684D-4126-B0BB-691FB04DE8E6}"/>
    <cellStyle name="Normal 8 3 3 2 3 3" xfId="2734" xr:uid="{657CA1A9-3643-48CF-819C-A1D659F5D3C0}"/>
    <cellStyle name="Normal 8 3 3 2 3 4" xfId="2735" xr:uid="{572F2DFE-77D7-440F-8A38-FFD72224CA9E}"/>
    <cellStyle name="Normal 8 3 3 2 4" xfId="2736" xr:uid="{A40FFC81-CC62-41E3-854B-1665B0165475}"/>
    <cellStyle name="Normal 8 3 3 2 5" xfId="2737" xr:uid="{6ACE1382-FBF6-4BC6-8725-98A3FE808CBA}"/>
    <cellStyle name="Normal 8 3 3 2 6" xfId="2738" xr:uid="{136F880D-7B03-4C96-BE99-6C9FE1C6ED8B}"/>
    <cellStyle name="Normal 8 3 3 3" xfId="2739" xr:uid="{022C15B7-60A5-42CB-858F-0BD8B71CD41C}"/>
    <cellStyle name="Normal 8 3 3 3 2" xfId="2740" xr:uid="{AFA6F471-3C5C-45EF-814A-B364023FA629}"/>
    <cellStyle name="Normal 8 3 3 3 2 2" xfId="2741" xr:uid="{450B5235-E038-4506-A568-E5882E99FAB9}"/>
    <cellStyle name="Normal 8 3 3 3 2 3" xfId="2742" xr:uid="{2E1F26C1-7696-4123-8212-46BED13B67F0}"/>
    <cellStyle name="Normal 8 3 3 3 2 4" xfId="2743" xr:uid="{11DF3523-0B5D-4A43-A94B-9910DE59A59A}"/>
    <cellStyle name="Normal 8 3 3 3 3" xfId="2744" xr:uid="{09C30FF6-3B2B-4C77-B866-598C93E5CF9E}"/>
    <cellStyle name="Normal 8 3 3 3 4" xfId="2745" xr:uid="{3889149B-5BE4-4C4D-A87F-B27D5ED8977F}"/>
    <cellStyle name="Normal 8 3 3 3 5" xfId="2746" xr:uid="{9877F112-3D19-43E8-8BD5-1DCD68C6451D}"/>
    <cellStyle name="Normal 8 3 3 4" xfId="2747" xr:uid="{BCD038D5-1BAF-465E-9867-4C27B5652D13}"/>
    <cellStyle name="Normal 8 3 3 4 2" xfId="2748" xr:uid="{62AA00EF-67A9-4720-BBE1-A5E059471B34}"/>
    <cellStyle name="Normal 8 3 3 4 3" xfId="2749" xr:uid="{2FD1C303-6CE6-4B25-BF2A-F73AB78D96D9}"/>
    <cellStyle name="Normal 8 3 3 4 4" xfId="2750" xr:uid="{7AB6B55D-DDEB-4859-83EB-7B96F53D8D16}"/>
    <cellStyle name="Normal 8 3 3 5" xfId="2751" xr:uid="{0A258AC8-F007-48E1-AD5C-3590CF83D08F}"/>
    <cellStyle name="Normal 8 3 3 5 2" xfId="2752" xr:uid="{4CC7E0FC-6871-48C0-8650-92408267FBFD}"/>
    <cellStyle name="Normal 8 3 3 5 3" xfId="2753" xr:uid="{84899516-0814-40E7-9767-BD0EDFDBF54F}"/>
    <cellStyle name="Normal 8 3 3 5 4" xfId="2754" xr:uid="{3AE7DF67-4DDF-4041-8F49-547DFB648312}"/>
    <cellStyle name="Normal 8 3 3 6" xfId="2755" xr:uid="{B87A68ED-10C7-4093-A94E-8AA41F7D816A}"/>
    <cellStyle name="Normal 8 3 3 7" xfId="2756" xr:uid="{C97FFF1A-D315-46AA-B8C7-9D2764EBE21D}"/>
    <cellStyle name="Normal 8 3 3 8" xfId="2757" xr:uid="{3A0C9497-5860-469F-835F-B4AB7B54BF3F}"/>
    <cellStyle name="Normal 8 3 4" xfId="158" xr:uid="{C3B60938-2464-4F33-AC5E-1C49C564E667}"/>
    <cellStyle name="Normal 8 3 4 2" xfId="2758" xr:uid="{0B812A1E-09E9-44E8-98C7-0779FDAD3D78}"/>
    <cellStyle name="Normal 8 3 4 2 2" xfId="2759" xr:uid="{1228EC7A-0EC0-4AE7-96F6-EAFDA76E5479}"/>
    <cellStyle name="Normal 8 3 4 2 2 2" xfId="2760" xr:uid="{07369D18-2672-46CA-89D0-F8B0E08EBD17}"/>
    <cellStyle name="Normal 8 3 4 2 2 2 2" xfId="4180" xr:uid="{82A31D56-8F70-47FA-A6A8-5C6A70DB4E4F}"/>
    <cellStyle name="Normal 8 3 4 2 2 3" xfId="2761" xr:uid="{F407EDF7-746A-4A6B-AED9-6308ACCED4A0}"/>
    <cellStyle name="Normal 8 3 4 2 2 4" xfId="2762" xr:uid="{498D1460-B46E-459A-9237-EBE813FF5009}"/>
    <cellStyle name="Normal 8 3 4 2 3" xfId="2763" xr:uid="{77E98BE4-C067-47E3-8116-2B8EE0DCD7D6}"/>
    <cellStyle name="Normal 8 3 4 2 3 2" xfId="4181" xr:uid="{CDF686EA-58FB-4353-BA41-FE5BD520AF4E}"/>
    <cellStyle name="Normal 8 3 4 2 4" xfId="2764" xr:uid="{7CC5E196-6721-4285-A50D-1FE0D537EF04}"/>
    <cellStyle name="Normal 8 3 4 2 5" xfId="2765" xr:uid="{BCFF44D0-5E2F-47DB-A82A-1361EA4CAAA8}"/>
    <cellStyle name="Normal 8 3 4 3" xfId="2766" xr:uid="{9C00E43F-430E-4BA9-8824-7212DB7269B2}"/>
    <cellStyle name="Normal 8 3 4 3 2" xfId="2767" xr:uid="{F8E13D56-6D63-483C-8186-F08810FB03CD}"/>
    <cellStyle name="Normal 8 3 4 3 2 2" xfId="4182" xr:uid="{D24991F9-3F68-4BD5-AEE2-60E5FA2241F1}"/>
    <cellStyle name="Normal 8 3 4 3 3" xfId="2768" xr:uid="{FD4EB10E-B794-46D2-813E-1F90C54EEF26}"/>
    <cellStyle name="Normal 8 3 4 3 4" xfId="2769" xr:uid="{D90E655D-787E-449C-AAA3-A537DE2149AB}"/>
    <cellStyle name="Normal 8 3 4 4" xfId="2770" xr:uid="{09B7AA40-13BC-4D3A-966E-84A20842E425}"/>
    <cellStyle name="Normal 8 3 4 4 2" xfId="2771" xr:uid="{AB388D47-4C1F-4412-842B-A6BFC40849ED}"/>
    <cellStyle name="Normal 8 3 4 4 3" xfId="2772" xr:uid="{1486ADBE-AD43-45EF-B918-1AB678AD0540}"/>
    <cellStyle name="Normal 8 3 4 4 4" xfId="2773" xr:uid="{AE478552-CB3F-4BEF-87E3-6A2BA555DB9D}"/>
    <cellStyle name="Normal 8 3 4 5" xfId="2774" xr:uid="{677383BE-2F34-43A9-8CEF-8B83F63B3D14}"/>
    <cellStyle name="Normal 8 3 4 6" xfId="2775" xr:uid="{482D39AE-9211-4543-9BD1-CF03CFF98CCE}"/>
    <cellStyle name="Normal 8 3 4 7" xfId="2776" xr:uid="{C7FA8879-6963-48BA-9724-501009DDE818}"/>
    <cellStyle name="Normal 8 3 5" xfId="2777" xr:uid="{73FFB92F-DD49-40E6-BA23-1044D475A812}"/>
    <cellStyle name="Normal 8 3 5 2" xfId="2778" xr:uid="{B9273C9B-1850-45D7-968D-79D172AC94B3}"/>
    <cellStyle name="Normal 8 3 5 2 2" xfId="2779" xr:uid="{29AB1F07-DFB4-4776-8DE4-DE6B6AC02C2A}"/>
    <cellStyle name="Normal 8 3 5 2 2 2" xfId="4183" xr:uid="{BF7D5E77-3C97-4CF5-926E-B056A7838C33}"/>
    <cellStyle name="Normal 8 3 5 2 3" xfId="2780" xr:uid="{0407C7EF-0CFB-4C49-89F7-27BCB52AA73A}"/>
    <cellStyle name="Normal 8 3 5 2 4" xfId="2781" xr:uid="{DF047F3B-1241-475E-92F5-5B66C139276C}"/>
    <cellStyle name="Normal 8 3 5 3" xfId="2782" xr:uid="{15CEA555-88B7-4E0F-AAAA-F571944C0CE7}"/>
    <cellStyle name="Normal 8 3 5 3 2" xfId="2783" xr:uid="{1C90A99C-1EC4-4C12-ABB3-F4289B48F72B}"/>
    <cellStyle name="Normal 8 3 5 3 3" xfId="2784" xr:uid="{62ECE95A-A3CE-4F62-BD22-31DEA3C9C1EF}"/>
    <cellStyle name="Normal 8 3 5 3 4" xfId="2785" xr:uid="{1E716716-A676-433A-A312-9A724F8AAF87}"/>
    <cellStyle name="Normal 8 3 5 4" xfId="2786" xr:uid="{55891207-487C-41EB-8ED5-3E99DBB44E37}"/>
    <cellStyle name="Normal 8 3 5 5" xfId="2787" xr:uid="{303CE8E7-6683-4416-B291-CAA935FDFBD9}"/>
    <cellStyle name="Normal 8 3 5 6" xfId="2788" xr:uid="{87959D7D-CF96-46D7-8B15-70CD5D6837CA}"/>
    <cellStyle name="Normal 8 3 6" xfId="2789" xr:uid="{8C2152B4-DC8E-489C-8A6A-8E77D6F9FA39}"/>
    <cellStyle name="Normal 8 3 6 2" xfId="2790" xr:uid="{7B85327C-8350-4733-8AE4-383B36DC3564}"/>
    <cellStyle name="Normal 8 3 6 2 2" xfId="2791" xr:uid="{79358AB8-EC01-41D4-A053-361637DAF7DF}"/>
    <cellStyle name="Normal 8 3 6 2 3" xfId="2792" xr:uid="{78FEC6D2-A25A-4C5C-93B5-106F4A0C8129}"/>
    <cellStyle name="Normal 8 3 6 2 4" xfId="2793" xr:uid="{1870D876-12C3-4B68-B340-E181BB4914FA}"/>
    <cellStyle name="Normal 8 3 6 3" xfId="2794" xr:uid="{FC6BBF4C-891C-4D1C-ACDA-D1AB978ABC8A}"/>
    <cellStyle name="Normal 8 3 6 4" xfId="2795" xr:uid="{15CBD244-A681-4BF3-A6AF-ECED6BBC378F}"/>
    <cellStyle name="Normal 8 3 6 5" xfId="2796" xr:uid="{32C68CD9-85F0-481D-B645-2189D8B83330}"/>
    <cellStyle name="Normal 8 3 7" xfId="2797" xr:uid="{3998C74D-C8B7-4FC1-B724-D4A8EC0816AC}"/>
    <cellStyle name="Normal 8 3 7 2" xfId="2798" xr:uid="{4D21EA5F-07EF-4F7B-99D7-378F9B16BD1F}"/>
    <cellStyle name="Normal 8 3 7 3" xfId="2799" xr:uid="{093FA5A7-1C90-4986-89E5-C8CCD615FF9F}"/>
    <cellStyle name="Normal 8 3 7 4" xfId="2800" xr:uid="{4824E661-3D95-45A5-81CC-122135A06B99}"/>
    <cellStyle name="Normal 8 3 8" xfId="2801" xr:uid="{252C921A-7A72-4688-9A9C-AF0ABED16339}"/>
    <cellStyle name="Normal 8 3 8 2" xfId="2802" xr:uid="{CB2BDED7-838A-40D7-A5BE-89F91ACE9059}"/>
    <cellStyle name="Normal 8 3 8 3" xfId="2803" xr:uid="{1B2A2D0B-D73F-4018-BF0D-D17DEB92DB43}"/>
    <cellStyle name="Normal 8 3 8 4" xfId="2804" xr:uid="{937F5D87-49BB-4FF7-8506-727881211227}"/>
    <cellStyle name="Normal 8 3 9" xfId="2805" xr:uid="{88F1A6AB-7D4C-493E-AD43-4E39AE318AF5}"/>
    <cellStyle name="Normal 8 4" xfId="159" xr:uid="{2E9E7986-E847-4778-BE3C-F04F728A4FF4}"/>
    <cellStyle name="Normal 8 4 10" xfId="2806" xr:uid="{61E6FB79-C72D-4EEA-A65B-BEB0196362E6}"/>
    <cellStyle name="Normal 8 4 11" xfId="2807" xr:uid="{BD3E2237-861A-4DE8-B1AA-6E1D3C0D85A2}"/>
    <cellStyle name="Normal 8 4 2" xfId="160" xr:uid="{0D26880F-70D0-4AD5-BC85-CAD9CE52BFFE}"/>
    <cellStyle name="Normal 8 4 2 2" xfId="2808" xr:uid="{0151A261-43D1-4411-A568-91D9314D7B2E}"/>
    <cellStyle name="Normal 8 4 2 2 2" xfId="2809" xr:uid="{5DB5174A-2287-44DA-BD89-1CD46BB1A9E0}"/>
    <cellStyle name="Normal 8 4 2 2 2 2" xfId="2810" xr:uid="{4CC135BA-5C37-4D66-AEF4-C856835C15C8}"/>
    <cellStyle name="Normal 8 4 2 2 2 2 2" xfId="2811" xr:uid="{1F7FAF8B-3D3B-4EFE-AA11-236BC9B79B7C}"/>
    <cellStyle name="Normal 8 4 2 2 2 2 3" xfId="2812" xr:uid="{B3E462C0-102A-4B97-811E-99395E09F3CA}"/>
    <cellStyle name="Normal 8 4 2 2 2 2 4" xfId="2813" xr:uid="{4ED145AB-7E25-48B2-8C2A-2408C9B81B73}"/>
    <cellStyle name="Normal 8 4 2 2 2 3" xfId="2814" xr:uid="{852A6AFC-891C-4FDA-A46D-BA875FCA60EE}"/>
    <cellStyle name="Normal 8 4 2 2 2 3 2" xfId="2815" xr:uid="{22538450-7697-4684-BFCE-19D496199EAE}"/>
    <cellStyle name="Normal 8 4 2 2 2 3 3" xfId="2816" xr:uid="{79B34DC9-71FB-4CC3-BC11-05BA768B7E82}"/>
    <cellStyle name="Normal 8 4 2 2 2 3 4" xfId="2817" xr:uid="{7DE85AEC-41EE-4420-8636-2D75A9B84754}"/>
    <cellStyle name="Normal 8 4 2 2 2 4" xfId="2818" xr:uid="{12F99671-985A-4B60-9F3C-72254CF42FF0}"/>
    <cellStyle name="Normal 8 4 2 2 2 5" xfId="2819" xr:uid="{5386CB9E-0433-4269-93A6-5B9C81ED7AEF}"/>
    <cellStyle name="Normal 8 4 2 2 2 6" xfId="2820" xr:uid="{1F29E357-697C-4F5A-A5E9-5BE389215B9D}"/>
    <cellStyle name="Normal 8 4 2 2 3" xfId="2821" xr:uid="{EC4DA678-BF94-4561-8998-E4C42C405A69}"/>
    <cellStyle name="Normal 8 4 2 2 3 2" xfId="2822" xr:uid="{48E3C604-5ED2-4765-AE0C-0C0B03A2F27C}"/>
    <cellStyle name="Normal 8 4 2 2 3 2 2" xfId="2823" xr:uid="{47163753-A83E-47FC-B1B6-0F9281720338}"/>
    <cellStyle name="Normal 8 4 2 2 3 2 3" xfId="2824" xr:uid="{E03F7539-86DD-4036-8C0C-0991432F755E}"/>
    <cellStyle name="Normal 8 4 2 2 3 2 4" xfId="2825" xr:uid="{BD9C6006-954C-44FE-9659-8149FD01510A}"/>
    <cellStyle name="Normal 8 4 2 2 3 3" xfId="2826" xr:uid="{D5D893BF-BE51-4D46-AB9E-310A626E4FAA}"/>
    <cellStyle name="Normal 8 4 2 2 3 4" xfId="2827" xr:uid="{18CD0039-4A1F-4E4B-8F53-4FE7F2F02550}"/>
    <cellStyle name="Normal 8 4 2 2 3 5" xfId="2828" xr:uid="{EBB5B9DF-1691-4DE7-8185-09B4C81C17E0}"/>
    <cellStyle name="Normal 8 4 2 2 4" xfId="2829" xr:uid="{E831C11E-A246-4535-A21E-581FA1CE566C}"/>
    <cellStyle name="Normal 8 4 2 2 4 2" xfId="2830" xr:uid="{75CD71D5-767B-476F-95C3-12F11A94AC05}"/>
    <cellStyle name="Normal 8 4 2 2 4 3" xfId="2831" xr:uid="{02047893-310E-4F18-92C4-2C1128C8B081}"/>
    <cellStyle name="Normal 8 4 2 2 4 4" xfId="2832" xr:uid="{AFF86B04-F280-4621-97B1-04CA067F054A}"/>
    <cellStyle name="Normal 8 4 2 2 5" xfId="2833" xr:uid="{83F6F499-C021-41DC-8849-D6FE9355C1DA}"/>
    <cellStyle name="Normal 8 4 2 2 5 2" xfId="2834" xr:uid="{CFEE96ED-03A3-4D87-B84E-50D10B68DFA8}"/>
    <cellStyle name="Normal 8 4 2 2 5 3" xfId="2835" xr:uid="{A622A0E0-DF31-47A8-B0BC-820852E631F7}"/>
    <cellStyle name="Normal 8 4 2 2 5 4" xfId="2836" xr:uid="{2F97AA81-B8C8-4D10-94E9-85565A3B4CA9}"/>
    <cellStyle name="Normal 8 4 2 2 6" xfId="2837" xr:uid="{41A61236-FCD0-4DA5-A8BC-B4F136A08029}"/>
    <cellStyle name="Normal 8 4 2 2 7" xfId="2838" xr:uid="{9E657373-7119-4E98-84DE-E0E23EBC537E}"/>
    <cellStyle name="Normal 8 4 2 2 8" xfId="2839" xr:uid="{3752871B-78F8-4E75-B497-5A17E9250557}"/>
    <cellStyle name="Normal 8 4 2 3" xfId="2840" xr:uid="{1D59F241-F3A3-4C44-B754-D5D2424FF2BD}"/>
    <cellStyle name="Normal 8 4 2 3 2" xfId="2841" xr:uid="{B52BFE8E-48B0-4040-B729-31C352092C38}"/>
    <cellStyle name="Normal 8 4 2 3 2 2" xfId="2842" xr:uid="{71913188-B480-4954-938D-A257EEAD6EED}"/>
    <cellStyle name="Normal 8 4 2 3 2 3" xfId="2843" xr:uid="{A61AEC3D-7944-4F6C-B635-0FB47E37BFC3}"/>
    <cellStyle name="Normal 8 4 2 3 2 4" xfId="2844" xr:uid="{D210A723-5917-411B-BD23-4AAB0CAEABA3}"/>
    <cellStyle name="Normal 8 4 2 3 3" xfId="2845" xr:uid="{B0158535-6B61-43EA-957D-324B8BD77F72}"/>
    <cellStyle name="Normal 8 4 2 3 3 2" xfId="2846" xr:uid="{34A606E4-B574-44A7-AAEA-E27D88738318}"/>
    <cellStyle name="Normal 8 4 2 3 3 3" xfId="2847" xr:uid="{88A7294B-1BD6-4B37-9407-6DF74349A1C9}"/>
    <cellStyle name="Normal 8 4 2 3 3 4" xfId="2848" xr:uid="{B8C72FF2-FAFE-4045-B0B7-D67E92B50BC7}"/>
    <cellStyle name="Normal 8 4 2 3 4" xfId="2849" xr:uid="{476DE647-8942-4D87-969F-1A1606ACCAEC}"/>
    <cellStyle name="Normal 8 4 2 3 5" xfId="2850" xr:uid="{EF8B0BF1-CD66-4B6F-8244-63884DEE2166}"/>
    <cellStyle name="Normal 8 4 2 3 6" xfId="2851" xr:uid="{342906D7-6561-4D0E-A158-8528D9CD237E}"/>
    <cellStyle name="Normal 8 4 2 4" xfId="2852" xr:uid="{3A5A8308-FE07-4B7F-8A24-DA4D61781A3A}"/>
    <cellStyle name="Normal 8 4 2 4 2" xfId="2853" xr:uid="{5830C4AE-06F3-481D-91FC-B31169D2EB4A}"/>
    <cellStyle name="Normal 8 4 2 4 2 2" xfId="2854" xr:uid="{D48B8D29-2C21-484F-9F3F-B18B218816C1}"/>
    <cellStyle name="Normal 8 4 2 4 2 3" xfId="2855" xr:uid="{C790B1D7-4E69-45CB-9896-11CA6796B997}"/>
    <cellStyle name="Normal 8 4 2 4 2 4" xfId="2856" xr:uid="{FFE47043-5B72-48C7-9C48-0325FE9C13F9}"/>
    <cellStyle name="Normal 8 4 2 4 3" xfId="2857" xr:uid="{D8A01929-4340-4FAD-B154-998516C10810}"/>
    <cellStyle name="Normal 8 4 2 4 4" xfId="2858" xr:uid="{474319A5-58E0-4641-83E2-4B0327F30EB3}"/>
    <cellStyle name="Normal 8 4 2 4 5" xfId="2859" xr:uid="{22687695-16C8-48A7-BA3A-1356F6921639}"/>
    <cellStyle name="Normal 8 4 2 5" xfId="2860" xr:uid="{D465A4C6-D015-41D7-B705-6397BBAEED6F}"/>
    <cellStyle name="Normal 8 4 2 5 2" xfId="2861" xr:uid="{BD300C60-4980-4FD1-ADBE-C7FF6CFC3652}"/>
    <cellStyle name="Normal 8 4 2 5 3" xfId="2862" xr:uid="{0D44CD52-2C29-4C48-A5E5-038E50C9E51C}"/>
    <cellStyle name="Normal 8 4 2 5 4" xfId="2863" xr:uid="{EC4F781A-7692-4BF7-AB08-63908B6B1D03}"/>
    <cellStyle name="Normal 8 4 2 6" xfId="2864" xr:uid="{6BEA7842-5D81-4F10-807E-E6F42EE849AC}"/>
    <cellStyle name="Normal 8 4 2 6 2" xfId="2865" xr:uid="{AB229AB3-A4B3-4C69-BED8-96EFBC4947D8}"/>
    <cellStyle name="Normal 8 4 2 6 3" xfId="2866" xr:uid="{52C80935-C1E6-4ADB-A6F1-8B55D553CA3B}"/>
    <cellStyle name="Normal 8 4 2 6 4" xfId="2867" xr:uid="{1E38570F-23E3-4827-8C14-47D80C9C78CF}"/>
    <cellStyle name="Normal 8 4 2 7" xfId="2868" xr:uid="{8711BA99-FFB8-40AB-9E56-252226154394}"/>
    <cellStyle name="Normal 8 4 2 8" xfId="2869" xr:uid="{29E62118-0844-4CC9-A909-9E59FD954297}"/>
    <cellStyle name="Normal 8 4 2 9" xfId="2870" xr:uid="{F448AC8D-4349-48CE-BB45-A1CD2EAC7C4C}"/>
    <cellStyle name="Normal 8 4 3" xfId="2871" xr:uid="{70ACB896-C36A-4C82-BB4B-77C4489408EF}"/>
    <cellStyle name="Normal 8 4 3 2" xfId="2872" xr:uid="{759AF202-391D-434F-B55C-9A694DD913EA}"/>
    <cellStyle name="Normal 8 4 3 2 2" xfId="2873" xr:uid="{EAFAFB72-F2CE-4DB9-B584-2C18076978E9}"/>
    <cellStyle name="Normal 8 4 3 2 2 2" xfId="2874" xr:uid="{81411691-508E-4CFE-A486-AFBA1C2A7470}"/>
    <cellStyle name="Normal 8 4 3 2 2 2 2" xfId="4184" xr:uid="{B51FB4DA-7605-4F1F-BA72-08651CE42E28}"/>
    <cellStyle name="Normal 8 4 3 2 2 3" xfId="2875" xr:uid="{DD562828-9E41-4265-96F9-ABC76DA32B47}"/>
    <cellStyle name="Normal 8 4 3 2 2 4" xfId="2876" xr:uid="{BAA60791-15A4-4125-8D1B-28D17536FE43}"/>
    <cellStyle name="Normal 8 4 3 2 3" xfId="2877" xr:uid="{9CB210C7-2052-4A01-878F-C2F35F6A9E41}"/>
    <cellStyle name="Normal 8 4 3 2 3 2" xfId="2878" xr:uid="{2B96E934-186E-4F86-9337-0E794DB23939}"/>
    <cellStyle name="Normal 8 4 3 2 3 3" xfId="2879" xr:uid="{EEF9ECA1-D551-4164-9570-701E138145FE}"/>
    <cellStyle name="Normal 8 4 3 2 3 4" xfId="2880" xr:uid="{93D2A170-CE3B-4A30-964B-FA618EE1BA20}"/>
    <cellStyle name="Normal 8 4 3 2 4" xfId="2881" xr:uid="{5627932C-17A2-4AC4-8DB8-D7D746603F5C}"/>
    <cellStyle name="Normal 8 4 3 2 5" xfId="2882" xr:uid="{781B2D8E-B20A-42D6-833B-C9298FAC308F}"/>
    <cellStyle name="Normal 8 4 3 2 6" xfId="2883" xr:uid="{4F706884-6E66-4E8F-B8ED-79D4E7527678}"/>
    <cellStyle name="Normal 8 4 3 3" xfId="2884" xr:uid="{9F2C5410-6172-49A9-ADF6-0C1A713CBD2C}"/>
    <cellStyle name="Normal 8 4 3 3 2" xfId="2885" xr:uid="{8B17D62F-95AE-4D65-A8A8-23103F7C501B}"/>
    <cellStyle name="Normal 8 4 3 3 2 2" xfId="2886" xr:uid="{26364747-F652-4C88-9FBF-9DD0BB79BC4D}"/>
    <cellStyle name="Normal 8 4 3 3 2 3" xfId="2887" xr:uid="{7D3DF7FC-5049-41DA-AA3C-8C5330CC7698}"/>
    <cellStyle name="Normal 8 4 3 3 2 4" xfId="2888" xr:uid="{A4294A9C-0EE8-46C0-845F-23113C7BF613}"/>
    <cellStyle name="Normal 8 4 3 3 3" xfId="2889" xr:uid="{562C89CB-170D-467B-AD3C-8E3C67ED8DB4}"/>
    <cellStyle name="Normal 8 4 3 3 4" xfId="2890" xr:uid="{EF52089E-024F-4C45-A42D-0A929D201A32}"/>
    <cellStyle name="Normal 8 4 3 3 5" xfId="2891" xr:uid="{6E850BAA-03DE-4072-A54F-6731768F050C}"/>
    <cellStyle name="Normal 8 4 3 4" xfId="2892" xr:uid="{2B3BF170-4EA7-4326-B969-9E3ED017CDA3}"/>
    <cellStyle name="Normal 8 4 3 4 2" xfId="2893" xr:uid="{2C9E95AC-E7CD-41D2-B082-DF5B31CA644F}"/>
    <cellStyle name="Normal 8 4 3 4 3" xfId="2894" xr:uid="{83CB3403-8DD0-4380-B814-2FF7B680A7AF}"/>
    <cellStyle name="Normal 8 4 3 4 4" xfId="2895" xr:uid="{493B4CEA-E5B5-4976-9F48-70D4D1B34A08}"/>
    <cellStyle name="Normal 8 4 3 5" xfId="2896" xr:uid="{AD26E7C4-52D3-4824-9FD3-9BB91A7A23D9}"/>
    <cellStyle name="Normal 8 4 3 5 2" xfId="2897" xr:uid="{7351FF20-38AC-4A97-A200-9331576D4A8D}"/>
    <cellStyle name="Normal 8 4 3 5 3" xfId="2898" xr:uid="{4421CB56-CBBC-4F39-9216-AC21D9DE97A7}"/>
    <cellStyle name="Normal 8 4 3 5 4" xfId="2899" xr:uid="{197D489B-526F-449E-9F16-1ACACA92E1B2}"/>
    <cellStyle name="Normal 8 4 3 6" xfId="2900" xr:uid="{DFBCC0EE-3F88-4D9B-B951-5D2FCCF033B5}"/>
    <cellStyle name="Normal 8 4 3 7" xfId="2901" xr:uid="{34F04A9C-272D-451A-8045-EDAB1824D205}"/>
    <cellStyle name="Normal 8 4 3 8" xfId="2902" xr:uid="{7BEC4E87-D4DF-4E43-B880-A315C11F690B}"/>
    <cellStyle name="Normal 8 4 4" xfId="2903" xr:uid="{028C911A-FF2B-4438-A408-126A2E224605}"/>
    <cellStyle name="Normal 8 4 4 2" xfId="2904" xr:uid="{30F12941-A0CA-4E6E-8A74-7391A98A3F3A}"/>
    <cellStyle name="Normal 8 4 4 2 2" xfId="2905" xr:uid="{8F5504DA-7D3E-4CA1-B006-9FE3835926D6}"/>
    <cellStyle name="Normal 8 4 4 2 2 2" xfId="2906" xr:uid="{C383D4A1-0A0E-4861-A8B4-24BB5E6507C8}"/>
    <cellStyle name="Normal 8 4 4 2 2 3" xfId="2907" xr:uid="{2376F093-9F07-4BA1-A6E0-49DED08AA58F}"/>
    <cellStyle name="Normal 8 4 4 2 2 4" xfId="2908" xr:uid="{53AD0805-E9B8-492D-9210-1FEFAAE31FBD}"/>
    <cellStyle name="Normal 8 4 4 2 3" xfId="2909" xr:uid="{E2664DBB-A288-4BDA-9EF6-972F4E6A07FA}"/>
    <cellStyle name="Normal 8 4 4 2 4" xfId="2910" xr:uid="{1EBD6612-D3FF-437E-A5BE-99C742B9D170}"/>
    <cellStyle name="Normal 8 4 4 2 5" xfId="2911" xr:uid="{911161F2-1092-4355-B7EE-3E98E6CD2327}"/>
    <cellStyle name="Normal 8 4 4 3" xfId="2912" xr:uid="{9C1B39A5-F0A1-4BD1-A1A5-70C9DF0F2865}"/>
    <cellStyle name="Normal 8 4 4 3 2" xfId="2913" xr:uid="{D340F23B-7044-4BEB-84F2-A7AF7A7A4F38}"/>
    <cellStyle name="Normal 8 4 4 3 3" xfId="2914" xr:uid="{447D1EC1-1342-4B50-9D5F-D8B7CB70CECF}"/>
    <cellStyle name="Normal 8 4 4 3 4" xfId="2915" xr:uid="{7B572237-F4A7-47D5-88B5-827A397CE0CF}"/>
    <cellStyle name="Normal 8 4 4 4" xfId="2916" xr:uid="{1E5CD178-0EAE-4C35-9FD3-05F24A993AA4}"/>
    <cellStyle name="Normal 8 4 4 4 2" xfId="2917" xr:uid="{BC934176-999A-4465-9DCC-8B8A1DA1FBAE}"/>
    <cellStyle name="Normal 8 4 4 4 3" xfId="2918" xr:uid="{38804A72-6B75-4C47-90D0-96066930034D}"/>
    <cellStyle name="Normal 8 4 4 4 4" xfId="2919" xr:uid="{874C2AC4-7C8F-482B-9E14-B43F4BE8197A}"/>
    <cellStyle name="Normal 8 4 4 5" xfId="2920" xr:uid="{A8509EF9-0A20-4B7C-A929-D26FDC973B91}"/>
    <cellStyle name="Normal 8 4 4 6" xfId="2921" xr:uid="{612F8BDB-0E62-488B-95A6-A01F58993029}"/>
    <cellStyle name="Normal 8 4 4 7" xfId="2922" xr:uid="{ECB8186A-072A-41D7-8917-8B05F053EC88}"/>
    <cellStyle name="Normal 8 4 5" xfId="2923" xr:uid="{D94989FA-F09B-4299-8C2B-F3EAD74F3D37}"/>
    <cellStyle name="Normal 8 4 5 2" xfId="2924" xr:uid="{46F90699-D693-48A5-AB57-095FFCB68EA4}"/>
    <cellStyle name="Normal 8 4 5 2 2" xfId="2925" xr:uid="{B866031F-E08A-4967-B51F-2967B04A3FD4}"/>
    <cellStyle name="Normal 8 4 5 2 3" xfId="2926" xr:uid="{89DFCCAC-95FE-4D7E-9681-B4CEF6B4C935}"/>
    <cellStyle name="Normal 8 4 5 2 4" xfId="2927" xr:uid="{24BB75F9-C246-478D-8E5E-034698B8EDB8}"/>
    <cellStyle name="Normal 8 4 5 3" xfId="2928" xr:uid="{6483B291-AD3C-4369-83B7-C2A06DAEA607}"/>
    <cellStyle name="Normal 8 4 5 3 2" xfId="2929" xr:uid="{E3E887E0-C85C-4B90-8A91-00EAB2D0E879}"/>
    <cellStyle name="Normal 8 4 5 3 3" xfId="2930" xr:uid="{3C57C86E-26C0-4001-92E0-884C44017E63}"/>
    <cellStyle name="Normal 8 4 5 3 4" xfId="2931" xr:uid="{93F249F6-54B1-4F15-BE1F-22E85945E521}"/>
    <cellStyle name="Normal 8 4 5 4" xfId="2932" xr:uid="{3ED72D1F-D3ED-47CC-BCAB-D6FEBCD1CE83}"/>
    <cellStyle name="Normal 8 4 5 5" xfId="2933" xr:uid="{24F0F335-B96B-4E1A-8B3D-FABBDDE0FAF0}"/>
    <cellStyle name="Normal 8 4 5 6" xfId="2934" xr:uid="{A8C4A587-9073-4402-A759-9CDD6A287936}"/>
    <cellStyle name="Normal 8 4 6" xfId="2935" xr:uid="{F4415A59-2026-4798-9E57-F7704D3BFA18}"/>
    <cellStyle name="Normal 8 4 6 2" xfId="2936" xr:uid="{9A0FF761-5DC5-4930-A6F5-8ADC1DDC0073}"/>
    <cellStyle name="Normal 8 4 6 2 2" xfId="2937" xr:uid="{F8F1AF65-9AFC-4823-9671-8CBF5F144200}"/>
    <cellStyle name="Normal 8 4 6 2 3" xfId="2938" xr:uid="{431956C7-2CAB-41B5-827D-7141F1C5AEA9}"/>
    <cellStyle name="Normal 8 4 6 2 4" xfId="2939" xr:uid="{E5C37D62-33B4-45BA-9C26-252A599F66FA}"/>
    <cellStyle name="Normal 8 4 6 3" xfId="2940" xr:uid="{C486264C-CEF2-4D86-AC95-6473143A48AF}"/>
    <cellStyle name="Normal 8 4 6 4" xfId="2941" xr:uid="{5039B45B-1EA0-4F58-B499-78A59A019320}"/>
    <cellStyle name="Normal 8 4 6 5" xfId="2942" xr:uid="{AE23AD7C-C2F9-4A03-961D-C5D7271F658E}"/>
    <cellStyle name="Normal 8 4 7" xfId="2943" xr:uid="{76849A31-6E7E-40B9-98E9-6A42ABE5AE46}"/>
    <cellStyle name="Normal 8 4 7 2" xfId="2944" xr:uid="{28691B2A-A588-4EE1-9193-861F63C47C4A}"/>
    <cellStyle name="Normal 8 4 7 3" xfId="2945" xr:uid="{ECF6402D-D538-42C3-B0C4-D4E16240ADCB}"/>
    <cellStyle name="Normal 8 4 7 4" xfId="2946" xr:uid="{AC47019A-7EB8-4323-96EF-14CD734D9421}"/>
    <cellStyle name="Normal 8 4 8" xfId="2947" xr:uid="{6E5D2FD9-F88B-4EF7-8ED1-0D46F3272AD8}"/>
    <cellStyle name="Normal 8 4 8 2" xfId="2948" xr:uid="{21705E0A-2B98-4EFD-BF47-9C44BFD4F283}"/>
    <cellStyle name="Normal 8 4 8 3" xfId="2949" xr:uid="{E7781347-03C9-4E9F-A0BE-313D3413B4D5}"/>
    <cellStyle name="Normal 8 4 8 4" xfId="2950" xr:uid="{568A817B-E43C-4238-891F-D51970104712}"/>
    <cellStyle name="Normal 8 4 9" xfId="2951" xr:uid="{D26A9621-D8BD-46ED-B4D5-A0D53AE1B111}"/>
    <cellStyle name="Normal 8 5" xfId="161" xr:uid="{408F2ED3-74E4-401C-8965-948DC7A159E6}"/>
    <cellStyle name="Normal 8 5 2" xfId="162" xr:uid="{F3F491C9-657F-45B9-AE30-4260373EE00D}"/>
    <cellStyle name="Normal 8 5 2 2" xfId="2952" xr:uid="{F8C9C735-9E9A-4BBE-A23F-08A8D6F0163E}"/>
    <cellStyle name="Normal 8 5 2 2 2" xfId="2953" xr:uid="{D14DFBBF-F241-4471-8427-D002D7BB1EF2}"/>
    <cellStyle name="Normal 8 5 2 2 2 2" xfId="2954" xr:uid="{457A972B-8770-4300-9644-B79E73D50A26}"/>
    <cellStyle name="Normal 8 5 2 2 2 3" xfId="2955" xr:uid="{4C8593E2-8631-48D8-B2F2-CE5EEA877200}"/>
    <cellStyle name="Normal 8 5 2 2 2 4" xfId="2956" xr:uid="{E345F194-098B-4161-99B0-6DFF07DD6FBC}"/>
    <cellStyle name="Normal 8 5 2 2 3" xfId="2957" xr:uid="{7E0E657D-B4BE-4213-AD05-C5A468123EC0}"/>
    <cellStyle name="Normal 8 5 2 2 3 2" xfId="2958" xr:uid="{01DBD35A-5C71-42AE-BF4A-881A534A9CA3}"/>
    <cellStyle name="Normal 8 5 2 2 3 3" xfId="2959" xr:uid="{D3436D56-DE35-49CD-8AAD-E993F52E048C}"/>
    <cellStyle name="Normal 8 5 2 2 3 4" xfId="2960" xr:uid="{F1E48D12-83DA-4AD6-BEB3-259ACE4DA055}"/>
    <cellStyle name="Normal 8 5 2 2 4" xfId="2961" xr:uid="{58558454-F806-4FB5-B057-8FFF15BE7D18}"/>
    <cellStyle name="Normal 8 5 2 2 5" xfId="2962" xr:uid="{3D72F82F-C898-4996-BA0C-FBEFDD62C30D}"/>
    <cellStyle name="Normal 8 5 2 2 6" xfId="2963" xr:uid="{06D4C23C-7744-4E03-989B-FC41A9FAC9C8}"/>
    <cellStyle name="Normal 8 5 2 3" xfId="2964" xr:uid="{0903F205-D929-45D1-8C9C-60FCF75381AA}"/>
    <cellStyle name="Normal 8 5 2 3 2" xfId="2965" xr:uid="{DE296137-F16D-40FF-885B-02608331D873}"/>
    <cellStyle name="Normal 8 5 2 3 2 2" xfId="2966" xr:uid="{D974CEAD-CD8B-4C38-A1D2-67693333BEC8}"/>
    <cellStyle name="Normal 8 5 2 3 2 3" xfId="2967" xr:uid="{EF9EC4C3-90AC-4B82-B59D-565AE9ECC038}"/>
    <cellStyle name="Normal 8 5 2 3 2 4" xfId="2968" xr:uid="{F6914866-3B9D-45DF-8F99-059AB516ACEB}"/>
    <cellStyle name="Normal 8 5 2 3 3" xfId="2969" xr:uid="{41065CD0-15D6-4CB8-8196-44188D133C76}"/>
    <cellStyle name="Normal 8 5 2 3 4" xfId="2970" xr:uid="{C5E936EF-8DC4-410C-AB4D-D7C3B4FAFCB0}"/>
    <cellStyle name="Normal 8 5 2 3 5" xfId="2971" xr:uid="{439EA33F-747E-40D3-AE97-CAEF39B8EEBD}"/>
    <cellStyle name="Normal 8 5 2 4" xfId="2972" xr:uid="{06980CAE-5416-401F-984E-9A8A7789500A}"/>
    <cellStyle name="Normal 8 5 2 4 2" xfId="2973" xr:uid="{DADA631F-6933-4B08-9651-4A5E0783A1AC}"/>
    <cellStyle name="Normal 8 5 2 4 3" xfId="2974" xr:uid="{6965DBB2-2C7B-486A-8397-A44875994984}"/>
    <cellStyle name="Normal 8 5 2 4 4" xfId="2975" xr:uid="{C2A71A85-328C-43D0-9AE8-61695FDA387B}"/>
    <cellStyle name="Normal 8 5 2 5" xfId="2976" xr:uid="{E15EA2A9-FA63-4923-ADFF-14A21F8A0B4F}"/>
    <cellStyle name="Normal 8 5 2 5 2" xfId="2977" xr:uid="{7649188A-0FC8-4659-A702-53B4C48D7C40}"/>
    <cellStyle name="Normal 8 5 2 5 3" xfId="2978" xr:uid="{CFAA9545-B36B-4B8D-8B4F-8E7A1A169D22}"/>
    <cellStyle name="Normal 8 5 2 5 4" xfId="2979" xr:uid="{8181DAAF-168F-4111-981A-9BF2FE458095}"/>
    <cellStyle name="Normal 8 5 2 6" xfId="2980" xr:uid="{925E32E1-C922-4BA7-BE85-F038D3CEF6AD}"/>
    <cellStyle name="Normal 8 5 2 7" xfId="2981" xr:uid="{36EA7B8E-A1F6-4643-8ABE-E4156DD559C2}"/>
    <cellStyle name="Normal 8 5 2 8" xfId="2982" xr:uid="{A92FDC11-8D8A-4076-A2F5-DA167128D006}"/>
    <cellStyle name="Normal 8 5 3" xfId="2983" xr:uid="{29F41031-72E1-4767-B228-108E70CFE8C4}"/>
    <cellStyle name="Normal 8 5 3 2" xfId="2984" xr:uid="{79E223F6-76CE-4C09-B86E-EA880D0CFFAF}"/>
    <cellStyle name="Normal 8 5 3 2 2" xfId="2985" xr:uid="{735E5734-D0A9-41AF-844E-6A7D9341AB37}"/>
    <cellStyle name="Normal 8 5 3 2 3" xfId="2986" xr:uid="{9584734D-3EB8-4705-8F6D-4A16C15992E8}"/>
    <cellStyle name="Normal 8 5 3 2 4" xfId="2987" xr:uid="{5DD12B1D-6521-44D6-95D1-1ED16884B503}"/>
    <cellStyle name="Normal 8 5 3 3" xfId="2988" xr:uid="{D8891C70-CBDC-47F2-8000-37E81327635F}"/>
    <cellStyle name="Normal 8 5 3 3 2" xfId="2989" xr:uid="{76EEEEFD-341D-4B1F-99EC-BFC53C4F7A87}"/>
    <cellStyle name="Normal 8 5 3 3 3" xfId="2990" xr:uid="{36092311-3DEB-4E5A-B24E-893B9250DDA0}"/>
    <cellStyle name="Normal 8 5 3 3 4" xfId="2991" xr:uid="{FE37A5DA-8ACD-4F1A-B1A2-465B24F0E7E5}"/>
    <cellStyle name="Normal 8 5 3 4" xfId="2992" xr:uid="{6410AFCE-8554-4494-9EE7-9E91F4C3D2BF}"/>
    <cellStyle name="Normal 8 5 3 5" xfId="2993" xr:uid="{B030C278-8680-42D6-842C-7FFF2BF2929B}"/>
    <cellStyle name="Normal 8 5 3 6" xfId="2994" xr:uid="{10CB7E5D-680D-467C-9EB4-2B2B64B49743}"/>
    <cellStyle name="Normal 8 5 4" xfId="2995" xr:uid="{D2CA1811-2CC7-4D48-A19E-F2E292EDEB00}"/>
    <cellStyle name="Normal 8 5 4 2" xfId="2996" xr:uid="{F7BBB041-F2AB-43BE-B68C-2D9C222AE12D}"/>
    <cellStyle name="Normal 8 5 4 2 2" xfId="2997" xr:uid="{4A30CFCC-30F8-432C-B8CD-2E8A66A443A5}"/>
    <cellStyle name="Normal 8 5 4 2 3" xfId="2998" xr:uid="{2C75692C-6068-4DB4-8BA5-E56312FBF7B4}"/>
    <cellStyle name="Normal 8 5 4 2 4" xfId="2999" xr:uid="{485D619D-32CE-44D9-A6C2-42754F652A7C}"/>
    <cellStyle name="Normal 8 5 4 3" xfId="3000" xr:uid="{E3B8CA20-91FD-456C-87ED-613E90DA68F5}"/>
    <cellStyle name="Normal 8 5 4 4" xfId="3001" xr:uid="{82E0A37C-6026-40B8-9AB8-066BBBBE12BF}"/>
    <cellStyle name="Normal 8 5 4 5" xfId="3002" xr:uid="{9765E1B4-47B2-4E45-80A1-3627C8343F1D}"/>
    <cellStyle name="Normal 8 5 5" xfId="3003" xr:uid="{44FB8D50-CF88-4A54-8E27-B1212CB2829F}"/>
    <cellStyle name="Normal 8 5 5 2" xfId="3004" xr:uid="{2BBC6433-5AD9-42FB-8C2C-3B444C61D645}"/>
    <cellStyle name="Normal 8 5 5 3" xfId="3005" xr:uid="{682D8B95-6F4A-4569-A432-51BD437B7090}"/>
    <cellStyle name="Normal 8 5 5 4" xfId="3006" xr:uid="{736304C9-4BAB-4FCA-8E64-FC323117AA3B}"/>
    <cellStyle name="Normal 8 5 6" xfId="3007" xr:uid="{B26C1C0D-01ED-4178-8A67-5F08EAE1778D}"/>
    <cellStyle name="Normal 8 5 6 2" xfId="3008" xr:uid="{43DED1B6-CE31-42EC-A5E3-BCBA67FE0CA5}"/>
    <cellStyle name="Normal 8 5 6 3" xfId="3009" xr:uid="{B643C8EB-F6A6-4760-9372-48CB3F7A4D7E}"/>
    <cellStyle name="Normal 8 5 6 4" xfId="3010" xr:uid="{0B0C28DD-D299-4652-B8A3-6B2BDE1EEF23}"/>
    <cellStyle name="Normal 8 5 7" xfId="3011" xr:uid="{9B1A3D46-1BE8-44C7-A586-591F59ACD523}"/>
    <cellStyle name="Normal 8 5 8" xfId="3012" xr:uid="{7A3FFE02-7FF6-4771-A3D9-E9761285B6CA}"/>
    <cellStyle name="Normal 8 5 9" xfId="3013" xr:uid="{639025EB-D6FF-4BC6-801A-B7AC54095B11}"/>
    <cellStyle name="Normal 8 6" xfId="163" xr:uid="{648DF1CE-295B-44B4-8ADA-BC8CD81EDDFE}"/>
    <cellStyle name="Normal 8 6 2" xfId="3014" xr:uid="{34E3DAF9-3BE4-4BBD-82B4-FF5B7BA8547D}"/>
    <cellStyle name="Normal 8 6 2 2" xfId="3015" xr:uid="{9CFE291B-C53C-4484-85F4-425B68DF4636}"/>
    <cellStyle name="Normal 8 6 2 2 2" xfId="3016" xr:uid="{3465FEAF-7445-4BBB-BD39-A22885FF4734}"/>
    <cellStyle name="Normal 8 6 2 2 2 2" xfId="4185" xr:uid="{7F2C9548-3CC3-4E1A-9B15-15BBF4957923}"/>
    <cellStyle name="Normal 8 6 2 2 3" xfId="3017" xr:uid="{0630F22D-84D7-43B5-AB8C-59E01FD7140F}"/>
    <cellStyle name="Normal 8 6 2 2 4" xfId="3018" xr:uid="{89950EA8-13B5-4E58-AABD-17BF6B380BB7}"/>
    <cellStyle name="Normal 8 6 2 3" xfId="3019" xr:uid="{273B36D6-A082-47F2-8785-6187196DFE62}"/>
    <cellStyle name="Normal 8 6 2 3 2" xfId="3020" xr:uid="{F42DB90C-3C8B-4F56-BA2F-5246DE71DF93}"/>
    <cellStyle name="Normal 8 6 2 3 3" xfId="3021" xr:uid="{5A9F6566-5309-407E-843C-568D6638FE73}"/>
    <cellStyle name="Normal 8 6 2 3 4" xfId="3022" xr:uid="{ED8A791A-8185-428A-8DA2-F0C94E57F90F}"/>
    <cellStyle name="Normal 8 6 2 4" xfId="3023" xr:uid="{294E7A66-7C6C-448B-8047-1DE1E6058C6E}"/>
    <cellStyle name="Normal 8 6 2 5" xfId="3024" xr:uid="{5797D9B4-48E2-490D-813D-0B02BD0159F7}"/>
    <cellStyle name="Normal 8 6 2 6" xfId="3025" xr:uid="{A0CA8E63-9167-4F86-8EFF-0C6ACB37C1AC}"/>
    <cellStyle name="Normal 8 6 3" xfId="3026" xr:uid="{27CAECDC-23CB-48A7-A490-0645DE18FBDC}"/>
    <cellStyle name="Normal 8 6 3 2" xfId="3027" xr:uid="{87790486-0A0D-4B86-941A-B3A34EC75DAD}"/>
    <cellStyle name="Normal 8 6 3 2 2" xfId="3028" xr:uid="{5EE25BD7-5DDB-4E8D-AEE3-7013D3F41BD8}"/>
    <cellStyle name="Normal 8 6 3 2 3" xfId="3029" xr:uid="{E4FA2FE6-19C3-4F22-90A7-5E684D2F9D2E}"/>
    <cellStyle name="Normal 8 6 3 2 4" xfId="3030" xr:uid="{774CA9A6-FFA4-4B08-BA71-C39B2BADAA1B}"/>
    <cellStyle name="Normal 8 6 3 3" xfId="3031" xr:uid="{BF18547B-9D41-4274-9712-D11EFA27D54F}"/>
    <cellStyle name="Normal 8 6 3 4" xfId="3032" xr:uid="{F70B7A38-592C-4FCE-BF5C-3663A2D72ABD}"/>
    <cellStyle name="Normal 8 6 3 5" xfId="3033" xr:uid="{3F8AB97A-2CDD-469B-BFCC-9382AD01DFC0}"/>
    <cellStyle name="Normal 8 6 4" xfId="3034" xr:uid="{A43EAF8C-278C-4B8B-A967-32D4FD888B39}"/>
    <cellStyle name="Normal 8 6 4 2" xfId="3035" xr:uid="{50EE1427-EC99-4954-95D2-04BEDD0C07CB}"/>
    <cellStyle name="Normal 8 6 4 3" xfId="3036" xr:uid="{650C7272-9C4E-4AC3-933E-FC687F11229E}"/>
    <cellStyle name="Normal 8 6 4 4" xfId="3037" xr:uid="{1A0172F3-F4BC-420E-8F7F-28A5CC92705F}"/>
    <cellStyle name="Normal 8 6 5" xfId="3038" xr:uid="{3A343476-4970-4994-B780-7BF1F5C6A225}"/>
    <cellStyle name="Normal 8 6 5 2" xfId="3039" xr:uid="{BDED5EEF-266C-4F4A-AACB-545CEF742FD4}"/>
    <cellStyle name="Normal 8 6 5 3" xfId="3040" xr:uid="{478E774C-42E4-42A6-B5B7-FD54C3365D9C}"/>
    <cellStyle name="Normal 8 6 5 4" xfId="3041" xr:uid="{21D8CFBD-BF23-42C1-A02B-0A193C6D8973}"/>
    <cellStyle name="Normal 8 6 6" xfId="3042" xr:uid="{CA8EB7C1-D341-4C3E-9939-7FB74363F8B4}"/>
    <cellStyle name="Normal 8 6 7" xfId="3043" xr:uid="{6D848C76-356E-4390-9232-54CA4CB4E7D5}"/>
    <cellStyle name="Normal 8 6 8" xfId="3044" xr:uid="{6BCF8E5F-281C-4C80-B227-F111489FD009}"/>
    <cellStyle name="Normal 8 7" xfId="3045" xr:uid="{34F75C26-5995-488A-99B4-130202A99893}"/>
    <cellStyle name="Normal 8 7 2" xfId="3046" xr:uid="{A1C6C375-EEE2-4E27-85F8-4708D5C52BE7}"/>
    <cellStyle name="Normal 8 7 2 2" xfId="3047" xr:uid="{56DF1538-5519-4590-AC16-E08251A5D698}"/>
    <cellStyle name="Normal 8 7 2 2 2" xfId="3048" xr:uid="{C526A460-0845-481E-A041-9E99E693878D}"/>
    <cellStyle name="Normal 8 7 2 2 3" xfId="3049" xr:uid="{6B06D7C1-0426-4AC8-99BF-63A9915AEEC9}"/>
    <cellStyle name="Normal 8 7 2 2 4" xfId="3050" xr:uid="{3BBC56B2-90E5-4FA1-B825-8DB0AD7C2686}"/>
    <cellStyle name="Normal 8 7 2 3" xfId="3051" xr:uid="{EDE99C7E-A901-4E8C-81FD-4F3DCCFF99A6}"/>
    <cellStyle name="Normal 8 7 2 4" xfId="3052" xr:uid="{D6E721A8-ECFB-45F8-9196-1DC7D93891DD}"/>
    <cellStyle name="Normal 8 7 2 5" xfId="3053" xr:uid="{F9F49DAA-2CDB-4E44-A7D3-3623817471B6}"/>
    <cellStyle name="Normal 8 7 3" xfId="3054" xr:uid="{2005E334-033A-432F-A50F-9656DC844E54}"/>
    <cellStyle name="Normal 8 7 3 2" xfId="3055" xr:uid="{0629C296-0212-4D6D-9F7E-4944E137BBBF}"/>
    <cellStyle name="Normal 8 7 3 3" xfId="3056" xr:uid="{B5E1DE70-F0AB-41F9-81ED-19C6AF2BA3FA}"/>
    <cellStyle name="Normal 8 7 3 4" xfId="3057" xr:uid="{A34CBEBA-591B-4F0C-890F-64D83FD64DF5}"/>
    <cellStyle name="Normal 8 7 4" xfId="3058" xr:uid="{7AD9FC9F-7789-449A-A21C-16B5BAD11090}"/>
    <cellStyle name="Normal 8 7 4 2" xfId="3059" xr:uid="{5A663E27-0855-463D-A32D-1E87D2F22DF8}"/>
    <cellStyle name="Normal 8 7 4 3" xfId="3060" xr:uid="{51FF2EDA-54D2-4D75-A4EC-14BB1EC248B3}"/>
    <cellStyle name="Normal 8 7 4 4" xfId="3061" xr:uid="{36F80AB4-255A-46D4-AE74-05824ACBF0CC}"/>
    <cellStyle name="Normal 8 7 5" xfId="3062" xr:uid="{3E6E1E4B-2462-466B-B3F2-C6482F3F1EC0}"/>
    <cellStyle name="Normal 8 7 6" xfId="3063" xr:uid="{52AAC660-DAC0-4829-AEF5-4E72C47A4A8E}"/>
    <cellStyle name="Normal 8 7 7" xfId="3064" xr:uid="{3875DDA5-F279-4231-BBD2-2D710C4C4BE2}"/>
    <cellStyle name="Normal 8 8" xfId="3065" xr:uid="{0D833821-1B4B-464C-A938-4ECCF269EFC4}"/>
    <cellStyle name="Normal 8 8 2" xfId="3066" xr:uid="{A45E1DD9-454C-443A-B79C-CAC00DAA23E9}"/>
    <cellStyle name="Normal 8 8 2 2" xfId="3067" xr:uid="{2B003F06-A0C8-441A-A207-3C9EFF0505FC}"/>
    <cellStyle name="Normal 8 8 2 3" xfId="3068" xr:uid="{199C117D-554C-42CA-9F36-13CB349ECA90}"/>
    <cellStyle name="Normal 8 8 2 4" xfId="3069" xr:uid="{39FDC3EB-AF3B-4EEC-A79F-24992F55C0E8}"/>
    <cellStyle name="Normal 8 8 3" xfId="3070" xr:uid="{C856D985-5AFA-4106-A6C5-700D8ED4EBF4}"/>
    <cellStyle name="Normal 8 8 3 2" xfId="3071" xr:uid="{29E776F0-2318-4419-A920-15ADBF8EF769}"/>
    <cellStyle name="Normal 8 8 3 3" xfId="3072" xr:uid="{6919ECDB-4E2E-4C3D-9813-27AAC0EE0357}"/>
    <cellStyle name="Normal 8 8 3 4" xfId="3073" xr:uid="{19DC30B5-9D64-4CB0-9BF1-566C87E487A7}"/>
    <cellStyle name="Normal 8 8 4" xfId="3074" xr:uid="{0579211C-226B-49D7-90BD-5476F3ED4348}"/>
    <cellStyle name="Normal 8 8 5" xfId="3075" xr:uid="{44DC3F3D-E187-4E78-B57E-130B7C1F0FEB}"/>
    <cellStyle name="Normal 8 8 6" xfId="3076" xr:uid="{DDE7E0A6-5CB7-4CC8-9AAF-5B79D6ECBDE3}"/>
    <cellStyle name="Normal 8 9" xfId="3077" xr:uid="{EF032E19-25BD-4F9E-A6D9-1B35242D5189}"/>
    <cellStyle name="Normal 8 9 2" xfId="3078" xr:uid="{556B499A-0CA8-41F6-9564-EB4F93D083A4}"/>
    <cellStyle name="Normal 8 9 2 2" xfId="3079" xr:uid="{CE66F1B8-8E6B-4047-A7C5-88AE846AE6D0}"/>
    <cellStyle name="Normal 8 9 2 2 2" xfId="4381" xr:uid="{E8D2A5D7-89F6-422F-AA06-3E0B4FEABC0D}"/>
    <cellStyle name="Normal 8 9 2 3" xfId="3080" xr:uid="{C70DA599-DB7A-4682-B4C9-F6BB82E451F7}"/>
    <cellStyle name="Normal 8 9 2 4" xfId="3081" xr:uid="{6092528F-335B-4DB6-A249-27330769974F}"/>
    <cellStyle name="Normal 8 9 3" xfId="3082" xr:uid="{CEC1E31A-30E9-4FCA-A496-8327B16A1FA2}"/>
    <cellStyle name="Normal 8 9 4" xfId="3083" xr:uid="{457C6395-868C-4E9D-A1D9-E64E5026E0A4}"/>
    <cellStyle name="Normal 8 9 5" xfId="3084" xr:uid="{7AC4D030-55D6-4B80-8D5A-522A616FD4D3}"/>
    <cellStyle name="Normal 9" xfId="164" xr:uid="{ED0416DE-9034-4033-916D-4ADF7A4428DE}"/>
    <cellStyle name="Normal 9 10" xfId="3085" xr:uid="{3FF8DDC0-8C08-4F1C-B676-C20CB83439F0}"/>
    <cellStyle name="Normal 9 10 2" xfId="3086" xr:uid="{B3E9BA7C-DB9F-469B-8FD3-35B3B87B8BB4}"/>
    <cellStyle name="Normal 9 10 2 2" xfId="3087" xr:uid="{2B3B74E8-6785-4C3A-BEA7-9356D7A34508}"/>
    <cellStyle name="Normal 9 10 2 3" xfId="3088" xr:uid="{252BBF9C-671F-4C71-B2AB-1262F83DEC8B}"/>
    <cellStyle name="Normal 9 10 2 4" xfId="3089" xr:uid="{B69BBFA2-C515-4AC3-9177-53E19168CF2B}"/>
    <cellStyle name="Normal 9 10 3" xfId="3090" xr:uid="{573D3F17-7002-43C5-9EE3-1841C4388429}"/>
    <cellStyle name="Normal 9 10 4" xfId="3091" xr:uid="{76D82A8B-2DA5-4FF1-B0D8-CFA1F3F7B60C}"/>
    <cellStyle name="Normal 9 10 5" xfId="3092" xr:uid="{5557BF56-D778-475D-AA30-0DF72DC542EF}"/>
    <cellStyle name="Normal 9 11" xfId="3093" xr:uid="{18B0694C-5856-4FE2-A819-BE6BF069443D}"/>
    <cellStyle name="Normal 9 11 2" xfId="3094" xr:uid="{326E7FD1-16C9-453B-A07A-0E5F83FE68FD}"/>
    <cellStyle name="Normal 9 11 3" xfId="3095" xr:uid="{5CEB20A0-94A1-439E-8654-A925C2BAC91A}"/>
    <cellStyle name="Normal 9 11 4" xfId="3096" xr:uid="{D0FFC7F4-132A-4E8D-A6D7-858BAD2EE17D}"/>
    <cellStyle name="Normal 9 12" xfId="3097" xr:uid="{4B3CA4D1-7038-40CF-A4CA-32C4CA79594C}"/>
    <cellStyle name="Normal 9 12 2" xfId="3098" xr:uid="{A428B3AD-1385-487C-9C38-0270EE0978F4}"/>
    <cellStyle name="Normal 9 12 3" xfId="3099" xr:uid="{F8079411-9AD1-4C44-9190-8F92DB2701FA}"/>
    <cellStyle name="Normal 9 12 4" xfId="3100" xr:uid="{1C3CF35C-B974-4BF2-8CD2-73C26175B4B3}"/>
    <cellStyle name="Normal 9 13" xfId="3101" xr:uid="{11F6F472-5A86-490D-9049-F2CDE8870F5D}"/>
    <cellStyle name="Normal 9 13 2" xfId="3102" xr:uid="{CE1E5476-F487-47FF-9919-7D54C3BE145E}"/>
    <cellStyle name="Normal 9 14" xfId="3103" xr:uid="{BEC9FDBE-7AB9-403E-95BA-3DF9045F0D2E}"/>
    <cellStyle name="Normal 9 15" xfId="3104" xr:uid="{DB03D8E1-6B75-46DB-8B88-81FE2BF09135}"/>
    <cellStyle name="Normal 9 16" xfId="3105" xr:uid="{2EF8E0AC-C412-4257-BD14-10F941B96B11}"/>
    <cellStyle name="Normal 9 2" xfId="165" xr:uid="{3ED3B117-55E4-4C17-AB27-50B744D4D9EB}"/>
    <cellStyle name="Normal 9 2 2" xfId="3730" xr:uid="{33FBA5E9-F150-4610-BD14-EB5F24A5E26F}"/>
    <cellStyle name="Normal 9 3" xfId="166" xr:uid="{8E84FB33-3355-4AE7-B8AE-F4FBFCB06E11}"/>
    <cellStyle name="Normal 9 3 10" xfId="3106" xr:uid="{E8944AF0-0339-4A69-BC46-EE4E5944CA1A}"/>
    <cellStyle name="Normal 9 3 11" xfId="3107" xr:uid="{4A05BE9C-8CD0-4431-A427-D967144F6633}"/>
    <cellStyle name="Normal 9 3 2" xfId="167" xr:uid="{3DB4F870-875D-4DD8-9373-19E84F19B65B}"/>
    <cellStyle name="Normal 9 3 2 2" xfId="168" xr:uid="{CB5C47E6-5BC7-481A-A48D-BD8333998BA9}"/>
    <cellStyle name="Normal 9 3 2 2 2" xfId="3108" xr:uid="{02BC2E29-F037-4EAC-B44C-252546815A5C}"/>
    <cellStyle name="Normal 9 3 2 2 2 2" xfId="3109" xr:uid="{8BA79418-6286-43F3-99A1-F21F1B0819D3}"/>
    <cellStyle name="Normal 9 3 2 2 2 2 2" xfId="3110" xr:uid="{9825D854-2971-44E6-86F9-FFF51B478190}"/>
    <cellStyle name="Normal 9 3 2 2 2 2 2 2" xfId="4186" xr:uid="{CFB885FB-6FA7-40F7-8854-48481D7A2305}"/>
    <cellStyle name="Normal 9 3 2 2 2 2 2 2 2" xfId="4187" xr:uid="{476D32DA-1520-4BDF-8CE4-AB596A15ED83}"/>
    <cellStyle name="Normal 9 3 2 2 2 2 2 3" xfId="4188" xr:uid="{8FD8533C-944D-4A52-BD58-23451A955658}"/>
    <cellStyle name="Normal 9 3 2 2 2 2 3" xfId="3111" xr:uid="{B9219EAA-B6CC-4E17-B3AE-B581D633845F}"/>
    <cellStyle name="Normal 9 3 2 2 2 2 3 2" xfId="4189" xr:uid="{48D1A360-0280-4D92-A069-6A7E978C588C}"/>
    <cellStyle name="Normal 9 3 2 2 2 2 4" xfId="3112" xr:uid="{E86C179C-0D05-45BF-B565-EBB4132C7459}"/>
    <cellStyle name="Normal 9 3 2 2 2 3" xfId="3113" xr:uid="{84B2B581-31B2-4E2E-AB91-61A19146733F}"/>
    <cellStyle name="Normal 9 3 2 2 2 3 2" xfId="3114" xr:uid="{AE64CC27-1681-41CF-8D3C-6369D6DC0506}"/>
    <cellStyle name="Normal 9 3 2 2 2 3 2 2" xfId="4190" xr:uid="{2EEC7328-BCEF-4EB8-9402-1F8DF9BEFCEC}"/>
    <cellStyle name="Normal 9 3 2 2 2 3 3" xfId="3115" xr:uid="{CE2FFF7F-0B95-448A-993C-A9D337A6DEDA}"/>
    <cellStyle name="Normal 9 3 2 2 2 3 4" xfId="3116" xr:uid="{6BEBB05C-6E2D-45F7-80CF-375457DE7665}"/>
    <cellStyle name="Normal 9 3 2 2 2 4" xfId="3117" xr:uid="{D416BF01-0C8A-461A-987B-936D0DA8D9DD}"/>
    <cellStyle name="Normal 9 3 2 2 2 4 2" xfId="4191" xr:uid="{BE061B71-E024-462D-8190-DFE2A91F81A3}"/>
    <cellStyle name="Normal 9 3 2 2 2 5" xfId="3118" xr:uid="{421FDDA3-DBBD-435E-AD0A-9A6962D17CD9}"/>
    <cellStyle name="Normal 9 3 2 2 2 6" xfId="3119" xr:uid="{4EDAD6F0-32EA-4576-877C-AE59913D04E5}"/>
    <cellStyle name="Normal 9 3 2 2 3" xfId="3120" xr:uid="{4EB3031A-BAE2-4AE9-8E83-85E40BACD4AD}"/>
    <cellStyle name="Normal 9 3 2 2 3 2" xfId="3121" xr:uid="{3CDFDDAE-F671-43A9-B4CF-C56D492EB379}"/>
    <cellStyle name="Normal 9 3 2 2 3 2 2" xfId="3122" xr:uid="{B0D4DBEA-398C-4D0C-B948-AB4E6344335C}"/>
    <cellStyle name="Normal 9 3 2 2 3 2 2 2" xfId="4192" xr:uid="{44A188DB-ABFD-4163-86CC-71B7FF3A82F8}"/>
    <cellStyle name="Normal 9 3 2 2 3 2 2 2 2" xfId="4193" xr:uid="{37F27835-3AFD-4572-8FC8-7700DCC6C8AC}"/>
    <cellStyle name="Normal 9 3 2 2 3 2 2 3" xfId="4194" xr:uid="{8E7B7292-11ED-4771-96AD-3424089E82FD}"/>
    <cellStyle name="Normal 9 3 2 2 3 2 3" xfId="3123" xr:uid="{AC6908C9-EB5C-439F-B560-F11AADBFBC69}"/>
    <cellStyle name="Normal 9 3 2 2 3 2 3 2" xfId="4195" xr:uid="{89E43D26-A096-410B-B77B-D15F8EE9127D}"/>
    <cellStyle name="Normal 9 3 2 2 3 2 4" xfId="3124" xr:uid="{D4E37DCE-68CF-49DE-AC5A-08699B6D7480}"/>
    <cellStyle name="Normal 9 3 2 2 3 3" xfId="3125" xr:uid="{AC3ECBF9-49B6-4BD8-9CAE-65A95BEC116C}"/>
    <cellStyle name="Normal 9 3 2 2 3 3 2" xfId="4196" xr:uid="{53E00BE6-AD8F-4A45-8D00-8159B8186561}"/>
    <cellStyle name="Normal 9 3 2 2 3 3 2 2" xfId="4197" xr:uid="{E804B7B2-AEA1-43DA-A473-A2FA9FDD78B0}"/>
    <cellStyle name="Normal 9 3 2 2 3 3 3" xfId="4198" xr:uid="{8FC586D7-7B74-453D-8EEC-9A7EEE36B0FD}"/>
    <cellStyle name="Normal 9 3 2 2 3 4" xfId="3126" xr:uid="{266E668D-B095-4BB8-B053-A8AB6240F18A}"/>
    <cellStyle name="Normal 9 3 2 2 3 4 2" xfId="4199" xr:uid="{A0A43012-F8C7-4A00-BACF-6F926CB9617C}"/>
    <cellStyle name="Normal 9 3 2 2 3 5" xfId="3127" xr:uid="{8EADE68E-C5C8-4EC5-B6B3-F31CDFE0D530}"/>
    <cellStyle name="Normal 9 3 2 2 4" xfId="3128" xr:uid="{7AB28B43-8274-45CC-9D8C-49311716ECF9}"/>
    <cellStyle name="Normal 9 3 2 2 4 2" xfId="3129" xr:uid="{600AEF78-02F7-490D-8C4A-EC5421575B28}"/>
    <cellStyle name="Normal 9 3 2 2 4 2 2" xfId="4200" xr:uid="{705537A9-0D3C-4092-9C20-8E8131CC8645}"/>
    <cellStyle name="Normal 9 3 2 2 4 2 2 2" xfId="4201" xr:uid="{A016CD42-0F18-4BF9-AC83-85F3AA6CC812}"/>
    <cellStyle name="Normal 9 3 2 2 4 2 3" xfId="4202" xr:uid="{59F6BFFA-7E3F-4660-8303-C74D42BDA37B}"/>
    <cellStyle name="Normal 9 3 2 2 4 3" xfId="3130" xr:uid="{0F06814A-4948-485D-B8CB-B68E69553C61}"/>
    <cellStyle name="Normal 9 3 2 2 4 3 2" xfId="4203" xr:uid="{25B20533-B320-4B1F-BFC9-04D5F3ABA407}"/>
    <cellStyle name="Normal 9 3 2 2 4 4" xfId="3131" xr:uid="{2D7A0033-C5FC-4273-B656-8D077941A48D}"/>
    <cellStyle name="Normal 9 3 2 2 5" xfId="3132" xr:uid="{127DF79F-8E57-4182-AF95-F5143F17A7C7}"/>
    <cellStyle name="Normal 9 3 2 2 5 2" xfId="3133" xr:uid="{3F03246E-02A0-470E-84A4-2CD1BFD4BA92}"/>
    <cellStyle name="Normal 9 3 2 2 5 2 2" xfId="4204" xr:uid="{9DC378B9-C14B-4A05-8343-8CA1F6779464}"/>
    <cellStyle name="Normal 9 3 2 2 5 3" xfId="3134" xr:uid="{C6617C5B-8143-4126-859B-649693239D67}"/>
    <cellStyle name="Normal 9 3 2 2 5 4" xfId="3135" xr:uid="{E6CB6058-48C1-4625-92FB-79C6C7AFE7DB}"/>
    <cellStyle name="Normal 9 3 2 2 6" xfId="3136" xr:uid="{D223CA1C-BF71-4E72-A049-1A0804C4688E}"/>
    <cellStyle name="Normal 9 3 2 2 6 2" xfId="4205" xr:uid="{3ABA77DC-EE39-4F00-80AC-2A2282028499}"/>
    <cellStyle name="Normal 9 3 2 2 7" xfId="3137" xr:uid="{51542204-897A-4729-BDAC-8996159AEC84}"/>
    <cellStyle name="Normal 9 3 2 2 8" xfId="3138" xr:uid="{EF5F54FE-24A8-452A-8CEC-A19FF78E91DF}"/>
    <cellStyle name="Normal 9 3 2 3" xfId="3139" xr:uid="{07BDADC1-BC88-4E02-A041-25B650734F10}"/>
    <cellStyle name="Normal 9 3 2 3 2" xfId="3140" xr:uid="{BABF5437-8373-4224-B2D5-47899886F5AF}"/>
    <cellStyle name="Normal 9 3 2 3 2 2" xfId="3141" xr:uid="{528CB19B-FA70-47E9-9238-436A3CA9698B}"/>
    <cellStyle name="Normal 9 3 2 3 2 2 2" xfId="4206" xr:uid="{D496F27C-2EF3-49E3-9295-2AA99CFF03F4}"/>
    <cellStyle name="Normal 9 3 2 3 2 2 2 2" xfId="4207" xr:uid="{DC59BA9B-2993-4135-B3D5-5D5842FE446F}"/>
    <cellStyle name="Normal 9 3 2 3 2 2 3" xfId="4208" xr:uid="{E7DFB4DB-7B21-4263-911C-A7B040CB440A}"/>
    <cellStyle name="Normal 9 3 2 3 2 3" xfId="3142" xr:uid="{EB46B998-EB01-4AB2-94BA-7DD0DF77561D}"/>
    <cellStyle name="Normal 9 3 2 3 2 3 2" xfId="4209" xr:uid="{242B450C-5E60-4658-9F93-17837C70F617}"/>
    <cellStyle name="Normal 9 3 2 3 2 4" xfId="3143" xr:uid="{03EFAD86-DDCB-4889-9942-9E123AFBBE27}"/>
    <cellStyle name="Normal 9 3 2 3 3" xfId="3144" xr:uid="{7A4EE0C7-712C-40C5-92D1-245DF83521A8}"/>
    <cellStyle name="Normal 9 3 2 3 3 2" xfId="3145" xr:uid="{6DEE03E7-C233-40AB-B05E-F11107FD2342}"/>
    <cellStyle name="Normal 9 3 2 3 3 2 2" xfId="4210" xr:uid="{AF9624C5-85B3-465D-AA6D-218204990F27}"/>
    <cellStyle name="Normal 9 3 2 3 3 3" xfId="3146" xr:uid="{47195974-F30F-486E-AF08-3CEF89DA60D3}"/>
    <cellStyle name="Normal 9 3 2 3 3 4" xfId="3147" xr:uid="{94DC088B-6A71-4E76-9A8C-5A2A44DDFCE5}"/>
    <cellStyle name="Normal 9 3 2 3 4" xfId="3148" xr:uid="{A2DCBB01-4D62-4FE2-A9A7-FEC1309F1E28}"/>
    <cellStyle name="Normal 9 3 2 3 4 2" xfId="4211" xr:uid="{59112459-8589-4CF3-AD1E-87E74CB3D0F2}"/>
    <cellStyle name="Normal 9 3 2 3 5" xfId="3149" xr:uid="{1F19D1BA-8CC9-4D2D-8537-0A26B332E825}"/>
    <cellStyle name="Normal 9 3 2 3 6" xfId="3150" xr:uid="{BF677655-6EAF-400D-B096-11D8C3434D31}"/>
    <cellStyle name="Normal 9 3 2 4" xfId="3151" xr:uid="{59F56C9B-A54D-4232-BBE2-3CF9226392A4}"/>
    <cellStyle name="Normal 9 3 2 4 2" xfId="3152" xr:uid="{CEA07AB1-8C03-4B4F-AE31-326E592973E5}"/>
    <cellStyle name="Normal 9 3 2 4 2 2" xfId="3153" xr:uid="{5D735374-CE76-4CEF-A337-9F167C233756}"/>
    <cellStyle name="Normal 9 3 2 4 2 2 2" xfId="4212" xr:uid="{91372C1C-EF97-4E00-B8FB-EA500BFB1FC7}"/>
    <cellStyle name="Normal 9 3 2 4 2 2 2 2" xfId="4213" xr:uid="{59AE6E8B-9694-43FB-8E44-7A65365C009A}"/>
    <cellStyle name="Normal 9 3 2 4 2 2 3" xfId="4214" xr:uid="{1FEB17FF-28C1-40EA-B764-E6F656B0A607}"/>
    <cellStyle name="Normal 9 3 2 4 2 3" xfId="3154" xr:uid="{BD100C5D-B1F7-4350-9941-D0CB92F3B0EF}"/>
    <cellStyle name="Normal 9 3 2 4 2 3 2" xfId="4215" xr:uid="{9A3D30F5-543D-4F7C-849A-2FE7D9C19777}"/>
    <cellStyle name="Normal 9 3 2 4 2 4" xfId="3155" xr:uid="{85E8A4A3-7419-4AD0-9F83-C75505483B6D}"/>
    <cellStyle name="Normal 9 3 2 4 3" xfId="3156" xr:uid="{3C5B0C6F-F703-4F07-9523-FCFCE6E5CA93}"/>
    <cellStyle name="Normal 9 3 2 4 3 2" xfId="4216" xr:uid="{13CA3C26-CAEC-4B08-AAC3-CD9B77DBC9D7}"/>
    <cellStyle name="Normal 9 3 2 4 3 2 2" xfId="4217" xr:uid="{A0104E04-3BDC-4FD4-AD5A-61D8D1504332}"/>
    <cellStyle name="Normal 9 3 2 4 3 3" xfId="4218" xr:uid="{321C92A4-4E27-43D7-9555-044E8A591C20}"/>
    <cellStyle name="Normal 9 3 2 4 4" xfId="3157" xr:uid="{A259A24A-23ED-47A2-8179-528211A0D183}"/>
    <cellStyle name="Normal 9 3 2 4 4 2" xfId="4219" xr:uid="{83F571C1-C5A6-451C-BB00-25109A13F3CE}"/>
    <cellStyle name="Normal 9 3 2 4 5" xfId="3158" xr:uid="{DA64D4A8-E1FD-4CD1-8F3A-74E89334C4D7}"/>
    <cellStyle name="Normal 9 3 2 5" xfId="3159" xr:uid="{16176A09-D727-4DE3-B3F6-14E289E63BCA}"/>
    <cellStyle name="Normal 9 3 2 5 2" xfId="3160" xr:uid="{F840647E-A81C-4CE7-B1E3-0E452BD76BF8}"/>
    <cellStyle name="Normal 9 3 2 5 2 2" xfId="4220" xr:uid="{6F9D3BD9-49D2-4F73-819D-00CB3B5F3FB1}"/>
    <cellStyle name="Normal 9 3 2 5 2 2 2" xfId="4221" xr:uid="{0B76E6AB-69AD-4691-831E-5C87E18EBD98}"/>
    <cellStyle name="Normal 9 3 2 5 2 3" xfId="4222" xr:uid="{BEAF8EBD-CF9B-4EB6-915E-34238563BCF5}"/>
    <cellStyle name="Normal 9 3 2 5 3" xfId="3161" xr:uid="{914B9E0E-234D-4439-9F56-DA87BF25FE5D}"/>
    <cellStyle name="Normal 9 3 2 5 3 2" xfId="4223" xr:uid="{F526F78E-9C93-4E49-94F0-5C6841512F5D}"/>
    <cellStyle name="Normal 9 3 2 5 4" xfId="3162" xr:uid="{F1C95A30-C859-44EE-AAEA-C44AB7177ABD}"/>
    <cellStyle name="Normal 9 3 2 6" xfId="3163" xr:uid="{30039E81-2EC2-49FA-BF8A-45467A09CBC5}"/>
    <cellStyle name="Normal 9 3 2 6 2" xfId="3164" xr:uid="{1A038AB6-DD06-4E47-94C8-2C4A9D55925C}"/>
    <cellStyle name="Normal 9 3 2 6 2 2" xfId="4224" xr:uid="{A05B4F5E-AA4A-417D-899A-F4D4D23BC07A}"/>
    <cellStyle name="Normal 9 3 2 6 3" xfId="3165" xr:uid="{719F2573-09E5-4AD7-8B86-3866B0A9DA74}"/>
    <cellStyle name="Normal 9 3 2 6 4" xfId="3166" xr:uid="{53EE24FD-601F-4DFD-A9B2-8C37319EDC5A}"/>
    <cellStyle name="Normal 9 3 2 7" xfId="3167" xr:uid="{3CF9F375-8188-4C8C-8F00-8707EA97CBA9}"/>
    <cellStyle name="Normal 9 3 2 7 2" xfId="4225" xr:uid="{018669ED-8B83-4C7B-A8D1-000FFFA29A36}"/>
    <cellStyle name="Normal 9 3 2 8" xfId="3168" xr:uid="{472C05B2-1C78-4855-982C-DF50317272CB}"/>
    <cellStyle name="Normal 9 3 2 9" xfId="3169" xr:uid="{99A8E6D5-12DF-432B-9F99-DE9409D19257}"/>
    <cellStyle name="Normal 9 3 3" xfId="169" xr:uid="{57F07C51-F571-4505-A30F-2ADCF3CC85C7}"/>
    <cellStyle name="Normal 9 3 3 2" xfId="170" xr:uid="{AEB8A80F-98C5-40DC-85AC-D11EC8CA2732}"/>
    <cellStyle name="Normal 9 3 3 2 2" xfId="3170" xr:uid="{D1700EA8-1286-455B-B3BF-86825EED554C}"/>
    <cellStyle name="Normal 9 3 3 2 2 2" xfId="3171" xr:uid="{FCA1510D-2F7C-4FB6-A6F1-BEE0C4D7179D}"/>
    <cellStyle name="Normal 9 3 3 2 2 2 2" xfId="4226" xr:uid="{8300AABF-EC55-4596-B4C9-8F7A1FD74890}"/>
    <cellStyle name="Normal 9 3 3 2 2 2 2 2" xfId="4227" xr:uid="{5AF17E93-D0A8-4D21-8139-0EB8CC0F43D6}"/>
    <cellStyle name="Normal 9 3 3 2 2 2 3" xfId="4228" xr:uid="{14955B03-D351-471F-85FE-D71222D1C622}"/>
    <cellStyle name="Normal 9 3 3 2 2 3" xfId="3172" xr:uid="{55463B6A-B055-4500-B369-B9C53F645BCF}"/>
    <cellStyle name="Normal 9 3 3 2 2 3 2" xfId="4229" xr:uid="{987AC0D1-C6AC-4226-A484-6532F8118037}"/>
    <cellStyle name="Normal 9 3 3 2 2 4" xfId="3173" xr:uid="{FB0DE7E9-51F0-4C5C-AAC4-1760540E1E86}"/>
    <cellStyle name="Normal 9 3 3 2 3" xfId="3174" xr:uid="{3A91D1FD-906A-45A6-A78E-FBAFB9BB9462}"/>
    <cellStyle name="Normal 9 3 3 2 3 2" xfId="3175" xr:uid="{5A7A48F3-57E9-4AC4-91F0-D3DAF477647A}"/>
    <cellStyle name="Normal 9 3 3 2 3 2 2" xfId="4230" xr:uid="{D408CD85-F823-4C5D-84A0-3835199247F9}"/>
    <cellStyle name="Normal 9 3 3 2 3 3" xfId="3176" xr:uid="{0EE6121C-41D0-4A40-85E9-B3D5564AC94C}"/>
    <cellStyle name="Normal 9 3 3 2 3 4" xfId="3177" xr:uid="{C23ABFBD-94D2-4239-AEEB-2A840C979586}"/>
    <cellStyle name="Normal 9 3 3 2 4" xfId="3178" xr:uid="{919CEE02-7A93-44E8-965F-2A288E073648}"/>
    <cellStyle name="Normal 9 3 3 2 4 2" xfId="4231" xr:uid="{256D542B-AF79-4FE3-9F64-3FC8694D75A9}"/>
    <cellStyle name="Normal 9 3 3 2 5" xfId="3179" xr:uid="{C6428146-FD1B-4EF5-966B-3D7E58F986E5}"/>
    <cellStyle name="Normal 9 3 3 2 6" xfId="3180" xr:uid="{BEC83E54-8FF2-419C-8579-CAF903C2CACD}"/>
    <cellStyle name="Normal 9 3 3 3" xfId="3181" xr:uid="{AE949B95-D2FB-415B-B25A-525504AA8315}"/>
    <cellStyle name="Normal 9 3 3 3 2" xfId="3182" xr:uid="{FCEB318D-1695-4513-9A6D-7524F6F81E63}"/>
    <cellStyle name="Normal 9 3 3 3 2 2" xfId="3183" xr:uid="{D550701C-7A47-472B-892E-23A52E50D469}"/>
    <cellStyle name="Normal 9 3 3 3 2 2 2" xfId="4232" xr:uid="{04CE7BB5-280C-4DCF-BB52-0E42BE2725FA}"/>
    <cellStyle name="Normal 9 3 3 3 2 2 2 2" xfId="4233" xr:uid="{3778AD9C-B7C5-4C52-8D02-2E8277E24817}"/>
    <cellStyle name="Normal 9 3 3 3 2 2 3" xfId="4234" xr:uid="{7ABCB3E7-1C24-41BF-86FC-C9535F144E35}"/>
    <cellStyle name="Normal 9 3 3 3 2 3" xfId="3184" xr:uid="{3090293C-DA2A-4DE2-B5C2-A8CE180EAF80}"/>
    <cellStyle name="Normal 9 3 3 3 2 3 2" xfId="4235" xr:uid="{0266815E-37DE-49A9-AD84-E3DF88FC6432}"/>
    <cellStyle name="Normal 9 3 3 3 2 4" xfId="3185" xr:uid="{B38BCF05-FA5A-4EF4-9160-73828D72DCD0}"/>
    <cellStyle name="Normal 9 3 3 3 3" xfId="3186" xr:uid="{C2AB52F0-781E-44CE-B03C-7513D30860E5}"/>
    <cellStyle name="Normal 9 3 3 3 3 2" xfId="4236" xr:uid="{7198748A-AAE0-4953-9C8C-D291660FD442}"/>
    <cellStyle name="Normal 9 3 3 3 3 2 2" xfId="4237" xr:uid="{BB719B3B-FCDD-4BA4-980D-5F6C95475BA2}"/>
    <cellStyle name="Normal 9 3 3 3 3 3" xfId="4238" xr:uid="{009CCE59-B3DD-46D0-96B2-A91A155A01D5}"/>
    <cellStyle name="Normal 9 3 3 3 4" xfId="3187" xr:uid="{6923EBDE-7819-40D4-AECF-0C475CC4EE83}"/>
    <cellStyle name="Normal 9 3 3 3 4 2" xfId="4239" xr:uid="{827691BB-02F5-459B-8685-A948291E8B09}"/>
    <cellStyle name="Normal 9 3 3 3 5" xfId="3188" xr:uid="{A857B231-C0EB-40B0-972E-885797FA721A}"/>
    <cellStyle name="Normal 9 3 3 4" xfId="3189" xr:uid="{9DADBB4F-73F5-4D29-9938-57216A0F8E0A}"/>
    <cellStyle name="Normal 9 3 3 4 2" xfId="3190" xr:uid="{DA9C46C0-2781-4DC5-A116-3E1717D3A00C}"/>
    <cellStyle name="Normal 9 3 3 4 2 2" xfId="4240" xr:uid="{4D74F132-8BCA-42B3-B5CB-66BC0E154DD9}"/>
    <cellStyle name="Normal 9 3 3 4 2 2 2" xfId="4241" xr:uid="{A114D1E3-1A2D-4BA8-A91B-144F50700812}"/>
    <cellStyle name="Normal 9 3 3 4 2 3" xfId="4242" xr:uid="{E4EE5160-5AEE-40DD-93D3-0D8FB768182E}"/>
    <cellStyle name="Normal 9 3 3 4 3" xfId="3191" xr:uid="{90A6D632-747C-4F96-B6A9-15E17BA4081F}"/>
    <cellStyle name="Normal 9 3 3 4 3 2" xfId="4243" xr:uid="{809116EB-F11C-48FB-A31B-5399599B4517}"/>
    <cellStyle name="Normal 9 3 3 4 4" xfId="3192" xr:uid="{DA3C35CD-8295-4B62-A7FF-8237E7A75325}"/>
    <cellStyle name="Normal 9 3 3 5" xfId="3193" xr:uid="{E1E9305C-F313-49F9-9BCC-CD2330A53238}"/>
    <cellStyle name="Normal 9 3 3 5 2" xfId="3194" xr:uid="{9E4DDA63-8646-4AD6-AB89-FCA615BF8F33}"/>
    <cellStyle name="Normal 9 3 3 5 2 2" xfId="4244" xr:uid="{BD7CAADE-B7D0-4241-8734-2C884A0A5759}"/>
    <cellStyle name="Normal 9 3 3 5 3" xfId="3195" xr:uid="{3B755802-B7DA-4FBC-A48E-9DA4CF756E47}"/>
    <cellStyle name="Normal 9 3 3 5 4" xfId="3196" xr:uid="{D9FFA55A-DA83-4C2E-A5B8-12BEF7394016}"/>
    <cellStyle name="Normal 9 3 3 6" xfId="3197" xr:uid="{656CF26E-7D9A-4CA5-B632-85D1B90463AC}"/>
    <cellStyle name="Normal 9 3 3 6 2" xfId="4245" xr:uid="{9ABED667-6AF3-48F2-BB06-4024BD65F1A7}"/>
    <cellStyle name="Normal 9 3 3 7" xfId="3198" xr:uid="{A7EB66D0-4629-41C2-802E-8BA38D57D9C7}"/>
    <cellStyle name="Normal 9 3 3 8" xfId="3199" xr:uid="{AF88B5AE-A579-47C5-8800-2828FEC764DB}"/>
    <cellStyle name="Normal 9 3 4" xfId="171" xr:uid="{47B248BF-E38C-4490-B56E-A645F11912BD}"/>
    <cellStyle name="Normal 9 3 4 2" xfId="3200" xr:uid="{4A52E8D2-BC3B-4522-8296-E51FDF6B2F1B}"/>
    <cellStyle name="Normal 9 3 4 2 2" xfId="3201" xr:uid="{5CD8962E-6734-45F1-82B0-40F4361F62E9}"/>
    <cellStyle name="Normal 9 3 4 2 2 2" xfId="3202" xr:uid="{15319CA6-68AD-42F3-9348-23BE19FE5E37}"/>
    <cellStyle name="Normal 9 3 4 2 2 2 2" xfId="4246" xr:uid="{302CAEC6-78D9-4313-A64B-2DD1915C8919}"/>
    <cellStyle name="Normal 9 3 4 2 2 3" xfId="3203" xr:uid="{027C2F41-3B31-495A-96A2-919A7B3D6086}"/>
    <cellStyle name="Normal 9 3 4 2 2 4" xfId="3204" xr:uid="{A7DC0257-6EA8-4BB5-9B76-177165F17250}"/>
    <cellStyle name="Normal 9 3 4 2 3" xfId="3205" xr:uid="{0AD7A15C-90AF-490D-86A5-F1129185D850}"/>
    <cellStyle name="Normal 9 3 4 2 3 2" xfId="4247" xr:uid="{15C632F2-C896-4B45-8454-32BD1A8B95D8}"/>
    <cellStyle name="Normal 9 3 4 2 4" xfId="3206" xr:uid="{479500CD-84B1-42E4-B1B3-FE577788D927}"/>
    <cellStyle name="Normal 9 3 4 2 5" xfId="3207" xr:uid="{D8A12B97-D3C5-43DB-A489-9A1EB41B256D}"/>
    <cellStyle name="Normal 9 3 4 3" xfId="3208" xr:uid="{57FF483F-2CEC-48FC-84DA-7F4AFD564AA2}"/>
    <cellStyle name="Normal 9 3 4 3 2" xfId="3209" xr:uid="{900BFAE3-BA4D-43D4-9FFC-D82C50C95810}"/>
    <cellStyle name="Normal 9 3 4 3 2 2" xfId="4248" xr:uid="{C9EF4537-8A9B-402E-A1CD-83A711375894}"/>
    <cellStyle name="Normal 9 3 4 3 3" xfId="3210" xr:uid="{3DFC57B6-C829-49D4-9671-395DC5793C3E}"/>
    <cellStyle name="Normal 9 3 4 3 4" xfId="3211" xr:uid="{908FBA54-761A-475C-8C56-3F5A58F5D584}"/>
    <cellStyle name="Normal 9 3 4 4" xfId="3212" xr:uid="{E987C43C-3205-42CC-9B67-BE1785242A81}"/>
    <cellStyle name="Normal 9 3 4 4 2" xfId="3213" xr:uid="{3FB74D66-861F-4B85-B37F-A2EA685CD34A}"/>
    <cellStyle name="Normal 9 3 4 4 3" xfId="3214" xr:uid="{219D5CC9-831F-4E80-905E-E9E0E8F862BE}"/>
    <cellStyle name="Normal 9 3 4 4 4" xfId="3215" xr:uid="{A71ACDCB-8067-432D-BC1F-383D78DD2B5E}"/>
    <cellStyle name="Normal 9 3 4 5" xfId="3216" xr:uid="{26FDC788-D9BC-4DC8-B1AA-B0BEF2CE795E}"/>
    <cellStyle name="Normal 9 3 4 6" xfId="3217" xr:uid="{F57504FD-9783-4F3A-9EE9-5CFD5E728933}"/>
    <cellStyle name="Normal 9 3 4 7" xfId="3218" xr:uid="{E1AED06A-3C00-44AE-84D6-7ECBA0F83777}"/>
    <cellStyle name="Normal 9 3 5" xfId="3219" xr:uid="{E6E5DBD1-805B-45BB-8EE1-E135205C3357}"/>
    <cellStyle name="Normal 9 3 5 2" xfId="3220" xr:uid="{5060689B-E52D-4DC1-AAE8-CC2BC330E23F}"/>
    <cellStyle name="Normal 9 3 5 2 2" xfId="3221" xr:uid="{EB0378D9-2385-49AE-BA7C-ABF08BF995D5}"/>
    <cellStyle name="Normal 9 3 5 2 2 2" xfId="4249" xr:uid="{9D969853-2234-4B25-8F05-F40849C30099}"/>
    <cellStyle name="Normal 9 3 5 2 2 2 2" xfId="4250" xr:uid="{F9051CE9-3EEF-4604-9B62-198C1DDADA60}"/>
    <cellStyle name="Normal 9 3 5 2 2 3" xfId="4251" xr:uid="{0B22370D-4F20-4602-832A-E2693F86E242}"/>
    <cellStyle name="Normal 9 3 5 2 3" xfId="3222" xr:uid="{7A46E5F5-FBA7-4570-B289-1BB0B71FA934}"/>
    <cellStyle name="Normal 9 3 5 2 3 2" xfId="4252" xr:uid="{E42FADB0-D68E-49FA-81C5-0ABC1FA912F1}"/>
    <cellStyle name="Normal 9 3 5 2 4" xfId="3223" xr:uid="{4B24B14D-420E-4E2E-950B-928A29319595}"/>
    <cellStyle name="Normal 9 3 5 3" xfId="3224" xr:uid="{4363DC98-E909-466B-BA8C-05CD792F6422}"/>
    <cellStyle name="Normal 9 3 5 3 2" xfId="3225" xr:uid="{D3C17B4C-1325-46A1-B4F9-B14418935F79}"/>
    <cellStyle name="Normal 9 3 5 3 2 2" xfId="4253" xr:uid="{C9C06B90-D53D-46A1-86BD-BDA0680093A4}"/>
    <cellStyle name="Normal 9 3 5 3 3" xfId="3226" xr:uid="{F0B7D8BE-D6FA-4807-9B08-F5F64A178D33}"/>
    <cellStyle name="Normal 9 3 5 3 4" xfId="3227" xr:uid="{B762A4D7-653C-40AC-95BE-F9FD6256EBDB}"/>
    <cellStyle name="Normal 9 3 5 4" xfId="3228" xr:uid="{41400129-6085-4D5E-92C5-D1CAF75FFB2A}"/>
    <cellStyle name="Normal 9 3 5 4 2" xfId="4254" xr:uid="{430CEC64-3C3E-4BC8-9203-6B54C033CFDC}"/>
    <cellStyle name="Normal 9 3 5 5" xfId="3229" xr:uid="{30671AAE-F6D5-4A48-886E-5C48120F5256}"/>
    <cellStyle name="Normal 9 3 5 6" xfId="3230" xr:uid="{AEE176C8-02D8-423A-8A8A-68B3028DAEE0}"/>
    <cellStyle name="Normal 9 3 6" xfId="3231" xr:uid="{2F208808-0932-40DC-967E-4AEAADC1F516}"/>
    <cellStyle name="Normal 9 3 6 2" xfId="3232" xr:uid="{E1C47B86-325A-4C97-B3A5-9364476CFABE}"/>
    <cellStyle name="Normal 9 3 6 2 2" xfId="3233" xr:uid="{40FE5A45-806E-4D44-8E2D-DB76C8A14F24}"/>
    <cellStyle name="Normal 9 3 6 2 2 2" xfId="4255" xr:uid="{F1AB00F1-0953-4124-8C1D-1B2DB5BF15EE}"/>
    <cellStyle name="Normal 9 3 6 2 3" xfId="3234" xr:uid="{665BD568-313D-4919-AF9F-B2F47E1F87D6}"/>
    <cellStyle name="Normal 9 3 6 2 4" xfId="3235" xr:uid="{C9704F0A-49FB-4E1C-960E-956F520B4999}"/>
    <cellStyle name="Normal 9 3 6 3" xfId="3236" xr:uid="{51871E9A-12AC-4D28-B5D8-B65C9483FE32}"/>
    <cellStyle name="Normal 9 3 6 3 2" xfId="4256" xr:uid="{F145A13B-C453-4F18-B97A-76257F222E83}"/>
    <cellStyle name="Normal 9 3 6 4" xfId="3237" xr:uid="{6DDA7FB2-51D5-4030-A420-1402797276D4}"/>
    <cellStyle name="Normal 9 3 6 5" xfId="3238" xr:uid="{85F17B24-307E-495E-A343-CFC80F70BFA0}"/>
    <cellStyle name="Normal 9 3 7" xfId="3239" xr:uid="{BEF83B99-0A1B-4427-884E-38F0C9C3FBFA}"/>
    <cellStyle name="Normal 9 3 7 2" xfId="3240" xr:uid="{E0B0C5ED-23E6-440E-A76E-28CF9537F3E2}"/>
    <cellStyle name="Normal 9 3 7 2 2" xfId="4257" xr:uid="{9951D21A-6AA7-403C-9E33-457F1A5C2DE7}"/>
    <cellStyle name="Normal 9 3 7 3" xfId="3241" xr:uid="{B8DAAF58-E8CB-4170-92C7-B01FC1209626}"/>
    <cellStyle name="Normal 9 3 7 4" xfId="3242" xr:uid="{72DA5B4D-1F51-419F-BA50-1CE9A07AC1FE}"/>
    <cellStyle name="Normal 9 3 8" xfId="3243" xr:uid="{20311F06-FFF1-4B86-9DC7-70664A4560A4}"/>
    <cellStyle name="Normal 9 3 8 2" xfId="3244" xr:uid="{F1A9A53F-0855-4ED2-9D8C-9FA096F446B6}"/>
    <cellStyle name="Normal 9 3 8 3" xfId="3245" xr:uid="{44B75445-412D-4267-9074-8A9C254FFD58}"/>
    <cellStyle name="Normal 9 3 8 4" xfId="3246" xr:uid="{12D03235-75BD-4CB4-91B9-AFCFEA998C2D}"/>
    <cellStyle name="Normal 9 3 9" xfId="3247" xr:uid="{89054AF6-47A8-4BC0-981D-3128919617C0}"/>
    <cellStyle name="Normal 9 4" xfId="172" xr:uid="{25A9ACE1-BEDB-4352-B598-8EB1C25E6B63}"/>
    <cellStyle name="Normal 9 4 10" xfId="3248" xr:uid="{F51FFE4B-2585-4612-9AE0-80215328727E}"/>
    <cellStyle name="Normal 9 4 11" xfId="3249" xr:uid="{CE3AC51F-6010-4274-B88A-17A6C73C0CBF}"/>
    <cellStyle name="Normal 9 4 2" xfId="173" xr:uid="{16483727-3E3F-4DE6-8202-05C5930AD091}"/>
    <cellStyle name="Normal 9 4 2 2" xfId="174" xr:uid="{20FFBC46-FEB7-46CF-9BBC-384392970BB0}"/>
    <cellStyle name="Normal 9 4 2 2 2" xfId="3250" xr:uid="{3E1D88EC-4ABC-448F-9ED4-143126C96BD0}"/>
    <cellStyle name="Normal 9 4 2 2 2 2" xfId="3251" xr:uid="{54D29E13-736C-4F71-8378-196EC891EEE8}"/>
    <cellStyle name="Normal 9 4 2 2 2 2 2" xfId="3252" xr:uid="{32E786A0-F51B-41E2-BBB0-24A3B5FC6BEA}"/>
    <cellStyle name="Normal 9 4 2 2 2 2 2 2" xfId="4258" xr:uid="{1FF6040C-1987-49B8-87B9-F72D79A5BFC1}"/>
    <cellStyle name="Normal 9 4 2 2 2 2 3" xfId="3253" xr:uid="{5ECD5619-D455-4F0D-9D9B-513AC9ED74AD}"/>
    <cellStyle name="Normal 9 4 2 2 2 2 4" xfId="3254" xr:uid="{487217EE-75AC-47A6-90C6-ABC02848EB30}"/>
    <cellStyle name="Normal 9 4 2 2 2 3" xfId="3255" xr:uid="{EBDD235B-F5A1-478C-8462-39035287B6E6}"/>
    <cellStyle name="Normal 9 4 2 2 2 3 2" xfId="3256" xr:uid="{7942DCA1-0820-4CA6-AE8B-C3066D9619AF}"/>
    <cellStyle name="Normal 9 4 2 2 2 3 3" xfId="3257" xr:uid="{A8F463E4-6C86-4126-A66B-B1B9275C1136}"/>
    <cellStyle name="Normal 9 4 2 2 2 3 4" xfId="3258" xr:uid="{633C1EE2-0E55-4124-8AE8-0445B2DBE331}"/>
    <cellStyle name="Normal 9 4 2 2 2 4" xfId="3259" xr:uid="{8E2E37B1-E612-436A-8694-41FD9E1C2D39}"/>
    <cellStyle name="Normal 9 4 2 2 2 5" xfId="3260" xr:uid="{1DC4C357-5541-4D46-8E8A-A15CF07FDB11}"/>
    <cellStyle name="Normal 9 4 2 2 2 6" xfId="3261" xr:uid="{1FD2EB64-F022-46ED-9992-96DB8208700E}"/>
    <cellStyle name="Normal 9 4 2 2 3" xfId="3262" xr:uid="{1E1BD1EE-E966-456D-AF2B-DCDACCABE122}"/>
    <cellStyle name="Normal 9 4 2 2 3 2" xfId="3263" xr:uid="{37DCD982-EB14-4F15-84A1-4B7034312C0A}"/>
    <cellStyle name="Normal 9 4 2 2 3 2 2" xfId="3264" xr:uid="{26DF32FA-3932-4179-A7B5-7FDB98BD709A}"/>
    <cellStyle name="Normal 9 4 2 2 3 2 3" xfId="3265" xr:uid="{EBA2FDDD-0968-4EA3-A3DE-2E051F648487}"/>
    <cellStyle name="Normal 9 4 2 2 3 2 4" xfId="3266" xr:uid="{22D38A0B-8D10-407E-A83E-D74E6E09B597}"/>
    <cellStyle name="Normal 9 4 2 2 3 3" xfId="3267" xr:uid="{63B3F8CE-320B-4A04-A199-14D3FA25F3EF}"/>
    <cellStyle name="Normal 9 4 2 2 3 4" xfId="3268" xr:uid="{B4F35C58-3D94-4FEC-B7FB-19184D749A3A}"/>
    <cellStyle name="Normal 9 4 2 2 3 5" xfId="3269" xr:uid="{DC8CF42A-892D-47B6-97B6-7D385B5D019E}"/>
    <cellStyle name="Normal 9 4 2 2 4" xfId="3270" xr:uid="{80AD92F0-65D2-481C-B4A1-CBA442294479}"/>
    <cellStyle name="Normal 9 4 2 2 4 2" xfId="3271" xr:uid="{C8C6A503-66A9-466A-BC16-7FBA41E94860}"/>
    <cellStyle name="Normal 9 4 2 2 4 3" xfId="3272" xr:uid="{2FF23026-A435-4A80-B0AE-4D5FB14BC66D}"/>
    <cellStyle name="Normal 9 4 2 2 4 4" xfId="3273" xr:uid="{70B3B86A-8453-4439-B6F5-3372BA0EAE2C}"/>
    <cellStyle name="Normal 9 4 2 2 5" xfId="3274" xr:uid="{904AC387-22E3-4CDE-B87F-C4BC8B765F3B}"/>
    <cellStyle name="Normal 9 4 2 2 5 2" xfId="3275" xr:uid="{8384C071-CB93-4027-AF11-36CFE0BE516F}"/>
    <cellStyle name="Normal 9 4 2 2 5 3" xfId="3276" xr:uid="{15765CD1-6624-4A6A-AA68-8C69D2CC7B63}"/>
    <cellStyle name="Normal 9 4 2 2 5 4" xfId="3277" xr:uid="{510D0C40-1B43-4E70-9BBE-0C1AFE42A8EA}"/>
    <cellStyle name="Normal 9 4 2 2 6" xfId="3278" xr:uid="{736C268E-116F-4672-8DF6-34887734D62C}"/>
    <cellStyle name="Normal 9 4 2 2 7" xfId="3279" xr:uid="{FC2B4D11-A9C2-42DE-9F12-8874C8BF0D27}"/>
    <cellStyle name="Normal 9 4 2 2 8" xfId="3280" xr:uid="{9E4D3F83-414B-40F4-8965-7E896FDDA0DC}"/>
    <cellStyle name="Normal 9 4 2 3" xfId="3281" xr:uid="{07BAD785-7A27-421B-AAB7-D1A64701FBEC}"/>
    <cellStyle name="Normal 9 4 2 3 2" xfId="3282" xr:uid="{61EC0102-CBA5-42EE-B663-528C9B1AD812}"/>
    <cellStyle name="Normal 9 4 2 3 2 2" xfId="3283" xr:uid="{6DC4B143-41B0-4A96-9035-477069769C66}"/>
    <cellStyle name="Normal 9 4 2 3 2 2 2" xfId="4259" xr:uid="{84B06038-6AFA-4028-B39A-4C8475EDFDC6}"/>
    <cellStyle name="Normal 9 4 2 3 2 2 2 2" xfId="4260" xr:uid="{E01ABE23-3050-44DE-8AC7-E4882996B3F4}"/>
    <cellStyle name="Normal 9 4 2 3 2 2 3" xfId="4261" xr:uid="{719638E2-FFA9-44EA-AA75-1A90D74723E2}"/>
    <cellStyle name="Normal 9 4 2 3 2 3" xfId="3284" xr:uid="{A50FC86C-A679-4E43-9635-F047FE0615EB}"/>
    <cellStyle name="Normal 9 4 2 3 2 3 2" xfId="4262" xr:uid="{E668A9B4-3095-4618-8DA6-6E7BEAFFA1F3}"/>
    <cellStyle name="Normal 9 4 2 3 2 4" xfId="3285" xr:uid="{D6F04381-8FF1-47B8-A4E2-AC82D176A908}"/>
    <cellStyle name="Normal 9 4 2 3 3" xfId="3286" xr:uid="{47B3C619-C038-48E0-818C-9959AFF54382}"/>
    <cellStyle name="Normal 9 4 2 3 3 2" xfId="3287" xr:uid="{EA5D31E9-104B-4CD1-A402-5F84938E376C}"/>
    <cellStyle name="Normal 9 4 2 3 3 2 2" xfId="4263" xr:uid="{51082EAF-EEBF-4062-8FFE-1FA6550CD8E7}"/>
    <cellStyle name="Normal 9 4 2 3 3 3" xfId="3288" xr:uid="{5B38EB72-4C00-4238-9E99-52E05F922466}"/>
    <cellStyle name="Normal 9 4 2 3 3 4" xfId="3289" xr:uid="{AA10390D-4AF4-4E80-8CCA-2CC300DB03EE}"/>
    <cellStyle name="Normal 9 4 2 3 4" xfId="3290" xr:uid="{5A1E43D4-8B48-4E29-8334-056DE4A796F4}"/>
    <cellStyle name="Normal 9 4 2 3 4 2" xfId="4264" xr:uid="{D14D97EC-D586-4B24-AAA3-CB1624137956}"/>
    <cellStyle name="Normal 9 4 2 3 5" xfId="3291" xr:uid="{8770EACB-6E1F-4240-96E9-C0ECA60CFAAA}"/>
    <cellStyle name="Normal 9 4 2 3 6" xfId="3292" xr:uid="{C315E16B-29E6-4D2B-BBAD-963491705FFF}"/>
    <cellStyle name="Normal 9 4 2 4" xfId="3293" xr:uid="{998BE174-1B49-4B8D-A2C1-00C4642455A5}"/>
    <cellStyle name="Normal 9 4 2 4 2" xfId="3294" xr:uid="{A8A0F913-AEB5-4EF1-AACD-C382834AE5E4}"/>
    <cellStyle name="Normal 9 4 2 4 2 2" xfId="3295" xr:uid="{72B677F9-576E-45F1-B36D-04C504B32ED4}"/>
    <cellStyle name="Normal 9 4 2 4 2 2 2" xfId="4265" xr:uid="{16A88565-D328-4FD6-AA7C-92A80A412082}"/>
    <cellStyle name="Normal 9 4 2 4 2 3" xfId="3296" xr:uid="{422C585C-7768-4E1C-8B5E-A3CDA3235BA4}"/>
    <cellStyle name="Normal 9 4 2 4 2 4" xfId="3297" xr:uid="{9F78CE0E-2FA8-40C1-9705-5BE4F9CDF6F8}"/>
    <cellStyle name="Normal 9 4 2 4 3" xfId="3298" xr:uid="{99A320C0-6011-4EB6-BA1C-398A1619DF15}"/>
    <cellStyle name="Normal 9 4 2 4 3 2" xfId="4266" xr:uid="{C25ABF06-90DE-4C0C-98BF-D020A43D3D4A}"/>
    <cellStyle name="Normal 9 4 2 4 4" xfId="3299" xr:uid="{A6FE26E6-B5A0-4595-828F-D05ECC7F1BFC}"/>
    <cellStyle name="Normal 9 4 2 4 5" xfId="3300" xr:uid="{134828E7-CFE1-461A-AED0-DA84EF50AE5B}"/>
    <cellStyle name="Normal 9 4 2 5" xfId="3301" xr:uid="{58F18A65-14DD-412E-8CA5-E8ACE3DA2487}"/>
    <cellStyle name="Normal 9 4 2 5 2" xfId="3302" xr:uid="{D496C9DB-41EC-4107-A35A-BFAC7CEBDAEF}"/>
    <cellStyle name="Normal 9 4 2 5 2 2" xfId="4267" xr:uid="{FCCBC417-0BC0-4FB2-8115-0F2A4DB0C978}"/>
    <cellStyle name="Normal 9 4 2 5 3" xfId="3303" xr:uid="{E93AC301-98F2-4806-9FB3-65A22380EB33}"/>
    <cellStyle name="Normal 9 4 2 5 4" xfId="3304" xr:uid="{18DFF810-E257-4498-A137-235BE8169C8E}"/>
    <cellStyle name="Normal 9 4 2 6" xfId="3305" xr:uid="{7B9DBE09-BE68-4170-A95D-5D11C7DEA0E0}"/>
    <cellStyle name="Normal 9 4 2 6 2" xfId="3306" xr:uid="{36A821B6-A35F-48F8-97C1-0D0E9315D34E}"/>
    <cellStyle name="Normal 9 4 2 6 3" xfId="3307" xr:uid="{CCC9D3C6-D846-46EF-9436-7E7A25091F80}"/>
    <cellStyle name="Normal 9 4 2 6 4" xfId="3308" xr:uid="{31077A04-9F7A-44DF-A574-61CE3DD8E74E}"/>
    <cellStyle name="Normal 9 4 2 7" xfId="3309" xr:uid="{53BDB828-1F18-4D22-A270-5F4B49CAF189}"/>
    <cellStyle name="Normal 9 4 2 8" xfId="3310" xr:uid="{379FEEB5-C6B1-4A6E-86DF-84A777FC3913}"/>
    <cellStyle name="Normal 9 4 2 9" xfId="3311" xr:uid="{1DBE9217-2D2F-41AD-AC5A-7464C63DB54A}"/>
    <cellStyle name="Normal 9 4 3" xfId="175" xr:uid="{195E7988-5539-46DB-9F89-3661D26E5C37}"/>
    <cellStyle name="Normal 9 4 3 2" xfId="176" xr:uid="{5F9ABF58-A1D7-4369-9792-1B70920B6249}"/>
    <cellStyle name="Normal 9 4 3 2 2" xfId="3312" xr:uid="{C5E9831E-6D63-47AE-8796-FE4F398E1009}"/>
    <cellStyle name="Normal 9 4 3 2 2 2" xfId="3313" xr:uid="{12762D6A-4FBA-4EE7-BA17-A6F3DE82F95C}"/>
    <cellStyle name="Normal 9 4 3 2 2 2 2" xfId="4268" xr:uid="{31D1C502-3253-45D0-8598-AAF9AF06CD6E}"/>
    <cellStyle name="Normal 9 4 3 2 2 3" xfId="3314" xr:uid="{BC3FB69F-61DD-43E2-913D-F8B5DEF11861}"/>
    <cellStyle name="Normal 9 4 3 2 2 4" xfId="3315" xr:uid="{1F5D8560-5F9A-48C1-9D67-AEC9109C488A}"/>
    <cellStyle name="Normal 9 4 3 2 3" xfId="3316" xr:uid="{315B82AC-A07E-4D48-9BE7-88A67D4C7612}"/>
    <cellStyle name="Normal 9 4 3 2 3 2" xfId="3317" xr:uid="{0D49063D-5420-4B64-A67B-4D6823164A39}"/>
    <cellStyle name="Normal 9 4 3 2 3 3" xfId="3318" xr:uid="{D3094CA1-35EB-46F3-8F8E-1E04CDAC3EDB}"/>
    <cellStyle name="Normal 9 4 3 2 3 4" xfId="3319" xr:uid="{A344C7B0-1313-4922-ACEB-C494B7CFBB37}"/>
    <cellStyle name="Normal 9 4 3 2 4" xfId="3320" xr:uid="{5C87DB7E-CD86-4F1B-A665-F8D945F5BEDB}"/>
    <cellStyle name="Normal 9 4 3 2 5" xfId="3321" xr:uid="{1139DA61-238C-454D-945C-50EA1C224BD7}"/>
    <cellStyle name="Normal 9 4 3 2 6" xfId="3322" xr:uid="{1FFCF6A0-EB69-4437-B094-D59C868B8D0A}"/>
    <cellStyle name="Normal 9 4 3 3" xfId="3323" xr:uid="{9FE16B1A-95D2-494E-BD88-77B8AF27B8F0}"/>
    <cellStyle name="Normal 9 4 3 3 2" xfId="3324" xr:uid="{6DFDDE33-279D-4890-9A68-7D561C61C5BF}"/>
    <cellStyle name="Normal 9 4 3 3 2 2" xfId="3325" xr:uid="{6C864959-6CCB-4D6A-A073-EE39C7A0D554}"/>
    <cellStyle name="Normal 9 4 3 3 2 3" xfId="3326" xr:uid="{39E055A6-0679-4D5D-AD7F-F76B652A4BC8}"/>
    <cellStyle name="Normal 9 4 3 3 2 4" xfId="3327" xr:uid="{957775A3-45B6-4AF0-AD40-E33D1EEA6293}"/>
    <cellStyle name="Normal 9 4 3 3 3" xfId="3328" xr:uid="{049A2440-AF44-4A85-9F2F-B7EF78356D1A}"/>
    <cellStyle name="Normal 9 4 3 3 4" xfId="3329" xr:uid="{44469D8A-BDC4-4482-8B08-023B43AED0A3}"/>
    <cellStyle name="Normal 9 4 3 3 5" xfId="3330" xr:uid="{F958892E-0606-485A-B1AC-38E851E9CE6F}"/>
    <cellStyle name="Normal 9 4 3 4" xfId="3331" xr:uid="{ADB800BD-0E86-403D-A268-858070C1390E}"/>
    <cellStyle name="Normal 9 4 3 4 2" xfId="3332" xr:uid="{5666532C-2AD1-4EE0-9128-BF3EF902F841}"/>
    <cellStyle name="Normal 9 4 3 4 3" xfId="3333" xr:uid="{E1DBABF1-E68F-4458-8556-9010BB8F511F}"/>
    <cellStyle name="Normal 9 4 3 4 4" xfId="3334" xr:uid="{065BF168-F39F-4A76-BAFC-BDEEF7483E1D}"/>
    <cellStyle name="Normal 9 4 3 5" xfId="3335" xr:uid="{8B6C57AD-D109-448E-9F18-BD74B5301288}"/>
    <cellStyle name="Normal 9 4 3 5 2" xfId="3336" xr:uid="{9EB58EA3-F227-4ACE-9871-0DC16F20ACC0}"/>
    <cellStyle name="Normal 9 4 3 5 3" xfId="3337" xr:uid="{73C1163B-57BB-499A-80D7-67D6071C2AC3}"/>
    <cellStyle name="Normal 9 4 3 5 4" xfId="3338" xr:uid="{D54677E2-54C7-412C-B419-E077A6F9D4F1}"/>
    <cellStyle name="Normal 9 4 3 6" xfId="3339" xr:uid="{982F792A-EE6C-4A90-A698-364CBFE51E1B}"/>
    <cellStyle name="Normal 9 4 3 7" xfId="3340" xr:uid="{F154E653-29A7-460E-BCC0-A9598EB64830}"/>
    <cellStyle name="Normal 9 4 3 8" xfId="3341" xr:uid="{DFF79798-0E30-44AF-BED8-EA00D57D7913}"/>
    <cellStyle name="Normal 9 4 4" xfId="177" xr:uid="{735288D8-8029-4F98-AAC0-D630A8C9EBCD}"/>
    <cellStyle name="Normal 9 4 4 2" xfId="3342" xr:uid="{12E8BC57-02C9-4F70-999F-294D6B3B4367}"/>
    <cellStyle name="Normal 9 4 4 2 2" xfId="3343" xr:uid="{D77A6599-079A-4928-AFC5-1516FD230DEE}"/>
    <cellStyle name="Normal 9 4 4 2 2 2" xfId="3344" xr:uid="{431D568D-AC3F-4984-892D-D1CBB55B2732}"/>
    <cellStyle name="Normal 9 4 4 2 2 2 2" xfId="4269" xr:uid="{754B3880-1183-45A0-921B-0D7222080B97}"/>
    <cellStyle name="Normal 9 4 4 2 2 3" xfId="3345" xr:uid="{3CD80A88-86E1-4B23-8888-8BDC06E5BEFC}"/>
    <cellStyle name="Normal 9 4 4 2 2 4" xfId="3346" xr:uid="{FCCB6BD8-4832-46EE-B65D-A3D33C9A7B16}"/>
    <cellStyle name="Normal 9 4 4 2 3" xfId="3347" xr:uid="{93772D10-AE14-446D-A4FF-62A203E5D256}"/>
    <cellStyle name="Normal 9 4 4 2 3 2" xfId="4270" xr:uid="{A93EA37A-19F0-41F8-8E82-F7A049BE63D1}"/>
    <cellStyle name="Normal 9 4 4 2 4" xfId="3348" xr:uid="{E4DE6CEF-B54D-46A8-BA3F-440154F7A970}"/>
    <cellStyle name="Normal 9 4 4 2 5" xfId="3349" xr:uid="{42B1D3A5-10D1-412A-8CA5-8CD5F7560818}"/>
    <cellStyle name="Normal 9 4 4 3" xfId="3350" xr:uid="{7A0A0ACD-68A7-4D28-B408-19C138B36E4A}"/>
    <cellStyle name="Normal 9 4 4 3 2" xfId="3351" xr:uid="{56B6F99A-3B4E-4349-B6D0-AEE1598B06ED}"/>
    <cellStyle name="Normal 9 4 4 3 2 2" xfId="4271" xr:uid="{27CCED8B-E400-48E3-AD2D-5E1918CA462B}"/>
    <cellStyle name="Normal 9 4 4 3 3" xfId="3352" xr:uid="{06DD4CA0-40FE-425C-867D-536DFC277D11}"/>
    <cellStyle name="Normal 9 4 4 3 4" xfId="3353" xr:uid="{DEB04A47-E92A-4F95-9695-7F977B6DE443}"/>
    <cellStyle name="Normal 9 4 4 4" xfId="3354" xr:uid="{07C38D07-A81A-4678-850C-A22B2D446772}"/>
    <cellStyle name="Normal 9 4 4 4 2" xfId="3355" xr:uid="{88B94A13-8386-4256-9276-D0AF7AB825C7}"/>
    <cellStyle name="Normal 9 4 4 4 3" xfId="3356" xr:uid="{4D9930F8-FF13-4C0F-9B20-58655B83D867}"/>
    <cellStyle name="Normal 9 4 4 4 4" xfId="3357" xr:uid="{51A21849-404D-4FC1-B01E-881D70D03223}"/>
    <cellStyle name="Normal 9 4 4 5" xfId="3358" xr:uid="{64C20AB6-068D-4E4F-AA2C-95160C20298D}"/>
    <cellStyle name="Normal 9 4 4 6" xfId="3359" xr:uid="{FA98D0C6-F5FC-4C11-83BC-BC47BE1C8363}"/>
    <cellStyle name="Normal 9 4 4 7" xfId="3360" xr:uid="{8B14D928-3EBA-463C-A3E1-6CF042B14668}"/>
    <cellStyle name="Normal 9 4 5" xfId="3361" xr:uid="{05159DB3-9976-4684-B04A-74DF718B2E6E}"/>
    <cellStyle name="Normal 9 4 5 2" xfId="3362" xr:uid="{4C6B3808-B7BE-4C82-8043-F833F13391EA}"/>
    <cellStyle name="Normal 9 4 5 2 2" xfId="3363" xr:uid="{F666087A-4C52-4174-BF11-7CE56B59DFA8}"/>
    <cellStyle name="Normal 9 4 5 2 2 2" xfId="4272" xr:uid="{30F0B24F-1F7F-4C6B-9C21-5028B7A630D4}"/>
    <cellStyle name="Normal 9 4 5 2 3" xfId="3364" xr:uid="{C509CC31-FA6A-433D-AD1F-47CB7885E8BD}"/>
    <cellStyle name="Normal 9 4 5 2 4" xfId="3365" xr:uid="{C15CD2B2-3333-4389-8B1C-8CC89CE8CF1A}"/>
    <cellStyle name="Normal 9 4 5 3" xfId="3366" xr:uid="{CA072CC1-D3F7-438B-B045-42E9C3945DA1}"/>
    <cellStyle name="Normal 9 4 5 3 2" xfId="3367" xr:uid="{75BC0686-5497-4420-9706-7AB8A3E66354}"/>
    <cellStyle name="Normal 9 4 5 3 3" xfId="3368" xr:uid="{01D90FD7-4EE6-4CFD-BB20-6F4E21754F21}"/>
    <cellStyle name="Normal 9 4 5 3 4" xfId="3369" xr:uid="{F79BF971-AA85-4A93-BA6B-78E332397A30}"/>
    <cellStyle name="Normal 9 4 5 4" xfId="3370" xr:uid="{64931494-FF71-4BBD-B491-1D4E789C1954}"/>
    <cellStyle name="Normal 9 4 5 5" xfId="3371" xr:uid="{EF639B2B-D26A-4C38-9036-A790E76975A5}"/>
    <cellStyle name="Normal 9 4 5 6" xfId="3372" xr:uid="{915EE6BB-6624-4FD5-BDB2-3A707CCEE851}"/>
    <cellStyle name="Normal 9 4 6" xfId="3373" xr:uid="{B759D21F-08A0-4134-8D96-199B07579F96}"/>
    <cellStyle name="Normal 9 4 6 2" xfId="3374" xr:uid="{8B1DB049-B874-49EA-9B4C-5AB1C8273B5C}"/>
    <cellStyle name="Normal 9 4 6 2 2" xfId="3375" xr:uid="{A4605865-0A2C-4DAC-A17B-3F53354C7B32}"/>
    <cellStyle name="Normal 9 4 6 2 3" xfId="3376" xr:uid="{8EA75C1B-5CAC-4D04-8390-176470C78373}"/>
    <cellStyle name="Normal 9 4 6 2 4" xfId="3377" xr:uid="{95830F8D-D4C5-46FB-80AE-99355DF0828C}"/>
    <cellStyle name="Normal 9 4 6 3" xfId="3378" xr:uid="{D5F717E9-1178-451E-AD6B-AE1905073B18}"/>
    <cellStyle name="Normal 9 4 6 4" xfId="3379" xr:uid="{E0789EFE-7C61-4793-8DD1-586322B1F9C8}"/>
    <cellStyle name="Normal 9 4 6 5" xfId="3380" xr:uid="{5B7504ED-028C-4CE5-AEFA-0CCCA17012FF}"/>
    <cellStyle name="Normal 9 4 7" xfId="3381" xr:uid="{20EBC5C7-78EF-4104-9588-4C0693FC8E72}"/>
    <cellStyle name="Normal 9 4 7 2" xfId="3382" xr:uid="{CCBFCD7E-21B5-48EF-A24E-C23D0EA36E1E}"/>
    <cellStyle name="Normal 9 4 7 3" xfId="3383" xr:uid="{4D0875B8-2F4A-4613-BFE2-EA1701E9172A}"/>
    <cellStyle name="Normal 9 4 7 4" xfId="3384" xr:uid="{5770A705-52DF-4BBE-9C68-51B277211AFB}"/>
    <cellStyle name="Normal 9 4 8" xfId="3385" xr:uid="{51C50A69-8FF9-45DF-B12D-C5F405F9F5EB}"/>
    <cellStyle name="Normal 9 4 8 2" xfId="3386" xr:uid="{72BAE859-0D55-465E-A575-F52B334F9B86}"/>
    <cellStyle name="Normal 9 4 8 3" xfId="3387" xr:uid="{AB68B259-47A8-4F18-A8C7-07C7D10A2427}"/>
    <cellStyle name="Normal 9 4 8 4" xfId="3388" xr:uid="{7B94D44E-B6C1-4C8C-9561-CD4DC01B06D8}"/>
    <cellStyle name="Normal 9 4 9" xfId="3389" xr:uid="{5C33EC30-B6F0-492F-8A27-BA8B38CC200A}"/>
    <cellStyle name="Normal 9 5" xfId="178" xr:uid="{9BC4276E-FA50-435C-B90E-C9F14570E1FB}"/>
    <cellStyle name="Normal 9 5 10" xfId="3390" xr:uid="{CB2ABB0C-5AFA-44D7-B5A2-31B0A8CA33C2}"/>
    <cellStyle name="Normal 9 5 11" xfId="3391" xr:uid="{200CE0AB-D9FF-4F0A-8741-55C05E782032}"/>
    <cellStyle name="Normal 9 5 2" xfId="179" xr:uid="{8E26F5A4-9017-4EDC-985D-CA0DAC15AB5D}"/>
    <cellStyle name="Normal 9 5 2 2" xfId="3392" xr:uid="{60EDB287-3502-4C7A-AD70-CEE1F75B0677}"/>
    <cellStyle name="Normal 9 5 2 2 2" xfId="3393" xr:uid="{81114EC3-DAF1-411A-B934-7D79421D9B31}"/>
    <cellStyle name="Normal 9 5 2 2 2 2" xfId="3394" xr:uid="{7DA99039-C43B-4D7F-B14D-CFCF99CC1A71}"/>
    <cellStyle name="Normal 9 5 2 2 2 2 2" xfId="3395" xr:uid="{404A1BE9-6E1D-4B89-BAE9-A71B5DD657C7}"/>
    <cellStyle name="Normal 9 5 2 2 2 2 3" xfId="3396" xr:uid="{7739E46E-8FDB-4A7D-BC7F-6F81AC73068E}"/>
    <cellStyle name="Normal 9 5 2 2 2 2 4" xfId="3397" xr:uid="{B3E96849-6BE5-4137-9981-318A61CE46E2}"/>
    <cellStyle name="Normal 9 5 2 2 2 3" xfId="3398" xr:uid="{325DFD81-0FDC-48A5-A31D-7862DBE24B89}"/>
    <cellStyle name="Normal 9 5 2 2 2 3 2" xfId="3399" xr:uid="{E9640A35-C573-4D5D-B0E0-89530980325A}"/>
    <cellStyle name="Normal 9 5 2 2 2 3 3" xfId="3400" xr:uid="{B16042EE-D70B-44F6-9C91-9886523954F0}"/>
    <cellStyle name="Normal 9 5 2 2 2 3 4" xfId="3401" xr:uid="{E0AAA051-2919-4B56-85F9-ECE00C8DBDD2}"/>
    <cellStyle name="Normal 9 5 2 2 2 4" xfId="3402" xr:uid="{EFCB830F-C10D-4965-803F-0FD334F199F7}"/>
    <cellStyle name="Normal 9 5 2 2 2 5" xfId="3403" xr:uid="{EE30BC8D-AA36-4514-B131-7427B8F80AFB}"/>
    <cellStyle name="Normal 9 5 2 2 2 6" xfId="3404" xr:uid="{97E0DAA8-1202-41EB-9C0C-5C4635F0375F}"/>
    <cellStyle name="Normal 9 5 2 2 3" xfId="3405" xr:uid="{5B0E2D0E-096D-48DF-AC48-2D2C020C5DA0}"/>
    <cellStyle name="Normal 9 5 2 2 3 2" xfId="3406" xr:uid="{D88775D6-2BBF-4F64-8D87-E599F92D6CD7}"/>
    <cellStyle name="Normal 9 5 2 2 3 2 2" xfId="3407" xr:uid="{06718A30-C165-4BB0-BD47-9615DCF665DF}"/>
    <cellStyle name="Normal 9 5 2 2 3 2 3" xfId="3408" xr:uid="{AD1ED21E-ABBB-4E05-B9BC-4231A443B485}"/>
    <cellStyle name="Normal 9 5 2 2 3 2 4" xfId="3409" xr:uid="{BAF18201-3923-41CF-BDC2-8DE9E59C221A}"/>
    <cellStyle name="Normal 9 5 2 2 3 3" xfId="3410" xr:uid="{0ACAF355-7509-48CB-A9E3-A47F45A8697F}"/>
    <cellStyle name="Normal 9 5 2 2 3 4" xfId="3411" xr:uid="{C8C7AF5E-FE3E-4630-8456-A5EDB76C3B50}"/>
    <cellStyle name="Normal 9 5 2 2 3 5" xfId="3412" xr:uid="{BEC13427-0326-4E8F-A0DB-961CCC33D2E6}"/>
    <cellStyle name="Normal 9 5 2 2 4" xfId="3413" xr:uid="{7BEFAF96-907E-43B8-BDA0-951E03743923}"/>
    <cellStyle name="Normal 9 5 2 2 4 2" xfId="3414" xr:uid="{545DA678-3977-492B-9ECB-50CCABC24E30}"/>
    <cellStyle name="Normal 9 5 2 2 4 3" xfId="3415" xr:uid="{4440AE72-EF56-465B-AAC0-7BB4416C45B6}"/>
    <cellStyle name="Normal 9 5 2 2 4 4" xfId="3416" xr:uid="{4C360338-41A9-4EA1-9C1A-0F0249136094}"/>
    <cellStyle name="Normal 9 5 2 2 5" xfId="3417" xr:uid="{ADDEAB8E-0219-4BDA-B830-4DAF582A51A0}"/>
    <cellStyle name="Normal 9 5 2 2 5 2" xfId="3418" xr:uid="{E52DB521-0733-4328-92B2-605810C4F41F}"/>
    <cellStyle name="Normal 9 5 2 2 5 3" xfId="3419" xr:uid="{857FB534-61AC-4D0F-9182-7EDAC34FB7C1}"/>
    <cellStyle name="Normal 9 5 2 2 5 4" xfId="3420" xr:uid="{53043A18-9795-4BC8-8E59-908DD473F83C}"/>
    <cellStyle name="Normal 9 5 2 2 6" xfId="3421" xr:uid="{42819D89-E6D5-4FA8-A37F-13A314B0AB16}"/>
    <cellStyle name="Normal 9 5 2 2 7" xfId="3422" xr:uid="{4E0383DC-CD6F-415A-A72C-8A19A9C14802}"/>
    <cellStyle name="Normal 9 5 2 2 8" xfId="3423" xr:uid="{E69627CD-0189-4564-8D3B-DEF63D84650E}"/>
    <cellStyle name="Normal 9 5 2 3" xfId="3424" xr:uid="{DC86AC26-BD33-4759-92BA-B36B1B003C52}"/>
    <cellStyle name="Normal 9 5 2 3 2" xfId="3425" xr:uid="{038E866A-1B6C-4C8D-B98A-D22FCEACBE3F}"/>
    <cellStyle name="Normal 9 5 2 3 2 2" xfId="3426" xr:uid="{8F30BF9F-A978-4ACA-82F4-5F8B5AA345B3}"/>
    <cellStyle name="Normal 9 5 2 3 2 3" xfId="3427" xr:uid="{FEBAE08B-BEAA-48E6-98A4-3588F0752233}"/>
    <cellStyle name="Normal 9 5 2 3 2 4" xfId="3428" xr:uid="{F568A1E4-9565-4924-9E9E-A1530EE7CF3D}"/>
    <cellStyle name="Normal 9 5 2 3 3" xfId="3429" xr:uid="{B233A3B1-AAFC-4CA2-9DB8-2EEAA17A6B6B}"/>
    <cellStyle name="Normal 9 5 2 3 3 2" xfId="3430" xr:uid="{5CC36542-C9D1-406D-A400-DBCD5631EB2C}"/>
    <cellStyle name="Normal 9 5 2 3 3 3" xfId="3431" xr:uid="{23180A9B-E20E-48B1-AC7A-AD053F82751D}"/>
    <cellStyle name="Normal 9 5 2 3 3 4" xfId="3432" xr:uid="{EACD2272-53D3-4699-BB7C-9487DDE43147}"/>
    <cellStyle name="Normal 9 5 2 3 4" xfId="3433" xr:uid="{359DE7B7-F5CF-4197-9E2D-3C937424C206}"/>
    <cellStyle name="Normal 9 5 2 3 5" xfId="3434" xr:uid="{887D2D98-3701-4DB7-BA64-4F426533FE94}"/>
    <cellStyle name="Normal 9 5 2 3 6" xfId="3435" xr:uid="{618378B9-7E56-4E53-8604-9EBEF6AC821F}"/>
    <cellStyle name="Normal 9 5 2 4" xfId="3436" xr:uid="{37339541-7D33-4629-89EC-7FB38519F077}"/>
    <cellStyle name="Normal 9 5 2 4 2" xfId="3437" xr:uid="{407D0A1C-A145-48AD-8C56-FD587B2C8D17}"/>
    <cellStyle name="Normal 9 5 2 4 2 2" xfId="3438" xr:uid="{A58C234E-2948-4419-9686-0A80B3A8F098}"/>
    <cellStyle name="Normal 9 5 2 4 2 3" xfId="3439" xr:uid="{DD346C0A-E6FB-4152-A2B1-41A4A22F9DD9}"/>
    <cellStyle name="Normal 9 5 2 4 2 4" xfId="3440" xr:uid="{B40B1C4F-D49D-4662-AA97-8B6BAF0B3341}"/>
    <cellStyle name="Normal 9 5 2 4 3" xfId="3441" xr:uid="{4A074F24-FFD7-40D1-8232-E43D00E18638}"/>
    <cellStyle name="Normal 9 5 2 4 4" xfId="3442" xr:uid="{22CFFCAC-BEBC-4D4A-B7D0-7F7BA8659A9F}"/>
    <cellStyle name="Normal 9 5 2 4 5" xfId="3443" xr:uid="{39D291B9-DCE2-4AA6-A7B1-12666A56CCFA}"/>
    <cellStyle name="Normal 9 5 2 5" xfId="3444" xr:uid="{B01EF549-7F09-4992-9817-CEC9276F533E}"/>
    <cellStyle name="Normal 9 5 2 5 2" xfId="3445" xr:uid="{138E6F36-3600-433D-A1ED-9D416C5C4780}"/>
    <cellStyle name="Normal 9 5 2 5 3" xfId="3446" xr:uid="{53A70500-58BE-4614-8CD1-6AA1B7D16002}"/>
    <cellStyle name="Normal 9 5 2 5 4" xfId="3447" xr:uid="{E2E68652-5CF1-40F3-A2AD-CA37662B6646}"/>
    <cellStyle name="Normal 9 5 2 6" xfId="3448" xr:uid="{16B9E5ED-FA65-40D7-94E9-453D5E606616}"/>
    <cellStyle name="Normal 9 5 2 6 2" xfId="3449" xr:uid="{6D4DE79A-62F1-4C65-9A84-2C883F29E651}"/>
    <cellStyle name="Normal 9 5 2 6 3" xfId="3450" xr:uid="{01BC65F9-8CF4-4BCD-AFAB-C2C31465B48A}"/>
    <cellStyle name="Normal 9 5 2 6 4" xfId="3451" xr:uid="{0AB87BF2-85FB-444E-A9EA-3710C48E23B1}"/>
    <cellStyle name="Normal 9 5 2 7" xfId="3452" xr:uid="{73A5D3D7-9E64-41B5-8D1D-6123FCA0CC8A}"/>
    <cellStyle name="Normal 9 5 2 8" xfId="3453" xr:uid="{633E4368-69B0-4FE9-9DEB-4CF98CEAFA2C}"/>
    <cellStyle name="Normal 9 5 2 9" xfId="3454" xr:uid="{77322E6F-6CBD-43CE-A73A-224C6D5550DB}"/>
    <cellStyle name="Normal 9 5 3" xfId="3455" xr:uid="{0CC74C69-386B-4374-BFB0-9DB4D30F3E17}"/>
    <cellStyle name="Normal 9 5 3 2" xfId="3456" xr:uid="{2070FB8B-6D7F-4F5B-BF34-A6251C49D16C}"/>
    <cellStyle name="Normal 9 5 3 2 2" xfId="3457" xr:uid="{1C5468EF-E8E3-42ED-A685-5175912F0875}"/>
    <cellStyle name="Normal 9 5 3 2 2 2" xfId="3458" xr:uid="{A78C6107-BBA4-4BC4-ABA6-0D28E005E6AB}"/>
    <cellStyle name="Normal 9 5 3 2 2 2 2" xfId="4273" xr:uid="{89B67A54-F414-4DCE-808C-24BF34E6DED4}"/>
    <cellStyle name="Normal 9 5 3 2 2 3" xfId="3459" xr:uid="{222D5BA9-2D34-4461-A001-DB57C048497C}"/>
    <cellStyle name="Normal 9 5 3 2 2 4" xfId="3460" xr:uid="{7751EA41-B44B-4F66-A09C-7F5261EFAE95}"/>
    <cellStyle name="Normal 9 5 3 2 3" xfId="3461" xr:uid="{4CADE977-6E5C-4AD1-980E-030A04B2246A}"/>
    <cellStyle name="Normal 9 5 3 2 3 2" xfId="3462" xr:uid="{AA5D0317-F125-459D-8B7A-31BB1162FD9A}"/>
    <cellStyle name="Normal 9 5 3 2 3 3" xfId="3463" xr:uid="{C0EFE4BA-E08E-41B4-BB04-4D4753F5170B}"/>
    <cellStyle name="Normal 9 5 3 2 3 4" xfId="3464" xr:uid="{DDE12473-8857-4F49-8615-038906CB1256}"/>
    <cellStyle name="Normal 9 5 3 2 4" xfId="3465" xr:uid="{0DBF837F-9BAD-4E04-BEF9-51B4AE7F0B1F}"/>
    <cellStyle name="Normal 9 5 3 2 5" xfId="3466" xr:uid="{C0E1C595-B1BF-4A44-AEA0-763C6B2F6CC4}"/>
    <cellStyle name="Normal 9 5 3 2 6" xfId="3467" xr:uid="{EB62D0B8-F167-46A1-B638-8DB034D550D2}"/>
    <cellStyle name="Normal 9 5 3 3" xfId="3468" xr:uid="{4EAD460D-593C-4C95-977F-159E45C60586}"/>
    <cellStyle name="Normal 9 5 3 3 2" xfId="3469" xr:uid="{79333D19-A14E-4F0D-B0D7-D192C2101C7E}"/>
    <cellStyle name="Normal 9 5 3 3 2 2" xfId="3470" xr:uid="{40690E4B-FB9F-4BEC-AFE5-1829F736B399}"/>
    <cellStyle name="Normal 9 5 3 3 2 3" xfId="3471" xr:uid="{558D934D-BFF7-4EE2-89D6-C90DDFB915E2}"/>
    <cellStyle name="Normal 9 5 3 3 2 4" xfId="3472" xr:uid="{4EB9AC54-6468-4E52-A038-7F9EAA87B12D}"/>
    <cellStyle name="Normal 9 5 3 3 3" xfId="3473" xr:uid="{DD7EC785-2CC9-4222-BFBF-8AF44B1BEBCC}"/>
    <cellStyle name="Normal 9 5 3 3 4" xfId="3474" xr:uid="{75BBD94D-FF8F-46C0-A9AC-53B70AA1E0FF}"/>
    <cellStyle name="Normal 9 5 3 3 5" xfId="3475" xr:uid="{53BEEA8E-8A01-4196-A059-59A190E00C12}"/>
    <cellStyle name="Normal 9 5 3 4" xfId="3476" xr:uid="{09407DA4-1394-4310-B2F1-EE7F0B2D1D7C}"/>
    <cellStyle name="Normal 9 5 3 4 2" xfId="3477" xr:uid="{3DE331D7-B021-49C8-A7E0-28A4E90951A5}"/>
    <cellStyle name="Normal 9 5 3 4 3" xfId="3478" xr:uid="{87817C3B-3539-43D8-A0D3-EAE993E6936E}"/>
    <cellStyle name="Normal 9 5 3 4 4" xfId="3479" xr:uid="{76B33659-D08A-49B8-87FD-E71D9D774ED1}"/>
    <cellStyle name="Normal 9 5 3 5" xfId="3480" xr:uid="{6DD05553-2DC8-4D94-A2D3-09D7E594E8FD}"/>
    <cellStyle name="Normal 9 5 3 5 2" xfId="3481" xr:uid="{171B99B7-617A-4081-8F09-FCCA217ED731}"/>
    <cellStyle name="Normal 9 5 3 5 3" xfId="3482" xr:uid="{C312A9F4-E4CF-471C-BCB0-87B9798747F1}"/>
    <cellStyle name="Normal 9 5 3 5 4" xfId="3483" xr:uid="{3BDABA64-A062-4E62-AE45-BB1C5D6ECD56}"/>
    <cellStyle name="Normal 9 5 3 6" xfId="3484" xr:uid="{304171E6-8D99-4022-A3F0-BA996C79128A}"/>
    <cellStyle name="Normal 9 5 3 7" xfId="3485" xr:uid="{C817502B-68E9-4D15-A00D-0FEA6EA499E2}"/>
    <cellStyle name="Normal 9 5 3 8" xfId="3486" xr:uid="{91C18EC5-D2DA-49C8-B00D-4A34DBE683F6}"/>
    <cellStyle name="Normal 9 5 4" xfId="3487" xr:uid="{BBB79E86-7FBC-4934-8D9A-5FB1C34529CB}"/>
    <cellStyle name="Normal 9 5 4 2" xfId="3488" xr:uid="{494C181F-3B37-4BB8-A833-A1BA4D750C54}"/>
    <cellStyle name="Normal 9 5 4 2 2" xfId="3489" xr:uid="{4C9108FC-71B8-45BB-B96B-14A5A1C9FED6}"/>
    <cellStyle name="Normal 9 5 4 2 2 2" xfId="3490" xr:uid="{9C061419-A865-4675-AC4C-7173DC4EDFEF}"/>
    <cellStyle name="Normal 9 5 4 2 2 3" xfId="3491" xr:uid="{33C74EFE-B149-4146-8460-9CB8F8F328FC}"/>
    <cellStyle name="Normal 9 5 4 2 2 4" xfId="3492" xr:uid="{FEC4473E-2D0A-40EE-9198-DAAFE5D4B85C}"/>
    <cellStyle name="Normal 9 5 4 2 3" xfId="3493" xr:uid="{C69FA7FE-AEEC-418C-8786-E760B8908E5A}"/>
    <cellStyle name="Normal 9 5 4 2 4" xfId="3494" xr:uid="{67A929AE-BA4C-40E4-B48F-D3C34480D093}"/>
    <cellStyle name="Normal 9 5 4 2 5" xfId="3495" xr:uid="{D389B887-E781-47CD-8E2E-2DB174F514D1}"/>
    <cellStyle name="Normal 9 5 4 3" xfId="3496" xr:uid="{091EE7A0-A92F-4607-AAAD-9DC5AE4FFC17}"/>
    <cellStyle name="Normal 9 5 4 3 2" xfId="3497" xr:uid="{9A8BC777-750D-4421-877C-02D83A913E4B}"/>
    <cellStyle name="Normal 9 5 4 3 3" xfId="3498" xr:uid="{61523A90-EEED-49DB-83DC-0F5FE937E1DA}"/>
    <cellStyle name="Normal 9 5 4 3 4" xfId="3499" xr:uid="{702D4085-C4E0-4A08-A432-0D59DC6CFA44}"/>
    <cellStyle name="Normal 9 5 4 4" xfId="3500" xr:uid="{A54A167F-48D4-40A5-A77D-D88156F99477}"/>
    <cellStyle name="Normal 9 5 4 4 2" xfId="3501" xr:uid="{0CF3D6FA-DC08-4D25-B614-DD6536E413DD}"/>
    <cellStyle name="Normal 9 5 4 4 3" xfId="3502" xr:uid="{0B2E3D3B-95C3-46CB-926E-9AB10FBF58ED}"/>
    <cellStyle name="Normal 9 5 4 4 4" xfId="3503" xr:uid="{7DBFA13B-09D6-420C-B3C5-EF1F07A1FDBA}"/>
    <cellStyle name="Normal 9 5 4 5" xfId="3504" xr:uid="{0AFFED90-D032-43EB-81D3-DDE7738E89F0}"/>
    <cellStyle name="Normal 9 5 4 6" xfId="3505" xr:uid="{714992FD-DC66-43A0-BF7E-D46D4781B41B}"/>
    <cellStyle name="Normal 9 5 4 7" xfId="3506" xr:uid="{5EDF48E3-3713-4686-92B6-10C222E8D660}"/>
    <cellStyle name="Normal 9 5 5" xfId="3507" xr:uid="{15FC7F43-4E7A-4362-BFE3-B5C7220919A9}"/>
    <cellStyle name="Normal 9 5 5 2" xfId="3508" xr:uid="{B5803B92-9A49-411D-AAC7-BB9BFD248D2C}"/>
    <cellStyle name="Normal 9 5 5 2 2" xfId="3509" xr:uid="{781C35D7-9FD7-4498-BCFB-784EA531B13A}"/>
    <cellStyle name="Normal 9 5 5 2 3" xfId="3510" xr:uid="{450EBA0E-03DC-4A61-A846-D55252D7639B}"/>
    <cellStyle name="Normal 9 5 5 2 4" xfId="3511" xr:uid="{C4CC7C5B-DBC4-4E19-8848-5F2FA950D27A}"/>
    <cellStyle name="Normal 9 5 5 3" xfId="3512" xr:uid="{D08B9CA3-FB18-4719-8005-D482EE76A9FB}"/>
    <cellStyle name="Normal 9 5 5 3 2" xfId="3513" xr:uid="{AEBD8807-3671-4052-9791-4D50EECEF4E2}"/>
    <cellStyle name="Normal 9 5 5 3 3" xfId="3514" xr:uid="{2C43C7AD-595D-45F4-A98A-6BC2489E1D22}"/>
    <cellStyle name="Normal 9 5 5 3 4" xfId="3515" xr:uid="{7E158F0E-7FA0-4DD5-B52E-76DEC71E1CD1}"/>
    <cellStyle name="Normal 9 5 5 4" xfId="3516" xr:uid="{8CCD2571-FF39-4578-81B3-E445916C2047}"/>
    <cellStyle name="Normal 9 5 5 5" xfId="3517" xr:uid="{0F48A976-467B-4AC2-B59F-C4153E238A9A}"/>
    <cellStyle name="Normal 9 5 5 6" xfId="3518" xr:uid="{ADA31558-4F3A-4A51-AB0F-74A53729E788}"/>
    <cellStyle name="Normal 9 5 6" xfId="3519" xr:uid="{26FA5A6D-49F8-4BBE-A450-59A053519B7C}"/>
    <cellStyle name="Normal 9 5 6 2" xfId="3520" xr:uid="{31D71846-CD46-4339-9A64-1271EED6D672}"/>
    <cellStyle name="Normal 9 5 6 2 2" xfId="3521" xr:uid="{A010B4AC-6B27-41F6-AD9B-7390857E1341}"/>
    <cellStyle name="Normal 9 5 6 2 3" xfId="3522" xr:uid="{A1030250-39BA-4DAD-B9EC-D0EB4F566E62}"/>
    <cellStyle name="Normal 9 5 6 2 4" xfId="3523" xr:uid="{C76EB57C-CC50-4CEE-B194-00FEAEBAED9B}"/>
    <cellStyle name="Normal 9 5 6 3" xfId="3524" xr:uid="{6BE6C330-AB96-40DA-AA20-DCF250A4FAAB}"/>
    <cellStyle name="Normal 9 5 6 4" xfId="3525" xr:uid="{ACE7E1F6-9C8B-46D2-B063-33E6BFC0EB21}"/>
    <cellStyle name="Normal 9 5 6 5" xfId="3526" xr:uid="{914AD990-F6D7-4F91-91D2-5C2A065E62FB}"/>
    <cellStyle name="Normal 9 5 7" xfId="3527" xr:uid="{2637983C-924C-4D81-B269-A806F327B924}"/>
    <cellStyle name="Normal 9 5 7 2" xfId="3528" xr:uid="{41E1E09C-58FF-46C0-9393-B1868826BBD2}"/>
    <cellStyle name="Normal 9 5 7 3" xfId="3529" xr:uid="{802ADC87-0E85-4729-ADB2-7A70354B0040}"/>
    <cellStyle name="Normal 9 5 7 4" xfId="3530" xr:uid="{0845DCF8-A073-4B0C-97E3-5AAB0C122F5D}"/>
    <cellStyle name="Normal 9 5 8" xfId="3531" xr:uid="{E5E3D9DD-FA47-4F59-8FD3-9282CD5FCEFE}"/>
    <cellStyle name="Normal 9 5 8 2" xfId="3532" xr:uid="{A6405F0C-0AFE-411D-9638-05C00D1B6076}"/>
    <cellStyle name="Normal 9 5 8 3" xfId="3533" xr:uid="{2CCE7D67-6BDA-437D-AF8E-47527C6AEB2C}"/>
    <cellStyle name="Normal 9 5 8 4" xfId="3534" xr:uid="{48AB6D8D-8CFD-4A89-90C8-40E8DB06C57A}"/>
    <cellStyle name="Normal 9 5 9" xfId="3535" xr:uid="{12C46E3B-848F-4078-86BA-ADF200B9DC76}"/>
    <cellStyle name="Normal 9 6" xfId="180" xr:uid="{9A66A7DD-13F3-46D4-9553-2962EBD4A7DE}"/>
    <cellStyle name="Normal 9 6 2" xfId="181" xr:uid="{2A1CFAD1-9F77-42D6-95E0-6DE90F5983BD}"/>
    <cellStyle name="Normal 9 6 2 2" xfId="3536" xr:uid="{E4C0E496-60E8-4E12-8E67-F46FF24B4ACC}"/>
    <cellStyle name="Normal 9 6 2 2 2" xfId="3537" xr:uid="{7225C01C-DAC8-4727-A221-1F34C5D4A5E8}"/>
    <cellStyle name="Normal 9 6 2 2 2 2" xfId="3538" xr:uid="{51DBC894-8E1D-47A8-B458-0AEF2C79EBBC}"/>
    <cellStyle name="Normal 9 6 2 2 2 3" xfId="3539" xr:uid="{BBD87BC8-4960-4BE3-AD38-8CAB5585A26C}"/>
    <cellStyle name="Normal 9 6 2 2 2 4" xfId="3540" xr:uid="{9DBF57CC-EBD9-4B63-BED2-DE8C6D828DF2}"/>
    <cellStyle name="Normal 9 6 2 2 3" xfId="3541" xr:uid="{EB352AFD-4A9C-41A8-8FAA-7BA35A902568}"/>
    <cellStyle name="Normal 9 6 2 2 3 2" xfId="3542" xr:uid="{440AB916-3768-442E-84FF-32BC74970B9F}"/>
    <cellStyle name="Normal 9 6 2 2 3 3" xfId="3543" xr:uid="{39FCF886-CF15-44F4-B541-FABBD5747CA3}"/>
    <cellStyle name="Normal 9 6 2 2 3 4" xfId="3544" xr:uid="{79DE6E7B-C9DF-4487-B613-6245715B9CFB}"/>
    <cellStyle name="Normal 9 6 2 2 4" xfId="3545" xr:uid="{9F0CB7C9-25FB-4423-ABD6-86A5896567F4}"/>
    <cellStyle name="Normal 9 6 2 2 5" xfId="3546" xr:uid="{0F30021E-E321-4ADA-9177-7634AA5828FE}"/>
    <cellStyle name="Normal 9 6 2 2 6" xfId="3547" xr:uid="{F4EFC2DF-C627-4569-A0A4-AC0E02B62387}"/>
    <cellStyle name="Normal 9 6 2 3" xfId="3548" xr:uid="{DB3F6400-9835-4628-8643-CFCEE329848B}"/>
    <cellStyle name="Normal 9 6 2 3 2" xfId="3549" xr:uid="{458DD9F7-2E80-48A5-ACAF-5F5880F136D4}"/>
    <cellStyle name="Normal 9 6 2 3 2 2" xfId="3550" xr:uid="{7D5C1DDE-EE2A-441F-A9CE-C7C6F40ED1F1}"/>
    <cellStyle name="Normal 9 6 2 3 2 3" xfId="3551" xr:uid="{3A200C11-7B65-41CB-949F-B9C8FFF46452}"/>
    <cellStyle name="Normal 9 6 2 3 2 4" xfId="3552" xr:uid="{8FC12D53-94BD-4014-888D-5C1FFFE3C45A}"/>
    <cellStyle name="Normal 9 6 2 3 3" xfId="3553" xr:uid="{8E76ABD3-A899-452B-8E84-9AA917985C72}"/>
    <cellStyle name="Normal 9 6 2 3 4" xfId="3554" xr:uid="{B0E2A7BA-15EE-4136-B7DF-9EE211F9D3E7}"/>
    <cellStyle name="Normal 9 6 2 3 5" xfId="3555" xr:uid="{60DCFCFC-CABE-4E47-A7DB-20E1A564C6D6}"/>
    <cellStyle name="Normal 9 6 2 4" xfId="3556" xr:uid="{E16017F2-7F80-4CAF-86AD-1F5520B31BB4}"/>
    <cellStyle name="Normal 9 6 2 4 2" xfId="3557" xr:uid="{DED4A723-2DC1-45CE-8DAA-510534B1D2E6}"/>
    <cellStyle name="Normal 9 6 2 4 3" xfId="3558" xr:uid="{AC676608-6AD5-490F-AC7D-2F969E35E1F0}"/>
    <cellStyle name="Normal 9 6 2 4 4" xfId="3559" xr:uid="{44A6BD6A-79A7-4051-BDFA-46C400F38C34}"/>
    <cellStyle name="Normal 9 6 2 5" xfId="3560" xr:uid="{98C576B2-C8FB-434A-8684-3238C4361367}"/>
    <cellStyle name="Normal 9 6 2 5 2" xfId="3561" xr:uid="{CA22E5DE-234F-4AD0-A03B-262DF53FF3EF}"/>
    <cellStyle name="Normal 9 6 2 5 3" xfId="3562" xr:uid="{0BB57E5A-AF16-48C0-A32E-8A30AE041133}"/>
    <cellStyle name="Normal 9 6 2 5 4" xfId="3563" xr:uid="{DA33B3FF-F01C-4E7A-B32C-9EDF98A4D689}"/>
    <cellStyle name="Normal 9 6 2 6" xfId="3564" xr:uid="{DFECE8BC-78C9-4ECD-9115-B0594D808897}"/>
    <cellStyle name="Normal 9 6 2 7" xfId="3565" xr:uid="{622D26B6-8F41-4A4B-8BED-F313DCFFDAFE}"/>
    <cellStyle name="Normal 9 6 2 8" xfId="3566" xr:uid="{221546F9-19D2-44A7-99F6-2936585C2FD2}"/>
    <cellStyle name="Normal 9 6 3" xfId="3567" xr:uid="{31ED80B2-9A6F-4B04-94C3-9EFD8CDC4D8D}"/>
    <cellStyle name="Normal 9 6 3 2" xfId="3568" xr:uid="{994DAEFE-ADDF-4142-AFD4-F0F19CABBB23}"/>
    <cellStyle name="Normal 9 6 3 2 2" xfId="3569" xr:uid="{D6BF18A3-8D4B-45B4-919D-9A3450715EE5}"/>
    <cellStyle name="Normal 9 6 3 2 3" xfId="3570" xr:uid="{4ABEAA4B-1931-42B0-98E7-FA7047925DA5}"/>
    <cellStyle name="Normal 9 6 3 2 4" xfId="3571" xr:uid="{BA15AFB0-E5E3-4E02-A700-68BEF0038608}"/>
    <cellStyle name="Normal 9 6 3 3" xfId="3572" xr:uid="{A62BBFAE-F50A-4112-81B1-060833FD74A9}"/>
    <cellStyle name="Normal 9 6 3 3 2" xfId="3573" xr:uid="{4312504E-4A65-4084-9827-BB531CE958F4}"/>
    <cellStyle name="Normal 9 6 3 3 3" xfId="3574" xr:uid="{A55FE2DA-37A6-4590-9A90-273D2509859D}"/>
    <cellStyle name="Normal 9 6 3 3 4" xfId="3575" xr:uid="{D68EB559-2FC3-4191-8329-4B7DFD8342D5}"/>
    <cellStyle name="Normal 9 6 3 4" xfId="3576" xr:uid="{435C154D-1D9C-4181-A2C7-2D98B887D408}"/>
    <cellStyle name="Normal 9 6 3 5" xfId="3577" xr:uid="{2BAB8D32-0F5A-4552-A502-C6ECA9B7389B}"/>
    <cellStyle name="Normal 9 6 3 6" xfId="3578" xr:uid="{E83D0BD5-D942-4030-A582-C8F8E4A2C540}"/>
    <cellStyle name="Normal 9 6 4" xfId="3579" xr:uid="{DF254BF8-2FDC-435E-97A6-D048DFE8A56A}"/>
    <cellStyle name="Normal 9 6 4 2" xfId="3580" xr:uid="{9259F0AB-4FD9-491A-9BE2-FCDED857850A}"/>
    <cellStyle name="Normal 9 6 4 2 2" xfId="3581" xr:uid="{1E9FA5D1-C513-40A6-B019-1B179BCD9CBA}"/>
    <cellStyle name="Normal 9 6 4 2 3" xfId="3582" xr:uid="{E9C6D3C5-B71F-40E3-B031-2C014BD5B822}"/>
    <cellStyle name="Normal 9 6 4 2 4" xfId="3583" xr:uid="{7B151D13-B869-40C2-8336-96D5835715C5}"/>
    <cellStyle name="Normal 9 6 4 3" xfId="3584" xr:uid="{FC6D2EE3-5BFE-4652-BFF4-181699A0D8BE}"/>
    <cellStyle name="Normal 9 6 4 4" xfId="3585" xr:uid="{A5644ABA-19ED-44BB-902A-818458619576}"/>
    <cellStyle name="Normal 9 6 4 5" xfId="3586" xr:uid="{709615F2-F030-4ACC-BFDF-877E1D1434D6}"/>
    <cellStyle name="Normal 9 6 5" xfId="3587" xr:uid="{A1334A70-E154-4794-95B7-96142600B9E3}"/>
    <cellStyle name="Normal 9 6 5 2" xfId="3588" xr:uid="{F6FAEE0F-8E82-4112-8147-48A1FE1B26A9}"/>
    <cellStyle name="Normal 9 6 5 3" xfId="3589" xr:uid="{F5449762-CF90-4175-855C-CC44E54BD727}"/>
    <cellStyle name="Normal 9 6 5 4" xfId="3590" xr:uid="{4BF7411B-17D8-4FFA-B338-E8C8233A3D73}"/>
    <cellStyle name="Normal 9 6 6" xfId="3591" xr:uid="{470FBC22-795C-406A-8213-585F08C7637F}"/>
    <cellStyle name="Normal 9 6 6 2" xfId="3592" xr:uid="{44CA3063-B61D-4CB1-B7EA-D9F10B2FA2E1}"/>
    <cellStyle name="Normal 9 6 6 3" xfId="3593" xr:uid="{BC9112C2-002A-49BC-8586-870C17406178}"/>
    <cellStyle name="Normal 9 6 6 4" xfId="3594" xr:uid="{EC3A15A8-F151-41DE-A3B5-635B1D8B016E}"/>
    <cellStyle name="Normal 9 6 7" xfId="3595" xr:uid="{70FD8012-2830-43B5-9F94-25D81D911776}"/>
    <cellStyle name="Normal 9 6 8" xfId="3596" xr:uid="{DA470267-F89E-430E-A050-98CF1C875700}"/>
    <cellStyle name="Normal 9 6 9" xfId="3597" xr:uid="{56B9870A-E11C-4D48-B420-3048084F86BA}"/>
    <cellStyle name="Normal 9 7" xfId="182" xr:uid="{A3F4CECE-5A2A-474F-8E41-0FC1392D7087}"/>
    <cellStyle name="Normal 9 7 2" xfId="3598" xr:uid="{7634956D-74AA-4497-8153-643A43370CEA}"/>
    <cellStyle name="Normal 9 7 2 2" xfId="3599" xr:uid="{953E6434-EE88-4EFD-8A3F-98E57B1E1C48}"/>
    <cellStyle name="Normal 9 7 2 2 2" xfId="3600" xr:uid="{1517553E-83E1-4F2A-AD1A-5A72D71F7368}"/>
    <cellStyle name="Normal 9 7 2 2 2 2" xfId="4274" xr:uid="{F4D3D927-37BE-4BD3-A28A-26F4045727C1}"/>
    <cellStyle name="Normal 9 7 2 2 3" xfId="3601" xr:uid="{6144138B-FA07-4719-9202-9609082AD45D}"/>
    <cellStyle name="Normal 9 7 2 2 4" xfId="3602" xr:uid="{A7A0439E-9316-4478-AB21-A7E8B77BF17A}"/>
    <cellStyle name="Normal 9 7 2 3" xfId="3603" xr:uid="{B57046FB-B07D-443C-8390-340718E6B906}"/>
    <cellStyle name="Normal 9 7 2 3 2" xfId="3604" xr:uid="{27B14063-2972-4249-BC64-215AF898B3AE}"/>
    <cellStyle name="Normal 9 7 2 3 3" xfId="3605" xr:uid="{73D8B00E-2620-4E86-AD6E-660CA3713208}"/>
    <cellStyle name="Normal 9 7 2 3 4" xfId="3606" xr:uid="{F28868EB-9D23-42D8-94D1-4E9A91CCA339}"/>
    <cellStyle name="Normal 9 7 2 4" xfId="3607" xr:uid="{B3F7247D-CEFB-4813-8216-D5C28E529174}"/>
    <cellStyle name="Normal 9 7 2 5" xfId="3608" xr:uid="{3DDE9233-50D6-4C9C-87C0-AEA0F10C9217}"/>
    <cellStyle name="Normal 9 7 2 6" xfId="3609" xr:uid="{3D78F1F5-69D8-4A4F-A42D-20213C1EE064}"/>
    <cellStyle name="Normal 9 7 3" xfId="3610" xr:uid="{0CAB6760-295D-4853-9E68-D7755FBDD8BE}"/>
    <cellStyle name="Normal 9 7 3 2" xfId="3611" xr:uid="{ED363152-44A4-4C6F-973E-5A8268987CDA}"/>
    <cellStyle name="Normal 9 7 3 2 2" xfId="3612" xr:uid="{A7616FE9-A67F-4EFC-936E-C05744747FF4}"/>
    <cellStyle name="Normal 9 7 3 2 3" xfId="3613" xr:uid="{5A80B103-D4C5-4C9F-8691-8CD66406D96C}"/>
    <cellStyle name="Normal 9 7 3 2 4" xfId="3614" xr:uid="{6F88A13E-075D-43F7-9617-3288B2DD8B62}"/>
    <cellStyle name="Normal 9 7 3 3" xfId="3615" xr:uid="{8DB4B3CF-7246-4321-9E91-E048DBC8E0A8}"/>
    <cellStyle name="Normal 9 7 3 4" xfId="3616" xr:uid="{9BE43ACF-0681-4B6F-91D5-B01E8A702658}"/>
    <cellStyle name="Normal 9 7 3 5" xfId="3617" xr:uid="{A6D7E565-DC80-4FC1-AF6B-FB68DBDBFACD}"/>
    <cellStyle name="Normal 9 7 4" xfId="3618" xr:uid="{A6B944DB-F755-4092-8EBE-E4259C3F5F44}"/>
    <cellStyle name="Normal 9 7 4 2" xfId="3619" xr:uid="{18FAB4BF-8E06-4C97-BBDE-87FF1A9E1AA7}"/>
    <cellStyle name="Normal 9 7 4 3" xfId="3620" xr:uid="{E6EAD0CA-1C3A-489A-84B5-245C26D91C44}"/>
    <cellStyle name="Normal 9 7 4 4" xfId="3621" xr:uid="{BB3EA665-6373-4CAE-B8BC-2F6110FC853D}"/>
    <cellStyle name="Normal 9 7 5" xfId="3622" xr:uid="{58159192-FDAE-4D41-A113-00EC7B2AB331}"/>
    <cellStyle name="Normal 9 7 5 2" xfId="3623" xr:uid="{5D2A3D90-BD5D-4398-8D6C-D2C67ABF469D}"/>
    <cellStyle name="Normal 9 7 5 3" xfId="3624" xr:uid="{B681005F-1D9D-4564-B67D-109B759F9307}"/>
    <cellStyle name="Normal 9 7 5 4" xfId="3625" xr:uid="{A45ECB87-F90B-45F3-B8C7-467C31DF6608}"/>
    <cellStyle name="Normal 9 7 6" xfId="3626" xr:uid="{942C0D35-5F39-48E0-9E11-379B1663C845}"/>
    <cellStyle name="Normal 9 7 7" xfId="3627" xr:uid="{6FBE9E11-739B-4A32-8B8D-0DE053804832}"/>
    <cellStyle name="Normal 9 7 8" xfId="3628" xr:uid="{58364607-D89A-4100-92F6-9168E98295C0}"/>
    <cellStyle name="Normal 9 8" xfId="3629" xr:uid="{AEC5A924-88AC-4695-8560-1706DC1398B6}"/>
    <cellStyle name="Normal 9 8 2" xfId="3630" xr:uid="{A0131352-1B85-4712-844F-E83FD4D4AA99}"/>
    <cellStyle name="Normal 9 8 2 2" xfId="3631" xr:uid="{B4DDF5E9-B3A2-4468-BB9D-A1EAC5F76FF3}"/>
    <cellStyle name="Normal 9 8 2 2 2" xfId="3632" xr:uid="{35AD510A-37C0-42E4-8180-C3173CAD7861}"/>
    <cellStyle name="Normal 9 8 2 2 3" xfId="3633" xr:uid="{542BD5A4-ADD6-48B6-8993-DC61A8EFEBB4}"/>
    <cellStyle name="Normal 9 8 2 2 4" xfId="3634" xr:uid="{1B8C10C7-D1CF-4543-8A5E-E3E3169065A1}"/>
    <cellStyle name="Normal 9 8 2 3" xfId="3635" xr:uid="{EC51AB8C-AFA1-45AE-A7D9-2518B277ECB3}"/>
    <cellStyle name="Normal 9 8 2 4" xfId="3636" xr:uid="{CA4D5242-BF79-4669-91B5-0A7C0FE24338}"/>
    <cellStyle name="Normal 9 8 2 5" xfId="3637" xr:uid="{3C813F86-83AA-4795-B2D6-41310035BC13}"/>
    <cellStyle name="Normal 9 8 3" xfId="3638" xr:uid="{194EA689-72C9-4C85-B490-FECFBB3FDB6A}"/>
    <cellStyle name="Normal 9 8 3 2" xfId="3639" xr:uid="{620686CA-BFF5-4958-BB5D-05D6E9A4EB61}"/>
    <cellStyle name="Normal 9 8 3 3" xfId="3640" xr:uid="{2143576C-6405-40DA-B511-B3F145147B21}"/>
    <cellStyle name="Normal 9 8 3 4" xfId="3641" xr:uid="{E9507AE2-9624-4F65-8EFC-F10DC8418D7C}"/>
    <cellStyle name="Normal 9 8 4" xfId="3642" xr:uid="{CE930513-D049-4260-9721-6CA0CFADF1C8}"/>
    <cellStyle name="Normal 9 8 4 2" xfId="3643" xr:uid="{646693B7-EF72-4487-AE4C-EB4A989AB798}"/>
    <cellStyle name="Normal 9 8 4 3" xfId="3644" xr:uid="{0EE626A3-5EBA-4B59-B8E9-C7C9DBFB9ABE}"/>
    <cellStyle name="Normal 9 8 4 4" xfId="3645" xr:uid="{CC28DE59-9541-4A42-83A6-7E0941BD8593}"/>
    <cellStyle name="Normal 9 8 5" xfId="3646" xr:uid="{7BC06826-5BAC-4FF0-BFC0-E1B46FEBFE81}"/>
    <cellStyle name="Normal 9 8 6" xfId="3647" xr:uid="{C1A1E630-9E8F-4664-9EC3-62066DF6E174}"/>
    <cellStyle name="Normal 9 8 7" xfId="3648" xr:uid="{8469F65A-3C58-4BFA-A79D-F03C07DD2762}"/>
    <cellStyle name="Normal 9 9" xfId="3649" xr:uid="{1D85B642-FD1E-4258-A297-87E6BB519BF8}"/>
    <cellStyle name="Normal 9 9 2" xfId="3650" xr:uid="{FDE9ED38-45F4-41F5-8469-9043DD4698E6}"/>
    <cellStyle name="Normal 9 9 2 2" xfId="3651" xr:uid="{3A68D355-F59A-46B8-9B3B-704F4AE8F696}"/>
    <cellStyle name="Normal 9 9 2 3" xfId="3652" xr:uid="{101854B5-5097-45A5-89D8-D0DB047B7C22}"/>
    <cellStyle name="Normal 9 9 2 4" xfId="3653" xr:uid="{F2BE58D7-ACFD-4DEE-A027-55B76745C0E7}"/>
    <cellStyle name="Normal 9 9 3" xfId="3654" xr:uid="{0C0F4871-F995-43AA-9374-4EE460B42C67}"/>
    <cellStyle name="Normal 9 9 3 2" xfId="3655" xr:uid="{38BA7100-DFB7-4005-A4F7-9D1096A3457F}"/>
    <cellStyle name="Normal 9 9 3 3" xfId="3656" xr:uid="{4AFFC32C-7809-446B-B509-F2196824D868}"/>
    <cellStyle name="Normal 9 9 3 4" xfId="3657" xr:uid="{CA090870-022D-4664-96A8-519D5540B96B}"/>
    <cellStyle name="Normal 9 9 4" xfId="3658" xr:uid="{B8F69A16-7CCD-4E0F-A7D1-9430F1A1DFD5}"/>
    <cellStyle name="Normal 9 9 5" xfId="3659" xr:uid="{C9BF2E50-FD56-48B4-8096-808950A06555}"/>
    <cellStyle name="Normal 9 9 6" xfId="3660" xr:uid="{F3E6E507-BCAF-430C-B639-0BA1E9062CCE}"/>
    <cellStyle name="Percent 2" xfId="183" xr:uid="{617AEA5F-A9BC-44EF-9B15-FA5F586E239A}"/>
    <cellStyle name="Гиперссылка 2" xfId="4" xr:uid="{49BAA0F8-B3D3-41B5-87DD-435502328B29}"/>
    <cellStyle name="Обычный 2" xfId="1" xr:uid="{A3CD5D5E-4502-4158-8112-08CDD679ACF5}"/>
    <cellStyle name="Обычный 2 2" xfId="5" xr:uid="{D19F253E-EE9B-4476-9D91-2EE3A6D7A3DC}"/>
    <cellStyle name="常规_Sheet1_1" xfId="4382" xr:uid="{E9875D44-991F-4F3B-8BE2-CF721DC788A6}"/>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83"/>
  <sheetViews>
    <sheetView tabSelected="1" topLeftCell="A63" zoomScale="90" zoomScaleNormal="90" workbookViewId="0">
      <selection activeCell="Q83" sqref="Q83"/>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t="s">
        <v>809</v>
      </c>
      <c r="B1" s="4"/>
      <c r="C1" s="4"/>
      <c r="D1" s="4"/>
      <c r="E1" s="4"/>
      <c r="F1" s="4"/>
      <c r="G1" s="4"/>
      <c r="H1" s="4"/>
      <c r="I1" s="4"/>
      <c r="J1" s="4"/>
      <c r="K1" s="5"/>
    </row>
    <row r="2" spans="1:11" ht="15.75">
      <c r="A2" s="114"/>
      <c r="B2" s="124" t="s">
        <v>134</v>
      </c>
      <c r="C2" s="120"/>
      <c r="D2" s="120"/>
      <c r="E2" s="120"/>
      <c r="F2" s="120"/>
      <c r="G2" s="120"/>
      <c r="H2" s="120"/>
      <c r="I2" s="120"/>
      <c r="J2" s="125" t="s">
        <v>140</v>
      </c>
      <c r="K2" s="115"/>
    </row>
    <row r="3" spans="1:11">
      <c r="A3" s="114"/>
      <c r="B3" s="121" t="s">
        <v>135</v>
      </c>
      <c r="C3" s="120"/>
      <c r="D3" s="120"/>
      <c r="E3" s="120"/>
      <c r="F3" s="120"/>
      <c r="G3" s="120"/>
      <c r="H3" s="120"/>
      <c r="I3" s="120"/>
      <c r="J3" s="120"/>
      <c r="K3" s="115"/>
    </row>
    <row r="4" spans="1:11">
      <c r="A4" s="114"/>
      <c r="B4" s="121" t="s">
        <v>136</v>
      </c>
      <c r="C4" s="120"/>
      <c r="D4" s="120"/>
      <c r="E4" s="120"/>
      <c r="F4" s="120"/>
      <c r="G4" s="120"/>
      <c r="H4" s="120"/>
      <c r="I4" s="120"/>
      <c r="J4" s="120"/>
      <c r="K4" s="115"/>
    </row>
    <row r="5" spans="1:11">
      <c r="A5" s="114"/>
      <c r="B5" s="121" t="s">
        <v>137</v>
      </c>
      <c r="C5" s="120"/>
      <c r="D5" s="120"/>
      <c r="E5" s="120"/>
      <c r="F5" s="120"/>
      <c r="G5" s="120"/>
      <c r="H5" s="120"/>
      <c r="I5" s="120"/>
      <c r="J5" s="120"/>
      <c r="K5" s="115"/>
    </row>
    <row r="6" spans="1:11">
      <c r="A6" s="114"/>
      <c r="B6" s="121" t="s">
        <v>138</v>
      </c>
      <c r="C6" s="120"/>
      <c r="D6" s="120"/>
      <c r="E6" s="120"/>
      <c r="F6" s="120"/>
      <c r="G6" s="120"/>
      <c r="H6" s="120"/>
      <c r="I6" s="120"/>
      <c r="J6" s="120"/>
      <c r="K6" s="115"/>
    </row>
    <row r="7" spans="1:11">
      <c r="A7" s="114"/>
      <c r="B7" s="121" t="s">
        <v>139</v>
      </c>
      <c r="C7" s="120"/>
      <c r="D7" s="120"/>
      <c r="E7" s="120"/>
      <c r="F7" s="120"/>
      <c r="G7" s="120"/>
      <c r="H7" s="120"/>
      <c r="I7" s="120"/>
      <c r="J7" s="120"/>
      <c r="K7" s="115"/>
    </row>
    <row r="8" spans="1:11">
      <c r="A8" s="114"/>
      <c r="B8" s="120"/>
      <c r="C8" s="120"/>
      <c r="D8" s="120"/>
      <c r="E8" s="120"/>
      <c r="F8" s="120"/>
      <c r="G8" s="120"/>
      <c r="H8" s="120"/>
      <c r="I8" s="120"/>
      <c r="J8" s="120"/>
      <c r="K8" s="115"/>
    </row>
    <row r="9" spans="1:11">
      <c r="A9" s="114"/>
      <c r="B9" s="101" t="s">
        <v>0</v>
      </c>
      <c r="C9" s="102"/>
      <c r="D9" s="102"/>
      <c r="E9" s="102"/>
      <c r="F9" s="103"/>
      <c r="G9" s="98"/>
      <c r="H9" s="99" t="s">
        <v>7</v>
      </c>
      <c r="I9" s="120"/>
      <c r="J9" s="99" t="s">
        <v>195</v>
      </c>
      <c r="K9" s="115"/>
    </row>
    <row r="10" spans="1:11" ht="15" customHeight="1">
      <c r="A10" s="114"/>
      <c r="B10" s="114" t="s">
        <v>710</v>
      </c>
      <c r="C10" s="120"/>
      <c r="D10" s="120"/>
      <c r="E10" s="120"/>
      <c r="F10" s="115"/>
      <c r="G10" s="116"/>
      <c r="H10" s="116" t="s">
        <v>710</v>
      </c>
      <c r="I10" s="120"/>
      <c r="J10" s="137">
        <v>51148</v>
      </c>
      <c r="K10" s="115"/>
    </row>
    <row r="11" spans="1:11">
      <c r="A11" s="114"/>
      <c r="B11" s="114" t="s">
        <v>711</v>
      </c>
      <c r="C11" s="120"/>
      <c r="D11" s="120"/>
      <c r="E11" s="120"/>
      <c r="F11" s="115"/>
      <c r="G11" s="116"/>
      <c r="H11" s="116" t="s">
        <v>711</v>
      </c>
      <c r="I11" s="120"/>
      <c r="J11" s="138"/>
      <c r="K11" s="115"/>
    </row>
    <row r="12" spans="1:11">
      <c r="A12" s="114"/>
      <c r="B12" s="114" t="s">
        <v>712</v>
      </c>
      <c r="C12" s="120"/>
      <c r="D12" s="120"/>
      <c r="E12" s="120"/>
      <c r="F12" s="115"/>
      <c r="G12" s="116"/>
      <c r="H12" s="116" t="s">
        <v>712</v>
      </c>
      <c r="I12" s="120"/>
      <c r="J12" s="120"/>
      <c r="K12" s="115"/>
    </row>
    <row r="13" spans="1:11">
      <c r="A13" s="114"/>
      <c r="B13" s="114" t="s">
        <v>713</v>
      </c>
      <c r="C13" s="120"/>
      <c r="D13" s="120"/>
      <c r="E13" s="120"/>
      <c r="F13" s="115"/>
      <c r="G13" s="116"/>
      <c r="H13" s="116" t="s">
        <v>713</v>
      </c>
      <c r="I13" s="120"/>
      <c r="J13" s="99" t="s">
        <v>11</v>
      </c>
      <c r="K13" s="115"/>
    </row>
    <row r="14" spans="1:11" ht="15" customHeight="1">
      <c r="A14" s="114"/>
      <c r="B14" s="114" t="s">
        <v>190</v>
      </c>
      <c r="C14" s="120"/>
      <c r="D14" s="120"/>
      <c r="E14" s="120"/>
      <c r="F14" s="115"/>
      <c r="G14" s="116"/>
      <c r="H14" s="116" t="s">
        <v>190</v>
      </c>
      <c r="I14" s="120"/>
      <c r="J14" s="139">
        <v>45161</v>
      </c>
      <c r="K14" s="115"/>
    </row>
    <row r="15" spans="1:11" ht="15" customHeight="1">
      <c r="A15" s="114"/>
      <c r="B15" s="6" t="s">
        <v>6</v>
      </c>
      <c r="C15" s="7"/>
      <c r="D15" s="7"/>
      <c r="E15" s="7"/>
      <c r="F15" s="8"/>
      <c r="G15" s="116"/>
      <c r="H15" s="9" t="s">
        <v>6</v>
      </c>
      <c r="I15" s="120"/>
      <c r="J15" s="140"/>
      <c r="K15" s="115"/>
    </row>
    <row r="16" spans="1:11" ht="15" customHeight="1">
      <c r="A16" s="114"/>
      <c r="B16" s="120"/>
      <c r="C16" s="120"/>
      <c r="D16" s="120"/>
      <c r="E16" s="120"/>
      <c r="F16" s="120"/>
      <c r="G16" s="120"/>
      <c r="H16" s="120"/>
      <c r="I16" s="123" t="s">
        <v>142</v>
      </c>
      <c r="J16" s="129">
        <v>39728</v>
      </c>
      <c r="K16" s="115"/>
    </row>
    <row r="17" spans="1:11">
      <c r="A17" s="114"/>
      <c r="B17" s="120" t="s">
        <v>714</v>
      </c>
      <c r="C17" s="120"/>
      <c r="D17" s="120"/>
      <c r="E17" s="120"/>
      <c r="F17" s="120"/>
      <c r="G17" s="120"/>
      <c r="H17" s="120"/>
      <c r="I17" s="123" t="s">
        <v>143</v>
      </c>
      <c r="J17" s="129" t="s">
        <v>802</v>
      </c>
      <c r="K17" s="115"/>
    </row>
    <row r="18" spans="1:11" ht="18">
      <c r="A18" s="114"/>
      <c r="B18" s="120" t="s">
        <v>715</v>
      </c>
      <c r="C18" s="120"/>
      <c r="D18" s="120"/>
      <c r="E18" s="120"/>
      <c r="F18" s="120"/>
      <c r="G18" s="120"/>
      <c r="H18" s="120"/>
      <c r="I18" s="122" t="s">
        <v>258</v>
      </c>
      <c r="J18" s="104" t="s">
        <v>166</v>
      </c>
      <c r="K18" s="115"/>
    </row>
    <row r="19" spans="1:11">
      <c r="A19" s="114"/>
      <c r="B19" s="120"/>
      <c r="C19" s="120"/>
      <c r="D19" s="120"/>
      <c r="E19" s="120"/>
      <c r="F19" s="120"/>
      <c r="G19" s="120"/>
      <c r="H19" s="120"/>
      <c r="I19" s="120"/>
      <c r="J19" s="120"/>
      <c r="K19" s="115"/>
    </row>
    <row r="20" spans="1:11">
      <c r="A20" s="114"/>
      <c r="B20" s="100" t="s">
        <v>198</v>
      </c>
      <c r="C20" s="100" t="s">
        <v>199</v>
      </c>
      <c r="D20" s="117" t="s">
        <v>284</v>
      </c>
      <c r="E20" s="117" t="s">
        <v>200</v>
      </c>
      <c r="F20" s="141" t="s">
        <v>201</v>
      </c>
      <c r="G20" s="142"/>
      <c r="H20" s="100" t="s">
        <v>169</v>
      </c>
      <c r="I20" s="100" t="s">
        <v>202</v>
      </c>
      <c r="J20" s="100" t="s">
        <v>21</v>
      </c>
      <c r="K20" s="115"/>
    </row>
    <row r="21" spans="1:11">
      <c r="A21" s="114"/>
      <c r="B21" s="105"/>
      <c r="C21" s="105"/>
      <c r="D21" s="106"/>
      <c r="E21" s="106"/>
      <c r="F21" s="143"/>
      <c r="G21" s="144"/>
      <c r="H21" s="105" t="s">
        <v>141</v>
      </c>
      <c r="I21" s="105"/>
      <c r="J21" s="105"/>
      <c r="K21" s="115"/>
    </row>
    <row r="22" spans="1:11" ht="36">
      <c r="A22" s="114"/>
      <c r="B22" s="107">
        <v>1</v>
      </c>
      <c r="C22" s="10" t="s">
        <v>716</v>
      </c>
      <c r="D22" s="118" t="s">
        <v>773</v>
      </c>
      <c r="E22" s="118" t="s">
        <v>204</v>
      </c>
      <c r="F22" s="135" t="s">
        <v>239</v>
      </c>
      <c r="G22" s="136"/>
      <c r="H22" s="11" t="s">
        <v>717</v>
      </c>
      <c r="I22" s="14">
        <v>35.869999999999997</v>
      </c>
      <c r="J22" s="109">
        <f t="shared" ref="J22:J69" si="0">I22*B22</f>
        <v>35.869999999999997</v>
      </c>
      <c r="K22" s="115"/>
    </row>
    <row r="23" spans="1:11" ht="24">
      <c r="A23" s="114"/>
      <c r="B23" s="107">
        <v>25</v>
      </c>
      <c r="C23" s="10" t="s">
        <v>662</v>
      </c>
      <c r="D23" s="118" t="s">
        <v>662</v>
      </c>
      <c r="E23" s="118" t="s">
        <v>25</v>
      </c>
      <c r="F23" s="135" t="s">
        <v>107</v>
      </c>
      <c r="G23" s="136"/>
      <c r="H23" s="11" t="s">
        <v>718</v>
      </c>
      <c r="I23" s="14">
        <v>1.1200000000000001</v>
      </c>
      <c r="J23" s="109">
        <f t="shared" si="0"/>
        <v>28.000000000000004</v>
      </c>
      <c r="K23" s="115"/>
    </row>
    <row r="24" spans="1:11" ht="24">
      <c r="A24" s="114"/>
      <c r="B24" s="107">
        <v>25</v>
      </c>
      <c r="C24" s="10" t="s">
        <v>662</v>
      </c>
      <c r="D24" s="118" t="s">
        <v>662</v>
      </c>
      <c r="E24" s="118" t="s">
        <v>26</v>
      </c>
      <c r="F24" s="135" t="s">
        <v>107</v>
      </c>
      <c r="G24" s="136"/>
      <c r="H24" s="11" t="s">
        <v>718</v>
      </c>
      <c r="I24" s="14">
        <v>1.1200000000000001</v>
      </c>
      <c r="J24" s="109">
        <f t="shared" si="0"/>
        <v>28.000000000000004</v>
      </c>
      <c r="K24" s="115"/>
    </row>
    <row r="25" spans="1:11" ht="24">
      <c r="A25" s="114"/>
      <c r="B25" s="107">
        <v>25</v>
      </c>
      <c r="C25" s="10" t="s">
        <v>619</v>
      </c>
      <c r="D25" s="118" t="s">
        <v>619</v>
      </c>
      <c r="E25" s="118" t="s">
        <v>25</v>
      </c>
      <c r="F25" s="135" t="s">
        <v>107</v>
      </c>
      <c r="G25" s="136"/>
      <c r="H25" s="11" t="s">
        <v>621</v>
      </c>
      <c r="I25" s="14">
        <v>1.05</v>
      </c>
      <c r="J25" s="109">
        <f t="shared" si="0"/>
        <v>26.25</v>
      </c>
      <c r="K25" s="115"/>
    </row>
    <row r="26" spans="1:11" ht="24">
      <c r="A26" s="114"/>
      <c r="B26" s="107">
        <v>25</v>
      </c>
      <c r="C26" s="10" t="s">
        <v>619</v>
      </c>
      <c r="D26" s="118" t="s">
        <v>619</v>
      </c>
      <c r="E26" s="118" t="s">
        <v>26</v>
      </c>
      <c r="F26" s="135" t="s">
        <v>107</v>
      </c>
      <c r="G26" s="136"/>
      <c r="H26" s="11" t="s">
        <v>621</v>
      </c>
      <c r="I26" s="14">
        <v>1.05</v>
      </c>
      <c r="J26" s="109">
        <f t="shared" si="0"/>
        <v>26.25</v>
      </c>
      <c r="K26" s="115"/>
    </row>
    <row r="27" spans="1:11" ht="36">
      <c r="A27" s="114"/>
      <c r="B27" s="107">
        <v>20</v>
      </c>
      <c r="C27" s="10" t="s">
        <v>719</v>
      </c>
      <c r="D27" s="118" t="s">
        <v>719</v>
      </c>
      <c r="E27" s="118" t="s">
        <v>720</v>
      </c>
      <c r="F27" s="135"/>
      <c r="G27" s="136"/>
      <c r="H27" s="11" t="s">
        <v>799</v>
      </c>
      <c r="I27" s="14">
        <v>1.84</v>
      </c>
      <c r="J27" s="109">
        <f t="shared" si="0"/>
        <v>36.800000000000004</v>
      </c>
      <c r="K27" s="115"/>
    </row>
    <row r="28" spans="1:11" ht="24">
      <c r="A28" s="114"/>
      <c r="B28" s="107">
        <v>10</v>
      </c>
      <c r="C28" s="10" t="s">
        <v>721</v>
      </c>
      <c r="D28" s="118" t="s">
        <v>721</v>
      </c>
      <c r="E28" s="118" t="s">
        <v>25</v>
      </c>
      <c r="F28" s="135" t="s">
        <v>272</v>
      </c>
      <c r="G28" s="136"/>
      <c r="H28" s="11" t="s">
        <v>722</v>
      </c>
      <c r="I28" s="14">
        <v>1.08</v>
      </c>
      <c r="J28" s="109">
        <f t="shared" si="0"/>
        <v>10.8</v>
      </c>
      <c r="K28" s="115"/>
    </row>
    <row r="29" spans="1:11" ht="24">
      <c r="A29" s="114"/>
      <c r="B29" s="107">
        <v>10</v>
      </c>
      <c r="C29" s="10" t="s">
        <v>721</v>
      </c>
      <c r="D29" s="118" t="s">
        <v>721</v>
      </c>
      <c r="E29" s="118" t="s">
        <v>26</v>
      </c>
      <c r="F29" s="135" t="s">
        <v>272</v>
      </c>
      <c r="G29" s="136"/>
      <c r="H29" s="11" t="s">
        <v>722</v>
      </c>
      <c r="I29" s="14">
        <v>1.08</v>
      </c>
      <c r="J29" s="109">
        <f t="shared" si="0"/>
        <v>10.8</v>
      </c>
      <c r="K29" s="115"/>
    </row>
    <row r="30" spans="1:11" ht="24">
      <c r="A30" s="114"/>
      <c r="B30" s="107">
        <v>15</v>
      </c>
      <c r="C30" s="10" t="s">
        <v>723</v>
      </c>
      <c r="D30" s="118" t="s">
        <v>723</v>
      </c>
      <c r="E30" s="118" t="s">
        <v>25</v>
      </c>
      <c r="F30" s="135" t="s">
        <v>272</v>
      </c>
      <c r="G30" s="136"/>
      <c r="H30" s="11" t="s">
        <v>724</v>
      </c>
      <c r="I30" s="14">
        <v>0.98</v>
      </c>
      <c r="J30" s="109">
        <f t="shared" si="0"/>
        <v>14.7</v>
      </c>
      <c r="K30" s="115"/>
    </row>
    <row r="31" spans="1:11" ht="24">
      <c r="A31" s="114"/>
      <c r="B31" s="107">
        <v>15</v>
      </c>
      <c r="C31" s="10" t="s">
        <v>723</v>
      </c>
      <c r="D31" s="118" t="s">
        <v>723</v>
      </c>
      <c r="E31" s="118" t="s">
        <v>26</v>
      </c>
      <c r="F31" s="135" t="s">
        <v>272</v>
      </c>
      <c r="G31" s="136"/>
      <c r="H31" s="11" t="s">
        <v>724</v>
      </c>
      <c r="I31" s="14">
        <v>0.98</v>
      </c>
      <c r="J31" s="109">
        <f t="shared" si="0"/>
        <v>14.7</v>
      </c>
      <c r="K31" s="115"/>
    </row>
    <row r="32" spans="1:11" ht="36">
      <c r="A32" s="114"/>
      <c r="B32" s="107">
        <v>10</v>
      </c>
      <c r="C32" s="10" t="s">
        <v>725</v>
      </c>
      <c r="D32" s="118" t="s">
        <v>725</v>
      </c>
      <c r="E32" s="118" t="s">
        <v>25</v>
      </c>
      <c r="F32" s="135"/>
      <c r="G32" s="136"/>
      <c r="H32" s="11" t="s">
        <v>726</v>
      </c>
      <c r="I32" s="14">
        <v>3</v>
      </c>
      <c r="J32" s="109">
        <f t="shared" si="0"/>
        <v>30</v>
      </c>
      <c r="K32" s="115"/>
    </row>
    <row r="33" spans="1:11" ht="36">
      <c r="A33" s="114"/>
      <c r="B33" s="107">
        <v>10</v>
      </c>
      <c r="C33" s="10" t="s">
        <v>725</v>
      </c>
      <c r="D33" s="118" t="s">
        <v>725</v>
      </c>
      <c r="E33" s="118" t="s">
        <v>26</v>
      </c>
      <c r="F33" s="135"/>
      <c r="G33" s="136"/>
      <c r="H33" s="11" t="s">
        <v>726</v>
      </c>
      <c r="I33" s="14">
        <v>3</v>
      </c>
      <c r="J33" s="109">
        <f t="shared" si="0"/>
        <v>30</v>
      </c>
      <c r="K33" s="115"/>
    </row>
    <row r="34" spans="1:11" ht="36">
      <c r="A34" s="114"/>
      <c r="B34" s="107">
        <v>10</v>
      </c>
      <c r="C34" s="10" t="s">
        <v>727</v>
      </c>
      <c r="D34" s="118" t="s">
        <v>727</v>
      </c>
      <c r="E34" s="118" t="s">
        <v>25</v>
      </c>
      <c r="F34" s="135"/>
      <c r="G34" s="136"/>
      <c r="H34" s="11" t="s">
        <v>728</v>
      </c>
      <c r="I34" s="14">
        <v>3.09</v>
      </c>
      <c r="J34" s="109">
        <f t="shared" si="0"/>
        <v>30.9</v>
      </c>
      <c r="K34" s="115"/>
    </row>
    <row r="35" spans="1:11" ht="36">
      <c r="A35" s="114"/>
      <c r="B35" s="107">
        <v>10</v>
      </c>
      <c r="C35" s="10" t="s">
        <v>727</v>
      </c>
      <c r="D35" s="118" t="s">
        <v>727</v>
      </c>
      <c r="E35" s="118" t="s">
        <v>26</v>
      </c>
      <c r="F35" s="135"/>
      <c r="G35" s="136"/>
      <c r="H35" s="11" t="s">
        <v>728</v>
      </c>
      <c r="I35" s="14">
        <v>3.09</v>
      </c>
      <c r="J35" s="109">
        <f t="shared" si="0"/>
        <v>30.9</v>
      </c>
      <c r="K35" s="115"/>
    </row>
    <row r="36" spans="1:11" ht="36">
      <c r="A36" s="114"/>
      <c r="B36" s="107">
        <v>12</v>
      </c>
      <c r="C36" s="10" t="s">
        <v>729</v>
      </c>
      <c r="D36" s="118" t="s">
        <v>774</v>
      </c>
      <c r="E36" s="118" t="s">
        <v>730</v>
      </c>
      <c r="F36" s="135" t="s">
        <v>635</v>
      </c>
      <c r="G36" s="136"/>
      <c r="H36" s="11" t="s">
        <v>800</v>
      </c>
      <c r="I36" s="14">
        <v>4.25</v>
      </c>
      <c r="J36" s="109">
        <f t="shared" si="0"/>
        <v>51</v>
      </c>
      <c r="K36" s="115"/>
    </row>
    <row r="37" spans="1:11" ht="36">
      <c r="A37" s="114"/>
      <c r="B37" s="107">
        <v>12</v>
      </c>
      <c r="C37" s="10" t="s">
        <v>729</v>
      </c>
      <c r="D37" s="118" t="s">
        <v>775</v>
      </c>
      <c r="E37" s="118" t="s">
        <v>731</v>
      </c>
      <c r="F37" s="135" t="s">
        <v>635</v>
      </c>
      <c r="G37" s="136"/>
      <c r="H37" s="11" t="s">
        <v>800</v>
      </c>
      <c r="I37" s="14">
        <v>4.6100000000000003</v>
      </c>
      <c r="J37" s="109">
        <f t="shared" si="0"/>
        <v>55.320000000000007</v>
      </c>
      <c r="K37" s="115"/>
    </row>
    <row r="38" spans="1:11" ht="36">
      <c r="A38" s="114"/>
      <c r="B38" s="107">
        <v>12</v>
      </c>
      <c r="C38" s="10" t="s">
        <v>729</v>
      </c>
      <c r="D38" s="118" t="s">
        <v>776</v>
      </c>
      <c r="E38" s="118" t="s">
        <v>732</v>
      </c>
      <c r="F38" s="135" t="s">
        <v>635</v>
      </c>
      <c r="G38" s="136"/>
      <c r="H38" s="11" t="s">
        <v>800</v>
      </c>
      <c r="I38" s="14">
        <v>5.18</v>
      </c>
      <c r="J38" s="109">
        <f t="shared" si="0"/>
        <v>62.16</v>
      </c>
      <c r="K38" s="115"/>
    </row>
    <row r="39" spans="1:11" ht="36">
      <c r="A39" s="114"/>
      <c r="B39" s="107">
        <v>12</v>
      </c>
      <c r="C39" s="10" t="s">
        <v>729</v>
      </c>
      <c r="D39" s="118" t="s">
        <v>777</v>
      </c>
      <c r="E39" s="118" t="s">
        <v>733</v>
      </c>
      <c r="F39" s="135" t="s">
        <v>635</v>
      </c>
      <c r="G39" s="136"/>
      <c r="H39" s="11" t="s">
        <v>800</v>
      </c>
      <c r="I39" s="14">
        <v>5.68</v>
      </c>
      <c r="J39" s="109">
        <f t="shared" si="0"/>
        <v>68.16</v>
      </c>
      <c r="K39" s="115"/>
    </row>
    <row r="40" spans="1:11" ht="24">
      <c r="A40" s="114"/>
      <c r="B40" s="107">
        <v>10</v>
      </c>
      <c r="C40" s="10" t="s">
        <v>734</v>
      </c>
      <c r="D40" s="118" t="s">
        <v>778</v>
      </c>
      <c r="E40" s="118" t="s">
        <v>735</v>
      </c>
      <c r="F40" s="135" t="s">
        <v>239</v>
      </c>
      <c r="G40" s="136"/>
      <c r="H40" s="11" t="s">
        <v>736</v>
      </c>
      <c r="I40" s="14">
        <v>1.96</v>
      </c>
      <c r="J40" s="109">
        <f t="shared" si="0"/>
        <v>19.600000000000001</v>
      </c>
      <c r="K40" s="115"/>
    </row>
    <row r="41" spans="1:11" ht="24">
      <c r="A41" s="114"/>
      <c r="B41" s="107">
        <v>10</v>
      </c>
      <c r="C41" s="10" t="s">
        <v>734</v>
      </c>
      <c r="D41" s="118" t="s">
        <v>779</v>
      </c>
      <c r="E41" s="118" t="s">
        <v>737</v>
      </c>
      <c r="F41" s="135" t="s">
        <v>239</v>
      </c>
      <c r="G41" s="136"/>
      <c r="H41" s="11" t="s">
        <v>736</v>
      </c>
      <c r="I41" s="14">
        <v>2.42</v>
      </c>
      <c r="J41" s="109">
        <f t="shared" si="0"/>
        <v>24.2</v>
      </c>
      <c r="K41" s="115"/>
    </row>
    <row r="42" spans="1:11" ht="24">
      <c r="A42" s="114"/>
      <c r="B42" s="107">
        <v>10</v>
      </c>
      <c r="C42" s="10" t="s">
        <v>734</v>
      </c>
      <c r="D42" s="118" t="s">
        <v>780</v>
      </c>
      <c r="E42" s="118" t="s">
        <v>298</v>
      </c>
      <c r="F42" s="135" t="s">
        <v>239</v>
      </c>
      <c r="G42" s="136"/>
      <c r="H42" s="11" t="s">
        <v>736</v>
      </c>
      <c r="I42" s="14">
        <v>2.85</v>
      </c>
      <c r="J42" s="109">
        <f t="shared" si="0"/>
        <v>28.5</v>
      </c>
      <c r="K42" s="115"/>
    </row>
    <row r="43" spans="1:11" ht="24">
      <c r="A43" s="114"/>
      <c r="B43" s="107">
        <v>10</v>
      </c>
      <c r="C43" s="10" t="s">
        <v>734</v>
      </c>
      <c r="D43" s="118" t="s">
        <v>781</v>
      </c>
      <c r="E43" s="118" t="s">
        <v>738</v>
      </c>
      <c r="F43" s="135" t="s">
        <v>239</v>
      </c>
      <c r="G43" s="136"/>
      <c r="H43" s="11" t="s">
        <v>736</v>
      </c>
      <c r="I43" s="14">
        <v>3.16</v>
      </c>
      <c r="J43" s="109">
        <f t="shared" si="0"/>
        <v>31.6</v>
      </c>
      <c r="K43" s="115"/>
    </row>
    <row r="44" spans="1:11" ht="24">
      <c r="A44" s="114"/>
      <c r="B44" s="107">
        <v>10</v>
      </c>
      <c r="C44" s="10" t="s">
        <v>734</v>
      </c>
      <c r="D44" s="118" t="s">
        <v>782</v>
      </c>
      <c r="E44" s="118" t="s">
        <v>294</v>
      </c>
      <c r="F44" s="135" t="s">
        <v>239</v>
      </c>
      <c r="G44" s="136"/>
      <c r="H44" s="11" t="s">
        <v>736</v>
      </c>
      <c r="I44" s="14">
        <v>3.98</v>
      </c>
      <c r="J44" s="109">
        <f t="shared" si="0"/>
        <v>39.799999999999997</v>
      </c>
      <c r="K44" s="115"/>
    </row>
    <row r="45" spans="1:11" ht="24">
      <c r="A45" s="114"/>
      <c r="B45" s="107">
        <v>10</v>
      </c>
      <c r="C45" s="10" t="s">
        <v>739</v>
      </c>
      <c r="D45" s="118" t="s">
        <v>783</v>
      </c>
      <c r="E45" s="118" t="s">
        <v>735</v>
      </c>
      <c r="F45" s="135"/>
      <c r="G45" s="136"/>
      <c r="H45" s="11" t="s">
        <v>740</v>
      </c>
      <c r="I45" s="14">
        <v>4.04</v>
      </c>
      <c r="J45" s="109">
        <f t="shared" si="0"/>
        <v>40.4</v>
      </c>
      <c r="K45" s="115"/>
    </row>
    <row r="46" spans="1:11" ht="24">
      <c r="A46" s="114"/>
      <c r="B46" s="107">
        <v>10</v>
      </c>
      <c r="C46" s="10" t="s">
        <v>739</v>
      </c>
      <c r="D46" s="118" t="s">
        <v>784</v>
      </c>
      <c r="E46" s="118" t="s">
        <v>737</v>
      </c>
      <c r="F46" s="135"/>
      <c r="G46" s="136"/>
      <c r="H46" s="11" t="s">
        <v>740</v>
      </c>
      <c r="I46" s="14">
        <v>4.71</v>
      </c>
      <c r="J46" s="109">
        <f t="shared" si="0"/>
        <v>47.1</v>
      </c>
      <c r="K46" s="115"/>
    </row>
    <row r="47" spans="1:11" ht="24">
      <c r="A47" s="114"/>
      <c r="B47" s="107">
        <v>10</v>
      </c>
      <c r="C47" s="10" t="s">
        <v>739</v>
      </c>
      <c r="D47" s="118" t="s">
        <v>785</v>
      </c>
      <c r="E47" s="118" t="s">
        <v>298</v>
      </c>
      <c r="F47" s="135"/>
      <c r="G47" s="136"/>
      <c r="H47" s="11" t="s">
        <v>740</v>
      </c>
      <c r="I47" s="14">
        <v>5.42</v>
      </c>
      <c r="J47" s="109">
        <f t="shared" si="0"/>
        <v>54.2</v>
      </c>
      <c r="K47" s="115"/>
    </row>
    <row r="48" spans="1:11" ht="24">
      <c r="A48" s="114"/>
      <c r="B48" s="107">
        <v>15</v>
      </c>
      <c r="C48" s="10" t="s">
        <v>741</v>
      </c>
      <c r="D48" s="118" t="s">
        <v>741</v>
      </c>
      <c r="E48" s="118"/>
      <c r="F48" s="135"/>
      <c r="G48" s="136"/>
      <c r="H48" s="11" t="s">
        <v>742</v>
      </c>
      <c r="I48" s="14">
        <v>2.83</v>
      </c>
      <c r="J48" s="109">
        <f t="shared" si="0"/>
        <v>42.45</v>
      </c>
      <c r="K48" s="115"/>
    </row>
    <row r="49" spans="1:11" ht="24">
      <c r="A49" s="114"/>
      <c r="B49" s="107">
        <v>20</v>
      </c>
      <c r="C49" s="10" t="s">
        <v>743</v>
      </c>
      <c r="D49" s="118" t="s">
        <v>743</v>
      </c>
      <c r="E49" s="118"/>
      <c r="F49" s="135"/>
      <c r="G49" s="136"/>
      <c r="H49" s="11" t="s">
        <v>744</v>
      </c>
      <c r="I49" s="14">
        <v>1.24</v>
      </c>
      <c r="J49" s="109">
        <f t="shared" si="0"/>
        <v>24.8</v>
      </c>
      <c r="K49" s="115"/>
    </row>
    <row r="50" spans="1:11" ht="24">
      <c r="A50" s="114"/>
      <c r="B50" s="107">
        <v>15</v>
      </c>
      <c r="C50" s="10" t="s">
        <v>745</v>
      </c>
      <c r="D50" s="118" t="s">
        <v>786</v>
      </c>
      <c r="E50" s="118" t="s">
        <v>737</v>
      </c>
      <c r="F50" s="135"/>
      <c r="G50" s="136"/>
      <c r="H50" s="11" t="s">
        <v>746</v>
      </c>
      <c r="I50" s="14">
        <v>5.59</v>
      </c>
      <c r="J50" s="109">
        <f t="shared" si="0"/>
        <v>83.85</v>
      </c>
      <c r="K50" s="115"/>
    </row>
    <row r="51" spans="1:11" ht="24">
      <c r="A51" s="114"/>
      <c r="B51" s="107">
        <v>30</v>
      </c>
      <c r="C51" s="10" t="s">
        <v>745</v>
      </c>
      <c r="D51" s="118" t="s">
        <v>787</v>
      </c>
      <c r="E51" s="118" t="s">
        <v>298</v>
      </c>
      <c r="F51" s="135"/>
      <c r="G51" s="136"/>
      <c r="H51" s="11" t="s">
        <v>746</v>
      </c>
      <c r="I51" s="14">
        <v>6.45</v>
      </c>
      <c r="J51" s="109">
        <f t="shared" si="0"/>
        <v>193.5</v>
      </c>
      <c r="K51" s="115"/>
    </row>
    <row r="52" spans="1:11" ht="24">
      <c r="A52" s="114"/>
      <c r="B52" s="107">
        <v>25</v>
      </c>
      <c r="C52" s="10" t="s">
        <v>747</v>
      </c>
      <c r="D52" s="118" t="s">
        <v>747</v>
      </c>
      <c r="E52" s="118" t="s">
        <v>107</v>
      </c>
      <c r="F52" s="135"/>
      <c r="G52" s="136"/>
      <c r="H52" s="11" t="s">
        <v>748</v>
      </c>
      <c r="I52" s="14">
        <v>2.33</v>
      </c>
      <c r="J52" s="109">
        <f t="shared" si="0"/>
        <v>58.25</v>
      </c>
      <c r="K52" s="115"/>
    </row>
    <row r="53" spans="1:11" ht="48">
      <c r="A53" s="114"/>
      <c r="B53" s="107">
        <v>2</v>
      </c>
      <c r="C53" s="10" t="s">
        <v>749</v>
      </c>
      <c r="D53" s="118" t="s">
        <v>749</v>
      </c>
      <c r="E53" s="118" t="s">
        <v>699</v>
      </c>
      <c r="F53" s="135"/>
      <c r="G53" s="136"/>
      <c r="H53" s="11" t="s">
        <v>750</v>
      </c>
      <c r="I53" s="14">
        <v>21</v>
      </c>
      <c r="J53" s="109">
        <f t="shared" si="0"/>
        <v>42</v>
      </c>
      <c r="K53" s="115"/>
    </row>
    <row r="54" spans="1:11" ht="48">
      <c r="A54" s="114"/>
      <c r="B54" s="107">
        <v>1</v>
      </c>
      <c r="C54" s="10" t="s">
        <v>751</v>
      </c>
      <c r="D54" s="118" t="s">
        <v>751</v>
      </c>
      <c r="E54" s="118" t="s">
        <v>699</v>
      </c>
      <c r="F54" s="135"/>
      <c r="G54" s="136"/>
      <c r="H54" s="11" t="s">
        <v>752</v>
      </c>
      <c r="I54" s="14">
        <v>8.9499999999999993</v>
      </c>
      <c r="J54" s="109">
        <f t="shared" si="0"/>
        <v>8.9499999999999993</v>
      </c>
      <c r="K54" s="115"/>
    </row>
    <row r="55" spans="1:11" ht="48">
      <c r="A55" s="114"/>
      <c r="B55" s="107">
        <v>2</v>
      </c>
      <c r="C55" s="10" t="s">
        <v>753</v>
      </c>
      <c r="D55" s="118" t="s">
        <v>753</v>
      </c>
      <c r="E55" s="118" t="s">
        <v>699</v>
      </c>
      <c r="F55" s="135"/>
      <c r="G55" s="136"/>
      <c r="H55" s="11" t="s">
        <v>754</v>
      </c>
      <c r="I55" s="14">
        <v>24.07</v>
      </c>
      <c r="J55" s="109">
        <f t="shared" si="0"/>
        <v>48.14</v>
      </c>
      <c r="K55" s="115"/>
    </row>
    <row r="56" spans="1:11" ht="48">
      <c r="A56" s="114"/>
      <c r="B56" s="107">
        <v>2</v>
      </c>
      <c r="C56" s="10" t="s">
        <v>755</v>
      </c>
      <c r="D56" s="118" t="s">
        <v>755</v>
      </c>
      <c r="E56" s="118" t="s">
        <v>699</v>
      </c>
      <c r="F56" s="135"/>
      <c r="G56" s="136"/>
      <c r="H56" s="11" t="s">
        <v>756</v>
      </c>
      <c r="I56" s="14">
        <v>19.309999999999999</v>
      </c>
      <c r="J56" s="109">
        <f t="shared" si="0"/>
        <v>38.619999999999997</v>
      </c>
      <c r="K56" s="115"/>
    </row>
    <row r="57" spans="1:11" ht="24">
      <c r="A57" s="114"/>
      <c r="B57" s="107">
        <v>20</v>
      </c>
      <c r="C57" s="10" t="s">
        <v>597</v>
      </c>
      <c r="D57" s="118" t="s">
        <v>788</v>
      </c>
      <c r="E57" s="118" t="s">
        <v>314</v>
      </c>
      <c r="F57" s="135"/>
      <c r="G57" s="136"/>
      <c r="H57" s="11" t="s">
        <v>757</v>
      </c>
      <c r="I57" s="14">
        <v>1.98</v>
      </c>
      <c r="J57" s="109">
        <f t="shared" si="0"/>
        <v>39.6</v>
      </c>
      <c r="K57" s="115"/>
    </row>
    <row r="58" spans="1:11" ht="24">
      <c r="A58" s="114"/>
      <c r="B58" s="107">
        <v>20</v>
      </c>
      <c r="C58" s="10" t="s">
        <v>758</v>
      </c>
      <c r="D58" s="118" t="s">
        <v>789</v>
      </c>
      <c r="E58" s="118" t="s">
        <v>314</v>
      </c>
      <c r="F58" s="135" t="s">
        <v>759</v>
      </c>
      <c r="G58" s="136"/>
      <c r="H58" s="11" t="s">
        <v>760</v>
      </c>
      <c r="I58" s="14">
        <v>5.34</v>
      </c>
      <c r="J58" s="109">
        <f t="shared" si="0"/>
        <v>106.8</v>
      </c>
      <c r="K58" s="115"/>
    </row>
    <row r="59" spans="1:11" ht="24">
      <c r="A59" s="114"/>
      <c r="B59" s="107">
        <v>20</v>
      </c>
      <c r="C59" s="10" t="s">
        <v>758</v>
      </c>
      <c r="D59" s="118" t="s">
        <v>790</v>
      </c>
      <c r="E59" s="118" t="s">
        <v>701</v>
      </c>
      <c r="F59" s="135" t="s">
        <v>759</v>
      </c>
      <c r="G59" s="136"/>
      <c r="H59" s="11" t="s">
        <v>760</v>
      </c>
      <c r="I59" s="14">
        <v>5.49</v>
      </c>
      <c r="J59" s="109">
        <f t="shared" si="0"/>
        <v>109.80000000000001</v>
      </c>
      <c r="K59" s="115"/>
    </row>
    <row r="60" spans="1:11" ht="48">
      <c r="A60" s="114"/>
      <c r="B60" s="107">
        <v>2</v>
      </c>
      <c r="C60" s="10" t="s">
        <v>761</v>
      </c>
      <c r="D60" s="118" t="s">
        <v>761</v>
      </c>
      <c r="E60" s="118" t="s">
        <v>699</v>
      </c>
      <c r="F60" s="135"/>
      <c r="G60" s="136"/>
      <c r="H60" s="11" t="s">
        <v>762</v>
      </c>
      <c r="I60" s="14">
        <v>35.479999999999997</v>
      </c>
      <c r="J60" s="109">
        <f t="shared" si="0"/>
        <v>70.959999999999994</v>
      </c>
      <c r="K60" s="115"/>
    </row>
    <row r="61" spans="1:11" ht="48">
      <c r="A61" s="114"/>
      <c r="B61" s="107">
        <v>2</v>
      </c>
      <c r="C61" s="10" t="s">
        <v>763</v>
      </c>
      <c r="D61" s="118" t="s">
        <v>763</v>
      </c>
      <c r="E61" s="118" t="s">
        <v>699</v>
      </c>
      <c r="F61" s="135"/>
      <c r="G61" s="136"/>
      <c r="H61" s="11" t="s">
        <v>764</v>
      </c>
      <c r="I61" s="14">
        <v>36.32</v>
      </c>
      <c r="J61" s="109">
        <f t="shared" si="0"/>
        <v>72.64</v>
      </c>
      <c r="K61" s="115"/>
    </row>
    <row r="62" spans="1:11" ht="24">
      <c r="A62" s="114"/>
      <c r="B62" s="107">
        <v>10</v>
      </c>
      <c r="C62" s="10" t="s">
        <v>765</v>
      </c>
      <c r="D62" s="118" t="s">
        <v>791</v>
      </c>
      <c r="E62" s="118" t="s">
        <v>766</v>
      </c>
      <c r="F62" s="135" t="s">
        <v>273</v>
      </c>
      <c r="G62" s="136"/>
      <c r="H62" s="11" t="s">
        <v>767</v>
      </c>
      <c r="I62" s="14">
        <v>5.75</v>
      </c>
      <c r="J62" s="109">
        <f t="shared" si="0"/>
        <v>57.5</v>
      </c>
      <c r="K62" s="115"/>
    </row>
    <row r="63" spans="1:11" ht="24">
      <c r="A63" s="114"/>
      <c r="B63" s="107">
        <v>4</v>
      </c>
      <c r="C63" s="10" t="s">
        <v>768</v>
      </c>
      <c r="D63" s="118" t="s">
        <v>768</v>
      </c>
      <c r="E63" s="118" t="s">
        <v>769</v>
      </c>
      <c r="F63" s="135"/>
      <c r="G63" s="136"/>
      <c r="H63" s="11" t="s">
        <v>770</v>
      </c>
      <c r="I63" s="14">
        <v>4.91</v>
      </c>
      <c r="J63" s="109">
        <f t="shared" si="0"/>
        <v>19.64</v>
      </c>
      <c r="K63" s="115"/>
    </row>
    <row r="64" spans="1:11" ht="24">
      <c r="A64" s="114"/>
      <c r="B64" s="107">
        <v>10</v>
      </c>
      <c r="C64" s="10" t="s">
        <v>771</v>
      </c>
      <c r="D64" s="118" t="s">
        <v>792</v>
      </c>
      <c r="E64" s="118" t="s">
        <v>572</v>
      </c>
      <c r="F64" s="135" t="s">
        <v>239</v>
      </c>
      <c r="G64" s="136"/>
      <c r="H64" s="11" t="s">
        <v>772</v>
      </c>
      <c r="I64" s="14">
        <v>1.82</v>
      </c>
      <c r="J64" s="109">
        <f t="shared" si="0"/>
        <v>18.2</v>
      </c>
      <c r="K64" s="115"/>
    </row>
    <row r="65" spans="1:11" ht="24">
      <c r="A65" s="114"/>
      <c r="B65" s="107">
        <v>30</v>
      </c>
      <c r="C65" s="10" t="s">
        <v>771</v>
      </c>
      <c r="D65" s="118" t="s">
        <v>793</v>
      </c>
      <c r="E65" s="118" t="s">
        <v>735</v>
      </c>
      <c r="F65" s="135" t="s">
        <v>239</v>
      </c>
      <c r="G65" s="136"/>
      <c r="H65" s="11" t="s">
        <v>772</v>
      </c>
      <c r="I65" s="14">
        <v>2.09</v>
      </c>
      <c r="J65" s="109">
        <f t="shared" si="0"/>
        <v>62.699999999999996</v>
      </c>
      <c r="K65" s="115"/>
    </row>
    <row r="66" spans="1:11" ht="24">
      <c r="A66" s="114"/>
      <c r="B66" s="107">
        <v>20</v>
      </c>
      <c r="C66" s="10" t="s">
        <v>771</v>
      </c>
      <c r="D66" s="118" t="s">
        <v>794</v>
      </c>
      <c r="E66" s="118" t="s">
        <v>737</v>
      </c>
      <c r="F66" s="135" t="s">
        <v>239</v>
      </c>
      <c r="G66" s="136"/>
      <c r="H66" s="11" t="s">
        <v>772</v>
      </c>
      <c r="I66" s="14">
        <v>2.4500000000000002</v>
      </c>
      <c r="J66" s="109">
        <f t="shared" si="0"/>
        <v>49</v>
      </c>
      <c r="K66" s="115"/>
    </row>
    <row r="67" spans="1:11" ht="24">
      <c r="A67" s="114"/>
      <c r="B67" s="107">
        <v>20</v>
      </c>
      <c r="C67" s="10" t="s">
        <v>771</v>
      </c>
      <c r="D67" s="118" t="s">
        <v>795</v>
      </c>
      <c r="E67" s="118" t="s">
        <v>298</v>
      </c>
      <c r="F67" s="135" t="s">
        <v>239</v>
      </c>
      <c r="G67" s="136"/>
      <c r="H67" s="11" t="s">
        <v>772</v>
      </c>
      <c r="I67" s="14">
        <v>2.72</v>
      </c>
      <c r="J67" s="109">
        <f t="shared" si="0"/>
        <v>54.400000000000006</v>
      </c>
      <c r="K67" s="115"/>
    </row>
    <row r="68" spans="1:11" ht="24">
      <c r="A68" s="114"/>
      <c r="B68" s="107">
        <v>10</v>
      </c>
      <c r="C68" s="10" t="s">
        <v>771</v>
      </c>
      <c r="D68" s="118" t="s">
        <v>796</v>
      </c>
      <c r="E68" s="118" t="s">
        <v>738</v>
      </c>
      <c r="F68" s="135" t="s">
        <v>239</v>
      </c>
      <c r="G68" s="136"/>
      <c r="H68" s="11" t="s">
        <v>772</v>
      </c>
      <c r="I68" s="14">
        <v>3.2</v>
      </c>
      <c r="J68" s="109">
        <f t="shared" si="0"/>
        <v>32</v>
      </c>
      <c r="K68" s="115"/>
    </row>
    <row r="69" spans="1:11" ht="24.75" thickBot="1">
      <c r="A69" s="114"/>
      <c r="B69" s="107">
        <v>15</v>
      </c>
      <c r="C69" s="10" t="s">
        <v>771</v>
      </c>
      <c r="D69" s="118" t="s">
        <v>797</v>
      </c>
      <c r="E69" s="118" t="s">
        <v>294</v>
      </c>
      <c r="F69" s="135" t="s">
        <v>239</v>
      </c>
      <c r="G69" s="136"/>
      <c r="H69" s="11" t="s">
        <v>772</v>
      </c>
      <c r="I69" s="14">
        <v>3.88</v>
      </c>
      <c r="J69" s="109">
        <f t="shared" si="0"/>
        <v>58.199999999999996</v>
      </c>
      <c r="K69" s="115"/>
    </row>
    <row r="70" spans="1:11" ht="14.25" thickTop="1" thickBot="1">
      <c r="A70" s="114"/>
      <c r="B70" s="130"/>
      <c r="C70" s="131"/>
      <c r="D70" s="131"/>
      <c r="E70" s="131"/>
      <c r="F70" s="145"/>
      <c r="G70" s="145"/>
      <c r="H70" s="131" t="s">
        <v>808</v>
      </c>
      <c r="I70" s="131"/>
      <c r="J70" s="132"/>
      <c r="K70" s="115"/>
    </row>
    <row r="71" spans="1:11" ht="35.1" customHeight="1" thickTop="1">
      <c r="A71" s="114"/>
      <c r="B71" s="108">
        <v>1</v>
      </c>
      <c r="C71" s="12" t="s">
        <v>805</v>
      </c>
      <c r="D71" s="119" t="s">
        <v>805</v>
      </c>
      <c r="E71" s="119" t="s">
        <v>699</v>
      </c>
      <c r="F71" s="146"/>
      <c r="G71" s="147"/>
      <c r="H71" s="13" t="s">
        <v>806</v>
      </c>
      <c r="I71" s="15">
        <v>15.01</v>
      </c>
      <c r="J71" s="110">
        <f t="shared" ref="J71" si="1">I71*B71</f>
        <v>15.01</v>
      </c>
      <c r="K71" s="115"/>
    </row>
    <row r="72" spans="1:11">
      <c r="A72" s="114"/>
      <c r="B72" s="126"/>
      <c r="C72" s="126"/>
      <c r="D72" s="126"/>
      <c r="E72" s="126"/>
      <c r="F72" s="126"/>
      <c r="G72" s="126"/>
      <c r="H72" s="126"/>
      <c r="I72" s="127" t="s">
        <v>255</v>
      </c>
      <c r="J72" s="128">
        <f>SUM(J22:J71)</f>
        <v>2183.02</v>
      </c>
      <c r="K72" s="115"/>
    </row>
    <row r="73" spans="1:11">
      <c r="A73" s="114"/>
      <c r="B73" s="126"/>
      <c r="C73" s="126"/>
      <c r="D73" s="126"/>
      <c r="E73" s="126"/>
      <c r="F73" s="126"/>
      <c r="G73" s="126"/>
      <c r="H73" s="126"/>
      <c r="I73" s="127" t="s">
        <v>803</v>
      </c>
      <c r="J73" s="128">
        <f>J72*-0.3</f>
        <v>-654.90599999999995</v>
      </c>
      <c r="K73" s="115"/>
    </row>
    <row r="74" spans="1:11" outlineLevel="1">
      <c r="A74" s="114"/>
      <c r="B74" s="126"/>
      <c r="C74" s="126"/>
      <c r="D74" s="126"/>
      <c r="E74" s="126"/>
      <c r="F74" s="126"/>
      <c r="G74" s="126"/>
      <c r="H74" s="126"/>
      <c r="I74" s="127" t="s">
        <v>804</v>
      </c>
      <c r="J74" s="128">
        <v>0</v>
      </c>
      <c r="K74" s="115"/>
    </row>
    <row r="75" spans="1:11">
      <c r="A75" s="114"/>
      <c r="B75" s="126"/>
      <c r="C75" s="126"/>
      <c r="D75" s="126"/>
      <c r="E75" s="126"/>
      <c r="F75" s="126"/>
      <c r="G75" s="126"/>
      <c r="H75" s="126"/>
      <c r="I75" s="127" t="s">
        <v>257</v>
      </c>
      <c r="J75" s="133">
        <f>SUM(J72:J74)</f>
        <v>1528.114</v>
      </c>
      <c r="K75" s="115"/>
    </row>
    <row r="76" spans="1:11">
      <c r="A76" s="6"/>
      <c r="B76" s="7"/>
      <c r="C76" s="7"/>
      <c r="D76" s="7"/>
      <c r="E76" s="7"/>
      <c r="F76" s="7"/>
      <c r="G76" s="7"/>
      <c r="H76" s="7" t="s">
        <v>807</v>
      </c>
      <c r="I76" s="7"/>
      <c r="J76" s="7"/>
      <c r="K76" s="8"/>
    </row>
    <row r="78" spans="1:11">
      <c r="H78" s="1" t="s">
        <v>801</v>
      </c>
      <c r="I78" s="91">
        <f>'Tax Invoice'!E14</f>
        <v>25.55</v>
      </c>
    </row>
    <row r="79" spans="1:11">
      <c r="H79" s="1" t="s">
        <v>705</v>
      </c>
      <c r="I79" s="91">
        <f>'Tax Invoice'!M11</f>
        <v>34.979999999999997</v>
      </c>
    </row>
    <row r="80" spans="1:11">
      <c r="H80" s="1" t="s">
        <v>708</v>
      </c>
      <c r="I80" s="91">
        <f>I82/I79</f>
        <v>1594.5157518582048</v>
      </c>
    </row>
    <row r="81" spans="8:9">
      <c r="H81" s="1" t="s">
        <v>709</v>
      </c>
      <c r="I81" s="91">
        <f>I83/I79</f>
        <v>1116.1610263007435</v>
      </c>
    </row>
    <row r="82" spans="8:9">
      <c r="H82" s="1" t="s">
        <v>706</v>
      </c>
      <c r="I82" s="91">
        <f>J72*I78</f>
        <v>55776.161</v>
      </c>
    </row>
    <row r="83" spans="8:9">
      <c r="H83" s="1" t="s">
        <v>707</v>
      </c>
      <c r="I83" s="91">
        <f>J75*I78</f>
        <v>39043.312700000002</v>
      </c>
    </row>
  </sheetData>
  <mergeCells count="54">
    <mergeCell ref="F33:G33"/>
    <mergeCell ref="F34:G34"/>
    <mergeCell ref="F70:G70"/>
    <mergeCell ref="F71:G71"/>
    <mergeCell ref="F28:G28"/>
    <mergeCell ref="F29:G29"/>
    <mergeCell ref="F30:G30"/>
    <mergeCell ref="F31:G31"/>
    <mergeCell ref="F32:G32"/>
    <mergeCell ref="F35:G35"/>
    <mergeCell ref="F36:G36"/>
    <mergeCell ref="F37:G37"/>
    <mergeCell ref="F38:G38"/>
    <mergeCell ref="F39:G39"/>
    <mergeCell ref="F40:G40"/>
    <mergeCell ref="F41:G41"/>
    <mergeCell ref="F23:G23"/>
    <mergeCell ref="F24:G24"/>
    <mergeCell ref="F25:G25"/>
    <mergeCell ref="F26:G26"/>
    <mergeCell ref="F27:G27"/>
    <mergeCell ref="J10:J11"/>
    <mergeCell ref="J14:J15"/>
    <mergeCell ref="F20:G20"/>
    <mergeCell ref="F21:G21"/>
    <mergeCell ref="F22:G22"/>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7:G67"/>
    <mergeCell ref="F68:G68"/>
    <mergeCell ref="F69:G69"/>
    <mergeCell ref="F62:G62"/>
    <mergeCell ref="F63:G63"/>
    <mergeCell ref="F64:G64"/>
    <mergeCell ref="F65:G65"/>
    <mergeCell ref="F66:G66"/>
  </mergeCells>
  <printOptions horizontalCentered="1"/>
  <pageMargins left="0.11" right="0.11" top="0.32" bottom="0.31" header="0.17" footer="0.12000000000000001"/>
  <pageSetup paperSize="9" scale="70"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69"/>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634</v>
      </c>
      <c r="O1" t="s">
        <v>144</v>
      </c>
      <c r="T1" t="s">
        <v>255</v>
      </c>
      <c r="U1">
        <v>2168.0099999999998</v>
      </c>
    </row>
    <row r="2" spans="1:21" ht="15.75">
      <c r="A2" s="114"/>
      <c r="B2" s="124" t="s">
        <v>134</v>
      </c>
      <c r="C2" s="120"/>
      <c r="D2" s="120"/>
      <c r="E2" s="120"/>
      <c r="F2" s="120"/>
      <c r="G2" s="120"/>
      <c r="H2" s="120"/>
      <c r="I2" s="125" t="s">
        <v>140</v>
      </c>
      <c r="J2" s="115"/>
      <c r="T2" t="s">
        <v>184</v>
      </c>
      <c r="U2">
        <v>108.4</v>
      </c>
    </row>
    <row r="3" spans="1:21">
      <c r="A3" s="114"/>
      <c r="B3" s="121" t="s">
        <v>135</v>
      </c>
      <c r="C3" s="120"/>
      <c r="D3" s="120"/>
      <c r="E3" s="120"/>
      <c r="F3" s="120"/>
      <c r="G3" s="120"/>
      <c r="H3" s="120"/>
      <c r="I3" s="120"/>
      <c r="J3" s="115"/>
      <c r="T3" t="s">
        <v>185</v>
      </c>
    </row>
    <row r="4" spans="1:21">
      <c r="A4" s="114"/>
      <c r="B4" s="121" t="s">
        <v>136</v>
      </c>
      <c r="C4" s="120"/>
      <c r="D4" s="120"/>
      <c r="E4" s="120"/>
      <c r="F4" s="120"/>
      <c r="G4" s="120"/>
      <c r="H4" s="120"/>
      <c r="I4" s="120"/>
      <c r="J4" s="115"/>
      <c r="T4" t="s">
        <v>257</v>
      </c>
      <c r="U4">
        <v>2276.41</v>
      </c>
    </row>
    <row r="5" spans="1:21">
      <c r="A5" s="114"/>
      <c r="B5" s="121" t="s">
        <v>137</v>
      </c>
      <c r="C5" s="120"/>
      <c r="D5" s="120"/>
      <c r="E5" s="120"/>
      <c r="F5" s="120"/>
      <c r="G5" s="120"/>
      <c r="H5" s="120"/>
      <c r="I5" s="120"/>
      <c r="J5" s="115"/>
      <c r="S5" t="s">
        <v>798</v>
      </c>
    </row>
    <row r="6" spans="1:21">
      <c r="A6" s="114"/>
      <c r="B6" s="121" t="s">
        <v>138</v>
      </c>
      <c r="C6" s="120"/>
      <c r="D6" s="120"/>
      <c r="E6" s="120"/>
      <c r="F6" s="120"/>
      <c r="G6" s="120"/>
      <c r="H6" s="120"/>
      <c r="I6" s="120"/>
      <c r="J6" s="115"/>
    </row>
    <row r="7" spans="1:21">
      <c r="A7" s="114"/>
      <c r="B7" s="121" t="s">
        <v>139</v>
      </c>
      <c r="C7" s="120"/>
      <c r="D7" s="120"/>
      <c r="E7" s="120"/>
      <c r="F7" s="120"/>
      <c r="G7" s="120"/>
      <c r="H7" s="120"/>
      <c r="I7" s="120"/>
      <c r="J7" s="115"/>
    </row>
    <row r="8" spans="1:21">
      <c r="A8" s="114"/>
      <c r="B8" s="120"/>
      <c r="C8" s="120"/>
      <c r="D8" s="120"/>
      <c r="E8" s="120"/>
      <c r="F8" s="120"/>
      <c r="G8" s="120"/>
      <c r="H8" s="120"/>
      <c r="I8" s="120"/>
      <c r="J8" s="115"/>
    </row>
    <row r="9" spans="1:21">
      <c r="A9" s="114"/>
      <c r="B9" s="101" t="s">
        <v>0</v>
      </c>
      <c r="C9" s="102"/>
      <c r="D9" s="102"/>
      <c r="E9" s="103"/>
      <c r="F9" s="98"/>
      <c r="G9" s="99" t="s">
        <v>7</v>
      </c>
      <c r="H9" s="120"/>
      <c r="I9" s="99" t="s">
        <v>195</v>
      </c>
      <c r="J9" s="115"/>
    </row>
    <row r="10" spans="1:21">
      <c r="A10" s="114"/>
      <c r="B10" s="114" t="s">
        <v>710</v>
      </c>
      <c r="C10" s="120"/>
      <c r="D10" s="120"/>
      <c r="E10" s="115"/>
      <c r="F10" s="116"/>
      <c r="G10" s="116" t="s">
        <v>710</v>
      </c>
      <c r="H10" s="120"/>
      <c r="I10" s="137"/>
      <c r="J10" s="115"/>
    </row>
    <row r="11" spans="1:21">
      <c r="A11" s="114"/>
      <c r="B11" s="114" t="s">
        <v>711</v>
      </c>
      <c r="C11" s="120"/>
      <c r="D11" s="120"/>
      <c r="E11" s="115"/>
      <c r="F11" s="116"/>
      <c r="G11" s="116" t="s">
        <v>711</v>
      </c>
      <c r="H11" s="120"/>
      <c r="I11" s="138"/>
      <c r="J11" s="115"/>
    </row>
    <row r="12" spans="1:21">
      <c r="A12" s="114"/>
      <c r="B12" s="114" t="s">
        <v>712</v>
      </c>
      <c r="C12" s="120"/>
      <c r="D12" s="120"/>
      <c r="E12" s="115"/>
      <c r="F12" s="116"/>
      <c r="G12" s="116" t="s">
        <v>712</v>
      </c>
      <c r="H12" s="120"/>
      <c r="I12" s="120"/>
      <c r="J12" s="115"/>
    </row>
    <row r="13" spans="1:21">
      <c r="A13" s="114"/>
      <c r="B13" s="114" t="s">
        <v>713</v>
      </c>
      <c r="C13" s="120"/>
      <c r="D13" s="120"/>
      <c r="E13" s="115"/>
      <c r="F13" s="116"/>
      <c r="G13" s="116" t="s">
        <v>713</v>
      </c>
      <c r="H13" s="120"/>
      <c r="I13" s="99" t="s">
        <v>11</v>
      </c>
      <c r="J13" s="115"/>
    </row>
    <row r="14" spans="1:21">
      <c r="A14" s="114"/>
      <c r="B14" s="114" t="s">
        <v>190</v>
      </c>
      <c r="C14" s="120"/>
      <c r="D14" s="120"/>
      <c r="E14" s="115"/>
      <c r="F14" s="116"/>
      <c r="G14" s="116" t="s">
        <v>190</v>
      </c>
      <c r="H14" s="120"/>
      <c r="I14" s="139">
        <v>45161</v>
      </c>
      <c r="J14" s="115"/>
    </row>
    <row r="15" spans="1:21">
      <c r="A15" s="114"/>
      <c r="B15" s="6" t="s">
        <v>6</v>
      </c>
      <c r="C15" s="7"/>
      <c r="D15" s="7"/>
      <c r="E15" s="8"/>
      <c r="F15" s="116"/>
      <c r="G15" s="9" t="s">
        <v>6</v>
      </c>
      <c r="H15" s="120"/>
      <c r="I15" s="140"/>
      <c r="J15" s="115"/>
    </row>
    <row r="16" spans="1:21">
      <c r="A16" s="114"/>
      <c r="B16" s="120"/>
      <c r="C16" s="120"/>
      <c r="D16" s="120"/>
      <c r="E16" s="120"/>
      <c r="F16" s="120"/>
      <c r="G16" s="120"/>
      <c r="H16" s="123" t="s">
        <v>142</v>
      </c>
      <c r="I16" s="129">
        <v>39728</v>
      </c>
      <c r="J16" s="115"/>
    </row>
    <row r="17" spans="1:16">
      <c r="A17" s="114"/>
      <c r="B17" s="120" t="s">
        <v>714</v>
      </c>
      <c r="C17" s="120"/>
      <c r="D17" s="120"/>
      <c r="E17" s="120"/>
      <c r="F17" s="120"/>
      <c r="G17" s="120"/>
      <c r="H17" s="123" t="s">
        <v>143</v>
      </c>
      <c r="I17" s="129"/>
      <c r="J17" s="115"/>
    </row>
    <row r="18" spans="1:16" ht="18">
      <c r="A18" s="114"/>
      <c r="B18" s="120" t="s">
        <v>715</v>
      </c>
      <c r="C18" s="120"/>
      <c r="D18" s="120"/>
      <c r="E18" s="120"/>
      <c r="F18" s="120"/>
      <c r="G18" s="120"/>
      <c r="H18" s="122" t="s">
        <v>258</v>
      </c>
      <c r="I18" s="104" t="s">
        <v>166</v>
      </c>
      <c r="J18" s="115"/>
    </row>
    <row r="19" spans="1:16">
      <c r="A19" s="114"/>
      <c r="B19" s="120"/>
      <c r="C19" s="120"/>
      <c r="D19" s="120"/>
      <c r="E19" s="120"/>
      <c r="F19" s="120"/>
      <c r="G19" s="120"/>
      <c r="H19" s="120"/>
      <c r="I19" s="120"/>
      <c r="J19" s="115"/>
      <c r="P19">
        <v>45161</v>
      </c>
    </row>
    <row r="20" spans="1:16">
      <c r="A20" s="114"/>
      <c r="B20" s="100" t="s">
        <v>198</v>
      </c>
      <c r="C20" s="100" t="s">
        <v>199</v>
      </c>
      <c r="D20" s="117" t="s">
        <v>200</v>
      </c>
      <c r="E20" s="141" t="s">
        <v>201</v>
      </c>
      <c r="F20" s="142"/>
      <c r="G20" s="100" t="s">
        <v>169</v>
      </c>
      <c r="H20" s="100" t="s">
        <v>202</v>
      </c>
      <c r="I20" s="100" t="s">
        <v>21</v>
      </c>
      <c r="J20" s="115"/>
    </row>
    <row r="21" spans="1:16">
      <c r="A21" s="114"/>
      <c r="B21" s="105"/>
      <c r="C21" s="105"/>
      <c r="D21" s="106"/>
      <c r="E21" s="143"/>
      <c r="F21" s="144"/>
      <c r="G21" s="105" t="s">
        <v>141</v>
      </c>
      <c r="H21" s="105"/>
      <c r="I21" s="105"/>
      <c r="J21" s="115"/>
    </row>
    <row r="22" spans="1:16" ht="276">
      <c r="A22" s="114"/>
      <c r="B22" s="107">
        <v>1</v>
      </c>
      <c r="C22" s="10" t="s">
        <v>716</v>
      </c>
      <c r="D22" s="118" t="s">
        <v>204</v>
      </c>
      <c r="E22" s="135" t="s">
        <v>239</v>
      </c>
      <c r="F22" s="136"/>
      <c r="G22" s="11" t="s">
        <v>717</v>
      </c>
      <c r="H22" s="14">
        <v>35.869999999999997</v>
      </c>
      <c r="I22" s="109">
        <f t="shared" ref="I22:I69" si="0">H22*B22</f>
        <v>35.869999999999997</v>
      </c>
      <c r="J22" s="115"/>
    </row>
    <row r="23" spans="1:16" ht="180">
      <c r="A23" s="114"/>
      <c r="B23" s="107">
        <v>25</v>
      </c>
      <c r="C23" s="10" t="s">
        <v>662</v>
      </c>
      <c r="D23" s="118" t="s">
        <v>25</v>
      </c>
      <c r="E23" s="135" t="s">
        <v>107</v>
      </c>
      <c r="F23" s="136"/>
      <c r="G23" s="11" t="s">
        <v>718</v>
      </c>
      <c r="H23" s="14">
        <v>1.1200000000000001</v>
      </c>
      <c r="I23" s="109">
        <f t="shared" si="0"/>
        <v>28.000000000000004</v>
      </c>
      <c r="J23" s="115"/>
    </row>
    <row r="24" spans="1:16" ht="180">
      <c r="A24" s="114"/>
      <c r="B24" s="107">
        <v>25</v>
      </c>
      <c r="C24" s="10" t="s">
        <v>662</v>
      </c>
      <c r="D24" s="118" t="s">
        <v>26</v>
      </c>
      <c r="E24" s="135" t="s">
        <v>107</v>
      </c>
      <c r="F24" s="136"/>
      <c r="G24" s="11" t="s">
        <v>718</v>
      </c>
      <c r="H24" s="14">
        <v>1.1200000000000001</v>
      </c>
      <c r="I24" s="109">
        <f t="shared" si="0"/>
        <v>28.000000000000004</v>
      </c>
      <c r="J24" s="115"/>
    </row>
    <row r="25" spans="1:16" ht="120">
      <c r="A25" s="114"/>
      <c r="B25" s="107">
        <v>25</v>
      </c>
      <c r="C25" s="10" t="s">
        <v>619</v>
      </c>
      <c r="D25" s="118" t="s">
        <v>25</v>
      </c>
      <c r="E25" s="135" t="s">
        <v>107</v>
      </c>
      <c r="F25" s="136"/>
      <c r="G25" s="11" t="s">
        <v>621</v>
      </c>
      <c r="H25" s="14">
        <v>1.05</v>
      </c>
      <c r="I25" s="109">
        <f t="shared" si="0"/>
        <v>26.25</v>
      </c>
      <c r="J25" s="115"/>
    </row>
    <row r="26" spans="1:16" ht="120">
      <c r="A26" s="114"/>
      <c r="B26" s="107">
        <v>25</v>
      </c>
      <c r="C26" s="10" t="s">
        <v>619</v>
      </c>
      <c r="D26" s="118" t="s">
        <v>26</v>
      </c>
      <c r="E26" s="135" t="s">
        <v>107</v>
      </c>
      <c r="F26" s="136"/>
      <c r="G26" s="11" t="s">
        <v>621</v>
      </c>
      <c r="H26" s="14">
        <v>1.05</v>
      </c>
      <c r="I26" s="109">
        <f t="shared" si="0"/>
        <v>26.25</v>
      </c>
      <c r="J26" s="115"/>
    </row>
    <row r="27" spans="1:16" ht="180">
      <c r="A27" s="114"/>
      <c r="B27" s="107">
        <v>20</v>
      </c>
      <c r="C27" s="10" t="s">
        <v>719</v>
      </c>
      <c r="D27" s="118" t="s">
        <v>720</v>
      </c>
      <c r="E27" s="135"/>
      <c r="F27" s="136"/>
      <c r="G27" s="11" t="s">
        <v>799</v>
      </c>
      <c r="H27" s="14">
        <v>1.84</v>
      </c>
      <c r="I27" s="109">
        <f t="shared" si="0"/>
        <v>36.800000000000004</v>
      </c>
      <c r="J27" s="115"/>
    </row>
    <row r="28" spans="1:16" ht="108">
      <c r="A28" s="114"/>
      <c r="B28" s="107">
        <v>10</v>
      </c>
      <c r="C28" s="10" t="s">
        <v>721</v>
      </c>
      <c r="D28" s="118" t="s">
        <v>25</v>
      </c>
      <c r="E28" s="135" t="s">
        <v>272</v>
      </c>
      <c r="F28" s="136"/>
      <c r="G28" s="11" t="s">
        <v>722</v>
      </c>
      <c r="H28" s="14">
        <v>1.08</v>
      </c>
      <c r="I28" s="109">
        <f t="shared" si="0"/>
        <v>10.8</v>
      </c>
      <c r="J28" s="115"/>
    </row>
    <row r="29" spans="1:16" ht="108">
      <c r="A29" s="114"/>
      <c r="B29" s="107">
        <v>10</v>
      </c>
      <c r="C29" s="10" t="s">
        <v>721</v>
      </c>
      <c r="D29" s="118" t="s">
        <v>26</v>
      </c>
      <c r="E29" s="135" t="s">
        <v>272</v>
      </c>
      <c r="F29" s="136"/>
      <c r="G29" s="11" t="s">
        <v>722</v>
      </c>
      <c r="H29" s="14">
        <v>1.08</v>
      </c>
      <c r="I29" s="109">
        <f t="shared" si="0"/>
        <v>10.8</v>
      </c>
      <c r="J29" s="115"/>
    </row>
    <row r="30" spans="1:16" ht="108">
      <c r="A30" s="114"/>
      <c r="B30" s="107">
        <v>15</v>
      </c>
      <c r="C30" s="10" t="s">
        <v>723</v>
      </c>
      <c r="D30" s="118" t="s">
        <v>25</v>
      </c>
      <c r="E30" s="135" t="s">
        <v>272</v>
      </c>
      <c r="F30" s="136"/>
      <c r="G30" s="11" t="s">
        <v>724</v>
      </c>
      <c r="H30" s="14">
        <v>0.98</v>
      </c>
      <c r="I30" s="109">
        <f t="shared" si="0"/>
        <v>14.7</v>
      </c>
      <c r="J30" s="115"/>
    </row>
    <row r="31" spans="1:16" ht="108">
      <c r="A31" s="114"/>
      <c r="B31" s="107">
        <v>15</v>
      </c>
      <c r="C31" s="10" t="s">
        <v>723</v>
      </c>
      <c r="D31" s="118" t="s">
        <v>26</v>
      </c>
      <c r="E31" s="135" t="s">
        <v>272</v>
      </c>
      <c r="F31" s="136"/>
      <c r="G31" s="11" t="s">
        <v>724</v>
      </c>
      <c r="H31" s="14">
        <v>0.98</v>
      </c>
      <c r="I31" s="109">
        <f t="shared" si="0"/>
        <v>14.7</v>
      </c>
      <c r="J31" s="115"/>
    </row>
    <row r="32" spans="1:16" ht="228">
      <c r="A32" s="114"/>
      <c r="B32" s="107">
        <v>10</v>
      </c>
      <c r="C32" s="10" t="s">
        <v>725</v>
      </c>
      <c r="D32" s="118" t="s">
        <v>25</v>
      </c>
      <c r="E32" s="135"/>
      <c r="F32" s="136"/>
      <c r="G32" s="11" t="s">
        <v>726</v>
      </c>
      <c r="H32" s="14">
        <v>3</v>
      </c>
      <c r="I32" s="109">
        <f t="shared" si="0"/>
        <v>30</v>
      </c>
      <c r="J32" s="115"/>
    </row>
    <row r="33" spans="1:10" ht="228">
      <c r="A33" s="114"/>
      <c r="B33" s="107">
        <v>10</v>
      </c>
      <c r="C33" s="10" t="s">
        <v>725</v>
      </c>
      <c r="D33" s="118" t="s">
        <v>26</v>
      </c>
      <c r="E33" s="135"/>
      <c r="F33" s="136"/>
      <c r="G33" s="11" t="s">
        <v>726</v>
      </c>
      <c r="H33" s="14">
        <v>3</v>
      </c>
      <c r="I33" s="109">
        <f t="shared" si="0"/>
        <v>30</v>
      </c>
      <c r="J33" s="115"/>
    </row>
    <row r="34" spans="1:10" ht="240">
      <c r="A34" s="114"/>
      <c r="B34" s="107">
        <v>10</v>
      </c>
      <c r="C34" s="10" t="s">
        <v>727</v>
      </c>
      <c r="D34" s="118" t="s">
        <v>25</v>
      </c>
      <c r="E34" s="135"/>
      <c r="F34" s="136"/>
      <c r="G34" s="11" t="s">
        <v>728</v>
      </c>
      <c r="H34" s="14">
        <v>3.09</v>
      </c>
      <c r="I34" s="109">
        <f t="shared" si="0"/>
        <v>30.9</v>
      </c>
      <c r="J34" s="115"/>
    </row>
    <row r="35" spans="1:10" ht="240">
      <c r="A35" s="114"/>
      <c r="B35" s="107">
        <v>10</v>
      </c>
      <c r="C35" s="10" t="s">
        <v>727</v>
      </c>
      <c r="D35" s="118" t="s">
        <v>26</v>
      </c>
      <c r="E35" s="135"/>
      <c r="F35" s="136"/>
      <c r="G35" s="11" t="s">
        <v>728</v>
      </c>
      <c r="H35" s="14">
        <v>3.09</v>
      </c>
      <c r="I35" s="109">
        <f t="shared" si="0"/>
        <v>30.9</v>
      </c>
      <c r="J35" s="115"/>
    </row>
    <row r="36" spans="1:10" ht="240">
      <c r="A36" s="114"/>
      <c r="B36" s="107">
        <v>12</v>
      </c>
      <c r="C36" s="10" t="s">
        <v>729</v>
      </c>
      <c r="D36" s="118" t="s">
        <v>730</v>
      </c>
      <c r="E36" s="135" t="s">
        <v>635</v>
      </c>
      <c r="F36" s="136"/>
      <c r="G36" s="11" t="s">
        <v>800</v>
      </c>
      <c r="H36" s="14">
        <v>4.25</v>
      </c>
      <c r="I36" s="109">
        <f t="shared" si="0"/>
        <v>51</v>
      </c>
      <c r="J36" s="115"/>
    </row>
    <row r="37" spans="1:10" ht="240">
      <c r="A37" s="114"/>
      <c r="B37" s="107">
        <v>12</v>
      </c>
      <c r="C37" s="10" t="s">
        <v>729</v>
      </c>
      <c r="D37" s="118" t="s">
        <v>731</v>
      </c>
      <c r="E37" s="135" t="s">
        <v>635</v>
      </c>
      <c r="F37" s="136"/>
      <c r="G37" s="11" t="s">
        <v>800</v>
      </c>
      <c r="H37" s="14">
        <v>4.6100000000000003</v>
      </c>
      <c r="I37" s="109">
        <f t="shared" si="0"/>
        <v>55.320000000000007</v>
      </c>
      <c r="J37" s="115"/>
    </row>
    <row r="38" spans="1:10" ht="240">
      <c r="A38" s="114"/>
      <c r="B38" s="107">
        <v>12</v>
      </c>
      <c r="C38" s="10" t="s">
        <v>729</v>
      </c>
      <c r="D38" s="118" t="s">
        <v>732</v>
      </c>
      <c r="E38" s="135" t="s">
        <v>635</v>
      </c>
      <c r="F38" s="136"/>
      <c r="G38" s="11" t="s">
        <v>800</v>
      </c>
      <c r="H38" s="14">
        <v>5.18</v>
      </c>
      <c r="I38" s="109">
        <f t="shared" si="0"/>
        <v>62.16</v>
      </c>
      <c r="J38" s="115"/>
    </row>
    <row r="39" spans="1:10" ht="240">
      <c r="A39" s="114"/>
      <c r="B39" s="107">
        <v>12</v>
      </c>
      <c r="C39" s="10" t="s">
        <v>729</v>
      </c>
      <c r="D39" s="118" t="s">
        <v>733</v>
      </c>
      <c r="E39" s="135" t="s">
        <v>635</v>
      </c>
      <c r="F39" s="136"/>
      <c r="G39" s="11" t="s">
        <v>800</v>
      </c>
      <c r="H39" s="14">
        <v>5.68</v>
      </c>
      <c r="I39" s="109">
        <f t="shared" si="0"/>
        <v>68.16</v>
      </c>
      <c r="J39" s="115"/>
    </row>
    <row r="40" spans="1:10" ht="132">
      <c r="A40" s="114"/>
      <c r="B40" s="107">
        <v>10</v>
      </c>
      <c r="C40" s="10" t="s">
        <v>734</v>
      </c>
      <c r="D40" s="118" t="s">
        <v>735</v>
      </c>
      <c r="E40" s="135" t="s">
        <v>239</v>
      </c>
      <c r="F40" s="136"/>
      <c r="G40" s="11" t="s">
        <v>736</v>
      </c>
      <c r="H40" s="14">
        <v>1.96</v>
      </c>
      <c r="I40" s="109">
        <f t="shared" si="0"/>
        <v>19.600000000000001</v>
      </c>
      <c r="J40" s="115"/>
    </row>
    <row r="41" spans="1:10" ht="132">
      <c r="A41" s="114"/>
      <c r="B41" s="107">
        <v>10</v>
      </c>
      <c r="C41" s="10" t="s">
        <v>734</v>
      </c>
      <c r="D41" s="118" t="s">
        <v>737</v>
      </c>
      <c r="E41" s="135" t="s">
        <v>239</v>
      </c>
      <c r="F41" s="136"/>
      <c r="G41" s="11" t="s">
        <v>736</v>
      </c>
      <c r="H41" s="14">
        <v>2.42</v>
      </c>
      <c r="I41" s="109">
        <f t="shared" si="0"/>
        <v>24.2</v>
      </c>
      <c r="J41" s="115"/>
    </row>
    <row r="42" spans="1:10" ht="132">
      <c r="A42" s="114"/>
      <c r="B42" s="107">
        <v>10</v>
      </c>
      <c r="C42" s="10" t="s">
        <v>734</v>
      </c>
      <c r="D42" s="118" t="s">
        <v>298</v>
      </c>
      <c r="E42" s="135" t="s">
        <v>239</v>
      </c>
      <c r="F42" s="136"/>
      <c r="G42" s="11" t="s">
        <v>736</v>
      </c>
      <c r="H42" s="14">
        <v>2.85</v>
      </c>
      <c r="I42" s="109">
        <f t="shared" si="0"/>
        <v>28.5</v>
      </c>
      <c r="J42" s="115"/>
    </row>
    <row r="43" spans="1:10" ht="132">
      <c r="A43" s="114"/>
      <c r="B43" s="107">
        <v>10</v>
      </c>
      <c r="C43" s="10" t="s">
        <v>734</v>
      </c>
      <c r="D43" s="118" t="s">
        <v>738</v>
      </c>
      <c r="E43" s="135" t="s">
        <v>239</v>
      </c>
      <c r="F43" s="136"/>
      <c r="G43" s="11" t="s">
        <v>736</v>
      </c>
      <c r="H43" s="14">
        <v>3.16</v>
      </c>
      <c r="I43" s="109">
        <f t="shared" si="0"/>
        <v>31.6</v>
      </c>
      <c r="J43" s="115"/>
    </row>
    <row r="44" spans="1:10" ht="132">
      <c r="A44" s="114"/>
      <c r="B44" s="107">
        <v>10</v>
      </c>
      <c r="C44" s="10" t="s">
        <v>734</v>
      </c>
      <c r="D44" s="118" t="s">
        <v>294</v>
      </c>
      <c r="E44" s="135" t="s">
        <v>239</v>
      </c>
      <c r="F44" s="136"/>
      <c r="G44" s="11" t="s">
        <v>736</v>
      </c>
      <c r="H44" s="14">
        <v>3.98</v>
      </c>
      <c r="I44" s="109">
        <f t="shared" si="0"/>
        <v>39.799999999999997</v>
      </c>
      <c r="J44" s="115"/>
    </row>
    <row r="45" spans="1:10" ht="132">
      <c r="A45" s="114"/>
      <c r="B45" s="107">
        <v>10</v>
      </c>
      <c r="C45" s="10" t="s">
        <v>739</v>
      </c>
      <c r="D45" s="118" t="s">
        <v>735</v>
      </c>
      <c r="E45" s="135"/>
      <c r="F45" s="136"/>
      <c r="G45" s="11" t="s">
        <v>740</v>
      </c>
      <c r="H45" s="14">
        <v>4.04</v>
      </c>
      <c r="I45" s="109">
        <f t="shared" si="0"/>
        <v>40.4</v>
      </c>
      <c r="J45" s="115"/>
    </row>
    <row r="46" spans="1:10" ht="132">
      <c r="A46" s="114"/>
      <c r="B46" s="107">
        <v>10</v>
      </c>
      <c r="C46" s="10" t="s">
        <v>739</v>
      </c>
      <c r="D46" s="118" t="s">
        <v>737</v>
      </c>
      <c r="E46" s="135"/>
      <c r="F46" s="136"/>
      <c r="G46" s="11" t="s">
        <v>740</v>
      </c>
      <c r="H46" s="14">
        <v>4.71</v>
      </c>
      <c r="I46" s="109">
        <f t="shared" si="0"/>
        <v>47.1</v>
      </c>
      <c r="J46" s="115"/>
    </row>
    <row r="47" spans="1:10" ht="132">
      <c r="A47" s="114"/>
      <c r="B47" s="107">
        <v>10</v>
      </c>
      <c r="C47" s="10" t="s">
        <v>739</v>
      </c>
      <c r="D47" s="118" t="s">
        <v>298</v>
      </c>
      <c r="E47" s="135"/>
      <c r="F47" s="136"/>
      <c r="G47" s="11" t="s">
        <v>740</v>
      </c>
      <c r="H47" s="14">
        <v>5.42</v>
      </c>
      <c r="I47" s="109">
        <f t="shared" si="0"/>
        <v>54.2</v>
      </c>
      <c r="J47" s="115"/>
    </row>
    <row r="48" spans="1:10" ht="108">
      <c r="A48" s="114"/>
      <c r="B48" s="107">
        <v>15</v>
      </c>
      <c r="C48" s="10" t="s">
        <v>741</v>
      </c>
      <c r="D48" s="118"/>
      <c r="E48" s="135"/>
      <c r="F48" s="136"/>
      <c r="G48" s="11" t="s">
        <v>742</v>
      </c>
      <c r="H48" s="14">
        <v>2.83</v>
      </c>
      <c r="I48" s="109">
        <f t="shared" si="0"/>
        <v>42.45</v>
      </c>
      <c r="J48" s="115"/>
    </row>
    <row r="49" spans="1:10" ht="144">
      <c r="A49" s="114"/>
      <c r="B49" s="107">
        <v>20</v>
      </c>
      <c r="C49" s="10" t="s">
        <v>743</v>
      </c>
      <c r="D49" s="118"/>
      <c r="E49" s="135"/>
      <c r="F49" s="136"/>
      <c r="G49" s="11" t="s">
        <v>744</v>
      </c>
      <c r="H49" s="14">
        <v>1.24</v>
      </c>
      <c r="I49" s="109">
        <f t="shared" si="0"/>
        <v>24.8</v>
      </c>
      <c r="J49" s="115"/>
    </row>
    <row r="50" spans="1:10" ht="132">
      <c r="A50" s="114"/>
      <c r="B50" s="107">
        <v>15</v>
      </c>
      <c r="C50" s="10" t="s">
        <v>745</v>
      </c>
      <c r="D50" s="118" t="s">
        <v>737</v>
      </c>
      <c r="E50" s="135"/>
      <c r="F50" s="136"/>
      <c r="G50" s="11" t="s">
        <v>746</v>
      </c>
      <c r="H50" s="14">
        <v>5.59</v>
      </c>
      <c r="I50" s="109">
        <f t="shared" si="0"/>
        <v>83.85</v>
      </c>
      <c r="J50" s="115"/>
    </row>
    <row r="51" spans="1:10" ht="132">
      <c r="A51" s="114"/>
      <c r="B51" s="107">
        <v>30</v>
      </c>
      <c r="C51" s="10" t="s">
        <v>745</v>
      </c>
      <c r="D51" s="118" t="s">
        <v>298</v>
      </c>
      <c r="E51" s="135"/>
      <c r="F51" s="136"/>
      <c r="G51" s="11" t="s">
        <v>746</v>
      </c>
      <c r="H51" s="14">
        <v>6.45</v>
      </c>
      <c r="I51" s="109">
        <f t="shared" si="0"/>
        <v>193.5</v>
      </c>
      <c r="J51" s="115"/>
    </row>
    <row r="52" spans="1:10" ht="156">
      <c r="A52" s="114"/>
      <c r="B52" s="107">
        <v>25</v>
      </c>
      <c r="C52" s="10" t="s">
        <v>747</v>
      </c>
      <c r="D52" s="118" t="s">
        <v>107</v>
      </c>
      <c r="E52" s="135"/>
      <c r="F52" s="136"/>
      <c r="G52" s="11" t="s">
        <v>748</v>
      </c>
      <c r="H52" s="14">
        <v>2.33</v>
      </c>
      <c r="I52" s="109">
        <f t="shared" si="0"/>
        <v>58.25</v>
      </c>
      <c r="J52" s="115"/>
    </row>
    <row r="53" spans="1:10" ht="276">
      <c r="A53" s="114"/>
      <c r="B53" s="107">
        <v>2</v>
      </c>
      <c r="C53" s="10" t="s">
        <v>749</v>
      </c>
      <c r="D53" s="118" t="s">
        <v>699</v>
      </c>
      <c r="E53" s="135"/>
      <c r="F53" s="136"/>
      <c r="G53" s="11" t="s">
        <v>750</v>
      </c>
      <c r="H53" s="14">
        <v>21</v>
      </c>
      <c r="I53" s="109">
        <f t="shared" si="0"/>
        <v>42</v>
      </c>
      <c r="J53" s="115"/>
    </row>
    <row r="54" spans="1:10" ht="288">
      <c r="A54" s="114"/>
      <c r="B54" s="107">
        <v>1</v>
      </c>
      <c r="C54" s="10" t="s">
        <v>751</v>
      </c>
      <c r="D54" s="118" t="s">
        <v>699</v>
      </c>
      <c r="E54" s="135"/>
      <c r="F54" s="136"/>
      <c r="G54" s="11" t="s">
        <v>752</v>
      </c>
      <c r="H54" s="14">
        <v>8.9499999999999993</v>
      </c>
      <c r="I54" s="109">
        <f t="shared" si="0"/>
        <v>8.9499999999999993</v>
      </c>
      <c r="J54" s="115"/>
    </row>
    <row r="55" spans="1:10" ht="312">
      <c r="A55" s="114"/>
      <c r="B55" s="107">
        <v>2</v>
      </c>
      <c r="C55" s="10" t="s">
        <v>753</v>
      </c>
      <c r="D55" s="118" t="s">
        <v>699</v>
      </c>
      <c r="E55" s="135"/>
      <c r="F55" s="136"/>
      <c r="G55" s="11" t="s">
        <v>754</v>
      </c>
      <c r="H55" s="14">
        <v>24.07</v>
      </c>
      <c r="I55" s="109">
        <f t="shared" si="0"/>
        <v>48.14</v>
      </c>
      <c r="J55" s="115"/>
    </row>
    <row r="56" spans="1:10" ht="300">
      <c r="A56" s="114"/>
      <c r="B56" s="107">
        <v>2</v>
      </c>
      <c r="C56" s="10" t="s">
        <v>755</v>
      </c>
      <c r="D56" s="118" t="s">
        <v>699</v>
      </c>
      <c r="E56" s="135"/>
      <c r="F56" s="136"/>
      <c r="G56" s="11" t="s">
        <v>756</v>
      </c>
      <c r="H56" s="14">
        <v>19.309999999999999</v>
      </c>
      <c r="I56" s="109">
        <f t="shared" si="0"/>
        <v>38.619999999999997</v>
      </c>
      <c r="J56" s="115"/>
    </row>
    <row r="57" spans="1:10" ht="108">
      <c r="A57" s="114"/>
      <c r="B57" s="107">
        <v>20</v>
      </c>
      <c r="C57" s="10" t="s">
        <v>597</v>
      </c>
      <c r="D57" s="118" t="s">
        <v>314</v>
      </c>
      <c r="E57" s="135"/>
      <c r="F57" s="136"/>
      <c r="G57" s="11" t="s">
        <v>757</v>
      </c>
      <c r="H57" s="14">
        <v>1.98</v>
      </c>
      <c r="I57" s="109">
        <f t="shared" si="0"/>
        <v>39.6</v>
      </c>
      <c r="J57" s="115"/>
    </row>
    <row r="58" spans="1:10" ht="132">
      <c r="A58" s="114"/>
      <c r="B58" s="107">
        <v>20</v>
      </c>
      <c r="C58" s="10" t="s">
        <v>758</v>
      </c>
      <c r="D58" s="118" t="s">
        <v>314</v>
      </c>
      <c r="E58" s="135" t="s">
        <v>759</v>
      </c>
      <c r="F58" s="136"/>
      <c r="G58" s="11" t="s">
        <v>760</v>
      </c>
      <c r="H58" s="14">
        <v>5.34</v>
      </c>
      <c r="I58" s="109">
        <f t="shared" si="0"/>
        <v>106.8</v>
      </c>
      <c r="J58" s="115"/>
    </row>
    <row r="59" spans="1:10" ht="132">
      <c r="A59" s="114"/>
      <c r="B59" s="107">
        <v>20</v>
      </c>
      <c r="C59" s="10" t="s">
        <v>758</v>
      </c>
      <c r="D59" s="118" t="s">
        <v>701</v>
      </c>
      <c r="E59" s="135" t="s">
        <v>759</v>
      </c>
      <c r="F59" s="136"/>
      <c r="G59" s="11" t="s">
        <v>760</v>
      </c>
      <c r="H59" s="14">
        <v>5.49</v>
      </c>
      <c r="I59" s="109">
        <f t="shared" si="0"/>
        <v>109.80000000000001</v>
      </c>
      <c r="J59" s="115"/>
    </row>
    <row r="60" spans="1:10" ht="276">
      <c r="A60" s="114"/>
      <c r="B60" s="107">
        <v>2</v>
      </c>
      <c r="C60" s="10" t="s">
        <v>761</v>
      </c>
      <c r="D60" s="118" t="s">
        <v>699</v>
      </c>
      <c r="E60" s="135"/>
      <c r="F60" s="136"/>
      <c r="G60" s="11" t="s">
        <v>762</v>
      </c>
      <c r="H60" s="14">
        <v>35.479999999999997</v>
      </c>
      <c r="I60" s="109">
        <f t="shared" si="0"/>
        <v>70.959999999999994</v>
      </c>
      <c r="J60" s="115"/>
    </row>
    <row r="61" spans="1:10" ht="312">
      <c r="A61" s="114"/>
      <c r="B61" s="107">
        <v>2</v>
      </c>
      <c r="C61" s="10" t="s">
        <v>763</v>
      </c>
      <c r="D61" s="118" t="s">
        <v>699</v>
      </c>
      <c r="E61" s="135"/>
      <c r="F61" s="136"/>
      <c r="G61" s="11" t="s">
        <v>764</v>
      </c>
      <c r="H61" s="14">
        <v>36.32</v>
      </c>
      <c r="I61" s="109">
        <f t="shared" si="0"/>
        <v>72.64</v>
      </c>
      <c r="J61" s="115"/>
    </row>
    <row r="62" spans="1:10" ht="108">
      <c r="A62" s="114"/>
      <c r="B62" s="107">
        <v>10</v>
      </c>
      <c r="C62" s="10" t="s">
        <v>765</v>
      </c>
      <c r="D62" s="118" t="s">
        <v>766</v>
      </c>
      <c r="E62" s="135" t="s">
        <v>273</v>
      </c>
      <c r="F62" s="136"/>
      <c r="G62" s="11" t="s">
        <v>767</v>
      </c>
      <c r="H62" s="14">
        <v>5.75</v>
      </c>
      <c r="I62" s="109">
        <f t="shared" si="0"/>
        <v>57.5</v>
      </c>
      <c r="J62" s="115"/>
    </row>
    <row r="63" spans="1:10" ht="108">
      <c r="A63" s="114"/>
      <c r="B63" s="107">
        <v>4</v>
      </c>
      <c r="C63" s="10" t="s">
        <v>768</v>
      </c>
      <c r="D63" s="118" t="s">
        <v>769</v>
      </c>
      <c r="E63" s="135"/>
      <c r="F63" s="136"/>
      <c r="G63" s="11" t="s">
        <v>770</v>
      </c>
      <c r="H63" s="14">
        <v>4.91</v>
      </c>
      <c r="I63" s="109">
        <f t="shared" si="0"/>
        <v>19.64</v>
      </c>
      <c r="J63" s="115"/>
    </row>
    <row r="64" spans="1:10" ht="168">
      <c r="A64" s="114"/>
      <c r="B64" s="107">
        <v>10</v>
      </c>
      <c r="C64" s="10" t="s">
        <v>771</v>
      </c>
      <c r="D64" s="118" t="s">
        <v>572</v>
      </c>
      <c r="E64" s="135" t="s">
        <v>239</v>
      </c>
      <c r="F64" s="136"/>
      <c r="G64" s="11" t="s">
        <v>772</v>
      </c>
      <c r="H64" s="14">
        <v>1.82</v>
      </c>
      <c r="I64" s="109">
        <f t="shared" si="0"/>
        <v>18.2</v>
      </c>
      <c r="J64" s="115"/>
    </row>
    <row r="65" spans="1:10" ht="168">
      <c r="A65" s="114"/>
      <c r="B65" s="107">
        <v>30</v>
      </c>
      <c r="C65" s="10" t="s">
        <v>771</v>
      </c>
      <c r="D65" s="118" t="s">
        <v>735</v>
      </c>
      <c r="E65" s="135" t="s">
        <v>239</v>
      </c>
      <c r="F65" s="136"/>
      <c r="G65" s="11" t="s">
        <v>772</v>
      </c>
      <c r="H65" s="14">
        <v>2.09</v>
      </c>
      <c r="I65" s="109">
        <f t="shared" si="0"/>
        <v>62.699999999999996</v>
      </c>
      <c r="J65" s="115"/>
    </row>
    <row r="66" spans="1:10" ht="168">
      <c r="A66" s="114"/>
      <c r="B66" s="107">
        <v>20</v>
      </c>
      <c r="C66" s="10" t="s">
        <v>771</v>
      </c>
      <c r="D66" s="118" t="s">
        <v>737</v>
      </c>
      <c r="E66" s="135" t="s">
        <v>239</v>
      </c>
      <c r="F66" s="136"/>
      <c r="G66" s="11" t="s">
        <v>772</v>
      </c>
      <c r="H66" s="14">
        <v>2.4500000000000002</v>
      </c>
      <c r="I66" s="109">
        <f t="shared" si="0"/>
        <v>49</v>
      </c>
      <c r="J66" s="115"/>
    </row>
    <row r="67" spans="1:10" ht="168">
      <c r="A67" s="114"/>
      <c r="B67" s="107">
        <v>20</v>
      </c>
      <c r="C67" s="10" t="s">
        <v>771</v>
      </c>
      <c r="D67" s="118" t="s">
        <v>298</v>
      </c>
      <c r="E67" s="135" t="s">
        <v>239</v>
      </c>
      <c r="F67" s="136"/>
      <c r="G67" s="11" t="s">
        <v>772</v>
      </c>
      <c r="H67" s="14">
        <v>2.72</v>
      </c>
      <c r="I67" s="109">
        <f t="shared" si="0"/>
        <v>54.400000000000006</v>
      </c>
      <c r="J67" s="115"/>
    </row>
    <row r="68" spans="1:10" ht="168">
      <c r="A68" s="114"/>
      <c r="B68" s="107">
        <v>10</v>
      </c>
      <c r="C68" s="10" t="s">
        <v>771</v>
      </c>
      <c r="D68" s="118" t="s">
        <v>738</v>
      </c>
      <c r="E68" s="135" t="s">
        <v>239</v>
      </c>
      <c r="F68" s="136"/>
      <c r="G68" s="11" t="s">
        <v>772</v>
      </c>
      <c r="H68" s="14">
        <v>3.2</v>
      </c>
      <c r="I68" s="109">
        <f t="shared" si="0"/>
        <v>32</v>
      </c>
      <c r="J68" s="115"/>
    </row>
    <row r="69" spans="1:10" ht="168">
      <c r="A69" s="114"/>
      <c r="B69" s="108">
        <v>15</v>
      </c>
      <c r="C69" s="12" t="s">
        <v>771</v>
      </c>
      <c r="D69" s="119" t="s">
        <v>294</v>
      </c>
      <c r="E69" s="146" t="s">
        <v>239</v>
      </c>
      <c r="F69" s="147"/>
      <c r="G69" s="13" t="s">
        <v>772</v>
      </c>
      <c r="H69" s="15">
        <v>3.88</v>
      </c>
      <c r="I69" s="110">
        <f t="shared" si="0"/>
        <v>58.199999999999996</v>
      </c>
      <c r="J69" s="115"/>
    </row>
  </sheetData>
  <mergeCells count="52">
    <mergeCell ref="I10:I11"/>
    <mergeCell ref="I14:I15"/>
    <mergeCell ref="E20:F20"/>
    <mergeCell ref="E21:F21"/>
    <mergeCell ref="E22:F22"/>
    <mergeCell ref="E34:F34"/>
    <mergeCell ref="E24:F24"/>
    <mergeCell ref="E25:F25"/>
    <mergeCell ref="E26:F26"/>
    <mergeCell ref="E27:F27"/>
    <mergeCell ref="E28:F28"/>
    <mergeCell ref="E29:F29"/>
    <mergeCell ref="E23:F23"/>
    <mergeCell ref="E30:F30"/>
    <mergeCell ref="E31:F31"/>
    <mergeCell ref="E32:F32"/>
    <mergeCell ref="E33:F33"/>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83"/>
  <sheetViews>
    <sheetView zoomScale="90" zoomScaleNormal="90" workbookViewId="0"/>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9.140625" hidden="1" customWidth="1"/>
    <col min="11" max="11" width="14.7109375" customWidth="1"/>
    <col min="12" max="12" width="1.5703125" customWidth="1"/>
    <col min="13" max="19" width="0" hidden="1" customWidth="1"/>
  </cols>
  <sheetData>
    <row r="1" spans="1:15" ht="12.75" customHeight="1">
      <c r="A1" s="3"/>
      <c r="B1" s="4"/>
      <c r="C1" s="4"/>
      <c r="D1" s="4"/>
      <c r="E1" s="4"/>
      <c r="F1" s="4"/>
      <c r="G1" s="4"/>
      <c r="H1" s="4"/>
      <c r="I1" s="4"/>
      <c r="J1" s="4"/>
      <c r="K1" s="4"/>
      <c r="L1" s="5"/>
      <c r="N1" s="90">
        <f>N2/N3</f>
        <v>1</v>
      </c>
      <c r="O1" t="s">
        <v>181</v>
      </c>
    </row>
    <row r="2" spans="1:15" ht="15.75" customHeight="1">
      <c r="A2" s="114"/>
      <c r="B2" s="124" t="s">
        <v>134</v>
      </c>
      <c r="C2" s="120"/>
      <c r="D2" s="120"/>
      <c r="E2" s="120"/>
      <c r="F2" s="120"/>
      <c r="G2" s="120"/>
      <c r="H2" s="120"/>
      <c r="I2" s="120"/>
      <c r="J2" s="120"/>
      <c r="K2" s="125" t="s">
        <v>140</v>
      </c>
      <c r="L2" s="115"/>
      <c r="N2">
        <v>2168.0099999999998</v>
      </c>
      <c r="O2" t="s">
        <v>182</v>
      </c>
    </row>
    <row r="3" spans="1:15" ht="12.75" customHeight="1">
      <c r="A3" s="114"/>
      <c r="B3" s="121" t="s">
        <v>135</v>
      </c>
      <c r="C3" s="120"/>
      <c r="D3" s="120"/>
      <c r="E3" s="120"/>
      <c r="F3" s="120"/>
      <c r="G3" s="120"/>
      <c r="H3" s="120"/>
      <c r="I3" s="120"/>
      <c r="J3" s="120"/>
      <c r="K3" s="120"/>
      <c r="L3" s="115"/>
      <c r="N3">
        <v>2168.0099999999998</v>
      </c>
      <c r="O3" t="s">
        <v>183</v>
      </c>
    </row>
    <row r="4" spans="1:15" ht="12.75" customHeight="1">
      <c r="A4" s="114"/>
      <c r="B4" s="121" t="s">
        <v>136</v>
      </c>
      <c r="C4" s="120"/>
      <c r="D4" s="120"/>
      <c r="E4" s="120"/>
      <c r="F4" s="120"/>
      <c r="G4" s="120"/>
      <c r="H4" s="120"/>
      <c r="I4" s="120"/>
      <c r="J4" s="120"/>
      <c r="K4" s="120"/>
      <c r="L4" s="115"/>
    </row>
    <row r="5" spans="1:15" ht="12.75" customHeight="1">
      <c r="A5" s="114"/>
      <c r="B5" s="121" t="s">
        <v>137</v>
      </c>
      <c r="C5" s="120"/>
      <c r="D5" s="120"/>
      <c r="E5" s="120"/>
      <c r="F5" s="120"/>
      <c r="G5" s="120"/>
      <c r="H5" s="120"/>
      <c r="I5" s="120"/>
      <c r="J5" s="120"/>
      <c r="K5" s="120"/>
      <c r="L5" s="115"/>
    </row>
    <row r="6" spans="1:15" ht="12.75" customHeight="1">
      <c r="A6" s="114"/>
      <c r="B6" s="121" t="s">
        <v>138</v>
      </c>
      <c r="C6" s="120"/>
      <c r="D6" s="120"/>
      <c r="E6" s="120"/>
      <c r="F6" s="120"/>
      <c r="G6" s="120"/>
      <c r="H6" s="120"/>
      <c r="I6" s="120"/>
      <c r="J6" s="120"/>
      <c r="K6" s="120"/>
      <c r="L6" s="115"/>
    </row>
    <row r="7" spans="1:15" ht="12.75" customHeight="1">
      <c r="A7" s="114"/>
      <c r="B7" s="121" t="s">
        <v>139</v>
      </c>
      <c r="C7" s="120"/>
      <c r="D7" s="120"/>
      <c r="E7" s="120"/>
      <c r="F7" s="120"/>
      <c r="G7" s="120"/>
      <c r="H7" s="120"/>
      <c r="I7" s="120"/>
      <c r="J7" s="120"/>
      <c r="K7" s="120"/>
      <c r="L7" s="115"/>
    </row>
    <row r="8" spans="1:15" ht="12.75" customHeight="1">
      <c r="A8" s="114"/>
      <c r="B8" s="120"/>
      <c r="C8" s="120"/>
      <c r="D8" s="120"/>
      <c r="E8" s="120"/>
      <c r="F8" s="120"/>
      <c r="G8" s="120"/>
      <c r="H8" s="120"/>
      <c r="I8" s="120"/>
      <c r="J8" s="120"/>
      <c r="K8" s="120"/>
      <c r="L8" s="115"/>
    </row>
    <row r="9" spans="1:15" ht="12.75" customHeight="1">
      <c r="A9" s="114"/>
      <c r="B9" s="101" t="s">
        <v>0</v>
      </c>
      <c r="C9" s="102"/>
      <c r="D9" s="102"/>
      <c r="E9" s="102"/>
      <c r="F9" s="103"/>
      <c r="G9" s="98"/>
      <c r="H9" s="99" t="s">
        <v>7</v>
      </c>
      <c r="I9" s="120"/>
      <c r="J9" s="120"/>
      <c r="K9" s="99" t="s">
        <v>195</v>
      </c>
      <c r="L9" s="115"/>
    </row>
    <row r="10" spans="1:15" ht="15" customHeight="1">
      <c r="A10" s="114"/>
      <c r="B10" s="114" t="s">
        <v>710</v>
      </c>
      <c r="C10" s="120"/>
      <c r="D10" s="120"/>
      <c r="E10" s="120"/>
      <c r="F10" s="115"/>
      <c r="G10" s="116"/>
      <c r="H10" s="116" t="s">
        <v>710</v>
      </c>
      <c r="I10" s="120"/>
      <c r="J10" s="120"/>
      <c r="K10" s="137">
        <f>IF(Invoice!J10&lt;&gt;"",Invoice!J10,"")</f>
        <v>51148</v>
      </c>
      <c r="L10" s="115"/>
    </row>
    <row r="11" spans="1:15" ht="12.75" customHeight="1">
      <c r="A11" s="114"/>
      <c r="B11" s="114" t="s">
        <v>711</v>
      </c>
      <c r="C11" s="120"/>
      <c r="D11" s="120"/>
      <c r="E11" s="120"/>
      <c r="F11" s="115"/>
      <c r="G11" s="116"/>
      <c r="H11" s="116" t="s">
        <v>711</v>
      </c>
      <c r="I11" s="120"/>
      <c r="J11" s="120"/>
      <c r="K11" s="138"/>
      <c r="L11" s="115"/>
    </row>
    <row r="12" spans="1:15" ht="12.75" customHeight="1">
      <c r="A12" s="114"/>
      <c r="B12" s="114" t="s">
        <v>712</v>
      </c>
      <c r="C12" s="120"/>
      <c r="D12" s="120"/>
      <c r="E12" s="120"/>
      <c r="F12" s="115"/>
      <c r="G12" s="116"/>
      <c r="H12" s="116" t="s">
        <v>712</v>
      </c>
      <c r="I12" s="120"/>
      <c r="J12" s="120"/>
      <c r="K12" s="120"/>
      <c r="L12" s="115"/>
    </row>
    <row r="13" spans="1:15" ht="12.75" customHeight="1">
      <c r="A13" s="114"/>
      <c r="B13" s="114" t="s">
        <v>713</v>
      </c>
      <c r="C13" s="120"/>
      <c r="D13" s="120"/>
      <c r="E13" s="120"/>
      <c r="F13" s="115"/>
      <c r="G13" s="116"/>
      <c r="H13" s="116" t="s">
        <v>713</v>
      </c>
      <c r="I13" s="120"/>
      <c r="J13" s="120"/>
      <c r="K13" s="99" t="s">
        <v>11</v>
      </c>
      <c r="L13" s="115"/>
    </row>
    <row r="14" spans="1:15" ht="15" customHeight="1">
      <c r="A14" s="114"/>
      <c r="B14" s="114" t="s">
        <v>190</v>
      </c>
      <c r="C14" s="120"/>
      <c r="D14" s="120"/>
      <c r="E14" s="120"/>
      <c r="F14" s="115"/>
      <c r="G14" s="116"/>
      <c r="H14" s="116" t="s">
        <v>190</v>
      </c>
      <c r="I14" s="120"/>
      <c r="J14" s="120"/>
      <c r="K14" s="139">
        <f>Invoice!J14</f>
        <v>45161</v>
      </c>
      <c r="L14" s="115"/>
    </row>
    <row r="15" spans="1:15" ht="15" customHeight="1">
      <c r="A15" s="114"/>
      <c r="B15" s="6" t="s">
        <v>6</v>
      </c>
      <c r="C15" s="7"/>
      <c r="D15" s="7"/>
      <c r="E15" s="7"/>
      <c r="F15" s="8"/>
      <c r="G15" s="116"/>
      <c r="H15" s="9" t="s">
        <v>6</v>
      </c>
      <c r="I15" s="120"/>
      <c r="J15" s="120"/>
      <c r="K15" s="140"/>
      <c r="L15" s="115"/>
    </row>
    <row r="16" spans="1:15" ht="15" customHeight="1">
      <c r="A16" s="114"/>
      <c r="B16" s="120"/>
      <c r="C16" s="120"/>
      <c r="D16" s="120"/>
      <c r="E16" s="120"/>
      <c r="F16" s="120"/>
      <c r="G16" s="120"/>
      <c r="H16" s="120"/>
      <c r="I16" s="123" t="s">
        <v>142</v>
      </c>
      <c r="J16" s="123" t="s">
        <v>142</v>
      </c>
      <c r="K16" s="129">
        <v>39728</v>
      </c>
      <c r="L16" s="115"/>
    </row>
    <row r="17" spans="1:12" ht="12.75" customHeight="1">
      <c r="A17" s="114"/>
      <c r="B17" s="120" t="s">
        <v>714</v>
      </c>
      <c r="C17" s="120"/>
      <c r="D17" s="120"/>
      <c r="E17" s="120"/>
      <c r="F17" s="120"/>
      <c r="G17" s="120"/>
      <c r="H17" s="120"/>
      <c r="I17" s="123" t="s">
        <v>143</v>
      </c>
      <c r="J17" s="123" t="s">
        <v>143</v>
      </c>
      <c r="K17" s="129" t="str">
        <f>IF(Invoice!J17&lt;&gt;"",Invoice!J17,"")</f>
        <v>Didi</v>
      </c>
      <c r="L17" s="115"/>
    </row>
    <row r="18" spans="1:12" ht="18" customHeight="1">
      <c r="A18" s="114"/>
      <c r="B18" s="120" t="s">
        <v>715</v>
      </c>
      <c r="C18" s="120"/>
      <c r="D18" s="120"/>
      <c r="E18" s="120"/>
      <c r="F18" s="120"/>
      <c r="G18" s="120"/>
      <c r="H18" s="120"/>
      <c r="I18" s="122" t="s">
        <v>258</v>
      </c>
      <c r="J18" s="122" t="s">
        <v>258</v>
      </c>
      <c r="K18" s="104" t="s">
        <v>166</v>
      </c>
      <c r="L18" s="115"/>
    </row>
    <row r="19" spans="1:12" ht="12.75" customHeight="1">
      <c r="A19" s="114"/>
      <c r="B19" s="120"/>
      <c r="C19" s="120"/>
      <c r="D19" s="120"/>
      <c r="E19" s="120"/>
      <c r="F19" s="120"/>
      <c r="G19" s="120"/>
      <c r="H19" s="120"/>
      <c r="I19" s="120"/>
      <c r="J19" s="120"/>
      <c r="K19" s="120"/>
      <c r="L19" s="115"/>
    </row>
    <row r="20" spans="1:12" ht="12.75" customHeight="1">
      <c r="A20" s="114"/>
      <c r="B20" s="100" t="s">
        <v>198</v>
      </c>
      <c r="C20" s="100" t="s">
        <v>199</v>
      </c>
      <c r="D20" s="100" t="s">
        <v>284</v>
      </c>
      <c r="E20" s="117" t="s">
        <v>200</v>
      </c>
      <c r="F20" s="141" t="s">
        <v>201</v>
      </c>
      <c r="G20" s="142"/>
      <c r="H20" s="100" t="s">
        <v>169</v>
      </c>
      <c r="I20" s="100" t="s">
        <v>202</v>
      </c>
      <c r="J20" s="100" t="s">
        <v>202</v>
      </c>
      <c r="K20" s="100" t="s">
        <v>21</v>
      </c>
      <c r="L20" s="115"/>
    </row>
    <row r="21" spans="1:12" ht="12.75" customHeight="1">
      <c r="A21" s="114"/>
      <c r="B21" s="105"/>
      <c r="C21" s="105"/>
      <c r="D21" s="105"/>
      <c r="E21" s="106"/>
      <c r="F21" s="143"/>
      <c r="G21" s="144"/>
      <c r="H21" s="105" t="s">
        <v>141</v>
      </c>
      <c r="I21" s="105"/>
      <c r="J21" s="105"/>
      <c r="K21" s="105"/>
      <c r="L21" s="115"/>
    </row>
    <row r="22" spans="1:12" ht="36" customHeight="1">
      <c r="A22" s="114"/>
      <c r="B22" s="107">
        <f>'Tax Invoice'!D18</f>
        <v>1</v>
      </c>
      <c r="C22" s="10" t="s">
        <v>716</v>
      </c>
      <c r="D22" s="10" t="s">
        <v>773</v>
      </c>
      <c r="E22" s="118" t="s">
        <v>204</v>
      </c>
      <c r="F22" s="135" t="s">
        <v>239</v>
      </c>
      <c r="G22" s="136"/>
      <c r="H22" s="11" t="s">
        <v>717</v>
      </c>
      <c r="I22" s="14">
        <f t="shared" ref="I22:I71" si="0">ROUNDUP(J22*$N$1,2)</f>
        <v>35.869999999999997</v>
      </c>
      <c r="J22" s="14">
        <v>35.869999999999997</v>
      </c>
      <c r="K22" s="109">
        <f t="shared" ref="K22:K69" si="1">I22*B22</f>
        <v>35.869999999999997</v>
      </c>
      <c r="L22" s="115"/>
    </row>
    <row r="23" spans="1:12" ht="24" customHeight="1">
      <c r="A23" s="114"/>
      <c r="B23" s="107">
        <f>'Tax Invoice'!D19</f>
        <v>25</v>
      </c>
      <c r="C23" s="10" t="s">
        <v>662</v>
      </c>
      <c r="D23" s="10" t="s">
        <v>662</v>
      </c>
      <c r="E23" s="118" t="s">
        <v>25</v>
      </c>
      <c r="F23" s="135" t="s">
        <v>107</v>
      </c>
      <c r="G23" s="136"/>
      <c r="H23" s="11" t="s">
        <v>718</v>
      </c>
      <c r="I23" s="14">
        <f t="shared" si="0"/>
        <v>1.1200000000000001</v>
      </c>
      <c r="J23" s="14">
        <v>1.1200000000000001</v>
      </c>
      <c r="K23" s="109">
        <f t="shared" si="1"/>
        <v>28.000000000000004</v>
      </c>
      <c r="L23" s="115"/>
    </row>
    <row r="24" spans="1:12" ht="24" customHeight="1">
      <c r="A24" s="114"/>
      <c r="B24" s="107">
        <f>'Tax Invoice'!D20</f>
        <v>25</v>
      </c>
      <c r="C24" s="10" t="s">
        <v>662</v>
      </c>
      <c r="D24" s="10" t="s">
        <v>662</v>
      </c>
      <c r="E24" s="118" t="s">
        <v>26</v>
      </c>
      <c r="F24" s="135" t="s">
        <v>107</v>
      </c>
      <c r="G24" s="136"/>
      <c r="H24" s="11" t="s">
        <v>718</v>
      </c>
      <c r="I24" s="14">
        <f t="shared" si="0"/>
        <v>1.1200000000000001</v>
      </c>
      <c r="J24" s="14">
        <v>1.1200000000000001</v>
      </c>
      <c r="K24" s="109">
        <f t="shared" si="1"/>
        <v>28.000000000000004</v>
      </c>
      <c r="L24" s="115"/>
    </row>
    <row r="25" spans="1:12" ht="24" customHeight="1">
      <c r="A25" s="114"/>
      <c r="B25" s="107">
        <f>'Tax Invoice'!D21</f>
        <v>25</v>
      </c>
      <c r="C25" s="10" t="s">
        <v>619</v>
      </c>
      <c r="D25" s="10" t="s">
        <v>619</v>
      </c>
      <c r="E25" s="118" t="s">
        <v>25</v>
      </c>
      <c r="F25" s="135" t="s">
        <v>107</v>
      </c>
      <c r="G25" s="136"/>
      <c r="H25" s="11" t="s">
        <v>621</v>
      </c>
      <c r="I25" s="14">
        <f t="shared" si="0"/>
        <v>1.05</v>
      </c>
      <c r="J25" s="14">
        <v>1.05</v>
      </c>
      <c r="K25" s="109">
        <f t="shared" si="1"/>
        <v>26.25</v>
      </c>
      <c r="L25" s="115"/>
    </row>
    <row r="26" spans="1:12" ht="24" customHeight="1">
      <c r="A26" s="114"/>
      <c r="B26" s="107">
        <f>'Tax Invoice'!D22</f>
        <v>25</v>
      </c>
      <c r="C26" s="10" t="s">
        <v>619</v>
      </c>
      <c r="D26" s="10" t="s">
        <v>619</v>
      </c>
      <c r="E26" s="118" t="s">
        <v>26</v>
      </c>
      <c r="F26" s="135" t="s">
        <v>107</v>
      </c>
      <c r="G26" s="136"/>
      <c r="H26" s="11" t="s">
        <v>621</v>
      </c>
      <c r="I26" s="14">
        <f t="shared" si="0"/>
        <v>1.05</v>
      </c>
      <c r="J26" s="14">
        <v>1.05</v>
      </c>
      <c r="K26" s="109">
        <f t="shared" si="1"/>
        <v>26.25</v>
      </c>
      <c r="L26" s="115"/>
    </row>
    <row r="27" spans="1:12" ht="36" customHeight="1">
      <c r="A27" s="114"/>
      <c r="B27" s="107">
        <f>'Tax Invoice'!D23</f>
        <v>20</v>
      </c>
      <c r="C27" s="10" t="s">
        <v>719</v>
      </c>
      <c r="D27" s="10" t="s">
        <v>719</v>
      </c>
      <c r="E27" s="118" t="s">
        <v>720</v>
      </c>
      <c r="F27" s="135"/>
      <c r="G27" s="136"/>
      <c r="H27" s="11" t="s">
        <v>799</v>
      </c>
      <c r="I27" s="14">
        <f t="shared" si="0"/>
        <v>1.84</v>
      </c>
      <c r="J27" s="14">
        <v>1.84</v>
      </c>
      <c r="K27" s="109">
        <f t="shared" si="1"/>
        <v>36.800000000000004</v>
      </c>
      <c r="L27" s="115"/>
    </row>
    <row r="28" spans="1:12" ht="24" customHeight="1">
      <c r="A28" s="114"/>
      <c r="B28" s="107">
        <f>'Tax Invoice'!D24</f>
        <v>10</v>
      </c>
      <c r="C28" s="10" t="s">
        <v>721</v>
      </c>
      <c r="D28" s="10" t="s">
        <v>721</v>
      </c>
      <c r="E28" s="118" t="s">
        <v>25</v>
      </c>
      <c r="F28" s="135" t="s">
        <v>272</v>
      </c>
      <c r="G28" s="136"/>
      <c r="H28" s="11" t="s">
        <v>722</v>
      </c>
      <c r="I28" s="14">
        <f t="shared" si="0"/>
        <v>1.08</v>
      </c>
      <c r="J28" s="14">
        <v>1.08</v>
      </c>
      <c r="K28" s="109">
        <f t="shared" si="1"/>
        <v>10.8</v>
      </c>
      <c r="L28" s="115"/>
    </row>
    <row r="29" spans="1:12" ht="24" customHeight="1">
      <c r="A29" s="114"/>
      <c r="B29" s="107">
        <f>'Tax Invoice'!D25</f>
        <v>10</v>
      </c>
      <c r="C29" s="10" t="s">
        <v>721</v>
      </c>
      <c r="D29" s="10" t="s">
        <v>721</v>
      </c>
      <c r="E29" s="118" t="s">
        <v>26</v>
      </c>
      <c r="F29" s="135" t="s">
        <v>272</v>
      </c>
      <c r="G29" s="136"/>
      <c r="H29" s="11" t="s">
        <v>722</v>
      </c>
      <c r="I29" s="14">
        <f t="shared" si="0"/>
        <v>1.08</v>
      </c>
      <c r="J29" s="14">
        <v>1.08</v>
      </c>
      <c r="K29" s="109">
        <f t="shared" si="1"/>
        <v>10.8</v>
      </c>
      <c r="L29" s="115"/>
    </row>
    <row r="30" spans="1:12" ht="24" customHeight="1">
      <c r="A30" s="114"/>
      <c r="B30" s="107">
        <f>'Tax Invoice'!D26</f>
        <v>15</v>
      </c>
      <c r="C30" s="10" t="s">
        <v>723</v>
      </c>
      <c r="D30" s="10" t="s">
        <v>723</v>
      </c>
      <c r="E30" s="118" t="s">
        <v>25</v>
      </c>
      <c r="F30" s="135" t="s">
        <v>272</v>
      </c>
      <c r="G30" s="136"/>
      <c r="H30" s="11" t="s">
        <v>724</v>
      </c>
      <c r="I30" s="14">
        <f t="shared" si="0"/>
        <v>0.98</v>
      </c>
      <c r="J30" s="14">
        <v>0.98</v>
      </c>
      <c r="K30" s="109">
        <f t="shared" si="1"/>
        <v>14.7</v>
      </c>
      <c r="L30" s="115"/>
    </row>
    <row r="31" spans="1:12" ht="24" customHeight="1">
      <c r="A31" s="114"/>
      <c r="B31" s="107">
        <f>'Tax Invoice'!D27</f>
        <v>15</v>
      </c>
      <c r="C31" s="10" t="s">
        <v>723</v>
      </c>
      <c r="D31" s="10" t="s">
        <v>723</v>
      </c>
      <c r="E31" s="118" t="s">
        <v>26</v>
      </c>
      <c r="F31" s="135" t="s">
        <v>272</v>
      </c>
      <c r="G31" s="136"/>
      <c r="H31" s="11" t="s">
        <v>724</v>
      </c>
      <c r="I31" s="14">
        <f t="shared" si="0"/>
        <v>0.98</v>
      </c>
      <c r="J31" s="14">
        <v>0.98</v>
      </c>
      <c r="K31" s="109">
        <f t="shared" si="1"/>
        <v>14.7</v>
      </c>
      <c r="L31" s="115"/>
    </row>
    <row r="32" spans="1:12" ht="36" customHeight="1">
      <c r="A32" s="114"/>
      <c r="B32" s="107">
        <f>'Tax Invoice'!D28</f>
        <v>10</v>
      </c>
      <c r="C32" s="10" t="s">
        <v>725</v>
      </c>
      <c r="D32" s="10" t="s">
        <v>725</v>
      </c>
      <c r="E32" s="118" t="s">
        <v>25</v>
      </c>
      <c r="F32" s="135"/>
      <c r="G32" s="136"/>
      <c r="H32" s="11" t="s">
        <v>726</v>
      </c>
      <c r="I32" s="14">
        <f t="shared" si="0"/>
        <v>3</v>
      </c>
      <c r="J32" s="14">
        <v>3</v>
      </c>
      <c r="K32" s="109">
        <f t="shared" si="1"/>
        <v>30</v>
      </c>
      <c r="L32" s="115"/>
    </row>
    <row r="33" spans="1:12" ht="36" customHeight="1">
      <c r="A33" s="114"/>
      <c r="B33" s="107">
        <f>'Tax Invoice'!D29</f>
        <v>10</v>
      </c>
      <c r="C33" s="10" t="s">
        <v>725</v>
      </c>
      <c r="D33" s="10" t="s">
        <v>725</v>
      </c>
      <c r="E33" s="118" t="s">
        <v>26</v>
      </c>
      <c r="F33" s="135"/>
      <c r="G33" s="136"/>
      <c r="H33" s="11" t="s">
        <v>726</v>
      </c>
      <c r="I33" s="14">
        <f t="shared" si="0"/>
        <v>3</v>
      </c>
      <c r="J33" s="14">
        <v>3</v>
      </c>
      <c r="K33" s="109">
        <f t="shared" si="1"/>
        <v>30</v>
      </c>
      <c r="L33" s="115"/>
    </row>
    <row r="34" spans="1:12" ht="36" customHeight="1">
      <c r="A34" s="114"/>
      <c r="B34" s="107">
        <f>'Tax Invoice'!D30</f>
        <v>10</v>
      </c>
      <c r="C34" s="10" t="s">
        <v>727</v>
      </c>
      <c r="D34" s="10" t="s">
        <v>727</v>
      </c>
      <c r="E34" s="118" t="s">
        <v>25</v>
      </c>
      <c r="F34" s="135"/>
      <c r="G34" s="136"/>
      <c r="H34" s="11" t="s">
        <v>728</v>
      </c>
      <c r="I34" s="14">
        <f t="shared" si="0"/>
        <v>3.09</v>
      </c>
      <c r="J34" s="14">
        <v>3.09</v>
      </c>
      <c r="K34" s="109">
        <f t="shared" si="1"/>
        <v>30.9</v>
      </c>
      <c r="L34" s="115"/>
    </row>
    <row r="35" spans="1:12" ht="36" customHeight="1">
      <c r="A35" s="114"/>
      <c r="B35" s="107">
        <f>'Tax Invoice'!D31</f>
        <v>10</v>
      </c>
      <c r="C35" s="10" t="s">
        <v>727</v>
      </c>
      <c r="D35" s="10" t="s">
        <v>727</v>
      </c>
      <c r="E35" s="118" t="s">
        <v>26</v>
      </c>
      <c r="F35" s="135"/>
      <c r="G35" s="136"/>
      <c r="H35" s="11" t="s">
        <v>728</v>
      </c>
      <c r="I35" s="14">
        <f t="shared" si="0"/>
        <v>3.09</v>
      </c>
      <c r="J35" s="14">
        <v>3.09</v>
      </c>
      <c r="K35" s="109">
        <f t="shared" si="1"/>
        <v>30.9</v>
      </c>
      <c r="L35" s="115"/>
    </row>
    <row r="36" spans="1:12" ht="36" customHeight="1">
      <c r="A36" s="114"/>
      <c r="B36" s="107">
        <f>'Tax Invoice'!D32</f>
        <v>12</v>
      </c>
      <c r="C36" s="10" t="s">
        <v>729</v>
      </c>
      <c r="D36" s="10" t="s">
        <v>774</v>
      </c>
      <c r="E36" s="118" t="s">
        <v>730</v>
      </c>
      <c r="F36" s="135" t="s">
        <v>635</v>
      </c>
      <c r="G36" s="136"/>
      <c r="H36" s="11" t="s">
        <v>800</v>
      </c>
      <c r="I36" s="14">
        <f t="shared" si="0"/>
        <v>4.25</v>
      </c>
      <c r="J36" s="14">
        <v>4.25</v>
      </c>
      <c r="K36" s="109">
        <f t="shared" si="1"/>
        <v>51</v>
      </c>
      <c r="L36" s="115"/>
    </row>
    <row r="37" spans="1:12" ht="36" customHeight="1">
      <c r="A37" s="114"/>
      <c r="B37" s="107">
        <f>'Tax Invoice'!D33</f>
        <v>12</v>
      </c>
      <c r="C37" s="10" t="s">
        <v>729</v>
      </c>
      <c r="D37" s="10" t="s">
        <v>775</v>
      </c>
      <c r="E37" s="118" t="s">
        <v>731</v>
      </c>
      <c r="F37" s="135" t="s">
        <v>635</v>
      </c>
      <c r="G37" s="136"/>
      <c r="H37" s="11" t="s">
        <v>800</v>
      </c>
      <c r="I37" s="14">
        <f t="shared" si="0"/>
        <v>4.6100000000000003</v>
      </c>
      <c r="J37" s="14">
        <v>4.6100000000000003</v>
      </c>
      <c r="K37" s="109">
        <f t="shared" si="1"/>
        <v>55.320000000000007</v>
      </c>
      <c r="L37" s="115"/>
    </row>
    <row r="38" spans="1:12" ht="36" customHeight="1">
      <c r="A38" s="114"/>
      <c r="B38" s="107">
        <f>'Tax Invoice'!D34</f>
        <v>12</v>
      </c>
      <c r="C38" s="10" t="s">
        <v>729</v>
      </c>
      <c r="D38" s="10" t="s">
        <v>776</v>
      </c>
      <c r="E38" s="118" t="s">
        <v>732</v>
      </c>
      <c r="F38" s="135" t="s">
        <v>635</v>
      </c>
      <c r="G38" s="136"/>
      <c r="H38" s="11" t="s">
        <v>800</v>
      </c>
      <c r="I38" s="14">
        <f t="shared" si="0"/>
        <v>5.18</v>
      </c>
      <c r="J38" s="14">
        <v>5.18</v>
      </c>
      <c r="K38" s="109">
        <f t="shared" si="1"/>
        <v>62.16</v>
      </c>
      <c r="L38" s="115"/>
    </row>
    <row r="39" spans="1:12" ht="36" customHeight="1">
      <c r="A39" s="114"/>
      <c r="B39" s="107">
        <f>'Tax Invoice'!D35</f>
        <v>12</v>
      </c>
      <c r="C39" s="10" t="s">
        <v>729</v>
      </c>
      <c r="D39" s="10" t="s">
        <v>777</v>
      </c>
      <c r="E39" s="118" t="s">
        <v>733</v>
      </c>
      <c r="F39" s="135" t="s">
        <v>635</v>
      </c>
      <c r="G39" s="136"/>
      <c r="H39" s="11" t="s">
        <v>800</v>
      </c>
      <c r="I39" s="14">
        <f t="shared" si="0"/>
        <v>5.68</v>
      </c>
      <c r="J39" s="14">
        <v>5.68</v>
      </c>
      <c r="K39" s="109">
        <f t="shared" si="1"/>
        <v>68.16</v>
      </c>
      <c r="L39" s="115"/>
    </row>
    <row r="40" spans="1:12" ht="24" customHeight="1">
      <c r="A40" s="114"/>
      <c r="B40" s="107">
        <f>'Tax Invoice'!D36</f>
        <v>10</v>
      </c>
      <c r="C40" s="10" t="s">
        <v>734</v>
      </c>
      <c r="D40" s="10" t="s">
        <v>778</v>
      </c>
      <c r="E40" s="118" t="s">
        <v>735</v>
      </c>
      <c r="F40" s="135" t="s">
        <v>239</v>
      </c>
      <c r="G40" s="136"/>
      <c r="H40" s="11" t="s">
        <v>736</v>
      </c>
      <c r="I40" s="14">
        <f t="shared" si="0"/>
        <v>1.96</v>
      </c>
      <c r="J40" s="14">
        <v>1.96</v>
      </c>
      <c r="K40" s="109">
        <f t="shared" si="1"/>
        <v>19.600000000000001</v>
      </c>
      <c r="L40" s="115"/>
    </row>
    <row r="41" spans="1:12" ht="24" customHeight="1">
      <c r="A41" s="114"/>
      <c r="B41" s="107">
        <f>'Tax Invoice'!D37</f>
        <v>10</v>
      </c>
      <c r="C41" s="10" t="s">
        <v>734</v>
      </c>
      <c r="D41" s="10" t="s">
        <v>779</v>
      </c>
      <c r="E41" s="118" t="s">
        <v>737</v>
      </c>
      <c r="F41" s="135" t="s">
        <v>239</v>
      </c>
      <c r="G41" s="136"/>
      <c r="H41" s="11" t="s">
        <v>736</v>
      </c>
      <c r="I41" s="14">
        <f t="shared" si="0"/>
        <v>2.42</v>
      </c>
      <c r="J41" s="14">
        <v>2.42</v>
      </c>
      <c r="K41" s="109">
        <f t="shared" si="1"/>
        <v>24.2</v>
      </c>
      <c r="L41" s="115"/>
    </row>
    <row r="42" spans="1:12" ht="24" customHeight="1">
      <c r="A42" s="114"/>
      <c r="B42" s="107">
        <f>'Tax Invoice'!D38</f>
        <v>10</v>
      </c>
      <c r="C42" s="10" t="s">
        <v>734</v>
      </c>
      <c r="D42" s="10" t="s">
        <v>780</v>
      </c>
      <c r="E42" s="118" t="s">
        <v>298</v>
      </c>
      <c r="F42" s="135" t="s">
        <v>239</v>
      </c>
      <c r="G42" s="136"/>
      <c r="H42" s="11" t="s">
        <v>736</v>
      </c>
      <c r="I42" s="14">
        <f t="shared" si="0"/>
        <v>2.85</v>
      </c>
      <c r="J42" s="14">
        <v>2.85</v>
      </c>
      <c r="K42" s="109">
        <f t="shared" si="1"/>
        <v>28.5</v>
      </c>
      <c r="L42" s="115"/>
    </row>
    <row r="43" spans="1:12" ht="24" customHeight="1">
      <c r="A43" s="114"/>
      <c r="B43" s="107">
        <f>'Tax Invoice'!D39</f>
        <v>10</v>
      </c>
      <c r="C43" s="10" t="s">
        <v>734</v>
      </c>
      <c r="D43" s="10" t="s">
        <v>781</v>
      </c>
      <c r="E43" s="118" t="s">
        <v>738</v>
      </c>
      <c r="F43" s="135" t="s">
        <v>239</v>
      </c>
      <c r="G43" s="136"/>
      <c r="H43" s="11" t="s">
        <v>736</v>
      </c>
      <c r="I43" s="14">
        <f t="shared" si="0"/>
        <v>3.16</v>
      </c>
      <c r="J43" s="14">
        <v>3.16</v>
      </c>
      <c r="K43" s="109">
        <f t="shared" si="1"/>
        <v>31.6</v>
      </c>
      <c r="L43" s="115"/>
    </row>
    <row r="44" spans="1:12" ht="24" customHeight="1">
      <c r="A44" s="114"/>
      <c r="B44" s="107">
        <f>'Tax Invoice'!D40</f>
        <v>10</v>
      </c>
      <c r="C44" s="10" t="s">
        <v>734</v>
      </c>
      <c r="D44" s="10" t="s">
        <v>782</v>
      </c>
      <c r="E44" s="118" t="s">
        <v>294</v>
      </c>
      <c r="F44" s="135" t="s">
        <v>239</v>
      </c>
      <c r="G44" s="136"/>
      <c r="H44" s="11" t="s">
        <v>736</v>
      </c>
      <c r="I44" s="14">
        <f t="shared" si="0"/>
        <v>3.98</v>
      </c>
      <c r="J44" s="14">
        <v>3.98</v>
      </c>
      <c r="K44" s="109">
        <f t="shared" si="1"/>
        <v>39.799999999999997</v>
      </c>
      <c r="L44" s="115"/>
    </row>
    <row r="45" spans="1:12" ht="24" customHeight="1">
      <c r="A45" s="114"/>
      <c r="B45" s="107">
        <f>'Tax Invoice'!D41</f>
        <v>10</v>
      </c>
      <c r="C45" s="10" t="s">
        <v>739</v>
      </c>
      <c r="D45" s="10" t="s">
        <v>783</v>
      </c>
      <c r="E45" s="118" t="s">
        <v>735</v>
      </c>
      <c r="F45" s="135"/>
      <c r="G45" s="136"/>
      <c r="H45" s="11" t="s">
        <v>740</v>
      </c>
      <c r="I45" s="14">
        <f t="shared" si="0"/>
        <v>4.04</v>
      </c>
      <c r="J45" s="14">
        <v>4.04</v>
      </c>
      <c r="K45" s="109">
        <f t="shared" si="1"/>
        <v>40.4</v>
      </c>
      <c r="L45" s="115"/>
    </row>
    <row r="46" spans="1:12" ht="24" customHeight="1">
      <c r="A46" s="114"/>
      <c r="B46" s="107">
        <f>'Tax Invoice'!D42</f>
        <v>10</v>
      </c>
      <c r="C46" s="10" t="s">
        <v>739</v>
      </c>
      <c r="D46" s="10" t="s">
        <v>784</v>
      </c>
      <c r="E46" s="118" t="s">
        <v>737</v>
      </c>
      <c r="F46" s="135"/>
      <c r="G46" s="136"/>
      <c r="H46" s="11" t="s">
        <v>740</v>
      </c>
      <c r="I46" s="14">
        <f t="shared" si="0"/>
        <v>4.71</v>
      </c>
      <c r="J46" s="14">
        <v>4.71</v>
      </c>
      <c r="K46" s="109">
        <f t="shared" si="1"/>
        <v>47.1</v>
      </c>
      <c r="L46" s="115"/>
    </row>
    <row r="47" spans="1:12" ht="24" customHeight="1">
      <c r="A47" s="114"/>
      <c r="B47" s="107">
        <f>'Tax Invoice'!D43</f>
        <v>10</v>
      </c>
      <c r="C47" s="10" t="s">
        <v>739</v>
      </c>
      <c r="D47" s="10" t="s">
        <v>785</v>
      </c>
      <c r="E47" s="118" t="s">
        <v>298</v>
      </c>
      <c r="F47" s="135"/>
      <c r="G47" s="136"/>
      <c r="H47" s="11" t="s">
        <v>740</v>
      </c>
      <c r="I47" s="14">
        <f t="shared" si="0"/>
        <v>5.42</v>
      </c>
      <c r="J47" s="14">
        <v>5.42</v>
      </c>
      <c r="K47" s="109">
        <f t="shared" si="1"/>
        <v>54.2</v>
      </c>
      <c r="L47" s="115"/>
    </row>
    <row r="48" spans="1:12" ht="24" customHeight="1">
      <c r="A48" s="114"/>
      <c r="B48" s="107">
        <f>'Tax Invoice'!D44</f>
        <v>15</v>
      </c>
      <c r="C48" s="10" t="s">
        <v>741</v>
      </c>
      <c r="D48" s="10" t="s">
        <v>741</v>
      </c>
      <c r="E48" s="118"/>
      <c r="F48" s="135"/>
      <c r="G48" s="136"/>
      <c r="H48" s="11" t="s">
        <v>742</v>
      </c>
      <c r="I48" s="14">
        <f t="shared" si="0"/>
        <v>2.83</v>
      </c>
      <c r="J48" s="14">
        <v>2.83</v>
      </c>
      <c r="K48" s="109">
        <f t="shared" si="1"/>
        <v>42.45</v>
      </c>
      <c r="L48" s="115"/>
    </row>
    <row r="49" spans="1:12" ht="24" customHeight="1">
      <c r="A49" s="114"/>
      <c r="B49" s="107">
        <f>'Tax Invoice'!D45</f>
        <v>20</v>
      </c>
      <c r="C49" s="10" t="s">
        <v>743</v>
      </c>
      <c r="D49" s="10" t="s">
        <v>743</v>
      </c>
      <c r="E49" s="118"/>
      <c r="F49" s="135"/>
      <c r="G49" s="136"/>
      <c r="H49" s="11" t="s">
        <v>744</v>
      </c>
      <c r="I49" s="14">
        <f t="shared" si="0"/>
        <v>1.24</v>
      </c>
      <c r="J49" s="14">
        <v>1.24</v>
      </c>
      <c r="K49" s="109">
        <f t="shared" si="1"/>
        <v>24.8</v>
      </c>
      <c r="L49" s="115"/>
    </row>
    <row r="50" spans="1:12" ht="24" customHeight="1">
      <c r="A50" s="114"/>
      <c r="B50" s="107">
        <f>'Tax Invoice'!D46</f>
        <v>15</v>
      </c>
      <c r="C50" s="10" t="s">
        <v>745</v>
      </c>
      <c r="D50" s="10" t="s">
        <v>786</v>
      </c>
      <c r="E50" s="118" t="s">
        <v>737</v>
      </c>
      <c r="F50" s="135"/>
      <c r="G50" s="136"/>
      <c r="H50" s="11" t="s">
        <v>746</v>
      </c>
      <c r="I50" s="14">
        <f t="shared" si="0"/>
        <v>5.59</v>
      </c>
      <c r="J50" s="14">
        <v>5.59</v>
      </c>
      <c r="K50" s="109">
        <f t="shared" si="1"/>
        <v>83.85</v>
      </c>
      <c r="L50" s="115"/>
    </row>
    <row r="51" spans="1:12" ht="24" customHeight="1">
      <c r="A51" s="114"/>
      <c r="B51" s="107">
        <f>'Tax Invoice'!D47</f>
        <v>30</v>
      </c>
      <c r="C51" s="10" t="s">
        <v>745</v>
      </c>
      <c r="D51" s="10" t="s">
        <v>787</v>
      </c>
      <c r="E51" s="118" t="s">
        <v>298</v>
      </c>
      <c r="F51" s="135"/>
      <c r="G51" s="136"/>
      <c r="H51" s="11" t="s">
        <v>746</v>
      </c>
      <c r="I51" s="14">
        <f t="shared" si="0"/>
        <v>6.45</v>
      </c>
      <c r="J51" s="14">
        <v>6.45</v>
      </c>
      <c r="K51" s="109">
        <f t="shared" si="1"/>
        <v>193.5</v>
      </c>
      <c r="L51" s="115"/>
    </row>
    <row r="52" spans="1:12" ht="24" customHeight="1">
      <c r="A52" s="114"/>
      <c r="B52" s="107">
        <f>'Tax Invoice'!D48</f>
        <v>25</v>
      </c>
      <c r="C52" s="10" t="s">
        <v>747</v>
      </c>
      <c r="D52" s="10" t="s">
        <v>747</v>
      </c>
      <c r="E52" s="118" t="s">
        <v>107</v>
      </c>
      <c r="F52" s="135"/>
      <c r="G52" s="136"/>
      <c r="H52" s="11" t="s">
        <v>748</v>
      </c>
      <c r="I52" s="14">
        <f t="shared" si="0"/>
        <v>2.33</v>
      </c>
      <c r="J52" s="14">
        <v>2.33</v>
      </c>
      <c r="K52" s="109">
        <f t="shared" si="1"/>
        <v>58.25</v>
      </c>
      <c r="L52" s="115"/>
    </row>
    <row r="53" spans="1:12" ht="48" customHeight="1">
      <c r="A53" s="114"/>
      <c r="B53" s="107">
        <f>'Tax Invoice'!D49</f>
        <v>2</v>
      </c>
      <c r="C53" s="10" t="s">
        <v>749</v>
      </c>
      <c r="D53" s="10" t="s">
        <v>749</v>
      </c>
      <c r="E53" s="118" t="s">
        <v>699</v>
      </c>
      <c r="F53" s="135"/>
      <c r="G53" s="136"/>
      <c r="H53" s="11" t="s">
        <v>750</v>
      </c>
      <c r="I53" s="14">
        <f t="shared" si="0"/>
        <v>21</v>
      </c>
      <c r="J53" s="14">
        <v>21</v>
      </c>
      <c r="K53" s="109">
        <f t="shared" si="1"/>
        <v>42</v>
      </c>
      <c r="L53" s="115"/>
    </row>
    <row r="54" spans="1:12" ht="48" customHeight="1">
      <c r="A54" s="114"/>
      <c r="B54" s="107">
        <f>'Tax Invoice'!D50</f>
        <v>1</v>
      </c>
      <c r="C54" s="10" t="s">
        <v>751</v>
      </c>
      <c r="D54" s="10" t="s">
        <v>751</v>
      </c>
      <c r="E54" s="118" t="s">
        <v>699</v>
      </c>
      <c r="F54" s="135"/>
      <c r="G54" s="136"/>
      <c r="H54" s="11" t="s">
        <v>752</v>
      </c>
      <c r="I54" s="14">
        <f t="shared" si="0"/>
        <v>8.9499999999999993</v>
      </c>
      <c r="J54" s="14">
        <v>8.9499999999999993</v>
      </c>
      <c r="K54" s="109">
        <f t="shared" si="1"/>
        <v>8.9499999999999993</v>
      </c>
      <c r="L54" s="115"/>
    </row>
    <row r="55" spans="1:12" ht="48" customHeight="1">
      <c r="A55" s="114"/>
      <c r="B55" s="107">
        <f>'Tax Invoice'!D51</f>
        <v>2</v>
      </c>
      <c r="C55" s="10" t="s">
        <v>753</v>
      </c>
      <c r="D55" s="10" t="s">
        <v>753</v>
      </c>
      <c r="E55" s="118" t="s">
        <v>699</v>
      </c>
      <c r="F55" s="135"/>
      <c r="G55" s="136"/>
      <c r="H55" s="11" t="s">
        <v>754</v>
      </c>
      <c r="I55" s="14">
        <f t="shared" si="0"/>
        <v>24.07</v>
      </c>
      <c r="J55" s="14">
        <v>24.07</v>
      </c>
      <c r="K55" s="109">
        <f t="shared" si="1"/>
        <v>48.14</v>
      </c>
      <c r="L55" s="115"/>
    </row>
    <row r="56" spans="1:12" ht="48" customHeight="1">
      <c r="A56" s="114"/>
      <c r="B56" s="107">
        <f>'Tax Invoice'!D52</f>
        <v>2</v>
      </c>
      <c r="C56" s="10" t="s">
        <v>755</v>
      </c>
      <c r="D56" s="10" t="s">
        <v>755</v>
      </c>
      <c r="E56" s="118" t="s">
        <v>699</v>
      </c>
      <c r="F56" s="135"/>
      <c r="G56" s="136"/>
      <c r="H56" s="11" t="s">
        <v>756</v>
      </c>
      <c r="I56" s="14">
        <f t="shared" si="0"/>
        <v>19.309999999999999</v>
      </c>
      <c r="J56" s="14">
        <v>19.309999999999999</v>
      </c>
      <c r="K56" s="109">
        <f t="shared" si="1"/>
        <v>38.619999999999997</v>
      </c>
      <c r="L56" s="115"/>
    </row>
    <row r="57" spans="1:12" ht="24" customHeight="1">
      <c r="A57" s="114"/>
      <c r="B57" s="107">
        <f>'Tax Invoice'!D53</f>
        <v>20</v>
      </c>
      <c r="C57" s="10" t="s">
        <v>597</v>
      </c>
      <c r="D57" s="10" t="s">
        <v>788</v>
      </c>
      <c r="E57" s="118" t="s">
        <v>314</v>
      </c>
      <c r="F57" s="135"/>
      <c r="G57" s="136"/>
      <c r="H57" s="11" t="s">
        <v>757</v>
      </c>
      <c r="I57" s="14">
        <f t="shared" si="0"/>
        <v>1.98</v>
      </c>
      <c r="J57" s="14">
        <v>1.98</v>
      </c>
      <c r="K57" s="109">
        <f t="shared" si="1"/>
        <v>39.6</v>
      </c>
      <c r="L57" s="115"/>
    </row>
    <row r="58" spans="1:12" ht="24" customHeight="1">
      <c r="A58" s="114"/>
      <c r="B58" s="107">
        <f>'Tax Invoice'!D54</f>
        <v>20</v>
      </c>
      <c r="C58" s="10" t="s">
        <v>758</v>
      </c>
      <c r="D58" s="10" t="s">
        <v>789</v>
      </c>
      <c r="E58" s="118" t="s">
        <v>314</v>
      </c>
      <c r="F58" s="135" t="s">
        <v>759</v>
      </c>
      <c r="G58" s="136"/>
      <c r="H58" s="11" t="s">
        <v>760</v>
      </c>
      <c r="I58" s="14">
        <f t="shared" si="0"/>
        <v>5.34</v>
      </c>
      <c r="J58" s="14">
        <v>5.34</v>
      </c>
      <c r="K58" s="109">
        <f t="shared" si="1"/>
        <v>106.8</v>
      </c>
      <c r="L58" s="115"/>
    </row>
    <row r="59" spans="1:12" ht="24" customHeight="1">
      <c r="A59" s="114"/>
      <c r="B59" s="107">
        <f>'Tax Invoice'!D55</f>
        <v>20</v>
      </c>
      <c r="C59" s="10" t="s">
        <v>758</v>
      </c>
      <c r="D59" s="10" t="s">
        <v>790</v>
      </c>
      <c r="E59" s="118" t="s">
        <v>701</v>
      </c>
      <c r="F59" s="135" t="s">
        <v>759</v>
      </c>
      <c r="G59" s="136"/>
      <c r="H59" s="11" t="s">
        <v>760</v>
      </c>
      <c r="I59" s="14">
        <f t="shared" si="0"/>
        <v>5.49</v>
      </c>
      <c r="J59" s="14">
        <v>5.49</v>
      </c>
      <c r="K59" s="109">
        <f t="shared" si="1"/>
        <v>109.80000000000001</v>
      </c>
      <c r="L59" s="115"/>
    </row>
    <row r="60" spans="1:12" ht="48" customHeight="1">
      <c r="A60" s="114"/>
      <c r="B60" s="107">
        <f>'Tax Invoice'!D56</f>
        <v>2</v>
      </c>
      <c r="C60" s="10" t="s">
        <v>761</v>
      </c>
      <c r="D60" s="10" t="s">
        <v>761</v>
      </c>
      <c r="E60" s="118" t="s">
        <v>699</v>
      </c>
      <c r="F60" s="135"/>
      <c r="G60" s="136"/>
      <c r="H60" s="11" t="s">
        <v>762</v>
      </c>
      <c r="I60" s="14">
        <f t="shared" si="0"/>
        <v>35.479999999999997</v>
      </c>
      <c r="J60" s="14">
        <v>35.479999999999997</v>
      </c>
      <c r="K60" s="109">
        <f t="shared" si="1"/>
        <v>70.959999999999994</v>
      </c>
      <c r="L60" s="115"/>
    </row>
    <row r="61" spans="1:12" ht="48" customHeight="1">
      <c r="A61" s="114"/>
      <c r="B61" s="107">
        <f>'Tax Invoice'!D57</f>
        <v>2</v>
      </c>
      <c r="C61" s="10" t="s">
        <v>763</v>
      </c>
      <c r="D61" s="10" t="s">
        <v>763</v>
      </c>
      <c r="E61" s="118" t="s">
        <v>699</v>
      </c>
      <c r="F61" s="135"/>
      <c r="G61" s="136"/>
      <c r="H61" s="11" t="s">
        <v>764</v>
      </c>
      <c r="I61" s="14">
        <f t="shared" si="0"/>
        <v>36.32</v>
      </c>
      <c r="J61" s="14">
        <v>36.32</v>
      </c>
      <c r="K61" s="109">
        <f t="shared" si="1"/>
        <v>72.64</v>
      </c>
      <c r="L61" s="115"/>
    </row>
    <row r="62" spans="1:12" ht="24" customHeight="1">
      <c r="A62" s="114"/>
      <c r="B62" s="107">
        <f>'Tax Invoice'!D58</f>
        <v>10</v>
      </c>
      <c r="C62" s="10" t="s">
        <v>765</v>
      </c>
      <c r="D62" s="10" t="s">
        <v>791</v>
      </c>
      <c r="E62" s="118" t="s">
        <v>766</v>
      </c>
      <c r="F62" s="135" t="s">
        <v>273</v>
      </c>
      <c r="G62" s="136"/>
      <c r="H62" s="11" t="s">
        <v>767</v>
      </c>
      <c r="I62" s="14">
        <f t="shared" si="0"/>
        <v>5.75</v>
      </c>
      <c r="J62" s="14">
        <v>5.75</v>
      </c>
      <c r="K62" s="109">
        <f t="shared" si="1"/>
        <v>57.5</v>
      </c>
      <c r="L62" s="115"/>
    </row>
    <row r="63" spans="1:12" ht="24" customHeight="1">
      <c r="A63" s="114"/>
      <c r="B63" s="107">
        <f>'Tax Invoice'!D59</f>
        <v>4</v>
      </c>
      <c r="C63" s="10" t="s">
        <v>768</v>
      </c>
      <c r="D63" s="10" t="s">
        <v>768</v>
      </c>
      <c r="E63" s="118" t="s">
        <v>769</v>
      </c>
      <c r="F63" s="135"/>
      <c r="G63" s="136"/>
      <c r="H63" s="11" t="s">
        <v>770</v>
      </c>
      <c r="I63" s="14">
        <f t="shared" si="0"/>
        <v>4.91</v>
      </c>
      <c r="J63" s="14">
        <v>4.91</v>
      </c>
      <c r="K63" s="109">
        <f t="shared" si="1"/>
        <v>19.64</v>
      </c>
      <c r="L63" s="115"/>
    </row>
    <row r="64" spans="1:12" ht="24" customHeight="1">
      <c r="A64" s="114"/>
      <c r="B64" s="107">
        <f>'Tax Invoice'!D60</f>
        <v>10</v>
      </c>
      <c r="C64" s="10" t="s">
        <v>771</v>
      </c>
      <c r="D64" s="10" t="s">
        <v>792</v>
      </c>
      <c r="E64" s="118" t="s">
        <v>572</v>
      </c>
      <c r="F64" s="135" t="s">
        <v>239</v>
      </c>
      <c r="G64" s="136"/>
      <c r="H64" s="11" t="s">
        <v>772</v>
      </c>
      <c r="I64" s="14">
        <f t="shared" si="0"/>
        <v>1.82</v>
      </c>
      <c r="J64" s="14">
        <v>1.82</v>
      </c>
      <c r="K64" s="109">
        <f t="shared" si="1"/>
        <v>18.2</v>
      </c>
      <c r="L64" s="115"/>
    </row>
    <row r="65" spans="1:12" ht="24" customHeight="1">
      <c r="A65" s="114"/>
      <c r="B65" s="107">
        <f>'Tax Invoice'!D61</f>
        <v>30</v>
      </c>
      <c r="C65" s="10" t="s">
        <v>771</v>
      </c>
      <c r="D65" s="10" t="s">
        <v>793</v>
      </c>
      <c r="E65" s="118" t="s">
        <v>735</v>
      </c>
      <c r="F65" s="135" t="s">
        <v>239</v>
      </c>
      <c r="G65" s="136"/>
      <c r="H65" s="11" t="s">
        <v>772</v>
      </c>
      <c r="I65" s="14">
        <f t="shared" si="0"/>
        <v>2.09</v>
      </c>
      <c r="J65" s="14">
        <v>2.09</v>
      </c>
      <c r="K65" s="109">
        <f t="shared" si="1"/>
        <v>62.699999999999996</v>
      </c>
      <c r="L65" s="115"/>
    </row>
    <row r="66" spans="1:12" ht="24" customHeight="1">
      <c r="A66" s="114"/>
      <c r="B66" s="107">
        <f>'Tax Invoice'!D62</f>
        <v>20</v>
      </c>
      <c r="C66" s="10" t="s">
        <v>771</v>
      </c>
      <c r="D66" s="10" t="s">
        <v>794</v>
      </c>
      <c r="E66" s="118" t="s">
        <v>737</v>
      </c>
      <c r="F66" s="135" t="s">
        <v>239</v>
      </c>
      <c r="G66" s="136"/>
      <c r="H66" s="11" t="s">
        <v>772</v>
      </c>
      <c r="I66" s="14">
        <f t="shared" si="0"/>
        <v>2.4500000000000002</v>
      </c>
      <c r="J66" s="14">
        <v>2.4500000000000002</v>
      </c>
      <c r="K66" s="109">
        <f t="shared" si="1"/>
        <v>49</v>
      </c>
      <c r="L66" s="115"/>
    </row>
    <row r="67" spans="1:12" ht="24" customHeight="1">
      <c r="A67" s="114"/>
      <c r="B67" s="107">
        <f>'Tax Invoice'!D63</f>
        <v>20</v>
      </c>
      <c r="C67" s="10" t="s">
        <v>771</v>
      </c>
      <c r="D67" s="10" t="s">
        <v>795</v>
      </c>
      <c r="E67" s="118" t="s">
        <v>298</v>
      </c>
      <c r="F67" s="135" t="s">
        <v>239</v>
      </c>
      <c r="G67" s="136"/>
      <c r="H67" s="11" t="s">
        <v>772</v>
      </c>
      <c r="I67" s="14">
        <f t="shared" si="0"/>
        <v>2.72</v>
      </c>
      <c r="J67" s="14">
        <v>2.72</v>
      </c>
      <c r="K67" s="109">
        <f t="shared" si="1"/>
        <v>54.400000000000006</v>
      </c>
      <c r="L67" s="115"/>
    </row>
    <row r="68" spans="1:12" ht="24" customHeight="1">
      <c r="A68" s="114"/>
      <c r="B68" s="107">
        <f>'Tax Invoice'!D64</f>
        <v>10</v>
      </c>
      <c r="C68" s="10" t="s">
        <v>771</v>
      </c>
      <c r="D68" s="10" t="s">
        <v>796</v>
      </c>
      <c r="E68" s="118" t="s">
        <v>738</v>
      </c>
      <c r="F68" s="135" t="s">
        <v>239</v>
      </c>
      <c r="G68" s="136"/>
      <c r="H68" s="11" t="s">
        <v>772</v>
      </c>
      <c r="I68" s="14">
        <f t="shared" si="0"/>
        <v>3.2</v>
      </c>
      <c r="J68" s="14">
        <v>3.2</v>
      </c>
      <c r="K68" s="109">
        <f t="shared" si="1"/>
        <v>32</v>
      </c>
      <c r="L68" s="115"/>
    </row>
    <row r="69" spans="1:12" ht="24" customHeight="1" thickBot="1">
      <c r="A69" s="114"/>
      <c r="B69" s="108">
        <f>'Tax Invoice'!D65</f>
        <v>15</v>
      </c>
      <c r="C69" s="12" t="s">
        <v>771</v>
      </c>
      <c r="D69" s="12" t="s">
        <v>797</v>
      </c>
      <c r="E69" s="119" t="s">
        <v>294</v>
      </c>
      <c r="F69" s="146" t="s">
        <v>239</v>
      </c>
      <c r="G69" s="147"/>
      <c r="H69" s="13" t="s">
        <v>772</v>
      </c>
      <c r="I69" s="15">
        <f t="shared" si="0"/>
        <v>3.88</v>
      </c>
      <c r="J69" s="15">
        <v>3.88</v>
      </c>
      <c r="K69" s="110">
        <f t="shared" si="1"/>
        <v>58.199999999999996</v>
      </c>
      <c r="L69" s="115"/>
    </row>
    <row r="70" spans="1:12" s="2" customFormat="1" ht="14.25" thickTop="1" thickBot="1">
      <c r="A70" s="114"/>
      <c r="B70" s="130"/>
      <c r="C70" s="131"/>
      <c r="D70" s="131"/>
      <c r="E70" s="131"/>
      <c r="F70" s="145"/>
      <c r="G70" s="145"/>
      <c r="H70" s="131" t="s">
        <v>808</v>
      </c>
      <c r="I70" s="131"/>
      <c r="J70" s="131"/>
      <c r="K70" s="132"/>
      <c r="L70" s="115"/>
    </row>
    <row r="71" spans="1:12" s="2" customFormat="1" ht="35.1" customHeight="1" thickTop="1">
      <c r="A71" s="114"/>
      <c r="B71" s="108">
        <v>1</v>
      </c>
      <c r="C71" s="12" t="s">
        <v>805</v>
      </c>
      <c r="D71" s="119" t="s">
        <v>805</v>
      </c>
      <c r="E71" s="119" t="s">
        <v>699</v>
      </c>
      <c r="F71" s="146"/>
      <c r="G71" s="147"/>
      <c r="H71" s="13" t="s">
        <v>806</v>
      </c>
      <c r="I71" s="15">
        <f t="shared" si="0"/>
        <v>15.01</v>
      </c>
      <c r="J71" s="15">
        <v>15.01</v>
      </c>
      <c r="K71" s="110">
        <f t="shared" ref="K71" si="2">I71*B71</f>
        <v>15.01</v>
      </c>
      <c r="L71" s="115"/>
    </row>
    <row r="72" spans="1:12" ht="12.75" customHeight="1">
      <c r="A72" s="114"/>
      <c r="B72" s="126">
        <f>SUM(B22:B71)</f>
        <v>635</v>
      </c>
      <c r="C72" s="126" t="s">
        <v>144</v>
      </c>
      <c r="D72" s="126"/>
      <c r="E72" s="126"/>
      <c r="F72" s="126"/>
      <c r="G72" s="126"/>
      <c r="H72" s="126"/>
      <c r="I72" s="127" t="s">
        <v>255</v>
      </c>
      <c r="J72" s="127" t="s">
        <v>255</v>
      </c>
      <c r="K72" s="128">
        <f>SUM(K22:K71)</f>
        <v>2183.02</v>
      </c>
      <c r="L72" s="115"/>
    </row>
    <row r="73" spans="1:12" ht="12.75" customHeight="1">
      <c r="A73" s="114"/>
      <c r="B73" s="126"/>
      <c r="C73" s="126"/>
      <c r="D73" s="126"/>
      <c r="E73" s="126"/>
      <c r="F73" s="126"/>
      <c r="G73" s="126"/>
      <c r="H73" s="126"/>
      <c r="I73" s="127" t="s">
        <v>803</v>
      </c>
      <c r="J73" s="127" t="s">
        <v>184</v>
      </c>
      <c r="K73" s="128">
        <f>Invoice!J73</f>
        <v>-654.90599999999995</v>
      </c>
      <c r="L73" s="115"/>
    </row>
    <row r="74" spans="1:12" ht="12.75" customHeight="1" outlineLevel="1">
      <c r="A74" s="114"/>
      <c r="B74" s="126"/>
      <c r="C74" s="126"/>
      <c r="D74" s="126"/>
      <c r="E74" s="126"/>
      <c r="F74" s="126"/>
      <c r="G74" s="126"/>
      <c r="H74" s="126"/>
      <c r="I74" s="127" t="s">
        <v>804</v>
      </c>
      <c r="J74" s="127" t="s">
        <v>185</v>
      </c>
      <c r="K74" s="128">
        <f>Invoice!J74</f>
        <v>0</v>
      </c>
      <c r="L74" s="115"/>
    </row>
    <row r="75" spans="1:12" ht="12.75" customHeight="1">
      <c r="A75" s="114"/>
      <c r="B75" s="126"/>
      <c r="C75" s="126"/>
      <c r="D75" s="126"/>
      <c r="E75" s="126"/>
      <c r="F75" s="126"/>
      <c r="G75" s="126"/>
      <c r="H75" s="126"/>
      <c r="I75" s="127" t="s">
        <v>257</v>
      </c>
      <c r="J75" s="127" t="s">
        <v>257</v>
      </c>
      <c r="K75" s="134">
        <f>SUM(K72:K74)</f>
        <v>1528.114</v>
      </c>
      <c r="L75" s="115"/>
    </row>
    <row r="76" spans="1:12" ht="12.75" customHeight="1">
      <c r="A76" s="6"/>
      <c r="B76" s="7"/>
      <c r="C76" s="7"/>
      <c r="D76" s="7"/>
      <c r="E76" s="7"/>
      <c r="F76" s="7"/>
      <c r="G76" s="7"/>
      <c r="H76" s="7" t="s">
        <v>807</v>
      </c>
      <c r="I76" s="7"/>
      <c r="J76" s="7"/>
      <c r="K76" s="7"/>
      <c r="L76" s="8"/>
    </row>
    <row r="77" spans="1:12" ht="12.75" customHeight="1"/>
    <row r="78" spans="1:12" ht="12.75" customHeight="1"/>
    <row r="79" spans="1:12" ht="12.75" customHeight="1"/>
    <row r="80" spans="1:12" ht="12.75" customHeight="1"/>
    <row r="81" ht="12.75" customHeight="1"/>
    <row r="82" ht="12.75" customHeight="1"/>
    <row r="83" ht="12.75" customHeight="1"/>
  </sheetData>
  <mergeCells count="54">
    <mergeCell ref="F70:G70"/>
    <mergeCell ref="F71:G71"/>
    <mergeCell ref="F20:G20"/>
    <mergeCell ref="F21:G21"/>
    <mergeCell ref="F22:G22"/>
    <mergeCell ref="F35:G35"/>
    <mergeCell ref="F36:G36"/>
    <mergeCell ref="F37:G37"/>
    <mergeCell ref="F38:G38"/>
    <mergeCell ref="F39:G39"/>
    <mergeCell ref="F40:G40"/>
    <mergeCell ref="F41:G41"/>
    <mergeCell ref="F42:G42"/>
    <mergeCell ref="F43:G43"/>
    <mergeCell ref="F44:G44"/>
    <mergeCell ref="F45:G45"/>
    <mergeCell ref="K10:K11"/>
    <mergeCell ref="K14:K15"/>
    <mergeCell ref="F33:G33"/>
    <mergeCell ref="F34:G34"/>
    <mergeCell ref="F30:G30"/>
    <mergeCell ref="F31:G31"/>
    <mergeCell ref="F32:G32"/>
    <mergeCell ref="F24:G24"/>
    <mergeCell ref="F25:G25"/>
    <mergeCell ref="F23:G23"/>
    <mergeCell ref="F28:G28"/>
    <mergeCell ref="F29:G29"/>
    <mergeCell ref="F26:G26"/>
    <mergeCell ref="F27:G27"/>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6:G66"/>
    <mergeCell ref="F67:G67"/>
    <mergeCell ref="F68:G68"/>
    <mergeCell ref="F69:G69"/>
    <mergeCell ref="F61:G61"/>
    <mergeCell ref="F62:G62"/>
    <mergeCell ref="F63:G63"/>
    <mergeCell ref="F64:G64"/>
    <mergeCell ref="F65:G65"/>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topLeftCell="A62" zoomScaleNormal="100" workbookViewId="0">
      <selection activeCell="L1024" sqref="L1024"/>
    </sheetView>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145</v>
      </c>
      <c r="B1" s="17" t="s">
        <v>146</v>
      </c>
      <c r="C1" s="17"/>
      <c r="D1" s="18"/>
      <c r="E1" s="18"/>
      <c r="F1" s="18"/>
      <c r="G1" s="18"/>
      <c r="H1" s="19"/>
      <c r="I1" s="20"/>
      <c r="N1" s="92">
        <f>N2/N3</f>
        <v>1</v>
      </c>
      <c r="O1" s="21" t="s">
        <v>181</v>
      </c>
    </row>
    <row r="2" spans="1:15" s="21" customFormat="1" ht="13.5" thickBot="1">
      <c r="A2" s="22" t="s">
        <v>147</v>
      </c>
      <c r="B2" s="23" t="s">
        <v>148</v>
      </c>
      <c r="C2" s="23"/>
      <c r="D2" s="24"/>
      <c r="E2" s="25"/>
      <c r="G2" s="26" t="s">
        <v>149</v>
      </c>
      <c r="H2" s="27" t="s">
        <v>150</v>
      </c>
      <c r="N2" s="21">
        <v>2168.0099999999998</v>
      </c>
      <c r="O2" s="21" t="s">
        <v>259</v>
      </c>
    </row>
    <row r="3" spans="1:15" s="21" customFormat="1" ht="15" customHeight="1" thickBot="1">
      <c r="A3" s="22" t="s">
        <v>151</v>
      </c>
      <c r="G3" s="28">
        <v>45166</v>
      </c>
      <c r="H3" s="29"/>
      <c r="N3" s="21">
        <v>2168.0099999999998</v>
      </c>
      <c r="O3" s="21" t="s">
        <v>260</v>
      </c>
    </row>
    <row r="4" spans="1:15" s="21" customFormat="1">
      <c r="A4" s="22" t="s">
        <v>152</v>
      </c>
    </row>
    <row r="5" spans="1:15" s="21" customFormat="1">
      <c r="A5" s="22" t="s">
        <v>153</v>
      </c>
    </row>
    <row r="6" spans="1:15" s="21" customFormat="1">
      <c r="A6" s="22" t="s">
        <v>154</v>
      </c>
    </row>
    <row r="7" spans="1:15" s="21" customFormat="1" ht="15">
      <c r="A7"/>
      <c r="F7" s="31"/>
    </row>
    <row r="8" spans="1:15" s="21" customFormat="1" ht="10.5" customHeight="1" thickBot="1">
      <c r="A8" s="30"/>
      <c r="F8" s="31"/>
      <c r="J8" s="21" t="s">
        <v>155</v>
      </c>
    </row>
    <row r="9" spans="1:15" s="21" customFormat="1" ht="13.5" thickBot="1">
      <c r="A9" s="32" t="s">
        <v>156</v>
      </c>
      <c r="F9" s="33" t="s">
        <v>157</v>
      </c>
      <c r="G9" s="34"/>
      <c r="H9" s="35"/>
      <c r="J9" s="21" t="str">
        <f>'Copy paste to Here'!I18</f>
        <v>CAD</v>
      </c>
    </row>
    <row r="10" spans="1:15" s="21" customFormat="1" ht="13.5" thickBot="1">
      <c r="A10" s="36" t="str">
        <f>'Copy paste to Here'!G10</f>
        <v>Lat-Can Imports/Exports Ltd.</v>
      </c>
      <c r="B10" s="37"/>
      <c r="C10" s="37"/>
      <c r="D10" s="37"/>
      <c r="F10" s="38" t="str">
        <f>'Copy paste to Here'!B10</f>
        <v>Lat-Can Imports/Exports Ltd.</v>
      </c>
      <c r="G10" s="39"/>
      <c r="H10" s="40"/>
      <c r="K10" s="95" t="s">
        <v>276</v>
      </c>
      <c r="L10" s="35" t="s">
        <v>276</v>
      </c>
      <c r="M10" s="21">
        <v>1</v>
      </c>
    </row>
    <row r="11" spans="1:15" s="21" customFormat="1" ht="15.75" thickBot="1">
      <c r="A11" s="41" t="str">
        <f>'Copy paste to Here'!G11</f>
        <v>Brian Eldridge</v>
      </c>
      <c r="B11" s="42"/>
      <c r="C11" s="42"/>
      <c r="D11" s="42"/>
      <c r="F11" s="43" t="str">
        <f>'Copy paste to Here'!B11</f>
        <v>Brian Eldridge</v>
      </c>
      <c r="G11" s="44"/>
      <c r="H11" s="45"/>
      <c r="K11" s="93" t="s">
        <v>158</v>
      </c>
      <c r="L11" s="46" t="s">
        <v>159</v>
      </c>
      <c r="M11" s="21">
        <f>VLOOKUP(G3,[1]Sheet1!$A$9:$I$7290,2,FALSE)</f>
        <v>34.979999999999997</v>
      </c>
    </row>
    <row r="12" spans="1:15" s="21" customFormat="1" ht="15.75" thickBot="1">
      <c r="A12" s="41" t="str">
        <f>'Copy paste to Here'!G12</f>
        <v>42-Cranleigh Manor s.e.</v>
      </c>
      <c r="B12" s="42"/>
      <c r="C12" s="42"/>
      <c r="D12" s="42"/>
      <c r="E12" s="89"/>
      <c r="F12" s="43" t="str">
        <f>'Copy paste to Here'!B12</f>
        <v>42-Cranleigh Manor s.e.</v>
      </c>
      <c r="G12" s="44"/>
      <c r="H12" s="45"/>
      <c r="K12" s="93" t="s">
        <v>160</v>
      </c>
      <c r="L12" s="46" t="s">
        <v>133</v>
      </c>
      <c r="M12" s="21">
        <f>VLOOKUP(G3,[1]Sheet1!$A$9:$I$7290,3,FALSE)</f>
        <v>37.61</v>
      </c>
    </row>
    <row r="13" spans="1:15" s="21" customFormat="1" ht="15.75" thickBot="1">
      <c r="A13" s="41" t="str">
        <f>'Copy paste to Here'!G13</f>
        <v>T3M-1G6 Calgary, Alberta</v>
      </c>
      <c r="B13" s="42"/>
      <c r="C13" s="42"/>
      <c r="D13" s="42"/>
      <c r="E13" s="111" t="s">
        <v>166</v>
      </c>
      <c r="F13" s="43" t="str">
        <f>'Copy paste to Here'!B13</f>
        <v>T3M-1G6 Calgary, Alberta</v>
      </c>
      <c r="G13" s="44"/>
      <c r="H13" s="45"/>
      <c r="K13" s="93" t="s">
        <v>161</v>
      </c>
      <c r="L13" s="46" t="s">
        <v>162</v>
      </c>
      <c r="M13" s="113">
        <f>VLOOKUP(G3,[1]Sheet1!$A$9:$I$7290,4,FALSE)</f>
        <v>43.84</v>
      </c>
    </row>
    <row r="14" spans="1:15" s="21" customFormat="1" ht="15.75" thickBot="1">
      <c r="A14" s="41" t="str">
        <f>'Copy paste to Here'!G14</f>
        <v>Canada</v>
      </c>
      <c r="B14" s="42"/>
      <c r="C14" s="42"/>
      <c r="D14" s="42"/>
      <c r="E14" s="111">
        <f>VLOOKUP(J9,$L$10:$M$17,2,FALSE)</f>
        <v>25.55</v>
      </c>
      <c r="F14" s="43" t="str">
        <f>'Copy paste to Here'!B14</f>
        <v>Canada</v>
      </c>
      <c r="G14" s="44"/>
      <c r="H14" s="45"/>
      <c r="K14" s="93" t="s">
        <v>163</v>
      </c>
      <c r="L14" s="46" t="s">
        <v>164</v>
      </c>
      <c r="M14" s="21">
        <f>VLOOKUP(G3,[1]Sheet1!$A$9:$I$7290,5,FALSE)</f>
        <v>22.12</v>
      </c>
    </row>
    <row r="15" spans="1:15" s="21" customFormat="1" ht="15.75" thickBot="1">
      <c r="A15" s="47" t="str">
        <f>'Copy paste to Here'!G15</f>
        <v xml:space="preserve"> </v>
      </c>
      <c r="F15" s="48" t="str">
        <f>'Copy paste to Here'!B15</f>
        <v xml:space="preserve"> </v>
      </c>
      <c r="G15" s="49"/>
      <c r="H15" s="50"/>
      <c r="K15" s="94" t="s">
        <v>165</v>
      </c>
      <c r="L15" s="51" t="s">
        <v>166</v>
      </c>
      <c r="M15" s="21">
        <f>VLOOKUP(G3,[1]Sheet1!$A$9:$I$7290,6,FALSE)</f>
        <v>25.55</v>
      </c>
    </row>
    <row r="16" spans="1:15" s="21" customFormat="1" ht="13.7" customHeight="1" thickBot="1">
      <c r="A16" s="52"/>
      <c r="K16" s="94" t="s">
        <v>167</v>
      </c>
      <c r="L16" s="51" t="s">
        <v>168</v>
      </c>
      <c r="M16" s="21">
        <f>VLOOKUP(G3,[1]Sheet1!$A$9:$I$7290,7,FALSE)</f>
        <v>20.440000000000001</v>
      </c>
    </row>
    <row r="17" spans="1:13" s="21" customFormat="1" ht="13.5" thickBot="1">
      <c r="A17" s="53" t="s">
        <v>169</v>
      </c>
      <c r="B17" s="54" t="s">
        <v>170</v>
      </c>
      <c r="C17" s="54" t="s">
        <v>284</v>
      </c>
      <c r="D17" s="55" t="s">
        <v>198</v>
      </c>
      <c r="E17" s="55" t="s">
        <v>261</v>
      </c>
      <c r="F17" s="55" t="str">
        <f>CONCATENATE("Amount ",,J9)</f>
        <v>Amount CAD</v>
      </c>
      <c r="G17" s="54" t="s">
        <v>171</v>
      </c>
      <c r="H17" s="54" t="s">
        <v>172</v>
      </c>
      <c r="J17" s="21" t="s">
        <v>173</v>
      </c>
      <c r="K17" s="21" t="s">
        <v>174</v>
      </c>
      <c r="L17" s="21" t="s">
        <v>174</v>
      </c>
      <c r="M17" s="21">
        <v>2.5</v>
      </c>
    </row>
    <row r="18" spans="1:13" s="62" customFormat="1" ht="48">
      <c r="A18" s="56" t="str">
        <f>IF((LEN('Copy paste to Here'!G22))&gt;5,((CONCATENATE('Copy paste to Here'!G22," &amp; ",'Copy paste to Here'!D22,"  &amp;  ",'Copy paste to Here'!E22))),"Empty Cell")</f>
        <v>Wholesale silver nose piercing bulk of 1000, 500, 250 or 100 pcs.of 925 sterling silver nose bones, 22g (0.6mm) with 1.25mm round prong set Cubic zirconia stone (CZ) &amp; Quantity In Bulk: 100 pcs.  &amp;  Cz Color: Clear</v>
      </c>
      <c r="B18" s="57" t="str">
        <f>'Copy paste to Here'!C22</f>
        <v>BLK518</v>
      </c>
      <c r="C18" s="57" t="s">
        <v>773</v>
      </c>
      <c r="D18" s="58">
        <f>Invoice!B22</f>
        <v>1</v>
      </c>
      <c r="E18" s="59">
        <f>'Shipping Invoice'!J22*$N$1</f>
        <v>35.869999999999997</v>
      </c>
      <c r="F18" s="59">
        <f>D18*E18</f>
        <v>35.869999999999997</v>
      </c>
      <c r="G18" s="60">
        <f>E18*$E$14</f>
        <v>916.47849999999994</v>
      </c>
      <c r="H18" s="61">
        <f>D18*G18</f>
        <v>916.47849999999994</v>
      </c>
    </row>
    <row r="19" spans="1:13" s="62" customFormat="1" ht="36">
      <c r="A19" s="112" t="str">
        <f>IF((LEN('Copy paste to Here'!G23))&gt;5,((CONCATENATE('Copy paste to Here'!G23," &amp; ",'Copy paste to Here'!D23,"  &amp;  ",'Copy paste to Here'!E23))),"Empty Cell")</f>
        <v>316L steel belly banana, 14g (1.6m) with a 8mm and a 5mm bezel set jewel ball using original Czech Preciosa crystals. &amp; Length: 8mm  &amp;  Crystal Color: Clear</v>
      </c>
      <c r="B19" s="57" t="str">
        <f>'Copy paste to Here'!C23</f>
        <v>BN2CG</v>
      </c>
      <c r="C19" s="57" t="s">
        <v>662</v>
      </c>
      <c r="D19" s="58">
        <f>Invoice!B23</f>
        <v>25</v>
      </c>
      <c r="E19" s="59">
        <f>'Shipping Invoice'!J23*$N$1</f>
        <v>1.1200000000000001</v>
      </c>
      <c r="F19" s="59">
        <f t="shared" ref="F19:F82" si="0">D19*E19</f>
        <v>28.000000000000004</v>
      </c>
      <c r="G19" s="60">
        <f t="shared" ref="G19:G82" si="1">E19*$E$14</f>
        <v>28.616000000000003</v>
      </c>
      <c r="H19" s="63">
        <f t="shared" ref="H19:H82" si="2">D19*G19</f>
        <v>715.40000000000009</v>
      </c>
    </row>
    <row r="20" spans="1:13" s="62" customFormat="1" ht="36">
      <c r="A20" s="56" t="str">
        <f>IF((LEN('Copy paste to Here'!G24))&gt;5,((CONCATENATE('Copy paste to Here'!G24," &amp; ",'Copy paste to Here'!D24,"  &amp;  ",'Copy paste to Here'!E24))),"Empty Cell")</f>
        <v>316L steel belly banana, 14g (1.6m) with a 8mm and a 5mm bezel set jewel ball using original Czech Preciosa crystals. &amp; Length: 10mm  &amp;  Crystal Color: Clear</v>
      </c>
      <c r="B20" s="57" t="str">
        <f>'Copy paste to Here'!C24</f>
        <v>BN2CG</v>
      </c>
      <c r="C20" s="57" t="s">
        <v>662</v>
      </c>
      <c r="D20" s="58">
        <f>Invoice!B24</f>
        <v>25</v>
      </c>
      <c r="E20" s="59">
        <f>'Shipping Invoice'!J24*$N$1</f>
        <v>1.1200000000000001</v>
      </c>
      <c r="F20" s="59">
        <f t="shared" si="0"/>
        <v>28.000000000000004</v>
      </c>
      <c r="G20" s="60">
        <f t="shared" si="1"/>
        <v>28.616000000000003</v>
      </c>
      <c r="H20" s="63">
        <f t="shared" si="2"/>
        <v>715.40000000000009</v>
      </c>
    </row>
    <row r="21" spans="1:13" s="62" customFormat="1" ht="24">
      <c r="A21" s="56" t="str">
        <f>IF((LEN('Copy paste to Here'!G25))&gt;5,((CONCATENATE('Copy paste to Here'!G25," &amp; ",'Copy paste to Here'!D25,"  &amp;  ",'Copy paste to Here'!E25))),"Empty Cell")</f>
        <v>Surgical steel belly banana, 14g (1.6mm) with a 6mm and a 5mm bezel set jewel ball &amp; Length: 8mm  &amp;  Crystal Color: Clear</v>
      </c>
      <c r="B21" s="57" t="str">
        <f>'Copy paste to Here'!C25</f>
        <v>BN2CS</v>
      </c>
      <c r="C21" s="57" t="s">
        <v>619</v>
      </c>
      <c r="D21" s="58">
        <f>Invoice!B25</f>
        <v>25</v>
      </c>
      <c r="E21" s="59">
        <f>'Shipping Invoice'!J25*$N$1</f>
        <v>1.05</v>
      </c>
      <c r="F21" s="59">
        <f t="shared" si="0"/>
        <v>26.25</v>
      </c>
      <c r="G21" s="60">
        <f t="shared" si="1"/>
        <v>26.827500000000001</v>
      </c>
      <c r="H21" s="63">
        <f t="shared" si="2"/>
        <v>670.6875</v>
      </c>
    </row>
    <row r="22" spans="1:13" s="62" customFormat="1" ht="24">
      <c r="A22" s="56" t="str">
        <f>IF((LEN('Copy paste to Here'!G26))&gt;5,((CONCATENATE('Copy paste to Here'!G26," &amp; ",'Copy paste to Here'!D26,"  &amp;  ",'Copy paste to Here'!E26))),"Empty Cell")</f>
        <v>Surgical steel belly banana, 14g (1.6mm) with a 6mm and a 5mm bezel set jewel ball &amp; Length: 10mm  &amp;  Crystal Color: Clear</v>
      </c>
      <c r="B22" s="57" t="str">
        <f>'Copy paste to Here'!C26</f>
        <v>BN2CS</v>
      </c>
      <c r="C22" s="57" t="s">
        <v>619</v>
      </c>
      <c r="D22" s="58">
        <f>Invoice!B26</f>
        <v>25</v>
      </c>
      <c r="E22" s="59">
        <f>'Shipping Invoice'!J26*$N$1</f>
        <v>1.05</v>
      </c>
      <c r="F22" s="59">
        <f t="shared" si="0"/>
        <v>26.25</v>
      </c>
      <c r="G22" s="60">
        <f t="shared" si="1"/>
        <v>26.827500000000001</v>
      </c>
      <c r="H22" s="63">
        <f t="shared" si="2"/>
        <v>670.6875</v>
      </c>
    </row>
    <row r="23" spans="1:13" s="62" customFormat="1" ht="36">
      <c r="A23" s="56" t="str">
        <f>IF((LEN('Copy paste to Here'!G27))&gt;5,((CONCATENATE('Copy paste to Here'!G27," &amp; ",'Copy paste to Here'!D27,"  &amp;  ",'Copy paste to Here'!E27))),"Empty Cell")</f>
        <v xml:space="preserve">PVD plated surgical steel belly banana, 14g (1.6mm) with 5 &amp; 8mm bezel set jewel balls - length 3/8'' (10mm) &amp; Color: Gold Anodized w/ AB crystal  &amp;  </v>
      </c>
      <c r="B23" s="57" t="str">
        <f>'Copy paste to Here'!C27</f>
        <v>BNT2CG</v>
      </c>
      <c r="C23" s="57" t="s">
        <v>719</v>
      </c>
      <c r="D23" s="58">
        <f>Invoice!B27</f>
        <v>20</v>
      </c>
      <c r="E23" s="59">
        <f>'Shipping Invoice'!J27*$N$1</f>
        <v>1.84</v>
      </c>
      <c r="F23" s="59">
        <f t="shared" si="0"/>
        <v>36.800000000000004</v>
      </c>
      <c r="G23" s="60">
        <f t="shared" si="1"/>
        <v>47.012</v>
      </c>
      <c r="H23" s="63">
        <f t="shared" si="2"/>
        <v>940.24</v>
      </c>
    </row>
    <row r="24" spans="1:13" s="62" customFormat="1" ht="24">
      <c r="A24" s="56" t="str">
        <f>IF((LEN('Copy paste to Here'!G28))&gt;5,((CONCATENATE('Copy paste to Here'!G28," &amp; ",'Copy paste to Here'!D28,"  &amp;  ",'Copy paste to Here'!E28))),"Empty Cell")</f>
        <v>Anodized 316L steel belly banana, 14g (1.6mm) with 5 &amp; 8mm balls &amp; Length: 8mm  &amp;  Color: Gold</v>
      </c>
      <c r="B24" s="57" t="str">
        <f>'Copy paste to Here'!C28</f>
        <v>BNTG</v>
      </c>
      <c r="C24" s="57" t="s">
        <v>721</v>
      </c>
      <c r="D24" s="58">
        <f>Invoice!B28</f>
        <v>10</v>
      </c>
      <c r="E24" s="59">
        <f>'Shipping Invoice'!J28*$N$1</f>
        <v>1.08</v>
      </c>
      <c r="F24" s="59">
        <f t="shared" si="0"/>
        <v>10.8</v>
      </c>
      <c r="G24" s="60">
        <f t="shared" si="1"/>
        <v>27.594000000000001</v>
      </c>
      <c r="H24" s="63">
        <f t="shared" si="2"/>
        <v>275.94</v>
      </c>
    </row>
    <row r="25" spans="1:13" s="62" customFormat="1" ht="24">
      <c r="A25" s="56" t="str">
        <f>IF((LEN('Copy paste to Here'!G29))&gt;5,((CONCATENATE('Copy paste to Here'!G29," &amp; ",'Copy paste to Here'!D29,"  &amp;  ",'Copy paste to Here'!E29))),"Empty Cell")</f>
        <v>Anodized 316L steel belly banana, 14g (1.6mm) with 5 &amp; 8mm balls &amp; Length: 10mm  &amp;  Color: Gold</v>
      </c>
      <c r="B25" s="57" t="str">
        <f>'Copy paste to Here'!C29</f>
        <v>BNTG</v>
      </c>
      <c r="C25" s="57" t="s">
        <v>721</v>
      </c>
      <c r="D25" s="58">
        <f>Invoice!B29</f>
        <v>10</v>
      </c>
      <c r="E25" s="59">
        <f>'Shipping Invoice'!J29*$N$1</f>
        <v>1.08</v>
      </c>
      <c r="F25" s="59">
        <f t="shared" si="0"/>
        <v>10.8</v>
      </c>
      <c r="G25" s="60">
        <f t="shared" si="1"/>
        <v>27.594000000000001</v>
      </c>
      <c r="H25" s="63">
        <f t="shared" si="2"/>
        <v>275.94</v>
      </c>
    </row>
    <row r="26" spans="1:13" s="62" customFormat="1" ht="24">
      <c r="A26" s="56" t="str">
        <f>IF((LEN('Copy paste to Here'!G30))&gt;5,((CONCATENATE('Copy paste to Here'!G30," &amp; ",'Copy paste to Here'!D30,"  &amp;  ",'Copy paste to Here'!E30))),"Empty Cell")</f>
        <v>Anodized 316L steel belly banana, 14g (1.6mm) with 5 &amp; 6mm balls &amp; Length: 8mm  &amp;  Color: Gold</v>
      </c>
      <c r="B26" s="57" t="str">
        <f>'Copy paste to Here'!C30</f>
        <v>BNTS</v>
      </c>
      <c r="C26" s="57" t="s">
        <v>723</v>
      </c>
      <c r="D26" s="58">
        <f>Invoice!B30</f>
        <v>15</v>
      </c>
      <c r="E26" s="59">
        <f>'Shipping Invoice'!J30*$N$1</f>
        <v>0.98</v>
      </c>
      <c r="F26" s="59">
        <f t="shared" si="0"/>
        <v>14.7</v>
      </c>
      <c r="G26" s="60">
        <f t="shared" si="1"/>
        <v>25.039000000000001</v>
      </c>
      <c r="H26" s="63">
        <f t="shared" si="2"/>
        <v>375.58500000000004</v>
      </c>
    </row>
    <row r="27" spans="1:13" s="62" customFormat="1" ht="24">
      <c r="A27" s="56" t="str">
        <f>IF((LEN('Copy paste to Here'!G31))&gt;5,((CONCATENATE('Copy paste to Here'!G31," &amp; ",'Copy paste to Here'!D31,"  &amp;  ",'Copy paste to Here'!E31))),"Empty Cell")</f>
        <v>Anodized 316L steel belly banana, 14g (1.6mm) with 5 &amp; 6mm balls &amp; Length: 10mm  &amp;  Color: Gold</v>
      </c>
      <c r="B27" s="57" t="str">
        <f>'Copy paste to Here'!C31</f>
        <v>BNTS</v>
      </c>
      <c r="C27" s="57" t="s">
        <v>723</v>
      </c>
      <c r="D27" s="58">
        <f>Invoice!B31</f>
        <v>15</v>
      </c>
      <c r="E27" s="59">
        <f>'Shipping Invoice'!J31*$N$1</f>
        <v>0.98</v>
      </c>
      <c r="F27" s="59">
        <f t="shared" si="0"/>
        <v>14.7</v>
      </c>
      <c r="G27" s="60">
        <f t="shared" si="1"/>
        <v>25.039000000000001</v>
      </c>
      <c r="H27" s="63">
        <f t="shared" si="2"/>
        <v>375.58500000000004</v>
      </c>
    </row>
    <row r="28" spans="1:13" s="62" customFormat="1" ht="36">
      <c r="A28" s="56" t="str">
        <f>IF((LEN('Copy paste to Here'!G32))&gt;5,((CONCATENATE('Copy paste to Here'!G32," &amp; ",'Copy paste to Here'!D32,"  &amp;  ",'Copy paste to Here'!E32))),"Empty Cell")</f>
        <v xml:space="preserve">Rose gold plated surgical steel belly banana, 14g (1.6mm) with an 7mm prong set round CZ stone (the setting of the stone is made from rose gold plated brass) &amp; Length: 8mm  &amp;  </v>
      </c>
      <c r="B28" s="57" t="str">
        <f>'Copy paste to Here'!C32</f>
        <v>BNTTRDZ</v>
      </c>
      <c r="C28" s="57" t="s">
        <v>725</v>
      </c>
      <c r="D28" s="58">
        <f>Invoice!B32</f>
        <v>10</v>
      </c>
      <c r="E28" s="59">
        <f>'Shipping Invoice'!J32*$N$1</f>
        <v>3</v>
      </c>
      <c r="F28" s="59">
        <f t="shared" si="0"/>
        <v>30</v>
      </c>
      <c r="G28" s="60">
        <f t="shared" si="1"/>
        <v>76.650000000000006</v>
      </c>
      <c r="H28" s="63">
        <f t="shared" si="2"/>
        <v>766.5</v>
      </c>
    </row>
    <row r="29" spans="1:13" s="62" customFormat="1" ht="36">
      <c r="A29" s="56" t="str">
        <f>IF((LEN('Copy paste to Here'!G33))&gt;5,((CONCATENATE('Copy paste to Here'!G33," &amp; ",'Copy paste to Here'!D33,"  &amp;  ",'Copy paste to Here'!E33))),"Empty Cell")</f>
        <v xml:space="preserve">Rose gold plated surgical steel belly banana, 14g (1.6mm) with an 7mm prong set round CZ stone (the setting of the stone is made from rose gold plated brass) &amp; Length: 10mm  &amp;  </v>
      </c>
      <c r="B29" s="57" t="str">
        <f>'Copy paste to Here'!C33</f>
        <v>BNTTRDZ</v>
      </c>
      <c r="C29" s="57" t="s">
        <v>725</v>
      </c>
      <c r="D29" s="58">
        <f>Invoice!B33</f>
        <v>10</v>
      </c>
      <c r="E29" s="59">
        <f>'Shipping Invoice'!J33*$N$1</f>
        <v>3</v>
      </c>
      <c r="F29" s="59">
        <f t="shared" si="0"/>
        <v>30</v>
      </c>
      <c r="G29" s="60">
        <f t="shared" si="1"/>
        <v>76.650000000000006</v>
      </c>
      <c r="H29" s="63">
        <f t="shared" si="2"/>
        <v>766.5</v>
      </c>
    </row>
    <row r="30" spans="1:13" s="62" customFormat="1" ht="36">
      <c r="A30" s="56" t="str">
        <f>IF((LEN('Copy paste to Here'!G34))&gt;5,((CONCATENATE('Copy paste to Here'!G34," &amp; ",'Copy paste to Here'!D34,"  &amp;  ",'Copy paste to Here'!E34))),"Empty Cell")</f>
        <v xml:space="preserve">Rose gold plated surgical steel belly banana, 14g (1.6mm) with an 7mm prong set square CZ stone (the setting of the stone is made from rose gold plated brass) &amp; Length: 8mm  &amp;  </v>
      </c>
      <c r="B30" s="57" t="str">
        <f>'Copy paste to Here'!C34</f>
        <v>BNTTSQZ</v>
      </c>
      <c r="C30" s="57" t="s">
        <v>727</v>
      </c>
      <c r="D30" s="58">
        <f>Invoice!B34</f>
        <v>10</v>
      </c>
      <c r="E30" s="59">
        <f>'Shipping Invoice'!J34*$N$1</f>
        <v>3.09</v>
      </c>
      <c r="F30" s="59">
        <f t="shared" si="0"/>
        <v>30.9</v>
      </c>
      <c r="G30" s="60">
        <f t="shared" si="1"/>
        <v>78.9495</v>
      </c>
      <c r="H30" s="63">
        <f t="shared" si="2"/>
        <v>789.495</v>
      </c>
    </row>
    <row r="31" spans="1:13" s="62" customFormat="1" ht="36">
      <c r="A31" s="56" t="str">
        <f>IF((LEN('Copy paste to Here'!G35))&gt;5,((CONCATENATE('Copy paste to Here'!G35," &amp; ",'Copy paste to Here'!D35,"  &amp;  ",'Copy paste to Here'!E35))),"Empty Cell")</f>
        <v xml:space="preserve">Rose gold plated surgical steel belly banana, 14g (1.6mm) with an 7mm prong set square CZ stone (the setting of the stone is made from rose gold plated brass) &amp; Length: 10mm  &amp;  </v>
      </c>
      <c r="B31" s="57" t="str">
        <f>'Copy paste to Here'!C35</f>
        <v>BNTTSQZ</v>
      </c>
      <c r="C31" s="57" t="s">
        <v>727</v>
      </c>
      <c r="D31" s="58">
        <f>Invoice!B35</f>
        <v>10</v>
      </c>
      <c r="E31" s="59">
        <f>'Shipping Invoice'!J35*$N$1</f>
        <v>3.09</v>
      </c>
      <c r="F31" s="59">
        <f t="shared" si="0"/>
        <v>30.9</v>
      </c>
      <c r="G31" s="60">
        <f t="shared" si="1"/>
        <v>78.9495</v>
      </c>
      <c r="H31" s="63">
        <f t="shared" si="2"/>
        <v>789.495</v>
      </c>
    </row>
    <row r="32" spans="1:13" s="62" customFormat="1" ht="48">
      <c r="A32" s="56" t="str">
        <f>IF((LEN('Copy paste to Here'!G36))&gt;5,((CONCATENATE('Copy paste to Here'!G36," &amp; ",'Copy paste to Here'!D36,"  &amp;  ",'Copy paste to Here'!E36))),"Empty Cell")</f>
        <v>Surgical steel bullet plug with internal threading and a hollow center and an original American or Russian engraving on the front - size 2g'' - 1/2'' (6mm to 12mm) &amp; Gauge: 6mm  &amp;  Color: # 1 in picture</v>
      </c>
      <c r="B32" s="57" t="str">
        <f>'Copy paste to Here'!C36</f>
        <v>BULP</v>
      </c>
      <c r="C32" s="57" t="s">
        <v>774</v>
      </c>
      <c r="D32" s="58">
        <f>Invoice!B36</f>
        <v>12</v>
      </c>
      <c r="E32" s="59">
        <f>'Shipping Invoice'!J36*$N$1</f>
        <v>4.25</v>
      </c>
      <c r="F32" s="59">
        <f t="shared" si="0"/>
        <v>51</v>
      </c>
      <c r="G32" s="60">
        <f t="shared" si="1"/>
        <v>108.58750000000001</v>
      </c>
      <c r="H32" s="63">
        <f t="shared" si="2"/>
        <v>1303.0500000000002</v>
      </c>
    </row>
    <row r="33" spans="1:8" s="62" customFormat="1" ht="48">
      <c r="A33" s="56" t="str">
        <f>IF((LEN('Copy paste to Here'!G37))&gt;5,((CONCATENATE('Copy paste to Here'!G37," &amp; ",'Copy paste to Here'!D37,"  &amp;  ",'Copy paste to Here'!E37))),"Empty Cell")</f>
        <v>Surgical steel bullet plug with internal threading and a hollow center and an original American or Russian engraving on the front - size 2g'' - 1/2'' (6mm to 12mm) &amp; Gauge: 8mm  &amp;  Color: # 1 in picture</v>
      </c>
      <c r="B33" s="57" t="str">
        <f>'Copy paste to Here'!C37</f>
        <v>BULP</v>
      </c>
      <c r="C33" s="57" t="s">
        <v>775</v>
      </c>
      <c r="D33" s="58">
        <f>Invoice!B37</f>
        <v>12</v>
      </c>
      <c r="E33" s="59">
        <f>'Shipping Invoice'!J37*$N$1</f>
        <v>4.6100000000000003</v>
      </c>
      <c r="F33" s="59">
        <f t="shared" si="0"/>
        <v>55.320000000000007</v>
      </c>
      <c r="G33" s="60">
        <f t="shared" si="1"/>
        <v>117.78550000000001</v>
      </c>
      <c r="H33" s="63">
        <f t="shared" si="2"/>
        <v>1413.4260000000002</v>
      </c>
    </row>
    <row r="34" spans="1:8" s="62" customFormat="1" ht="48">
      <c r="A34" s="56" t="str">
        <f>IF((LEN('Copy paste to Here'!G38))&gt;5,((CONCATENATE('Copy paste to Here'!G38," &amp; ",'Copy paste to Here'!D38,"  &amp;  ",'Copy paste to Here'!E38))),"Empty Cell")</f>
        <v>Surgical steel bullet plug with internal threading and a hollow center and an original American or Russian engraving on the front - size 2g'' - 1/2'' (6mm to 12mm) &amp; Gauge: 10mm  &amp;  Color: # 1 in picture</v>
      </c>
      <c r="B34" s="57" t="str">
        <f>'Copy paste to Here'!C38</f>
        <v>BULP</v>
      </c>
      <c r="C34" s="57" t="s">
        <v>776</v>
      </c>
      <c r="D34" s="58">
        <f>Invoice!B38</f>
        <v>12</v>
      </c>
      <c r="E34" s="59">
        <f>'Shipping Invoice'!J38*$N$1</f>
        <v>5.18</v>
      </c>
      <c r="F34" s="59">
        <f t="shared" si="0"/>
        <v>62.16</v>
      </c>
      <c r="G34" s="60">
        <f t="shared" si="1"/>
        <v>132.34899999999999</v>
      </c>
      <c r="H34" s="63">
        <f t="shared" si="2"/>
        <v>1588.1879999999999</v>
      </c>
    </row>
    <row r="35" spans="1:8" s="62" customFormat="1" ht="48">
      <c r="A35" s="56" t="str">
        <f>IF((LEN('Copy paste to Here'!G39))&gt;5,((CONCATENATE('Copy paste to Here'!G39," &amp; ",'Copy paste to Here'!D39,"  &amp;  ",'Copy paste to Here'!E39))),"Empty Cell")</f>
        <v>Surgical steel bullet plug with internal threading and a hollow center and an original American or Russian engraving on the front - size 2g'' - 1/2'' (6mm to 12mm) &amp; Gauge: 12mm  &amp;  Color: # 1 in picture</v>
      </c>
      <c r="B35" s="57" t="str">
        <f>'Copy paste to Here'!C39</f>
        <v>BULP</v>
      </c>
      <c r="C35" s="57" t="s">
        <v>777</v>
      </c>
      <c r="D35" s="58">
        <f>Invoice!B39</f>
        <v>12</v>
      </c>
      <c r="E35" s="59">
        <f>'Shipping Invoice'!J39*$N$1</f>
        <v>5.68</v>
      </c>
      <c r="F35" s="59">
        <f t="shared" si="0"/>
        <v>68.16</v>
      </c>
      <c r="G35" s="60">
        <f t="shared" si="1"/>
        <v>145.124</v>
      </c>
      <c r="H35" s="63">
        <f t="shared" si="2"/>
        <v>1741.4879999999998</v>
      </c>
    </row>
    <row r="36" spans="1:8" s="62" customFormat="1" ht="24">
      <c r="A36" s="56" t="str">
        <f>IF((LEN('Copy paste to Here'!G40))&gt;5,((CONCATENATE('Copy paste to Here'!G40," &amp; ",'Copy paste to Here'!D40,"  &amp;  ",'Copy paste to Here'!E40))),"Empty Cell")</f>
        <v>One pair of 925 silver ear studs with 2mm to 10mm square prong set Cubic Zirconia stones &amp; Size: 4mm  &amp;  Cz Color: Clear</v>
      </c>
      <c r="B36" s="57" t="str">
        <f>'Copy paste to Here'!C40</f>
        <v>CZSQM</v>
      </c>
      <c r="C36" s="57" t="s">
        <v>778</v>
      </c>
      <c r="D36" s="58">
        <f>Invoice!B40</f>
        <v>10</v>
      </c>
      <c r="E36" s="59">
        <f>'Shipping Invoice'!J40*$N$1</f>
        <v>1.96</v>
      </c>
      <c r="F36" s="59">
        <f t="shared" si="0"/>
        <v>19.600000000000001</v>
      </c>
      <c r="G36" s="60">
        <f t="shared" si="1"/>
        <v>50.078000000000003</v>
      </c>
      <c r="H36" s="63">
        <f t="shared" si="2"/>
        <v>500.78000000000003</v>
      </c>
    </row>
    <row r="37" spans="1:8" s="62" customFormat="1" ht="24">
      <c r="A37" s="56" t="str">
        <f>IF((LEN('Copy paste to Here'!G41))&gt;5,((CONCATENATE('Copy paste to Here'!G41," &amp; ",'Copy paste to Here'!D41,"  &amp;  ",'Copy paste to Here'!E41))),"Empty Cell")</f>
        <v>One pair of 925 silver ear studs with 2mm to 10mm square prong set Cubic Zirconia stones &amp; Size: 5mm  &amp;  Cz Color: Clear</v>
      </c>
      <c r="B37" s="57" t="str">
        <f>'Copy paste to Here'!C41</f>
        <v>CZSQM</v>
      </c>
      <c r="C37" s="57" t="s">
        <v>779</v>
      </c>
      <c r="D37" s="58">
        <f>Invoice!B41</f>
        <v>10</v>
      </c>
      <c r="E37" s="59">
        <f>'Shipping Invoice'!J41*$N$1</f>
        <v>2.42</v>
      </c>
      <c r="F37" s="59">
        <f t="shared" si="0"/>
        <v>24.2</v>
      </c>
      <c r="G37" s="60">
        <f t="shared" si="1"/>
        <v>61.831000000000003</v>
      </c>
      <c r="H37" s="63">
        <f t="shared" si="2"/>
        <v>618.31000000000006</v>
      </c>
    </row>
    <row r="38" spans="1:8" s="62" customFormat="1" ht="24">
      <c r="A38" s="56" t="str">
        <f>IF((LEN('Copy paste to Here'!G42))&gt;5,((CONCATENATE('Copy paste to Here'!G42," &amp; ",'Copy paste to Here'!D42,"  &amp;  ",'Copy paste to Here'!E42))),"Empty Cell")</f>
        <v>One pair of 925 silver ear studs with 2mm to 10mm square prong set Cubic Zirconia stones &amp; Size: 6mm  &amp;  Cz Color: Clear</v>
      </c>
      <c r="B38" s="57" t="str">
        <f>'Copy paste to Here'!C42</f>
        <v>CZSQM</v>
      </c>
      <c r="C38" s="57" t="s">
        <v>780</v>
      </c>
      <c r="D38" s="58">
        <f>Invoice!B42</f>
        <v>10</v>
      </c>
      <c r="E38" s="59">
        <f>'Shipping Invoice'!J42*$N$1</f>
        <v>2.85</v>
      </c>
      <c r="F38" s="59">
        <f t="shared" si="0"/>
        <v>28.5</v>
      </c>
      <c r="G38" s="60">
        <f t="shared" si="1"/>
        <v>72.81750000000001</v>
      </c>
      <c r="H38" s="63">
        <f t="shared" si="2"/>
        <v>728.17500000000007</v>
      </c>
    </row>
    <row r="39" spans="1:8" s="62" customFormat="1" ht="24">
      <c r="A39" s="56" t="str">
        <f>IF((LEN('Copy paste to Here'!G43))&gt;5,((CONCATENATE('Copy paste to Here'!G43," &amp; ",'Copy paste to Here'!D43,"  &amp;  ",'Copy paste to Here'!E43))),"Empty Cell")</f>
        <v>One pair of 925 silver ear studs with 2mm to 10mm square prong set Cubic Zirconia stones &amp; Size: 7mm  &amp;  Cz Color: Clear</v>
      </c>
      <c r="B39" s="57" t="str">
        <f>'Copy paste to Here'!C43</f>
        <v>CZSQM</v>
      </c>
      <c r="C39" s="57" t="s">
        <v>781</v>
      </c>
      <c r="D39" s="58">
        <f>Invoice!B43</f>
        <v>10</v>
      </c>
      <c r="E39" s="59">
        <f>'Shipping Invoice'!J43*$N$1</f>
        <v>3.16</v>
      </c>
      <c r="F39" s="59">
        <f t="shared" si="0"/>
        <v>31.6</v>
      </c>
      <c r="G39" s="60">
        <f t="shared" si="1"/>
        <v>80.738</v>
      </c>
      <c r="H39" s="63">
        <f t="shared" si="2"/>
        <v>807.38</v>
      </c>
    </row>
    <row r="40" spans="1:8" s="62" customFormat="1" ht="24">
      <c r="A40" s="56" t="str">
        <f>IF((LEN('Copy paste to Here'!G44))&gt;5,((CONCATENATE('Copy paste to Here'!G44," &amp; ",'Copy paste to Here'!D44,"  &amp;  ",'Copy paste to Here'!E44))),"Empty Cell")</f>
        <v>One pair of 925 silver ear studs with 2mm to 10mm square prong set Cubic Zirconia stones &amp; Size: 8mm  &amp;  Cz Color: Clear</v>
      </c>
      <c r="B40" s="57" t="str">
        <f>'Copy paste to Here'!C44</f>
        <v>CZSQM</v>
      </c>
      <c r="C40" s="57" t="s">
        <v>782</v>
      </c>
      <c r="D40" s="58">
        <f>Invoice!B44</f>
        <v>10</v>
      </c>
      <c r="E40" s="59">
        <f>'Shipping Invoice'!J44*$N$1</f>
        <v>3.98</v>
      </c>
      <c r="F40" s="59">
        <f t="shared" si="0"/>
        <v>39.799999999999997</v>
      </c>
      <c r="G40" s="60">
        <f t="shared" si="1"/>
        <v>101.68900000000001</v>
      </c>
      <c r="H40" s="63">
        <f t="shared" si="2"/>
        <v>1016.8900000000001</v>
      </c>
    </row>
    <row r="41" spans="1:8" s="62" customFormat="1" ht="24">
      <c r="A41" s="56" t="str">
        <f>IF((LEN('Copy paste to Here'!G45))&gt;5,((CONCATENATE('Copy paste to Here'!G45," &amp; ",'Copy paste to Here'!D45,"  &amp;  ",'Copy paste to Here'!E45))),"Empty Cell")</f>
        <v xml:space="preserve">One pair of luxury 925 sterling silver casting ear studs with round prong set AAA grade CZ stone &amp; Size: 4mm  &amp;  </v>
      </c>
      <c r="B41" s="57" t="str">
        <f>'Copy paste to Here'!C45</f>
        <v>ECRZA</v>
      </c>
      <c r="C41" s="57" t="s">
        <v>783</v>
      </c>
      <c r="D41" s="58">
        <f>Invoice!B45</f>
        <v>10</v>
      </c>
      <c r="E41" s="59">
        <f>'Shipping Invoice'!J45*$N$1</f>
        <v>4.04</v>
      </c>
      <c r="F41" s="59">
        <f t="shared" si="0"/>
        <v>40.4</v>
      </c>
      <c r="G41" s="60">
        <f t="shared" si="1"/>
        <v>103.22200000000001</v>
      </c>
      <c r="H41" s="63">
        <f t="shared" si="2"/>
        <v>1032.22</v>
      </c>
    </row>
    <row r="42" spans="1:8" s="62" customFormat="1" ht="24">
      <c r="A42" s="56" t="str">
        <f>IF((LEN('Copy paste to Here'!G46))&gt;5,((CONCATENATE('Copy paste to Here'!G46," &amp; ",'Copy paste to Here'!D46,"  &amp;  ",'Copy paste to Here'!E46))),"Empty Cell")</f>
        <v xml:space="preserve">One pair of luxury 925 sterling silver casting ear studs with round prong set AAA grade CZ stone &amp; Size: 5mm  &amp;  </v>
      </c>
      <c r="B42" s="57" t="str">
        <f>'Copy paste to Here'!C46</f>
        <v>ECRZA</v>
      </c>
      <c r="C42" s="57" t="s">
        <v>784</v>
      </c>
      <c r="D42" s="58">
        <f>Invoice!B46</f>
        <v>10</v>
      </c>
      <c r="E42" s="59">
        <f>'Shipping Invoice'!J46*$N$1</f>
        <v>4.71</v>
      </c>
      <c r="F42" s="59">
        <f t="shared" si="0"/>
        <v>47.1</v>
      </c>
      <c r="G42" s="60">
        <f t="shared" si="1"/>
        <v>120.34050000000001</v>
      </c>
      <c r="H42" s="63">
        <f t="shared" si="2"/>
        <v>1203.405</v>
      </c>
    </row>
    <row r="43" spans="1:8" s="62" customFormat="1" ht="24">
      <c r="A43" s="56" t="str">
        <f>IF((LEN('Copy paste to Here'!G47))&gt;5,((CONCATENATE('Copy paste to Here'!G47," &amp; ",'Copy paste to Here'!D47,"  &amp;  ",'Copy paste to Here'!E47))),"Empty Cell")</f>
        <v xml:space="preserve">One pair of luxury 925 sterling silver casting ear studs with round prong set AAA grade CZ stone &amp; Size: 6mm  &amp;  </v>
      </c>
      <c r="B43" s="57" t="str">
        <f>'Copy paste to Here'!C47</f>
        <v>ECRZA</v>
      </c>
      <c r="C43" s="57" t="s">
        <v>785</v>
      </c>
      <c r="D43" s="58">
        <f>Invoice!B47</f>
        <v>10</v>
      </c>
      <c r="E43" s="59">
        <f>'Shipping Invoice'!J47*$N$1</f>
        <v>5.42</v>
      </c>
      <c r="F43" s="59">
        <f t="shared" si="0"/>
        <v>54.2</v>
      </c>
      <c r="G43" s="60">
        <f t="shared" si="1"/>
        <v>138.48099999999999</v>
      </c>
      <c r="H43" s="63">
        <f t="shared" si="2"/>
        <v>1384.81</v>
      </c>
    </row>
    <row r="44" spans="1:8" s="62" customFormat="1" ht="24">
      <c r="A44" s="56" t="str">
        <f>IF((LEN('Copy paste to Here'!G48))&gt;5,((CONCATENATE('Copy paste to Here'!G48," &amp; ",'Copy paste to Here'!D48,"  &amp;  ",'Copy paste to Here'!E48))),"Empty Cell")</f>
        <v xml:space="preserve">Pair of plain black anodized stainless steel wide huggies in high polish &amp;   &amp;  </v>
      </c>
      <c r="B44" s="57" t="str">
        <f>'Copy paste to Here'!C48</f>
        <v>ER139</v>
      </c>
      <c r="C44" s="57" t="s">
        <v>741</v>
      </c>
      <c r="D44" s="58">
        <f>Invoice!B48</f>
        <v>15</v>
      </c>
      <c r="E44" s="59">
        <f>'Shipping Invoice'!J48*$N$1</f>
        <v>2.83</v>
      </c>
      <c r="F44" s="59">
        <f t="shared" si="0"/>
        <v>42.45</v>
      </c>
      <c r="G44" s="60">
        <f t="shared" si="1"/>
        <v>72.3065</v>
      </c>
      <c r="H44" s="63">
        <f t="shared" si="2"/>
        <v>1084.5975000000001</v>
      </c>
    </row>
    <row r="45" spans="1:8" s="62" customFormat="1" ht="24">
      <c r="A45" s="56" t="str">
        <f>IF((LEN('Copy paste to Here'!G49))&gt;5,((CONCATENATE('Copy paste to Here'!G49," &amp; ",'Copy paste to Here'!D49,"  &amp;  ",'Copy paste to Here'!E49))),"Empty Cell")</f>
        <v xml:space="preserve">Tiny high polished surgical steel helix huggie with rounded edges- diameter 7mm (sold per pcs.) &amp;   &amp;  </v>
      </c>
      <c r="B45" s="57" t="str">
        <f>'Copy paste to Here'!C49</f>
        <v>ER247</v>
      </c>
      <c r="C45" s="57" t="s">
        <v>743</v>
      </c>
      <c r="D45" s="58">
        <f>Invoice!B49</f>
        <v>20</v>
      </c>
      <c r="E45" s="59">
        <f>'Shipping Invoice'!J49*$N$1</f>
        <v>1.24</v>
      </c>
      <c r="F45" s="59">
        <f t="shared" si="0"/>
        <v>24.8</v>
      </c>
      <c r="G45" s="60">
        <f t="shared" si="1"/>
        <v>31.682000000000002</v>
      </c>
      <c r="H45" s="63">
        <f t="shared" si="2"/>
        <v>633.6400000000001</v>
      </c>
    </row>
    <row r="46" spans="1:8" s="62" customFormat="1" ht="25.5">
      <c r="A46" s="56" t="str">
        <f>IF((LEN('Copy paste to Here'!G50))&gt;5,((CONCATENATE('Copy paste to Here'!G50," &amp; ",'Copy paste to Here'!D50,"  &amp;  ",'Copy paste to Here'!E50))),"Empty Cell")</f>
        <v xml:space="preserve">One pair of luxury 18k gold plated 925 silver casting ear studs with round prong set AAA grade CZ stones &amp; Size: 5mm  &amp;  </v>
      </c>
      <c r="B46" s="57" t="str">
        <f>'Copy paste to Here'!C50</f>
        <v>GPECRZA</v>
      </c>
      <c r="C46" s="57" t="s">
        <v>786</v>
      </c>
      <c r="D46" s="58">
        <f>Invoice!B50</f>
        <v>15</v>
      </c>
      <c r="E46" s="59">
        <f>'Shipping Invoice'!J50*$N$1</f>
        <v>5.59</v>
      </c>
      <c r="F46" s="59">
        <f t="shared" si="0"/>
        <v>83.85</v>
      </c>
      <c r="G46" s="60">
        <f t="shared" si="1"/>
        <v>142.8245</v>
      </c>
      <c r="H46" s="63">
        <f t="shared" si="2"/>
        <v>2142.3674999999998</v>
      </c>
    </row>
    <row r="47" spans="1:8" s="62" customFormat="1" ht="25.5">
      <c r="A47" s="56" t="str">
        <f>IF((LEN('Copy paste to Here'!G51))&gt;5,((CONCATENATE('Copy paste to Here'!G51," &amp; ",'Copy paste to Here'!D51,"  &amp;  ",'Copy paste to Here'!E51))),"Empty Cell")</f>
        <v xml:space="preserve">One pair of luxury 18k gold plated 925 silver casting ear studs with round prong set AAA grade CZ stones &amp; Size: 6mm  &amp;  </v>
      </c>
      <c r="B47" s="57" t="str">
        <f>'Copy paste to Here'!C51</f>
        <v>GPECRZA</v>
      </c>
      <c r="C47" s="57" t="s">
        <v>787</v>
      </c>
      <c r="D47" s="58">
        <f>Invoice!B51</f>
        <v>30</v>
      </c>
      <c r="E47" s="59">
        <f>'Shipping Invoice'!J51*$N$1</f>
        <v>6.45</v>
      </c>
      <c r="F47" s="59">
        <f t="shared" si="0"/>
        <v>193.5</v>
      </c>
      <c r="G47" s="60">
        <f t="shared" si="1"/>
        <v>164.79750000000001</v>
      </c>
      <c r="H47" s="63">
        <f t="shared" si="2"/>
        <v>4943.9250000000002</v>
      </c>
    </row>
    <row r="48" spans="1:8" s="62" customFormat="1" ht="24">
      <c r="A48" s="56" t="str">
        <f>IF((LEN('Copy paste to Here'!G52))&gt;5,((CONCATENATE('Copy paste to Here'!G52," &amp; ",'Copy paste to Here'!D52,"  &amp;  ",'Copy paste to Here'!E52))),"Empty Cell")</f>
        <v xml:space="preserve">4mm multi-crystal ferido glued balls with resin cover and 14g (1.6mm) threading (sold per pcs) &amp; Crystal Color: Clear  &amp;  </v>
      </c>
      <c r="B48" s="57" t="str">
        <f>'Copy paste to Here'!C52</f>
        <v>MFR4</v>
      </c>
      <c r="C48" s="57" t="s">
        <v>747</v>
      </c>
      <c r="D48" s="58">
        <f>Invoice!B52</f>
        <v>25</v>
      </c>
      <c r="E48" s="59">
        <f>'Shipping Invoice'!J52*$N$1</f>
        <v>2.33</v>
      </c>
      <c r="F48" s="59">
        <f t="shared" si="0"/>
        <v>58.25</v>
      </c>
      <c r="G48" s="60">
        <f t="shared" si="1"/>
        <v>59.531500000000001</v>
      </c>
      <c r="H48" s="63">
        <f t="shared" si="2"/>
        <v>1488.2875000000001</v>
      </c>
    </row>
    <row r="49" spans="1:8" s="62" customFormat="1" ht="48">
      <c r="A49" s="56" t="str">
        <f>IF((LEN('Copy paste to Here'!G53))&gt;5,((CONCATENATE('Copy paste to Here'!G53," &amp; ",'Copy paste to Here'!D53,"  &amp;  ",'Copy paste to Here'!E53))),"Empty Cell")</f>
        <v xml:space="preserve">Display box with 52 pcs. of 925 sterling silver nose bones, 22g (0.6mm) with 2mm round prong set clear CZ stones (in standard packing or in vacuum sealed packing to prevent tarnishing) &amp; Packing Option: Standard Package  &amp;  </v>
      </c>
      <c r="B49" s="57" t="str">
        <f>'Copy paste to Here'!C53</f>
        <v>NBCZBXC</v>
      </c>
      <c r="C49" s="57" t="s">
        <v>749</v>
      </c>
      <c r="D49" s="58">
        <f>Invoice!B53</f>
        <v>2</v>
      </c>
      <c r="E49" s="59">
        <f>'Shipping Invoice'!J53*$N$1</f>
        <v>21</v>
      </c>
      <c r="F49" s="59">
        <f t="shared" si="0"/>
        <v>42</v>
      </c>
      <c r="G49" s="60">
        <f t="shared" si="1"/>
        <v>536.55000000000007</v>
      </c>
      <c r="H49" s="63">
        <f t="shared" si="2"/>
        <v>1073.1000000000001</v>
      </c>
    </row>
    <row r="50" spans="1:8" s="62" customFormat="1" ht="48">
      <c r="A50" s="56" t="str">
        <f>IF((LEN('Copy paste to Here'!G54))&gt;5,((CONCATENATE('Copy paste to Here'!G54," &amp; ",'Copy paste to Here'!D54,"  &amp;  ",'Copy paste to Here'!E54))),"Empty Cell")</f>
        <v xml:space="preserve">Display box with 16 pcs. of 925 sterling silver nose bones, 22g (0.6mm) with round extra flat 3mm clear crystal tops (in standard packing or in vacuum sealed packing to prevent tarnishing) &amp; Packing Option: Standard Package  &amp;  </v>
      </c>
      <c r="B50" s="57" t="str">
        <f>'Copy paste to Here'!C54</f>
        <v>NBFB16C</v>
      </c>
      <c r="C50" s="57" t="s">
        <v>751</v>
      </c>
      <c r="D50" s="58">
        <f>Invoice!B54</f>
        <v>1</v>
      </c>
      <c r="E50" s="59">
        <f>'Shipping Invoice'!J54*$N$1</f>
        <v>8.9499999999999993</v>
      </c>
      <c r="F50" s="59">
        <f t="shared" si="0"/>
        <v>8.9499999999999993</v>
      </c>
      <c r="G50" s="60">
        <f t="shared" si="1"/>
        <v>228.67249999999999</v>
      </c>
      <c r="H50" s="63">
        <f t="shared" si="2"/>
        <v>228.67249999999999</v>
      </c>
    </row>
    <row r="51" spans="1:8" s="62" customFormat="1" ht="48">
      <c r="A51" s="56" t="str">
        <f>IF((LEN('Copy paste to Here'!G55))&gt;5,((CONCATENATE('Copy paste to Here'!G55," &amp; ",'Copy paste to Here'!D55,"  &amp;  ",'Copy paste to Here'!E55))),"Empty Cell")</f>
        <v xml:space="preserve">Display box with 52 pcs. of 925 sterling silver nose bones, 22g (0.6mm) with big 2.5mm clear prong set Cubic Zirconia (CZ) stones (in standard packing or in vacuum sealed packing to prevent tarnishing) &amp; Packing Option: Standard Package  &amp;  </v>
      </c>
      <c r="B51" s="57" t="str">
        <f>'Copy paste to Here'!C55</f>
        <v>NBZBC25</v>
      </c>
      <c r="C51" s="57" t="s">
        <v>753</v>
      </c>
      <c r="D51" s="58">
        <f>Invoice!B55</f>
        <v>2</v>
      </c>
      <c r="E51" s="59">
        <f>'Shipping Invoice'!J55*$N$1</f>
        <v>24.07</v>
      </c>
      <c r="F51" s="59">
        <f t="shared" si="0"/>
        <v>48.14</v>
      </c>
      <c r="G51" s="60">
        <f t="shared" si="1"/>
        <v>614.98850000000004</v>
      </c>
      <c r="H51" s="63">
        <f t="shared" si="2"/>
        <v>1229.9770000000001</v>
      </c>
    </row>
    <row r="52" spans="1:8" s="62" customFormat="1" ht="48">
      <c r="A52" s="56" t="str">
        <f>IF((LEN('Copy paste to Here'!G56))&gt;5,((CONCATENATE('Copy paste to Here'!G56," &amp; ",'Copy paste to Here'!D56,"  &amp;  ",'Copy paste to Here'!E56))),"Empty Cell")</f>
        <v xml:space="preserve">Display box with 52 pcs. of 925 sterling silver nose bones, 22g (0.6mm) with 1.5mm round clear prong set CZ stones (in standard packing or in vacuum sealed packing to prevent tarnishing)   &amp; Packing Option: Standard Package  &amp;  </v>
      </c>
      <c r="B52" s="57" t="str">
        <f>'Copy paste to Here'!C56</f>
        <v>NBZBXC</v>
      </c>
      <c r="C52" s="57" t="s">
        <v>755</v>
      </c>
      <c r="D52" s="58">
        <f>Invoice!B56</f>
        <v>2</v>
      </c>
      <c r="E52" s="59">
        <f>'Shipping Invoice'!J56*$N$1</f>
        <v>19.309999999999999</v>
      </c>
      <c r="F52" s="59">
        <f t="shared" si="0"/>
        <v>38.619999999999997</v>
      </c>
      <c r="G52" s="60">
        <f t="shared" si="1"/>
        <v>493.37049999999999</v>
      </c>
      <c r="H52" s="63">
        <f t="shared" si="2"/>
        <v>986.74099999999999</v>
      </c>
    </row>
    <row r="53" spans="1:8" s="62" customFormat="1" ht="24">
      <c r="A53" s="56" t="str">
        <f>IF((LEN('Copy paste to Here'!G57))&gt;5,((CONCATENATE('Copy paste to Here'!G57," &amp; ",'Copy paste to Here'!D57,"  &amp;  ",'Copy paste to Here'!E57))),"Empty Cell")</f>
        <v xml:space="preserve">One pair of plain 925 sterling silver hoop earrings, 1.2mm thickness &amp; Size: 10mm  &amp;  </v>
      </c>
      <c r="B53" s="57" t="str">
        <f>'Copy paste to Here'!C57</f>
        <v>PHO</v>
      </c>
      <c r="C53" s="57" t="s">
        <v>788</v>
      </c>
      <c r="D53" s="58">
        <f>Invoice!B57</f>
        <v>20</v>
      </c>
      <c r="E53" s="59">
        <f>'Shipping Invoice'!J57*$N$1</f>
        <v>1.98</v>
      </c>
      <c r="F53" s="59">
        <f t="shared" si="0"/>
        <v>39.6</v>
      </c>
      <c r="G53" s="60">
        <f t="shared" si="1"/>
        <v>50.588999999999999</v>
      </c>
      <c r="H53" s="63">
        <f t="shared" si="2"/>
        <v>1011.78</v>
      </c>
    </row>
    <row r="54" spans="1:8" s="62" customFormat="1" ht="25.5">
      <c r="A54" s="56" t="str">
        <f>IF((LEN('Copy paste to Here'!G58))&gt;5,((CONCATENATE('Copy paste to Here'!G58," &amp; ",'Copy paste to Here'!D58,"  &amp;  ",'Copy paste to Here'!E58))),"Empty Cell")</f>
        <v>18k plated 925 silver helix hoop earring, 16g (1.2mm) with small cross dangling (sold per pcs.) &amp; Size: 10mm  &amp;  Color: Rose-gold</v>
      </c>
      <c r="B54" s="57" t="str">
        <f>'Copy paste to Here'!C58</f>
        <v>PHODG35</v>
      </c>
      <c r="C54" s="57" t="s">
        <v>789</v>
      </c>
      <c r="D54" s="58">
        <f>Invoice!B58</f>
        <v>20</v>
      </c>
      <c r="E54" s="59">
        <f>'Shipping Invoice'!J58*$N$1</f>
        <v>5.34</v>
      </c>
      <c r="F54" s="59">
        <f t="shared" si="0"/>
        <v>106.8</v>
      </c>
      <c r="G54" s="60">
        <f t="shared" si="1"/>
        <v>136.43700000000001</v>
      </c>
      <c r="H54" s="63">
        <f t="shared" si="2"/>
        <v>2728.7400000000002</v>
      </c>
    </row>
    <row r="55" spans="1:8" s="62" customFormat="1" ht="25.5">
      <c r="A55" s="56" t="str">
        <f>IF((LEN('Copy paste to Here'!G59))&gt;5,((CONCATENATE('Copy paste to Here'!G59," &amp; ",'Copy paste to Here'!D59,"  &amp;  ",'Copy paste to Here'!E59))),"Empty Cell")</f>
        <v>18k plated 925 silver helix hoop earring, 16g (1.2mm) with small cross dangling (sold per pcs.) &amp; Size: 12mm  &amp;  Color: Rose-gold</v>
      </c>
      <c r="B55" s="57" t="str">
        <f>'Copy paste to Here'!C59</f>
        <v>PHODG35</v>
      </c>
      <c r="C55" s="57" t="s">
        <v>790</v>
      </c>
      <c r="D55" s="58">
        <f>Invoice!B59</f>
        <v>20</v>
      </c>
      <c r="E55" s="59">
        <f>'Shipping Invoice'!J59*$N$1</f>
        <v>5.49</v>
      </c>
      <c r="F55" s="59">
        <f t="shared" si="0"/>
        <v>109.80000000000001</v>
      </c>
      <c r="G55" s="60">
        <f t="shared" si="1"/>
        <v>140.26950000000002</v>
      </c>
      <c r="H55" s="63">
        <f t="shared" si="2"/>
        <v>2805.3900000000003</v>
      </c>
    </row>
    <row r="56" spans="1:8" s="62" customFormat="1" ht="48">
      <c r="A56" s="56" t="str">
        <f>IF((LEN('Copy paste to Here'!G60))&gt;5,((CONCATENATE('Copy paste to Here'!G60," &amp; ",'Copy paste to Here'!D60,"  &amp;  ",'Copy paste to Here'!E60))),"Empty Cell")</f>
        <v xml:space="preserve">Display box with 52 pcs. of 925 silver nose bones, 22g (0.6mm) with rose gold plating and 2mm clear crystal tops (in standard packing or in vacuum sealed packing to prevent tarnishing) &amp; Packing Option: Standard Package  &amp;  </v>
      </c>
      <c r="B56" s="57" t="str">
        <f>'Copy paste to Here'!C60</f>
        <v>RSB14XC</v>
      </c>
      <c r="C56" s="57" t="s">
        <v>761</v>
      </c>
      <c r="D56" s="58">
        <f>Invoice!B60</f>
        <v>2</v>
      </c>
      <c r="E56" s="59">
        <f>'Shipping Invoice'!J60*$N$1</f>
        <v>35.479999999999997</v>
      </c>
      <c r="F56" s="59">
        <f t="shared" si="0"/>
        <v>70.959999999999994</v>
      </c>
      <c r="G56" s="60">
        <f t="shared" si="1"/>
        <v>906.5139999999999</v>
      </c>
      <c r="H56" s="63">
        <f t="shared" si="2"/>
        <v>1813.0279999999998</v>
      </c>
    </row>
    <row r="57" spans="1:8" s="62" customFormat="1" ht="48">
      <c r="A57" s="56" t="str">
        <f>IF((LEN('Copy paste to Here'!G61))&gt;5,((CONCATENATE('Copy paste to Here'!G61," &amp; ",'Copy paste to Here'!D61,"  &amp;  ",'Copy paste to Here'!E61))),"Empty Cell")</f>
        <v xml:space="preserve">Display box of 52 pieces of sterling silver nose bones, 22g (0.6mm) with rose gold plating and round 1.5mm clear prong set CZ stones (in standard packing or in vacuum sealed packing to prevent tarnishing) &amp; Packing Option: Standard Package  &amp;  </v>
      </c>
      <c r="B57" s="57" t="str">
        <f>'Copy paste to Here'!C61</f>
        <v>RSNBZBC</v>
      </c>
      <c r="C57" s="57" t="s">
        <v>763</v>
      </c>
      <c r="D57" s="58">
        <f>Invoice!B61</f>
        <v>2</v>
      </c>
      <c r="E57" s="59">
        <f>'Shipping Invoice'!J61*$N$1</f>
        <v>36.32</v>
      </c>
      <c r="F57" s="59">
        <f t="shared" si="0"/>
        <v>72.64</v>
      </c>
      <c r="G57" s="60">
        <f t="shared" si="1"/>
        <v>927.976</v>
      </c>
      <c r="H57" s="63">
        <f t="shared" si="2"/>
        <v>1855.952</v>
      </c>
    </row>
    <row r="58" spans="1:8" s="62" customFormat="1" ht="25.5">
      <c r="A58" s="56" t="str">
        <f>IF((LEN('Copy paste to Here'!G62))&gt;5,((CONCATENATE('Copy paste to Here'!G62," &amp; ",'Copy paste to Here'!D62,"  &amp;  ",'Copy paste to Here'!E62))),"Empty Cell")</f>
        <v>PVD plated internally threaded surgical steel double flare flesh tunnel &amp; Gauge: 18mm  &amp;  Color: Black</v>
      </c>
      <c r="B58" s="57" t="str">
        <f>'Copy paste to Here'!C62</f>
        <v>STHP</v>
      </c>
      <c r="C58" s="57" t="s">
        <v>791</v>
      </c>
      <c r="D58" s="58">
        <f>Invoice!B62</f>
        <v>10</v>
      </c>
      <c r="E58" s="59">
        <f>'Shipping Invoice'!J62*$N$1</f>
        <v>5.75</v>
      </c>
      <c r="F58" s="59">
        <f t="shared" si="0"/>
        <v>57.5</v>
      </c>
      <c r="G58" s="60">
        <f t="shared" si="1"/>
        <v>146.91249999999999</v>
      </c>
      <c r="H58" s="63">
        <f t="shared" si="2"/>
        <v>1469.125</v>
      </c>
    </row>
    <row r="59" spans="1:8" s="62" customFormat="1" ht="24">
      <c r="A59" s="56" t="str">
        <f>IF((LEN('Copy paste to Here'!G63))&gt;5,((CONCATENATE('Copy paste to Here'!G63," &amp; ",'Copy paste to Here'!D63,"  &amp;  ",'Copy paste to Here'!E63))),"Empty Cell")</f>
        <v xml:space="preserve">Pack of 5 pcs. of 5mm anodized titanium G23 balls - 1.6mm threading (14g) &amp; Color: Purple  &amp;  </v>
      </c>
      <c r="B59" s="57" t="str">
        <f>'Copy paste to Here'!C63</f>
        <v>XUBT5G</v>
      </c>
      <c r="C59" s="57" t="s">
        <v>768</v>
      </c>
      <c r="D59" s="58">
        <f>Invoice!B63</f>
        <v>4</v>
      </c>
      <c r="E59" s="59">
        <f>'Shipping Invoice'!J63*$N$1</f>
        <v>4.91</v>
      </c>
      <c r="F59" s="59">
        <f t="shared" si="0"/>
        <v>19.64</v>
      </c>
      <c r="G59" s="60">
        <f t="shared" si="1"/>
        <v>125.45050000000001</v>
      </c>
      <c r="H59" s="63">
        <f t="shared" si="2"/>
        <v>501.80200000000002</v>
      </c>
    </row>
    <row r="60" spans="1:8" s="62" customFormat="1" ht="36">
      <c r="A60" s="56" t="str">
        <f>IF((LEN('Copy paste to Here'!G64))&gt;5,((CONCATENATE('Copy paste to Here'!G64," &amp; ",'Copy paste to Here'!D64,"  &amp;  ",'Copy paste to Here'!E64))),"Empty Cell")</f>
        <v>One pair of premium quality stamped 925 silver ear studs with 3mm to 8mm round prong set Cubic Zirconia stones &amp; Size: 3mm  &amp;  Cz Color: Clear</v>
      </c>
      <c r="B60" s="57" t="str">
        <f>'Copy paste to Here'!C64</f>
        <v>ZZRDM</v>
      </c>
      <c r="C60" s="57" t="s">
        <v>792</v>
      </c>
      <c r="D60" s="58">
        <f>Invoice!B64</f>
        <v>10</v>
      </c>
      <c r="E60" s="59">
        <f>'Shipping Invoice'!J64*$N$1</f>
        <v>1.82</v>
      </c>
      <c r="F60" s="59">
        <f t="shared" si="0"/>
        <v>18.2</v>
      </c>
      <c r="G60" s="60">
        <f t="shared" si="1"/>
        <v>46.501000000000005</v>
      </c>
      <c r="H60" s="63">
        <f t="shared" si="2"/>
        <v>465.01000000000005</v>
      </c>
    </row>
    <row r="61" spans="1:8" s="62" customFormat="1" ht="36">
      <c r="A61" s="56" t="str">
        <f>IF((LEN('Copy paste to Here'!G65))&gt;5,((CONCATENATE('Copy paste to Here'!G65," &amp; ",'Copy paste to Here'!D65,"  &amp;  ",'Copy paste to Here'!E65))),"Empty Cell")</f>
        <v>One pair of premium quality stamped 925 silver ear studs with 3mm to 8mm round prong set Cubic Zirconia stones &amp; Size: 4mm  &amp;  Cz Color: Clear</v>
      </c>
      <c r="B61" s="57" t="str">
        <f>'Copy paste to Here'!C65</f>
        <v>ZZRDM</v>
      </c>
      <c r="C61" s="57" t="s">
        <v>793</v>
      </c>
      <c r="D61" s="58">
        <f>Invoice!B65</f>
        <v>30</v>
      </c>
      <c r="E61" s="59">
        <f>'Shipping Invoice'!J65*$N$1</f>
        <v>2.09</v>
      </c>
      <c r="F61" s="59">
        <f t="shared" si="0"/>
        <v>62.699999999999996</v>
      </c>
      <c r="G61" s="60">
        <f t="shared" si="1"/>
        <v>53.399499999999996</v>
      </c>
      <c r="H61" s="63">
        <f t="shared" si="2"/>
        <v>1601.9849999999999</v>
      </c>
    </row>
    <row r="62" spans="1:8" s="62" customFormat="1" ht="36">
      <c r="A62" s="56" t="str">
        <f>IF((LEN('Copy paste to Here'!G66))&gt;5,((CONCATENATE('Copy paste to Here'!G66," &amp; ",'Copy paste to Here'!D66,"  &amp;  ",'Copy paste to Here'!E66))),"Empty Cell")</f>
        <v>One pair of premium quality stamped 925 silver ear studs with 3mm to 8mm round prong set Cubic Zirconia stones &amp; Size: 5mm  &amp;  Cz Color: Clear</v>
      </c>
      <c r="B62" s="57" t="str">
        <f>'Copy paste to Here'!C66</f>
        <v>ZZRDM</v>
      </c>
      <c r="C62" s="57" t="s">
        <v>794</v>
      </c>
      <c r="D62" s="58">
        <f>Invoice!B66</f>
        <v>20</v>
      </c>
      <c r="E62" s="59">
        <f>'Shipping Invoice'!J66*$N$1</f>
        <v>2.4500000000000002</v>
      </c>
      <c r="F62" s="59">
        <f t="shared" si="0"/>
        <v>49</v>
      </c>
      <c r="G62" s="60">
        <f t="shared" si="1"/>
        <v>62.597500000000004</v>
      </c>
      <c r="H62" s="63">
        <f t="shared" si="2"/>
        <v>1251.95</v>
      </c>
    </row>
    <row r="63" spans="1:8" s="62" customFormat="1" ht="36">
      <c r="A63" s="56" t="str">
        <f>IF((LEN('Copy paste to Here'!G67))&gt;5,((CONCATENATE('Copy paste to Here'!G67," &amp; ",'Copy paste to Here'!D67,"  &amp;  ",'Copy paste to Here'!E67))),"Empty Cell")</f>
        <v>One pair of premium quality stamped 925 silver ear studs with 3mm to 8mm round prong set Cubic Zirconia stones &amp; Size: 6mm  &amp;  Cz Color: Clear</v>
      </c>
      <c r="B63" s="57" t="str">
        <f>'Copy paste to Here'!C67</f>
        <v>ZZRDM</v>
      </c>
      <c r="C63" s="57" t="s">
        <v>795</v>
      </c>
      <c r="D63" s="58">
        <f>Invoice!B67</f>
        <v>20</v>
      </c>
      <c r="E63" s="59">
        <f>'Shipping Invoice'!J67*$N$1</f>
        <v>2.72</v>
      </c>
      <c r="F63" s="59">
        <f t="shared" si="0"/>
        <v>54.400000000000006</v>
      </c>
      <c r="G63" s="60">
        <f t="shared" si="1"/>
        <v>69.496000000000009</v>
      </c>
      <c r="H63" s="63">
        <f t="shared" si="2"/>
        <v>1389.92</v>
      </c>
    </row>
    <row r="64" spans="1:8" s="62" customFormat="1" ht="36">
      <c r="A64" s="56" t="str">
        <f>IF((LEN('Copy paste to Here'!G68))&gt;5,((CONCATENATE('Copy paste to Here'!G68," &amp; ",'Copy paste to Here'!D68,"  &amp;  ",'Copy paste to Here'!E68))),"Empty Cell")</f>
        <v>One pair of premium quality stamped 925 silver ear studs with 3mm to 8mm round prong set Cubic Zirconia stones &amp; Size: 7mm  &amp;  Cz Color: Clear</v>
      </c>
      <c r="B64" s="57" t="str">
        <f>'Copy paste to Here'!C68</f>
        <v>ZZRDM</v>
      </c>
      <c r="C64" s="57" t="s">
        <v>796</v>
      </c>
      <c r="D64" s="58">
        <f>Invoice!B68</f>
        <v>10</v>
      </c>
      <c r="E64" s="59">
        <f>'Shipping Invoice'!J68*$N$1</f>
        <v>3.2</v>
      </c>
      <c r="F64" s="59">
        <f t="shared" si="0"/>
        <v>32</v>
      </c>
      <c r="G64" s="60">
        <f t="shared" si="1"/>
        <v>81.760000000000005</v>
      </c>
      <c r="H64" s="63">
        <f t="shared" si="2"/>
        <v>817.6</v>
      </c>
    </row>
    <row r="65" spans="1:8" s="62" customFormat="1" ht="36">
      <c r="A65" s="56" t="str">
        <f>IF((LEN('Copy paste to Here'!G69))&gt;5,((CONCATENATE('Copy paste to Here'!G69," &amp; ",'Copy paste to Here'!D69,"  &amp;  ",'Copy paste to Here'!E69))),"Empty Cell")</f>
        <v>One pair of premium quality stamped 925 silver ear studs with 3mm to 8mm round prong set Cubic Zirconia stones &amp; Size: 8mm  &amp;  Cz Color: Clear</v>
      </c>
      <c r="B65" s="57" t="str">
        <f>'Copy paste to Here'!C69</f>
        <v>ZZRDM</v>
      </c>
      <c r="C65" s="57" t="s">
        <v>797</v>
      </c>
      <c r="D65" s="58">
        <f>Invoice!B69</f>
        <v>15</v>
      </c>
      <c r="E65" s="59">
        <f>'Shipping Invoice'!J69*$N$1</f>
        <v>3.88</v>
      </c>
      <c r="F65" s="59">
        <f t="shared" si="0"/>
        <v>58.199999999999996</v>
      </c>
      <c r="G65" s="60">
        <f t="shared" si="1"/>
        <v>99.134</v>
      </c>
      <c r="H65" s="63">
        <f t="shared" si="2"/>
        <v>1487.01</v>
      </c>
    </row>
    <row r="66" spans="1:8" s="62" customFormat="1" hidden="1">
      <c r="A66" s="56" t="str">
        <f>IF((LEN('Copy paste to Here'!G70))&gt;5,((CONCATENATE('Copy paste to Here'!G70," &amp; ",'Copy paste to Here'!D70,"  &amp;  ",'Copy paste to Here'!E70))),"Empty Cell")</f>
        <v>Empty Cell</v>
      </c>
      <c r="B66" s="57">
        <f>'Copy paste to Here'!C70</f>
        <v>0</v>
      </c>
      <c r="C66" s="57"/>
      <c r="D66" s="58"/>
      <c r="E66" s="59"/>
      <c r="F66" s="59">
        <f t="shared" si="0"/>
        <v>0</v>
      </c>
      <c r="G66" s="60">
        <f t="shared" si="1"/>
        <v>0</v>
      </c>
      <c r="H66" s="63">
        <f t="shared" si="2"/>
        <v>0</v>
      </c>
    </row>
    <row r="67" spans="1:8" s="62" customFormat="1" hidden="1">
      <c r="A67" s="56" t="str">
        <f>IF((LEN('Copy paste to Here'!G71))&gt;5,((CONCATENATE('Copy paste to Here'!G71," &amp; ",'Copy paste to Here'!D71,"  &amp;  ",'Copy paste to Here'!E71))),"Empty Cell")</f>
        <v>Empty Cell</v>
      </c>
      <c r="B67" s="57">
        <f>'Copy paste to Here'!C71</f>
        <v>0</v>
      </c>
      <c r="C67" s="57"/>
      <c r="D67" s="58"/>
      <c r="E67" s="59"/>
      <c r="F67" s="59">
        <f t="shared" si="0"/>
        <v>0</v>
      </c>
      <c r="G67" s="60">
        <f t="shared" si="1"/>
        <v>0</v>
      </c>
      <c r="H67" s="63">
        <f t="shared" si="2"/>
        <v>0</v>
      </c>
    </row>
    <row r="68" spans="1:8" s="62" customFormat="1" hidden="1">
      <c r="A68" s="56" t="str">
        <f>IF((LEN('Copy paste to Here'!G72))&gt;5,((CONCATENATE('Copy paste to Here'!G72," &amp; ",'Copy paste to Here'!D72,"  &amp;  ",'Copy paste to Here'!E72))),"Empty Cell")</f>
        <v>Empty Cell</v>
      </c>
      <c r="B68" s="57">
        <f>'Copy paste to Here'!C72</f>
        <v>0</v>
      </c>
      <c r="C68" s="57"/>
      <c r="D68" s="58"/>
      <c r="E68" s="59"/>
      <c r="F68" s="59">
        <f t="shared" si="0"/>
        <v>0</v>
      </c>
      <c r="G68" s="60">
        <f t="shared" si="1"/>
        <v>0</v>
      </c>
      <c r="H68" s="63">
        <f t="shared" si="2"/>
        <v>0</v>
      </c>
    </row>
    <row r="69" spans="1:8" s="62" customFormat="1" hidden="1">
      <c r="A69" s="56" t="str">
        <f>IF((LEN('Copy paste to Here'!G73))&gt;5,((CONCATENATE('Copy paste to Here'!G73," &amp; ",'Copy paste to Here'!D73,"  &amp;  ",'Copy paste to Here'!E73))),"Empty Cell")</f>
        <v>Empty Cell</v>
      </c>
      <c r="B69" s="57">
        <f>'Copy paste to Here'!C73</f>
        <v>0</v>
      </c>
      <c r="C69" s="57"/>
      <c r="D69" s="58"/>
      <c r="E69" s="59"/>
      <c r="F69" s="59">
        <f t="shared" si="0"/>
        <v>0</v>
      </c>
      <c r="G69" s="60">
        <f t="shared" si="1"/>
        <v>0</v>
      </c>
      <c r="H69" s="63">
        <f t="shared" si="2"/>
        <v>0</v>
      </c>
    </row>
    <row r="70" spans="1:8" s="62" customFormat="1" hidden="1">
      <c r="A70" s="56" t="str">
        <f>IF((LEN('Copy paste to Here'!G74))&gt;5,((CONCATENATE('Copy paste to Here'!G74," &amp; ",'Copy paste to Here'!D74,"  &amp;  ",'Copy paste to Here'!E74))),"Empty Cell")</f>
        <v>Empty Cell</v>
      </c>
      <c r="B70" s="57">
        <f>'Copy paste to Here'!C74</f>
        <v>0</v>
      </c>
      <c r="C70" s="57"/>
      <c r="D70" s="58"/>
      <c r="E70" s="59"/>
      <c r="F70" s="59">
        <f t="shared" si="0"/>
        <v>0</v>
      </c>
      <c r="G70" s="60">
        <f t="shared" si="1"/>
        <v>0</v>
      </c>
      <c r="H70" s="63">
        <f t="shared" si="2"/>
        <v>0</v>
      </c>
    </row>
    <row r="71" spans="1:8" s="62" customFormat="1" hidden="1">
      <c r="A71" s="56" t="str">
        <f>IF((LEN('Copy paste to Here'!G75))&gt;5,((CONCATENATE('Copy paste to Here'!G75," &amp; ",'Copy paste to Here'!D75,"  &amp;  ",'Copy paste to Here'!E75))),"Empty Cell")</f>
        <v>Empty Cell</v>
      </c>
      <c r="B71" s="57">
        <f>'Copy paste to Here'!C75</f>
        <v>0</v>
      </c>
      <c r="C71" s="57"/>
      <c r="D71" s="58"/>
      <c r="E71" s="59"/>
      <c r="F71" s="59">
        <f t="shared" si="0"/>
        <v>0</v>
      </c>
      <c r="G71" s="60">
        <f t="shared" si="1"/>
        <v>0</v>
      </c>
      <c r="H71" s="63">
        <f t="shared" si="2"/>
        <v>0</v>
      </c>
    </row>
    <row r="72" spans="1:8" s="62" customFormat="1" hidden="1">
      <c r="A72" s="56" t="str">
        <f>IF((LEN('Copy paste to Here'!G76))&gt;5,((CONCATENATE('Copy paste to Here'!G76," &amp; ",'Copy paste to Here'!D76,"  &amp;  ",'Copy paste to Here'!E76))),"Empty Cell")</f>
        <v>Empty Cell</v>
      </c>
      <c r="B72" s="57">
        <f>'Copy paste to Here'!C76</f>
        <v>0</v>
      </c>
      <c r="C72" s="57"/>
      <c r="D72" s="58"/>
      <c r="E72" s="59"/>
      <c r="F72" s="59">
        <f t="shared" si="0"/>
        <v>0</v>
      </c>
      <c r="G72" s="60">
        <f t="shared" si="1"/>
        <v>0</v>
      </c>
      <c r="H72" s="63">
        <f t="shared" si="2"/>
        <v>0</v>
      </c>
    </row>
    <row r="73" spans="1:8" s="62" customFormat="1" hidden="1">
      <c r="A73" s="56" t="str">
        <f>IF((LEN('Copy paste to Here'!G77))&gt;5,((CONCATENATE('Copy paste to Here'!G77," &amp; ",'Copy paste to Here'!D77,"  &amp;  ",'Copy paste to Here'!E77))),"Empty Cell")</f>
        <v>Empty Cell</v>
      </c>
      <c r="B73" s="57">
        <f>'Copy paste to Here'!C77</f>
        <v>0</v>
      </c>
      <c r="C73" s="57"/>
      <c r="D73" s="58"/>
      <c r="E73" s="59"/>
      <c r="F73" s="59">
        <f t="shared" si="0"/>
        <v>0</v>
      </c>
      <c r="G73" s="60">
        <f t="shared" si="1"/>
        <v>0</v>
      </c>
      <c r="H73" s="63">
        <f t="shared" si="2"/>
        <v>0</v>
      </c>
    </row>
    <row r="74" spans="1:8" s="62" customFormat="1" hidden="1">
      <c r="A74" s="56" t="str">
        <f>IF((LEN('Copy paste to Here'!G78))&gt;5,((CONCATENATE('Copy paste to Here'!G78," &amp; ",'Copy paste to Here'!D78,"  &amp;  ",'Copy paste to Here'!E78))),"Empty Cell")</f>
        <v>Empty Cell</v>
      </c>
      <c r="B74" s="57">
        <f>'Copy paste to Here'!C78</f>
        <v>0</v>
      </c>
      <c r="C74" s="57"/>
      <c r="D74" s="58"/>
      <c r="E74" s="59"/>
      <c r="F74" s="59">
        <f t="shared" si="0"/>
        <v>0</v>
      </c>
      <c r="G74" s="60">
        <f t="shared" si="1"/>
        <v>0</v>
      </c>
      <c r="H74" s="63">
        <f t="shared" si="2"/>
        <v>0</v>
      </c>
    </row>
    <row r="75" spans="1:8" s="62" customFormat="1" hidden="1">
      <c r="A75" s="56" t="str">
        <f>IF((LEN('Copy paste to Here'!G79))&gt;5,((CONCATENATE('Copy paste to Here'!G79," &amp; ",'Copy paste to Here'!D79,"  &amp;  ",'Copy paste to Here'!E79))),"Empty Cell")</f>
        <v>Empty Cell</v>
      </c>
      <c r="B75" s="57">
        <f>'Copy paste to Here'!C79</f>
        <v>0</v>
      </c>
      <c r="C75" s="57"/>
      <c r="D75" s="58"/>
      <c r="E75" s="59"/>
      <c r="F75" s="59">
        <f t="shared" si="0"/>
        <v>0</v>
      </c>
      <c r="G75" s="60">
        <f t="shared" si="1"/>
        <v>0</v>
      </c>
      <c r="H75" s="63">
        <f t="shared" si="2"/>
        <v>0</v>
      </c>
    </row>
    <row r="76" spans="1:8" s="62" customFormat="1" hidden="1">
      <c r="A76" s="56" t="str">
        <f>IF((LEN('Copy paste to Here'!G80))&gt;5,((CONCATENATE('Copy paste to Here'!G80," &amp; ",'Copy paste to Here'!D80,"  &amp;  ",'Copy paste to Here'!E80))),"Empty Cell")</f>
        <v>Empty Cell</v>
      </c>
      <c r="B76" s="57">
        <f>'Copy paste to Here'!C80</f>
        <v>0</v>
      </c>
      <c r="C76" s="57"/>
      <c r="D76" s="58"/>
      <c r="E76" s="59"/>
      <c r="F76" s="59">
        <f t="shared" si="0"/>
        <v>0</v>
      </c>
      <c r="G76" s="60">
        <f t="shared" si="1"/>
        <v>0</v>
      </c>
      <c r="H76" s="63">
        <f t="shared" si="2"/>
        <v>0</v>
      </c>
    </row>
    <row r="77" spans="1:8" s="62" customFormat="1" hidden="1">
      <c r="A77" s="56" t="str">
        <f>IF((LEN('Copy paste to Here'!G81))&gt;5,((CONCATENATE('Copy paste to Here'!G81," &amp; ",'Copy paste to Here'!D81,"  &amp;  ",'Copy paste to Here'!E81))),"Empty Cell")</f>
        <v>Empty Cell</v>
      </c>
      <c r="B77" s="57">
        <f>'Copy paste to Here'!C81</f>
        <v>0</v>
      </c>
      <c r="C77" s="57"/>
      <c r="D77" s="58"/>
      <c r="E77" s="59"/>
      <c r="F77" s="59">
        <f t="shared" si="0"/>
        <v>0</v>
      </c>
      <c r="G77" s="60">
        <f t="shared" si="1"/>
        <v>0</v>
      </c>
      <c r="H77" s="63">
        <f t="shared" si="2"/>
        <v>0</v>
      </c>
    </row>
    <row r="78" spans="1:8" s="62" customFormat="1" hidden="1">
      <c r="A78" s="56" t="str">
        <f>IF((LEN('Copy paste to Here'!G82))&gt;5,((CONCATENATE('Copy paste to Here'!G82," &amp; ",'Copy paste to Here'!D82,"  &amp;  ",'Copy paste to Here'!E82))),"Empty Cell")</f>
        <v>Empty Cell</v>
      </c>
      <c r="B78" s="57">
        <f>'Copy paste to Here'!C82</f>
        <v>0</v>
      </c>
      <c r="C78" s="57"/>
      <c r="D78" s="58"/>
      <c r="E78" s="59"/>
      <c r="F78" s="59">
        <f t="shared" si="0"/>
        <v>0</v>
      </c>
      <c r="G78" s="60">
        <f t="shared" si="1"/>
        <v>0</v>
      </c>
      <c r="H78" s="63">
        <f t="shared" si="2"/>
        <v>0</v>
      </c>
    </row>
    <row r="79" spans="1:8" s="62" customFormat="1" hidden="1">
      <c r="A79" s="56" t="str">
        <f>IF((LEN('Copy paste to Here'!G83))&gt;5,((CONCATENATE('Copy paste to Here'!G83," &amp; ",'Copy paste to Here'!D83,"  &amp;  ",'Copy paste to Here'!E83))),"Empty Cell")</f>
        <v>Empty Cell</v>
      </c>
      <c r="B79" s="57">
        <f>'Copy paste to Here'!C83</f>
        <v>0</v>
      </c>
      <c r="C79" s="57"/>
      <c r="D79" s="58"/>
      <c r="E79" s="59"/>
      <c r="F79" s="59">
        <f t="shared" si="0"/>
        <v>0</v>
      </c>
      <c r="G79" s="60">
        <f t="shared" si="1"/>
        <v>0</v>
      </c>
      <c r="H79" s="63">
        <f t="shared" si="2"/>
        <v>0</v>
      </c>
    </row>
    <row r="80" spans="1:8" s="62" customFormat="1" hidden="1">
      <c r="A80" s="56" t="str">
        <f>IF((LEN('Copy paste to Here'!G84))&gt;5,((CONCATENATE('Copy paste to Here'!G84," &amp; ",'Copy paste to Here'!D84,"  &amp;  ",'Copy paste to Here'!E84))),"Empty Cell")</f>
        <v>Empty Cell</v>
      </c>
      <c r="B80" s="57">
        <f>'Copy paste to Here'!C84</f>
        <v>0</v>
      </c>
      <c r="C80" s="57"/>
      <c r="D80" s="58"/>
      <c r="E80" s="59"/>
      <c r="F80" s="59">
        <f t="shared" si="0"/>
        <v>0</v>
      </c>
      <c r="G80" s="60">
        <f t="shared" si="1"/>
        <v>0</v>
      </c>
      <c r="H80" s="63">
        <f t="shared" si="2"/>
        <v>0</v>
      </c>
    </row>
    <row r="81" spans="1:8" s="62" customFormat="1" hidden="1">
      <c r="A81" s="56" t="str">
        <f>IF((LEN('Copy paste to Here'!G85))&gt;5,((CONCATENATE('Copy paste to Here'!G85," &amp; ",'Copy paste to Here'!D85,"  &amp;  ",'Copy paste to Here'!E85))),"Empty Cell")</f>
        <v>Empty Cell</v>
      </c>
      <c r="B81" s="57">
        <f>'Copy paste to Here'!C85</f>
        <v>0</v>
      </c>
      <c r="C81" s="57"/>
      <c r="D81" s="58"/>
      <c r="E81" s="59"/>
      <c r="F81" s="59">
        <f t="shared" si="0"/>
        <v>0</v>
      </c>
      <c r="G81" s="60">
        <f t="shared" si="1"/>
        <v>0</v>
      </c>
      <c r="H81" s="63">
        <f t="shared" si="2"/>
        <v>0</v>
      </c>
    </row>
    <row r="82" spans="1:8" s="62" customFormat="1" hidden="1">
      <c r="A82" s="56" t="str">
        <f>IF((LEN('Copy paste to Here'!G86))&gt;5,((CONCATENATE('Copy paste to Here'!G86," &amp; ",'Copy paste to Here'!D86,"  &amp;  ",'Copy paste to Here'!E86))),"Empty Cell")</f>
        <v>Empty Cell</v>
      </c>
      <c r="B82" s="57">
        <f>'Copy paste to Here'!C86</f>
        <v>0</v>
      </c>
      <c r="C82" s="57"/>
      <c r="D82" s="58"/>
      <c r="E82" s="59"/>
      <c r="F82" s="59">
        <f t="shared" si="0"/>
        <v>0</v>
      </c>
      <c r="G82" s="60">
        <f t="shared" si="1"/>
        <v>0</v>
      </c>
      <c r="H82" s="63">
        <f t="shared" si="2"/>
        <v>0</v>
      </c>
    </row>
    <row r="83" spans="1:8" s="62" customFormat="1" hidden="1">
      <c r="A83" s="56" t="str">
        <f>IF((LEN('Copy paste to Here'!G87))&gt;5,((CONCATENATE('Copy paste to Here'!G87," &amp; ",'Copy paste to Here'!D87,"  &amp;  ",'Copy paste to Here'!E87))),"Empty Cell")</f>
        <v>Empty Cell</v>
      </c>
      <c r="B83" s="57">
        <f>'Copy paste to Here'!C87</f>
        <v>0</v>
      </c>
      <c r="C83" s="57"/>
      <c r="D83" s="58"/>
      <c r="E83" s="59"/>
      <c r="F83" s="59">
        <f t="shared" ref="F83:F146" si="3">D83*E83</f>
        <v>0</v>
      </c>
      <c r="G83" s="60">
        <f t="shared" ref="G83:G146" si="4">E83*$E$14</f>
        <v>0</v>
      </c>
      <c r="H83" s="63">
        <f t="shared" ref="H83:H146" si="5">D83*G83</f>
        <v>0</v>
      </c>
    </row>
    <row r="84" spans="1:8" s="62" customFormat="1" hidden="1">
      <c r="A84" s="56" t="str">
        <f>IF((LEN('Copy paste to Here'!G88))&gt;5,((CONCATENATE('Copy paste to Here'!G88," &amp; ",'Copy paste to Here'!D88,"  &amp;  ",'Copy paste to Here'!E88))),"Empty Cell")</f>
        <v>Empty Cell</v>
      </c>
      <c r="B84" s="57">
        <f>'Copy paste to Here'!C88</f>
        <v>0</v>
      </c>
      <c r="C84" s="57"/>
      <c r="D84" s="58"/>
      <c r="E84" s="59"/>
      <c r="F84" s="59">
        <f t="shared" si="3"/>
        <v>0</v>
      </c>
      <c r="G84" s="60">
        <f t="shared" si="4"/>
        <v>0</v>
      </c>
      <c r="H84" s="63">
        <f t="shared" si="5"/>
        <v>0</v>
      </c>
    </row>
    <row r="85" spans="1:8" s="62" customFormat="1" hidden="1">
      <c r="A85" s="56" t="str">
        <f>IF((LEN('Copy paste to Here'!G89))&gt;5,((CONCATENATE('Copy paste to Here'!G89," &amp; ",'Copy paste to Here'!D89,"  &amp;  ",'Copy paste to Here'!E89))),"Empty Cell")</f>
        <v>Empty Cell</v>
      </c>
      <c r="B85" s="57">
        <f>'Copy paste to Here'!C89</f>
        <v>0</v>
      </c>
      <c r="C85" s="57"/>
      <c r="D85" s="58"/>
      <c r="E85" s="59"/>
      <c r="F85" s="59">
        <f t="shared" si="3"/>
        <v>0</v>
      </c>
      <c r="G85" s="60">
        <f t="shared" si="4"/>
        <v>0</v>
      </c>
      <c r="H85" s="63">
        <f t="shared" si="5"/>
        <v>0</v>
      </c>
    </row>
    <row r="86" spans="1:8" s="62" customFormat="1" hidden="1">
      <c r="A86" s="56" t="str">
        <f>IF((LEN('Copy paste to Here'!G90))&gt;5,((CONCATENATE('Copy paste to Here'!G90," &amp; ",'Copy paste to Here'!D90,"  &amp;  ",'Copy paste to Here'!E90))),"Empty Cell")</f>
        <v>Empty Cell</v>
      </c>
      <c r="B86" s="57">
        <f>'Copy paste to Here'!C90</f>
        <v>0</v>
      </c>
      <c r="C86" s="57"/>
      <c r="D86" s="58"/>
      <c r="E86" s="59"/>
      <c r="F86" s="59">
        <f t="shared" si="3"/>
        <v>0</v>
      </c>
      <c r="G86" s="60">
        <f t="shared" si="4"/>
        <v>0</v>
      </c>
      <c r="H86" s="63">
        <f t="shared" si="5"/>
        <v>0</v>
      </c>
    </row>
    <row r="87" spans="1:8" s="62" customFormat="1" hidden="1">
      <c r="A87" s="56" t="str">
        <f>IF((LEN('Copy paste to Here'!G91))&gt;5,((CONCATENATE('Copy paste to Here'!G91," &amp; ",'Copy paste to Here'!D91,"  &amp;  ",'Copy paste to Here'!E91))),"Empty Cell")</f>
        <v>Empty Cell</v>
      </c>
      <c r="B87" s="57">
        <f>'Copy paste to Here'!C91</f>
        <v>0</v>
      </c>
      <c r="C87" s="57"/>
      <c r="D87" s="58"/>
      <c r="E87" s="59"/>
      <c r="F87" s="59">
        <f t="shared" si="3"/>
        <v>0</v>
      </c>
      <c r="G87" s="60">
        <f t="shared" si="4"/>
        <v>0</v>
      </c>
      <c r="H87" s="63">
        <f t="shared" si="5"/>
        <v>0</v>
      </c>
    </row>
    <row r="88" spans="1:8" s="62" customFormat="1" hidden="1">
      <c r="A88" s="56" t="str">
        <f>IF((LEN('Copy paste to Here'!G92))&gt;5,((CONCATENATE('Copy paste to Here'!G92," &amp; ",'Copy paste to Here'!D92,"  &amp;  ",'Copy paste to Here'!E92))),"Empty Cell")</f>
        <v>Empty Cell</v>
      </c>
      <c r="B88" s="57">
        <f>'Copy paste to Here'!C92</f>
        <v>0</v>
      </c>
      <c r="C88" s="57"/>
      <c r="D88" s="58"/>
      <c r="E88" s="59"/>
      <c r="F88" s="59">
        <f t="shared" si="3"/>
        <v>0</v>
      </c>
      <c r="G88" s="60">
        <f t="shared" si="4"/>
        <v>0</v>
      </c>
      <c r="H88" s="63">
        <f t="shared" si="5"/>
        <v>0</v>
      </c>
    </row>
    <row r="89" spans="1:8" s="62" customFormat="1" hidden="1">
      <c r="A89" s="56" t="str">
        <f>IF((LEN('Copy paste to Here'!G93))&gt;5,((CONCATENATE('Copy paste to Here'!G93," &amp; ",'Copy paste to Here'!D93,"  &amp;  ",'Copy paste to Here'!E93))),"Empty Cell")</f>
        <v>Empty Cell</v>
      </c>
      <c r="B89" s="57">
        <f>'Copy paste to Here'!C93</f>
        <v>0</v>
      </c>
      <c r="C89" s="57"/>
      <c r="D89" s="58"/>
      <c r="E89" s="59"/>
      <c r="F89" s="59">
        <f t="shared" si="3"/>
        <v>0</v>
      </c>
      <c r="G89" s="60">
        <f t="shared" si="4"/>
        <v>0</v>
      </c>
      <c r="H89" s="63">
        <f t="shared" si="5"/>
        <v>0</v>
      </c>
    </row>
    <row r="90" spans="1:8" s="62" customFormat="1" hidden="1">
      <c r="A90" s="56" t="str">
        <f>IF((LEN('Copy paste to Here'!G94))&gt;5,((CONCATENATE('Copy paste to Here'!G94," &amp; ",'Copy paste to Here'!D94,"  &amp;  ",'Copy paste to Here'!E94))),"Empty Cell")</f>
        <v>Empty Cell</v>
      </c>
      <c r="B90" s="57">
        <f>'Copy paste to Here'!C94</f>
        <v>0</v>
      </c>
      <c r="C90" s="57"/>
      <c r="D90" s="58"/>
      <c r="E90" s="59"/>
      <c r="F90" s="59">
        <f t="shared" si="3"/>
        <v>0</v>
      </c>
      <c r="G90" s="60">
        <f t="shared" si="4"/>
        <v>0</v>
      </c>
      <c r="H90" s="63">
        <f t="shared" si="5"/>
        <v>0</v>
      </c>
    </row>
    <row r="91" spans="1:8" s="62" customFormat="1" hidden="1">
      <c r="A91" s="56" t="str">
        <f>IF((LEN('Copy paste to Here'!G95))&gt;5,((CONCATENATE('Copy paste to Here'!G95," &amp; ",'Copy paste to Here'!D95,"  &amp;  ",'Copy paste to Here'!E95))),"Empty Cell")</f>
        <v>Empty Cell</v>
      </c>
      <c r="B91" s="57">
        <f>'Copy paste to Here'!C95</f>
        <v>0</v>
      </c>
      <c r="C91" s="57"/>
      <c r="D91" s="58"/>
      <c r="E91" s="59"/>
      <c r="F91" s="59">
        <f t="shared" si="3"/>
        <v>0</v>
      </c>
      <c r="G91" s="60">
        <f t="shared" si="4"/>
        <v>0</v>
      </c>
      <c r="H91" s="63">
        <f t="shared" si="5"/>
        <v>0</v>
      </c>
    </row>
    <row r="92" spans="1:8" s="62" customFormat="1" hidden="1">
      <c r="A92" s="56" t="str">
        <f>IF((LEN('Copy paste to Here'!G96))&gt;5,((CONCATENATE('Copy paste to Here'!G96," &amp; ",'Copy paste to Here'!D96,"  &amp;  ",'Copy paste to Here'!E96))),"Empty Cell")</f>
        <v>Empty Cell</v>
      </c>
      <c r="B92" s="57">
        <f>'Copy paste to Here'!C96</f>
        <v>0</v>
      </c>
      <c r="C92" s="57"/>
      <c r="D92" s="58"/>
      <c r="E92" s="59"/>
      <c r="F92" s="59">
        <f t="shared" si="3"/>
        <v>0</v>
      </c>
      <c r="G92" s="60">
        <f t="shared" si="4"/>
        <v>0</v>
      </c>
      <c r="H92" s="63">
        <f t="shared" si="5"/>
        <v>0</v>
      </c>
    </row>
    <row r="93" spans="1:8" s="62" customFormat="1" hidden="1">
      <c r="A93" s="56" t="str">
        <f>IF((LEN('Copy paste to Here'!G97))&gt;5,((CONCATENATE('Copy paste to Here'!G97," &amp; ",'Copy paste to Here'!D97,"  &amp;  ",'Copy paste to Here'!E97))),"Empty Cell")</f>
        <v>Empty Cell</v>
      </c>
      <c r="B93" s="57">
        <f>'Copy paste to Here'!C97</f>
        <v>0</v>
      </c>
      <c r="C93" s="57"/>
      <c r="D93" s="58"/>
      <c r="E93" s="59"/>
      <c r="F93" s="59">
        <f t="shared" si="3"/>
        <v>0</v>
      </c>
      <c r="G93" s="60">
        <f t="shared" si="4"/>
        <v>0</v>
      </c>
      <c r="H93" s="63">
        <f t="shared" si="5"/>
        <v>0</v>
      </c>
    </row>
    <row r="94" spans="1:8" s="62" customFormat="1" hidden="1">
      <c r="A94" s="56" t="str">
        <f>IF((LEN('Copy paste to Here'!G98))&gt;5,((CONCATENATE('Copy paste to Here'!G98," &amp; ",'Copy paste to Here'!D98,"  &amp;  ",'Copy paste to Here'!E98))),"Empty Cell")</f>
        <v>Empty Cell</v>
      </c>
      <c r="B94" s="57">
        <f>'Copy paste to Here'!C98</f>
        <v>0</v>
      </c>
      <c r="C94" s="57"/>
      <c r="D94" s="58"/>
      <c r="E94" s="59"/>
      <c r="F94" s="59">
        <f t="shared" si="3"/>
        <v>0</v>
      </c>
      <c r="G94" s="60">
        <f t="shared" si="4"/>
        <v>0</v>
      </c>
      <c r="H94" s="63">
        <f t="shared" si="5"/>
        <v>0</v>
      </c>
    </row>
    <row r="95" spans="1:8" s="62" customFormat="1" hidden="1">
      <c r="A95" s="56" t="str">
        <f>IF((LEN('Copy paste to Here'!G99))&gt;5,((CONCATENATE('Copy paste to Here'!G99," &amp; ",'Copy paste to Here'!D99,"  &amp;  ",'Copy paste to Here'!E99))),"Empty Cell")</f>
        <v>Empty Cell</v>
      </c>
      <c r="B95" s="57">
        <f>'Copy paste to Here'!C99</f>
        <v>0</v>
      </c>
      <c r="C95" s="57"/>
      <c r="D95" s="58"/>
      <c r="E95" s="59"/>
      <c r="F95" s="59">
        <f t="shared" si="3"/>
        <v>0</v>
      </c>
      <c r="G95" s="60">
        <f t="shared" si="4"/>
        <v>0</v>
      </c>
      <c r="H95" s="63">
        <f t="shared" si="5"/>
        <v>0</v>
      </c>
    </row>
    <row r="96" spans="1:8" s="62" customFormat="1" hidden="1">
      <c r="A96" s="56" t="str">
        <f>IF((LEN('Copy paste to Here'!G100))&gt;5,((CONCATENATE('Copy paste to Here'!G100," &amp; ",'Copy paste to Here'!D100,"  &amp;  ",'Copy paste to Here'!E100))),"Empty Cell")</f>
        <v>Empty Cell</v>
      </c>
      <c r="B96" s="57">
        <f>'Copy paste to Here'!C100</f>
        <v>0</v>
      </c>
      <c r="C96" s="57"/>
      <c r="D96" s="58"/>
      <c r="E96" s="59"/>
      <c r="F96" s="59">
        <f t="shared" si="3"/>
        <v>0</v>
      </c>
      <c r="G96" s="60">
        <f t="shared" si="4"/>
        <v>0</v>
      </c>
      <c r="H96" s="63">
        <f t="shared" si="5"/>
        <v>0</v>
      </c>
    </row>
    <row r="97" spans="1:8" s="62" customFormat="1" hidden="1">
      <c r="A97" s="56" t="str">
        <f>IF((LEN('Copy paste to Here'!G101))&gt;5,((CONCATENATE('Copy paste to Here'!G101," &amp; ",'Copy paste to Here'!D101,"  &amp;  ",'Copy paste to Here'!E101))),"Empty Cell")</f>
        <v>Empty Cell</v>
      </c>
      <c r="B97" s="57">
        <f>'Copy paste to Here'!C101</f>
        <v>0</v>
      </c>
      <c r="C97" s="57"/>
      <c r="D97" s="58"/>
      <c r="E97" s="59"/>
      <c r="F97" s="59">
        <f t="shared" si="3"/>
        <v>0</v>
      </c>
      <c r="G97" s="60">
        <f t="shared" si="4"/>
        <v>0</v>
      </c>
      <c r="H97" s="63">
        <f t="shared" si="5"/>
        <v>0</v>
      </c>
    </row>
    <row r="98" spans="1:8" s="62" customFormat="1" hidden="1">
      <c r="A98" s="56" t="str">
        <f>IF((LEN('Copy paste to Here'!G102))&gt;5,((CONCATENATE('Copy paste to Here'!G102," &amp; ",'Copy paste to Here'!D102,"  &amp;  ",'Copy paste to Here'!E102))),"Empty Cell")</f>
        <v>Empty Cell</v>
      </c>
      <c r="B98" s="57">
        <f>'Copy paste to Here'!C102</f>
        <v>0</v>
      </c>
      <c r="C98" s="57"/>
      <c r="D98" s="58"/>
      <c r="E98" s="59"/>
      <c r="F98" s="59">
        <f t="shared" si="3"/>
        <v>0</v>
      </c>
      <c r="G98" s="60">
        <f t="shared" si="4"/>
        <v>0</v>
      </c>
      <c r="H98" s="63">
        <f t="shared" si="5"/>
        <v>0</v>
      </c>
    </row>
    <row r="99" spans="1:8" s="62" customFormat="1" hidden="1">
      <c r="A99" s="56" t="str">
        <f>IF((LEN('Copy paste to Here'!G103))&gt;5,((CONCATENATE('Copy paste to Here'!G103," &amp; ",'Copy paste to Here'!D103,"  &amp;  ",'Copy paste to Here'!E103))),"Empty Cell")</f>
        <v>Empty Cell</v>
      </c>
      <c r="B99" s="57">
        <f>'Copy paste to Here'!C103</f>
        <v>0</v>
      </c>
      <c r="C99" s="57"/>
      <c r="D99" s="58"/>
      <c r="E99" s="59"/>
      <c r="F99" s="59">
        <f t="shared" si="3"/>
        <v>0</v>
      </c>
      <c r="G99" s="60">
        <f t="shared" si="4"/>
        <v>0</v>
      </c>
      <c r="H99" s="63">
        <f t="shared" si="5"/>
        <v>0</v>
      </c>
    </row>
    <row r="100" spans="1:8" s="62" customFormat="1" hidden="1">
      <c r="A100" s="56" t="str">
        <f>IF((LEN('Copy paste to Here'!G104))&gt;5,((CONCATENATE('Copy paste to Here'!G104," &amp; ",'Copy paste to Here'!D104,"  &amp;  ",'Copy paste to Here'!E104))),"Empty Cell")</f>
        <v>Empty Cell</v>
      </c>
      <c r="B100" s="57">
        <f>'Copy paste to Here'!C104</f>
        <v>0</v>
      </c>
      <c r="C100" s="57"/>
      <c r="D100" s="58"/>
      <c r="E100" s="59"/>
      <c r="F100" s="59">
        <f t="shared" si="3"/>
        <v>0</v>
      </c>
      <c r="G100" s="60">
        <f t="shared" si="4"/>
        <v>0</v>
      </c>
      <c r="H100" s="63">
        <f t="shared" si="5"/>
        <v>0</v>
      </c>
    </row>
    <row r="101" spans="1:8" s="62" customFormat="1" hidden="1">
      <c r="A101" s="56" t="str">
        <f>IF((LEN('Copy paste to Here'!G105))&gt;5,((CONCATENATE('Copy paste to Here'!G105," &amp; ",'Copy paste to Here'!D105,"  &amp;  ",'Copy paste to Here'!E105))),"Empty Cell")</f>
        <v>Empty Cell</v>
      </c>
      <c r="B101" s="57">
        <f>'Copy paste to Here'!C105</f>
        <v>0</v>
      </c>
      <c r="C101" s="57"/>
      <c r="D101" s="58"/>
      <c r="E101" s="59"/>
      <c r="F101" s="59">
        <f t="shared" si="3"/>
        <v>0</v>
      </c>
      <c r="G101" s="60">
        <f t="shared" si="4"/>
        <v>0</v>
      </c>
      <c r="H101" s="63">
        <f t="shared" si="5"/>
        <v>0</v>
      </c>
    </row>
    <row r="102" spans="1:8" s="62" customFormat="1" hidden="1">
      <c r="A102" s="56" t="str">
        <f>IF((LEN('Copy paste to Here'!G106))&gt;5,((CONCATENATE('Copy paste to Here'!G106," &amp; ",'Copy paste to Here'!D106,"  &amp;  ",'Copy paste to Here'!E106))),"Empty Cell")</f>
        <v>Empty Cell</v>
      </c>
      <c r="B102" s="57">
        <f>'Copy paste to Here'!C106</f>
        <v>0</v>
      </c>
      <c r="C102" s="57"/>
      <c r="D102" s="58"/>
      <c r="E102" s="59"/>
      <c r="F102" s="59">
        <f t="shared" si="3"/>
        <v>0</v>
      </c>
      <c r="G102" s="60">
        <f t="shared" si="4"/>
        <v>0</v>
      </c>
      <c r="H102" s="63">
        <f t="shared" si="5"/>
        <v>0</v>
      </c>
    </row>
    <row r="103" spans="1:8" s="62" customFormat="1" hidden="1">
      <c r="A103" s="56" t="str">
        <f>IF((LEN('Copy paste to Here'!G107))&gt;5,((CONCATENATE('Copy paste to Here'!G107," &amp; ",'Copy paste to Here'!D107,"  &amp;  ",'Copy paste to Here'!E107))),"Empty Cell")</f>
        <v>Empty Cell</v>
      </c>
      <c r="B103" s="57">
        <f>'Copy paste to Here'!C107</f>
        <v>0</v>
      </c>
      <c r="C103" s="57"/>
      <c r="D103" s="58"/>
      <c r="E103" s="59"/>
      <c r="F103" s="59">
        <f t="shared" si="3"/>
        <v>0</v>
      </c>
      <c r="G103" s="60">
        <f t="shared" si="4"/>
        <v>0</v>
      </c>
      <c r="H103" s="63">
        <f t="shared" si="5"/>
        <v>0</v>
      </c>
    </row>
    <row r="104" spans="1:8" s="62" customFormat="1" hidden="1">
      <c r="A104" s="56" t="str">
        <f>IF((LEN('Copy paste to Here'!G108))&gt;5,((CONCATENATE('Copy paste to Here'!G108," &amp; ",'Copy paste to Here'!D108,"  &amp;  ",'Copy paste to Here'!E108))),"Empty Cell")</f>
        <v>Empty Cell</v>
      </c>
      <c r="B104" s="57">
        <f>'Copy paste to Here'!C108</f>
        <v>0</v>
      </c>
      <c r="C104" s="57"/>
      <c r="D104" s="58"/>
      <c r="E104" s="59"/>
      <c r="F104" s="59">
        <f t="shared" si="3"/>
        <v>0</v>
      </c>
      <c r="G104" s="60">
        <f t="shared" si="4"/>
        <v>0</v>
      </c>
      <c r="H104" s="63">
        <f t="shared" si="5"/>
        <v>0</v>
      </c>
    </row>
    <row r="105" spans="1:8" s="62" customFormat="1" hidden="1">
      <c r="A105" s="56" t="str">
        <f>IF((LEN('Copy paste to Here'!G109))&gt;5,((CONCATENATE('Copy paste to Here'!G109," &amp; ",'Copy paste to Here'!D109,"  &amp;  ",'Copy paste to Here'!E109))),"Empty Cell")</f>
        <v>Empty Cell</v>
      </c>
      <c r="B105" s="57">
        <f>'Copy paste to Here'!C109</f>
        <v>0</v>
      </c>
      <c r="C105" s="57"/>
      <c r="D105" s="58"/>
      <c r="E105" s="59"/>
      <c r="F105" s="59">
        <f t="shared" si="3"/>
        <v>0</v>
      </c>
      <c r="G105" s="60">
        <f t="shared" si="4"/>
        <v>0</v>
      </c>
      <c r="H105" s="63">
        <f t="shared" si="5"/>
        <v>0</v>
      </c>
    </row>
    <row r="106" spans="1:8" s="62" customFormat="1" hidden="1">
      <c r="A106" s="56" t="str">
        <f>IF((LEN('Copy paste to Here'!G110))&gt;5,((CONCATENATE('Copy paste to Here'!G110," &amp; ",'Copy paste to Here'!D110,"  &amp;  ",'Copy paste to Here'!E110))),"Empty Cell")</f>
        <v>Empty Cell</v>
      </c>
      <c r="B106" s="57">
        <f>'Copy paste to Here'!C110</f>
        <v>0</v>
      </c>
      <c r="C106" s="57"/>
      <c r="D106" s="58"/>
      <c r="E106" s="59"/>
      <c r="F106" s="59">
        <f t="shared" si="3"/>
        <v>0</v>
      </c>
      <c r="G106" s="60">
        <f t="shared" si="4"/>
        <v>0</v>
      </c>
      <c r="H106" s="63">
        <f t="shared" si="5"/>
        <v>0</v>
      </c>
    </row>
    <row r="107" spans="1:8" s="62" customFormat="1" hidden="1">
      <c r="A107" s="56" t="str">
        <f>IF((LEN('Copy paste to Here'!G111))&gt;5,((CONCATENATE('Copy paste to Here'!G111," &amp; ",'Copy paste to Here'!D111,"  &amp;  ",'Copy paste to Here'!E111))),"Empty Cell")</f>
        <v>Empty Cell</v>
      </c>
      <c r="B107" s="57">
        <f>'Copy paste to Here'!C111</f>
        <v>0</v>
      </c>
      <c r="C107" s="57"/>
      <c r="D107" s="58"/>
      <c r="E107" s="59"/>
      <c r="F107" s="59">
        <f t="shared" si="3"/>
        <v>0</v>
      </c>
      <c r="G107" s="60">
        <f t="shared" si="4"/>
        <v>0</v>
      </c>
      <c r="H107" s="63">
        <f t="shared" si="5"/>
        <v>0</v>
      </c>
    </row>
    <row r="108" spans="1:8" s="62" customFormat="1" hidden="1">
      <c r="A108" s="56" t="str">
        <f>IF((LEN('Copy paste to Here'!G112))&gt;5,((CONCATENATE('Copy paste to Here'!G112," &amp; ",'Copy paste to Here'!D112,"  &amp;  ",'Copy paste to Here'!E112))),"Empty Cell")</f>
        <v>Empty Cell</v>
      </c>
      <c r="B108" s="57">
        <f>'Copy paste to Here'!C112</f>
        <v>0</v>
      </c>
      <c r="C108" s="57"/>
      <c r="D108" s="58"/>
      <c r="E108" s="59"/>
      <c r="F108" s="59">
        <f t="shared" si="3"/>
        <v>0</v>
      </c>
      <c r="G108" s="60">
        <f t="shared" si="4"/>
        <v>0</v>
      </c>
      <c r="H108" s="63">
        <f t="shared" si="5"/>
        <v>0</v>
      </c>
    </row>
    <row r="109" spans="1:8" s="62" customFormat="1" hidden="1">
      <c r="A109" s="56" t="str">
        <f>IF((LEN('Copy paste to Here'!G113))&gt;5,((CONCATENATE('Copy paste to Here'!G113," &amp; ",'Copy paste to Here'!D113,"  &amp;  ",'Copy paste to Here'!E113))),"Empty Cell")</f>
        <v>Empty Cell</v>
      </c>
      <c r="B109" s="57">
        <f>'Copy paste to Here'!C113</f>
        <v>0</v>
      </c>
      <c r="C109" s="57"/>
      <c r="D109" s="58"/>
      <c r="E109" s="59"/>
      <c r="F109" s="59">
        <f t="shared" si="3"/>
        <v>0</v>
      </c>
      <c r="G109" s="60">
        <f t="shared" si="4"/>
        <v>0</v>
      </c>
      <c r="H109" s="63">
        <f t="shared" si="5"/>
        <v>0</v>
      </c>
    </row>
    <row r="110" spans="1:8" s="62" customFormat="1" hidden="1">
      <c r="A110" s="56" t="str">
        <f>IF((LEN('Copy paste to Here'!G114))&gt;5,((CONCATENATE('Copy paste to Here'!G114," &amp; ",'Copy paste to Here'!D114,"  &amp;  ",'Copy paste to Here'!E114))),"Empty Cell")</f>
        <v>Empty Cell</v>
      </c>
      <c r="B110" s="57">
        <f>'Copy paste to Here'!C114</f>
        <v>0</v>
      </c>
      <c r="C110" s="57"/>
      <c r="D110" s="58"/>
      <c r="E110" s="59"/>
      <c r="F110" s="59">
        <f t="shared" si="3"/>
        <v>0</v>
      </c>
      <c r="G110" s="60">
        <f t="shared" si="4"/>
        <v>0</v>
      </c>
      <c r="H110" s="63">
        <f t="shared" si="5"/>
        <v>0</v>
      </c>
    </row>
    <row r="111" spans="1:8" s="62" customFormat="1" hidden="1">
      <c r="A111" s="56" t="str">
        <f>IF((LEN('Copy paste to Here'!G115))&gt;5,((CONCATENATE('Copy paste to Here'!G115," &amp; ",'Copy paste to Here'!D115,"  &amp;  ",'Copy paste to Here'!E115))),"Empty Cell")</f>
        <v>Empty Cell</v>
      </c>
      <c r="B111" s="57">
        <f>'Copy paste to Here'!C115</f>
        <v>0</v>
      </c>
      <c r="C111" s="57"/>
      <c r="D111" s="58"/>
      <c r="E111" s="59"/>
      <c r="F111" s="59">
        <f t="shared" si="3"/>
        <v>0</v>
      </c>
      <c r="G111" s="60">
        <f t="shared" si="4"/>
        <v>0</v>
      </c>
      <c r="H111" s="63">
        <f t="shared" si="5"/>
        <v>0</v>
      </c>
    </row>
    <row r="112" spans="1:8" s="62" customFormat="1" hidden="1">
      <c r="A112" s="56" t="str">
        <f>IF((LEN('Copy paste to Here'!G116))&gt;5,((CONCATENATE('Copy paste to Here'!G116," &amp; ",'Copy paste to Here'!D116,"  &amp;  ",'Copy paste to Here'!E116))),"Empty Cell")</f>
        <v>Empty Cell</v>
      </c>
      <c r="B112" s="57">
        <f>'Copy paste to Here'!C116</f>
        <v>0</v>
      </c>
      <c r="C112" s="57"/>
      <c r="D112" s="58"/>
      <c r="E112" s="59"/>
      <c r="F112" s="59">
        <f t="shared" si="3"/>
        <v>0</v>
      </c>
      <c r="G112" s="60">
        <f t="shared" si="4"/>
        <v>0</v>
      </c>
      <c r="H112" s="63">
        <f t="shared" si="5"/>
        <v>0</v>
      </c>
    </row>
    <row r="113" spans="1:8" s="62" customFormat="1" hidden="1">
      <c r="A113" s="56" t="str">
        <f>IF((LEN('Copy paste to Here'!G117))&gt;5,((CONCATENATE('Copy paste to Here'!G117," &amp; ",'Copy paste to Here'!D117,"  &amp;  ",'Copy paste to Here'!E117))),"Empty Cell")</f>
        <v>Empty Cell</v>
      </c>
      <c r="B113" s="57">
        <f>'Copy paste to Here'!C117</f>
        <v>0</v>
      </c>
      <c r="C113" s="57"/>
      <c r="D113" s="58"/>
      <c r="E113" s="59"/>
      <c r="F113" s="59">
        <f t="shared" si="3"/>
        <v>0</v>
      </c>
      <c r="G113" s="60">
        <f t="shared" si="4"/>
        <v>0</v>
      </c>
      <c r="H113" s="63">
        <f t="shared" si="5"/>
        <v>0</v>
      </c>
    </row>
    <row r="114" spans="1:8" s="62" customFormat="1" hidden="1">
      <c r="A114" s="56" t="str">
        <f>IF((LEN('Copy paste to Here'!G118))&gt;5,((CONCATENATE('Copy paste to Here'!G118," &amp; ",'Copy paste to Here'!D118,"  &amp;  ",'Copy paste to Here'!E118))),"Empty Cell")</f>
        <v>Empty Cell</v>
      </c>
      <c r="B114" s="57">
        <f>'Copy paste to Here'!C118</f>
        <v>0</v>
      </c>
      <c r="C114" s="57"/>
      <c r="D114" s="58"/>
      <c r="E114" s="59"/>
      <c r="F114" s="59">
        <f t="shared" si="3"/>
        <v>0</v>
      </c>
      <c r="G114" s="60">
        <f t="shared" si="4"/>
        <v>0</v>
      </c>
      <c r="H114" s="63">
        <f t="shared" si="5"/>
        <v>0</v>
      </c>
    </row>
    <row r="115" spans="1:8" s="62" customFormat="1" hidden="1">
      <c r="A115" s="56" t="str">
        <f>IF((LEN('Copy paste to Here'!G119))&gt;5,((CONCATENATE('Copy paste to Here'!G119," &amp; ",'Copy paste to Here'!D119,"  &amp;  ",'Copy paste to Here'!E119))),"Empty Cell")</f>
        <v>Empty Cell</v>
      </c>
      <c r="B115" s="57">
        <f>'Copy paste to Here'!C119</f>
        <v>0</v>
      </c>
      <c r="C115" s="57"/>
      <c r="D115" s="58"/>
      <c r="E115" s="59"/>
      <c r="F115" s="59">
        <f t="shared" si="3"/>
        <v>0</v>
      </c>
      <c r="G115" s="60">
        <f t="shared" si="4"/>
        <v>0</v>
      </c>
      <c r="H115" s="63">
        <f t="shared" si="5"/>
        <v>0</v>
      </c>
    </row>
    <row r="116" spans="1:8" s="62" customFormat="1" hidden="1">
      <c r="A116" s="56" t="str">
        <f>IF((LEN('Copy paste to Here'!G120))&gt;5,((CONCATENATE('Copy paste to Here'!G120," &amp; ",'Copy paste to Here'!D120,"  &amp;  ",'Copy paste to Here'!E120))),"Empty Cell")</f>
        <v>Empty Cell</v>
      </c>
      <c r="B116" s="57">
        <f>'Copy paste to Here'!C120</f>
        <v>0</v>
      </c>
      <c r="C116" s="57"/>
      <c r="D116" s="58"/>
      <c r="E116" s="59"/>
      <c r="F116" s="59">
        <f t="shared" si="3"/>
        <v>0</v>
      </c>
      <c r="G116" s="60">
        <f t="shared" si="4"/>
        <v>0</v>
      </c>
      <c r="H116" s="63">
        <f t="shared" si="5"/>
        <v>0</v>
      </c>
    </row>
    <row r="117" spans="1:8" s="62" customFormat="1" hidden="1">
      <c r="A117" s="56" t="str">
        <f>IF((LEN('Copy paste to Here'!G121))&gt;5,((CONCATENATE('Copy paste to Here'!G121," &amp; ",'Copy paste to Here'!D121,"  &amp;  ",'Copy paste to Here'!E121))),"Empty Cell")</f>
        <v>Empty Cell</v>
      </c>
      <c r="B117" s="57">
        <f>'Copy paste to Here'!C121</f>
        <v>0</v>
      </c>
      <c r="C117" s="57"/>
      <c r="D117" s="58"/>
      <c r="E117" s="59"/>
      <c r="F117" s="59">
        <f t="shared" si="3"/>
        <v>0</v>
      </c>
      <c r="G117" s="60">
        <f t="shared" si="4"/>
        <v>0</v>
      </c>
      <c r="H117" s="63">
        <f t="shared" si="5"/>
        <v>0</v>
      </c>
    </row>
    <row r="118" spans="1:8" s="62" customFormat="1" hidden="1">
      <c r="A118" s="56" t="str">
        <f>IF((LEN('Copy paste to Here'!G122))&gt;5,((CONCATENATE('Copy paste to Here'!G122," &amp; ",'Copy paste to Here'!D122,"  &amp;  ",'Copy paste to Here'!E122))),"Empty Cell")</f>
        <v>Empty Cell</v>
      </c>
      <c r="B118" s="57">
        <f>'Copy paste to Here'!C122</f>
        <v>0</v>
      </c>
      <c r="C118" s="57"/>
      <c r="D118" s="58"/>
      <c r="E118" s="59"/>
      <c r="F118" s="59">
        <f t="shared" si="3"/>
        <v>0</v>
      </c>
      <c r="G118" s="60">
        <f t="shared" si="4"/>
        <v>0</v>
      </c>
      <c r="H118" s="63">
        <f t="shared" si="5"/>
        <v>0</v>
      </c>
    </row>
    <row r="119" spans="1:8" s="62" customFormat="1" hidden="1">
      <c r="A119" s="56" t="str">
        <f>IF((LEN('Copy paste to Here'!G123))&gt;5,((CONCATENATE('Copy paste to Here'!G123," &amp; ",'Copy paste to Here'!D123,"  &amp;  ",'Copy paste to Here'!E123))),"Empty Cell")</f>
        <v>Empty Cell</v>
      </c>
      <c r="B119" s="57">
        <f>'Copy paste to Here'!C123</f>
        <v>0</v>
      </c>
      <c r="C119" s="57"/>
      <c r="D119" s="58"/>
      <c r="E119" s="59"/>
      <c r="F119" s="59">
        <f t="shared" si="3"/>
        <v>0</v>
      </c>
      <c r="G119" s="60">
        <f t="shared" si="4"/>
        <v>0</v>
      </c>
      <c r="H119" s="63">
        <f t="shared" si="5"/>
        <v>0</v>
      </c>
    </row>
    <row r="120" spans="1:8" s="62" customFormat="1" hidden="1">
      <c r="A120" s="56" t="str">
        <f>IF((LEN('Copy paste to Here'!G124))&gt;5,((CONCATENATE('Copy paste to Here'!G124," &amp; ",'Copy paste to Here'!D124,"  &amp;  ",'Copy paste to Here'!E124))),"Empty Cell")</f>
        <v>Empty Cell</v>
      </c>
      <c r="B120" s="57">
        <f>'Copy paste to Here'!C124</f>
        <v>0</v>
      </c>
      <c r="C120" s="57"/>
      <c r="D120" s="58"/>
      <c r="E120" s="59"/>
      <c r="F120" s="59">
        <f t="shared" si="3"/>
        <v>0</v>
      </c>
      <c r="G120" s="60">
        <f t="shared" si="4"/>
        <v>0</v>
      </c>
      <c r="H120" s="63">
        <f t="shared" si="5"/>
        <v>0</v>
      </c>
    </row>
    <row r="121" spans="1:8" s="62" customFormat="1" hidden="1">
      <c r="A121" s="56" t="str">
        <f>IF((LEN('Copy paste to Here'!G125))&gt;5,((CONCATENATE('Copy paste to Here'!G125," &amp; ",'Copy paste to Here'!D125,"  &amp;  ",'Copy paste to Here'!E125))),"Empty Cell")</f>
        <v>Empty Cell</v>
      </c>
      <c r="B121" s="57">
        <f>'Copy paste to Here'!C125</f>
        <v>0</v>
      </c>
      <c r="C121" s="57"/>
      <c r="D121" s="58"/>
      <c r="E121" s="59"/>
      <c r="F121" s="59">
        <f t="shared" si="3"/>
        <v>0</v>
      </c>
      <c r="G121" s="60">
        <f t="shared" si="4"/>
        <v>0</v>
      </c>
      <c r="H121" s="63">
        <f t="shared" si="5"/>
        <v>0</v>
      </c>
    </row>
    <row r="122" spans="1:8" s="62" customFormat="1" hidden="1">
      <c r="A122" s="56" t="str">
        <f>IF((LEN('Copy paste to Here'!G126))&gt;5,((CONCATENATE('Copy paste to Here'!G126," &amp; ",'Copy paste to Here'!D126,"  &amp;  ",'Copy paste to Here'!E126))),"Empty Cell")</f>
        <v>Empty Cell</v>
      </c>
      <c r="B122" s="57">
        <f>'Copy paste to Here'!C126</f>
        <v>0</v>
      </c>
      <c r="C122" s="57"/>
      <c r="D122" s="58"/>
      <c r="E122" s="59"/>
      <c r="F122" s="59">
        <f t="shared" si="3"/>
        <v>0</v>
      </c>
      <c r="G122" s="60">
        <f t="shared" si="4"/>
        <v>0</v>
      </c>
      <c r="H122" s="63">
        <f t="shared" si="5"/>
        <v>0</v>
      </c>
    </row>
    <row r="123" spans="1:8" s="62" customFormat="1" hidden="1">
      <c r="A123" s="56" t="str">
        <f>IF((LEN('Copy paste to Here'!G127))&gt;5,((CONCATENATE('Copy paste to Here'!G127," &amp; ",'Copy paste to Here'!D127,"  &amp;  ",'Copy paste to Here'!E127))),"Empty Cell")</f>
        <v>Empty Cell</v>
      </c>
      <c r="B123" s="57">
        <f>'Copy paste to Here'!C127</f>
        <v>0</v>
      </c>
      <c r="C123" s="57"/>
      <c r="D123" s="58"/>
      <c r="E123" s="59"/>
      <c r="F123" s="59">
        <f t="shared" si="3"/>
        <v>0</v>
      </c>
      <c r="G123" s="60">
        <f t="shared" si="4"/>
        <v>0</v>
      </c>
      <c r="H123" s="63">
        <f t="shared" si="5"/>
        <v>0</v>
      </c>
    </row>
    <row r="124" spans="1:8" s="62" customFormat="1" hidden="1">
      <c r="A124" s="56" t="str">
        <f>IF((LEN('Copy paste to Here'!G128))&gt;5,((CONCATENATE('Copy paste to Here'!G128," &amp; ",'Copy paste to Here'!D128,"  &amp;  ",'Copy paste to Here'!E128))),"Empty Cell")</f>
        <v>Empty Cell</v>
      </c>
      <c r="B124" s="57">
        <f>'Copy paste to Here'!C128</f>
        <v>0</v>
      </c>
      <c r="C124" s="57"/>
      <c r="D124" s="58"/>
      <c r="E124" s="59"/>
      <c r="F124" s="59">
        <f t="shared" si="3"/>
        <v>0</v>
      </c>
      <c r="G124" s="60">
        <f t="shared" si="4"/>
        <v>0</v>
      </c>
      <c r="H124" s="63">
        <f t="shared" si="5"/>
        <v>0</v>
      </c>
    </row>
    <row r="125" spans="1:8" s="62" customFormat="1" hidden="1">
      <c r="A125" s="56" t="str">
        <f>IF((LEN('Copy paste to Here'!G129))&gt;5,((CONCATENATE('Copy paste to Here'!G129," &amp; ",'Copy paste to Here'!D129,"  &amp;  ",'Copy paste to Here'!E129))),"Empty Cell")</f>
        <v>Empty Cell</v>
      </c>
      <c r="B125" s="57">
        <f>'Copy paste to Here'!C129</f>
        <v>0</v>
      </c>
      <c r="C125" s="57"/>
      <c r="D125" s="58"/>
      <c r="E125" s="59"/>
      <c r="F125" s="59">
        <f t="shared" si="3"/>
        <v>0</v>
      </c>
      <c r="G125" s="60">
        <f t="shared" si="4"/>
        <v>0</v>
      </c>
      <c r="H125" s="63">
        <f t="shared" si="5"/>
        <v>0</v>
      </c>
    </row>
    <row r="126" spans="1:8" s="62" customFormat="1" hidden="1">
      <c r="A126" s="56" t="str">
        <f>IF((LEN('Copy paste to Here'!G130))&gt;5,((CONCATENATE('Copy paste to Here'!G130," &amp; ",'Copy paste to Here'!D130,"  &amp;  ",'Copy paste to Here'!E130))),"Empty Cell")</f>
        <v>Empty Cell</v>
      </c>
      <c r="B126" s="57">
        <f>'Copy paste to Here'!C130</f>
        <v>0</v>
      </c>
      <c r="C126" s="57"/>
      <c r="D126" s="58"/>
      <c r="E126" s="59"/>
      <c r="F126" s="59">
        <f t="shared" si="3"/>
        <v>0</v>
      </c>
      <c r="G126" s="60">
        <f t="shared" si="4"/>
        <v>0</v>
      </c>
      <c r="H126" s="63">
        <f t="shared" si="5"/>
        <v>0</v>
      </c>
    </row>
    <row r="127" spans="1:8" s="62" customFormat="1" hidden="1">
      <c r="A127" s="56" t="str">
        <f>IF((LEN('Copy paste to Here'!G131))&gt;5,((CONCATENATE('Copy paste to Here'!G131," &amp; ",'Copy paste to Here'!D131,"  &amp;  ",'Copy paste to Here'!E131))),"Empty Cell")</f>
        <v>Empty Cell</v>
      </c>
      <c r="B127" s="57">
        <f>'Copy paste to Here'!C131</f>
        <v>0</v>
      </c>
      <c r="C127" s="57"/>
      <c r="D127" s="58"/>
      <c r="E127" s="59"/>
      <c r="F127" s="59">
        <f t="shared" si="3"/>
        <v>0</v>
      </c>
      <c r="G127" s="60">
        <f t="shared" si="4"/>
        <v>0</v>
      </c>
      <c r="H127" s="63">
        <f t="shared" si="5"/>
        <v>0</v>
      </c>
    </row>
    <row r="128" spans="1:8" s="62" customFormat="1" hidden="1">
      <c r="A128" s="56" t="str">
        <f>IF((LEN('Copy paste to Here'!G132))&gt;5,((CONCATENATE('Copy paste to Here'!G132," &amp; ",'Copy paste to Here'!D132,"  &amp;  ",'Copy paste to Here'!E132))),"Empty Cell")</f>
        <v>Empty Cell</v>
      </c>
      <c r="B128" s="57">
        <f>'Copy paste to Here'!C132</f>
        <v>0</v>
      </c>
      <c r="C128" s="57"/>
      <c r="D128" s="58"/>
      <c r="E128" s="59"/>
      <c r="F128" s="59">
        <f t="shared" si="3"/>
        <v>0</v>
      </c>
      <c r="G128" s="60">
        <f t="shared" si="4"/>
        <v>0</v>
      </c>
      <c r="H128" s="63">
        <f t="shared" si="5"/>
        <v>0</v>
      </c>
    </row>
    <row r="129" spans="1:8" s="62" customFormat="1" hidden="1">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175</v>
      </c>
      <c r="B1000" s="75"/>
      <c r="C1000" s="75"/>
      <c r="D1000" s="76"/>
      <c r="E1000" s="59"/>
      <c r="F1000" s="59">
        <v>2183.02</v>
      </c>
      <c r="G1000" s="60"/>
      <c r="H1000" s="61">
        <f t="shared" ref="H1000:H1007" si="49">F1000*$E$14</f>
        <v>55776.161</v>
      </c>
    </row>
    <row r="1001" spans="1:8" s="62" customFormat="1">
      <c r="A1001" s="56" t="s">
        <v>810</v>
      </c>
      <c r="B1001" s="75"/>
      <c r="C1001" s="75"/>
      <c r="D1001" s="76"/>
      <c r="E1001" s="67"/>
      <c r="F1001" s="59">
        <f>Invoice!J73</f>
        <v>-654.90599999999995</v>
      </c>
      <c r="G1001" s="60"/>
      <c r="H1001" s="61">
        <f t="shared" si="49"/>
        <v>-16732.848299999998</v>
      </c>
    </row>
    <row r="1002" spans="1:8" s="62" customFormat="1" outlineLevel="1">
      <c r="A1002" s="56"/>
      <c r="B1002" s="75"/>
      <c r="C1002" s="75"/>
      <c r="D1002" s="76"/>
      <c r="E1002" s="67"/>
      <c r="F1002" s="59">
        <f>Invoice!J74</f>
        <v>0</v>
      </c>
      <c r="G1002" s="60"/>
      <c r="H1002" s="61">
        <f t="shared" si="49"/>
        <v>0</v>
      </c>
    </row>
    <row r="1003" spans="1:8" s="62" customFormat="1">
      <c r="A1003" s="56" t="str">
        <f>'[2]Copy paste to Here'!T4</f>
        <v>Total:</v>
      </c>
      <c r="B1003" s="75"/>
      <c r="C1003" s="75"/>
      <c r="D1003" s="76"/>
      <c r="E1003" s="67"/>
      <c r="F1003" s="59">
        <f>SUM(F1000:F1002)</f>
        <v>1528.114</v>
      </c>
      <c r="G1003" s="60"/>
      <c r="H1003" s="61">
        <f t="shared" si="49"/>
        <v>39043.312700000002</v>
      </c>
    </row>
    <row r="1004" spans="1:8" s="62" customFormat="1" hidden="1">
      <c r="A1004" s="56">
        <f>'[2]Copy paste to Here'!T5</f>
        <v>0</v>
      </c>
      <c r="B1004" s="75"/>
      <c r="C1004" s="75"/>
      <c r="D1004" s="76"/>
      <c r="E1004" s="67"/>
      <c r="F1004" s="59">
        <f>'[2]Copy paste to Here'!U5</f>
        <v>0</v>
      </c>
      <c r="G1004" s="60"/>
      <c r="H1004" s="61">
        <f t="shared" si="49"/>
        <v>0</v>
      </c>
    </row>
    <row r="1005" spans="1:8" s="62" customFormat="1" hidden="1">
      <c r="A1005" s="56">
        <f>'[2]Copy paste to Here'!T6</f>
        <v>0</v>
      </c>
      <c r="B1005" s="75"/>
      <c r="C1005" s="75"/>
      <c r="D1005" s="76"/>
      <c r="E1005" s="67"/>
      <c r="F1005" s="59"/>
      <c r="G1005" s="60"/>
      <c r="H1005" s="61">
        <f t="shared" si="49"/>
        <v>0</v>
      </c>
    </row>
    <row r="1006" spans="1:8" s="62" customFormat="1" hidden="1">
      <c r="A1006" s="56">
        <f>'[2]Copy paste to Here'!T7</f>
        <v>0</v>
      </c>
      <c r="B1006" s="75"/>
      <c r="C1006" s="75"/>
      <c r="D1006" s="76"/>
      <c r="E1006" s="67"/>
      <c r="F1006" s="67"/>
      <c r="G1006" s="60"/>
      <c r="H1006" s="61">
        <f t="shared" si="49"/>
        <v>0</v>
      </c>
    </row>
    <row r="1007" spans="1:8" s="62" customFormat="1" hidden="1">
      <c r="A1007" s="56">
        <f>'[2]Copy paste to Here'!T8</f>
        <v>0</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8" s="21" customFormat="1">
      <c r="E1009" s="21" t="s">
        <v>176</v>
      </c>
      <c r="H1009" s="83">
        <f>(SUM(H18:H999))</f>
        <v>55392.655499999993</v>
      </c>
    </row>
    <row r="1010" spans="1:8" s="21" customFormat="1">
      <c r="A1010" s="22"/>
      <c r="E1010" s="21" t="s">
        <v>177</v>
      </c>
      <c r="H1010" s="84">
        <f>(SUMIF($A$1000:$A$1008,"Total:",$H$1000:$H$1008))</f>
        <v>39043.312700000002</v>
      </c>
    </row>
    <row r="1011" spans="1:8" s="21" customFormat="1">
      <c r="E1011" s="21" t="s">
        <v>178</v>
      </c>
      <c r="H1011" s="85">
        <f>H1013-H1012</f>
        <v>36489.07</v>
      </c>
    </row>
    <row r="1012" spans="1:8" s="21" customFormat="1">
      <c r="E1012" s="21" t="s">
        <v>179</v>
      </c>
      <c r="H1012" s="85">
        <f>ROUND((H1013*7)/107,2)</f>
        <v>2554.2399999999998</v>
      </c>
    </row>
    <row r="1013" spans="1:8" s="21" customFormat="1">
      <c r="E1013" s="22" t="s">
        <v>180</v>
      </c>
      <c r="H1013" s="86">
        <f>ROUND((SUMIF($A$1000:$A$1008,"Total:",$H$1000:$H$1008)),2)</f>
        <v>39043.31</v>
      </c>
    </row>
    <row r="1014" spans="1:8" s="21" customFormat="1"/>
    <row r="1015" spans="1:8" s="21" customFormat="1" ht="8.4499999999999993" customHeight="1"/>
    <row r="1016" spans="1:8" s="21" customFormat="1" ht="11.25" customHeight="1"/>
    <row r="1017" spans="1:8" s="21" customFormat="1" ht="8.4499999999999993" customHeight="1"/>
    <row r="1018" spans="1:8" s="21" customFormat="1"/>
    <row r="1019" spans="1:8" s="21" customFormat="1" ht="10.5" customHeight="1">
      <c r="A1019" s="22"/>
    </row>
    <row r="1020" spans="1:8" s="21" customFormat="1" ht="9" customHeight="1"/>
    <row r="1021" spans="1:8" s="21" customFormat="1" ht="13.7" customHeight="1">
      <c r="A1021" s="22"/>
    </row>
    <row r="1022" spans="1:8" s="21" customFormat="1" ht="9.75" customHeight="1">
      <c r="A1022" s="87"/>
    </row>
    <row r="1023" spans="1:8" s="21" customFormat="1"/>
    <row r="1024" spans="1:8" s="21" customFormat="1"/>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c r="A1271" s="88"/>
      <c r="B1271" s="88"/>
      <c r="C1271" s="88"/>
      <c r="D1271" s="88"/>
      <c r="E1271" s="88"/>
      <c r="F1271" s="88"/>
      <c r="G1271" s="88"/>
      <c r="H1271" s="88"/>
    </row>
    <row r="1272" spans="1:8" s="21" customFormat="1">
      <c r="A1272" s="88"/>
      <c r="B1272" s="88"/>
      <c r="C1272" s="88"/>
      <c r="D1272" s="88"/>
      <c r="E1272" s="88"/>
      <c r="F1272" s="88"/>
      <c r="G1272" s="88"/>
      <c r="H1272" s="88"/>
    </row>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ht="13.5" customHeight="1">
      <c r="A1348" s="88"/>
      <c r="B1348" s="88"/>
      <c r="C1348" s="88"/>
      <c r="D1348" s="88"/>
      <c r="E1348" s="88"/>
      <c r="F1348" s="88"/>
      <c r="G1348" s="88"/>
      <c r="H1348" s="88"/>
    </row>
    <row r="1349" spans="1:8" s="21" customFormat="1">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48"/>
  <sheetViews>
    <sheetView workbookViewId="0">
      <selection activeCell="A5" sqref="A5"/>
    </sheetView>
  </sheetViews>
  <sheetFormatPr defaultRowHeight="15"/>
  <sheetData>
    <row r="1" spans="1:1">
      <c r="A1" s="2" t="s">
        <v>773</v>
      </c>
    </row>
    <row r="2" spans="1:1">
      <c r="A2" s="2" t="s">
        <v>662</v>
      </c>
    </row>
    <row r="3" spans="1:1">
      <c r="A3" s="2" t="s">
        <v>662</v>
      </c>
    </row>
    <row r="4" spans="1:1">
      <c r="A4" s="2" t="s">
        <v>619</v>
      </c>
    </row>
    <row r="5" spans="1:1">
      <c r="A5" s="2" t="s">
        <v>619</v>
      </c>
    </row>
    <row r="6" spans="1:1">
      <c r="A6" s="2" t="s">
        <v>719</v>
      </c>
    </row>
    <row r="7" spans="1:1">
      <c r="A7" s="2" t="s">
        <v>721</v>
      </c>
    </row>
    <row r="8" spans="1:1">
      <c r="A8" s="2" t="s">
        <v>721</v>
      </c>
    </row>
    <row r="9" spans="1:1">
      <c r="A9" s="2" t="s">
        <v>723</v>
      </c>
    </row>
    <row r="10" spans="1:1">
      <c r="A10" s="2" t="s">
        <v>723</v>
      </c>
    </row>
    <row r="11" spans="1:1">
      <c r="A11" s="2" t="s">
        <v>725</v>
      </c>
    </row>
    <row r="12" spans="1:1">
      <c r="A12" s="2" t="s">
        <v>725</v>
      </c>
    </row>
    <row r="13" spans="1:1">
      <c r="A13" s="2" t="s">
        <v>727</v>
      </c>
    </row>
    <row r="14" spans="1:1">
      <c r="A14" s="2" t="s">
        <v>727</v>
      </c>
    </row>
    <row r="15" spans="1:1">
      <c r="A15" s="2" t="s">
        <v>774</v>
      </c>
    </row>
    <row r="16" spans="1:1">
      <c r="A16" s="2" t="s">
        <v>775</v>
      </c>
    </row>
    <row r="17" spans="1:1">
      <c r="A17" s="2" t="s">
        <v>776</v>
      </c>
    </row>
    <row r="18" spans="1:1">
      <c r="A18" s="2" t="s">
        <v>777</v>
      </c>
    </row>
    <row r="19" spans="1:1">
      <c r="A19" s="2" t="s">
        <v>778</v>
      </c>
    </row>
    <row r="20" spans="1:1">
      <c r="A20" s="2" t="s">
        <v>779</v>
      </c>
    </row>
    <row r="21" spans="1:1">
      <c r="A21" s="2" t="s">
        <v>780</v>
      </c>
    </row>
    <row r="22" spans="1:1">
      <c r="A22" s="2" t="s">
        <v>781</v>
      </c>
    </row>
    <row r="23" spans="1:1">
      <c r="A23" s="2" t="s">
        <v>782</v>
      </c>
    </row>
    <row r="24" spans="1:1">
      <c r="A24" s="2" t="s">
        <v>783</v>
      </c>
    </row>
    <row r="25" spans="1:1">
      <c r="A25" s="2" t="s">
        <v>784</v>
      </c>
    </row>
    <row r="26" spans="1:1">
      <c r="A26" s="2" t="s">
        <v>785</v>
      </c>
    </row>
    <row r="27" spans="1:1">
      <c r="A27" s="2" t="s">
        <v>741</v>
      </c>
    </row>
    <row r="28" spans="1:1">
      <c r="A28" s="2" t="s">
        <v>743</v>
      </c>
    </row>
    <row r="29" spans="1:1">
      <c r="A29" s="2" t="s">
        <v>786</v>
      </c>
    </row>
    <row r="30" spans="1:1">
      <c r="A30" s="2" t="s">
        <v>787</v>
      </c>
    </row>
    <row r="31" spans="1:1">
      <c r="A31" s="2" t="s">
        <v>747</v>
      </c>
    </row>
    <row r="32" spans="1:1">
      <c r="A32" s="2" t="s">
        <v>749</v>
      </c>
    </row>
    <row r="33" spans="1:1">
      <c r="A33" s="2" t="s">
        <v>751</v>
      </c>
    </row>
    <row r="34" spans="1:1">
      <c r="A34" s="2" t="s">
        <v>753</v>
      </c>
    </row>
    <row r="35" spans="1:1">
      <c r="A35" s="2" t="s">
        <v>755</v>
      </c>
    </row>
    <row r="36" spans="1:1">
      <c r="A36" s="2" t="s">
        <v>788</v>
      </c>
    </row>
    <row r="37" spans="1:1">
      <c r="A37" s="2" t="s">
        <v>789</v>
      </c>
    </row>
    <row r="38" spans="1:1">
      <c r="A38" s="2" t="s">
        <v>790</v>
      </c>
    </row>
    <row r="39" spans="1:1">
      <c r="A39" s="2" t="s">
        <v>761</v>
      </c>
    </row>
    <row r="40" spans="1:1">
      <c r="A40" s="2" t="s">
        <v>763</v>
      </c>
    </row>
    <row r="41" spans="1:1">
      <c r="A41" s="2" t="s">
        <v>791</v>
      </c>
    </row>
    <row r="42" spans="1:1">
      <c r="A42" s="2" t="s">
        <v>768</v>
      </c>
    </row>
    <row r="43" spans="1:1">
      <c r="A43" s="2" t="s">
        <v>792</v>
      </c>
    </row>
    <row r="44" spans="1:1">
      <c r="A44" s="2" t="s">
        <v>793</v>
      </c>
    </row>
    <row r="45" spans="1:1">
      <c r="A45" s="2" t="s">
        <v>794</v>
      </c>
    </row>
    <row r="46" spans="1:1">
      <c r="A46" s="2" t="s">
        <v>795</v>
      </c>
    </row>
    <row r="47" spans="1:1">
      <c r="A47" s="2" t="s">
        <v>796</v>
      </c>
    </row>
    <row r="48" spans="1:1">
      <c r="A48" s="2" t="s">
        <v>797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186</v>
      </c>
    </row>
    <row r="6" spans="2:2">
      <c r="B6" s="2" t="s">
        <v>187</v>
      </c>
    </row>
    <row r="7" spans="2:2">
      <c r="B7" s="2" t="s">
        <v>188</v>
      </c>
    </row>
    <row r="8" spans="2:2">
      <c r="B8" s="2" t="s">
        <v>189</v>
      </c>
    </row>
    <row r="9" spans="2:2">
      <c r="B9" s="2" t="s">
        <v>190</v>
      </c>
    </row>
    <row r="10" spans="2:2">
      <c r="B10" s="2" t="s">
        <v>6</v>
      </c>
    </row>
    <row r="11" spans="2:2" ht="15" customHeight="1">
      <c r="B11" s="2" t="s">
        <v>7</v>
      </c>
    </row>
    <row r="12" spans="2:2">
      <c r="B12" s="2" t="s">
        <v>186</v>
      </c>
    </row>
    <row r="13" spans="2:2">
      <c r="B13" s="2" t="s">
        <v>187</v>
      </c>
    </row>
    <row r="14" spans="2:2">
      <c r="B14" s="2" t="s">
        <v>191</v>
      </c>
    </row>
    <row r="15" spans="2:2" ht="15" customHeight="1">
      <c r="B15" s="2" t="s">
        <v>192</v>
      </c>
    </row>
    <row r="16" spans="2:2">
      <c r="B16" s="2" t="s">
        <v>190</v>
      </c>
    </row>
    <row r="17" spans="2:8">
      <c r="B17" s="2" t="s">
        <v>6</v>
      </c>
    </row>
    <row r="18" spans="2:8">
      <c r="B18" s="2" t="s">
        <v>193</v>
      </c>
    </row>
    <row r="19" spans="2:8">
      <c r="B19" s="2" t="s">
        <v>194</v>
      </c>
    </row>
    <row r="20" spans="2:8">
      <c r="B20" s="2" t="s">
        <v>195</v>
      </c>
      <c r="C20" s="2">
        <v>32585</v>
      </c>
    </row>
    <row r="21" spans="2:8">
      <c r="B21" s="2" t="s">
        <v>11</v>
      </c>
      <c r="C21" s="2" t="s">
        <v>196</v>
      </c>
    </row>
    <row r="22" spans="2:8">
      <c r="B22" s="2" t="s">
        <v>197</v>
      </c>
      <c r="C22" s="2" t="s">
        <v>14</v>
      </c>
    </row>
    <row r="23" spans="2:8">
      <c r="B23" s="2" t="s">
        <v>198</v>
      </c>
      <c r="C23" s="2" t="s">
        <v>199</v>
      </c>
      <c r="D23" s="2" t="s">
        <v>200</v>
      </c>
      <c r="E23" s="2" t="s">
        <v>201</v>
      </c>
      <c r="F23" s="2" t="s">
        <v>169</v>
      </c>
      <c r="G23" s="2" t="s">
        <v>202</v>
      </c>
      <c r="H23" s="2" t="s">
        <v>21</v>
      </c>
    </row>
    <row r="24" spans="2:8">
      <c r="B24" s="2">
        <v>2</v>
      </c>
      <c r="C24" s="2" t="s">
        <v>203</v>
      </c>
      <c r="D24" s="2" t="s">
        <v>204</v>
      </c>
      <c r="E24" s="2" t="s">
        <v>25</v>
      </c>
      <c r="F24" s="2" t="s">
        <v>205</v>
      </c>
      <c r="G24" s="2">
        <v>70.52</v>
      </c>
      <c r="H24" s="2">
        <v>141.04</v>
      </c>
    </row>
    <row r="25" spans="2:8">
      <c r="B25" s="2">
        <v>3</v>
      </c>
      <c r="C25" s="2" t="s">
        <v>206</v>
      </c>
      <c r="D25" s="2" t="s">
        <v>207</v>
      </c>
      <c r="E25" s="2" t="s">
        <v>26</v>
      </c>
      <c r="F25" s="2" t="s">
        <v>208</v>
      </c>
      <c r="G25" s="2">
        <v>9.2200000000000006</v>
      </c>
      <c r="H25" s="2">
        <v>27.66</v>
      </c>
    </row>
    <row r="26" spans="2:8">
      <c r="B26" s="2">
        <v>20</v>
      </c>
      <c r="C26" s="2" t="s">
        <v>209</v>
      </c>
      <c r="D26" s="2" t="s">
        <v>27</v>
      </c>
      <c r="E26" s="2" t="s">
        <v>210</v>
      </c>
      <c r="F26" s="2" t="s">
        <v>211</v>
      </c>
      <c r="G26" s="2">
        <v>1.58</v>
      </c>
      <c r="H26" s="2">
        <v>31.6</v>
      </c>
    </row>
    <row r="27" spans="2:8">
      <c r="B27" s="2">
        <v>20</v>
      </c>
      <c r="C27" s="2" t="s">
        <v>209</v>
      </c>
      <c r="D27" s="2" t="s">
        <v>27</v>
      </c>
      <c r="E27" s="2" t="s">
        <v>212</v>
      </c>
      <c r="F27" s="2" t="s">
        <v>211</v>
      </c>
      <c r="G27" s="2">
        <v>1.58</v>
      </c>
      <c r="H27" s="2">
        <v>31.6</v>
      </c>
    </row>
    <row r="28" spans="2:8">
      <c r="B28" s="2">
        <v>20</v>
      </c>
      <c r="C28" s="2" t="s">
        <v>209</v>
      </c>
      <c r="D28" s="2" t="s">
        <v>27</v>
      </c>
      <c r="E28" s="2" t="s">
        <v>213</v>
      </c>
      <c r="F28" s="2" t="s">
        <v>211</v>
      </c>
      <c r="G28" s="2">
        <v>1.58</v>
      </c>
      <c r="H28" s="2">
        <v>31.6</v>
      </c>
    </row>
    <row r="29" spans="2:8">
      <c r="B29" s="2">
        <v>20</v>
      </c>
      <c r="C29" s="2" t="s">
        <v>209</v>
      </c>
      <c r="D29" s="2" t="s">
        <v>27</v>
      </c>
      <c r="E29" s="2" t="s">
        <v>214</v>
      </c>
      <c r="F29" s="2" t="s">
        <v>211</v>
      </c>
      <c r="G29" s="2">
        <v>1.58</v>
      </c>
      <c r="H29" s="2">
        <v>31.6</v>
      </c>
    </row>
    <row r="30" spans="2:8">
      <c r="B30" s="2">
        <v>30</v>
      </c>
      <c r="C30" s="2" t="s">
        <v>215</v>
      </c>
      <c r="D30" s="2" t="s">
        <v>26</v>
      </c>
      <c r="F30" s="2" t="s">
        <v>216</v>
      </c>
      <c r="G30" s="2">
        <v>0.85</v>
      </c>
      <c r="H30" s="2">
        <v>25.5</v>
      </c>
    </row>
    <row r="31" spans="2:8">
      <c r="B31" s="2">
        <v>10</v>
      </c>
      <c r="C31" s="2" t="s">
        <v>217</v>
      </c>
      <c r="D31" s="2" t="s">
        <v>218</v>
      </c>
      <c r="F31" s="2" t="s">
        <v>219</v>
      </c>
      <c r="G31" s="2">
        <v>24.9</v>
      </c>
      <c r="H31" s="2">
        <v>249</v>
      </c>
    </row>
    <row r="32" spans="2:8">
      <c r="B32" s="2">
        <v>10</v>
      </c>
      <c r="C32" s="2" t="s">
        <v>217</v>
      </c>
      <c r="D32" s="2" t="s">
        <v>220</v>
      </c>
      <c r="F32" s="2" t="s">
        <v>219</v>
      </c>
      <c r="G32" s="2">
        <v>26.37</v>
      </c>
      <c r="H32" s="2">
        <v>263.7</v>
      </c>
    </row>
    <row r="33" spans="2:8">
      <c r="B33" s="2">
        <v>20</v>
      </c>
      <c r="C33" s="2" t="s">
        <v>221</v>
      </c>
      <c r="D33" s="2" t="s">
        <v>25</v>
      </c>
      <c r="F33" s="2" t="s">
        <v>222</v>
      </c>
      <c r="G33" s="2">
        <v>20.28</v>
      </c>
      <c r="H33" s="2">
        <v>405.6</v>
      </c>
    </row>
    <row r="34" spans="2:8">
      <c r="B34" s="2">
        <v>40</v>
      </c>
      <c r="C34" s="2" t="s">
        <v>221</v>
      </c>
      <c r="D34" s="2" t="s">
        <v>26</v>
      </c>
      <c r="F34" s="2" t="s">
        <v>222</v>
      </c>
      <c r="G34" s="2">
        <v>25.07</v>
      </c>
      <c r="H34" s="91">
        <v>1002.8</v>
      </c>
    </row>
    <row r="35" spans="2:8">
      <c r="B35" s="2">
        <v>20</v>
      </c>
      <c r="C35" s="2" t="s">
        <v>221</v>
      </c>
      <c r="D35" s="2" t="s">
        <v>27</v>
      </c>
      <c r="F35" s="2" t="s">
        <v>222</v>
      </c>
      <c r="G35" s="2">
        <v>30.75</v>
      </c>
      <c r="H35" s="2">
        <v>615</v>
      </c>
    </row>
    <row r="36" spans="2:8">
      <c r="B36" s="2">
        <v>3</v>
      </c>
      <c r="C36" s="2" t="s">
        <v>223</v>
      </c>
      <c r="F36" s="2" t="s">
        <v>224</v>
      </c>
      <c r="G36" s="2">
        <v>155.41999999999999</v>
      </c>
      <c r="H36" s="2">
        <v>466.26</v>
      </c>
    </row>
    <row r="37" spans="2:8">
      <c r="B37" s="2">
        <v>8</v>
      </c>
      <c r="C37" s="2" t="s">
        <v>225</v>
      </c>
      <c r="D37" s="2" t="s">
        <v>226</v>
      </c>
      <c r="F37" s="2" t="s">
        <v>227</v>
      </c>
      <c r="G37" s="2">
        <v>18.13</v>
      </c>
      <c r="H37" s="2">
        <v>145.04</v>
      </c>
    </row>
    <row r="38" spans="2:8">
      <c r="B38" s="2">
        <v>2</v>
      </c>
      <c r="C38" s="2" t="s">
        <v>225</v>
      </c>
      <c r="D38" s="2" t="s">
        <v>228</v>
      </c>
      <c r="F38" s="2" t="s">
        <v>227</v>
      </c>
      <c r="G38" s="2">
        <v>19.52</v>
      </c>
      <c r="H38" s="2">
        <v>39.04</v>
      </c>
    </row>
    <row r="39" spans="2:8">
      <c r="B39" s="2">
        <v>3</v>
      </c>
      <c r="C39" s="2" t="s">
        <v>225</v>
      </c>
      <c r="D39" s="2" t="s">
        <v>229</v>
      </c>
      <c r="F39" s="2" t="s">
        <v>227</v>
      </c>
      <c r="G39" s="2">
        <v>21.3</v>
      </c>
      <c r="H39" s="2">
        <v>63.9</v>
      </c>
    </row>
    <row r="40" spans="2:8">
      <c r="B40" s="2">
        <v>2</v>
      </c>
      <c r="C40" s="2" t="s">
        <v>225</v>
      </c>
      <c r="D40" s="2" t="s">
        <v>230</v>
      </c>
      <c r="F40" s="2" t="s">
        <v>227</v>
      </c>
      <c r="G40" s="2">
        <v>18.829999999999998</v>
      </c>
      <c r="H40" s="2">
        <v>37.659999999999997</v>
      </c>
    </row>
    <row r="41" spans="2:8">
      <c r="B41" s="2">
        <v>6</v>
      </c>
      <c r="C41" s="2" t="s">
        <v>225</v>
      </c>
      <c r="D41" s="2" t="s">
        <v>231</v>
      </c>
      <c r="F41" s="2" t="s">
        <v>227</v>
      </c>
      <c r="G41" s="2">
        <v>20.22</v>
      </c>
      <c r="H41" s="2">
        <v>121.32</v>
      </c>
    </row>
    <row r="42" spans="2:8">
      <c r="B42" s="2">
        <v>7</v>
      </c>
      <c r="C42" s="2" t="s">
        <v>225</v>
      </c>
      <c r="D42" s="2" t="s">
        <v>232</v>
      </c>
      <c r="F42" s="2" t="s">
        <v>227</v>
      </c>
      <c r="G42" s="2">
        <v>22</v>
      </c>
      <c r="H42" s="2">
        <v>154</v>
      </c>
    </row>
    <row r="43" spans="2:8">
      <c r="B43" s="2">
        <v>10</v>
      </c>
      <c r="C43" s="2" t="s">
        <v>225</v>
      </c>
      <c r="D43" s="2" t="s">
        <v>233</v>
      </c>
      <c r="F43" s="2" t="s">
        <v>227</v>
      </c>
      <c r="G43" s="2">
        <v>19.48</v>
      </c>
      <c r="H43" s="2">
        <v>194.8</v>
      </c>
    </row>
    <row r="44" spans="2:8">
      <c r="B44" s="2">
        <v>8</v>
      </c>
      <c r="C44" s="2" t="s">
        <v>225</v>
      </c>
      <c r="D44" s="2" t="s">
        <v>234</v>
      </c>
      <c r="F44" s="2" t="s">
        <v>227</v>
      </c>
      <c r="G44" s="2">
        <v>20.88</v>
      </c>
      <c r="H44" s="2">
        <v>167.04</v>
      </c>
    </row>
    <row r="45" spans="2:8">
      <c r="B45" s="2">
        <v>9</v>
      </c>
      <c r="C45" s="2" t="s">
        <v>225</v>
      </c>
      <c r="D45" s="2" t="s">
        <v>235</v>
      </c>
      <c r="F45" s="2" t="s">
        <v>227</v>
      </c>
      <c r="G45" s="2">
        <v>22.66</v>
      </c>
      <c r="H45" s="2">
        <v>203.94</v>
      </c>
    </row>
    <row r="46" spans="2:8">
      <c r="B46" s="2">
        <v>1</v>
      </c>
      <c r="C46" s="2" t="s">
        <v>236</v>
      </c>
      <c r="D46" s="2" t="s">
        <v>27</v>
      </c>
      <c r="E46" s="2" t="s">
        <v>107</v>
      </c>
      <c r="F46" s="2" t="s">
        <v>237</v>
      </c>
      <c r="G46" s="2">
        <v>2.64</v>
      </c>
      <c r="H46" s="2">
        <v>2.64</v>
      </c>
    </row>
    <row r="47" spans="2:8">
      <c r="B47" s="2">
        <v>1</v>
      </c>
      <c r="C47" s="2" t="s">
        <v>236</v>
      </c>
      <c r="D47" s="2" t="s">
        <v>27</v>
      </c>
      <c r="E47" s="2" t="s">
        <v>210</v>
      </c>
      <c r="F47" s="2" t="s">
        <v>237</v>
      </c>
      <c r="G47" s="2">
        <v>2.64</v>
      </c>
      <c r="H47" s="2">
        <v>2.64</v>
      </c>
    </row>
    <row r="48" spans="2:8">
      <c r="B48" s="2">
        <v>1</v>
      </c>
      <c r="C48" s="2" t="s">
        <v>236</v>
      </c>
      <c r="D48" s="2" t="s">
        <v>27</v>
      </c>
      <c r="E48" s="2" t="s">
        <v>212</v>
      </c>
      <c r="F48" s="2" t="s">
        <v>237</v>
      </c>
      <c r="G48" s="2">
        <v>2.64</v>
      </c>
      <c r="H48" s="2">
        <v>2.64</v>
      </c>
    </row>
    <row r="49" spans="2:8">
      <c r="B49" s="2">
        <v>1</v>
      </c>
      <c r="C49" s="2" t="s">
        <v>236</v>
      </c>
      <c r="D49" s="2" t="s">
        <v>27</v>
      </c>
      <c r="E49" s="2" t="s">
        <v>213</v>
      </c>
      <c r="F49" s="2" t="s">
        <v>237</v>
      </c>
      <c r="G49" s="2">
        <v>2.64</v>
      </c>
      <c r="H49" s="2">
        <v>2.64</v>
      </c>
    </row>
    <row r="50" spans="2:8">
      <c r="B50" s="2">
        <v>20</v>
      </c>
      <c r="C50" s="2" t="s">
        <v>238</v>
      </c>
      <c r="D50" s="2" t="s">
        <v>239</v>
      </c>
      <c r="F50" s="2" t="s">
        <v>240</v>
      </c>
      <c r="G50" s="2">
        <v>5.37</v>
      </c>
      <c r="H50" s="2">
        <v>107.4</v>
      </c>
    </row>
    <row r="51" spans="2:8">
      <c r="B51" s="2">
        <v>1</v>
      </c>
      <c r="C51" s="2" t="s">
        <v>241</v>
      </c>
      <c r="D51" s="2" t="s">
        <v>242</v>
      </c>
      <c r="E51" s="2" t="s">
        <v>214</v>
      </c>
      <c r="F51" s="2" t="s">
        <v>243</v>
      </c>
      <c r="G51" s="2">
        <v>27.52</v>
      </c>
      <c r="H51" s="2">
        <v>27.52</v>
      </c>
    </row>
    <row r="52" spans="2:8">
      <c r="B52" s="2">
        <v>1</v>
      </c>
      <c r="C52" s="2" t="s">
        <v>241</v>
      </c>
      <c r="D52" s="2" t="s">
        <v>244</v>
      </c>
      <c r="E52" s="2" t="s">
        <v>210</v>
      </c>
      <c r="F52" s="2" t="s">
        <v>243</v>
      </c>
      <c r="G52" s="2">
        <v>251.15</v>
      </c>
      <c r="H52" s="2">
        <v>251.15</v>
      </c>
    </row>
    <row r="53" spans="2:8">
      <c r="B53" s="2">
        <v>20</v>
      </c>
      <c r="C53" s="2" t="s">
        <v>245</v>
      </c>
      <c r="D53" s="2" t="s">
        <v>37</v>
      </c>
      <c r="F53" s="2" t="s">
        <v>246</v>
      </c>
      <c r="G53" s="2">
        <v>0.34</v>
      </c>
      <c r="H53" s="2">
        <v>6.8</v>
      </c>
    </row>
    <row r="54" spans="2:8">
      <c r="B54" s="2">
        <v>10</v>
      </c>
      <c r="C54" s="2" t="s">
        <v>247</v>
      </c>
      <c r="D54" s="2" t="s">
        <v>239</v>
      </c>
      <c r="F54" s="2" t="s">
        <v>248</v>
      </c>
      <c r="G54" s="2">
        <v>1.01</v>
      </c>
      <c r="H54" s="2">
        <v>10.1</v>
      </c>
    </row>
    <row r="55" spans="2:8">
      <c r="B55" s="2">
        <v>5</v>
      </c>
      <c r="C55" s="2" t="s">
        <v>249</v>
      </c>
      <c r="D55" s="2" t="s">
        <v>107</v>
      </c>
      <c r="F55" s="2" t="s">
        <v>250</v>
      </c>
      <c r="G55" s="2">
        <v>1.29</v>
      </c>
      <c r="H55" s="2">
        <v>6.45</v>
      </c>
    </row>
    <row r="56" spans="2:8">
      <c r="B56" s="2">
        <v>5</v>
      </c>
      <c r="C56" s="2" t="s">
        <v>249</v>
      </c>
      <c r="D56" s="2" t="s">
        <v>210</v>
      </c>
      <c r="F56" s="2" t="s">
        <v>250</v>
      </c>
      <c r="G56" s="2">
        <v>1.29</v>
      </c>
      <c r="H56" s="2">
        <v>6.45</v>
      </c>
    </row>
    <row r="57" spans="2:8">
      <c r="B57" s="2">
        <v>2</v>
      </c>
      <c r="C57" s="2" t="s">
        <v>251</v>
      </c>
      <c r="F57" s="2" t="s">
        <v>252</v>
      </c>
      <c r="G57" s="2">
        <v>28.26</v>
      </c>
      <c r="H57" s="2">
        <v>56.52</v>
      </c>
    </row>
    <row r="58" spans="2:8">
      <c r="B58" s="2">
        <v>2</v>
      </c>
      <c r="C58" s="2" t="s">
        <v>253</v>
      </c>
      <c r="F58" s="2" t="s">
        <v>254</v>
      </c>
      <c r="G58" s="2">
        <v>30.09</v>
      </c>
      <c r="H58" s="2">
        <v>60.18</v>
      </c>
    </row>
    <row r="59" spans="2:8">
      <c r="F59" s="2" t="s">
        <v>255</v>
      </c>
      <c r="G59" s="91">
        <v>4992.83</v>
      </c>
    </row>
    <row r="60" spans="2:8">
      <c r="F60" s="2" t="s">
        <v>256</v>
      </c>
      <c r="G60" s="2">
        <v>624.1</v>
      </c>
    </row>
    <row r="61" spans="2:8">
      <c r="F61" s="2" t="s">
        <v>257</v>
      </c>
      <c r="G61" s="91">
        <v>4368.7299999999996</v>
      </c>
    </row>
    <row r="62" spans="2:8">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277</v>
      </c>
    </row>
    <row r="6" spans="2:2">
      <c r="B6" s="2" t="s">
        <v>278</v>
      </c>
    </row>
    <row r="7" spans="2:2">
      <c r="B7" s="2" t="s">
        <v>279</v>
      </c>
    </row>
    <row r="8" spans="2:2">
      <c r="B8" s="2" t="s">
        <v>280</v>
      </c>
    </row>
    <row r="10" spans="2:2">
      <c r="B10" s="2" t="s">
        <v>6</v>
      </c>
    </row>
    <row r="11" spans="2:2" ht="15" customHeight="1">
      <c r="B11" s="2" t="s">
        <v>7</v>
      </c>
    </row>
    <row r="12" spans="2:2">
      <c r="B12" s="2" t="s">
        <v>277</v>
      </c>
    </row>
    <row r="13" spans="2:2">
      <c r="B13" s="2" t="s">
        <v>278</v>
      </c>
    </row>
    <row r="14" spans="2:2">
      <c r="B14" s="2" t="s">
        <v>279</v>
      </c>
    </row>
    <row r="15" spans="2:2" ht="15" customHeight="1">
      <c r="B15" s="2" t="s">
        <v>280</v>
      </c>
    </row>
    <row r="16" spans="2:2">
      <c r="B16" s="2" t="s">
        <v>6</v>
      </c>
    </row>
    <row r="18" spans="2:9">
      <c r="B18" s="2" t="s">
        <v>281</v>
      </c>
    </row>
    <row r="19" spans="2:9">
      <c r="B19" s="2" t="s">
        <v>282</v>
      </c>
    </row>
    <row r="20" spans="2:9">
      <c r="B20" s="2" t="s">
        <v>195</v>
      </c>
      <c r="C20" s="2">
        <v>32609</v>
      </c>
    </row>
    <row r="21" spans="2:9">
      <c r="B21" s="2" t="s">
        <v>11</v>
      </c>
      <c r="C21" s="96">
        <v>44896</v>
      </c>
    </row>
    <row r="22" spans="2:9">
      <c r="B22" s="2" t="s">
        <v>197</v>
      </c>
      <c r="C22" s="2" t="s">
        <v>283</v>
      </c>
    </row>
    <row r="23" spans="2:9">
      <c r="B23" s="2" t="s">
        <v>198</v>
      </c>
      <c r="C23" s="2" t="s">
        <v>199</v>
      </c>
      <c r="D23" s="2" t="s">
        <v>284</v>
      </c>
      <c r="E23" s="2" t="s">
        <v>200</v>
      </c>
      <c r="F23" s="2" t="s">
        <v>201</v>
      </c>
      <c r="G23" s="2" t="s">
        <v>169</v>
      </c>
      <c r="H23" s="2" t="s">
        <v>202</v>
      </c>
      <c r="I23" s="2" t="s">
        <v>21</v>
      </c>
    </row>
    <row r="24" spans="2:9">
      <c r="B24" s="2">
        <v>500</v>
      </c>
      <c r="C24" s="2" t="s">
        <v>285</v>
      </c>
      <c r="D24" s="2" t="s">
        <v>286</v>
      </c>
      <c r="E24" s="2" t="s">
        <v>242</v>
      </c>
      <c r="F24" s="2" t="s">
        <v>239</v>
      </c>
      <c r="G24" s="2" t="s">
        <v>287</v>
      </c>
      <c r="H24" s="2">
        <v>78.430000000000007</v>
      </c>
      <c r="I24" s="91">
        <v>39215</v>
      </c>
    </row>
    <row r="25" spans="2:9">
      <c r="B25" s="2">
        <v>1</v>
      </c>
      <c r="C25" s="2" t="s">
        <v>285</v>
      </c>
      <c r="D25" s="2" t="s">
        <v>286</v>
      </c>
      <c r="E25" s="2" t="s">
        <v>242</v>
      </c>
      <c r="F25" s="2" t="s">
        <v>210</v>
      </c>
      <c r="G25" s="2" t="s">
        <v>287</v>
      </c>
      <c r="H25" s="2">
        <v>78.430000000000007</v>
      </c>
      <c r="I25" s="2">
        <v>78.430000000000007</v>
      </c>
    </row>
    <row r="26" spans="2:9">
      <c r="B26" s="2">
        <v>1</v>
      </c>
      <c r="C26" s="2" t="s">
        <v>285</v>
      </c>
      <c r="D26" s="2" t="s">
        <v>288</v>
      </c>
      <c r="E26" s="2" t="s">
        <v>204</v>
      </c>
      <c r="F26" s="2" t="s">
        <v>210</v>
      </c>
      <c r="G26" s="2" t="s">
        <v>287</v>
      </c>
      <c r="H26" s="2">
        <v>309.60000000000002</v>
      </c>
      <c r="I26" s="2">
        <v>309.60000000000002</v>
      </c>
    </row>
    <row r="27" spans="2:9">
      <c r="B27" s="2">
        <v>1</v>
      </c>
      <c r="C27" s="2" t="s">
        <v>289</v>
      </c>
      <c r="D27" s="2" t="s">
        <v>290</v>
      </c>
      <c r="E27" s="2" t="s">
        <v>27</v>
      </c>
      <c r="G27" s="2" t="s">
        <v>291</v>
      </c>
      <c r="H27" s="2">
        <v>1.0900000000000001</v>
      </c>
      <c r="I27" s="2">
        <v>1.0900000000000001</v>
      </c>
    </row>
    <row r="28" spans="2:9">
      <c r="B28" s="2">
        <v>1</v>
      </c>
      <c r="C28" s="2" t="s">
        <v>292</v>
      </c>
      <c r="D28" s="2" t="s">
        <v>293</v>
      </c>
      <c r="E28" s="2" t="s">
        <v>294</v>
      </c>
      <c r="F28" s="2" t="s">
        <v>239</v>
      </c>
      <c r="G28" s="2" t="s">
        <v>295</v>
      </c>
      <c r="H28" s="2">
        <v>0.93</v>
      </c>
      <c r="I28" s="2">
        <v>0.93</v>
      </c>
    </row>
    <row r="29" spans="2:9">
      <c r="B29" s="2">
        <v>1</v>
      </c>
      <c r="C29" s="2" t="s">
        <v>296</v>
      </c>
      <c r="D29" s="2" t="s">
        <v>297</v>
      </c>
      <c r="E29" s="2" t="s">
        <v>298</v>
      </c>
      <c r="F29" s="2" t="s">
        <v>239</v>
      </c>
      <c r="G29" s="2" t="s">
        <v>299</v>
      </c>
      <c r="H29" s="2">
        <v>0.49</v>
      </c>
      <c r="I29" s="2">
        <v>0.49</v>
      </c>
    </row>
    <row r="30" spans="2:9">
      <c r="B30" s="2">
        <v>1</v>
      </c>
      <c r="C30" s="2" t="s">
        <v>300</v>
      </c>
      <c r="D30" s="2" t="s">
        <v>301</v>
      </c>
      <c r="E30" s="2" t="s">
        <v>25</v>
      </c>
      <c r="F30" s="2" t="s">
        <v>302</v>
      </c>
      <c r="G30" s="2" t="s">
        <v>303</v>
      </c>
      <c r="H30" s="2">
        <v>28.06</v>
      </c>
      <c r="I30" s="2">
        <v>28.06</v>
      </c>
    </row>
    <row r="31" spans="2:9">
      <c r="B31" s="2">
        <v>1</v>
      </c>
      <c r="C31" s="2" t="s">
        <v>304</v>
      </c>
      <c r="D31" s="2" t="s">
        <v>305</v>
      </c>
      <c r="E31" s="2" t="s">
        <v>298</v>
      </c>
      <c r="F31" s="2" t="s">
        <v>239</v>
      </c>
      <c r="G31" s="2" t="s">
        <v>306</v>
      </c>
      <c r="H31" s="2">
        <v>0.63</v>
      </c>
      <c r="I31" s="2">
        <v>0.63</v>
      </c>
    </row>
    <row r="32" spans="2:9">
      <c r="B32" s="2">
        <v>1</v>
      </c>
      <c r="C32" s="2" t="s">
        <v>307</v>
      </c>
      <c r="D32" s="2" t="s">
        <v>308</v>
      </c>
      <c r="E32" s="2" t="s">
        <v>107</v>
      </c>
      <c r="G32" s="2" t="s">
        <v>309</v>
      </c>
      <c r="H32" s="2">
        <v>0.99</v>
      </c>
      <c r="I32" s="2">
        <v>0.99</v>
      </c>
    </row>
    <row r="33" spans="2:9">
      <c r="B33" s="2">
        <v>1</v>
      </c>
      <c r="C33" s="2" t="s">
        <v>307</v>
      </c>
      <c r="D33" s="2" t="s">
        <v>308</v>
      </c>
      <c r="E33" s="2" t="s">
        <v>210</v>
      </c>
      <c r="G33" s="2" t="s">
        <v>309</v>
      </c>
      <c r="H33" s="2">
        <v>0.99</v>
      </c>
      <c r="I33" s="2">
        <v>0.99</v>
      </c>
    </row>
    <row r="34" spans="2:9">
      <c r="B34" s="2">
        <v>1</v>
      </c>
      <c r="C34" s="2" t="s">
        <v>307</v>
      </c>
      <c r="D34" s="2" t="s">
        <v>308</v>
      </c>
      <c r="E34" s="2" t="s">
        <v>212</v>
      </c>
      <c r="G34" s="2" t="s">
        <v>309</v>
      </c>
      <c r="H34" s="2">
        <v>0.99</v>
      </c>
      <c r="I34" s="2">
        <v>0.99</v>
      </c>
    </row>
    <row r="35" spans="2:9">
      <c r="B35" s="2">
        <v>1</v>
      </c>
      <c r="C35" s="2" t="s">
        <v>307</v>
      </c>
      <c r="D35" s="2" t="s">
        <v>308</v>
      </c>
      <c r="E35" s="2" t="s">
        <v>213</v>
      </c>
      <c r="G35" s="2" t="s">
        <v>309</v>
      </c>
      <c r="H35" s="2">
        <v>0.99</v>
      </c>
      <c r="I35" s="2">
        <v>0.99</v>
      </c>
    </row>
    <row r="36" spans="2:9">
      <c r="B36" s="2">
        <v>1</v>
      </c>
      <c r="C36" s="2" t="s">
        <v>307</v>
      </c>
      <c r="D36" s="2" t="s">
        <v>308</v>
      </c>
      <c r="E36" s="2" t="s">
        <v>263</v>
      </c>
      <c r="G36" s="2" t="s">
        <v>309</v>
      </c>
      <c r="H36" s="2">
        <v>0.99</v>
      </c>
      <c r="I36" s="2">
        <v>0.99</v>
      </c>
    </row>
    <row r="37" spans="2:9">
      <c r="B37" s="2">
        <v>1</v>
      </c>
      <c r="C37" s="2" t="s">
        <v>307</v>
      </c>
      <c r="D37" s="2" t="s">
        <v>308</v>
      </c>
      <c r="E37" s="2" t="s">
        <v>214</v>
      </c>
      <c r="G37" s="2" t="s">
        <v>309</v>
      </c>
      <c r="H37" s="2">
        <v>0.99</v>
      </c>
      <c r="I37" s="2">
        <v>0.99</v>
      </c>
    </row>
    <row r="38" spans="2:9">
      <c r="B38" s="2">
        <v>1</v>
      </c>
      <c r="C38" s="2" t="s">
        <v>307</v>
      </c>
      <c r="D38" s="2" t="s">
        <v>308</v>
      </c>
      <c r="E38" s="2" t="s">
        <v>265</v>
      </c>
      <c r="G38" s="2" t="s">
        <v>309</v>
      </c>
      <c r="H38" s="2">
        <v>0.99</v>
      </c>
      <c r="I38" s="2">
        <v>0.99</v>
      </c>
    </row>
    <row r="39" spans="2:9">
      <c r="B39" s="2">
        <v>1</v>
      </c>
      <c r="C39" s="2" t="s">
        <v>307</v>
      </c>
      <c r="D39" s="2" t="s">
        <v>308</v>
      </c>
      <c r="E39" s="2" t="s">
        <v>266</v>
      </c>
      <c r="G39" s="2" t="s">
        <v>309</v>
      </c>
      <c r="H39" s="2">
        <v>0.99</v>
      </c>
      <c r="I39" s="2">
        <v>0.99</v>
      </c>
    </row>
    <row r="40" spans="2:9">
      <c r="B40" s="2">
        <v>1</v>
      </c>
      <c r="C40" s="2" t="s">
        <v>307</v>
      </c>
      <c r="D40" s="2" t="s">
        <v>308</v>
      </c>
      <c r="E40" s="2" t="s">
        <v>267</v>
      </c>
      <c r="G40" s="2" t="s">
        <v>309</v>
      </c>
      <c r="H40" s="2">
        <v>0.99</v>
      </c>
      <c r="I40" s="2">
        <v>0.99</v>
      </c>
    </row>
    <row r="41" spans="2:9">
      <c r="B41" s="2">
        <v>1</v>
      </c>
      <c r="C41" s="2" t="s">
        <v>307</v>
      </c>
      <c r="D41" s="2" t="s">
        <v>308</v>
      </c>
      <c r="E41" s="2" t="s">
        <v>268</v>
      </c>
      <c r="G41" s="2" t="s">
        <v>309</v>
      </c>
      <c r="H41" s="2">
        <v>0.99</v>
      </c>
      <c r="I41" s="2">
        <v>0.99</v>
      </c>
    </row>
    <row r="42" spans="2:9">
      <c r="B42" s="2">
        <v>1</v>
      </c>
      <c r="C42" s="2" t="s">
        <v>307</v>
      </c>
      <c r="D42" s="2" t="s">
        <v>308</v>
      </c>
      <c r="E42" s="2" t="s">
        <v>310</v>
      </c>
      <c r="G42" s="2" t="s">
        <v>309</v>
      </c>
      <c r="H42" s="2">
        <v>0.99</v>
      </c>
      <c r="I42" s="2">
        <v>0.99</v>
      </c>
    </row>
    <row r="43" spans="2:9">
      <c r="B43" s="2">
        <v>1</v>
      </c>
      <c r="C43" s="2" t="s">
        <v>307</v>
      </c>
      <c r="D43" s="2" t="s">
        <v>308</v>
      </c>
      <c r="E43" s="2" t="s">
        <v>269</v>
      </c>
      <c r="G43" s="2" t="s">
        <v>309</v>
      </c>
      <c r="H43" s="2">
        <v>0.99</v>
      </c>
      <c r="I43" s="2">
        <v>0.99</v>
      </c>
    </row>
    <row r="44" spans="2:9">
      <c r="B44" s="2">
        <v>1</v>
      </c>
      <c r="C44" s="2" t="s">
        <v>307</v>
      </c>
      <c r="D44" s="2" t="s">
        <v>308</v>
      </c>
      <c r="E44" s="2" t="s">
        <v>311</v>
      </c>
      <c r="G44" s="2" t="s">
        <v>309</v>
      </c>
      <c r="H44" s="2">
        <v>0.99</v>
      </c>
      <c r="I44" s="2">
        <v>0.99</v>
      </c>
    </row>
    <row r="45" spans="2:9">
      <c r="B45" s="2">
        <v>1</v>
      </c>
      <c r="C45" s="2" t="s">
        <v>312</v>
      </c>
      <c r="D45" s="2" t="s">
        <v>313</v>
      </c>
      <c r="E45" s="2" t="s">
        <v>314</v>
      </c>
      <c r="G45" s="2" t="s">
        <v>315</v>
      </c>
      <c r="H45" s="2">
        <v>2.5299999999999998</v>
      </c>
      <c r="I45" s="2">
        <v>2.5299999999999998</v>
      </c>
    </row>
    <row r="46" spans="2:9">
      <c r="B46" s="2">
        <v>1</v>
      </c>
      <c r="C46" s="2" t="s">
        <v>316</v>
      </c>
      <c r="D46" s="2" t="s">
        <v>317</v>
      </c>
      <c r="G46" s="2" t="s">
        <v>318</v>
      </c>
      <c r="H46" s="2">
        <v>0.79</v>
      </c>
      <c r="I46" s="2">
        <v>0.79</v>
      </c>
    </row>
    <row r="47" spans="2:9">
      <c r="B47" s="2">
        <v>1</v>
      </c>
      <c r="C47" s="2" t="s">
        <v>319</v>
      </c>
      <c r="D47" s="2" t="s">
        <v>320</v>
      </c>
      <c r="E47" s="2" t="s">
        <v>314</v>
      </c>
      <c r="G47" s="2" t="s">
        <v>321</v>
      </c>
      <c r="H47" s="2">
        <v>2.8</v>
      </c>
      <c r="I47" s="2">
        <v>2.8</v>
      </c>
    </row>
    <row r="48" spans="2:9">
      <c r="B48" s="2">
        <v>1</v>
      </c>
      <c r="C48" s="2" t="s">
        <v>322</v>
      </c>
      <c r="D48" s="2" t="s">
        <v>323</v>
      </c>
      <c r="E48" s="2" t="s">
        <v>298</v>
      </c>
      <c r="F48" s="2" t="s">
        <v>239</v>
      </c>
      <c r="G48" s="2" t="s">
        <v>324</v>
      </c>
      <c r="H48" s="2">
        <v>2.17</v>
      </c>
      <c r="I48" s="2">
        <v>2.17</v>
      </c>
    </row>
    <row r="49" spans="2:9">
      <c r="B49" s="2">
        <v>1</v>
      </c>
      <c r="C49" s="2" t="s">
        <v>325</v>
      </c>
      <c r="D49" s="2" t="s">
        <v>326</v>
      </c>
      <c r="E49" s="2" t="s">
        <v>314</v>
      </c>
      <c r="G49" s="2" t="s">
        <v>327</v>
      </c>
      <c r="H49" s="2">
        <v>2.5</v>
      </c>
      <c r="I49" s="2">
        <v>2.5</v>
      </c>
    </row>
    <row r="50" spans="2:9">
      <c r="B50" s="2">
        <v>1</v>
      </c>
      <c r="C50" s="2" t="s">
        <v>328</v>
      </c>
      <c r="D50" s="2" t="s">
        <v>329</v>
      </c>
      <c r="E50" s="2" t="s">
        <v>298</v>
      </c>
      <c r="F50" s="2" t="s">
        <v>239</v>
      </c>
      <c r="G50" s="2" t="s">
        <v>330</v>
      </c>
      <c r="H50" s="2">
        <v>1.93</v>
      </c>
      <c r="I50" s="2">
        <v>1.93</v>
      </c>
    </row>
    <row r="51" spans="2:9">
      <c r="B51" s="2">
        <v>1</v>
      </c>
      <c r="C51" s="2" t="s">
        <v>328</v>
      </c>
      <c r="D51" s="2" t="s">
        <v>329</v>
      </c>
      <c r="E51" s="2" t="s">
        <v>294</v>
      </c>
      <c r="F51" s="2" t="s">
        <v>239</v>
      </c>
      <c r="G51" s="2" t="s">
        <v>330</v>
      </c>
      <c r="H51" s="2">
        <v>1.93</v>
      </c>
      <c r="I51" s="2">
        <v>1.93</v>
      </c>
    </row>
    <row r="52" spans="2:9">
      <c r="B52" s="2">
        <v>1</v>
      </c>
      <c r="C52" s="2" t="s">
        <v>331</v>
      </c>
      <c r="D52" s="2" t="s">
        <v>332</v>
      </c>
      <c r="E52" s="2" t="s">
        <v>314</v>
      </c>
      <c r="G52" s="2" t="s">
        <v>333</v>
      </c>
      <c r="H52" s="2">
        <v>2.93</v>
      </c>
      <c r="I52" s="2">
        <v>2.93</v>
      </c>
    </row>
    <row r="53" spans="2:9">
      <c r="B53" s="2">
        <v>1</v>
      </c>
      <c r="C53" s="2" t="s">
        <v>334</v>
      </c>
      <c r="D53" s="2" t="s">
        <v>335</v>
      </c>
      <c r="E53" s="2" t="s">
        <v>314</v>
      </c>
      <c r="G53" s="2" t="s">
        <v>336</v>
      </c>
      <c r="H53" s="2">
        <v>2.56</v>
      </c>
      <c r="I53" s="2">
        <v>2.56</v>
      </c>
    </row>
    <row r="54" spans="2:9">
      <c r="B54" s="2">
        <v>1</v>
      </c>
      <c r="C54" s="2" t="s">
        <v>337</v>
      </c>
      <c r="D54" s="2" t="s">
        <v>338</v>
      </c>
      <c r="E54" s="2" t="s">
        <v>298</v>
      </c>
      <c r="F54" s="2" t="s">
        <v>239</v>
      </c>
      <c r="G54" s="2" t="s">
        <v>339</v>
      </c>
      <c r="H54" s="2">
        <v>3.42</v>
      </c>
      <c r="I54" s="2">
        <v>3.42</v>
      </c>
    </row>
    <row r="55" spans="2:9">
      <c r="B55" s="2">
        <v>1</v>
      </c>
      <c r="C55" s="2" t="s">
        <v>340</v>
      </c>
      <c r="D55" s="2" t="s">
        <v>341</v>
      </c>
      <c r="E55" s="2" t="s">
        <v>207</v>
      </c>
      <c r="F55" s="2" t="s">
        <v>239</v>
      </c>
      <c r="G55" s="2" t="s">
        <v>342</v>
      </c>
      <c r="H55" s="2">
        <v>11.64</v>
      </c>
      <c r="I55" s="2">
        <v>11.64</v>
      </c>
    </row>
    <row r="56" spans="2:9">
      <c r="B56" s="2">
        <v>1</v>
      </c>
      <c r="C56" s="2" t="s">
        <v>343</v>
      </c>
      <c r="D56" s="2" t="s">
        <v>344</v>
      </c>
      <c r="E56" s="2" t="s">
        <v>298</v>
      </c>
      <c r="F56" s="2" t="s">
        <v>273</v>
      </c>
      <c r="G56" s="2" t="s">
        <v>345</v>
      </c>
      <c r="H56" s="2">
        <v>0.59</v>
      </c>
      <c r="I56" s="2">
        <v>0.59</v>
      </c>
    </row>
    <row r="57" spans="2:9">
      <c r="B57" s="2">
        <v>1</v>
      </c>
      <c r="C57" s="2" t="s">
        <v>346</v>
      </c>
      <c r="D57" s="2" t="s">
        <v>347</v>
      </c>
      <c r="E57" s="2" t="s">
        <v>207</v>
      </c>
      <c r="F57" s="2" t="s">
        <v>348</v>
      </c>
      <c r="G57" s="2" t="s">
        <v>349</v>
      </c>
      <c r="H57" s="2">
        <v>23.4</v>
      </c>
      <c r="I57" s="2">
        <v>23.4</v>
      </c>
    </row>
    <row r="58" spans="2:9">
      <c r="B58" s="2">
        <v>1</v>
      </c>
      <c r="C58" s="2" t="s">
        <v>350</v>
      </c>
      <c r="D58" s="2" t="s">
        <v>351</v>
      </c>
      <c r="E58" s="2" t="s">
        <v>25</v>
      </c>
      <c r="G58" s="2" t="s">
        <v>352</v>
      </c>
      <c r="H58" s="2">
        <v>1.99</v>
      </c>
      <c r="I58" s="2">
        <v>1.99</v>
      </c>
    </row>
    <row r="59" spans="2:9">
      <c r="B59" s="2">
        <v>1</v>
      </c>
      <c r="C59" s="2" t="s">
        <v>353</v>
      </c>
      <c r="D59" s="2" t="s">
        <v>354</v>
      </c>
      <c r="E59" s="2" t="s">
        <v>207</v>
      </c>
      <c r="F59" s="2" t="s">
        <v>107</v>
      </c>
      <c r="G59" s="2" t="s">
        <v>355</v>
      </c>
      <c r="H59" s="2">
        <v>23.4</v>
      </c>
      <c r="I59" s="2">
        <v>23.4</v>
      </c>
    </row>
    <row r="60" spans="2:9">
      <c r="B60" s="2">
        <v>1</v>
      </c>
      <c r="C60" s="2" t="s">
        <v>356</v>
      </c>
      <c r="D60" s="2" t="s">
        <v>357</v>
      </c>
      <c r="E60" s="2" t="s">
        <v>25</v>
      </c>
      <c r="G60" s="2" t="s">
        <v>358</v>
      </c>
      <c r="H60" s="2">
        <v>3.21</v>
      </c>
      <c r="I60" s="2">
        <v>3.21</v>
      </c>
    </row>
    <row r="61" spans="2:9">
      <c r="B61" s="2">
        <v>1</v>
      </c>
      <c r="C61" s="2" t="s">
        <v>359</v>
      </c>
      <c r="D61" s="2" t="s">
        <v>360</v>
      </c>
      <c r="E61" s="2" t="s">
        <v>294</v>
      </c>
      <c r="F61" s="2" t="s">
        <v>213</v>
      </c>
      <c r="G61" s="2" t="s">
        <v>361</v>
      </c>
      <c r="H61" s="2">
        <v>1.55</v>
      </c>
      <c r="I61" s="2">
        <v>1.55</v>
      </c>
    </row>
    <row r="62" spans="2:9">
      <c r="B62" s="2">
        <v>1</v>
      </c>
      <c r="C62" s="2" t="s">
        <v>362</v>
      </c>
      <c r="D62" s="2" t="s">
        <v>363</v>
      </c>
      <c r="E62" s="2" t="s">
        <v>207</v>
      </c>
      <c r="F62" s="2" t="s">
        <v>107</v>
      </c>
      <c r="G62" s="2" t="s">
        <v>364</v>
      </c>
      <c r="H62" s="2">
        <v>23.4</v>
      </c>
      <c r="I62" s="2">
        <v>23.4</v>
      </c>
    </row>
    <row r="63" spans="2:9">
      <c r="B63" s="2">
        <v>1</v>
      </c>
      <c r="C63" s="2" t="s">
        <v>359</v>
      </c>
      <c r="D63" s="2" t="s">
        <v>360</v>
      </c>
      <c r="E63" s="2" t="s">
        <v>294</v>
      </c>
      <c r="F63" s="2" t="s">
        <v>239</v>
      </c>
      <c r="G63" s="2" t="s">
        <v>361</v>
      </c>
      <c r="H63" s="2">
        <v>1.55</v>
      </c>
      <c r="I63" s="2">
        <v>1.55</v>
      </c>
    </row>
    <row r="64" spans="2:9">
      <c r="B64" s="2">
        <v>1</v>
      </c>
      <c r="C64" s="2" t="s">
        <v>365</v>
      </c>
      <c r="D64" s="2" t="s">
        <v>366</v>
      </c>
      <c r="E64" s="2" t="s">
        <v>298</v>
      </c>
      <c r="F64" s="2" t="s">
        <v>239</v>
      </c>
      <c r="G64" s="2" t="s">
        <v>367</v>
      </c>
      <c r="H64" s="2">
        <v>0.74</v>
      </c>
      <c r="I64" s="2">
        <v>0.74</v>
      </c>
    </row>
    <row r="65" spans="2:9">
      <c r="B65" s="2">
        <v>1</v>
      </c>
      <c r="C65" s="2" t="s">
        <v>368</v>
      </c>
      <c r="D65" s="2" t="s">
        <v>369</v>
      </c>
      <c r="E65" s="2" t="s">
        <v>298</v>
      </c>
      <c r="F65" s="2" t="s">
        <v>239</v>
      </c>
      <c r="G65" s="2" t="s">
        <v>370</v>
      </c>
      <c r="H65" s="2">
        <v>1.75</v>
      </c>
      <c r="I65" s="2">
        <v>1.75</v>
      </c>
    </row>
    <row r="66" spans="2:9">
      <c r="B66" s="2">
        <v>1</v>
      </c>
      <c r="C66" s="2" t="s">
        <v>371</v>
      </c>
      <c r="D66" s="2" t="s">
        <v>372</v>
      </c>
      <c r="E66" s="2" t="s">
        <v>294</v>
      </c>
      <c r="F66" s="2" t="s">
        <v>210</v>
      </c>
      <c r="G66" s="2" t="s">
        <v>373</v>
      </c>
      <c r="H66" s="2">
        <v>0.74</v>
      </c>
      <c r="I66" s="2">
        <v>0.74</v>
      </c>
    </row>
    <row r="67" spans="2:9">
      <c r="B67" s="2">
        <v>1</v>
      </c>
      <c r="C67" s="2" t="s">
        <v>374</v>
      </c>
      <c r="D67" s="2" t="s">
        <v>375</v>
      </c>
      <c r="E67" s="2" t="s">
        <v>23</v>
      </c>
      <c r="G67" s="2" t="s">
        <v>376</v>
      </c>
      <c r="H67" s="2">
        <v>2.65</v>
      </c>
      <c r="I67" s="2">
        <v>2.65</v>
      </c>
    </row>
    <row r="68" spans="2:9">
      <c r="B68" s="2">
        <v>1</v>
      </c>
      <c r="C68" s="2" t="s">
        <v>377</v>
      </c>
      <c r="D68" s="2" t="s">
        <v>378</v>
      </c>
      <c r="E68" s="2" t="s">
        <v>298</v>
      </c>
      <c r="F68" s="2" t="s">
        <v>210</v>
      </c>
      <c r="G68" s="2" t="s">
        <v>379</v>
      </c>
      <c r="H68" s="2">
        <v>1.74</v>
      </c>
      <c r="I68" s="2">
        <v>1.74</v>
      </c>
    </row>
    <row r="69" spans="2:9">
      <c r="B69" s="2">
        <v>1</v>
      </c>
      <c r="C69" s="2" t="s">
        <v>380</v>
      </c>
      <c r="D69" s="2" t="s">
        <v>381</v>
      </c>
      <c r="E69" s="2" t="s">
        <v>298</v>
      </c>
      <c r="F69" s="2" t="s">
        <v>239</v>
      </c>
      <c r="G69" s="2" t="s">
        <v>382</v>
      </c>
      <c r="H69" s="2">
        <v>3.34</v>
      </c>
      <c r="I69" s="2">
        <v>3.34</v>
      </c>
    </row>
    <row r="70" spans="2:9">
      <c r="B70" s="2">
        <v>1</v>
      </c>
      <c r="C70" s="2" t="s">
        <v>383</v>
      </c>
      <c r="D70" s="2" t="s">
        <v>384</v>
      </c>
      <c r="E70" s="2" t="s">
        <v>298</v>
      </c>
      <c r="F70" s="2" t="s">
        <v>239</v>
      </c>
      <c r="G70" s="2" t="s">
        <v>385</v>
      </c>
      <c r="H70" s="2">
        <v>2.48</v>
      </c>
      <c r="I70" s="2">
        <v>2.48</v>
      </c>
    </row>
    <row r="71" spans="2:9">
      <c r="B71" s="2">
        <v>1</v>
      </c>
      <c r="C71" s="2" t="s">
        <v>386</v>
      </c>
      <c r="D71" s="2" t="s">
        <v>387</v>
      </c>
      <c r="E71" s="2" t="s">
        <v>25</v>
      </c>
      <c r="G71" s="2" t="s">
        <v>388</v>
      </c>
      <c r="H71" s="2">
        <v>0.39</v>
      </c>
      <c r="I71" s="2">
        <v>0.39</v>
      </c>
    </row>
    <row r="72" spans="2:9">
      <c r="B72" s="2">
        <v>1</v>
      </c>
      <c r="C72" s="2" t="s">
        <v>389</v>
      </c>
      <c r="D72" s="2" t="s">
        <v>390</v>
      </c>
      <c r="E72" s="2" t="s">
        <v>294</v>
      </c>
      <c r="F72" s="2" t="s">
        <v>239</v>
      </c>
      <c r="G72" s="2" t="s">
        <v>391</v>
      </c>
      <c r="H72" s="2">
        <v>1.03</v>
      </c>
      <c r="I72" s="2">
        <v>1.03</v>
      </c>
    </row>
    <row r="73" spans="2:9">
      <c r="B73" s="2">
        <v>1</v>
      </c>
      <c r="C73" s="2" t="s">
        <v>392</v>
      </c>
      <c r="D73" s="2" t="s">
        <v>393</v>
      </c>
      <c r="G73" s="2" t="s">
        <v>394</v>
      </c>
      <c r="H73" s="2">
        <v>4.24</v>
      </c>
      <c r="I73" s="2">
        <v>4.24</v>
      </c>
    </row>
    <row r="74" spans="2:9">
      <c r="B74" s="2">
        <v>1</v>
      </c>
      <c r="C74" s="2" t="s">
        <v>395</v>
      </c>
      <c r="D74" s="2" t="s">
        <v>396</v>
      </c>
      <c r="E74" s="2" t="s">
        <v>107</v>
      </c>
      <c r="G74" s="2" t="s">
        <v>397</v>
      </c>
      <c r="H74" s="2">
        <v>1.69</v>
      </c>
      <c r="I74" s="2">
        <v>1.69</v>
      </c>
    </row>
    <row r="75" spans="2:9">
      <c r="B75" s="2">
        <v>2</v>
      </c>
      <c r="C75" s="2" t="s">
        <v>398</v>
      </c>
      <c r="D75" s="2" t="s">
        <v>399</v>
      </c>
      <c r="E75" s="2" t="s">
        <v>207</v>
      </c>
      <c r="F75" s="2" t="s">
        <v>239</v>
      </c>
      <c r="G75" s="2" t="s">
        <v>400</v>
      </c>
      <c r="H75" s="2">
        <v>11.64</v>
      </c>
      <c r="I75" s="2">
        <v>23.28</v>
      </c>
    </row>
    <row r="76" spans="2:9">
      <c r="B76" s="2">
        <v>1</v>
      </c>
      <c r="C76" s="2" t="s">
        <v>401</v>
      </c>
      <c r="D76" s="2" t="s">
        <v>402</v>
      </c>
      <c r="G76" s="2" t="s">
        <v>403</v>
      </c>
      <c r="H76" s="2">
        <v>3.2</v>
      </c>
      <c r="I76" s="2">
        <v>3.2</v>
      </c>
    </row>
    <row r="77" spans="2:9">
      <c r="B77" s="2">
        <v>62</v>
      </c>
      <c r="C77" s="2" t="s">
        <v>404</v>
      </c>
      <c r="D77" s="2" t="s">
        <v>405</v>
      </c>
      <c r="E77" s="2" t="s">
        <v>294</v>
      </c>
      <c r="F77" s="2" t="s">
        <v>239</v>
      </c>
      <c r="G77" s="2" t="s">
        <v>406</v>
      </c>
      <c r="H77" s="2">
        <v>2.2200000000000002</v>
      </c>
      <c r="I77" s="2">
        <v>137.63999999999999</v>
      </c>
    </row>
    <row r="78" spans="2:9">
      <c r="B78" s="2">
        <v>2</v>
      </c>
      <c r="C78" s="2" t="s">
        <v>407</v>
      </c>
      <c r="D78" s="2" t="s">
        <v>408</v>
      </c>
      <c r="E78" s="2" t="s">
        <v>23</v>
      </c>
      <c r="G78" s="2" t="s">
        <v>409</v>
      </c>
      <c r="H78" s="2">
        <v>0.44</v>
      </c>
      <c r="I78" s="2">
        <v>0.88</v>
      </c>
    </row>
    <row r="79" spans="2:9">
      <c r="B79" s="2">
        <v>2</v>
      </c>
      <c r="C79" s="2" t="s">
        <v>410</v>
      </c>
      <c r="D79" s="2" t="s">
        <v>411</v>
      </c>
      <c r="E79" s="2" t="s">
        <v>294</v>
      </c>
      <c r="F79" s="2" t="s">
        <v>239</v>
      </c>
      <c r="G79" s="2" t="s">
        <v>412</v>
      </c>
      <c r="H79" s="2">
        <v>3.37</v>
      </c>
      <c r="I79" s="2">
        <v>6.74</v>
      </c>
    </row>
    <row r="80" spans="2:9">
      <c r="B80" s="2">
        <v>2</v>
      </c>
      <c r="C80" s="2" t="s">
        <v>413</v>
      </c>
      <c r="D80" s="2" t="s">
        <v>414</v>
      </c>
      <c r="E80" s="2" t="s">
        <v>294</v>
      </c>
      <c r="F80" s="2" t="s">
        <v>239</v>
      </c>
      <c r="G80" s="2" t="s">
        <v>415</v>
      </c>
      <c r="H80" s="2">
        <v>3.47</v>
      </c>
      <c r="I80" s="2">
        <v>6.94</v>
      </c>
    </row>
    <row r="81" spans="2:9">
      <c r="B81" s="2">
        <v>1</v>
      </c>
      <c r="C81" s="2" t="s">
        <v>416</v>
      </c>
      <c r="D81" s="2" t="s">
        <v>417</v>
      </c>
      <c r="E81" s="2" t="s">
        <v>26</v>
      </c>
      <c r="G81" s="2" t="s">
        <v>418</v>
      </c>
      <c r="H81" s="2">
        <v>0.5</v>
      </c>
      <c r="I81" s="2">
        <v>0.5</v>
      </c>
    </row>
    <row r="82" spans="2:9">
      <c r="B82" s="2">
        <v>1</v>
      </c>
      <c r="C82" s="2" t="s">
        <v>419</v>
      </c>
      <c r="D82" s="2" t="s">
        <v>420</v>
      </c>
      <c r="E82" s="2" t="s">
        <v>294</v>
      </c>
      <c r="F82" s="2" t="s">
        <v>239</v>
      </c>
      <c r="G82" s="2" t="s">
        <v>421</v>
      </c>
      <c r="H82" s="2">
        <v>3.37</v>
      </c>
      <c r="I82" s="2">
        <v>3.37</v>
      </c>
    </row>
    <row r="83" spans="2:9">
      <c r="B83" s="2">
        <v>1</v>
      </c>
      <c r="C83" s="2" t="s">
        <v>422</v>
      </c>
      <c r="D83" s="2" t="s">
        <v>423</v>
      </c>
      <c r="E83" s="2" t="s">
        <v>23</v>
      </c>
      <c r="G83" s="2" t="s">
        <v>424</v>
      </c>
      <c r="H83" s="2">
        <v>18.05</v>
      </c>
      <c r="I83" s="2">
        <v>18.05</v>
      </c>
    </row>
    <row r="84" spans="2:9">
      <c r="B84" s="2">
        <v>1</v>
      </c>
      <c r="C84" s="2" t="s">
        <v>425</v>
      </c>
      <c r="D84" s="2" t="s">
        <v>426</v>
      </c>
      <c r="E84" s="2" t="s">
        <v>298</v>
      </c>
      <c r="F84" s="2" t="s">
        <v>239</v>
      </c>
      <c r="G84" s="2" t="s">
        <v>427</v>
      </c>
      <c r="H84" s="2">
        <v>1.79</v>
      </c>
      <c r="I84" s="2">
        <v>1.79</v>
      </c>
    </row>
    <row r="85" spans="2:9">
      <c r="B85" s="2">
        <v>1</v>
      </c>
      <c r="C85" s="2" t="s">
        <v>428</v>
      </c>
      <c r="D85" s="2" t="s">
        <v>429</v>
      </c>
      <c r="E85" s="2" t="s">
        <v>23</v>
      </c>
      <c r="G85" s="2" t="s">
        <v>430</v>
      </c>
      <c r="H85" s="2">
        <v>18.11</v>
      </c>
      <c r="I85" s="2">
        <v>18.11</v>
      </c>
    </row>
    <row r="86" spans="2:9">
      <c r="B86" s="2">
        <v>1</v>
      </c>
      <c r="C86" s="2" t="s">
        <v>428</v>
      </c>
      <c r="D86" s="2" t="s">
        <v>431</v>
      </c>
      <c r="E86" s="2" t="s">
        <v>25</v>
      </c>
      <c r="G86" s="2" t="s">
        <v>430</v>
      </c>
      <c r="H86" s="2">
        <v>19.579999999999998</v>
      </c>
      <c r="I86" s="2">
        <v>19.579999999999998</v>
      </c>
    </row>
    <row r="87" spans="2:9">
      <c r="B87" s="2">
        <v>1</v>
      </c>
      <c r="C87" s="2" t="s">
        <v>428</v>
      </c>
      <c r="D87" s="2" t="s">
        <v>432</v>
      </c>
      <c r="E87" s="2" t="s">
        <v>26</v>
      </c>
      <c r="G87" s="2" t="s">
        <v>430</v>
      </c>
      <c r="H87" s="2">
        <v>21.46</v>
      </c>
      <c r="I87" s="2">
        <v>21.46</v>
      </c>
    </row>
    <row r="88" spans="2:9">
      <c r="B88" s="2">
        <v>1</v>
      </c>
      <c r="C88" s="2" t="s">
        <v>433</v>
      </c>
      <c r="D88" s="2" t="s">
        <v>434</v>
      </c>
      <c r="E88" s="2" t="s">
        <v>25</v>
      </c>
      <c r="G88" s="2" t="s">
        <v>435</v>
      </c>
      <c r="H88" s="2">
        <v>1.8</v>
      </c>
      <c r="I88" s="2">
        <v>1.8</v>
      </c>
    </row>
    <row r="89" spans="2:9">
      <c r="B89" s="2">
        <v>1</v>
      </c>
      <c r="C89" s="2" t="s">
        <v>433</v>
      </c>
      <c r="D89" s="2" t="s">
        <v>434</v>
      </c>
      <c r="E89" s="2" t="s">
        <v>26</v>
      </c>
      <c r="G89" s="2" t="s">
        <v>435</v>
      </c>
      <c r="H89" s="2">
        <v>1.8</v>
      </c>
      <c r="I89" s="2">
        <v>1.8</v>
      </c>
    </row>
    <row r="90" spans="2:9">
      <c r="B90" s="2">
        <v>1</v>
      </c>
      <c r="C90" s="2" t="s">
        <v>433</v>
      </c>
      <c r="D90" s="2" t="s">
        <v>434</v>
      </c>
      <c r="E90" s="2" t="s">
        <v>27</v>
      </c>
      <c r="G90" s="2" t="s">
        <v>435</v>
      </c>
      <c r="H90" s="2">
        <v>1.8</v>
      </c>
      <c r="I90" s="2">
        <v>1.8</v>
      </c>
    </row>
    <row r="91" spans="2:9">
      <c r="B91" s="2">
        <v>2</v>
      </c>
      <c r="C91" s="2" t="s">
        <v>436</v>
      </c>
      <c r="D91" s="2" t="s">
        <v>437</v>
      </c>
      <c r="E91" s="2" t="s">
        <v>23</v>
      </c>
      <c r="G91" s="2" t="s">
        <v>438</v>
      </c>
      <c r="H91" s="2">
        <v>18</v>
      </c>
      <c r="I91" s="2">
        <v>36</v>
      </c>
    </row>
    <row r="92" spans="2:9">
      <c r="B92" s="2">
        <v>1</v>
      </c>
      <c r="C92" s="2" t="s">
        <v>439</v>
      </c>
      <c r="D92" s="2" t="s">
        <v>440</v>
      </c>
      <c r="E92" s="2" t="s">
        <v>23</v>
      </c>
      <c r="G92" s="2" t="s">
        <v>441</v>
      </c>
      <c r="H92" s="2">
        <v>1.1000000000000001</v>
      </c>
      <c r="I92" s="2">
        <v>1.1000000000000001</v>
      </c>
    </row>
    <row r="93" spans="2:9">
      <c r="B93" s="2">
        <v>1</v>
      </c>
      <c r="C93" s="2" t="s">
        <v>442</v>
      </c>
      <c r="D93" s="2" t="s">
        <v>443</v>
      </c>
      <c r="E93" s="2" t="s">
        <v>25</v>
      </c>
      <c r="G93" s="2" t="s">
        <v>444</v>
      </c>
      <c r="H93" s="2">
        <v>0.49</v>
      </c>
      <c r="I93" s="2">
        <v>0.49</v>
      </c>
    </row>
    <row r="94" spans="2:9">
      <c r="B94" s="2">
        <v>1</v>
      </c>
      <c r="C94" s="2" t="s">
        <v>445</v>
      </c>
      <c r="D94" s="2" t="s">
        <v>446</v>
      </c>
      <c r="E94" s="2" t="s">
        <v>26</v>
      </c>
      <c r="G94" s="2" t="s">
        <v>447</v>
      </c>
      <c r="H94" s="2">
        <v>2.83</v>
      </c>
      <c r="I94" s="2">
        <v>2.83</v>
      </c>
    </row>
    <row r="95" spans="2:9">
      <c r="B95" s="2">
        <v>1</v>
      </c>
      <c r="C95" s="2" t="s">
        <v>448</v>
      </c>
      <c r="D95" s="2" t="s">
        <v>449</v>
      </c>
      <c r="E95" s="2" t="s">
        <v>25</v>
      </c>
      <c r="G95" s="2" t="s">
        <v>450</v>
      </c>
      <c r="H95" s="2">
        <v>0.49</v>
      </c>
      <c r="I95" s="2">
        <v>0.49</v>
      </c>
    </row>
    <row r="96" spans="2:9">
      <c r="B96" s="2">
        <v>1</v>
      </c>
      <c r="C96" s="2" t="s">
        <v>451</v>
      </c>
      <c r="D96" s="2" t="s">
        <v>452</v>
      </c>
      <c r="E96" s="2" t="s">
        <v>26</v>
      </c>
      <c r="G96" s="2" t="s">
        <v>453</v>
      </c>
      <c r="H96" s="2">
        <v>2.88</v>
      </c>
      <c r="I96" s="2">
        <v>2.88</v>
      </c>
    </row>
    <row r="97" spans="2:9">
      <c r="B97" s="2">
        <v>1</v>
      </c>
      <c r="C97" s="2" t="s">
        <v>454</v>
      </c>
      <c r="D97" s="2" t="s">
        <v>455</v>
      </c>
      <c r="E97" s="2" t="s">
        <v>28</v>
      </c>
      <c r="G97" s="2" t="s">
        <v>456</v>
      </c>
      <c r="H97" s="2">
        <v>1.03</v>
      </c>
      <c r="I97" s="2">
        <v>1.03</v>
      </c>
    </row>
    <row r="98" spans="2:9">
      <c r="B98" s="2">
        <v>1</v>
      </c>
      <c r="C98" s="2" t="s">
        <v>457</v>
      </c>
      <c r="D98" s="2" t="s">
        <v>458</v>
      </c>
      <c r="E98" s="2" t="s">
        <v>298</v>
      </c>
      <c r="G98" s="2" t="s">
        <v>459</v>
      </c>
      <c r="H98" s="2">
        <v>2.5499999999999998</v>
      </c>
      <c r="I98" s="2">
        <v>2.5499999999999998</v>
      </c>
    </row>
    <row r="99" spans="2:9">
      <c r="B99" s="2">
        <v>1</v>
      </c>
      <c r="C99" s="2" t="s">
        <v>460</v>
      </c>
      <c r="D99" s="2" t="s">
        <v>461</v>
      </c>
      <c r="E99" s="2" t="s">
        <v>462</v>
      </c>
      <c r="G99" s="2" t="s">
        <v>463</v>
      </c>
      <c r="H99" s="2">
        <v>1.24</v>
      </c>
      <c r="I99" s="2">
        <v>1.24</v>
      </c>
    </row>
    <row r="100" spans="2:9">
      <c r="B100" s="2">
        <v>1</v>
      </c>
      <c r="C100" s="2" t="s">
        <v>464</v>
      </c>
      <c r="D100" s="2" t="s">
        <v>465</v>
      </c>
      <c r="G100" s="2" t="s">
        <v>466</v>
      </c>
      <c r="H100" s="2">
        <v>36.97</v>
      </c>
      <c r="I100" s="2">
        <v>36.97</v>
      </c>
    </row>
    <row r="101" spans="2:9">
      <c r="B101" s="2">
        <v>1</v>
      </c>
      <c r="C101" s="2" t="s">
        <v>467</v>
      </c>
      <c r="D101" s="2" t="s">
        <v>468</v>
      </c>
      <c r="E101" s="2" t="s">
        <v>294</v>
      </c>
      <c r="F101" s="2" t="s">
        <v>239</v>
      </c>
      <c r="G101" s="2" t="s">
        <v>469</v>
      </c>
      <c r="H101" s="2">
        <v>1.99</v>
      </c>
      <c r="I101" s="2">
        <v>1.99</v>
      </c>
    </row>
    <row r="102" spans="2:9">
      <c r="B102" s="2">
        <v>1</v>
      </c>
      <c r="C102" s="2" t="s">
        <v>470</v>
      </c>
      <c r="D102" s="2" t="s">
        <v>471</v>
      </c>
      <c r="G102" s="2" t="s">
        <v>472</v>
      </c>
      <c r="H102" s="2">
        <v>34.340000000000003</v>
      </c>
      <c r="I102" s="2">
        <v>34.340000000000003</v>
      </c>
    </row>
    <row r="103" spans="2:9">
      <c r="B103" s="2">
        <v>11</v>
      </c>
      <c r="C103" s="2" t="s">
        <v>473</v>
      </c>
      <c r="D103" s="2" t="s">
        <v>474</v>
      </c>
      <c r="E103" s="2" t="s">
        <v>298</v>
      </c>
      <c r="F103" s="2" t="s">
        <v>273</v>
      </c>
      <c r="G103" s="2" t="s">
        <v>475</v>
      </c>
      <c r="H103" s="2">
        <v>2.2400000000000002</v>
      </c>
      <c r="I103" s="2">
        <v>24.64</v>
      </c>
    </row>
    <row r="104" spans="2:9">
      <c r="B104" s="2">
        <v>1</v>
      </c>
      <c r="C104" s="2" t="s">
        <v>476</v>
      </c>
      <c r="D104" s="2" t="s">
        <v>477</v>
      </c>
      <c r="G104" s="2" t="s">
        <v>478</v>
      </c>
      <c r="H104" s="2">
        <v>39.71</v>
      </c>
      <c r="I104" s="2">
        <v>39.71</v>
      </c>
    </row>
    <row r="105" spans="2:9">
      <c r="B105" s="2">
        <v>1</v>
      </c>
      <c r="C105" s="2" t="s">
        <v>479</v>
      </c>
      <c r="D105" s="2" t="s">
        <v>480</v>
      </c>
      <c r="G105" s="2" t="s">
        <v>481</v>
      </c>
      <c r="H105" s="2">
        <v>35.79</v>
      </c>
      <c r="I105" s="2">
        <v>35.79</v>
      </c>
    </row>
    <row r="106" spans="2:9">
      <c r="B106" s="2">
        <v>1</v>
      </c>
      <c r="C106" s="2" t="s">
        <v>482</v>
      </c>
      <c r="D106" s="2" t="s">
        <v>483</v>
      </c>
      <c r="E106" s="2" t="s">
        <v>484</v>
      </c>
      <c r="G106" s="2" t="s">
        <v>485</v>
      </c>
      <c r="H106" s="2">
        <v>0.16</v>
      </c>
      <c r="I106" s="2">
        <v>0.16</v>
      </c>
    </row>
    <row r="107" spans="2:9">
      <c r="B107" s="2">
        <v>555</v>
      </c>
      <c r="C107" s="2" t="s">
        <v>425</v>
      </c>
      <c r="D107" s="2" t="s">
        <v>426</v>
      </c>
      <c r="E107" s="2" t="s">
        <v>294</v>
      </c>
      <c r="F107" s="2" t="s">
        <v>239</v>
      </c>
      <c r="G107" s="2" t="s">
        <v>427</v>
      </c>
      <c r="H107" s="2">
        <v>1.79</v>
      </c>
      <c r="I107" s="2">
        <v>993.45</v>
      </c>
    </row>
    <row r="108" spans="2:9">
      <c r="B108" s="2">
        <v>4</v>
      </c>
      <c r="C108" s="2" t="s">
        <v>486</v>
      </c>
      <c r="D108" s="2" t="s">
        <v>487</v>
      </c>
      <c r="E108" s="2" t="s">
        <v>294</v>
      </c>
      <c r="F108" s="2" t="s">
        <v>239</v>
      </c>
      <c r="G108" s="2" t="s">
        <v>488</v>
      </c>
      <c r="H108" s="2">
        <v>1.96</v>
      </c>
      <c r="I108" s="2">
        <v>7.84</v>
      </c>
    </row>
    <row r="109" spans="2:9">
      <c r="B109" s="2">
        <v>1</v>
      </c>
      <c r="C109" s="2" t="s">
        <v>489</v>
      </c>
      <c r="D109" s="2" t="s">
        <v>490</v>
      </c>
      <c r="G109" s="2" t="s">
        <v>491</v>
      </c>
      <c r="H109" s="2">
        <v>1.28</v>
      </c>
      <c r="I109" s="2">
        <v>1.28</v>
      </c>
    </row>
    <row r="110" spans="2:9">
      <c r="B110" s="2">
        <v>1</v>
      </c>
      <c r="C110" s="2" t="s">
        <v>492</v>
      </c>
      <c r="D110" s="2" t="s">
        <v>493</v>
      </c>
      <c r="E110" s="2" t="s">
        <v>298</v>
      </c>
      <c r="F110" s="2" t="s">
        <v>239</v>
      </c>
      <c r="G110" s="2" t="s">
        <v>494</v>
      </c>
      <c r="H110" s="2">
        <v>0.8</v>
      </c>
      <c r="I110" s="2">
        <v>0.8</v>
      </c>
    </row>
    <row r="111" spans="2:9">
      <c r="B111" s="2">
        <v>1</v>
      </c>
      <c r="C111" s="2" t="s">
        <v>495</v>
      </c>
      <c r="D111" s="2" t="s">
        <v>496</v>
      </c>
      <c r="G111" s="2" t="s">
        <v>497</v>
      </c>
      <c r="H111" s="2">
        <v>4.24</v>
      </c>
      <c r="I111" s="2">
        <v>4.24</v>
      </c>
    </row>
    <row r="112" spans="2:9">
      <c r="B112" s="2">
        <v>1</v>
      </c>
      <c r="C112" s="2" t="s">
        <v>498</v>
      </c>
      <c r="D112" s="2" t="s">
        <v>499</v>
      </c>
      <c r="E112" s="2" t="s">
        <v>298</v>
      </c>
      <c r="F112" s="2" t="s">
        <v>239</v>
      </c>
      <c r="G112" s="2" t="s">
        <v>500</v>
      </c>
      <c r="H112" s="2">
        <v>0.51</v>
      </c>
      <c r="I112" s="2">
        <v>0.51</v>
      </c>
    </row>
    <row r="113" spans="2:9">
      <c r="B113" s="2">
        <v>1</v>
      </c>
      <c r="C113" s="2" t="s">
        <v>501</v>
      </c>
      <c r="D113" s="2" t="s">
        <v>502</v>
      </c>
      <c r="E113" s="2" t="s">
        <v>298</v>
      </c>
      <c r="F113" s="2" t="s">
        <v>239</v>
      </c>
      <c r="G113" s="2" t="s">
        <v>503</v>
      </c>
      <c r="H113" s="2">
        <v>0.76</v>
      </c>
      <c r="I113" s="2">
        <v>0.76</v>
      </c>
    </row>
    <row r="114" spans="2:9">
      <c r="B114" s="2">
        <v>1</v>
      </c>
      <c r="C114" s="2" t="s">
        <v>504</v>
      </c>
      <c r="D114" s="2" t="s">
        <v>505</v>
      </c>
      <c r="G114" s="2" t="s">
        <v>506</v>
      </c>
      <c r="H114" s="2">
        <v>1.46</v>
      </c>
      <c r="I114" s="2">
        <v>1.46</v>
      </c>
    </row>
    <row r="115" spans="2:9">
      <c r="B115" s="2">
        <v>1</v>
      </c>
      <c r="C115" s="2" t="s">
        <v>507</v>
      </c>
      <c r="D115" s="2" t="s">
        <v>508</v>
      </c>
      <c r="E115" s="2" t="s">
        <v>298</v>
      </c>
      <c r="F115" s="2" t="s">
        <v>239</v>
      </c>
      <c r="G115" s="2" t="s">
        <v>509</v>
      </c>
      <c r="H115" s="2">
        <v>0.48</v>
      </c>
      <c r="I115" s="2">
        <v>0.48</v>
      </c>
    </row>
    <row r="116" spans="2:9">
      <c r="B116" s="2">
        <v>1</v>
      </c>
      <c r="C116" s="2" t="s">
        <v>510</v>
      </c>
      <c r="D116" s="2" t="s">
        <v>511</v>
      </c>
      <c r="G116" s="2" t="s">
        <v>512</v>
      </c>
      <c r="H116" s="2">
        <v>0.69</v>
      </c>
      <c r="I116" s="2">
        <v>0.69</v>
      </c>
    </row>
    <row r="117" spans="2:9">
      <c r="B117" s="2">
        <v>1</v>
      </c>
      <c r="C117" s="2" t="s">
        <v>513</v>
      </c>
      <c r="D117" s="2" t="s">
        <v>514</v>
      </c>
      <c r="E117" s="2" t="s">
        <v>210</v>
      </c>
      <c r="G117" s="2" t="s">
        <v>515</v>
      </c>
      <c r="H117" s="2">
        <v>2.59</v>
      </c>
      <c r="I117" s="2">
        <v>2.59</v>
      </c>
    </row>
    <row r="118" spans="2:9">
      <c r="B118" s="2">
        <v>1</v>
      </c>
      <c r="C118" s="2" t="s">
        <v>516</v>
      </c>
      <c r="D118" s="2" t="s">
        <v>517</v>
      </c>
      <c r="G118" s="2" t="s">
        <v>518</v>
      </c>
      <c r="H118" s="2">
        <v>0.69</v>
      </c>
      <c r="I118" s="2">
        <v>0.69</v>
      </c>
    </row>
    <row r="119" spans="2:9">
      <c r="B119" s="2">
        <v>1</v>
      </c>
      <c r="C119" s="2" t="s">
        <v>519</v>
      </c>
      <c r="D119" s="2" t="s">
        <v>520</v>
      </c>
      <c r="E119" s="2" t="s">
        <v>294</v>
      </c>
      <c r="F119" s="2" t="s">
        <v>521</v>
      </c>
      <c r="G119" s="2" t="s">
        <v>522</v>
      </c>
      <c r="H119" s="2">
        <v>2.4900000000000002</v>
      </c>
      <c r="I119" s="2">
        <v>2.4900000000000002</v>
      </c>
    </row>
    <row r="120" spans="2:9">
      <c r="B120" s="2">
        <v>1</v>
      </c>
      <c r="C120" s="2" t="s">
        <v>523</v>
      </c>
      <c r="D120" s="2" t="s">
        <v>524</v>
      </c>
      <c r="E120" s="2" t="s">
        <v>294</v>
      </c>
      <c r="G120" s="2" t="s">
        <v>525</v>
      </c>
      <c r="H120" s="2">
        <v>10.16</v>
      </c>
      <c r="I120" s="2">
        <v>10.16</v>
      </c>
    </row>
    <row r="121" spans="2:9">
      <c r="B121" s="2">
        <v>1</v>
      </c>
      <c r="C121" s="2" t="s">
        <v>526</v>
      </c>
      <c r="D121" s="2" t="s">
        <v>527</v>
      </c>
      <c r="E121" s="2" t="s">
        <v>298</v>
      </c>
      <c r="F121" s="2" t="s">
        <v>528</v>
      </c>
      <c r="G121" s="2" t="s">
        <v>529</v>
      </c>
      <c r="H121" s="2">
        <v>1.1100000000000001</v>
      </c>
      <c r="I121" s="2">
        <v>1.1100000000000001</v>
      </c>
    </row>
    <row r="122" spans="2:9">
      <c r="B122" s="2">
        <v>1</v>
      </c>
      <c r="C122" s="2" t="s">
        <v>530</v>
      </c>
      <c r="D122" s="2" t="s">
        <v>531</v>
      </c>
      <c r="G122" s="2" t="s">
        <v>532</v>
      </c>
      <c r="H122" s="2">
        <v>28.56</v>
      </c>
      <c r="I122" s="2">
        <v>28.56</v>
      </c>
    </row>
    <row r="123" spans="2:9">
      <c r="B123" s="2">
        <v>1</v>
      </c>
      <c r="C123" s="2" t="s">
        <v>533</v>
      </c>
      <c r="D123" s="2" t="s">
        <v>534</v>
      </c>
      <c r="E123" s="2" t="s">
        <v>294</v>
      </c>
      <c r="F123" s="2" t="s">
        <v>239</v>
      </c>
      <c r="G123" s="2" t="s">
        <v>535</v>
      </c>
      <c r="H123" s="2">
        <v>2.4900000000000002</v>
      </c>
      <c r="I123" s="2">
        <v>2.4900000000000002</v>
      </c>
    </row>
    <row r="124" spans="2:9">
      <c r="B124" s="2">
        <v>1</v>
      </c>
      <c r="C124" s="2" t="s">
        <v>536</v>
      </c>
      <c r="D124" s="2" t="s">
        <v>537</v>
      </c>
      <c r="E124" s="2" t="s">
        <v>25</v>
      </c>
      <c r="G124" s="2" t="s">
        <v>538</v>
      </c>
      <c r="H124" s="2">
        <v>0.85</v>
      </c>
      <c r="I124" s="2">
        <v>0.85</v>
      </c>
    </row>
    <row r="125" spans="2:9">
      <c r="B125" s="2">
        <v>1</v>
      </c>
      <c r="C125" s="2" t="s">
        <v>539</v>
      </c>
      <c r="D125" s="2" t="s">
        <v>540</v>
      </c>
      <c r="E125" s="2" t="s">
        <v>204</v>
      </c>
      <c r="F125" s="2" t="s">
        <v>107</v>
      </c>
      <c r="G125" s="2" t="s">
        <v>541</v>
      </c>
      <c r="H125" s="2">
        <v>49.79</v>
      </c>
      <c r="I125" s="2">
        <v>49.79</v>
      </c>
    </row>
    <row r="126" spans="2:9">
      <c r="B126" s="2">
        <v>1</v>
      </c>
      <c r="C126" s="2" t="s">
        <v>542</v>
      </c>
      <c r="D126" s="2" t="s">
        <v>543</v>
      </c>
      <c r="E126" s="2" t="s">
        <v>204</v>
      </c>
      <c r="F126" s="2" t="s">
        <v>107</v>
      </c>
      <c r="G126" s="2" t="s">
        <v>544</v>
      </c>
      <c r="H126" s="2">
        <v>32.18</v>
      </c>
      <c r="I126" s="2">
        <v>32.18</v>
      </c>
    </row>
    <row r="127" spans="2:9">
      <c r="B127" s="2">
        <v>1</v>
      </c>
      <c r="C127" s="2" t="s">
        <v>545</v>
      </c>
      <c r="D127" s="2" t="s">
        <v>546</v>
      </c>
      <c r="E127" s="2" t="s">
        <v>273</v>
      </c>
      <c r="F127" s="2" t="s">
        <v>547</v>
      </c>
      <c r="G127" s="2" t="s">
        <v>548</v>
      </c>
      <c r="H127" s="2">
        <v>1.29</v>
      </c>
      <c r="I127" s="2">
        <v>1.29</v>
      </c>
    </row>
    <row r="128" spans="2:9">
      <c r="B128" s="2">
        <v>1</v>
      </c>
      <c r="C128" s="2" t="s">
        <v>549</v>
      </c>
      <c r="D128" s="2" t="s">
        <v>550</v>
      </c>
      <c r="E128" s="2" t="s">
        <v>239</v>
      </c>
      <c r="G128" s="2" t="s">
        <v>551</v>
      </c>
      <c r="H128" s="2">
        <v>5.48</v>
      </c>
      <c r="I128" s="2">
        <v>5.48</v>
      </c>
    </row>
    <row r="129" spans="2:9">
      <c r="B129" s="2">
        <v>2</v>
      </c>
      <c r="C129" s="2" t="s">
        <v>552</v>
      </c>
      <c r="D129" s="2" t="s">
        <v>553</v>
      </c>
      <c r="E129" s="2" t="s">
        <v>27</v>
      </c>
      <c r="G129" s="2" t="s">
        <v>554</v>
      </c>
      <c r="H129" s="2">
        <v>1.79</v>
      </c>
      <c r="I129" s="2">
        <v>3.58</v>
      </c>
    </row>
    <row r="130" spans="2:9">
      <c r="B130" s="2">
        <v>1</v>
      </c>
      <c r="C130" s="2" t="s">
        <v>555</v>
      </c>
      <c r="D130" s="2" t="s">
        <v>556</v>
      </c>
      <c r="G130" s="2" t="s">
        <v>557</v>
      </c>
      <c r="H130" s="2">
        <v>2.42</v>
      </c>
      <c r="I130" s="2">
        <v>2.42</v>
      </c>
    </row>
    <row r="131" spans="2:9">
      <c r="B131" s="2">
        <v>1</v>
      </c>
      <c r="C131" s="2" t="s">
        <v>558</v>
      </c>
      <c r="D131" s="2" t="s">
        <v>559</v>
      </c>
      <c r="E131" s="2" t="s">
        <v>23</v>
      </c>
      <c r="G131" s="2" t="s">
        <v>560</v>
      </c>
      <c r="H131" s="2">
        <v>3.57</v>
      </c>
      <c r="I131" s="2">
        <v>3.57</v>
      </c>
    </row>
    <row r="132" spans="2:9">
      <c r="B132" s="2">
        <v>1</v>
      </c>
      <c r="C132" s="2" t="s">
        <v>561</v>
      </c>
      <c r="D132" s="2" t="s">
        <v>562</v>
      </c>
      <c r="E132" s="2" t="s">
        <v>294</v>
      </c>
      <c r="G132" s="2" t="s">
        <v>563</v>
      </c>
      <c r="H132" s="2">
        <v>1.69</v>
      </c>
      <c r="I132" s="2">
        <v>1.69</v>
      </c>
    </row>
    <row r="133" spans="2:9">
      <c r="B133" s="2">
        <v>1</v>
      </c>
      <c r="C133" s="2" t="s">
        <v>564</v>
      </c>
      <c r="D133" s="2" t="s">
        <v>565</v>
      </c>
      <c r="E133" s="2" t="s">
        <v>107</v>
      </c>
      <c r="G133" s="2" t="s">
        <v>566</v>
      </c>
      <c r="H133" s="2">
        <v>0.25</v>
      </c>
      <c r="I133" s="2">
        <v>0.25</v>
      </c>
    </row>
    <row r="134" spans="2:9">
      <c r="B134" s="2">
        <v>1</v>
      </c>
      <c r="C134" s="2" t="s">
        <v>567</v>
      </c>
      <c r="D134" s="2" t="s">
        <v>568</v>
      </c>
      <c r="E134" s="2" t="s">
        <v>210</v>
      </c>
      <c r="G134" s="2" t="s">
        <v>569</v>
      </c>
      <c r="H134" s="2">
        <v>0.59</v>
      </c>
      <c r="I134" s="2">
        <v>0.59</v>
      </c>
    </row>
    <row r="135" spans="2:9">
      <c r="B135" s="2">
        <v>1</v>
      </c>
      <c r="C135" s="2" t="s">
        <v>570</v>
      </c>
      <c r="D135" s="2" t="s">
        <v>571</v>
      </c>
      <c r="E135" s="2" t="s">
        <v>572</v>
      </c>
      <c r="G135" s="2" t="s">
        <v>573</v>
      </c>
      <c r="H135" s="2">
        <v>0.28999999999999998</v>
      </c>
      <c r="I135" s="2">
        <v>0.28999999999999998</v>
      </c>
    </row>
    <row r="136" spans="2:9">
      <c r="B136" s="2">
        <v>1</v>
      </c>
      <c r="C136" s="2" t="s">
        <v>574</v>
      </c>
      <c r="D136" s="2" t="s">
        <v>575</v>
      </c>
      <c r="E136" s="2" t="s">
        <v>294</v>
      </c>
      <c r="G136" s="2" t="s">
        <v>576</v>
      </c>
      <c r="H136" s="2">
        <v>0.43</v>
      </c>
      <c r="I136" s="2">
        <v>0.43</v>
      </c>
    </row>
    <row r="137" spans="2:9">
      <c r="B137" s="2">
        <v>1</v>
      </c>
      <c r="C137" s="2" t="s">
        <v>577</v>
      </c>
      <c r="D137" s="2" t="s">
        <v>578</v>
      </c>
      <c r="E137" s="2" t="s">
        <v>107</v>
      </c>
      <c r="G137" s="2" t="s">
        <v>579</v>
      </c>
      <c r="H137" s="2">
        <v>1.49</v>
      </c>
      <c r="I137" s="2">
        <v>1.49</v>
      </c>
    </row>
    <row r="138" spans="2:9">
      <c r="B138" s="2">
        <v>1</v>
      </c>
      <c r="C138" s="2" t="s">
        <v>580</v>
      </c>
      <c r="D138" s="2" t="s">
        <v>274</v>
      </c>
      <c r="G138" s="2" t="s">
        <v>275</v>
      </c>
      <c r="H138" s="2">
        <v>0.34</v>
      </c>
      <c r="I138" s="2">
        <v>0.34</v>
      </c>
    </row>
    <row r="139" spans="2:9">
      <c r="B139" s="2">
        <v>1</v>
      </c>
      <c r="C139" s="2" t="s">
        <v>581</v>
      </c>
      <c r="D139" s="2" t="s">
        <v>582</v>
      </c>
      <c r="E139" s="2" t="s">
        <v>583</v>
      </c>
      <c r="G139" s="2" t="s">
        <v>584</v>
      </c>
      <c r="H139" s="2">
        <v>0.56999999999999995</v>
      </c>
      <c r="I139" s="2">
        <v>0.56999999999999995</v>
      </c>
    </row>
    <row r="140" spans="2:9">
      <c r="B140" s="2">
        <v>1</v>
      </c>
      <c r="C140" s="2" t="s">
        <v>585</v>
      </c>
      <c r="D140" s="2" t="s">
        <v>586</v>
      </c>
      <c r="E140" s="2" t="s">
        <v>23</v>
      </c>
      <c r="F140" s="2" t="s">
        <v>107</v>
      </c>
      <c r="G140" s="2" t="s">
        <v>587</v>
      </c>
      <c r="H140" s="2">
        <v>1.71</v>
      </c>
      <c r="I140" s="2">
        <v>1.71</v>
      </c>
    </row>
    <row r="141" spans="2:9">
      <c r="B141" s="2">
        <v>1</v>
      </c>
      <c r="C141" s="2" t="s">
        <v>588</v>
      </c>
      <c r="D141" s="2" t="s">
        <v>589</v>
      </c>
      <c r="E141" s="2" t="s">
        <v>590</v>
      </c>
      <c r="F141" s="2" t="s">
        <v>107</v>
      </c>
      <c r="G141" s="2" t="s">
        <v>591</v>
      </c>
      <c r="H141" s="2">
        <v>0.93</v>
      </c>
      <c r="I141" s="2">
        <v>0.93</v>
      </c>
    </row>
    <row r="142" spans="2:9">
      <c r="B142" s="2">
        <v>1</v>
      </c>
      <c r="C142" s="2" t="s">
        <v>592</v>
      </c>
      <c r="D142" s="2" t="s">
        <v>593</v>
      </c>
      <c r="E142" s="2" t="s">
        <v>23</v>
      </c>
      <c r="F142" s="2" t="s">
        <v>107</v>
      </c>
      <c r="G142" s="2" t="s">
        <v>594</v>
      </c>
      <c r="H142" s="2">
        <v>0.28999999999999998</v>
      </c>
      <c r="I142" s="2">
        <v>0.28999999999999998</v>
      </c>
    </row>
    <row r="143" spans="2:9">
      <c r="B143" s="2">
        <v>1</v>
      </c>
      <c r="C143" s="2" t="s">
        <v>100</v>
      </c>
      <c r="D143" s="2" t="s">
        <v>595</v>
      </c>
      <c r="E143" s="2" t="s">
        <v>27</v>
      </c>
      <c r="F143" s="2" t="s">
        <v>107</v>
      </c>
      <c r="G143" s="2" t="s">
        <v>596</v>
      </c>
      <c r="H143" s="2">
        <v>0.99</v>
      </c>
      <c r="I143" s="2">
        <v>0.99</v>
      </c>
    </row>
    <row r="144" spans="2:9">
      <c r="B144" s="2">
        <v>1</v>
      </c>
      <c r="C144" s="2" t="s">
        <v>597</v>
      </c>
      <c r="D144" s="2" t="s">
        <v>598</v>
      </c>
      <c r="E144" s="2" t="s">
        <v>294</v>
      </c>
      <c r="G144" s="2" t="s">
        <v>599</v>
      </c>
      <c r="H144" s="2">
        <v>1.1000000000000001</v>
      </c>
      <c r="I144" s="2">
        <v>1.1000000000000001</v>
      </c>
    </row>
    <row r="145" spans="2:9">
      <c r="B145" s="2">
        <v>1</v>
      </c>
      <c r="C145" s="2" t="s">
        <v>600</v>
      </c>
      <c r="D145" s="2" t="s">
        <v>601</v>
      </c>
      <c r="E145" s="2" t="s">
        <v>23</v>
      </c>
      <c r="F145" s="2" t="s">
        <v>273</v>
      </c>
      <c r="G145" s="2" t="s">
        <v>602</v>
      </c>
      <c r="H145" s="2">
        <v>0.69</v>
      </c>
      <c r="I145" s="2">
        <v>0.69</v>
      </c>
    </row>
    <row r="146" spans="2:9">
      <c r="B146" s="2">
        <v>1</v>
      </c>
      <c r="C146" s="2" t="s">
        <v>603</v>
      </c>
      <c r="D146" s="2" t="s">
        <v>604</v>
      </c>
      <c r="E146" s="2" t="s">
        <v>23</v>
      </c>
      <c r="F146" s="2" t="s">
        <v>273</v>
      </c>
      <c r="G146" s="2" t="s">
        <v>605</v>
      </c>
      <c r="H146" s="2">
        <v>1.19</v>
      </c>
      <c r="I146" s="2">
        <v>1.19</v>
      </c>
    </row>
    <row r="147" spans="2:9">
      <c r="B147" s="2">
        <v>1</v>
      </c>
      <c r="C147" s="2" t="s">
        <v>606</v>
      </c>
      <c r="D147" s="2" t="s">
        <v>607</v>
      </c>
      <c r="E147" s="2" t="s">
        <v>25</v>
      </c>
      <c r="G147" s="2" t="s">
        <v>608</v>
      </c>
      <c r="H147" s="2">
        <v>0.64</v>
      </c>
      <c r="I147" s="2">
        <v>0.64</v>
      </c>
    </row>
    <row r="148" spans="2:9">
      <c r="B148" s="2">
        <v>1</v>
      </c>
      <c r="C148" s="2" t="s">
        <v>609</v>
      </c>
      <c r="D148" s="2" t="s">
        <v>610</v>
      </c>
      <c r="E148" s="2" t="s">
        <v>23</v>
      </c>
      <c r="G148" s="2" t="s">
        <v>611</v>
      </c>
      <c r="H148" s="2">
        <v>0.25</v>
      </c>
      <c r="I148" s="2">
        <v>0.25</v>
      </c>
    </row>
    <row r="149" spans="2:9">
      <c r="B149" s="2">
        <v>4</v>
      </c>
      <c r="C149" s="2" t="s">
        <v>612</v>
      </c>
      <c r="D149" s="2" t="s">
        <v>613</v>
      </c>
      <c r="E149" s="2" t="s">
        <v>25</v>
      </c>
      <c r="F149" s="2" t="s">
        <v>614</v>
      </c>
      <c r="G149" s="2" t="s">
        <v>615</v>
      </c>
      <c r="H149" s="2">
        <v>0.14000000000000001</v>
      </c>
      <c r="I149" s="2">
        <v>0.56000000000000005</v>
      </c>
    </row>
    <row r="150" spans="2:9">
      <c r="B150" s="2">
        <v>1</v>
      </c>
      <c r="C150" s="2" t="s">
        <v>616</v>
      </c>
      <c r="D150" s="2" t="s">
        <v>617</v>
      </c>
      <c r="E150" s="2" t="s">
        <v>25</v>
      </c>
      <c r="F150" s="2" t="s">
        <v>273</v>
      </c>
      <c r="G150" s="2" t="s">
        <v>618</v>
      </c>
      <c r="H150" s="2">
        <v>0.59</v>
      </c>
      <c r="I150" s="2">
        <v>0.59</v>
      </c>
    </row>
    <row r="151" spans="2:9">
      <c r="B151" s="2">
        <v>1</v>
      </c>
      <c r="C151" s="2" t="s">
        <v>619</v>
      </c>
      <c r="D151" s="2" t="s">
        <v>620</v>
      </c>
      <c r="E151" s="2" t="s">
        <v>25</v>
      </c>
      <c r="F151" s="2" t="s">
        <v>107</v>
      </c>
      <c r="G151" s="2" t="s">
        <v>621</v>
      </c>
      <c r="H151" s="2">
        <v>0.64</v>
      </c>
      <c r="I151" s="2">
        <v>0.64</v>
      </c>
    </row>
    <row r="152" spans="2:9">
      <c r="B152" s="2">
        <v>1</v>
      </c>
      <c r="C152" s="2" t="s">
        <v>622</v>
      </c>
      <c r="D152" s="2" t="s">
        <v>623</v>
      </c>
      <c r="E152" s="2" t="s">
        <v>23</v>
      </c>
      <c r="F152" s="2" t="s">
        <v>107</v>
      </c>
      <c r="G152" s="2" t="s">
        <v>624</v>
      </c>
      <c r="H152" s="2">
        <v>0.42</v>
      </c>
      <c r="I152" s="2">
        <v>0.42</v>
      </c>
    </row>
    <row r="153" spans="2:9">
      <c r="B153" s="2">
        <v>1</v>
      </c>
      <c r="C153" s="2" t="s">
        <v>625</v>
      </c>
      <c r="D153" s="2" t="s">
        <v>626</v>
      </c>
      <c r="E153" s="2" t="s">
        <v>273</v>
      </c>
      <c r="G153" s="2" t="s">
        <v>627</v>
      </c>
      <c r="H153" s="2">
        <v>0.39</v>
      </c>
      <c r="I153" s="2">
        <v>0.39</v>
      </c>
    </row>
    <row r="154" spans="2:9">
      <c r="B154" s="2">
        <v>13</v>
      </c>
      <c r="C154" s="2" t="s">
        <v>628</v>
      </c>
      <c r="D154" s="2" t="s">
        <v>629</v>
      </c>
      <c r="E154" s="2" t="s">
        <v>23</v>
      </c>
      <c r="G154" s="2" t="s">
        <v>630</v>
      </c>
      <c r="H154" s="2">
        <v>0.49</v>
      </c>
      <c r="I154" s="2">
        <v>6.37</v>
      </c>
    </row>
    <row r="155" spans="2:9">
      <c r="B155" s="2">
        <v>11</v>
      </c>
      <c r="C155" s="2" t="s">
        <v>631</v>
      </c>
      <c r="D155" s="2" t="s">
        <v>632</v>
      </c>
      <c r="E155" s="2" t="s">
        <v>633</v>
      </c>
      <c r="G155" s="2" t="s">
        <v>634</v>
      </c>
      <c r="H155" s="2">
        <v>0.21</v>
      </c>
      <c r="I155" s="2">
        <v>2.31</v>
      </c>
    </row>
    <row r="156" spans="2:9">
      <c r="B156" s="2">
        <v>1</v>
      </c>
      <c r="C156" s="2" t="s">
        <v>631</v>
      </c>
      <c r="D156" s="2" t="s">
        <v>632</v>
      </c>
      <c r="E156" s="2" t="s">
        <v>635</v>
      </c>
      <c r="G156" s="2" t="s">
        <v>634</v>
      </c>
      <c r="H156" s="2">
        <v>0.21</v>
      </c>
      <c r="I156" s="2">
        <v>0.21</v>
      </c>
    </row>
    <row r="157" spans="2:9">
      <c r="B157" s="2">
        <v>1</v>
      </c>
      <c r="C157" s="2" t="s">
        <v>631</v>
      </c>
      <c r="D157" s="2" t="s">
        <v>632</v>
      </c>
      <c r="E157" s="2" t="s">
        <v>636</v>
      </c>
      <c r="G157" s="2" t="s">
        <v>634</v>
      </c>
      <c r="H157" s="2">
        <v>0.21</v>
      </c>
      <c r="I157" s="2">
        <v>0.21</v>
      </c>
    </row>
    <row r="158" spans="2:9">
      <c r="B158" s="2">
        <v>1</v>
      </c>
      <c r="C158" s="2" t="s">
        <v>631</v>
      </c>
      <c r="D158" s="2" t="s">
        <v>632</v>
      </c>
      <c r="E158" s="2" t="s">
        <v>637</v>
      </c>
      <c r="G158" s="2" t="s">
        <v>634</v>
      </c>
      <c r="H158" s="2">
        <v>0.21</v>
      </c>
      <c r="I158" s="2">
        <v>0.21</v>
      </c>
    </row>
    <row r="159" spans="2:9">
      <c r="B159" s="2">
        <v>11</v>
      </c>
      <c r="C159" s="2" t="s">
        <v>631</v>
      </c>
      <c r="D159" s="2" t="s">
        <v>632</v>
      </c>
      <c r="E159" s="2" t="s">
        <v>638</v>
      </c>
      <c r="G159" s="2" t="s">
        <v>634</v>
      </c>
      <c r="H159" s="2">
        <v>0.21</v>
      </c>
      <c r="I159" s="2">
        <v>2.31</v>
      </c>
    </row>
    <row r="160" spans="2:9">
      <c r="B160" s="2">
        <v>11</v>
      </c>
      <c r="C160" s="2" t="s">
        <v>631</v>
      </c>
      <c r="D160" s="2" t="s">
        <v>632</v>
      </c>
      <c r="E160" s="2" t="s">
        <v>639</v>
      </c>
      <c r="G160" s="2" t="s">
        <v>634</v>
      </c>
      <c r="H160" s="2">
        <v>0.21</v>
      </c>
      <c r="I160" s="2">
        <v>2.31</v>
      </c>
    </row>
    <row r="161" spans="2:9">
      <c r="B161" s="2">
        <v>1</v>
      </c>
      <c r="C161" s="2" t="s">
        <v>631</v>
      </c>
      <c r="D161" s="2" t="s">
        <v>632</v>
      </c>
      <c r="E161" s="2" t="s">
        <v>640</v>
      </c>
      <c r="G161" s="2" t="s">
        <v>634</v>
      </c>
      <c r="H161" s="2">
        <v>0.21</v>
      </c>
      <c r="I161" s="2">
        <v>0.21</v>
      </c>
    </row>
    <row r="162" spans="2:9">
      <c r="B162" s="2">
        <v>11</v>
      </c>
      <c r="C162" s="2" t="s">
        <v>631</v>
      </c>
      <c r="D162" s="2" t="s">
        <v>632</v>
      </c>
      <c r="E162" s="2" t="s">
        <v>641</v>
      </c>
      <c r="G162" s="2" t="s">
        <v>634</v>
      </c>
      <c r="H162" s="2">
        <v>0.21</v>
      </c>
      <c r="I162" s="2">
        <v>2.31</v>
      </c>
    </row>
    <row r="163" spans="2:9">
      <c r="B163" s="2">
        <v>1</v>
      </c>
      <c r="C163" s="2" t="s">
        <v>631</v>
      </c>
      <c r="D163" s="2" t="s">
        <v>632</v>
      </c>
      <c r="E163" s="2" t="s">
        <v>642</v>
      </c>
      <c r="G163" s="2" t="s">
        <v>634</v>
      </c>
      <c r="H163" s="2">
        <v>0.21</v>
      </c>
      <c r="I163" s="2">
        <v>0.21</v>
      </c>
    </row>
    <row r="164" spans="2:9">
      <c r="B164" s="2">
        <v>1</v>
      </c>
      <c r="C164" s="2" t="s">
        <v>631</v>
      </c>
      <c r="D164" s="2" t="s">
        <v>632</v>
      </c>
      <c r="E164" s="2" t="s">
        <v>643</v>
      </c>
      <c r="G164" s="2" t="s">
        <v>634</v>
      </c>
      <c r="H164" s="2">
        <v>0.21</v>
      </c>
      <c r="I164" s="2">
        <v>0.21</v>
      </c>
    </row>
    <row r="165" spans="2:9">
      <c r="B165" s="2">
        <v>1</v>
      </c>
      <c r="C165" s="2" t="s">
        <v>644</v>
      </c>
      <c r="D165" s="2" t="s">
        <v>645</v>
      </c>
      <c r="E165" s="2" t="s">
        <v>635</v>
      </c>
      <c r="G165" s="2" t="s">
        <v>646</v>
      </c>
      <c r="H165" s="2">
        <v>0.14000000000000001</v>
      </c>
      <c r="I165" s="2">
        <v>0.14000000000000001</v>
      </c>
    </row>
    <row r="166" spans="2:9">
      <c r="B166" s="2">
        <v>2</v>
      </c>
      <c r="C166" s="2" t="s">
        <v>75</v>
      </c>
      <c r="D166" s="2" t="s">
        <v>647</v>
      </c>
      <c r="E166" s="2" t="s">
        <v>23</v>
      </c>
      <c r="G166" s="2" t="s">
        <v>648</v>
      </c>
      <c r="H166" s="2">
        <v>0.74</v>
      </c>
      <c r="I166" s="2">
        <v>1.48</v>
      </c>
    </row>
    <row r="167" spans="2:9">
      <c r="B167" s="2">
        <v>1</v>
      </c>
      <c r="C167" s="2" t="s">
        <v>649</v>
      </c>
      <c r="D167" s="2" t="s">
        <v>650</v>
      </c>
      <c r="E167" s="2" t="s">
        <v>651</v>
      </c>
      <c r="G167" s="2" t="s">
        <v>652</v>
      </c>
      <c r="H167" s="2">
        <v>1.49</v>
      </c>
      <c r="I167" s="2">
        <v>1.49</v>
      </c>
    </row>
    <row r="168" spans="2:9">
      <c r="B168" s="2">
        <v>1</v>
      </c>
      <c r="C168" s="2" t="s">
        <v>653</v>
      </c>
      <c r="D168" s="2" t="s">
        <v>654</v>
      </c>
      <c r="E168" s="2" t="s">
        <v>23</v>
      </c>
      <c r="F168" s="2" t="s">
        <v>273</v>
      </c>
      <c r="G168" s="2" t="s">
        <v>655</v>
      </c>
      <c r="H168" s="2">
        <v>0.59</v>
      </c>
      <c r="I168" s="2">
        <v>0.59</v>
      </c>
    </row>
    <row r="169" spans="2:9">
      <c r="B169" s="2">
        <v>1</v>
      </c>
      <c r="C169" s="2" t="s">
        <v>656</v>
      </c>
      <c r="D169" s="2" t="s">
        <v>657</v>
      </c>
      <c r="E169" s="2" t="s">
        <v>23</v>
      </c>
      <c r="G169" s="2" t="s">
        <v>658</v>
      </c>
      <c r="H169" s="2">
        <v>0.16</v>
      </c>
      <c r="I169" s="2">
        <v>0.16</v>
      </c>
    </row>
    <row r="170" spans="2:9">
      <c r="B170" s="97">
        <v>1111</v>
      </c>
      <c r="C170" s="2" t="s">
        <v>656</v>
      </c>
      <c r="D170" s="2" t="s">
        <v>657</v>
      </c>
      <c r="E170" s="2" t="s">
        <v>651</v>
      </c>
      <c r="G170" s="2" t="s">
        <v>658</v>
      </c>
      <c r="H170" s="2">
        <v>0.16</v>
      </c>
      <c r="I170" s="2">
        <v>177.76</v>
      </c>
    </row>
    <row r="171" spans="2:9">
      <c r="B171" s="2">
        <v>1</v>
      </c>
      <c r="C171" s="2" t="s">
        <v>656</v>
      </c>
      <c r="D171" s="2" t="s">
        <v>657</v>
      </c>
      <c r="E171" s="2" t="s">
        <v>25</v>
      </c>
      <c r="G171" s="2" t="s">
        <v>658</v>
      </c>
      <c r="H171" s="2">
        <v>0.16</v>
      </c>
      <c r="I171" s="2">
        <v>0.16</v>
      </c>
    </row>
    <row r="172" spans="2:9">
      <c r="B172" s="2">
        <v>1</v>
      </c>
      <c r="C172" s="2" t="s">
        <v>656</v>
      </c>
      <c r="D172" s="2" t="s">
        <v>657</v>
      </c>
      <c r="E172" s="2" t="s">
        <v>67</v>
      </c>
      <c r="G172" s="2" t="s">
        <v>658</v>
      </c>
      <c r="H172" s="2">
        <v>0.16</v>
      </c>
      <c r="I172" s="2">
        <v>0.16</v>
      </c>
    </row>
    <row r="173" spans="2:9">
      <c r="B173" s="2">
        <v>1</v>
      </c>
      <c r="C173" s="2" t="s">
        <v>656</v>
      </c>
      <c r="D173" s="2" t="s">
        <v>657</v>
      </c>
      <c r="E173" s="2" t="s">
        <v>26</v>
      </c>
      <c r="G173" s="2" t="s">
        <v>658</v>
      </c>
      <c r="H173" s="2">
        <v>0.16</v>
      </c>
      <c r="I173" s="2">
        <v>0.16</v>
      </c>
    </row>
    <row r="174" spans="2:9">
      <c r="B174" s="2">
        <v>1</v>
      </c>
      <c r="C174" s="2" t="s">
        <v>656</v>
      </c>
      <c r="D174" s="2" t="s">
        <v>657</v>
      </c>
      <c r="E174" s="2" t="s">
        <v>90</v>
      </c>
      <c r="G174" s="2" t="s">
        <v>658</v>
      </c>
      <c r="H174" s="2">
        <v>0.16</v>
      </c>
      <c r="I174" s="2">
        <v>0.16</v>
      </c>
    </row>
    <row r="175" spans="2:9">
      <c r="B175" s="2">
        <v>11</v>
      </c>
      <c r="C175" s="2" t="s">
        <v>656</v>
      </c>
      <c r="D175" s="2" t="s">
        <v>657</v>
      </c>
      <c r="E175" s="2" t="s">
        <v>27</v>
      </c>
      <c r="G175" s="2" t="s">
        <v>658</v>
      </c>
      <c r="H175" s="2">
        <v>0.16</v>
      </c>
      <c r="I175" s="2">
        <v>1.76</v>
      </c>
    </row>
    <row r="176" spans="2:9">
      <c r="B176" s="2">
        <v>12</v>
      </c>
      <c r="C176" s="2" t="s">
        <v>656</v>
      </c>
      <c r="D176" s="2" t="s">
        <v>657</v>
      </c>
      <c r="E176" s="2" t="s">
        <v>28</v>
      </c>
      <c r="G176" s="2" t="s">
        <v>658</v>
      </c>
      <c r="H176" s="2">
        <v>0.16</v>
      </c>
      <c r="I176" s="2">
        <v>1.92</v>
      </c>
    </row>
    <row r="177" spans="2:9">
      <c r="B177" s="2">
        <v>1</v>
      </c>
      <c r="C177" s="2" t="s">
        <v>656</v>
      </c>
      <c r="D177" s="2" t="s">
        <v>657</v>
      </c>
      <c r="E177" s="2" t="s">
        <v>29</v>
      </c>
      <c r="G177" s="2" t="s">
        <v>658</v>
      </c>
      <c r="H177" s="2">
        <v>0.16</v>
      </c>
      <c r="I177" s="2">
        <v>0.16</v>
      </c>
    </row>
    <row r="178" spans="2:9">
      <c r="B178" s="2">
        <v>1</v>
      </c>
      <c r="C178" s="2" t="s">
        <v>659</v>
      </c>
      <c r="D178" s="2" t="s">
        <v>660</v>
      </c>
      <c r="G178" s="2" t="s">
        <v>661</v>
      </c>
      <c r="H178" s="2">
        <v>36.119999999999997</v>
      </c>
      <c r="I178" s="2">
        <v>36.119999999999997</v>
      </c>
    </row>
    <row r="179" spans="2:9">
      <c r="B179" s="2">
        <v>1</v>
      </c>
      <c r="C179" s="2" t="s">
        <v>662</v>
      </c>
      <c r="D179" s="2" t="s">
        <v>262</v>
      </c>
      <c r="E179" s="2" t="s">
        <v>25</v>
      </c>
      <c r="F179" s="2" t="s">
        <v>107</v>
      </c>
      <c r="G179" s="2" t="s">
        <v>264</v>
      </c>
      <c r="H179" s="2">
        <v>0.69</v>
      </c>
      <c r="I179" s="2">
        <v>0.69</v>
      </c>
    </row>
    <row r="180" spans="2:9">
      <c r="B180" s="2">
        <v>1</v>
      </c>
      <c r="C180" s="2" t="s">
        <v>662</v>
      </c>
      <c r="D180" s="2" t="s">
        <v>262</v>
      </c>
      <c r="E180" s="2" t="s">
        <v>25</v>
      </c>
      <c r="F180" s="2" t="s">
        <v>210</v>
      </c>
      <c r="G180" s="2" t="s">
        <v>264</v>
      </c>
      <c r="H180" s="2">
        <v>0.69</v>
      </c>
      <c r="I180" s="2">
        <v>0.69</v>
      </c>
    </row>
    <row r="181" spans="2:9">
      <c r="B181" s="2">
        <v>1</v>
      </c>
      <c r="C181" s="2" t="s">
        <v>662</v>
      </c>
      <c r="D181" s="2" t="s">
        <v>262</v>
      </c>
      <c r="E181" s="2" t="s">
        <v>25</v>
      </c>
      <c r="F181" s="2" t="s">
        <v>212</v>
      </c>
      <c r="G181" s="2" t="s">
        <v>264</v>
      </c>
      <c r="H181" s="2">
        <v>0.69</v>
      </c>
      <c r="I181" s="2">
        <v>0.69</v>
      </c>
    </row>
    <row r="182" spans="2:9">
      <c r="B182" s="2">
        <v>1</v>
      </c>
      <c r="C182" s="2" t="s">
        <v>662</v>
      </c>
      <c r="D182" s="2" t="s">
        <v>262</v>
      </c>
      <c r="E182" s="2" t="s">
        <v>25</v>
      </c>
      <c r="F182" s="2" t="s">
        <v>213</v>
      </c>
      <c r="G182" s="2" t="s">
        <v>264</v>
      </c>
      <c r="H182" s="2">
        <v>0.69</v>
      </c>
      <c r="I182" s="2">
        <v>0.69</v>
      </c>
    </row>
    <row r="183" spans="2:9">
      <c r="B183" s="2">
        <v>1</v>
      </c>
      <c r="C183" s="2" t="s">
        <v>662</v>
      </c>
      <c r="D183" s="2" t="s">
        <v>262</v>
      </c>
      <c r="E183" s="2" t="s">
        <v>25</v>
      </c>
      <c r="F183" s="2" t="s">
        <v>263</v>
      </c>
      <c r="G183" s="2" t="s">
        <v>264</v>
      </c>
      <c r="H183" s="2">
        <v>0.69</v>
      </c>
      <c r="I183" s="2">
        <v>0.69</v>
      </c>
    </row>
    <row r="184" spans="2:9">
      <c r="B184" s="2">
        <v>1</v>
      </c>
      <c r="C184" s="2" t="s">
        <v>662</v>
      </c>
      <c r="D184" s="2" t="s">
        <v>262</v>
      </c>
      <c r="E184" s="2" t="s">
        <v>25</v>
      </c>
      <c r="F184" s="2" t="s">
        <v>214</v>
      </c>
      <c r="G184" s="2" t="s">
        <v>264</v>
      </c>
      <c r="H184" s="2">
        <v>0.69</v>
      </c>
      <c r="I184" s="2">
        <v>0.69</v>
      </c>
    </row>
    <row r="185" spans="2:9">
      <c r="B185" s="2">
        <v>1</v>
      </c>
      <c r="C185" s="2" t="s">
        <v>662</v>
      </c>
      <c r="D185" s="2" t="s">
        <v>262</v>
      </c>
      <c r="E185" s="2" t="s">
        <v>25</v>
      </c>
      <c r="F185" s="2" t="s">
        <v>265</v>
      </c>
      <c r="G185" s="2" t="s">
        <v>264</v>
      </c>
      <c r="H185" s="2">
        <v>0.69</v>
      </c>
      <c r="I185" s="2">
        <v>0.69</v>
      </c>
    </row>
    <row r="186" spans="2:9">
      <c r="B186" s="2">
        <v>1</v>
      </c>
      <c r="C186" s="2" t="s">
        <v>662</v>
      </c>
      <c r="D186" s="2" t="s">
        <v>262</v>
      </c>
      <c r="E186" s="2" t="s">
        <v>25</v>
      </c>
      <c r="F186" s="2" t="s">
        <v>266</v>
      </c>
      <c r="G186" s="2" t="s">
        <v>264</v>
      </c>
      <c r="H186" s="2">
        <v>0.69</v>
      </c>
      <c r="I186" s="2">
        <v>0.69</v>
      </c>
    </row>
    <row r="187" spans="2:9">
      <c r="B187" s="2">
        <v>1</v>
      </c>
      <c r="C187" s="2" t="s">
        <v>662</v>
      </c>
      <c r="D187" s="2" t="s">
        <v>262</v>
      </c>
      <c r="E187" s="2" t="s">
        <v>25</v>
      </c>
      <c r="F187" s="2" t="s">
        <v>268</v>
      </c>
      <c r="G187" s="2" t="s">
        <v>264</v>
      </c>
      <c r="H187" s="2">
        <v>0.69</v>
      </c>
      <c r="I187" s="2">
        <v>0.69</v>
      </c>
    </row>
    <row r="188" spans="2:9">
      <c r="B188" s="2">
        <v>1</v>
      </c>
      <c r="C188" s="2" t="s">
        <v>662</v>
      </c>
      <c r="D188" s="2" t="s">
        <v>262</v>
      </c>
      <c r="E188" s="2" t="s">
        <v>25</v>
      </c>
      <c r="F188" s="2" t="s">
        <v>310</v>
      </c>
      <c r="G188" s="2" t="s">
        <v>264</v>
      </c>
      <c r="H188" s="2">
        <v>0.69</v>
      </c>
      <c r="I188" s="2">
        <v>0.69</v>
      </c>
    </row>
    <row r="189" spans="2:9">
      <c r="B189" s="2">
        <v>1</v>
      </c>
      <c r="C189" s="2" t="s">
        <v>662</v>
      </c>
      <c r="D189" s="2" t="s">
        <v>262</v>
      </c>
      <c r="E189" s="2" t="s">
        <v>25</v>
      </c>
      <c r="F189" s="2" t="s">
        <v>269</v>
      </c>
      <c r="G189" s="2" t="s">
        <v>264</v>
      </c>
      <c r="H189" s="2">
        <v>0.69</v>
      </c>
      <c r="I189" s="2">
        <v>0.69</v>
      </c>
    </row>
    <row r="190" spans="2:9">
      <c r="B190" s="2">
        <v>1</v>
      </c>
      <c r="C190" s="2" t="s">
        <v>662</v>
      </c>
      <c r="D190" s="2" t="s">
        <v>262</v>
      </c>
      <c r="E190" s="2" t="s">
        <v>25</v>
      </c>
      <c r="F190" s="2" t="s">
        <v>663</v>
      </c>
      <c r="G190" s="2" t="s">
        <v>264</v>
      </c>
      <c r="H190" s="2">
        <v>0.69</v>
      </c>
      <c r="I190" s="2">
        <v>0.69</v>
      </c>
    </row>
    <row r="191" spans="2:9">
      <c r="B191" s="2">
        <v>1</v>
      </c>
      <c r="C191" s="2" t="s">
        <v>662</v>
      </c>
      <c r="D191" s="2" t="s">
        <v>262</v>
      </c>
      <c r="E191" s="2" t="s">
        <v>25</v>
      </c>
      <c r="F191" s="2" t="s">
        <v>664</v>
      </c>
      <c r="G191" s="2" t="s">
        <v>264</v>
      </c>
      <c r="H191" s="2">
        <v>0.69</v>
      </c>
      <c r="I191" s="2">
        <v>0.69</v>
      </c>
    </row>
    <row r="192" spans="2:9">
      <c r="B192" s="2">
        <v>1</v>
      </c>
      <c r="C192" s="2" t="s">
        <v>662</v>
      </c>
      <c r="D192" s="2" t="s">
        <v>262</v>
      </c>
      <c r="E192" s="2" t="s">
        <v>25</v>
      </c>
      <c r="F192" s="2" t="s">
        <v>311</v>
      </c>
      <c r="G192" s="2" t="s">
        <v>264</v>
      </c>
      <c r="H192" s="2">
        <v>0.69</v>
      </c>
      <c r="I192" s="2">
        <v>0.69</v>
      </c>
    </row>
    <row r="193" spans="2:9">
      <c r="B193" s="2">
        <v>1</v>
      </c>
      <c r="C193" s="2" t="s">
        <v>662</v>
      </c>
      <c r="D193" s="2" t="s">
        <v>262</v>
      </c>
      <c r="E193" s="2" t="s">
        <v>25</v>
      </c>
      <c r="F193" s="2" t="s">
        <v>302</v>
      </c>
      <c r="G193" s="2" t="s">
        <v>264</v>
      </c>
      <c r="H193" s="2">
        <v>0.69</v>
      </c>
      <c r="I193" s="2">
        <v>0.69</v>
      </c>
    </row>
    <row r="194" spans="2:9">
      <c r="B194" s="2">
        <v>1</v>
      </c>
      <c r="C194" s="2" t="s">
        <v>662</v>
      </c>
      <c r="D194" s="2" t="s">
        <v>262</v>
      </c>
      <c r="E194" s="2" t="s">
        <v>26</v>
      </c>
      <c r="F194" s="2" t="s">
        <v>107</v>
      </c>
      <c r="G194" s="2" t="s">
        <v>264</v>
      </c>
      <c r="H194" s="2">
        <v>0.69</v>
      </c>
      <c r="I194" s="2">
        <v>0.69</v>
      </c>
    </row>
    <row r="195" spans="2:9">
      <c r="B195" s="2">
        <v>1</v>
      </c>
      <c r="C195" s="2" t="s">
        <v>662</v>
      </c>
      <c r="D195" s="2" t="s">
        <v>262</v>
      </c>
      <c r="E195" s="2" t="s">
        <v>26</v>
      </c>
      <c r="F195" s="2" t="s">
        <v>210</v>
      </c>
      <c r="G195" s="2" t="s">
        <v>264</v>
      </c>
      <c r="H195" s="2">
        <v>0.69</v>
      </c>
      <c r="I195" s="2">
        <v>0.69</v>
      </c>
    </row>
    <row r="196" spans="2:9">
      <c r="B196" s="2">
        <v>1</v>
      </c>
      <c r="C196" s="2" t="s">
        <v>662</v>
      </c>
      <c r="D196" s="2" t="s">
        <v>262</v>
      </c>
      <c r="E196" s="2" t="s">
        <v>26</v>
      </c>
      <c r="F196" s="2" t="s">
        <v>212</v>
      </c>
      <c r="G196" s="2" t="s">
        <v>264</v>
      </c>
      <c r="H196" s="2">
        <v>0.69</v>
      </c>
      <c r="I196" s="2">
        <v>0.69</v>
      </c>
    </row>
    <row r="197" spans="2:9">
      <c r="B197" s="2">
        <v>1</v>
      </c>
      <c r="C197" s="2" t="s">
        <v>662</v>
      </c>
      <c r="D197" s="2" t="s">
        <v>262</v>
      </c>
      <c r="E197" s="2" t="s">
        <v>26</v>
      </c>
      <c r="F197" s="2" t="s">
        <v>213</v>
      </c>
      <c r="G197" s="2" t="s">
        <v>264</v>
      </c>
      <c r="H197" s="2">
        <v>0.69</v>
      </c>
      <c r="I197" s="2">
        <v>0.69</v>
      </c>
    </row>
    <row r="198" spans="2:9">
      <c r="B198" s="2">
        <v>1</v>
      </c>
      <c r="C198" s="2" t="s">
        <v>662</v>
      </c>
      <c r="D198" s="2" t="s">
        <v>262</v>
      </c>
      <c r="E198" s="2" t="s">
        <v>26</v>
      </c>
      <c r="F198" s="2" t="s">
        <v>263</v>
      </c>
      <c r="G198" s="2" t="s">
        <v>264</v>
      </c>
      <c r="H198" s="2">
        <v>0.69</v>
      </c>
      <c r="I198" s="2">
        <v>0.69</v>
      </c>
    </row>
    <row r="199" spans="2:9">
      <c r="B199" s="2">
        <v>1</v>
      </c>
      <c r="C199" s="2" t="s">
        <v>662</v>
      </c>
      <c r="D199" s="2" t="s">
        <v>262</v>
      </c>
      <c r="E199" s="2" t="s">
        <v>26</v>
      </c>
      <c r="F199" s="2" t="s">
        <v>214</v>
      </c>
      <c r="G199" s="2" t="s">
        <v>264</v>
      </c>
      <c r="H199" s="2">
        <v>0.69</v>
      </c>
      <c r="I199" s="2">
        <v>0.69</v>
      </c>
    </row>
    <row r="200" spans="2:9">
      <c r="B200" s="2">
        <v>1</v>
      </c>
      <c r="C200" s="2" t="s">
        <v>662</v>
      </c>
      <c r="D200" s="2" t="s">
        <v>262</v>
      </c>
      <c r="E200" s="2" t="s">
        <v>26</v>
      </c>
      <c r="F200" s="2" t="s">
        <v>265</v>
      </c>
      <c r="G200" s="2" t="s">
        <v>264</v>
      </c>
      <c r="H200" s="2">
        <v>0.69</v>
      </c>
      <c r="I200" s="2">
        <v>0.69</v>
      </c>
    </row>
    <row r="201" spans="2:9">
      <c r="B201" s="2">
        <v>11</v>
      </c>
      <c r="C201" s="2" t="s">
        <v>662</v>
      </c>
      <c r="D201" s="2" t="s">
        <v>262</v>
      </c>
      <c r="E201" s="2" t="s">
        <v>26</v>
      </c>
      <c r="F201" s="2" t="s">
        <v>266</v>
      </c>
      <c r="G201" s="2" t="s">
        <v>264</v>
      </c>
      <c r="H201" s="2">
        <v>0.69</v>
      </c>
      <c r="I201" s="2">
        <v>7.59</v>
      </c>
    </row>
    <row r="202" spans="2:9">
      <c r="B202" s="2">
        <v>11</v>
      </c>
      <c r="C202" s="2" t="s">
        <v>662</v>
      </c>
      <c r="D202" s="2" t="s">
        <v>262</v>
      </c>
      <c r="E202" s="2" t="s">
        <v>26</v>
      </c>
      <c r="F202" s="2" t="s">
        <v>268</v>
      </c>
      <c r="G202" s="2" t="s">
        <v>264</v>
      </c>
      <c r="H202" s="2">
        <v>0.69</v>
      </c>
      <c r="I202" s="2">
        <v>7.59</v>
      </c>
    </row>
    <row r="203" spans="2:9">
      <c r="B203" s="2">
        <v>1</v>
      </c>
      <c r="C203" s="2" t="s">
        <v>662</v>
      </c>
      <c r="D203" s="2" t="s">
        <v>262</v>
      </c>
      <c r="E203" s="2" t="s">
        <v>26</v>
      </c>
      <c r="F203" s="2" t="s">
        <v>310</v>
      </c>
      <c r="G203" s="2" t="s">
        <v>264</v>
      </c>
      <c r="H203" s="2">
        <v>0.69</v>
      </c>
      <c r="I203" s="2">
        <v>0.69</v>
      </c>
    </row>
    <row r="204" spans="2:9">
      <c r="B204" s="2">
        <v>11</v>
      </c>
      <c r="C204" s="2" t="s">
        <v>662</v>
      </c>
      <c r="D204" s="2" t="s">
        <v>262</v>
      </c>
      <c r="E204" s="2" t="s">
        <v>26</v>
      </c>
      <c r="F204" s="2" t="s">
        <v>663</v>
      </c>
      <c r="G204" s="2" t="s">
        <v>264</v>
      </c>
      <c r="H204" s="2">
        <v>0.69</v>
      </c>
      <c r="I204" s="2">
        <v>7.59</v>
      </c>
    </row>
    <row r="205" spans="2:9">
      <c r="B205" s="2">
        <v>11</v>
      </c>
      <c r="C205" s="2" t="s">
        <v>662</v>
      </c>
      <c r="D205" s="2" t="s">
        <v>262</v>
      </c>
      <c r="E205" s="2" t="s">
        <v>26</v>
      </c>
      <c r="F205" s="2" t="s">
        <v>311</v>
      </c>
      <c r="G205" s="2" t="s">
        <v>264</v>
      </c>
      <c r="H205" s="2">
        <v>0.69</v>
      </c>
      <c r="I205" s="2">
        <v>7.59</v>
      </c>
    </row>
    <row r="206" spans="2:9">
      <c r="B206" s="2">
        <v>11</v>
      </c>
      <c r="C206" s="2" t="s">
        <v>662</v>
      </c>
      <c r="D206" s="2" t="s">
        <v>262</v>
      </c>
      <c r="E206" s="2" t="s">
        <v>26</v>
      </c>
      <c r="F206" s="2" t="s">
        <v>302</v>
      </c>
      <c r="G206" s="2" t="s">
        <v>264</v>
      </c>
      <c r="H206" s="2">
        <v>0.69</v>
      </c>
      <c r="I206" s="2">
        <v>7.59</v>
      </c>
    </row>
    <row r="207" spans="2:9">
      <c r="B207" s="2">
        <v>1</v>
      </c>
      <c r="C207" s="2" t="s">
        <v>662</v>
      </c>
      <c r="D207" s="2" t="s">
        <v>262</v>
      </c>
      <c r="E207" s="2" t="s">
        <v>90</v>
      </c>
      <c r="F207" s="2" t="s">
        <v>107</v>
      </c>
      <c r="G207" s="2" t="s">
        <v>264</v>
      </c>
      <c r="H207" s="2">
        <v>0.69</v>
      </c>
      <c r="I207" s="2">
        <v>0.69</v>
      </c>
    </row>
    <row r="208" spans="2:9">
      <c r="B208" s="2">
        <v>1</v>
      </c>
      <c r="C208" s="2" t="s">
        <v>662</v>
      </c>
      <c r="D208" s="2" t="s">
        <v>262</v>
      </c>
      <c r="E208" s="2" t="s">
        <v>90</v>
      </c>
      <c r="F208" s="2" t="s">
        <v>210</v>
      </c>
      <c r="G208" s="2" t="s">
        <v>264</v>
      </c>
      <c r="H208" s="2">
        <v>0.69</v>
      </c>
      <c r="I208" s="2">
        <v>0.69</v>
      </c>
    </row>
    <row r="209" spans="2:9">
      <c r="B209" s="2">
        <v>1</v>
      </c>
      <c r="C209" s="2" t="s">
        <v>662</v>
      </c>
      <c r="D209" s="2" t="s">
        <v>262</v>
      </c>
      <c r="E209" s="2" t="s">
        <v>90</v>
      </c>
      <c r="F209" s="2" t="s">
        <v>212</v>
      </c>
      <c r="G209" s="2" t="s">
        <v>264</v>
      </c>
      <c r="H209" s="2">
        <v>0.69</v>
      </c>
      <c r="I209" s="2">
        <v>0.69</v>
      </c>
    </row>
    <row r="210" spans="2:9">
      <c r="B210" s="2">
        <v>1</v>
      </c>
      <c r="C210" s="2" t="s">
        <v>662</v>
      </c>
      <c r="D210" s="2" t="s">
        <v>262</v>
      </c>
      <c r="E210" s="2" t="s">
        <v>90</v>
      </c>
      <c r="F210" s="2" t="s">
        <v>213</v>
      </c>
      <c r="G210" s="2" t="s">
        <v>264</v>
      </c>
      <c r="H210" s="2">
        <v>0.69</v>
      </c>
      <c r="I210" s="2">
        <v>0.69</v>
      </c>
    </row>
    <row r="211" spans="2:9">
      <c r="B211" s="2">
        <v>1</v>
      </c>
      <c r="C211" s="2" t="s">
        <v>662</v>
      </c>
      <c r="D211" s="2" t="s">
        <v>262</v>
      </c>
      <c r="E211" s="2" t="s">
        <v>90</v>
      </c>
      <c r="F211" s="2" t="s">
        <v>263</v>
      </c>
      <c r="G211" s="2" t="s">
        <v>264</v>
      </c>
      <c r="H211" s="2">
        <v>0.69</v>
      </c>
      <c r="I211" s="2">
        <v>0.69</v>
      </c>
    </row>
    <row r="212" spans="2:9">
      <c r="B212" s="2">
        <v>1</v>
      </c>
      <c r="C212" s="2" t="s">
        <v>662</v>
      </c>
      <c r="D212" s="2" t="s">
        <v>262</v>
      </c>
      <c r="E212" s="2" t="s">
        <v>90</v>
      </c>
      <c r="F212" s="2" t="s">
        <v>214</v>
      </c>
      <c r="G212" s="2" t="s">
        <v>264</v>
      </c>
      <c r="H212" s="2">
        <v>0.69</v>
      </c>
      <c r="I212" s="2">
        <v>0.69</v>
      </c>
    </row>
    <row r="213" spans="2:9">
      <c r="B213" s="2">
        <v>1</v>
      </c>
      <c r="C213" s="2" t="s">
        <v>662</v>
      </c>
      <c r="D213" s="2" t="s">
        <v>262</v>
      </c>
      <c r="E213" s="2" t="s">
        <v>90</v>
      </c>
      <c r="F213" s="2" t="s">
        <v>265</v>
      </c>
      <c r="G213" s="2" t="s">
        <v>264</v>
      </c>
      <c r="H213" s="2">
        <v>0.69</v>
      </c>
      <c r="I213" s="2">
        <v>0.69</v>
      </c>
    </row>
    <row r="214" spans="2:9">
      <c r="B214" s="2">
        <v>1</v>
      </c>
      <c r="C214" s="2" t="s">
        <v>662</v>
      </c>
      <c r="D214" s="2" t="s">
        <v>262</v>
      </c>
      <c r="E214" s="2" t="s">
        <v>90</v>
      </c>
      <c r="F214" s="2" t="s">
        <v>266</v>
      </c>
      <c r="G214" s="2" t="s">
        <v>264</v>
      </c>
      <c r="H214" s="2">
        <v>0.69</v>
      </c>
      <c r="I214" s="2">
        <v>0.69</v>
      </c>
    </row>
    <row r="215" spans="2:9">
      <c r="B215" s="2">
        <v>1</v>
      </c>
      <c r="C215" s="2" t="s">
        <v>662</v>
      </c>
      <c r="D215" s="2" t="s">
        <v>262</v>
      </c>
      <c r="E215" s="2" t="s">
        <v>90</v>
      </c>
      <c r="F215" s="2" t="s">
        <v>267</v>
      </c>
      <c r="G215" s="2" t="s">
        <v>264</v>
      </c>
      <c r="H215" s="2">
        <v>0.69</v>
      </c>
      <c r="I215" s="2">
        <v>0.69</v>
      </c>
    </row>
    <row r="216" spans="2:9">
      <c r="B216" s="2">
        <v>1</v>
      </c>
      <c r="C216" s="2" t="s">
        <v>662</v>
      </c>
      <c r="D216" s="2" t="s">
        <v>262</v>
      </c>
      <c r="E216" s="2" t="s">
        <v>90</v>
      </c>
      <c r="F216" s="2" t="s">
        <v>268</v>
      </c>
      <c r="G216" s="2" t="s">
        <v>264</v>
      </c>
      <c r="H216" s="2">
        <v>0.69</v>
      </c>
      <c r="I216" s="2">
        <v>0.69</v>
      </c>
    </row>
    <row r="217" spans="2:9">
      <c r="B217" s="2">
        <v>1</v>
      </c>
      <c r="C217" s="2" t="s">
        <v>662</v>
      </c>
      <c r="D217" s="2" t="s">
        <v>262</v>
      </c>
      <c r="E217" s="2" t="s">
        <v>90</v>
      </c>
      <c r="F217" s="2" t="s">
        <v>310</v>
      </c>
      <c r="G217" s="2" t="s">
        <v>264</v>
      </c>
      <c r="H217" s="2">
        <v>0.69</v>
      </c>
      <c r="I217" s="2">
        <v>0.69</v>
      </c>
    </row>
    <row r="218" spans="2:9">
      <c r="B218" s="2">
        <v>1</v>
      </c>
      <c r="C218" s="2" t="s">
        <v>662</v>
      </c>
      <c r="D218" s="2" t="s">
        <v>262</v>
      </c>
      <c r="E218" s="2" t="s">
        <v>90</v>
      </c>
      <c r="F218" s="2" t="s">
        <v>269</v>
      </c>
      <c r="G218" s="2" t="s">
        <v>264</v>
      </c>
      <c r="H218" s="2">
        <v>0.69</v>
      </c>
      <c r="I218" s="2">
        <v>0.69</v>
      </c>
    </row>
    <row r="219" spans="2:9">
      <c r="B219" s="2">
        <v>1</v>
      </c>
      <c r="C219" s="2" t="s">
        <v>662</v>
      </c>
      <c r="D219" s="2" t="s">
        <v>262</v>
      </c>
      <c r="E219" s="2" t="s">
        <v>90</v>
      </c>
      <c r="F219" s="2" t="s">
        <v>663</v>
      </c>
      <c r="G219" s="2" t="s">
        <v>264</v>
      </c>
      <c r="H219" s="2">
        <v>0.69</v>
      </c>
      <c r="I219" s="2">
        <v>0.69</v>
      </c>
    </row>
    <row r="220" spans="2:9">
      <c r="B220" s="2">
        <v>1</v>
      </c>
      <c r="C220" s="2" t="s">
        <v>662</v>
      </c>
      <c r="D220" s="2" t="s">
        <v>262</v>
      </c>
      <c r="E220" s="2" t="s">
        <v>90</v>
      </c>
      <c r="F220" s="2" t="s">
        <v>664</v>
      </c>
      <c r="G220" s="2" t="s">
        <v>264</v>
      </c>
      <c r="H220" s="2">
        <v>0.69</v>
      </c>
      <c r="I220" s="2">
        <v>0.69</v>
      </c>
    </row>
    <row r="221" spans="2:9">
      <c r="B221" s="2">
        <v>1</v>
      </c>
      <c r="C221" s="2" t="s">
        <v>662</v>
      </c>
      <c r="D221" s="2" t="s">
        <v>262</v>
      </c>
      <c r="E221" s="2" t="s">
        <v>90</v>
      </c>
      <c r="F221" s="2" t="s">
        <v>311</v>
      </c>
      <c r="G221" s="2" t="s">
        <v>264</v>
      </c>
      <c r="H221" s="2">
        <v>0.69</v>
      </c>
      <c r="I221" s="2">
        <v>0.69</v>
      </c>
    </row>
    <row r="222" spans="2:9">
      <c r="B222" s="2">
        <v>1</v>
      </c>
      <c r="C222" s="2" t="s">
        <v>662</v>
      </c>
      <c r="D222" s="2" t="s">
        <v>262</v>
      </c>
      <c r="E222" s="2" t="s">
        <v>90</v>
      </c>
      <c r="F222" s="2" t="s">
        <v>270</v>
      </c>
      <c r="G222" s="2" t="s">
        <v>264</v>
      </c>
      <c r="H222" s="2">
        <v>0.69</v>
      </c>
      <c r="I222" s="2">
        <v>0.69</v>
      </c>
    </row>
    <row r="223" spans="2:9">
      <c r="B223" s="2">
        <v>1</v>
      </c>
      <c r="C223" s="2" t="s">
        <v>662</v>
      </c>
      <c r="D223" s="2" t="s">
        <v>262</v>
      </c>
      <c r="E223" s="2" t="s">
        <v>90</v>
      </c>
      <c r="F223" s="2" t="s">
        <v>302</v>
      </c>
      <c r="G223" s="2" t="s">
        <v>264</v>
      </c>
      <c r="H223" s="2">
        <v>0.69</v>
      </c>
      <c r="I223" s="2">
        <v>0.69</v>
      </c>
    </row>
    <row r="224" spans="2:9">
      <c r="B224" s="2">
        <v>1</v>
      </c>
      <c r="C224" s="2" t="s">
        <v>662</v>
      </c>
      <c r="D224" s="2" t="s">
        <v>262</v>
      </c>
      <c r="E224" s="2" t="s">
        <v>27</v>
      </c>
      <c r="F224" s="2" t="s">
        <v>107</v>
      </c>
      <c r="G224" s="2" t="s">
        <v>264</v>
      </c>
      <c r="H224" s="2">
        <v>0.69</v>
      </c>
      <c r="I224" s="2">
        <v>0.69</v>
      </c>
    </row>
    <row r="225" spans="2:9">
      <c r="B225" s="2">
        <v>1</v>
      </c>
      <c r="C225" s="2" t="s">
        <v>662</v>
      </c>
      <c r="D225" s="2" t="s">
        <v>262</v>
      </c>
      <c r="E225" s="2" t="s">
        <v>27</v>
      </c>
      <c r="F225" s="2" t="s">
        <v>210</v>
      </c>
      <c r="G225" s="2" t="s">
        <v>264</v>
      </c>
      <c r="H225" s="2">
        <v>0.69</v>
      </c>
      <c r="I225" s="2">
        <v>0.69</v>
      </c>
    </row>
    <row r="226" spans="2:9">
      <c r="B226" s="2">
        <v>1</v>
      </c>
      <c r="C226" s="2" t="s">
        <v>662</v>
      </c>
      <c r="D226" s="2" t="s">
        <v>262</v>
      </c>
      <c r="E226" s="2" t="s">
        <v>27</v>
      </c>
      <c r="F226" s="2" t="s">
        <v>212</v>
      </c>
      <c r="G226" s="2" t="s">
        <v>264</v>
      </c>
      <c r="H226" s="2">
        <v>0.69</v>
      </c>
      <c r="I226" s="2">
        <v>0.69</v>
      </c>
    </row>
    <row r="227" spans="2:9">
      <c r="B227" s="2">
        <v>1</v>
      </c>
      <c r="C227" s="2" t="s">
        <v>662</v>
      </c>
      <c r="D227" s="2" t="s">
        <v>262</v>
      </c>
      <c r="E227" s="2" t="s">
        <v>27</v>
      </c>
      <c r="F227" s="2" t="s">
        <v>213</v>
      </c>
      <c r="G227" s="2" t="s">
        <v>264</v>
      </c>
      <c r="H227" s="2">
        <v>0.69</v>
      </c>
      <c r="I227" s="2">
        <v>0.69</v>
      </c>
    </row>
    <row r="228" spans="2:9">
      <c r="B228" s="2">
        <v>11</v>
      </c>
      <c r="C228" s="2" t="s">
        <v>662</v>
      </c>
      <c r="D228" s="2" t="s">
        <v>262</v>
      </c>
      <c r="E228" s="2" t="s">
        <v>27</v>
      </c>
      <c r="F228" s="2" t="s">
        <v>214</v>
      </c>
      <c r="G228" s="2" t="s">
        <v>264</v>
      </c>
      <c r="H228" s="2">
        <v>0.69</v>
      </c>
      <c r="I228" s="2">
        <v>7.59</v>
      </c>
    </row>
    <row r="229" spans="2:9">
      <c r="B229" s="2">
        <v>1</v>
      </c>
      <c r="C229" s="2" t="s">
        <v>662</v>
      </c>
      <c r="D229" s="2" t="s">
        <v>262</v>
      </c>
      <c r="E229" s="2" t="s">
        <v>27</v>
      </c>
      <c r="F229" s="2" t="s">
        <v>265</v>
      </c>
      <c r="G229" s="2" t="s">
        <v>264</v>
      </c>
      <c r="H229" s="2">
        <v>0.69</v>
      </c>
      <c r="I229" s="2">
        <v>0.69</v>
      </c>
    </row>
    <row r="230" spans="2:9">
      <c r="B230" s="2">
        <v>1</v>
      </c>
      <c r="C230" s="2" t="s">
        <v>662</v>
      </c>
      <c r="D230" s="2" t="s">
        <v>262</v>
      </c>
      <c r="E230" s="2" t="s">
        <v>27</v>
      </c>
      <c r="F230" s="2" t="s">
        <v>266</v>
      </c>
      <c r="G230" s="2" t="s">
        <v>264</v>
      </c>
      <c r="H230" s="2">
        <v>0.69</v>
      </c>
      <c r="I230" s="2">
        <v>0.69</v>
      </c>
    </row>
    <row r="231" spans="2:9">
      <c r="B231" s="2">
        <v>1</v>
      </c>
      <c r="C231" s="2" t="s">
        <v>662</v>
      </c>
      <c r="D231" s="2" t="s">
        <v>262</v>
      </c>
      <c r="E231" s="2" t="s">
        <v>27</v>
      </c>
      <c r="F231" s="2" t="s">
        <v>267</v>
      </c>
      <c r="G231" s="2" t="s">
        <v>264</v>
      </c>
      <c r="H231" s="2">
        <v>0.69</v>
      </c>
      <c r="I231" s="2">
        <v>0.69</v>
      </c>
    </row>
    <row r="232" spans="2:9">
      <c r="B232" s="2">
        <v>1</v>
      </c>
      <c r="C232" s="2" t="s">
        <v>662</v>
      </c>
      <c r="D232" s="2" t="s">
        <v>262</v>
      </c>
      <c r="E232" s="2" t="s">
        <v>27</v>
      </c>
      <c r="F232" s="2" t="s">
        <v>268</v>
      </c>
      <c r="G232" s="2" t="s">
        <v>264</v>
      </c>
      <c r="H232" s="2">
        <v>0.69</v>
      </c>
      <c r="I232" s="2">
        <v>0.69</v>
      </c>
    </row>
    <row r="233" spans="2:9">
      <c r="B233" s="2">
        <v>1</v>
      </c>
      <c r="C233" s="2" t="s">
        <v>665</v>
      </c>
      <c r="D233" s="2" t="s">
        <v>666</v>
      </c>
      <c r="G233" s="2" t="s">
        <v>667</v>
      </c>
      <c r="H233" s="2">
        <v>37.36</v>
      </c>
      <c r="I233" s="2">
        <v>37.36</v>
      </c>
    </row>
    <row r="234" spans="2:9">
      <c r="B234" s="2">
        <v>2</v>
      </c>
      <c r="C234" s="2" t="s">
        <v>104</v>
      </c>
      <c r="D234" s="2" t="s">
        <v>668</v>
      </c>
      <c r="E234" s="2" t="s">
        <v>23</v>
      </c>
      <c r="G234" s="2" t="s">
        <v>669</v>
      </c>
      <c r="H234" s="2">
        <v>0.16</v>
      </c>
      <c r="I234" s="2">
        <v>0.32</v>
      </c>
    </row>
    <row r="235" spans="2:9">
      <c r="B235" s="2">
        <v>2</v>
      </c>
      <c r="C235" s="2" t="s">
        <v>104</v>
      </c>
      <c r="D235" s="2" t="s">
        <v>668</v>
      </c>
      <c r="E235" s="2" t="s">
        <v>67</v>
      </c>
      <c r="G235" s="2" t="s">
        <v>669</v>
      </c>
      <c r="H235" s="2">
        <v>0.16</v>
      </c>
      <c r="I235" s="2">
        <v>0.32</v>
      </c>
    </row>
    <row r="236" spans="2:9">
      <c r="B236" s="2">
        <v>334</v>
      </c>
      <c r="C236" s="2" t="s">
        <v>104</v>
      </c>
      <c r="D236" s="2" t="s">
        <v>668</v>
      </c>
      <c r="E236" s="2" t="s">
        <v>26</v>
      </c>
      <c r="G236" s="2" t="s">
        <v>669</v>
      </c>
      <c r="H236" s="2">
        <v>0.16</v>
      </c>
      <c r="I236" s="2">
        <v>53.44</v>
      </c>
    </row>
    <row r="237" spans="2:9">
      <c r="B237" s="2">
        <v>1</v>
      </c>
      <c r="C237" s="2" t="s">
        <v>670</v>
      </c>
      <c r="D237" s="2" t="s">
        <v>671</v>
      </c>
      <c r="E237" s="2" t="s">
        <v>23</v>
      </c>
      <c r="F237" s="2" t="s">
        <v>273</v>
      </c>
      <c r="G237" s="2" t="s">
        <v>672</v>
      </c>
      <c r="H237" s="2">
        <v>0.66</v>
      </c>
      <c r="I237" s="2">
        <v>0.66</v>
      </c>
    </row>
    <row r="238" spans="2:9">
      <c r="B238" s="2">
        <v>1</v>
      </c>
      <c r="C238" s="2" t="s">
        <v>670</v>
      </c>
      <c r="D238" s="2" t="s">
        <v>671</v>
      </c>
      <c r="E238" s="2" t="s">
        <v>23</v>
      </c>
      <c r="F238" s="2" t="s">
        <v>673</v>
      </c>
      <c r="G238" s="2" t="s">
        <v>672</v>
      </c>
      <c r="H238" s="2">
        <v>0.66</v>
      </c>
      <c r="I238" s="2">
        <v>0.66</v>
      </c>
    </row>
    <row r="239" spans="2:9">
      <c r="B239" s="2">
        <v>1</v>
      </c>
      <c r="C239" s="2" t="s">
        <v>670</v>
      </c>
      <c r="D239" s="2" t="s">
        <v>671</v>
      </c>
      <c r="E239" s="2" t="s">
        <v>23</v>
      </c>
      <c r="F239" s="2" t="s">
        <v>271</v>
      </c>
      <c r="G239" s="2" t="s">
        <v>672</v>
      </c>
      <c r="H239" s="2">
        <v>0.66</v>
      </c>
      <c r="I239" s="2">
        <v>0.66</v>
      </c>
    </row>
    <row r="240" spans="2:9">
      <c r="B240" s="2">
        <v>1</v>
      </c>
      <c r="C240" s="2" t="s">
        <v>670</v>
      </c>
      <c r="D240" s="2" t="s">
        <v>671</v>
      </c>
      <c r="E240" s="2" t="s">
        <v>23</v>
      </c>
      <c r="F240" s="2" t="s">
        <v>272</v>
      </c>
      <c r="G240" s="2" t="s">
        <v>672</v>
      </c>
      <c r="H240" s="2">
        <v>0.66</v>
      </c>
      <c r="I240" s="2">
        <v>0.66</v>
      </c>
    </row>
    <row r="241" spans="2:9">
      <c r="B241" s="2">
        <v>1</v>
      </c>
      <c r="C241" s="2" t="s">
        <v>670</v>
      </c>
      <c r="D241" s="2" t="s">
        <v>671</v>
      </c>
      <c r="E241" s="2" t="s">
        <v>25</v>
      </c>
      <c r="F241" s="2" t="s">
        <v>273</v>
      </c>
      <c r="G241" s="2" t="s">
        <v>672</v>
      </c>
      <c r="H241" s="2">
        <v>0.66</v>
      </c>
      <c r="I241" s="2">
        <v>0.66</v>
      </c>
    </row>
    <row r="242" spans="2:9">
      <c r="B242" s="2">
        <v>1</v>
      </c>
      <c r="C242" s="2" t="s">
        <v>670</v>
      </c>
      <c r="D242" s="2" t="s">
        <v>671</v>
      </c>
      <c r="E242" s="2" t="s">
        <v>25</v>
      </c>
      <c r="F242" s="2" t="s">
        <v>673</v>
      </c>
      <c r="G242" s="2" t="s">
        <v>672</v>
      </c>
      <c r="H242" s="2">
        <v>0.66</v>
      </c>
      <c r="I242" s="2">
        <v>0.66</v>
      </c>
    </row>
    <row r="243" spans="2:9">
      <c r="B243" s="2">
        <v>1</v>
      </c>
      <c r="C243" s="2" t="s">
        <v>670</v>
      </c>
      <c r="D243" s="2" t="s">
        <v>671</v>
      </c>
      <c r="E243" s="2" t="s">
        <v>25</v>
      </c>
      <c r="F243" s="2" t="s">
        <v>271</v>
      </c>
      <c r="G243" s="2" t="s">
        <v>672</v>
      </c>
      <c r="H243" s="2">
        <v>0.66</v>
      </c>
      <c r="I243" s="2">
        <v>0.66</v>
      </c>
    </row>
    <row r="244" spans="2:9">
      <c r="B244" s="2">
        <v>1</v>
      </c>
      <c r="C244" s="2" t="s">
        <v>670</v>
      </c>
      <c r="D244" s="2" t="s">
        <v>671</v>
      </c>
      <c r="E244" s="2" t="s">
        <v>25</v>
      </c>
      <c r="F244" s="2" t="s">
        <v>272</v>
      </c>
      <c r="G244" s="2" t="s">
        <v>672</v>
      </c>
      <c r="H244" s="2">
        <v>0.66</v>
      </c>
      <c r="I244" s="2">
        <v>0.66</v>
      </c>
    </row>
    <row r="245" spans="2:9">
      <c r="B245" s="2">
        <v>1</v>
      </c>
      <c r="C245" s="2" t="s">
        <v>670</v>
      </c>
      <c r="D245" s="2" t="s">
        <v>671</v>
      </c>
      <c r="E245" s="2" t="s">
        <v>26</v>
      </c>
      <c r="F245" s="2" t="s">
        <v>273</v>
      </c>
      <c r="G245" s="2" t="s">
        <v>672</v>
      </c>
      <c r="H245" s="2">
        <v>0.66</v>
      </c>
      <c r="I245" s="2">
        <v>0.66</v>
      </c>
    </row>
    <row r="246" spans="2:9">
      <c r="B246" s="2">
        <v>1</v>
      </c>
      <c r="C246" s="2" t="s">
        <v>670</v>
      </c>
      <c r="D246" s="2" t="s">
        <v>671</v>
      </c>
      <c r="E246" s="2" t="s">
        <v>26</v>
      </c>
      <c r="F246" s="2" t="s">
        <v>673</v>
      </c>
      <c r="G246" s="2" t="s">
        <v>672</v>
      </c>
      <c r="H246" s="2">
        <v>0.66</v>
      </c>
      <c r="I246" s="2">
        <v>0.66</v>
      </c>
    </row>
    <row r="247" spans="2:9">
      <c r="B247" s="2">
        <v>1</v>
      </c>
      <c r="C247" s="2" t="s">
        <v>670</v>
      </c>
      <c r="D247" s="2" t="s">
        <v>671</v>
      </c>
      <c r="E247" s="2" t="s">
        <v>26</v>
      </c>
      <c r="F247" s="2" t="s">
        <v>271</v>
      </c>
      <c r="G247" s="2" t="s">
        <v>672</v>
      </c>
      <c r="H247" s="2">
        <v>0.66</v>
      </c>
      <c r="I247" s="2">
        <v>0.66</v>
      </c>
    </row>
    <row r="248" spans="2:9">
      <c r="B248" s="2">
        <v>1</v>
      </c>
      <c r="C248" s="2" t="s">
        <v>670</v>
      </c>
      <c r="D248" s="2" t="s">
        <v>671</v>
      </c>
      <c r="E248" s="2" t="s">
        <v>26</v>
      </c>
      <c r="F248" s="2" t="s">
        <v>272</v>
      </c>
      <c r="G248" s="2" t="s">
        <v>672</v>
      </c>
      <c r="H248" s="2">
        <v>0.66</v>
      </c>
      <c r="I248" s="2">
        <v>0.66</v>
      </c>
    </row>
    <row r="249" spans="2:9">
      <c r="B249" s="2">
        <v>1</v>
      </c>
      <c r="C249" s="2" t="s">
        <v>670</v>
      </c>
      <c r="D249" s="2" t="s">
        <v>671</v>
      </c>
      <c r="E249" s="2" t="s">
        <v>27</v>
      </c>
      <c r="F249" s="2" t="s">
        <v>673</v>
      </c>
      <c r="G249" s="2" t="s">
        <v>672</v>
      </c>
      <c r="H249" s="2">
        <v>0.66</v>
      </c>
      <c r="I249" s="2">
        <v>0.66</v>
      </c>
    </row>
    <row r="250" spans="2:9">
      <c r="B250" s="2">
        <v>1</v>
      </c>
      <c r="C250" s="2" t="s">
        <v>674</v>
      </c>
      <c r="D250" s="2" t="s">
        <v>675</v>
      </c>
      <c r="E250" s="2" t="s">
        <v>23</v>
      </c>
      <c r="F250" s="2" t="s">
        <v>273</v>
      </c>
      <c r="G250" s="2" t="s">
        <v>676</v>
      </c>
      <c r="H250" s="2">
        <v>0.61</v>
      </c>
      <c r="I250" s="2">
        <v>0.61</v>
      </c>
    </row>
    <row r="251" spans="2:9">
      <c r="B251" s="2">
        <v>1</v>
      </c>
      <c r="C251" s="2" t="s">
        <v>677</v>
      </c>
      <c r="D251" s="2" t="s">
        <v>678</v>
      </c>
      <c r="E251" s="2" t="s">
        <v>23</v>
      </c>
      <c r="G251" s="2" t="s">
        <v>679</v>
      </c>
      <c r="H251" s="2">
        <v>0.14000000000000001</v>
      </c>
      <c r="I251" s="2">
        <v>0.14000000000000001</v>
      </c>
    </row>
    <row r="252" spans="2:9">
      <c r="B252" s="2">
        <v>1</v>
      </c>
      <c r="C252" s="2" t="s">
        <v>680</v>
      </c>
      <c r="D252" s="2" t="s">
        <v>681</v>
      </c>
      <c r="E252" s="2" t="s">
        <v>273</v>
      </c>
      <c r="G252" s="2" t="s">
        <v>682</v>
      </c>
      <c r="H252" s="2">
        <v>0.14000000000000001</v>
      </c>
      <c r="I252" s="2">
        <v>0.14000000000000001</v>
      </c>
    </row>
    <row r="253" spans="2:9">
      <c r="B253" s="2">
        <v>1</v>
      </c>
      <c r="C253" s="2" t="s">
        <v>683</v>
      </c>
      <c r="D253" s="2" t="s">
        <v>684</v>
      </c>
      <c r="E253" s="2" t="s">
        <v>635</v>
      </c>
      <c r="G253" s="2" t="s">
        <v>685</v>
      </c>
      <c r="H253" s="2">
        <v>0.14000000000000001</v>
      </c>
      <c r="I253" s="2">
        <v>0.14000000000000001</v>
      </c>
    </row>
    <row r="254" spans="2:9">
      <c r="B254" s="2">
        <v>1</v>
      </c>
      <c r="C254" s="2" t="s">
        <v>686</v>
      </c>
      <c r="D254" s="2" t="s">
        <v>687</v>
      </c>
      <c r="G254" s="2" t="s">
        <v>688</v>
      </c>
      <c r="H254" s="2">
        <v>0.14000000000000001</v>
      </c>
      <c r="I254" s="2">
        <v>0.14000000000000001</v>
      </c>
    </row>
    <row r="255" spans="2:9">
      <c r="B255" s="2">
        <v>1</v>
      </c>
      <c r="C255" s="2" t="s">
        <v>689</v>
      </c>
      <c r="D255" s="2" t="s">
        <v>690</v>
      </c>
      <c r="G255" s="2" t="s">
        <v>691</v>
      </c>
      <c r="H255" s="2">
        <v>0.14000000000000001</v>
      </c>
      <c r="I255" s="2">
        <v>0.14000000000000001</v>
      </c>
    </row>
    <row r="256" spans="2:9">
      <c r="B256" s="2">
        <v>1</v>
      </c>
      <c r="C256" s="2" t="s">
        <v>692</v>
      </c>
      <c r="D256" s="2" t="s">
        <v>693</v>
      </c>
      <c r="E256" s="2" t="s">
        <v>26</v>
      </c>
      <c r="F256" s="2" t="s">
        <v>107</v>
      </c>
      <c r="G256" s="2" t="s">
        <v>694</v>
      </c>
      <c r="H256" s="2">
        <v>0.55000000000000004</v>
      </c>
      <c r="I256" s="2">
        <v>0.55000000000000004</v>
      </c>
    </row>
    <row r="257" spans="2:9">
      <c r="B257" s="2">
        <v>1</v>
      </c>
      <c r="C257" s="2" t="s">
        <v>127</v>
      </c>
      <c r="D257" s="2" t="s">
        <v>695</v>
      </c>
      <c r="E257" s="2" t="s">
        <v>26</v>
      </c>
      <c r="F257" s="2" t="s">
        <v>107</v>
      </c>
      <c r="G257" s="2" t="s">
        <v>696</v>
      </c>
      <c r="H257" s="2">
        <v>0.56000000000000005</v>
      </c>
      <c r="I257" s="2">
        <v>0.56000000000000005</v>
      </c>
    </row>
    <row r="258" spans="2:9">
      <c r="B258" s="2">
        <v>1</v>
      </c>
      <c r="C258" s="2" t="s">
        <v>697</v>
      </c>
      <c r="D258" s="2" t="s">
        <v>698</v>
      </c>
      <c r="E258" s="2" t="s">
        <v>699</v>
      </c>
      <c r="G258" s="2" t="s">
        <v>700</v>
      </c>
      <c r="H258" s="2">
        <v>24.43</v>
      </c>
      <c r="I258" s="2">
        <v>24.43</v>
      </c>
    </row>
    <row r="259" spans="2:9">
      <c r="B259" s="2">
        <v>2</v>
      </c>
      <c r="C259" s="2" t="s">
        <v>127</v>
      </c>
      <c r="D259" s="2" t="s">
        <v>695</v>
      </c>
      <c r="E259" s="2" t="s">
        <v>701</v>
      </c>
      <c r="F259" s="2" t="s">
        <v>239</v>
      </c>
      <c r="G259" s="2" t="s">
        <v>696</v>
      </c>
      <c r="H259" s="2">
        <v>0.56000000000000005</v>
      </c>
      <c r="I259" s="2">
        <v>1.1200000000000001</v>
      </c>
    </row>
    <row r="260" spans="2:9">
      <c r="B260" s="2">
        <v>1</v>
      </c>
      <c r="C260" s="2" t="s">
        <v>702</v>
      </c>
      <c r="D260" s="2" t="s">
        <v>703</v>
      </c>
      <c r="E260" s="2" t="s">
        <v>25</v>
      </c>
      <c r="G260" s="2" t="s">
        <v>704</v>
      </c>
      <c r="H260" s="2">
        <v>1.1599999999999999</v>
      </c>
      <c r="I260" s="2">
        <v>1.1599999999999999</v>
      </c>
    </row>
    <row r="261" spans="2:9">
      <c r="F261" s="2" t="s">
        <v>255</v>
      </c>
      <c r="G261" s="91">
        <v>41893.03</v>
      </c>
    </row>
    <row r="262" spans="2:9">
      <c r="F262" s="2" t="s">
        <v>256</v>
      </c>
      <c r="G262" s="91">
        <v>6283.95</v>
      </c>
    </row>
    <row r="263" spans="2:9">
      <c r="F263" s="2" t="s">
        <v>257</v>
      </c>
      <c r="G263" s="91">
        <v>35609.08</v>
      </c>
    </row>
    <row r="264" spans="2:9">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Didi</cp:lastModifiedBy>
  <cp:lastPrinted>2023-09-07T02:40:22Z</cp:lastPrinted>
  <dcterms:created xsi:type="dcterms:W3CDTF">2009-06-02T18:56:54Z</dcterms:created>
  <dcterms:modified xsi:type="dcterms:W3CDTF">2023-09-07T02:40:24Z</dcterms:modified>
</cp:coreProperties>
</file>