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BF4C6706-A811-4568-BB88-BA3311AC315C}"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Invoice!$A$1:$K$120</definedName>
    <definedName name="_xlnm.Print_Area" localSheetId="2">'Shipping Invoice'!$A$1:$L$113</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0" i="2" l="1"/>
  <c r="K111" i="7" l="1"/>
  <c r="K110" i="7"/>
  <c r="E93" i="6"/>
  <c r="E77" i="6"/>
  <c r="E61" i="6"/>
  <c r="E45" i="6"/>
  <c r="E29" i="6"/>
  <c r="K14" i="7"/>
  <c r="K17" i="7"/>
  <c r="K10" i="7"/>
  <c r="I107" i="7"/>
  <c r="I105" i="7"/>
  <c r="I104" i="7"/>
  <c r="B103" i="7"/>
  <c r="I101" i="7"/>
  <c r="I98" i="7"/>
  <c r="I97" i="7"/>
  <c r="I96" i="7"/>
  <c r="I94" i="7"/>
  <c r="I92" i="7"/>
  <c r="I90" i="7"/>
  <c r="I89" i="7"/>
  <c r="B85" i="7"/>
  <c r="I84" i="7"/>
  <c r="I83" i="7"/>
  <c r="I82" i="7"/>
  <c r="I80" i="7"/>
  <c r="I78" i="7"/>
  <c r="I76" i="7"/>
  <c r="I75" i="7"/>
  <c r="I71" i="7"/>
  <c r="I68" i="7"/>
  <c r="I67" i="7"/>
  <c r="I66" i="7"/>
  <c r="I64" i="7"/>
  <c r="I62" i="7"/>
  <c r="I60" i="7"/>
  <c r="I59" i="7"/>
  <c r="I55" i="7"/>
  <c r="I52" i="7"/>
  <c r="I51" i="7"/>
  <c r="I50" i="7"/>
  <c r="I48" i="7"/>
  <c r="I46" i="7"/>
  <c r="I44" i="7"/>
  <c r="I43" i="7"/>
  <c r="I39" i="7"/>
  <c r="I36" i="7"/>
  <c r="I35" i="7"/>
  <c r="I34" i="7"/>
  <c r="I32" i="7"/>
  <c r="I30" i="7"/>
  <c r="I28" i="7"/>
  <c r="I27" i="7"/>
  <c r="I24" i="7"/>
  <c r="I23" i="7"/>
  <c r="N1" i="7"/>
  <c r="I103" i="7" s="1"/>
  <c r="N1" i="6"/>
  <c r="E95" i="6" s="1"/>
  <c r="F1002" i="6"/>
  <c r="F1001" i="6"/>
  <c r="D104" i="6"/>
  <c r="B108" i="7" s="1"/>
  <c r="D103" i="6"/>
  <c r="B107" i="7" s="1"/>
  <c r="K107" i="7" s="1"/>
  <c r="D102" i="6"/>
  <c r="B106" i="7" s="1"/>
  <c r="D101" i="6"/>
  <c r="B105" i="7" s="1"/>
  <c r="D100" i="6"/>
  <c r="B104" i="7" s="1"/>
  <c r="D99" i="6"/>
  <c r="D98" i="6"/>
  <c r="B102" i="7" s="1"/>
  <c r="D97" i="6"/>
  <c r="B101" i="7" s="1"/>
  <c r="D96" i="6"/>
  <c r="B100" i="7" s="1"/>
  <c r="D95" i="6"/>
  <c r="B99" i="7" s="1"/>
  <c r="D94" i="6"/>
  <c r="B98" i="7" s="1"/>
  <c r="D93" i="6"/>
  <c r="B97" i="7" s="1"/>
  <c r="D92" i="6"/>
  <c r="B96" i="7" s="1"/>
  <c r="D91" i="6"/>
  <c r="B95" i="7" s="1"/>
  <c r="D90" i="6"/>
  <c r="B94" i="7" s="1"/>
  <c r="K94" i="7" s="1"/>
  <c r="D89" i="6"/>
  <c r="B93" i="7" s="1"/>
  <c r="D88" i="6"/>
  <c r="B92" i="7" s="1"/>
  <c r="D87" i="6"/>
  <c r="B91" i="7" s="1"/>
  <c r="D86" i="6"/>
  <c r="B90" i="7" s="1"/>
  <c r="D85" i="6"/>
  <c r="B89" i="7" s="1"/>
  <c r="D84" i="6"/>
  <c r="B88" i="7" s="1"/>
  <c r="D83" i="6"/>
  <c r="B87" i="7" s="1"/>
  <c r="D82" i="6"/>
  <c r="B86" i="7" s="1"/>
  <c r="D81" i="6"/>
  <c r="D80" i="6"/>
  <c r="B84" i="7" s="1"/>
  <c r="D79" i="6"/>
  <c r="B83" i="7" s="1"/>
  <c r="D78" i="6"/>
  <c r="B82" i="7" s="1"/>
  <c r="D77" i="6"/>
  <c r="B81" i="7" s="1"/>
  <c r="D76" i="6"/>
  <c r="B80" i="7" s="1"/>
  <c r="D75" i="6"/>
  <c r="B79" i="7" s="1"/>
  <c r="D74" i="6"/>
  <c r="B78" i="7" s="1"/>
  <c r="K78" i="7" s="1"/>
  <c r="D73" i="6"/>
  <c r="B77" i="7" s="1"/>
  <c r="D72" i="6"/>
  <c r="B76" i="7" s="1"/>
  <c r="D71" i="6"/>
  <c r="B75" i="7" s="1"/>
  <c r="D70" i="6"/>
  <c r="B74" i="7" s="1"/>
  <c r="D69" i="6"/>
  <c r="B73" i="7" s="1"/>
  <c r="D68" i="6"/>
  <c r="B72" i="7" s="1"/>
  <c r="D67" i="6"/>
  <c r="B71" i="7" s="1"/>
  <c r="K71" i="7" s="1"/>
  <c r="D66" i="6"/>
  <c r="B70" i="7" s="1"/>
  <c r="D65" i="6"/>
  <c r="B69" i="7" s="1"/>
  <c r="D64" i="6"/>
  <c r="B68" i="7" s="1"/>
  <c r="D63" i="6"/>
  <c r="B67" i="7" s="1"/>
  <c r="D62" i="6"/>
  <c r="B66" i="7" s="1"/>
  <c r="D61" i="6"/>
  <c r="B65" i="7" s="1"/>
  <c r="D60" i="6"/>
  <c r="B64" i="7" s="1"/>
  <c r="D59" i="6"/>
  <c r="B63" i="7" s="1"/>
  <c r="D58" i="6"/>
  <c r="B62" i="7" s="1"/>
  <c r="K62" i="7" s="1"/>
  <c r="D57" i="6"/>
  <c r="B61" i="7" s="1"/>
  <c r="D56" i="6"/>
  <c r="B60" i="7" s="1"/>
  <c r="D55" i="6"/>
  <c r="B59" i="7" s="1"/>
  <c r="D54" i="6"/>
  <c r="B58" i="7" s="1"/>
  <c r="D53" i="6"/>
  <c r="B57" i="7" s="1"/>
  <c r="D52" i="6"/>
  <c r="B56" i="7" s="1"/>
  <c r="D51" i="6"/>
  <c r="B55" i="7" s="1"/>
  <c r="K55" i="7" s="1"/>
  <c r="D50" i="6"/>
  <c r="B54" i="7" s="1"/>
  <c r="D49" i="6"/>
  <c r="B53" i="7" s="1"/>
  <c r="D48" i="6"/>
  <c r="B52" i="7" s="1"/>
  <c r="D47" i="6"/>
  <c r="B51" i="7" s="1"/>
  <c r="D46" i="6"/>
  <c r="B50" i="7" s="1"/>
  <c r="K50" i="7" s="1"/>
  <c r="D45" i="6"/>
  <c r="B49" i="7" s="1"/>
  <c r="D44" i="6"/>
  <c r="B48" i="7" s="1"/>
  <c r="D43" i="6"/>
  <c r="B47" i="7" s="1"/>
  <c r="D42" i="6"/>
  <c r="B46" i="7" s="1"/>
  <c r="K46" i="7" s="1"/>
  <c r="D41" i="6"/>
  <c r="B45" i="7" s="1"/>
  <c r="D40" i="6"/>
  <c r="B44" i="7" s="1"/>
  <c r="D39" i="6"/>
  <c r="B43" i="7" s="1"/>
  <c r="D38" i="6"/>
  <c r="B42" i="7" s="1"/>
  <c r="D37" i="6"/>
  <c r="B41" i="7" s="1"/>
  <c r="D36" i="6"/>
  <c r="B40" i="7" s="1"/>
  <c r="D35" i="6"/>
  <c r="B39" i="7" s="1"/>
  <c r="K39" i="7" s="1"/>
  <c r="D34" i="6"/>
  <c r="B38" i="7" s="1"/>
  <c r="D33" i="6"/>
  <c r="B37" i="7" s="1"/>
  <c r="D32" i="6"/>
  <c r="B36" i="7" s="1"/>
  <c r="D31" i="6"/>
  <c r="B35" i="7" s="1"/>
  <c r="D30" i="6"/>
  <c r="B34" i="7" s="1"/>
  <c r="D29" i="6"/>
  <c r="B33" i="7" s="1"/>
  <c r="D28" i="6"/>
  <c r="B32" i="7" s="1"/>
  <c r="D27" i="6"/>
  <c r="B31" i="7" s="1"/>
  <c r="D26" i="6"/>
  <c r="B30" i="7" s="1"/>
  <c r="K30" i="7" s="1"/>
  <c r="D25" i="6"/>
  <c r="B29" i="7" s="1"/>
  <c r="D24" i="6"/>
  <c r="B28" i="7" s="1"/>
  <c r="D23" i="6"/>
  <c r="B27" i="7" s="1"/>
  <c r="D22" i="6"/>
  <c r="B26" i="7" s="1"/>
  <c r="D21" i="6"/>
  <c r="B25" i="7" s="1"/>
  <c r="D20" i="6"/>
  <c r="B24" i="7" s="1"/>
  <c r="D19" i="6"/>
  <c r="B23" i="7" s="1"/>
  <c r="D18" i="6"/>
  <c r="B22" i="7" s="1"/>
  <c r="G3" i="6"/>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109" i="2" s="1"/>
  <c r="J22" i="2"/>
  <c r="A1007" i="6"/>
  <c r="A1006" i="6"/>
  <c r="A1005" i="6"/>
  <c r="F1004" i="6"/>
  <c r="A1004" i="6"/>
  <c r="A1003" i="6"/>
  <c r="A1002" i="6"/>
  <c r="A1001" i="6"/>
  <c r="K45" i="7" l="1"/>
  <c r="K31" i="7"/>
  <c r="K82" i="7"/>
  <c r="K35" i="7"/>
  <c r="K67" i="7"/>
  <c r="K83" i="7"/>
  <c r="K101" i="7"/>
  <c r="I26" i="7"/>
  <c r="I42" i="7"/>
  <c r="I58" i="7"/>
  <c r="K58" i="7" s="1"/>
  <c r="I74" i="7"/>
  <c r="K74" i="7" s="1"/>
  <c r="I88" i="7"/>
  <c r="K88" i="7" s="1"/>
  <c r="K103" i="7"/>
  <c r="K54" i="7"/>
  <c r="K24" i="7"/>
  <c r="K72" i="7"/>
  <c r="K104" i="7"/>
  <c r="I29" i="7"/>
  <c r="K29" i="7" s="1"/>
  <c r="I45" i="7"/>
  <c r="I61" i="7"/>
  <c r="I77" i="7"/>
  <c r="K77" i="7" s="1"/>
  <c r="I91" i="7"/>
  <c r="K91" i="7" s="1"/>
  <c r="I106" i="7"/>
  <c r="K106" i="7" s="1"/>
  <c r="K93" i="7"/>
  <c r="K38" i="7"/>
  <c r="K89" i="7"/>
  <c r="K105" i="7"/>
  <c r="K26" i="7"/>
  <c r="K42" i="7"/>
  <c r="K90" i="7"/>
  <c r="I31" i="7"/>
  <c r="I47" i="7"/>
  <c r="I63" i="7"/>
  <c r="K63" i="7" s="1"/>
  <c r="I79" i="7"/>
  <c r="K79" i="7" s="1"/>
  <c r="I93" i="7"/>
  <c r="I108" i="7"/>
  <c r="K27" i="7"/>
  <c r="K43" i="7"/>
  <c r="K59" i="7"/>
  <c r="K75" i="7"/>
  <c r="K28" i="7"/>
  <c r="K44" i="7"/>
  <c r="K60" i="7"/>
  <c r="K76" i="7"/>
  <c r="K92" i="7"/>
  <c r="K108" i="7"/>
  <c r="I33" i="7"/>
  <c r="I49" i="7"/>
  <c r="I65" i="7"/>
  <c r="K65" i="7" s="1"/>
  <c r="I81" i="7"/>
  <c r="I95" i="7"/>
  <c r="K95" i="7"/>
  <c r="K32" i="7"/>
  <c r="K48" i="7"/>
  <c r="K64" i="7"/>
  <c r="K80" i="7"/>
  <c r="K96" i="7"/>
  <c r="I37" i="7"/>
  <c r="K37" i="7" s="1"/>
  <c r="I53" i="7"/>
  <c r="K53" i="7" s="1"/>
  <c r="I69" i="7"/>
  <c r="K69" i="7" s="1"/>
  <c r="I85" i="7"/>
  <c r="K85" i="7" s="1"/>
  <c r="I99" i="7"/>
  <c r="K33" i="7"/>
  <c r="K49" i="7"/>
  <c r="K81" i="7"/>
  <c r="K97" i="7"/>
  <c r="I22" i="7"/>
  <c r="K22" i="7" s="1"/>
  <c r="I38" i="7"/>
  <c r="I54" i="7"/>
  <c r="I70" i="7"/>
  <c r="K70" i="7" s="1"/>
  <c r="I100" i="7"/>
  <c r="K61" i="7"/>
  <c r="K99" i="7"/>
  <c r="K47" i="7"/>
  <c r="K34" i="7"/>
  <c r="K66" i="7"/>
  <c r="K98" i="7"/>
  <c r="K51" i="7"/>
  <c r="I40" i="7"/>
  <c r="K40" i="7" s="1"/>
  <c r="I56" i="7"/>
  <c r="K56" i="7" s="1"/>
  <c r="I72" i="7"/>
  <c r="I86" i="7"/>
  <c r="K86" i="7" s="1"/>
  <c r="I102" i="7"/>
  <c r="K102" i="7" s="1"/>
  <c r="K36" i="7"/>
  <c r="K52" i="7"/>
  <c r="K68" i="7"/>
  <c r="K84" i="7"/>
  <c r="K100" i="7"/>
  <c r="I25" i="7"/>
  <c r="K25" i="7" s="1"/>
  <c r="I41" i="7"/>
  <c r="K41" i="7" s="1"/>
  <c r="I57" i="7"/>
  <c r="K57" i="7" s="1"/>
  <c r="I73" i="7"/>
  <c r="K73" i="7" s="1"/>
  <c r="I87" i="7"/>
  <c r="K87" i="7" s="1"/>
  <c r="E32" i="6"/>
  <c r="E48" i="6"/>
  <c r="E64" i="6"/>
  <c r="E80" i="6"/>
  <c r="E96" i="6"/>
  <c r="E33" i="6"/>
  <c r="E49" i="6"/>
  <c r="E65" i="6"/>
  <c r="E81" i="6"/>
  <c r="E97" i="6"/>
  <c r="E18" i="6"/>
  <c r="E34" i="6"/>
  <c r="E50" i="6"/>
  <c r="E66" i="6"/>
  <c r="E82" i="6"/>
  <c r="E98" i="6"/>
  <c r="E19" i="6"/>
  <c r="E35" i="6"/>
  <c r="E51" i="6"/>
  <c r="E67" i="6"/>
  <c r="E83" i="6"/>
  <c r="E99" i="6"/>
  <c r="E20" i="6"/>
  <c r="E36" i="6"/>
  <c r="E52" i="6"/>
  <c r="E68" i="6"/>
  <c r="E84" i="6"/>
  <c r="E100" i="6"/>
  <c r="E21" i="6"/>
  <c r="E37" i="6"/>
  <c r="E53" i="6"/>
  <c r="E69" i="6"/>
  <c r="E85" i="6"/>
  <c r="E101" i="6"/>
  <c r="E22" i="6"/>
  <c r="E38" i="6"/>
  <c r="E54" i="6"/>
  <c r="E70" i="6"/>
  <c r="E86" i="6"/>
  <c r="E102" i="6"/>
  <c r="E23" i="6"/>
  <c r="E39" i="6"/>
  <c r="E55" i="6"/>
  <c r="E71" i="6"/>
  <c r="E87" i="6"/>
  <c r="E103" i="6"/>
  <c r="E24" i="6"/>
  <c r="E40" i="6"/>
  <c r="E56" i="6"/>
  <c r="E72" i="6"/>
  <c r="E88" i="6"/>
  <c r="E104" i="6"/>
  <c r="E25" i="6"/>
  <c r="E41" i="6"/>
  <c r="E57" i="6"/>
  <c r="E73" i="6"/>
  <c r="E89" i="6"/>
  <c r="E26" i="6"/>
  <c r="E42" i="6"/>
  <c r="E58" i="6"/>
  <c r="E74" i="6"/>
  <c r="E90" i="6"/>
  <c r="E27" i="6"/>
  <c r="E43" i="6"/>
  <c r="E59" i="6"/>
  <c r="E75" i="6"/>
  <c r="E91" i="6"/>
  <c r="E28" i="6"/>
  <c r="E44" i="6"/>
  <c r="E60" i="6"/>
  <c r="E76" i="6"/>
  <c r="E92" i="6"/>
  <c r="E30" i="6"/>
  <c r="E46" i="6"/>
  <c r="E62" i="6"/>
  <c r="E78" i="6"/>
  <c r="E94" i="6"/>
  <c r="E31" i="6"/>
  <c r="E47" i="6"/>
  <c r="E63" i="6"/>
  <c r="E79" i="6"/>
  <c r="B109" i="7"/>
  <c r="K23" i="7"/>
  <c r="J112" i="2"/>
  <c r="M11" i="6"/>
  <c r="I116" i="2" s="1"/>
  <c r="K109" i="7" l="1"/>
  <c r="K112"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15" i="2" s="1"/>
  <c r="I120" i="2" l="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118" i="2" l="1"/>
  <c r="I119" i="2"/>
  <c r="I117" i="2" s="1"/>
  <c r="H1013" i="6"/>
  <c r="H1010" i="6"/>
  <c r="H1009" i="6"/>
  <c r="H1012" i="6" l="1"/>
  <c r="H1011" i="6" s="1"/>
</calcChain>
</file>

<file path=xl/sharedStrings.xml><?xml version="1.0" encoding="utf-8"?>
<sst xmlns="http://schemas.openxmlformats.org/spreadsheetml/2006/main" count="3093" uniqueCount="842">
  <si>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</si>
  <si>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</si>
  <si>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</si>
  <si>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</si>
  <si>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</si>
  <si>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</si>
  <si>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</si>
  <si>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</si>
  <si>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</si>
  <si>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</si>
  <si>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</si>
  <si>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</si>
  <si>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</si>
  <si>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</si>
  <si>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</si>
  <si>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</si>
  <si>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</si>
  <si>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</si>
  <si>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</si>
  <si>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</si>
  <si>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</si>
  <si>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</si>
  <si>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</si>
  <si>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</si>
  <si>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</si>
  <si>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</si>
  <si>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</si>
  <si>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</si>
  <si>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</si>
  <si>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</si>
  <si>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</si>
  <si>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</si>
  <si>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</si>
  <si>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</si>
  <si>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</si>
  <si>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</si>
  <si>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</si>
  <si>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</si>
  <si>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</si>
  <si>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</si>
  <si>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</si>
  <si>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</si>
  <si>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</si>
  <si>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</si>
  <si>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</si>
  <si>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</si>
  <si>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</si>
  <si>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</si>
  <si>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</si>
  <si>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</si>
  <si>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</si>
  <si>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</si>
  <si>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</si>
  <si>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</si>
  <si>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</si>
  <si>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</si>
  <si>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</si>
  <si>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</si>
  <si>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</si>
  <si>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</si>
  <si>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</si>
  <si>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</si>
  <si>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</si>
  <si>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</si>
  <si>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</si>
  <si>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</si>
  <si>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</si>
  <si>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</si>
  <si>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</si>
  <si>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</si>
  <si>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</si>
  <si>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</si>
  <si>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</si>
  <si>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</si>
  <si>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</si>
  <si>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</si>
  <si>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</si>
  <si>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</si>
  <si>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</si>
  <si>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</si>
  <si>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</si>
  <si>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</si>
  <si>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</si>
  <si>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</si>
  <si>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</si>
  <si>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</si>
  <si>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</si>
  <si>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</si>
  <si>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</si>
  <si>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</si>
  <si>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</si>
  <si>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</si>
  <si>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</si>
  <si>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</si>
  <si>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</si>
  <si>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</si>
  <si>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</si>
  <si>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</si>
  <si>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</si>
  <si>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</si>
  <si>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</si>
  <si>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</si>
  <si>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</si>
  <si>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</si>
  <si>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</si>
  <si>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</si>
  <si>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</si>
  <si>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</si>
  <si>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</si>
  <si>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</si>
  <si>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</si>
  <si>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</si>
  <si>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</si>
  <si>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</si>
  <si>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</si>
  <si>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</si>
  <si>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</si>
  <si>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</si>
  <si>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</si>
  <si>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</si>
  <si>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</si>
  <si>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</si>
  <si>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</si>
  <si>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</si>
  <si>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</si>
  <si>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</si>
  <si>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</si>
  <si>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</si>
  <si>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</si>
  <si>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</si>
  <si>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</si>
  <si>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</si>
  <si>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</si>
  <si>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</si>
  <si>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</si>
  <si>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</si>
  <si>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</si>
  <si>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</si>
  <si>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</si>
  <si>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</si>
  <si>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</si>
  <si>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</si>
  <si>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</si>
  <si>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</si>
  <si>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</si>
  <si>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</si>
  <si>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</si>
  <si>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</si>
  <si>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</si>
  <si>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</si>
  <si>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</si>
  <si>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</si>
  <si>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</si>
  <si>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</si>
  <si>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</si>
  <si>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</si>
  <si>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</si>
  <si>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</si>
  <si>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</si>
  <si>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</si>
  <si>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</si>
  <si>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</si>
  <si>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</si>
  <si>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</si>
  <si>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</si>
  <si>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</si>
  <si>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</si>
  <si>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</si>
  <si>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</si>
  <si>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</si>
  <si>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</si>
  <si>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</si>
  <si>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</si>
  <si>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</si>
  <si>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</si>
  <si>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</si>
  <si>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</si>
  <si>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</si>
  <si>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</si>
  <si>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</si>
  <si>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</si>
  <si>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</si>
  <si>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</si>
  <si>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</si>
  <si>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</si>
  <si>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</si>
  <si>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</si>
  <si>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</si>
  <si>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</si>
  <si>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</si>
  <si>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</si>
  <si>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</si>
  <si>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</si>
  <si>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</si>
  <si>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</si>
  <si>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</si>
  <si>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</si>
  <si>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</si>
  <si>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</si>
  <si>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</si>
  <si>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</si>
  <si>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</si>
  <si>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</si>
  <si>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</si>
  <si>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</si>
  <si>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</si>
  <si>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</si>
  <si>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</si>
  <si>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</si>
  <si>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</si>
  <si>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</si>
  <si>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</si>
  <si>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</si>
  <si>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</si>
  <si>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</si>
  <si>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</si>
  <si>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</si>
  <si>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</si>
  <si>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</si>
  <si>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</si>
  <si>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</si>
  <si>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</si>
  <si>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</si>
  <si>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</si>
  <si>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</si>
  <si>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</si>
  <si>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</si>
  <si>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</si>
  <si>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</si>
  <si>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</si>
  <si>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</si>
  <si>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</si>
  <si>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</si>
  <si>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</si>
  <si>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</si>
  <si>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</si>
  <si>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</si>
  <si>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</si>
  <si>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</si>
  <si>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</si>
  <si>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</si>
  <si>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</si>
  <si>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</si>
  <si>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</si>
  <si>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</si>
  <si>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</si>
  <si>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</si>
  <si>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</si>
  <si>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</si>
  <si>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</si>
  <si>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</si>
  <si>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</si>
  <si>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</si>
  <si>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</si>
  <si>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</si>
  <si>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</si>
  <si>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</si>
  <si>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</si>
  <si>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</si>
  <si>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</si>
  <si>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</si>
  <si>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</si>
  <si>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</si>
  <si>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</si>
  <si>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</si>
  <si>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</si>
  <si>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</si>
  <si>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</si>
  <si>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</si>
  <si>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</si>
  <si>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</si>
  <si>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</si>
  <si>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</si>
  <si>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</si>
  <si>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</si>
  <si>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</si>
  <si>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</si>
  <si>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</si>
  <si>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</si>
  <si>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</si>
  <si>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</si>
  <si>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</si>
  <si>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</si>
  <si>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</si>
  <si>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</si>
  <si>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</si>
  <si>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</si>
  <si>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</si>
  <si>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</si>
  <si>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</si>
  <si>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</si>
  <si>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</si>
  <si>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</si>
  <si>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</si>
  <si>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</si>
  <si>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</si>
  <si>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</si>
  <si>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</si>
  <si>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</si>
  <si>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</si>
  <si>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</si>
  <si>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</si>
  <si>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</si>
  <si>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</si>
  <si>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</si>
  <si>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</si>
  <si>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</si>
  <si>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</si>
  <si>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</si>
  <si>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</si>
  <si>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</si>
  <si>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</si>
  <si>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</si>
  <si>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</si>
  <si>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</si>
  <si>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</si>
  <si>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</si>
  <si>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</si>
  <si>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</si>
  <si>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</si>
  <si>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</si>
  <si>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</si>
  <si>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</si>
  <si>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</si>
  <si>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</si>
  <si>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</si>
  <si>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</si>
  <si>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</si>
  <si>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</si>
  <si>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</si>
  <si>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</si>
  <si>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</si>
  <si>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</si>
  <si>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</si>
  <si>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</si>
  <si>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</si>
  <si>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</si>
  <si>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</si>
  <si>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</si>
  <si>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</si>
  <si>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</si>
  <si>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</si>
  <si>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</si>
  <si>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</si>
  <si>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</si>
  <si>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</si>
  <si>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</si>
  <si>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</si>
  <si>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</si>
  <si>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</si>
  <si>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</si>
  <si>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</si>
  <si>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</si>
  <si>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</si>
  <si>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</si>
  <si>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</si>
  <si>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</si>
  <si>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</si>
  <si>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</si>
  <si>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</si>
  <si>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</si>
  <si>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</si>
  <si>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</si>
  <si>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</si>
  <si>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</si>
  <si>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</si>
  <si>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</si>
  <si>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</si>
  <si>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</si>
  <si>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</si>
  <si>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</si>
  <si>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</si>
  <si>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</si>
  <si>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</si>
  <si>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</si>
  <si>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</si>
  <si>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</si>
  <si>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</si>
  <si>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</si>
  <si>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</si>
  <si>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</si>
  <si>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</si>
  <si>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</si>
  <si>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</si>
  <si>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</si>
  <si>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</si>
  <si>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</si>
  <si>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</si>
  <si>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</si>
  <si>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</si>
  <si>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</si>
  <si>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</si>
  <si>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</si>
  <si>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</si>
  <si>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</si>
  <si>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</si>
  <si>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</si>
  <si>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</si>
  <si>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</si>
  <si>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</si>
  <si>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</si>
  <si>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</si>
  <si>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</si>
  <si>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</si>
  <si>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</si>
  <si>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</si>
  <si>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</si>
  <si>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</si>
  <si>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</si>
  <si>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</si>
  <si>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</si>
  <si>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</si>
  <si>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</si>
  <si>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</si>
  <si>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</si>
  <si>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</si>
  <si>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</si>
  <si>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</si>
  <si>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</si>
  <si>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</si>
  <si>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</si>
  <si>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</si>
  <si>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</si>
  <si>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</si>
  <si>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</si>
  <si>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</si>
  <si>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</si>
  <si>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</si>
  <si>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</si>
  <si>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</si>
  <si>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</si>
  <si>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</si>
  <si>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</si>
  <si>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</si>
  <si>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</si>
  <si>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</si>
  <si>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</si>
  <si>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</si>
  <si>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</si>
  <si>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</si>
  <si>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</si>
  <si>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</si>
  <si>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</si>
  <si>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</si>
  <si>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</si>
  <si>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</si>
  <si>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</si>
  <si>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</si>
  <si>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</si>
  <si>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</si>
  <si>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</si>
  <si>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</si>
  <si>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</si>
  <si>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</si>
  <si>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</si>
  <si>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</si>
  <si>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</si>
  <si>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</si>
  <si>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</si>
  <si>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</si>
  <si>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</si>
  <si>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</si>
  <si>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</si>
  <si>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</si>
  <si>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</si>
  <si>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</si>
  <si>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</si>
  <si>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</si>
  <si>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</si>
  <si>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</si>
  <si>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</si>
  <si>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</si>
  <si>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</si>
  <si>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</si>
  <si>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</si>
  <si>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</si>
  <si>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</si>
  <si>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</si>
  <si>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</si>
  <si>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</si>
  <si>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</si>
  <si>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</si>
  <si>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</si>
  <si>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</si>
  <si>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</si>
  <si>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</si>
  <si>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</si>
  <si>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</si>
  <si>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</si>
  <si>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</si>
  <si>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</si>
  <si>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</si>
  <si>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</si>
  <si>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</si>
  <si>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</si>
  <si>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</si>
  <si>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</si>
  <si>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</si>
  <si>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</si>
  <si>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</si>
  <si>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</si>
  <si>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</si>
  <si>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</si>
  <si>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</si>
  <si>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</si>
  <si>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</si>
  <si>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</si>
  <si>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</si>
  <si>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</si>
  <si>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</si>
  <si>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</si>
  <si>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</si>
  <si>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</si>
  <si>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</si>
  <si>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</si>
  <si>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</si>
  <si>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</si>
  <si>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</si>
  <si>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</si>
  <si>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</si>
  <si>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</si>
  <si>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</si>
  <si>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</si>
  <si>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</si>
  <si>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</si>
  <si>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</si>
  <si>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</si>
  <si>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</si>
  <si>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</si>
  <si>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</si>
  <si>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</si>
  <si>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</si>
  <si>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</si>
  <si>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</si>
  <si>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</si>
  <si>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</si>
  <si>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</si>
  <si>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</si>
  <si>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</si>
  <si>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</si>
  <si>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</si>
  <si>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</si>
  <si>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</si>
  <si>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</si>
  <si>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</si>
  <si>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</si>
  <si>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</si>
  <si>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</si>
  <si>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</si>
  <si>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</si>
  <si>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</si>
  <si>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</si>
  <si>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</si>
  <si>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</si>
  <si>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</si>
  <si>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</si>
  <si>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</si>
  <si>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</si>
  <si>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</si>
  <si>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</si>
  <si>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</si>
  <si>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</si>
  <si>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</si>
  <si>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</si>
  <si>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</si>
  <si>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</si>
  <si>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</si>
  <si>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</si>
  <si>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</si>
  <si>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</si>
  <si>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</si>
  <si>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</si>
  <si>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</si>
  <si>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</si>
  <si>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</si>
  <si>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</si>
  <si>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</si>
  <si>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</si>
  <si>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</si>
  <si>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</si>
  <si>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</si>
  <si>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</si>
  <si>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</si>
  <si>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</si>
  <si>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</si>
  <si>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</si>
  <si>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</si>
  <si>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</si>
  <si>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</si>
  <si>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</si>
  <si>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</si>
  <si>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</si>
  <si>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</si>
  <si>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</si>
  <si>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</si>
  <si>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</si>
  <si>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</si>
  <si>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</si>
  <si>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</si>
  <si>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</si>
  <si>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</si>
  <si>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</si>
  <si>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</si>
  <si>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</si>
  <si>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</si>
  <si>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</si>
  <si>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</si>
  <si>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</si>
  <si>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</si>
  <si>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</si>
  <si>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</si>
  <si>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</si>
  <si>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</si>
  <si>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</si>
  <si>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</si>
  <si>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</si>
  <si>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</si>
  <si>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</si>
  <si>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</si>
  <si>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</si>
  <si>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</si>
  <si>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</si>
  <si>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</si>
  <si>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</si>
  <si>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</si>
  <si>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</si>
  <si>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</si>
  <si>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</si>
  <si>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</si>
  <si>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</si>
  <si>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</si>
  <si>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</si>
  <si>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</si>
  <si>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</si>
  <si>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</si>
  <si>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</si>
  <si>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</si>
  <si>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</si>
  <si>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</si>
  <si>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</si>
  <si>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</si>
  <si>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</si>
  <si>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</si>
  <si>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</si>
  <si>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</si>
  <si>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</si>
  <si>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</si>
  <si>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</si>
  <si>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</si>
  <si>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</si>
  <si>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</si>
  <si>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</si>
  <si>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</si>
  <si>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</si>
  <si>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</si>
  <si>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</si>
  <si>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</si>
  <si>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</si>
  <si>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</si>
  <si>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</si>
  <si>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</si>
  <si>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</si>
  <si>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</si>
  <si>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</si>
  <si>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</si>
  <si>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</si>
  <si>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</si>
  <si>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</si>
  <si>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</si>
  <si>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</si>
  <si>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</si>
  <si>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</si>
  <si>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</si>
  <si>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</si>
  <si>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</si>
  <si>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</si>
  <si>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</si>
  <si>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</si>
  <si>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</si>
  <si>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</si>
  <si>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</si>
  <si>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</si>
  <si>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</si>
  <si>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</si>
  <si>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</si>
  <si>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</si>
  <si>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</si>
  <si>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</si>
  <si>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</si>
  <si>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</si>
  <si>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</si>
  <si>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</si>
  <si>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</si>
  <si>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</si>
  <si>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</si>
  <si>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</si>
  <si>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</si>
  <si>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</si>
  <si>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</si>
  <si>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</si>
  <si>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</si>
  <si>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</si>
  <si>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</si>
  <si>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</si>
  <si>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</si>
  <si>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</si>
  <si>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</si>
  <si>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</si>
  <si>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Color: Gold 8mm</t>
  </si>
  <si>
    <t>Mabuti GmbH</t>
  </si>
  <si>
    <t>Felix Hanspach</t>
  </si>
  <si>
    <t>Slevogtstraße 59</t>
  </si>
  <si>
    <t>09114 Chemnitz</t>
  </si>
  <si>
    <t>Germany</t>
  </si>
  <si>
    <t>Tel: +49 004937135572496</t>
  </si>
  <si>
    <t>Email: einkauf@murostar.com</t>
  </si>
  <si>
    <t>BB18B3</t>
  </si>
  <si>
    <t>Color: High Polish</t>
  </si>
  <si>
    <t>PVD plated 316L steel eyebrow barbell, 18g (1mm) with two 3mm balls</t>
  </si>
  <si>
    <t>316L steel eyebrow barbell, 16g (1.2mm) with two 3mm balls</t>
  </si>
  <si>
    <t>316L steel Industrial barbell, 14g (1.6mm) with two 5mm balls</t>
  </si>
  <si>
    <t>Length: 34mm</t>
  </si>
  <si>
    <t>BBINDS</t>
  </si>
  <si>
    <t>Extra long 316L steel Industrial barbell, 16g (1.2mm) with two 4mm balls</t>
  </si>
  <si>
    <t>BCEC3</t>
  </si>
  <si>
    <t>Surgical steel ball closure ring, 16g (1.2mm) with 3mm closure ball with a bezel set crystal</t>
  </si>
  <si>
    <t>BCEC4S</t>
  </si>
  <si>
    <t>316L steel ball closure ring, 16g (1.2mm) with 4mm closure ball with a bezel set crystal</t>
  </si>
  <si>
    <t>BLK314</t>
  </si>
  <si>
    <t>Bulk body jewelry: 24 pcs or 100 pcs. of 3mm multi-crystal balls with 16g (1.2mm) threading and resin cover</t>
  </si>
  <si>
    <t>BLK315</t>
  </si>
  <si>
    <t>Bulk body jewelry: 24 pcs or 100 pcs. of 4mm multi-crystal balls with 16g (1.2mm) threading and resin cover. Price as low as 1.34$ per pcs.</t>
  </si>
  <si>
    <t>316L steel belly banana, 14g (1.6m) with a 8mm and a 5mm bezel set jewel ball using original Czech Preciosa crystals.</t>
  </si>
  <si>
    <t>BNETB</t>
  </si>
  <si>
    <t>Premium PVD plated surgical steel eyebrow banana, 16g (1.2mm) with two 3mm balls</t>
  </si>
  <si>
    <t>CBECN</t>
  </si>
  <si>
    <t>Surgical steel circular barbell, 16g (1.2mm) with two 3mm cones</t>
  </si>
  <si>
    <t>CLNS</t>
  </si>
  <si>
    <t>Non piercing surgical steel clip-on nose hoop, 18g (1mm)</t>
  </si>
  <si>
    <t>GPRZ</t>
  </si>
  <si>
    <t>Size: 4mm</t>
  </si>
  <si>
    <t>One pair of 18k gold plated sterling silver earring studs with 1.5mm to 10mm round clear prong set CZ stone</t>
  </si>
  <si>
    <t>HBCRC16</t>
  </si>
  <si>
    <t>High polished surgical steel hinged ball closure ring, 16g (1.2mm) with 3mm ball with bezel set crystal</t>
  </si>
  <si>
    <t>IJF4</t>
  </si>
  <si>
    <t>316L steel 4mm dermal anchor top part with bezel set flat crystal for 1.6mm (14g) posts with 1.2mm internal threading</t>
  </si>
  <si>
    <t>IPRFC</t>
  </si>
  <si>
    <t>Surgical steel fake plug with ferido glued multi crystal on front and rubber O-rings</t>
  </si>
  <si>
    <t>LBCN3</t>
  </si>
  <si>
    <t>Surgical steel labret, 16g (1.2mm) with a 3mm cone</t>
  </si>
  <si>
    <t>LBIFR3</t>
  </si>
  <si>
    <t>Clear bio flexible labret, 16g (1.2mm) with a 316L steel push in 3mm multi-crystal ball with resin cover</t>
  </si>
  <si>
    <t>LBTB3</t>
  </si>
  <si>
    <t>Premium PVD plated surgical steel labret, 16g (1.2mm) with a 3mm ball</t>
  </si>
  <si>
    <t>High polished surgical steel hinged segment ring, 16g (1.2mm)</t>
  </si>
  <si>
    <t>PVD plated surgical steel hinged segment ring, 16g (1.2mm)</t>
  </si>
  <si>
    <t>SIUT</t>
  </si>
  <si>
    <t>Gauge: 8mm</t>
  </si>
  <si>
    <t>Silicone Ultra Thin double flared flesh tunnel</t>
  </si>
  <si>
    <t>Gauge: 10mm</t>
  </si>
  <si>
    <t>Color: Skin Tone</t>
  </si>
  <si>
    <t>Gauge: 16mm</t>
  </si>
  <si>
    <t>Gauge: 18mm</t>
  </si>
  <si>
    <t>Gauge: 20mm</t>
  </si>
  <si>
    <t>TSA2</t>
  </si>
  <si>
    <t>Height: 2.5mm</t>
  </si>
  <si>
    <t>High polished titanium G23 base part for dermal anchor, 14g (1.6mm) with surface piercing with three circular holes in the base plate and with a 16g (1.2mm) internal threading connector (this product only fits our dermal anchor top parts)</t>
  </si>
  <si>
    <t>UBN1CG</t>
  </si>
  <si>
    <t>Titanium G23 belly banana, 14g (1.6mm) with an 8mm bezel set jewel ball and an upper 5mm plain titanium ball</t>
  </si>
  <si>
    <t>UBN2CG</t>
  </si>
  <si>
    <t>ULB4S</t>
  </si>
  <si>
    <t>Titanium G23 labret, 16g (1.2mm) with a 4mm ball</t>
  </si>
  <si>
    <t>USEGH16</t>
  </si>
  <si>
    <t>Titanium G23 hinged segment ring, 16g (1.2mm)</t>
  </si>
  <si>
    <t>USGSH41T</t>
  </si>
  <si>
    <t>PVD plated titanium G23 hinged segment ring, 1.2mm (16g) with pyramid patterns at the side and inner diameter from 6mm to 12mm</t>
  </si>
  <si>
    <t>Color: Rose Gold 8mm</t>
  </si>
  <si>
    <t>Color: Rainbow 8mm</t>
  </si>
  <si>
    <t>Color: Black 8mm</t>
  </si>
  <si>
    <t>USGTSH10</t>
  </si>
  <si>
    <t>Color: High Polish 8mm</t>
  </si>
  <si>
    <t>PVD plated polished titanium G23 hinged segment ring, 1.2mm (16g) with outward facing CNC set Cubic Zirconia (CZ) stones</t>
  </si>
  <si>
    <t>XBB14G</t>
  </si>
  <si>
    <t>Pack of 10 pcs. of high polished 316L steel barbell posts - threading 1.6mm (14g)</t>
  </si>
  <si>
    <t>Length: 31mm</t>
  </si>
  <si>
    <t>Length: 46mm</t>
  </si>
  <si>
    <t>XBB16G</t>
  </si>
  <si>
    <t>Pack of 10 pcs. of high polished 316L steel barbell posts - threading 1.2mm (16g)</t>
  </si>
  <si>
    <t>XBTT4S</t>
  </si>
  <si>
    <t>Pack of 10 pcs. of 4mm rose gold PVD plated 316L steel balls with 1.2mm threading (16g)</t>
  </si>
  <si>
    <t>XDPBC3</t>
  </si>
  <si>
    <t>Pack of 10pcs of 3mm 316L steel ball closure ring balls with bezel set crystal suitable for rings in 14g and 16g (1.2mm and 1.6mm)</t>
  </si>
  <si>
    <t>XDPBC4</t>
  </si>
  <si>
    <t>Pack of 10pcs of 4mm 316L steel ball closure ring balls with bezel set crystal suitable for rings in 14g and 16g (1.2mm and 1.6mm)</t>
  </si>
  <si>
    <t>XDPBC5</t>
  </si>
  <si>
    <t>Pack of 10pcs of 5mm 316L steel ball closure ring balls with bezel set crystal suitable for rings in 14g and 16g (1.2mm and 1.6mm)</t>
  </si>
  <si>
    <t>XJB25</t>
  </si>
  <si>
    <t>Pack of 10 pcs. of surgical steel balls with tiny 2.5mm bezel set crystals with 1.2mm threading (16g)</t>
  </si>
  <si>
    <t>XJBT3S</t>
  </si>
  <si>
    <t>Color: Black Anodized w/ Clear crystal</t>
  </si>
  <si>
    <t>Pack of 10 pcs. of 3mm anodized surgical steel balls with bezel set crystal and with 1.2mm threading (16g)</t>
  </si>
  <si>
    <t>XLB16G</t>
  </si>
  <si>
    <t>Pack of 10 steel posts for labrets - 1.2mm threading (16g), selectable length ”body jewelry parts” (4mm base of labret)</t>
  </si>
  <si>
    <t>XSAB25</t>
  </si>
  <si>
    <t>Set of 10 pcs. of 2.5mm acrylic ball in solid colors with 16g (1.2mm) threading</t>
  </si>
  <si>
    <t>XUBAL5</t>
  </si>
  <si>
    <t>Pack of 10 pcs. of 5mm high polished titanium G23 balls - threading 1.6mm (14g)</t>
  </si>
  <si>
    <t>BBEBL</t>
  </si>
  <si>
    <t>BBINDX14A</t>
  </si>
  <si>
    <t>BBINDSX16A</t>
  </si>
  <si>
    <t>BLK314A</t>
  </si>
  <si>
    <t>BLK315A</t>
  </si>
  <si>
    <t>GPRZ4</t>
  </si>
  <si>
    <t>IPRD6</t>
  </si>
  <si>
    <t>IPRD8</t>
  </si>
  <si>
    <t>IPRFC8</t>
  </si>
  <si>
    <t>SIUT0</t>
  </si>
  <si>
    <t>SIUT00</t>
  </si>
  <si>
    <t>SIUT5/8</t>
  </si>
  <si>
    <t>SIUT11/16</t>
  </si>
  <si>
    <t>SIUT13/16</t>
  </si>
  <si>
    <t>USGSH41TX16G8</t>
  </si>
  <si>
    <t>USGSH41TX16R8</t>
  </si>
  <si>
    <t>USGSH41TX16RB8</t>
  </si>
  <si>
    <t>USGSH41TX16K8</t>
  </si>
  <si>
    <t>USGSH10A</t>
  </si>
  <si>
    <t>USGTSH10A</t>
  </si>
  <si>
    <t>XBB14GL</t>
  </si>
  <si>
    <t>XBB14GX</t>
  </si>
  <si>
    <t>XBB16GS</t>
  </si>
  <si>
    <t>XBB16GL</t>
  </si>
  <si>
    <t>XBB16GXL</t>
  </si>
  <si>
    <t>Two Thousand Six Hundred Four and 59 cents EUR</t>
  </si>
  <si>
    <t>Exchange Rate EUR-THB</t>
  </si>
  <si>
    <t>Total Order USD</t>
  </si>
  <si>
    <t>Total Invoice USD</t>
  </si>
  <si>
    <t>Sunny</t>
  </si>
  <si>
    <r>
      <t xml:space="preserve">Discount 40% as per </t>
    </r>
    <r>
      <rPr>
        <b/>
        <sz val="10"/>
        <color theme="1"/>
        <rFont val="Arial"/>
        <family val="2"/>
      </rPr>
      <t>Platinum Membership:</t>
    </r>
  </si>
  <si>
    <r>
      <t xml:space="preserve">Free Shipping to Germany via DHL as per </t>
    </r>
    <r>
      <rPr>
        <b/>
        <sz val="10"/>
        <color theme="1"/>
        <rFont val="Arial"/>
        <family val="2"/>
      </rPr>
      <t>Platinum Membership:</t>
    </r>
  </si>
  <si>
    <t>One Thousand Seven Hundred Thirty Six and 39 cents EUR</t>
  </si>
  <si>
    <t xml:space="preserve">DHL Acc.-Nr.: 6267213350 // EORI: DE291191680 </t>
  </si>
  <si>
    <t>Stainless steel imitation jewelry
Labret, Belly Banana, Segment Ring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</si>
</sst>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6744">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2" fillId="0" borderId="0"/>
    <xf numFmtId="0" fontId="5" fillId="0" borderId="0"/>
    <xf numFmtId="0" fontId="5" fillId="0" borderId="0"/>
    <xf numFmtId="0" fontId="2" fillId="0" borderId="0"/>
    <xf numFmtId="168" fontId="2" fillId="0" borderId="0" applyFont="0" applyFill="0" applyBorder="0" applyAlignment="0" applyProtection="0"/>
    <xf numFmtId="168" fontId="2" fillId="0" borderId="0" applyFont="0" applyFill="0" applyBorder="0" applyAlignment="0" applyProtection="0"/>
    <xf numFmtId="0" fontId="5" fillId="0" borderId="0" applyNumberFormat="0" applyFill="0" applyBorder="0" applyAlignment="0" applyProtection="0"/>
    <xf numFmtId="0" fontId="5" fillId="0" borderId="0"/>
    <xf numFmtId="0" fontId="11" fillId="0" borderId="0" applyNumberFormat="0" applyFill="0" applyBorder="0" applyAlignment="0" applyProtection="0">
      <alignment vertical="top"/>
      <protection locked="0"/>
    </xf>
    <xf numFmtId="44" fontId="2" fillId="0" borderId="0" applyFont="0" applyFill="0" applyBorder="0" applyAlignment="0" applyProtection="0"/>
    <xf numFmtId="0" fontId="2" fillId="0" borderId="0"/>
    <xf numFmtId="0" fontId="5" fillId="0" borderId="0" applyNumberForma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5" fillId="0" borderId="0" applyFont="0" applyFill="0" applyBorder="0" applyAlignment="0" applyProtection="0"/>
    <xf numFmtId="9" fontId="2" fillId="0" borderId="0" applyFont="0" applyFill="0" applyBorder="0" applyAlignment="0" applyProtection="0"/>
    <xf numFmtId="0" fontId="2" fillId="0" borderId="0"/>
    <xf numFmtId="0" fontId="5" fillId="0" borderId="0"/>
    <xf numFmtId="0" fontId="5" fillId="0" borderId="0" applyNumberForma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43" fontId="21" fillId="0" borderId="0" applyFont="0" applyFill="0" applyBorder="0" applyAlignment="0" applyProtection="0"/>
    <xf numFmtId="44" fontId="5"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5" fillId="0" borderId="0" applyFont="0" applyFill="0" applyBorder="0" applyAlignment="0" applyProtection="0"/>
    <xf numFmtId="44" fontId="21"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5" fillId="0" borderId="0"/>
    <xf numFmtId="0" fontId="2" fillId="0" borderId="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0" fontId="31" fillId="0" borderId="0" applyNumberFormat="0" applyFill="0" applyBorder="0" applyAlignment="0" applyProtection="0">
      <alignment vertical="top"/>
      <protection locked="0"/>
    </xf>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2" fillId="0" borderId="0"/>
    <xf numFmtId="0" fontId="5" fillId="0" borderId="0" applyNumberForma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applyNumberFormat="0" applyFill="0" applyBorder="0" applyAlignment="0" applyProtection="0"/>
    <xf numFmtId="44" fontId="24" fillId="0" borderId="0" applyFont="0" applyFill="0" applyBorder="0" applyAlignment="0" applyProtection="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0" fontId="2" fillId="0" borderId="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44" fontId="2" fillId="0" borderId="0" applyFon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2"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4" fontId="5" fillId="0" borderId="0" applyFon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0" fontId="32" fillId="0" borderId="0" applyNumberFormat="0" applyFill="0" applyBorder="0" applyAlignment="0" applyProtection="0"/>
    <xf numFmtId="0" fontId="2" fillId="0" borderId="0"/>
    <xf numFmtId="0" fontId="30" fillId="0" borderId="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cellStyleXfs>
  <cellXfs count="145">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2" fontId="1" fillId="2" borderId="0" xfId="78" applyNumberFormat="1" applyFont="1" applyFill="1" applyAlignment="1">
      <alignment horizontal="right"/>
    </xf>
    <xf numFmtId="0" fontId="18" fillId="2" borderId="20" xfId="0" applyFont="1" applyFill="1" applyBorder="1"/>
    <xf numFmtId="0" fontId="18" fillId="3" borderId="19" xfId="0" applyFont="1" applyFill="1" applyBorder="1" applyAlignment="1">
      <alignment horizontal="center" vertical="center"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6744">
    <cellStyle name="Comma 2" xfId="7" xr:uid="{C5A6C978-C76C-4534-8213-6979370CE966}"/>
    <cellStyle name="Comma 2 2" xfId="4430" xr:uid="{AA0F1C1F-E1E1-445F-9238-A42060290C35}"/>
    <cellStyle name="Comma 2 2 2" xfId="4755" xr:uid="{C89C091F-DA55-435B-8671-16EDE7448308}"/>
    <cellStyle name="Comma 2 2 2 2" xfId="5326" xr:uid="{5ECCB01F-B9CD-4E6D-909C-AB2BDA8E7D95}"/>
    <cellStyle name="Comma 2 2 3" xfId="4591" xr:uid="{6243C353-3C37-46A4-B817-29CA1DDC06AC}"/>
    <cellStyle name="Comma 2 2 4" xfId="5345" xr:uid="{EB685E03-4097-4D3A-B599-D9B5F26ECF5A}"/>
    <cellStyle name="Comma 2 2 5" xfId="5360" xr:uid="{DD858F28-B283-4362-85E9-1D22A9F9DB38}"/>
    <cellStyle name="Comma 2 2 6" xfId="5354" xr:uid="{CF8F7EC8-53E3-4FD6-ADCF-D30226717317}"/>
    <cellStyle name="Comma 2 3" xfId="5368" xr:uid="{C0892663-D1AC-4057-B6F3-0428CEA27B32}"/>
    <cellStyle name="Comma 3" xfId="4318" xr:uid="{F959E74E-3F82-4396-AFD9-65ED4EE8DCF1}"/>
    <cellStyle name="Comma 3 2" xfId="4432" xr:uid="{DC1B5361-1099-4E09-B887-18413D3593D1}"/>
    <cellStyle name="Comma 3 2 2" xfId="4756" xr:uid="{268FE372-A541-4A58-9E85-6FA6E2E85729}"/>
    <cellStyle name="Comma 3 2 2 2" xfId="5327" xr:uid="{60B7101E-AD21-41BC-BC80-2253137AB182}"/>
    <cellStyle name="Comma 3 2 3" xfId="5325" xr:uid="{9CAE6F90-F4B5-45EE-B75B-EA82706EA988}"/>
    <cellStyle name="Comma 3 2 4" xfId="5346" xr:uid="{85DC43AB-9241-444E-B160-02EC0802A8DF}"/>
    <cellStyle name="Comma 3 2 5" xfId="5361" xr:uid="{FB70B165-E868-421C-821D-B6A81792C332}"/>
    <cellStyle name="Currency 10" xfId="8" xr:uid="{488094DB-D392-42DA-8637-20CCBDCD0928}"/>
    <cellStyle name="Currency 10 2" xfId="9" xr:uid="{F09546F3-ADC8-4184-AB49-184E4C6C82EE}"/>
    <cellStyle name="Currency 10 2 2" xfId="203" xr:uid="{298679EE-5D69-4A8D-8CC4-8D4713B14AEE}"/>
    <cellStyle name="Currency 10 2 2 2" xfId="4616" xr:uid="{7CAD0E46-8F47-45FB-98F7-0940EF36F927}"/>
    <cellStyle name="Currency 10 2 2 2 2" xfId="6460" xr:uid="{7F80ECCD-EAC4-4832-A407-17DC4D89B082}"/>
    <cellStyle name="Currency 10 2 2 3" xfId="6232" xr:uid="{1DADA03C-E2D9-4874-BC3D-F2D12D5CC567}"/>
    <cellStyle name="Currency 10 2 3" xfId="4511" xr:uid="{2D971861-A3A2-48C0-A143-56254533095C}"/>
    <cellStyle name="Currency 10 2 3 2" xfId="6461" xr:uid="{51B900E5-1288-42DC-A29D-3F6E18FBC737}"/>
    <cellStyle name="Currency 10 2 4" xfId="6151" xr:uid="{6C58263C-62FB-4AA2-852F-C6B30E4A8C3C}"/>
    <cellStyle name="Currency 10 3" xfId="10" xr:uid="{DEF06A01-6D4E-4AA9-86C1-1496666F670A}"/>
    <cellStyle name="Currency 10 3 2" xfId="204" xr:uid="{B0DC26E7-62C9-407D-8D55-ED8F04FA71A3}"/>
    <cellStyle name="Currency 10 3 2 2" xfId="4617" xr:uid="{E8803F39-AB47-4B57-829A-03618E7BE157}"/>
    <cellStyle name="Currency 10 3 2 2 2" xfId="6462" xr:uid="{BED634A7-F2C3-4509-901F-96E1851FFA7E}"/>
    <cellStyle name="Currency 10 3 2 3" xfId="6233" xr:uid="{779008C3-35A6-4D52-9561-1F05D7C43467}"/>
    <cellStyle name="Currency 10 3 3" xfId="4512" xr:uid="{5113D65B-D717-4742-93E4-A0D178DDF0ED}"/>
    <cellStyle name="Currency 10 3 3 2" xfId="6463" xr:uid="{EEF2F13F-1244-4AE7-9355-0439FEDE9A7A}"/>
    <cellStyle name="Currency 10 3 4" xfId="6152" xr:uid="{3A8AF00F-2900-482C-B060-2AB5EEA3895D}"/>
    <cellStyle name="Currency 10 4" xfId="205" xr:uid="{B5AF8DA2-1BC8-427E-9BA5-583A2175A901}"/>
    <cellStyle name="Currency 10 4 2" xfId="4618" xr:uid="{A1EAFD34-23FB-48AB-8BB6-20A47FA975E4}"/>
    <cellStyle name="Currency 10 4 2 2" xfId="6464" xr:uid="{B6D85502-B03F-4945-B41B-A86FB717346A}"/>
    <cellStyle name="Currency 10 4 3" xfId="6234" xr:uid="{688534A0-366B-4792-96A7-04EE5BFADC43}"/>
    <cellStyle name="Currency 10 5" xfId="4437" xr:uid="{C2729D98-B585-4E15-992D-F565CE8C02F1}"/>
    <cellStyle name="Currency 10 5 2" xfId="6040" xr:uid="{E69B2793-8DAF-4103-B6FE-C9CDC67C1925}"/>
    <cellStyle name="Currency 10 5 2 2" xfId="6696" xr:uid="{FB455CC0-1870-4CB1-866A-2D0757DE61E1}"/>
    <cellStyle name="Currency 10 5 3" xfId="6465" xr:uid="{988C4A79-DDED-4E14-841E-1280DE64485A}"/>
    <cellStyle name="Currency 10 6" xfId="4510" xr:uid="{8946B0F5-EE9B-4ABA-AC33-41DAD9F306B6}"/>
    <cellStyle name="Currency 10 6 2" xfId="6589" xr:uid="{9A465FC6-E5B6-44AC-A337-C7840529129E}"/>
    <cellStyle name="Currency 10 7" xfId="6150" xr:uid="{735878C7-44F5-49FA-8F7D-9287BD736CA7}"/>
    <cellStyle name="Currency 11" xfId="11" xr:uid="{10477F61-3666-4371-8C0B-8B0F6E811F2F}"/>
    <cellStyle name="Currency 11 2" xfId="12" xr:uid="{F4363679-991B-44B1-AA73-CB3C54A8AC70}"/>
    <cellStyle name="Currency 11 2 2" xfId="206" xr:uid="{A2801CD1-9947-4F3F-BA9C-85664173C992}"/>
    <cellStyle name="Currency 11 2 2 2" xfId="4619" xr:uid="{D8AA624B-0816-43B8-9D4C-28A6A8651D9B}"/>
    <cellStyle name="Currency 11 2 2 2 2" xfId="6466" xr:uid="{86B947DF-F014-4014-A36D-C8981937E2A5}"/>
    <cellStyle name="Currency 11 2 2 3" xfId="6235" xr:uid="{21F55927-7F26-41D1-95F3-0C0064524FB6}"/>
    <cellStyle name="Currency 11 2 3" xfId="4514" xr:uid="{E1542907-F720-4BA8-A18D-09DAE3117CE4}"/>
    <cellStyle name="Currency 11 2 3 2" xfId="6467" xr:uid="{1E3D19C6-9967-4E66-9108-4EBCF13D771D}"/>
    <cellStyle name="Currency 11 2 4" xfId="6154" xr:uid="{2D06A94A-B00D-42BA-8B4D-AE13EB11D5F3}"/>
    <cellStyle name="Currency 11 3" xfId="13" xr:uid="{3EB9BF2E-CB8A-4997-9F11-069B5EB4E7EB}"/>
    <cellStyle name="Currency 11 3 2" xfId="207" xr:uid="{5D5703C1-62A6-40B0-9ED2-5AE5ADA84EC5}"/>
    <cellStyle name="Currency 11 3 2 2" xfId="4620" xr:uid="{CD4FF588-8451-4E1A-8D32-8814485F4679}"/>
    <cellStyle name="Currency 11 3 2 2 2" xfId="6468" xr:uid="{654415E3-CBD1-494C-808D-77AFB076F3E9}"/>
    <cellStyle name="Currency 11 3 2 3" xfId="6236" xr:uid="{89B4513F-6826-4DB5-A2B0-686C7E14ECE6}"/>
    <cellStyle name="Currency 11 3 3" xfId="4515" xr:uid="{23DA1568-A7C9-426C-A81D-3366AB8E1492}"/>
    <cellStyle name="Currency 11 3 3 2" xfId="6469" xr:uid="{66B4CF31-7059-4EE8-8207-404E6150802D}"/>
    <cellStyle name="Currency 11 3 4" xfId="6155" xr:uid="{0AF24D3C-ABE7-4FB6-A507-86E1038D4E4C}"/>
    <cellStyle name="Currency 11 4" xfId="208" xr:uid="{128884B3-D08D-4C1C-937D-5BC1323FF986}"/>
    <cellStyle name="Currency 11 4 2" xfId="4621" xr:uid="{6FF6EDBC-1D46-495F-B450-5FB6DBF62AE0}"/>
    <cellStyle name="Currency 11 4 2 2" xfId="6470" xr:uid="{064261DE-C507-42B6-BD37-52439A0B61DF}"/>
    <cellStyle name="Currency 11 4 3" xfId="6237" xr:uid="{EB6BC317-E51E-471A-B317-EC02979976E0}"/>
    <cellStyle name="Currency 11 5" xfId="4319" xr:uid="{D4CDA401-3614-49B0-92C9-64E33626AB74}"/>
    <cellStyle name="Currency 11 5 2" xfId="4438" xr:uid="{C62FA778-3797-40CE-901B-E56F33BC2B8C}"/>
    <cellStyle name="Currency 11 5 2 2" xfId="6471" xr:uid="{BEC053B4-11B2-44A9-9C50-A8D9FBE587B3}"/>
    <cellStyle name="Currency 11 5 3" xfId="4720" xr:uid="{7475D177-E3ED-49C6-A5A6-337E84612F23}"/>
    <cellStyle name="Currency 11 5 3 2" xfId="5315" xr:uid="{25BDDB0F-D667-4623-AED3-8CEEF5020E57}"/>
    <cellStyle name="Currency 11 5 3 3" xfId="4757" xr:uid="{31CC4364-7E2D-4C0A-9A61-5412F3A07DA8}"/>
    <cellStyle name="Currency 11 5 3 4" xfId="5369" xr:uid="{7F121405-61AD-43DE-BE14-0DD536344AE6}"/>
    <cellStyle name="Currency 11 5 3 4 2" xfId="6685" xr:uid="{0E2334BA-B967-40A5-AA35-46C98FF4B148}"/>
    <cellStyle name="Currency 11 5 3 5" xfId="6092" xr:uid="{FCB4280A-62C4-4571-8F85-88FB8851A530}"/>
    <cellStyle name="Currency 11 5 4" xfId="4697" xr:uid="{ADB01D3F-FC5C-4324-AB18-4CD0338F1C48}"/>
    <cellStyle name="Currency 11 5 4 2" xfId="6598" xr:uid="{7138621D-5926-46E3-A418-5E0AD99E95FC}"/>
    <cellStyle name="Currency 11 6" xfId="4513" xr:uid="{DD2098AC-6A92-4630-9E3C-9B88852A862F}"/>
    <cellStyle name="Currency 11 6 2" xfId="6590" xr:uid="{53B0E975-2803-4A68-83C8-EDDD20189502}"/>
    <cellStyle name="Currency 11 7" xfId="6153" xr:uid="{4659D098-CFB6-4036-8408-FA8601787CAE}"/>
    <cellStyle name="Currency 12" xfId="14" xr:uid="{BE691754-BE7F-4AA9-A2C4-8BCFE5FF5DE2}"/>
    <cellStyle name="Currency 12 2" xfId="15" xr:uid="{AE2BDE51-FC15-41BE-854C-05A4C0E1A003}"/>
    <cellStyle name="Currency 12 2 2" xfId="209" xr:uid="{1E4A6FDE-FC59-42A4-9B56-9E676B24028F}"/>
    <cellStyle name="Currency 12 2 2 2" xfId="4622" xr:uid="{F85EA956-BD01-42EA-AEE0-0A551D7F8889}"/>
    <cellStyle name="Currency 12 2 2 2 2" xfId="6472" xr:uid="{57CDD0E4-2632-4535-B62A-59B11869B163}"/>
    <cellStyle name="Currency 12 2 2 3" xfId="6238" xr:uid="{E020CC75-59CF-40E1-8DB3-339123A756B1}"/>
    <cellStyle name="Currency 12 2 3" xfId="4517" xr:uid="{B4DCA3FC-3389-4B18-8F32-0BF2DA5AFF9B}"/>
    <cellStyle name="Currency 12 2 3 2" xfId="6473" xr:uid="{8F5F1191-C825-4CB1-9BAB-E9AB05FF3F5B}"/>
    <cellStyle name="Currency 12 2 4" xfId="6157" xr:uid="{4794EC17-061B-464A-A43E-D2AB14649393}"/>
    <cellStyle name="Currency 12 3" xfId="210" xr:uid="{A0ED414A-4209-4291-BB5A-8C4796638B01}"/>
    <cellStyle name="Currency 12 3 2" xfId="4623" xr:uid="{735A7883-FA67-4263-8FCD-103DCFD3EB8B}"/>
    <cellStyle name="Currency 12 3 2 2" xfId="6474" xr:uid="{77357DC6-D999-42A2-87F5-AE3FF342FA14}"/>
    <cellStyle name="Currency 12 3 3" xfId="6239" xr:uid="{EABBCEBC-30DF-46B2-93D1-415109DC4FEB}"/>
    <cellStyle name="Currency 12 4" xfId="4516" xr:uid="{BF160A9D-33AC-42D0-9CE6-A9CDA6A58957}"/>
    <cellStyle name="Currency 12 4 2" xfId="6475" xr:uid="{1B84B64B-D535-4F00-9D5A-3476E9AB4D9F}"/>
    <cellStyle name="Currency 12 5" xfId="6156" xr:uid="{508C05BF-10A9-42CA-A067-9A3A21195BF7}"/>
    <cellStyle name="Currency 13" xfId="16" xr:uid="{F838DE9B-6AD9-4B82-B16F-E884ACE90E7E}"/>
    <cellStyle name="Currency 13 2" xfId="4321" xr:uid="{888EACBA-72B2-43B7-A89F-E6DF06DD64DE}"/>
    <cellStyle name="Currency 13 2 2" xfId="6061" xr:uid="{02B40626-502F-4CD3-A2B7-39785A3C8B59}"/>
    <cellStyle name="Currency 13 2 2 2" xfId="6716" xr:uid="{4A915B51-DA24-48FB-B0E3-67D33A876D47}"/>
    <cellStyle name="Currency 13 2 3" xfId="5370" xr:uid="{2BBE2E64-B5AC-4ADF-BE25-2D8FC66FE9FA}"/>
    <cellStyle name="Currency 13 2 4" xfId="5350" xr:uid="{7B2D8E58-9E7C-4CFF-BD51-725CCCB1542D}"/>
    <cellStyle name="Currency 13 2 5" xfId="6318" xr:uid="{E5959AF7-5D19-4AFA-97A2-2F1F70DF9D1C}"/>
    <cellStyle name="Currency 13 3" xfId="4322" xr:uid="{271A97ED-DFC4-4C70-B040-1490F500636D}"/>
    <cellStyle name="Currency 13 3 2" xfId="4759" xr:uid="{E493CB7F-AB1A-40BF-BF92-68FBC2B8F628}"/>
    <cellStyle name="Currency 13 4" xfId="4320" xr:uid="{CBD84D31-BF9F-4828-A8B2-B14476EEAC6C}"/>
    <cellStyle name="Currency 13 4 2" xfId="6317" xr:uid="{06645083-14F1-4A93-8831-8251F1B95361}"/>
    <cellStyle name="Currency 13 5" xfId="4758" xr:uid="{F6598CFA-02FC-4210-BEE3-CCEABA19EE23}"/>
    <cellStyle name="Currency 14" xfId="17" xr:uid="{D62D3365-E18A-4902-8958-08C8E4A729DC}"/>
    <cellStyle name="Currency 14 2" xfId="211" xr:uid="{F288CEB9-D48A-48DC-84E7-EF283CA6D60C}"/>
    <cellStyle name="Currency 14 2 2" xfId="4624" xr:uid="{85F6723D-1455-4F3B-B304-C6C6E6939776}"/>
    <cellStyle name="Currency 14 2 2 2" xfId="6476" xr:uid="{D7A74568-0073-49B8-B816-39D33ABBB84E}"/>
    <cellStyle name="Currency 14 2 3" xfId="6240" xr:uid="{879C4CB4-E6DF-43C6-84B7-B481653B6168}"/>
    <cellStyle name="Currency 14 3" xfId="4518" xr:uid="{2328AF2F-3EEE-4933-B970-425496E78ECC}"/>
    <cellStyle name="Currency 14 3 2" xfId="6477" xr:uid="{99881FD7-DC66-42B7-BCF1-E4B2AD948410}"/>
    <cellStyle name="Currency 14 4" xfId="6158" xr:uid="{4AA81319-B097-426B-9664-B53D327A5CE7}"/>
    <cellStyle name="Currency 15" xfId="4414" xr:uid="{591A9285-B50A-437D-A0C4-FCF870F52D5A}"/>
    <cellStyle name="Currency 15 2" xfId="6041" xr:uid="{8AF7045A-E4DF-470F-B6F7-D90FE6E53803}"/>
    <cellStyle name="Currency 15 2 2" xfId="6672" xr:uid="{646FABDF-4E02-4EF7-B033-ECD8DA47FEE8}"/>
    <cellStyle name="Currency 15 3" xfId="6390" xr:uid="{3F463E7B-42D8-48F1-9632-7F87E0B26C5B}"/>
    <cellStyle name="Currency 16" xfId="5355" xr:uid="{D769CCB9-D2A7-4AA5-89A7-D0A92208840E}"/>
    <cellStyle name="Currency 16 2" xfId="6677" xr:uid="{3B35A37B-9AAE-4A9A-87DC-9ABE6250D969}"/>
    <cellStyle name="Currency 17" xfId="4323" xr:uid="{E81E7DFE-CAD4-4360-96BA-BC1925AA7EB2}"/>
    <cellStyle name="Currency 17 2" xfId="6319" xr:uid="{AF47695B-2E52-4FF6-96E6-FF824574BFD7}"/>
    <cellStyle name="Currency 2" xfId="18" xr:uid="{8BCEB34D-B059-4F4F-AF0D-A9EC42702CEC}"/>
    <cellStyle name="Currency 2 2" xfId="19" xr:uid="{4494261F-5ACE-498D-9550-0253E747168B}"/>
    <cellStyle name="Currency 2 2 2" xfId="20" xr:uid="{D88FC21C-D291-4F3C-9136-8FB27B545751}"/>
    <cellStyle name="Currency 2 2 2 2" xfId="21" xr:uid="{8FBC2A79-6DA2-4857-9C4F-533A59D8BE41}"/>
    <cellStyle name="Currency 2 2 2 2 2" xfId="4760" xr:uid="{512488D9-00F3-434E-A3E4-DA1AF146002B}"/>
    <cellStyle name="Currency 2 2 2 2 2 2" xfId="5353" xr:uid="{204C0080-4CF6-48F5-A11C-48E6AE42318F}"/>
    <cellStyle name="Currency 2 2 2 2 3" xfId="5371" xr:uid="{CC4AC667-B49C-495B-BD6C-EA082E97EC14}"/>
    <cellStyle name="Currency 2 2 2 3" xfId="22" xr:uid="{C958F459-285C-4998-AAF3-67E4C99B7DBA}"/>
    <cellStyle name="Currency 2 2 2 3 2" xfId="212" xr:uid="{5BEC4724-BDAC-44F8-B75F-B61936CC1680}"/>
    <cellStyle name="Currency 2 2 2 3 2 2" xfId="4625" xr:uid="{D024CE99-D51E-4F0C-820D-BD131933586A}"/>
    <cellStyle name="Currency 2 2 2 3 2 2 2" xfId="6478" xr:uid="{C6E42D6F-EBE8-4680-90A8-35D61A596B8C}"/>
    <cellStyle name="Currency 2 2 2 3 2 3" xfId="6241" xr:uid="{90A60CB6-A451-46B3-A3B6-36F12E1D5989}"/>
    <cellStyle name="Currency 2 2 2 3 3" xfId="4521" xr:uid="{E37FA64B-9219-4476-9EA2-D424068FB6F3}"/>
    <cellStyle name="Currency 2 2 2 3 3 2" xfId="6479" xr:uid="{9AE0F6B4-836C-4D10-8CE7-CC32963473F5}"/>
    <cellStyle name="Currency 2 2 2 3 4" xfId="6162" xr:uid="{6704C428-2B91-4036-8F1E-1B08BB119162}"/>
    <cellStyle name="Currency 2 2 2 4" xfId="213" xr:uid="{5660D71C-3D96-4DE5-815F-F822578578A1}"/>
    <cellStyle name="Currency 2 2 2 4 2" xfId="4626" xr:uid="{14ECE039-2696-457F-8B7F-11D09D9652E2}"/>
    <cellStyle name="Currency 2 2 2 4 2 2" xfId="6480" xr:uid="{414DC181-CEE5-4638-B621-8D9407DCDE6A}"/>
    <cellStyle name="Currency 2 2 2 4 3" xfId="6242" xr:uid="{8E4DBF12-9369-4C6E-99CB-7FAE518254CF}"/>
    <cellStyle name="Currency 2 2 2 5" xfId="4520" xr:uid="{169859DB-600E-4849-8F1E-F7DB264E20CE}"/>
    <cellStyle name="Currency 2 2 2 5 2" xfId="6481" xr:uid="{FE644479-87BB-4139-8786-1D7BF4B85FAD}"/>
    <cellStyle name="Currency 2 2 2 6" xfId="6161" xr:uid="{F54B0297-F347-4CA7-84C7-CBD7C8271D21}"/>
    <cellStyle name="Currency 2 2 3" xfId="214" xr:uid="{6B8BEE82-B3A6-44FC-B3E2-840DE2A84BF3}"/>
    <cellStyle name="Currency 2 2 3 2" xfId="4627" xr:uid="{AF5375A0-2BE4-4DA0-A03A-EC415F3F961C}"/>
    <cellStyle name="Currency 2 2 3 2 2" xfId="6482" xr:uid="{3426E4FF-7BEE-45A3-83B3-FB271747D238}"/>
    <cellStyle name="Currency 2 2 3 3" xfId="6243" xr:uid="{8855C42B-3FB5-49C5-BEC8-77A82D23F7B1}"/>
    <cellStyle name="Currency 2 2 4" xfId="4519" xr:uid="{CBE5AE86-A5C0-4EE0-A5CB-4B55B37A15BA}"/>
    <cellStyle name="Currency 2 2 4 2" xfId="6483" xr:uid="{881273E1-6C91-4DFC-8D1A-63963AC55095}"/>
    <cellStyle name="Currency 2 2 5" xfId="6160" xr:uid="{63CA52CF-4A29-48AC-AEF1-B7EDD1F8FA6C}"/>
    <cellStyle name="Currency 2 3" xfId="23" xr:uid="{3DA60C08-5078-4068-8119-5684204361D4}"/>
    <cellStyle name="Currency 2 3 2" xfId="215" xr:uid="{DE084908-8EDA-43BF-B24C-4848DC4A19C9}"/>
    <cellStyle name="Currency 2 3 2 2" xfId="4628" xr:uid="{BBE5C1A5-C39E-477F-A5A0-B926C55E792C}"/>
    <cellStyle name="Currency 2 3 2 2 2" xfId="6484" xr:uid="{53E8E53B-C2BF-48AC-BFE8-5E2C5E53BA83}"/>
    <cellStyle name="Currency 2 3 2 3" xfId="6244" xr:uid="{FD96BEE4-1F18-46D8-8FF6-1F0A55CB9860}"/>
    <cellStyle name="Currency 2 3 3" xfId="4522" xr:uid="{C3FB30D3-C9FE-40FE-ADB6-A1E3CAA28147}"/>
    <cellStyle name="Currency 2 3 3 2" xfId="6485" xr:uid="{E8A6BF1E-1E40-43CA-8764-C45D78CA3736}"/>
    <cellStyle name="Currency 2 3 4" xfId="6163" xr:uid="{88A70228-38D4-40C9-AAC0-154EC3BE47E4}"/>
    <cellStyle name="Currency 2 4" xfId="216" xr:uid="{4EBE384A-A5CA-45DB-8C03-9C0D8B3B5D1F}"/>
    <cellStyle name="Currency 2 4 2" xfId="217" xr:uid="{61010FC5-A0A2-403B-B464-DA0E6C51627F}"/>
    <cellStyle name="Currency 2 4 2 2" xfId="6406" xr:uid="{1ED1E6DA-4983-4D5F-B08B-A0EB1D91916C}"/>
    <cellStyle name="Currency 2 4 3" xfId="6245" xr:uid="{6D29AF0D-25BF-4DDA-BDD2-3EEC8340DDDD}"/>
    <cellStyle name="Currency 2 5" xfId="218" xr:uid="{39C0920C-A756-4678-A500-064F7F54803A}"/>
    <cellStyle name="Currency 2 5 2" xfId="219" xr:uid="{F2575FC1-CC20-4341-8D75-45A0B86E491C}"/>
    <cellStyle name="Currency 2 5 2 2" xfId="6408" xr:uid="{CFC0F9B0-A7B9-42D8-818A-0AFAC5863017}"/>
    <cellStyle name="Currency 2 5 3" xfId="6407" xr:uid="{0FDF2501-2DAE-41B2-8305-5075E8DA9A8C}"/>
    <cellStyle name="Currency 2 6" xfId="220" xr:uid="{36F727F7-8949-427F-80B1-515055EB14A0}"/>
    <cellStyle name="Currency 2 6 2" xfId="6409" xr:uid="{1C04AEAA-30C5-4FDD-B67F-913A33F1340D}"/>
    <cellStyle name="Currency 2 7" xfId="6159" xr:uid="{96E134B0-18B8-4F16-9D98-5AFA54560F56}"/>
    <cellStyle name="Currency 3" xfId="24" xr:uid="{48AA2369-7A52-4FA5-BD55-920F13BA0F70}"/>
    <cellStyle name="Currency 3 2" xfId="25" xr:uid="{E566F4CF-46EA-43A6-AFEC-61EAD195F810}"/>
    <cellStyle name="Currency 3 2 2" xfId="221" xr:uid="{90E80099-2547-421F-896B-57C85677D109}"/>
    <cellStyle name="Currency 3 2 2 2" xfId="4629" xr:uid="{8420C236-5A8F-4E6F-8834-A62079F9D5C5}"/>
    <cellStyle name="Currency 3 2 2 2 2" xfId="6486" xr:uid="{232CAD7D-46E1-444F-A244-BA6B4EE2C768}"/>
    <cellStyle name="Currency 3 2 2 3" xfId="6246" xr:uid="{5594BC81-9DDA-4A8F-B61A-D0C9077A1E93}"/>
    <cellStyle name="Currency 3 2 3" xfId="4524" xr:uid="{651A9A3E-A19C-4C65-A3BC-1C0C2FC96C7B}"/>
    <cellStyle name="Currency 3 2 3 2" xfId="6487" xr:uid="{3214791A-0E39-4CFD-93A4-DC0C52AF1F83}"/>
    <cellStyle name="Currency 3 2 4" xfId="6165" xr:uid="{FA2D3F0A-9113-4491-B5C2-E2562263F5DC}"/>
    <cellStyle name="Currency 3 3" xfId="26" xr:uid="{1DB10949-ADCF-4500-B9B0-214A3EF65E77}"/>
    <cellStyle name="Currency 3 3 2" xfId="222" xr:uid="{7673A4DB-B578-4811-AF2C-8B44A8F24DB1}"/>
    <cellStyle name="Currency 3 3 2 2" xfId="4630" xr:uid="{84D09083-8F25-4121-913B-FCC2381661C1}"/>
    <cellStyle name="Currency 3 3 2 2 2" xfId="6488" xr:uid="{9376587F-1654-40C9-A84A-CF6559061D75}"/>
    <cellStyle name="Currency 3 3 2 3" xfId="6247" xr:uid="{DF35A7CB-BA46-4108-8F53-C63EACBDB4A8}"/>
    <cellStyle name="Currency 3 3 3" xfId="4525" xr:uid="{AA5F13B6-76F1-468E-BFA3-D3756BB3E761}"/>
    <cellStyle name="Currency 3 3 3 2" xfId="6489" xr:uid="{B776E659-2983-43A8-B2D7-28AEB71F509C}"/>
    <cellStyle name="Currency 3 3 4" xfId="6166" xr:uid="{4A1F5D9F-8782-450F-A9F6-761169CD1ABB}"/>
    <cellStyle name="Currency 3 4" xfId="27" xr:uid="{46136096-A71E-47A0-BDB1-001CB67BB374}"/>
    <cellStyle name="Currency 3 4 2" xfId="223" xr:uid="{14604219-6AE8-467D-9296-A274052403C4}"/>
    <cellStyle name="Currency 3 4 2 2" xfId="4631" xr:uid="{E8881E54-98FA-4F72-A1C4-C214D1B54E64}"/>
    <cellStyle name="Currency 3 4 2 2 2" xfId="6490" xr:uid="{7486E2D6-EA24-4EF2-AC18-9DB111138BCD}"/>
    <cellStyle name="Currency 3 4 2 3" xfId="6248" xr:uid="{13007C59-E3E2-4412-BCC0-C4005C627BA2}"/>
    <cellStyle name="Currency 3 4 3" xfId="4526" xr:uid="{67B50E00-8FD6-4276-B903-0308EDAC561C}"/>
    <cellStyle name="Currency 3 4 3 2" xfId="6491" xr:uid="{13B25478-CF5B-4FD4-A1D8-F37B64E2318B}"/>
    <cellStyle name="Currency 3 4 4" xfId="6167" xr:uid="{EBA18982-0864-4040-BF72-5958664944F4}"/>
    <cellStyle name="Currency 3 5" xfId="224" xr:uid="{8137C954-51FB-4299-82A1-0E94FCC159A4}"/>
    <cellStyle name="Currency 3 5 2" xfId="4632" xr:uid="{9D38B307-CD7F-4D3E-BF50-0C1A792134E1}"/>
    <cellStyle name="Currency 3 5 2 2" xfId="6492" xr:uid="{C5660688-328F-43D0-BBA1-632636F3DAE2}"/>
    <cellStyle name="Currency 3 5 3" xfId="6249" xr:uid="{CA9573BD-1BF0-4755-BA58-70C85172A17B}"/>
    <cellStyle name="Currency 3 6" xfId="4523" xr:uid="{EA8F0C24-01A1-4644-8485-C6C111CEE643}"/>
    <cellStyle name="Currency 3 6 2" xfId="6493" xr:uid="{D1F316C9-6776-4500-9929-D5DED008424A}"/>
    <cellStyle name="Currency 3 7" xfId="6164" xr:uid="{4E8EC914-3676-4D32-A2F3-DC42D939F317}"/>
    <cellStyle name="Currency 4" xfId="28" xr:uid="{8322F647-59B9-426B-B249-6106687F3300}"/>
    <cellStyle name="Currency 4 2" xfId="29" xr:uid="{66961AA6-F69A-4F4F-A917-0513B37D66C7}"/>
    <cellStyle name="Currency 4 2 2" xfId="225" xr:uid="{417B5361-1670-447D-9D66-200566A763A5}"/>
    <cellStyle name="Currency 4 2 2 2" xfId="4633" xr:uid="{39CCEF62-AF45-4058-8E41-E75F47705796}"/>
    <cellStyle name="Currency 4 2 2 2 2" xfId="6494" xr:uid="{0C31259C-360A-404F-A2AD-4008FA815964}"/>
    <cellStyle name="Currency 4 2 2 3" xfId="6250" xr:uid="{484C530C-A52F-4BD8-9798-819F025A0618}"/>
    <cellStyle name="Currency 4 2 3" xfId="4528" xr:uid="{00802A4D-A53C-4D79-8914-FCA20D257D78}"/>
    <cellStyle name="Currency 4 2 3 2" xfId="6495" xr:uid="{53B52DB9-72E3-422D-B9D6-73B201E127FA}"/>
    <cellStyle name="Currency 4 2 4" xfId="6169" xr:uid="{248B4A57-761A-4706-9D84-06936B09F7D4}"/>
    <cellStyle name="Currency 4 3" xfId="30" xr:uid="{3D4410C4-881E-4E12-8F0A-968E8EB678EB}"/>
    <cellStyle name="Currency 4 3 2" xfId="226" xr:uid="{B7219361-E204-41AC-B434-EDBAF54D16CA}"/>
    <cellStyle name="Currency 4 3 2 2" xfId="4634" xr:uid="{D252BB71-C044-4578-8785-6A1AABC4AA34}"/>
    <cellStyle name="Currency 4 3 2 2 2" xfId="6496" xr:uid="{1FA8A137-F411-46E4-8C49-526B5EB05B16}"/>
    <cellStyle name="Currency 4 3 2 3" xfId="6251" xr:uid="{4A60F19A-C763-4791-BF5D-26F67E9B61FB}"/>
    <cellStyle name="Currency 4 3 3" xfId="4529" xr:uid="{B3F7C71A-DD13-4D7C-AB37-51D0FF02E94D}"/>
    <cellStyle name="Currency 4 3 3 2" xfId="6497" xr:uid="{B0B87E9B-625D-459C-A4DC-E0B9EF49F6EB}"/>
    <cellStyle name="Currency 4 3 4" xfId="6170" xr:uid="{32CB8F81-373F-40E3-8AF8-AAEFDD264D13}"/>
    <cellStyle name="Currency 4 4" xfId="227" xr:uid="{B05BA35F-4522-44CD-B339-36512A346A99}"/>
    <cellStyle name="Currency 4 4 2" xfId="4635" xr:uid="{DC679B0E-184B-49AF-9E15-20331BC595B5}"/>
    <cellStyle name="Currency 4 4 2 2" xfId="6498" xr:uid="{84512D4C-76BF-40C7-BA35-4369ECC411ED}"/>
    <cellStyle name="Currency 4 4 3" xfId="6252" xr:uid="{AB4FE569-BA68-4D2C-B4B9-504943A7944A}"/>
    <cellStyle name="Currency 4 5" xfId="4324" xr:uid="{50FED098-D41E-424F-B959-8B2D27F6043D}"/>
    <cellStyle name="Currency 4 5 2" xfId="4439" xr:uid="{AEDBF521-8E8E-481D-A9E8-80132BC8FCB2}"/>
    <cellStyle name="Currency 4 5 2 2" xfId="6499" xr:uid="{45032883-97DF-4F4F-9874-3434E505DFD6}"/>
    <cellStyle name="Currency 4 5 3" xfId="4721" xr:uid="{AD9AA13E-14C8-4FCF-88A5-3BFACC9B38B9}"/>
    <cellStyle name="Currency 4 5 3 2" xfId="5316" xr:uid="{84642F75-01F5-49EF-8431-8AED14A82B3A}"/>
    <cellStyle name="Currency 4 5 3 3" xfId="4761" xr:uid="{77FAB425-74FD-4062-A00C-F39B6AACE736}"/>
    <cellStyle name="Currency 4 5 3 4" xfId="5372" xr:uid="{E3815D77-40B6-4CBF-AF1A-4E4F6961EE76}"/>
    <cellStyle name="Currency 4 5 3 4 2" xfId="6686" xr:uid="{2A8CDA56-C768-4083-9612-7DE3BDEE41E5}"/>
    <cellStyle name="Currency 4 5 3 5" xfId="6098" xr:uid="{4D16DB58-2BF8-46C9-9A9B-D12549BA924C}"/>
    <cellStyle name="Currency 4 5 4" xfId="4698" xr:uid="{834AFEA0-1CF5-43F9-98DA-15168DB899FD}"/>
    <cellStyle name="Currency 4 5 4 2" xfId="6599" xr:uid="{EB3AD3A5-2DE7-409E-BA6B-B3EF2BB41325}"/>
    <cellStyle name="Currency 4 6" xfId="4527" xr:uid="{6D5D5A15-6C57-4C64-9EB9-043139FC13E5}"/>
    <cellStyle name="Currency 4 6 2" xfId="6591" xr:uid="{E6DC104F-8F01-40D0-8E93-EC195C41EF91}"/>
    <cellStyle name="Currency 4 7" xfId="6168" xr:uid="{2883FEEA-7B3B-46EC-96F1-0329A77C020C}"/>
    <cellStyle name="Currency 5" xfId="31" xr:uid="{E7969959-EF5E-4955-878F-706944D9A15C}"/>
    <cellStyle name="Currency 5 2" xfId="32" xr:uid="{9BB39F4F-E7C4-4626-B8D3-BED2F49FF99A}"/>
    <cellStyle name="Currency 5 2 2" xfId="228" xr:uid="{89BD8097-7B4D-4BEB-A40A-93B7E89D030B}"/>
    <cellStyle name="Currency 5 2 2 2" xfId="4636" xr:uid="{993B1D1D-1654-47B9-82CB-BDC49F1A41C9}"/>
    <cellStyle name="Currency 5 2 2 2 2" xfId="6500" xr:uid="{8EF3C122-69F8-44A3-A493-9449BBF69FE5}"/>
    <cellStyle name="Currency 5 2 2 3" xfId="6253" xr:uid="{F7EEDB5C-623E-496F-A7DC-3B277AA9D2D1}"/>
    <cellStyle name="Currency 5 2 3" xfId="4530" xr:uid="{2755EBD7-D09B-4CAC-B9F8-1BA20C83C11F}"/>
    <cellStyle name="Currency 5 2 3 2" xfId="6501" xr:uid="{C717796B-FFA5-4C1A-A5FA-5D6F73F71B6C}"/>
    <cellStyle name="Currency 5 2 4" xfId="6171" xr:uid="{9DFB90CB-B3F2-4943-8803-FDEAD0A52CE1}"/>
    <cellStyle name="Currency 5 3" xfId="4325" xr:uid="{FF8DF97B-4F7F-40A3-A244-CC4E6918A5B4}"/>
    <cellStyle name="Currency 5 3 2" xfId="4440" xr:uid="{C9BB372C-54C9-4094-BE61-9D697D10B34A}"/>
    <cellStyle name="Currency 5 3 2 2" xfId="5306" xr:uid="{5912F4F2-ACE2-4597-B889-F2AE9E954F21}"/>
    <cellStyle name="Currency 5 3 2 2 2" xfId="6653" xr:uid="{30C5E375-D5E0-402B-8897-63211D5104D6}"/>
    <cellStyle name="Currency 5 3 2 3" xfId="4763" xr:uid="{4731E126-EBF7-4879-B270-CA3E82CAAD32}"/>
    <cellStyle name="Currency 5 3 2 4" xfId="6578" xr:uid="{0F5C262D-110C-4F85-B261-8F8A0A7462F1}"/>
    <cellStyle name="Currency 5 3 3" xfId="5374" xr:uid="{5848308F-CFBA-4D35-B099-29808B1B8796}"/>
    <cellStyle name="Currency 5 3 3 2" xfId="6687" xr:uid="{2046F9CF-6B07-4FBD-9EAE-E1A8ADCFE847}"/>
    <cellStyle name="Currency 5 4" xfId="4762" xr:uid="{D340457F-F9B1-4347-AD69-1578B48123F1}"/>
    <cellStyle name="Currency 5 5" xfId="5373" xr:uid="{5ED10290-BCD9-4D69-BB0D-7B8BAA781FB5}"/>
    <cellStyle name="Currency 6" xfId="33" xr:uid="{979A149C-4918-43D0-805F-49F15268F51B}"/>
    <cellStyle name="Currency 6 2" xfId="229" xr:uid="{FDD03F2C-AC0B-4DC5-AC6A-D485136A558F}"/>
    <cellStyle name="Currency 6 2 2" xfId="4637" xr:uid="{EC08C135-D8A0-4B44-AB49-E9378D114A61}"/>
    <cellStyle name="Currency 6 2 2 2" xfId="6502" xr:uid="{95DFEB6B-259B-4A08-9F4D-5257055C2D06}"/>
    <cellStyle name="Currency 6 2 3" xfId="6254" xr:uid="{5475BBC8-2E50-44F9-B201-A06E1B000272}"/>
    <cellStyle name="Currency 6 3" xfId="4326" xr:uid="{959356C3-112C-4A37-95FC-FC088EFDBA3C}"/>
    <cellStyle name="Currency 6 3 2" xfId="4441" xr:uid="{973EACA0-5867-40FD-8CD0-92E7717D0141}"/>
    <cellStyle name="Currency 6 3 2 2" xfId="6503" xr:uid="{A9043F3B-8E7F-4644-9384-E5BC7A6D4BD7}"/>
    <cellStyle name="Currency 6 3 3" xfId="4722" xr:uid="{29E57A12-AF35-479E-A2AA-DF1D7347E860}"/>
    <cellStyle name="Currency 6 3 3 2" xfId="5317" xr:uid="{93EF6FBA-18CC-47DF-9629-F2F720054376}"/>
    <cellStyle name="Currency 6 3 3 3" xfId="4764" xr:uid="{555BC206-BE70-457A-A80E-3B7C7F38D282}"/>
    <cellStyle name="Currency 6 3 3 4" xfId="5375" xr:uid="{1D628E6B-42FE-4058-A5A0-73E66F5487D6}"/>
    <cellStyle name="Currency 6 3 3 4 2" xfId="6688" xr:uid="{D427F0EB-E1ED-4EE2-8311-947A1D2181BA}"/>
    <cellStyle name="Currency 6 3 3 5" xfId="6085" xr:uid="{0F266537-21AE-4678-BC77-C1FF90815C77}"/>
    <cellStyle name="Currency 6 3 4" xfId="4699" xr:uid="{E06833D5-B785-42D2-94E9-87FA92A1D906}"/>
    <cellStyle name="Currency 6 3 4 2" xfId="6600" xr:uid="{51ACDF20-9D92-44A4-B7DB-1861C4EB178C}"/>
    <cellStyle name="Currency 6 4" xfId="4531" xr:uid="{9325F369-18D3-488E-AC24-1FE697D96527}"/>
    <cellStyle name="Currency 6 4 2" xfId="6592" xr:uid="{EE8F7C61-6E76-411D-94D8-286D37090800}"/>
    <cellStyle name="Currency 6 5" xfId="6172" xr:uid="{BCA8E8D5-BB82-4AF7-9E97-5CD7C24ED708}"/>
    <cellStyle name="Currency 7" xfId="34" xr:uid="{A47E7301-893E-443A-AA42-A23D4A30DCBC}"/>
    <cellStyle name="Currency 7 2" xfId="35" xr:uid="{E294F26D-C259-4F52-8A7F-0B2E88E41E60}"/>
    <cellStyle name="Currency 7 2 2" xfId="250" xr:uid="{CBE0F545-4C19-4D3E-A450-952774342832}"/>
    <cellStyle name="Currency 7 2 2 2" xfId="4638" xr:uid="{0633962B-3244-4792-9016-AC67CF76CB61}"/>
    <cellStyle name="Currency 7 2 2 2 2" xfId="6504" xr:uid="{C520124E-2CC3-4379-A74C-71139989D629}"/>
    <cellStyle name="Currency 7 2 2 3" xfId="6255" xr:uid="{9F808591-A8C6-4B98-B6C0-B5C4F040BD58}"/>
    <cellStyle name="Currency 7 2 3" xfId="4533" xr:uid="{6FDEEE4C-8DEF-41AF-A753-FC41BD3D4E90}"/>
    <cellStyle name="Currency 7 2 3 2" xfId="6505" xr:uid="{D813147C-5036-4BAD-B902-07FECE2AA033}"/>
    <cellStyle name="Currency 7 2 4" xfId="6174" xr:uid="{3EDE8D9C-2F20-4E2C-B920-C20BDE41F9BC}"/>
    <cellStyle name="Currency 7 3" xfId="230" xr:uid="{A63A0A13-F4C6-465C-B674-5160FEE92F4E}"/>
    <cellStyle name="Currency 7 3 2" xfId="4639" xr:uid="{D23810AA-671E-4CA2-AC32-B5105DD3CA05}"/>
    <cellStyle name="Currency 7 3 2 2" xfId="6506" xr:uid="{DCA3F219-FB84-48D8-BCF3-D15B7F19CDA7}"/>
    <cellStyle name="Currency 7 3 3" xfId="6256" xr:uid="{BB232B1B-14F9-4745-9E9F-786020F0B36C}"/>
    <cellStyle name="Currency 7 4" xfId="4442" xr:uid="{BFE69A7F-C78C-4727-BE5D-2D0FBD58A7FF}"/>
    <cellStyle name="Currency 7 4 2" xfId="6042" xr:uid="{0024460F-4123-4905-978A-43495FCCF279}"/>
    <cellStyle name="Currency 7 4 2 2" xfId="6697" xr:uid="{7397884A-E9EC-4741-8D35-3A992AD18DAA}"/>
    <cellStyle name="Currency 7 4 3" xfId="6507" xr:uid="{BFB6B3E5-F449-41AF-8735-76F2BDD92155}"/>
    <cellStyle name="Currency 7 5" xfId="4532" xr:uid="{45BA9690-79A6-41F6-B65F-D8023CD663CD}"/>
    <cellStyle name="Currency 7 5 2" xfId="6593" xr:uid="{D948DD44-C002-4956-86D1-C7C2A423D0B1}"/>
    <cellStyle name="Currency 7 6" xfId="6173" xr:uid="{C89BFF1A-0936-4F7A-9C7A-D9A87D2A119E}"/>
    <cellStyle name="Currency 8" xfId="36" xr:uid="{E4BA1A40-7A1F-44F8-B1F1-4E41607104E5}"/>
    <cellStyle name="Currency 8 2" xfId="37" xr:uid="{506FC6FF-0BEF-4574-9EDA-C4ED330429CC}"/>
    <cellStyle name="Currency 8 2 2" xfId="231" xr:uid="{D465528F-CB80-4E86-9616-FC09D363DB67}"/>
    <cellStyle name="Currency 8 2 2 2" xfId="4640" xr:uid="{506E2416-F826-40CA-BB2A-B6A5EA7942DC}"/>
    <cellStyle name="Currency 8 2 2 2 2" xfId="6508" xr:uid="{25846C57-8C96-4C75-9E91-895771E00A1F}"/>
    <cellStyle name="Currency 8 2 2 3" xfId="6257" xr:uid="{3BDBF53F-0694-4233-AE88-291182F6879E}"/>
    <cellStyle name="Currency 8 2 3" xfId="4535" xr:uid="{19B8CEA6-D8D7-4B01-B991-AE3064A43FB2}"/>
    <cellStyle name="Currency 8 2 3 2" xfId="6509" xr:uid="{2BD2D2A7-A5DE-4E36-BEC6-3881F15820D2}"/>
    <cellStyle name="Currency 8 2 4" xfId="6176" xr:uid="{2F3F81B6-89C8-45ED-A8BC-700B78B06611}"/>
    <cellStyle name="Currency 8 3" xfId="38" xr:uid="{A1003342-AA58-4CCD-A1CA-D7303468A22F}"/>
    <cellStyle name="Currency 8 3 2" xfId="232" xr:uid="{AA228AF8-FA7A-4637-8C6C-7CEC457F6DDE}"/>
    <cellStyle name="Currency 8 3 2 2" xfId="4641" xr:uid="{25509199-E82F-436F-AE6D-3AB18AE4A333}"/>
    <cellStyle name="Currency 8 3 2 2 2" xfId="6510" xr:uid="{9702F300-B150-413A-95F0-28285C41BAE8}"/>
    <cellStyle name="Currency 8 3 2 3" xfId="6258" xr:uid="{94EDE567-1283-4AD3-B650-ABA5AC69F35F}"/>
    <cellStyle name="Currency 8 3 3" xfId="4536" xr:uid="{C8C3D6DB-D950-4AB4-9C14-0FD1EC395F6F}"/>
    <cellStyle name="Currency 8 3 3 2" xfId="6511" xr:uid="{27FEDD4E-9277-4A04-B4F8-D060D0006C7E}"/>
    <cellStyle name="Currency 8 3 4" xfId="6177" xr:uid="{68BCED2C-2E51-4539-91D9-A06DFACD3726}"/>
    <cellStyle name="Currency 8 4" xfId="39" xr:uid="{A739171E-B204-442B-8B37-6F0A93495E13}"/>
    <cellStyle name="Currency 8 4 2" xfId="233" xr:uid="{BA8647A4-108A-4F04-8611-1AC92F1F9EDB}"/>
    <cellStyle name="Currency 8 4 2 2" xfId="4642" xr:uid="{CE281CD7-C3F8-45ED-9D73-B6CD6860487C}"/>
    <cellStyle name="Currency 8 4 2 2 2" xfId="6512" xr:uid="{DE8B505C-64D7-4094-9D68-F1F4A3DBD6EF}"/>
    <cellStyle name="Currency 8 4 2 3" xfId="6259" xr:uid="{8648791B-247D-46BF-A2C4-C47235FABE13}"/>
    <cellStyle name="Currency 8 4 3" xfId="4537" xr:uid="{3955F530-0B70-468E-AD8C-89FD2CBF3901}"/>
    <cellStyle name="Currency 8 4 3 2" xfId="6513" xr:uid="{3E388B9F-4104-4E53-94DB-617F148F5188}"/>
    <cellStyle name="Currency 8 4 4" xfId="6178" xr:uid="{4AA8A463-9F5E-4B60-869C-77B22C39790B}"/>
    <cellStyle name="Currency 8 5" xfId="234" xr:uid="{882AF389-E4B3-46B9-A5B1-F3110908993C}"/>
    <cellStyle name="Currency 8 5 2" xfId="4643" xr:uid="{A12480E5-4C1A-4D03-A809-BAF58F7ECB85}"/>
    <cellStyle name="Currency 8 5 2 2" xfId="6514" xr:uid="{0A103A84-97AC-49F8-BF5E-641D18E1356A}"/>
    <cellStyle name="Currency 8 5 3" xfId="6260" xr:uid="{184482A0-E213-48F8-8795-70DDE6333AB6}"/>
    <cellStyle name="Currency 8 6" xfId="4443" xr:uid="{ABB9A958-635E-4932-9FF9-E7C3CDB3917D}"/>
    <cellStyle name="Currency 8 6 2" xfId="6043" xr:uid="{0F1B870D-A1D2-4DB1-AB6C-9D960E06A91A}"/>
    <cellStyle name="Currency 8 6 2 2" xfId="6698" xr:uid="{7ED5F36E-D78B-4FA2-8002-5B7489D2BDBD}"/>
    <cellStyle name="Currency 8 6 3" xfId="6515" xr:uid="{ABE497BD-AD67-4924-921A-D6564B158422}"/>
    <cellStyle name="Currency 8 7" xfId="4534" xr:uid="{F14E8B8D-C846-419B-819B-A78E45383EA0}"/>
    <cellStyle name="Currency 8 7 2" xfId="6594" xr:uid="{22EC2830-29BA-40A3-8349-6BA6F65B0606}"/>
    <cellStyle name="Currency 8 8" xfId="6175" xr:uid="{A41C7881-949E-4468-81B1-FD62296BC743}"/>
    <cellStyle name="Currency 9" xfId="40" xr:uid="{0DEF99B0-F1DD-4BB4-A808-E465AB0DD118}"/>
    <cellStyle name="Currency 9 2" xfId="41" xr:uid="{06298013-864F-4EF2-A5D9-47FFA5E1480E}"/>
    <cellStyle name="Currency 9 2 2" xfId="235" xr:uid="{C435FE28-D69F-487D-85D0-E122C5940D8D}"/>
    <cellStyle name="Currency 9 2 2 2" xfId="4644" xr:uid="{89B69254-A2F4-4EE0-AA51-0803BFD42C0B}"/>
    <cellStyle name="Currency 9 2 2 2 2" xfId="6516" xr:uid="{A06D236B-04BC-4F58-9AC0-CF5E26F8C1B1}"/>
    <cellStyle name="Currency 9 2 2 3" xfId="6261" xr:uid="{002E886F-6C56-4257-87B2-37C52F436225}"/>
    <cellStyle name="Currency 9 2 3" xfId="4539" xr:uid="{3AFAC6FF-86BC-490A-9DE2-F611E0A0E102}"/>
    <cellStyle name="Currency 9 2 3 2" xfId="6517" xr:uid="{80F41528-2D21-4D5A-94E2-340E12F1AF75}"/>
    <cellStyle name="Currency 9 2 4" xfId="6180" xr:uid="{9D83D45E-F512-4646-B298-B07B76C959FA}"/>
    <cellStyle name="Currency 9 3" xfId="42" xr:uid="{17011F31-4B21-415C-B7AB-DD33FFA9A301}"/>
    <cellStyle name="Currency 9 3 2" xfId="236" xr:uid="{8CBCC5A1-8496-47A2-9ABF-77FF2B88E619}"/>
    <cellStyle name="Currency 9 3 2 2" xfId="4645" xr:uid="{9D3B9DA0-78AA-47FD-93B3-BE955F4CAFA6}"/>
    <cellStyle name="Currency 9 3 2 2 2" xfId="6518" xr:uid="{FEF0E891-B624-4028-B353-3E1EC5F03A96}"/>
    <cellStyle name="Currency 9 3 2 3" xfId="6262" xr:uid="{F907E9FB-DA40-4271-B739-57418A7125FB}"/>
    <cellStyle name="Currency 9 3 3" xfId="4540" xr:uid="{F2E1D0E9-98A9-4779-A9A6-5B209AB52D14}"/>
    <cellStyle name="Currency 9 3 3 2" xfId="6519" xr:uid="{3CD74571-946A-451C-8DDE-CFDBE258739D}"/>
    <cellStyle name="Currency 9 3 4" xfId="6181" xr:uid="{6C5E613C-B709-4CC2-9192-B720B570EA14}"/>
    <cellStyle name="Currency 9 4" xfId="237" xr:uid="{FBD6B788-54C8-4984-B042-298E5AE75DAC}"/>
    <cellStyle name="Currency 9 4 2" xfId="4646" xr:uid="{51735965-C5C5-4BD7-A32D-C2384B369196}"/>
    <cellStyle name="Currency 9 4 2 2" xfId="6520" xr:uid="{2AA3EF67-A9F4-4175-BA9B-E1ED642131F1}"/>
    <cellStyle name="Currency 9 4 3" xfId="6263" xr:uid="{F4A5AD70-2351-4A43-A5B1-493F09922BFC}"/>
    <cellStyle name="Currency 9 5" xfId="4327" xr:uid="{43794368-ED7C-4E0C-8D80-949976D03577}"/>
    <cellStyle name="Currency 9 5 2" xfId="4444" xr:uid="{06490BDB-3A06-40F1-A067-9BB91BFE64ED}"/>
    <cellStyle name="Currency 9 5 2 2" xfId="6521" xr:uid="{98A75C3D-6A38-4002-B256-3CC349AE58CF}"/>
    <cellStyle name="Currency 9 5 3" xfId="4723" xr:uid="{1FCA6BB6-88F6-4DDA-A87E-25977CF47607}"/>
    <cellStyle name="Currency 9 5 3 2" xfId="5376" xr:uid="{C4C56411-7005-4967-88AD-20D1176B102F}"/>
    <cellStyle name="Currency 9 5 3 2 2" xfId="6689" xr:uid="{1FE4CC17-56B0-4F61-BB17-BC1936D9CF1E}"/>
    <cellStyle name="Currency 9 5 3 3" xfId="6076" xr:uid="{A32D0395-6ABD-44CA-A40A-390EFFCD741F}"/>
    <cellStyle name="Currency 9 5 4" xfId="4700" xr:uid="{CC518B35-1741-4D0F-AA80-99A71E1C4AE5}"/>
    <cellStyle name="Currency 9 5 4 2" xfId="6601" xr:uid="{CD2CA9FF-090D-407E-A388-0019C3C9C757}"/>
    <cellStyle name="Currency 9 6" xfId="4538" xr:uid="{0C1A2988-8747-4308-9D11-A63CAEAC265A}"/>
    <cellStyle name="Currency 9 6 2" xfId="6595" xr:uid="{591C265D-2A99-4628-94C0-DC51E7918BE8}"/>
    <cellStyle name="Currency 9 7" xfId="6179" xr:uid="{BE4A3A08-DBE3-4C65-B80E-45EA2A20FA86}"/>
    <cellStyle name="Hyperlink 2" xfId="6" xr:uid="{6CFFD761-E1C4-4FFC-9C82-FDD569F38491}"/>
    <cellStyle name="Hyperlink 2 2" xfId="6737" xr:uid="{F5AD1893-D8DB-481A-A9B6-D908FE35E3C2}"/>
    <cellStyle name="Hyperlink 3" xfId="202" xr:uid="{99BB12A8-4DD6-4C52-AACB-AB6D7953D08B}"/>
    <cellStyle name="Hyperlink 3 2" xfId="4415" xr:uid="{0AD8853C-AE95-40E7-B7BE-849B3161D807}"/>
    <cellStyle name="Hyperlink 3 3" xfId="4328" xr:uid="{37712B49-0A7F-44F6-B513-FB9625D9B72E}"/>
    <cellStyle name="Hyperlink 3 4" xfId="6062" xr:uid="{AF01552D-C4B4-4F13-9A3D-061C13E4898F}"/>
    <cellStyle name="Hyperlink 4" xfId="4329" xr:uid="{8B773CDD-820B-4A4D-85E1-E56AEF02C32F}"/>
    <cellStyle name="Hyperlink 4 2" xfId="5349" xr:uid="{68BE8E72-CD63-406E-A315-6AD40E599C71}"/>
    <cellStyle name="Normal" xfId="0" builtinId="0"/>
    <cellStyle name="Normal 10" xfId="43" xr:uid="{6E5DF414-30F5-4DD7-909D-6CC8C18A226A}"/>
    <cellStyle name="Normal 10 10" xfId="903" xr:uid="{C9263977-2418-41CB-B440-2DD334F4F462}"/>
    <cellStyle name="Normal 10 10 2" xfId="2508" xr:uid="{EA5B73DE-4EEF-4044-8F51-D800CEF4D649}"/>
    <cellStyle name="Normal 10 10 2 2" xfId="4331" xr:uid="{88DA4B1D-F79C-4BCA-9744-20C0AAB8656D}"/>
    <cellStyle name="Normal 10 10 2 2 2" xfId="6320" xr:uid="{38449804-E29E-482D-BA2C-24B38068FF63}"/>
    <cellStyle name="Normal 10 10 2 3" xfId="4675" xr:uid="{39E5B812-6E36-40FB-A01D-09BD8E8CB871}"/>
    <cellStyle name="Normal 10 10 3" xfId="2509" xr:uid="{F910A398-2BF6-4C82-B148-C741C06CC576}"/>
    <cellStyle name="Normal 10 10 4" xfId="2510" xr:uid="{09D1DABD-F034-489C-A69A-82146466037E}"/>
    <cellStyle name="Normal 10 11" xfId="2511" xr:uid="{A68A3A3F-82A0-4F28-82BF-647BF9798388}"/>
    <cellStyle name="Normal 10 11 2" xfId="2512" xr:uid="{8244EE15-0DCB-4445-AE09-DEDAA1DD52DF}"/>
    <cellStyle name="Normal 10 11 3" xfId="2513" xr:uid="{534660BE-F5B8-4060-8C47-8C23D511E9DC}"/>
    <cellStyle name="Normal 10 11 4" xfId="2514" xr:uid="{A6283A9F-A9D1-4F9E-9ABA-8C211D932781}"/>
    <cellStyle name="Normal 10 12" xfId="2515" xr:uid="{5D579263-9CBB-4996-93B0-7905BD835143}"/>
    <cellStyle name="Normal 10 12 2" xfId="2516" xr:uid="{BF52A790-CC9E-411C-A33E-580A4B58601E}"/>
    <cellStyle name="Normal 10 13" xfId="2517" xr:uid="{5BACF53A-78B7-47B0-905B-D1964AF8DE32}"/>
    <cellStyle name="Normal 10 14" xfId="2518" xr:uid="{3F2C793C-8496-4B6C-BCE0-E9B5F5ED3B47}"/>
    <cellStyle name="Normal 10 15" xfId="2519" xr:uid="{FDB7A1B9-ECB3-4888-9E8F-B0BADBD16DC5}"/>
    <cellStyle name="Normal 10 2" xfId="44" xr:uid="{E9A8A96B-973B-4395-907A-67EB0826D6A8}"/>
    <cellStyle name="Normal 10 2 10" xfId="2520" xr:uid="{5F1EEFAD-F925-4C65-A9B7-67E4AEFA662D}"/>
    <cellStyle name="Normal 10 2 11" xfId="2521" xr:uid="{03CEB449-1581-4FCA-AF84-20018B880401}"/>
    <cellStyle name="Normal 10 2 2" xfId="45" xr:uid="{97532547-80F5-4B36-9B97-921FEA04DD61}"/>
    <cellStyle name="Normal 10 2 2 2" xfId="46" xr:uid="{D8B8082C-3793-42D9-B632-D382C085A738}"/>
    <cellStyle name="Normal 10 2 2 2 2" xfId="238" xr:uid="{D70CA552-1DB7-4DD8-B5FD-3FF374E10A43}"/>
    <cellStyle name="Normal 10 2 2 2 2 2" xfId="454" xr:uid="{DA39DAD4-4FE1-4E62-A924-2944AECF684E}"/>
    <cellStyle name="Normal 10 2 2 2 2 2 2" xfId="455" xr:uid="{B8929C65-C600-49F8-90BE-9AE708B3C5CE}"/>
    <cellStyle name="Normal 10 2 2 2 2 2 2 2" xfId="904" xr:uid="{FD36D9C0-7B20-43C6-929C-89AF0D26FBDD}"/>
    <cellStyle name="Normal 10 2 2 2 2 2 2 2 2" xfId="905" xr:uid="{16E8B7FE-C0A6-410C-AE11-846419616763}"/>
    <cellStyle name="Normal 10 2 2 2 2 2 2 2 2 2" xfId="5377" xr:uid="{1A132BAD-D803-4D5A-8C69-F7FC627B1687}"/>
    <cellStyle name="Normal 10 2 2 2 2 2 2 2 3" xfId="5378" xr:uid="{EC6BEBE6-266A-4032-8E60-600003A93149}"/>
    <cellStyle name="Normal 10 2 2 2 2 2 2 3" xfId="906" xr:uid="{43E621DD-1703-4850-B7EA-B87C0AA36E94}"/>
    <cellStyle name="Normal 10 2 2 2 2 2 2 3 2" xfId="5379" xr:uid="{176E24F2-1C78-4493-B6B9-9B80FC9CED13}"/>
    <cellStyle name="Normal 10 2 2 2 2 2 2 4" xfId="5380" xr:uid="{31A8CB4E-70E7-49F7-A6D1-2E88BD042D12}"/>
    <cellStyle name="Normal 10 2 2 2 2 2 3" xfId="907" xr:uid="{7782DFC4-EFFC-42DB-BEEB-9B33843F2E87}"/>
    <cellStyle name="Normal 10 2 2 2 2 2 3 2" xfId="908" xr:uid="{AB5CEF85-CD21-4E78-B9BA-5F107CE2C27A}"/>
    <cellStyle name="Normal 10 2 2 2 2 2 3 2 2" xfId="5381" xr:uid="{207F2C97-5E7F-4743-B020-ED234FA3E19A}"/>
    <cellStyle name="Normal 10 2 2 2 2 2 3 3" xfId="5382" xr:uid="{8E6E9FC4-ADAC-4270-AFF0-35EBBB16E4E6}"/>
    <cellStyle name="Normal 10 2 2 2 2 2 4" xfId="909" xr:uid="{4EE49348-5A53-4776-85CA-C7E59AE36807}"/>
    <cellStyle name="Normal 10 2 2 2 2 2 4 2" xfId="5383" xr:uid="{8EFBED70-0DC9-4696-8966-FC3C09CB3B27}"/>
    <cellStyle name="Normal 10 2 2 2 2 2 5" xfId="5384" xr:uid="{021780B5-A893-4AB0-9A8E-A667A5786CFC}"/>
    <cellStyle name="Normal 10 2 2 2 2 3" xfId="456" xr:uid="{9F59F09E-F893-4EB3-BEF0-07C58740006C}"/>
    <cellStyle name="Normal 10 2 2 2 2 3 2" xfId="910" xr:uid="{DB0392A1-EB42-48FA-BC79-AA8E2F9151AD}"/>
    <cellStyle name="Normal 10 2 2 2 2 3 2 2" xfId="911" xr:uid="{5AB47A5E-BE75-4032-A33F-BD4BE866B0EC}"/>
    <cellStyle name="Normal 10 2 2 2 2 3 2 2 2" xfId="5385" xr:uid="{6D9E8E40-AF69-445B-9292-62C4147795D1}"/>
    <cellStyle name="Normal 10 2 2 2 2 3 2 3" xfId="5386" xr:uid="{8DF03741-3759-47A5-8940-35E8875B24AD}"/>
    <cellStyle name="Normal 10 2 2 2 2 3 3" xfId="912" xr:uid="{DC389D56-341A-428F-8AF6-AE9F74BFF2CF}"/>
    <cellStyle name="Normal 10 2 2 2 2 3 3 2" xfId="5387" xr:uid="{EB8F6DBE-1D5F-433C-8BAE-E56362D19CAF}"/>
    <cellStyle name="Normal 10 2 2 2 2 3 4" xfId="2522" xr:uid="{BB723309-28D1-4DD2-9D67-8CB10441C0BB}"/>
    <cellStyle name="Normal 10 2 2 2 2 4" xfId="913" xr:uid="{0C81F9E3-1475-4F43-9E28-4F8F1EDFACDB}"/>
    <cellStyle name="Normal 10 2 2 2 2 4 2" xfId="914" xr:uid="{8233AC33-3D01-4512-B7BD-D01B53D26533}"/>
    <cellStyle name="Normal 10 2 2 2 2 4 2 2" xfId="5388" xr:uid="{19223DE0-299A-44CC-9522-B2C43DCCAAC6}"/>
    <cellStyle name="Normal 10 2 2 2 2 4 3" xfId="5389" xr:uid="{4039ABB0-7552-4CE3-A8E8-9DFB91F68C81}"/>
    <cellStyle name="Normal 10 2 2 2 2 5" xfId="915" xr:uid="{839D563C-0A09-4F28-81FD-A27EA4D9E795}"/>
    <cellStyle name="Normal 10 2 2 2 2 5 2" xfId="5390" xr:uid="{68BCCE9B-A8BB-48BE-AA46-1D0A8648F030}"/>
    <cellStyle name="Normal 10 2 2 2 2 6" xfId="2523" xr:uid="{04B1A78D-ED5D-422A-9583-99DB4FEEC59F}"/>
    <cellStyle name="Normal 10 2 2 2 3" xfId="239" xr:uid="{9936B39C-654E-4B91-BAE0-CA427D634BFF}"/>
    <cellStyle name="Normal 10 2 2 2 3 2" xfId="457" xr:uid="{962C7EEE-52D6-4E9D-8AD8-A4A3387D86D0}"/>
    <cellStyle name="Normal 10 2 2 2 3 2 2" xfId="458" xr:uid="{1E289E8C-52CA-4816-A5C7-DD0C987DB862}"/>
    <cellStyle name="Normal 10 2 2 2 3 2 2 2" xfId="916" xr:uid="{3B2E91DC-D3D4-4B18-BF15-A44B66E09883}"/>
    <cellStyle name="Normal 10 2 2 2 3 2 2 2 2" xfId="917" xr:uid="{5728BB34-8667-4D85-A7C5-403711A2B6C9}"/>
    <cellStyle name="Normal 10 2 2 2 3 2 2 3" xfId="918" xr:uid="{8BB7D1BE-F53B-4A82-9C37-B05EE88A462E}"/>
    <cellStyle name="Normal 10 2 2 2 3 2 3" xfId="919" xr:uid="{FE8871E2-995F-457A-AD95-16B1FCF7BBC2}"/>
    <cellStyle name="Normal 10 2 2 2 3 2 3 2" xfId="920" xr:uid="{A8882E23-725B-43B9-9B93-9D88A91AFEC9}"/>
    <cellStyle name="Normal 10 2 2 2 3 2 4" xfId="921" xr:uid="{B1051E26-72B3-49F0-BB2B-D8E1DF5CAF08}"/>
    <cellStyle name="Normal 10 2 2 2 3 3" xfId="459" xr:uid="{204A1205-36BD-463E-A02B-2E267340543A}"/>
    <cellStyle name="Normal 10 2 2 2 3 3 2" xfId="922" xr:uid="{A9503735-0471-4155-9411-1FBF1FF96DCC}"/>
    <cellStyle name="Normal 10 2 2 2 3 3 2 2" xfId="923" xr:uid="{F0F7CD7C-6C3F-46F0-9BD4-5366A052F228}"/>
    <cellStyle name="Normal 10 2 2 2 3 3 3" xfId="924" xr:uid="{C89D7021-4A24-410B-A199-64A46B2F9A2B}"/>
    <cellStyle name="Normal 10 2 2 2 3 4" xfId="925" xr:uid="{B68F3219-22FB-4142-AD33-D47FC71124FF}"/>
    <cellStyle name="Normal 10 2 2 2 3 4 2" xfId="926" xr:uid="{4F9BB59D-18F3-42F2-8423-7202438F433E}"/>
    <cellStyle name="Normal 10 2 2 2 3 5" xfId="927" xr:uid="{CB0877BE-0C26-468B-9B66-A41C65BF61DC}"/>
    <cellStyle name="Normal 10 2 2 2 4" xfId="460" xr:uid="{D2E3BF03-B437-4B3C-B6B3-E2D3F7AF6D8E}"/>
    <cellStyle name="Normal 10 2 2 2 4 2" xfId="461" xr:uid="{9C1FC7A6-025C-474D-9FFF-80410EEC3D2C}"/>
    <cellStyle name="Normal 10 2 2 2 4 2 2" xfId="928" xr:uid="{4888BFF5-67BD-4EA5-AC2C-23E97C243B67}"/>
    <cellStyle name="Normal 10 2 2 2 4 2 2 2" xfId="929" xr:uid="{57DCB37B-A63D-4A02-AF0C-188FEAF2D69B}"/>
    <cellStyle name="Normal 10 2 2 2 4 2 3" xfId="930" xr:uid="{FA2E9F55-4F32-4529-A068-2966785C6A46}"/>
    <cellStyle name="Normal 10 2 2 2 4 3" xfId="931" xr:uid="{2696A307-884E-47BD-AEB9-DEF048389F8F}"/>
    <cellStyle name="Normal 10 2 2 2 4 3 2" xfId="932" xr:uid="{D922B971-B1EC-4F0A-92DC-9673775AD56F}"/>
    <cellStyle name="Normal 10 2 2 2 4 4" xfId="933" xr:uid="{CA8E9051-C705-4CD7-B65B-B8BD337460C3}"/>
    <cellStyle name="Normal 10 2 2 2 5" xfId="462" xr:uid="{03D40E8F-DB69-475B-ADA7-3F3A512A804E}"/>
    <cellStyle name="Normal 10 2 2 2 5 2" xfId="934" xr:uid="{78DDCC16-DF15-4ACD-971F-34C2039A6149}"/>
    <cellStyle name="Normal 10 2 2 2 5 2 2" xfId="935" xr:uid="{27ACBA4F-502D-4806-B025-AADD339FEF37}"/>
    <cellStyle name="Normal 10 2 2 2 5 3" xfId="936" xr:uid="{68E1B432-B070-42B4-898E-70358CED4298}"/>
    <cellStyle name="Normal 10 2 2 2 5 4" xfId="2524" xr:uid="{D85EC77B-3369-41AC-8E28-3BEACD533194}"/>
    <cellStyle name="Normal 10 2 2 2 6" xfId="937" xr:uid="{5485D1BA-8296-4979-B7A7-0404208334F5}"/>
    <cellStyle name="Normal 10 2 2 2 6 2" xfId="938" xr:uid="{10405874-7FFC-4391-872D-3A2FA7E14782}"/>
    <cellStyle name="Normal 10 2 2 2 7" xfId="939" xr:uid="{EFAB7E3E-0E6A-45F4-9A91-86938A984898}"/>
    <cellStyle name="Normal 10 2 2 2 8" xfId="2525" xr:uid="{701A8E57-4CEE-46D8-B8D9-3254669E7766}"/>
    <cellStyle name="Normal 10 2 2 3" xfId="240" xr:uid="{F1A05112-D3B8-4BDF-84F2-D3D992472DAA}"/>
    <cellStyle name="Normal 10 2 2 3 2" xfId="463" xr:uid="{4F704584-2264-43FE-B921-A601685B1A7B}"/>
    <cellStyle name="Normal 10 2 2 3 2 2" xfId="464" xr:uid="{2BB76F5C-0C8B-4E97-8189-F51F6EA69D71}"/>
    <cellStyle name="Normal 10 2 2 3 2 2 2" xfId="940" xr:uid="{53CB305E-49BA-4FED-844F-A6F20622F349}"/>
    <cellStyle name="Normal 10 2 2 3 2 2 2 2" xfId="941" xr:uid="{2C31FDBB-2E5D-4737-AD5F-9034ACAE7F10}"/>
    <cellStyle name="Normal 10 2 2 3 2 2 2 2 2" xfId="5391" xr:uid="{25492504-52DD-44B4-A6E0-4EC60D27361C}"/>
    <cellStyle name="Normal 10 2 2 3 2 2 2 3" xfId="5392" xr:uid="{4E38D701-1FB6-47E5-9954-3AAF0099C143}"/>
    <cellStyle name="Normal 10 2 2 3 2 2 3" xfId="942" xr:uid="{0FA55096-6D5B-4540-B614-843A9A84AA4E}"/>
    <cellStyle name="Normal 10 2 2 3 2 2 3 2" xfId="5393" xr:uid="{95A20B0F-776C-4A44-BFCF-C7FD5EC4C798}"/>
    <cellStyle name="Normal 10 2 2 3 2 2 4" xfId="5394" xr:uid="{9550A902-D4C5-4A2C-99D4-9238DC64A1E1}"/>
    <cellStyle name="Normal 10 2 2 3 2 3" xfId="943" xr:uid="{BF9F461E-BD1D-43AF-B8EF-8C142E251613}"/>
    <cellStyle name="Normal 10 2 2 3 2 3 2" xfId="944" xr:uid="{E192C476-BA99-488F-9230-ED0809F971E0}"/>
    <cellStyle name="Normal 10 2 2 3 2 3 2 2" xfId="5395" xr:uid="{1D4113BA-45C1-47C0-AD1C-8B597762DADA}"/>
    <cellStyle name="Normal 10 2 2 3 2 3 3" xfId="5396" xr:uid="{CC8382FB-E979-459A-8411-83ACE40935B3}"/>
    <cellStyle name="Normal 10 2 2 3 2 4" xfId="945" xr:uid="{F9374037-DC90-4DC9-8897-F25962D98342}"/>
    <cellStyle name="Normal 10 2 2 3 2 4 2" xfId="5397" xr:uid="{13B1B0A3-F9DC-4BD6-979E-C7AD27BF43E0}"/>
    <cellStyle name="Normal 10 2 2 3 2 5" xfId="5398" xr:uid="{301D4C57-868C-4000-977E-25B805611FB6}"/>
    <cellStyle name="Normal 10 2 2 3 3" xfId="465" xr:uid="{8012ADED-D630-490E-8927-40188EBF7446}"/>
    <cellStyle name="Normal 10 2 2 3 3 2" xfId="946" xr:uid="{E442022E-FB23-4664-8CF6-D33606614A77}"/>
    <cellStyle name="Normal 10 2 2 3 3 2 2" xfId="947" xr:uid="{6673B33B-4F79-4210-B661-0D633CF38867}"/>
    <cellStyle name="Normal 10 2 2 3 3 2 2 2" xfId="5399" xr:uid="{499260BE-1930-43B1-B53F-14740A42CBA7}"/>
    <cellStyle name="Normal 10 2 2 3 3 2 3" xfId="5400" xr:uid="{C92DD913-E972-4F29-A3ED-9CE7A12EF78B}"/>
    <cellStyle name="Normal 10 2 2 3 3 3" xfId="948" xr:uid="{1B73AD6C-93BA-438E-B548-AD55EFFD21F0}"/>
    <cellStyle name="Normal 10 2 2 3 3 3 2" xfId="5401" xr:uid="{D44935DE-4CF7-4B1C-AFDA-3F03C226C29E}"/>
    <cellStyle name="Normal 10 2 2 3 3 4" xfId="2526" xr:uid="{C61A696D-22DF-4264-A69F-C407A14C633F}"/>
    <cellStyle name="Normal 10 2 2 3 4" xfId="949" xr:uid="{3385E985-4A20-4B8A-A9D3-B31779694A17}"/>
    <cellStyle name="Normal 10 2 2 3 4 2" xfId="950" xr:uid="{58CEF110-5939-4B51-B28C-B187A4044EE6}"/>
    <cellStyle name="Normal 10 2 2 3 4 2 2" xfId="5402" xr:uid="{B34F7394-B942-4FCB-9955-69DB665B7347}"/>
    <cellStyle name="Normal 10 2 2 3 4 3" xfId="5403" xr:uid="{ACC2CD22-7892-4489-9D01-65930C057EE9}"/>
    <cellStyle name="Normal 10 2 2 3 5" xfId="951" xr:uid="{0AC3485B-D922-4834-A8AA-8BA00D998E2C}"/>
    <cellStyle name="Normal 10 2 2 3 5 2" xfId="5404" xr:uid="{6E18F358-1053-421C-8EE0-47F6AB2C4B42}"/>
    <cellStyle name="Normal 10 2 2 3 6" xfId="2527" xr:uid="{3C7046B7-6CE3-4C9E-A05D-05C456D12797}"/>
    <cellStyle name="Normal 10 2 2 4" xfId="241" xr:uid="{199E7BC3-C0F2-4310-A30F-349D80E42C9F}"/>
    <cellStyle name="Normal 10 2 2 4 2" xfId="466" xr:uid="{A744F21C-3C29-44DB-923D-B5A97EE7F77D}"/>
    <cellStyle name="Normal 10 2 2 4 2 2" xfId="467" xr:uid="{AA7D0C56-14B5-473A-BE77-632D40A87FD4}"/>
    <cellStyle name="Normal 10 2 2 4 2 2 2" xfId="952" xr:uid="{63F0F490-F1FD-4D54-9E82-C83BD9937F33}"/>
    <cellStyle name="Normal 10 2 2 4 2 2 2 2" xfId="953" xr:uid="{C54D28F3-B57C-4432-9A05-E38668795796}"/>
    <cellStyle name="Normal 10 2 2 4 2 2 3" xfId="954" xr:uid="{DDBCC457-C943-4904-9E7D-23B0CFE1D7F7}"/>
    <cellStyle name="Normal 10 2 2 4 2 3" xfId="955" xr:uid="{877C2F4D-B1A1-4B23-B955-AC996779E1BC}"/>
    <cellStyle name="Normal 10 2 2 4 2 3 2" xfId="956" xr:uid="{5B1205DD-21F8-4E7F-8722-14F372E438B7}"/>
    <cellStyle name="Normal 10 2 2 4 2 4" xfId="957" xr:uid="{B315B363-E641-470C-A05B-C498E514892C}"/>
    <cellStyle name="Normal 10 2 2 4 3" xfId="468" xr:uid="{FEA9576E-0AB2-4B48-97EB-E3074F9755CB}"/>
    <cellStyle name="Normal 10 2 2 4 3 2" xfId="958" xr:uid="{6C993A78-330D-4E5E-89C7-A74286C64625}"/>
    <cellStyle name="Normal 10 2 2 4 3 2 2" xfId="959" xr:uid="{E8375260-90AC-43A5-8819-D604DB03B7E7}"/>
    <cellStyle name="Normal 10 2 2 4 3 3" xfId="960" xr:uid="{A69579AE-BBEA-4B2A-BD76-B022EA459DAB}"/>
    <cellStyle name="Normal 10 2 2 4 4" xfId="961" xr:uid="{6C0F2E62-00FB-40A2-942F-4DE0EA9ADA71}"/>
    <cellStyle name="Normal 10 2 2 4 4 2" xfId="962" xr:uid="{49398B0B-149B-4D57-9259-0C3728020E6F}"/>
    <cellStyle name="Normal 10 2 2 4 5" xfId="963" xr:uid="{EAA4A75A-4CAC-4578-977E-BA3DEC9DEC12}"/>
    <cellStyle name="Normal 10 2 2 5" xfId="242" xr:uid="{E03E5388-C820-4FC1-994E-C44281765AA9}"/>
    <cellStyle name="Normal 10 2 2 5 2" xfId="469" xr:uid="{FB237A29-F2B4-40D5-9A9B-3632F2DCDBD9}"/>
    <cellStyle name="Normal 10 2 2 5 2 2" xfId="964" xr:uid="{C608B030-2CBA-4703-8654-F62432911B5C}"/>
    <cellStyle name="Normal 10 2 2 5 2 2 2" xfId="965" xr:uid="{EEAA341A-F854-4838-B0E0-805A96D1AD1C}"/>
    <cellStyle name="Normal 10 2 2 5 2 3" xfId="966" xr:uid="{DFEEB579-0181-43C7-BDDA-BB3BFEDD347E}"/>
    <cellStyle name="Normal 10 2 2 5 3" xfId="967" xr:uid="{578FC267-B8ED-4116-B82A-FA41F6E755E8}"/>
    <cellStyle name="Normal 10 2 2 5 3 2" xfId="968" xr:uid="{54B0D5C1-9367-4C93-8D01-AA02101FE809}"/>
    <cellStyle name="Normal 10 2 2 5 4" xfId="969" xr:uid="{3DA135F4-5135-4D20-A352-E32DBE9D507E}"/>
    <cellStyle name="Normal 10 2 2 6" xfId="470" xr:uid="{9A420CCD-BA3E-4438-8779-E50E2BDC328A}"/>
    <cellStyle name="Normal 10 2 2 6 2" xfId="970" xr:uid="{F9E50864-62A6-4083-B0B5-BACBE0CCB2AB}"/>
    <cellStyle name="Normal 10 2 2 6 2 2" xfId="971" xr:uid="{A441C49A-BFA3-4FC4-BEFB-EF685302D033}"/>
    <cellStyle name="Normal 10 2 2 6 2 3" xfId="4333" xr:uid="{24E1E6D5-9E77-4D1B-B7E7-A157E2F524A9}"/>
    <cellStyle name="Normal 10 2 2 6 2 3 2" xfId="5405" xr:uid="{560BEEAE-2C70-4B7B-B8EB-8C119524CC78}"/>
    <cellStyle name="Normal 10 2 2 6 3" xfId="972" xr:uid="{C0AFD1C3-CC4F-4200-B866-E53DD13B3FA7}"/>
    <cellStyle name="Normal 10 2 2 6 4" xfId="2528" xr:uid="{A3944020-EF7C-4F14-8562-415039C24CDD}"/>
    <cellStyle name="Normal 10 2 2 6 4 2" xfId="4564" xr:uid="{8B6CB57E-6044-4E92-9486-02574D5F2FBC}"/>
    <cellStyle name="Normal 10 2 2 6 4 3" xfId="4676" xr:uid="{20171E7D-F355-4FEF-A4C9-4389F196E7FB}"/>
    <cellStyle name="Normal 10 2 2 6 4 4" xfId="4602" xr:uid="{EDBE0C5B-ADAA-4F3A-BBC4-C650B5B610CA}"/>
    <cellStyle name="Normal 10 2 2 7" xfId="973" xr:uid="{AC72317F-B132-40C4-A42F-C554F6622D24}"/>
    <cellStyle name="Normal 10 2 2 7 2" xfId="974" xr:uid="{C0D651E2-8AC8-4459-9532-73A26CB9E815}"/>
    <cellStyle name="Normal 10 2 2 8" xfId="975" xr:uid="{68136602-BE99-41B9-8460-EEE23B40E312}"/>
    <cellStyle name="Normal 10 2 2 9" xfId="2529" xr:uid="{4A6B2A50-AB44-4677-B7A7-957CC1F3F845}"/>
    <cellStyle name="Normal 10 2 3" xfId="47" xr:uid="{E28DF76B-11C0-4D71-8B8C-E2F52F5C7F4E}"/>
    <cellStyle name="Normal 10 2 3 2" xfId="48" xr:uid="{9EB91D49-D755-4643-B914-D5E554612A3B}"/>
    <cellStyle name="Normal 10 2 3 2 2" xfId="471" xr:uid="{EB693FAE-E7A3-4E1D-B1F1-BAEFAC41EB62}"/>
    <cellStyle name="Normal 10 2 3 2 2 2" xfId="472" xr:uid="{590C2766-6CA6-4923-AF65-98EFB07CBFED}"/>
    <cellStyle name="Normal 10 2 3 2 2 2 2" xfId="976" xr:uid="{C99ADC1B-F898-4798-B74E-79F7014DEE61}"/>
    <cellStyle name="Normal 10 2 3 2 2 2 2 2" xfId="977" xr:uid="{A8B5FADC-2E76-4564-8AE8-7A9D20B089E5}"/>
    <cellStyle name="Normal 10 2 3 2 2 2 2 2 2" xfId="5406" xr:uid="{047B9399-17C3-4067-8F97-BBC342A0FFB1}"/>
    <cellStyle name="Normal 10 2 3 2 2 2 2 3" xfId="5407" xr:uid="{F9208F56-B3A5-4B96-B94A-9B283A0DE884}"/>
    <cellStyle name="Normal 10 2 3 2 2 2 3" xfId="978" xr:uid="{124548B5-7A86-4B55-AA9B-D49E818C9DDB}"/>
    <cellStyle name="Normal 10 2 3 2 2 2 3 2" xfId="5408" xr:uid="{9D171389-1A7C-4B99-A6A5-6245CEC31968}"/>
    <cellStyle name="Normal 10 2 3 2 2 2 4" xfId="5409" xr:uid="{932CBB49-9501-41FA-872D-B084BF312859}"/>
    <cellStyle name="Normal 10 2 3 2 2 3" xfId="979" xr:uid="{627ECDE5-B594-48A8-86B8-B5C354BE90E5}"/>
    <cellStyle name="Normal 10 2 3 2 2 3 2" xfId="980" xr:uid="{B09DDB5D-D2B8-41F3-A015-D63E8D1C9055}"/>
    <cellStyle name="Normal 10 2 3 2 2 3 2 2" xfId="5410" xr:uid="{FDE5C63F-2EDB-41B7-BDC0-5F6EA3EFD39B}"/>
    <cellStyle name="Normal 10 2 3 2 2 3 3" xfId="5411" xr:uid="{A975D78C-E566-49A2-A03F-F7F6F0E8304C}"/>
    <cellStyle name="Normal 10 2 3 2 2 4" xfId="981" xr:uid="{55B2BD6B-D56D-45C6-AC85-7DDEF976072B}"/>
    <cellStyle name="Normal 10 2 3 2 2 4 2" xfId="5412" xr:uid="{0E2E88DD-48A1-4E62-A8B0-DAD9145B0147}"/>
    <cellStyle name="Normal 10 2 3 2 2 5" xfId="5413" xr:uid="{D2D83861-AC86-497F-B796-813AB78ED5B2}"/>
    <cellStyle name="Normal 10 2 3 2 3" xfId="473" xr:uid="{DBF8BD43-D785-40F6-9ACC-ABD473188450}"/>
    <cellStyle name="Normal 10 2 3 2 3 2" xfId="982" xr:uid="{C8507986-6565-45F2-93FF-5640E24EB91D}"/>
    <cellStyle name="Normal 10 2 3 2 3 2 2" xfId="983" xr:uid="{015F1F5A-0B96-4CC5-A99A-EB1D2551DF8E}"/>
    <cellStyle name="Normal 10 2 3 2 3 2 2 2" xfId="5414" xr:uid="{9683920E-EE77-440D-83A6-CA6A27ED8CBD}"/>
    <cellStyle name="Normal 10 2 3 2 3 2 3" xfId="5415" xr:uid="{2DADAE00-C44F-4C50-8FAF-A339E7EF5F36}"/>
    <cellStyle name="Normal 10 2 3 2 3 3" xfId="984" xr:uid="{E13772AA-85C2-4E27-BF45-1A1B45577A18}"/>
    <cellStyle name="Normal 10 2 3 2 3 3 2" xfId="5416" xr:uid="{ACB19614-1A1D-4F9C-876D-AD526E64A7F8}"/>
    <cellStyle name="Normal 10 2 3 2 3 4" xfId="2530" xr:uid="{6F2AA3CC-28C9-4BD6-8C94-4F062E738030}"/>
    <cellStyle name="Normal 10 2 3 2 4" xfId="985" xr:uid="{A275DABA-ED5C-40EA-8572-8064CC50A79A}"/>
    <cellStyle name="Normal 10 2 3 2 4 2" xfId="986" xr:uid="{A622EC40-20D2-4164-ABEE-71321AEDA654}"/>
    <cellStyle name="Normal 10 2 3 2 4 2 2" xfId="5417" xr:uid="{C32455FE-8262-4580-9417-67A1E56DE886}"/>
    <cellStyle name="Normal 10 2 3 2 4 3" xfId="5418" xr:uid="{AADF8046-13E8-4A04-BC08-EE1ADCE29E69}"/>
    <cellStyle name="Normal 10 2 3 2 5" xfId="987" xr:uid="{FB9D17A6-6439-4030-9853-14F03B532CDB}"/>
    <cellStyle name="Normal 10 2 3 2 5 2" xfId="5419" xr:uid="{17FF8CF6-362F-4891-BEEE-B421A3FA30A9}"/>
    <cellStyle name="Normal 10 2 3 2 6" xfId="2531" xr:uid="{CD9DA557-303A-4416-8E88-D1C2316B044C}"/>
    <cellStyle name="Normal 10 2 3 3" xfId="243" xr:uid="{B3177202-C277-4E8B-8A11-75B4B3536DBE}"/>
    <cellStyle name="Normal 10 2 3 3 2" xfId="474" xr:uid="{5E0386FD-A9CE-4C7C-9AF1-1B2667F39AA8}"/>
    <cellStyle name="Normal 10 2 3 3 2 2" xfId="475" xr:uid="{F5A51B4A-A64B-4149-BACB-EF4AE1FEA2F6}"/>
    <cellStyle name="Normal 10 2 3 3 2 2 2" xfId="988" xr:uid="{656F4F4A-58F9-4F7C-B4CF-6A2B0099952A}"/>
    <cellStyle name="Normal 10 2 3 3 2 2 2 2" xfId="989" xr:uid="{9FD894EA-FCAD-4A42-AAF5-071F880B37BF}"/>
    <cellStyle name="Normal 10 2 3 3 2 2 3" xfId="990" xr:uid="{A7D34FA7-89E3-41D5-BEF9-52E73C44AEAB}"/>
    <cellStyle name="Normal 10 2 3 3 2 3" xfId="991" xr:uid="{8BE8A28B-DC77-4868-AE29-AE37AB8A3E7F}"/>
    <cellStyle name="Normal 10 2 3 3 2 3 2" xfId="992" xr:uid="{51815B0F-4FD6-4A53-B0FC-B85F6D4B6FBB}"/>
    <cellStyle name="Normal 10 2 3 3 2 4" xfId="993" xr:uid="{16C35637-15A7-4D2E-932A-DB3986938A5B}"/>
    <cellStyle name="Normal 10 2 3 3 3" xfId="476" xr:uid="{FC4DD332-C163-4581-B170-708F9EF5CD56}"/>
    <cellStyle name="Normal 10 2 3 3 3 2" xfId="994" xr:uid="{15481567-2A65-488F-8A5A-AE251FEBE45B}"/>
    <cellStyle name="Normal 10 2 3 3 3 2 2" xfId="995" xr:uid="{3E652D3F-05BA-4649-A547-CA78627B054A}"/>
    <cellStyle name="Normal 10 2 3 3 3 3" xfId="996" xr:uid="{FDD68DDB-043A-42A0-A074-D7204C990A2D}"/>
    <cellStyle name="Normal 10 2 3 3 4" xfId="997" xr:uid="{D96FDCA3-3317-4097-87C1-AFA883E25098}"/>
    <cellStyle name="Normal 10 2 3 3 4 2" xfId="998" xr:uid="{52F29330-699F-439F-AF6A-B77EB271485C}"/>
    <cellStyle name="Normal 10 2 3 3 5" xfId="999" xr:uid="{03D28DA0-7EE3-442F-ABC1-AA65D39A76D2}"/>
    <cellStyle name="Normal 10 2 3 4" xfId="244" xr:uid="{AA0A376D-2BDB-41E5-9015-7E38ACA7D995}"/>
    <cellStyle name="Normal 10 2 3 4 2" xfId="477" xr:uid="{E620F64B-955C-491D-BB4C-D978150554CC}"/>
    <cellStyle name="Normal 10 2 3 4 2 2" xfId="1000" xr:uid="{6DD30735-86AF-4E0E-93F5-C79E8689D4DB}"/>
    <cellStyle name="Normal 10 2 3 4 2 2 2" xfId="1001" xr:uid="{B23F374C-2B28-4AAF-A5DA-7A8D872BB15D}"/>
    <cellStyle name="Normal 10 2 3 4 2 3" xfId="1002" xr:uid="{3A825B29-B2E4-4441-A431-68FE6F9DB92D}"/>
    <cellStyle name="Normal 10 2 3 4 3" xfId="1003" xr:uid="{C8583B92-C0DE-4B5A-9BD4-7D1906288D19}"/>
    <cellStyle name="Normal 10 2 3 4 3 2" xfId="1004" xr:uid="{F9B6905C-DA1F-469F-9C62-80E0E2731286}"/>
    <cellStyle name="Normal 10 2 3 4 4" xfId="1005" xr:uid="{6F3F709A-181F-4845-848F-579CC4FC8367}"/>
    <cellStyle name="Normal 10 2 3 5" xfId="478" xr:uid="{AFF615F2-A8CC-4D47-B02B-8D4C8C0A4F2E}"/>
    <cellStyle name="Normal 10 2 3 5 2" xfId="1006" xr:uid="{40477A3D-2542-4765-A57D-C646B8C4A8C2}"/>
    <cellStyle name="Normal 10 2 3 5 2 2" xfId="1007" xr:uid="{20377D79-49E1-42ED-BD2C-E48DC047837A}"/>
    <cellStyle name="Normal 10 2 3 5 2 3" xfId="4334" xr:uid="{6D3F62AE-5164-4596-ACEF-690107089543}"/>
    <cellStyle name="Normal 10 2 3 5 2 3 2" xfId="5420" xr:uid="{C3B1C15C-0E5D-4106-9C76-FC43C035783C}"/>
    <cellStyle name="Normal 10 2 3 5 2 3 3" xfId="6322" xr:uid="{D18088EE-4DEA-482E-B2D2-0B859DBCCF20}"/>
    <cellStyle name="Normal 10 2 3 5 3" xfId="1008" xr:uid="{BCE37443-46AD-459E-BAF6-EFD1121C755B}"/>
    <cellStyle name="Normal 10 2 3 5 4" xfId="2532" xr:uid="{141ACFBD-F387-455C-80D7-5EC7630B9917}"/>
    <cellStyle name="Normal 10 2 3 5 4 2" xfId="4565" xr:uid="{BB0865F3-4DEA-416B-BCCD-FD7116A7F96F}"/>
    <cellStyle name="Normal 10 2 3 5 4 2 2" xfId="6638" xr:uid="{9E620947-21DB-4C7E-B3CB-A707EE2313EE}"/>
    <cellStyle name="Normal 10 2 3 5 4 3" xfId="4677" xr:uid="{A4035964-07EE-404D-9561-E6C04936ACA2}"/>
    <cellStyle name="Normal 10 2 3 5 4 4" xfId="4603" xr:uid="{5867F7B7-E186-493A-9FA4-B159E5945020}"/>
    <cellStyle name="Normal 10 2 3 5 4 4 2" xfId="6429" xr:uid="{9BC11423-897D-42DC-9809-42E1F97619A6}"/>
    <cellStyle name="Normal 10 2 3 6" xfId="1009" xr:uid="{805717DD-96B0-404E-9537-801A21DB86B0}"/>
    <cellStyle name="Normal 10 2 3 6 2" xfId="1010" xr:uid="{BFB309F8-3B84-4A79-A4A4-DFD9DDA6E515}"/>
    <cellStyle name="Normal 10 2 3 7" xfId="1011" xr:uid="{A6B80C51-B641-46AD-B3DC-1BFD277839F7}"/>
    <cellStyle name="Normal 10 2 3 8" xfId="2533" xr:uid="{FDFF794A-CC6B-4653-8401-7B5FF352050C}"/>
    <cellStyle name="Normal 10 2 4" xfId="49" xr:uid="{4193275D-6705-4FF5-8FAC-2349450D05BD}"/>
    <cellStyle name="Normal 10 2 4 2" xfId="429" xr:uid="{DFB28FC5-E403-4CB9-AB59-C14A25965E21}"/>
    <cellStyle name="Normal 10 2 4 2 2" xfId="479" xr:uid="{BA8A37E3-2EBC-44C5-AA7C-EC2A8CC6CD31}"/>
    <cellStyle name="Normal 10 2 4 2 2 2" xfId="1012" xr:uid="{8180018E-6F50-492D-B0E3-52FC879B7AE0}"/>
    <cellStyle name="Normal 10 2 4 2 2 2 2" xfId="1013" xr:uid="{65FFEE8B-9C42-457B-B576-A13D30F8F1F9}"/>
    <cellStyle name="Normal 10 2 4 2 2 2 2 2" xfId="5421" xr:uid="{8B65728F-807D-45D5-B5E5-CD9EDD08787A}"/>
    <cellStyle name="Normal 10 2 4 2 2 2 3" xfId="5422" xr:uid="{00666FB6-8999-4C46-B24A-5F77E7F8DEFF}"/>
    <cellStyle name="Normal 10 2 4 2 2 3" xfId="1014" xr:uid="{A70FC522-3453-4161-9D0E-234B0530EB0F}"/>
    <cellStyle name="Normal 10 2 4 2 2 3 2" xfId="5423" xr:uid="{0C816367-48B1-4DAC-A40A-8A0C23C52CD9}"/>
    <cellStyle name="Normal 10 2 4 2 2 4" xfId="2534" xr:uid="{E3EF0077-4129-4A20-B782-83565E92BB26}"/>
    <cellStyle name="Normal 10 2 4 2 3" xfId="1015" xr:uid="{9BB6F9B6-0E53-46C6-A730-3C6A87C82576}"/>
    <cellStyle name="Normal 10 2 4 2 3 2" xfId="1016" xr:uid="{6D5CDF2D-9570-4C65-8CE4-B8AC3BE625A0}"/>
    <cellStyle name="Normal 10 2 4 2 3 2 2" xfId="5424" xr:uid="{F7A723CD-A2F9-449D-B53D-8FD4A1353259}"/>
    <cellStyle name="Normal 10 2 4 2 3 3" xfId="5425" xr:uid="{F34580B2-1E5B-4003-A851-19057979242A}"/>
    <cellStyle name="Normal 10 2 4 2 4" xfId="1017" xr:uid="{88123E1B-929E-4F5D-8AB3-B2235AF03FEE}"/>
    <cellStyle name="Normal 10 2 4 2 4 2" xfId="5426" xr:uid="{3CF07633-DEB5-4853-8595-B6E1E4DC71CB}"/>
    <cellStyle name="Normal 10 2 4 2 5" xfId="2535" xr:uid="{5EB267CA-5C0C-4B81-A1A9-63F46F219920}"/>
    <cellStyle name="Normal 10 2 4 3" xfId="480" xr:uid="{667BF808-4C21-421D-90B1-F8DE542975DE}"/>
    <cellStyle name="Normal 10 2 4 3 2" xfId="1018" xr:uid="{7FA6432D-7965-4040-A5E5-0488AC8BCBCE}"/>
    <cellStyle name="Normal 10 2 4 3 2 2" xfId="1019" xr:uid="{2B5339F3-BFEA-4372-899E-309C40C868F7}"/>
    <cellStyle name="Normal 10 2 4 3 2 2 2" xfId="5427" xr:uid="{C1F7D4E5-F3FD-4314-B330-AEA8DC66DCB7}"/>
    <cellStyle name="Normal 10 2 4 3 2 3" xfId="5428" xr:uid="{001F1724-796B-46F8-89F5-321534688976}"/>
    <cellStyle name="Normal 10 2 4 3 3" xfId="1020" xr:uid="{91A9D174-3A57-43A8-8E16-C69175A6BC63}"/>
    <cellStyle name="Normal 10 2 4 3 3 2" xfId="5429" xr:uid="{8CBF4FD5-DA83-450B-AB2D-30C70ADDF6BF}"/>
    <cellStyle name="Normal 10 2 4 3 4" xfId="2536" xr:uid="{B04E6DAD-B70D-4009-B618-8CC23857BD04}"/>
    <cellStyle name="Normal 10 2 4 4" xfId="1021" xr:uid="{E23E742A-7005-4852-8665-8A299E12EB9F}"/>
    <cellStyle name="Normal 10 2 4 4 2" xfId="1022" xr:uid="{F267EA71-0B5E-4484-8AE3-A080A3BC015C}"/>
    <cellStyle name="Normal 10 2 4 4 2 2" xfId="5430" xr:uid="{03FF5A4C-F30D-4959-AC28-9BAC4AFCB239}"/>
    <cellStyle name="Normal 10 2 4 4 3" xfId="2537" xr:uid="{A2A4D2DA-5B27-4F29-ABFA-B944DDB4E129}"/>
    <cellStyle name="Normal 10 2 4 4 4" xfId="2538" xr:uid="{D6C4A454-2E59-430B-8D52-25FFC26DEF59}"/>
    <cellStyle name="Normal 10 2 4 5" xfId="1023" xr:uid="{D72DDDEB-4A80-4299-B8EB-83828FA87C03}"/>
    <cellStyle name="Normal 10 2 4 5 2" xfId="5431" xr:uid="{6F126CC1-2465-48B1-8BFA-B2029D6BA49D}"/>
    <cellStyle name="Normal 10 2 4 6" xfId="2539" xr:uid="{CC564F5F-82E0-4107-8DD4-C8792705C254}"/>
    <cellStyle name="Normal 10 2 4 7" xfId="2540" xr:uid="{319911C6-DD55-4F8C-AC41-DD8F094D1531}"/>
    <cellStyle name="Normal 10 2 5" xfId="245" xr:uid="{FDFFEF48-2043-4A8A-A628-A286BDA4F89D}"/>
    <cellStyle name="Normal 10 2 5 2" xfId="481" xr:uid="{6D382D91-CD76-4C9C-BA4A-04687805F14B}"/>
    <cellStyle name="Normal 10 2 5 2 2" xfId="482" xr:uid="{12E66585-86BA-45E2-B24C-0FC4BE3E03B7}"/>
    <cellStyle name="Normal 10 2 5 2 2 2" xfId="1024" xr:uid="{35775A0F-3B83-4F9F-8E44-EF1E321913BA}"/>
    <cellStyle name="Normal 10 2 5 2 2 2 2" xfId="1025" xr:uid="{D97816D6-EA92-4A42-99D4-8B41F07D7EF9}"/>
    <cellStyle name="Normal 10 2 5 2 2 3" xfId="1026" xr:uid="{58C46500-6881-4142-B71E-278089F2C5C9}"/>
    <cellStyle name="Normal 10 2 5 2 3" xfId="1027" xr:uid="{DE56DE6A-8752-4609-BE5D-82A49B43B4BE}"/>
    <cellStyle name="Normal 10 2 5 2 3 2" xfId="1028" xr:uid="{8201E440-3691-472F-AC50-E174111626E3}"/>
    <cellStyle name="Normal 10 2 5 2 4" xfId="1029" xr:uid="{9C3B187D-2E9E-4CAC-9ED2-F863F84BABD8}"/>
    <cellStyle name="Normal 10 2 5 3" xfId="483" xr:uid="{2007927B-EE11-40D5-BC73-14B5198245E6}"/>
    <cellStyle name="Normal 10 2 5 3 2" xfId="1030" xr:uid="{D6265C70-3BB9-4CF0-A056-6856DB7D0D89}"/>
    <cellStyle name="Normal 10 2 5 3 2 2" xfId="1031" xr:uid="{484F6122-0E70-4FA4-8CB0-D82CBEF90BF8}"/>
    <cellStyle name="Normal 10 2 5 3 3" xfId="1032" xr:uid="{2E28E7D0-12ED-497C-A795-FAC212E3541D}"/>
    <cellStyle name="Normal 10 2 5 3 4" xfId="2541" xr:uid="{D46F54C9-5126-4E7D-AFFA-A230C0D2E5F6}"/>
    <cellStyle name="Normal 10 2 5 4" xfId="1033" xr:uid="{DE165DEB-7962-475B-A321-ED5CC3BBFD64}"/>
    <cellStyle name="Normal 10 2 5 4 2" xfId="1034" xr:uid="{58552008-2189-4034-81BF-2B5FCF0DF7B1}"/>
    <cellStyle name="Normal 10 2 5 5" xfId="1035" xr:uid="{1048581F-01D0-4B43-88DE-6A23BB29896F}"/>
    <cellStyle name="Normal 10 2 5 6" xfId="2542" xr:uid="{33C62E5E-292F-4BB2-ABE8-6CA039DE657A}"/>
    <cellStyle name="Normal 10 2 6" xfId="246" xr:uid="{BE661F9D-9E6A-48FA-A8AA-9C87B714478D}"/>
    <cellStyle name="Normal 10 2 6 2" xfId="484" xr:uid="{911638C4-A59B-40B3-9616-57650B4F7F8D}"/>
    <cellStyle name="Normal 10 2 6 2 2" xfId="1036" xr:uid="{3D8DEEF0-020A-4627-8397-288EA0BCF2E8}"/>
    <cellStyle name="Normal 10 2 6 2 2 2" xfId="1037" xr:uid="{B3066915-A6F4-4773-A9FA-8ED805A45273}"/>
    <cellStyle name="Normal 10 2 6 2 3" xfId="1038" xr:uid="{6D1F00E7-D6C8-48CD-86FE-B7B6A5AEE346}"/>
    <cellStyle name="Normal 10 2 6 2 4" xfId="2543" xr:uid="{AC57ADA6-2923-473B-8533-584DB1B6B5AC}"/>
    <cellStyle name="Normal 10 2 6 3" xfId="1039" xr:uid="{35BFB25B-9F1C-4769-A5BC-4B888C8DDAA1}"/>
    <cellStyle name="Normal 10 2 6 3 2" xfId="1040" xr:uid="{A730CC2B-2363-4EE8-B9C7-222D723479DE}"/>
    <cellStyle name="Normal 10 2 6 4" xfId="1041" xr:uid="{8B712881-C50F-46BB-9B51-DEE68255B3D3}"/>
    <cellStyle name="Normal 10 2 6 5" xfId="2544" xr:uid="{6229EEAE-47F5-48C2-A883-3F05C1D73147}"/>
    <cellStyle name="Normal 10 2 7" xfId="485" xr:uid="{E45AD2A2-594B-44A3-86B7-1F6A2C57B806}"/>
    <cellStyle name="Normal 10 2 7 2" xfId="1042" xr:uid="{450A7774-4995-4139-A1BE-CC0009FD35DA}"/>
    <cellStyle name="Normal 10 2 7 2 2" xfId="1043" xr:uid="{042108E8-EFFC-4D8C-908F-080F505992CE}"/>
    <cellStyle name="Normal 10 2 7 2 3" xfId="4332" xr:uid="{7BF006C6-D87D-4D94-AED1-3A9437147EFF}"/>
    <cellStyle name="Normal 10 2 7 2 3 2" xfId="5432" xr:uid="{6FBB4EC6-00F7-4D29-9821-BAEBA1D49602}"/>
    <cellStyle name="Normal 10 2 7 2 3 3" xfId="6321" xr:uid="{7414C48D-1A53-4BA8-B9A3-715EC7543063}"/>
    <cellStyle name="Normal 10 2 7 3" xfId="1044" xr:uid="{BD3FBBC6-D62A-4EBF-A479-C6607D99F8EB}"/>
    <cellStyle name="Normal 10 2 7 4" xfId="2545" xr:uid="{8926FFC7-A86C-416B-8F03-CAF44965284B}"/>
    <cellStyle name="Normal 10 2 7 4 2" xfId="4563" xr:uid="{183EDC98-11BF-4CF5-BB22-30FE98CD15CA}"/>
    <cellStyle name="Normal 10 2 7 4 2 2" xfId="6637" xr:uid="{9366B191-1371-4C93-9968-E7EE7828923F}"/>
    <cellStyle name="Normal 10 2 7 4 3" xfId="4678" xr:uid="{D64245FF-655F-4577-9CD3-90052EF34077}"/>
    <cellStyle name="Normal 10 2 7 4 4" xfId="4601" xr:uid="{88B9C5B0-EFCC-4846-83BE-B6CBA78540D3}"/>
    <cellStyle name="Normal 10 2 7 4 4 2" xfId="6428" xr:uid="{ADAD45D0-40D8-4485-AE95-838AD974879D}"/>
    <cellStyle name="Normal 10 2 8" xfId="1045" xr:uid="{2B4272ED-C3F0-40FB-AA7F-A1C2B7C8D053}"/>
    <cellStyle name="Normal 10 2 8 2" xfId="1046" xr:uid="{77B3FC18-7891-4475-964C-6FBB9F4BE22F}"/>
    <cellStyle name="Normal 10 2 8 3" xfId="2546" xr:uid="{F7B874EB-4FD6-424D-84E9-C574A6A24E6F}"/>
    <cellStyle name="Normal 10 2 8 4" xfId="2547" xr:uid="{6F0521B6-B1C0-485E-8D7F-4324EF54EAA4}"/>
    <cellStyle name="Normal 10 2 9" xfId="1047" xr:uid="{4CF4858B-C035-4B59-BE73-D1AF088BB73E}"/>
    <cellStyle name="Normal 10 3" xfId="50" xr:uid="{F383E951-B38B-475B-887E-9596E71E9246}"/>
    <cellStyle name="Normal 10 3 10" xfId="2548" xr:uid="{8A5DA5B6-EFD8-45E9-8898-E8D64A61B616}"/>
    <cellStyle name="Normal 10 3 11" xfId="2549" xr:uid="{5F6FC933-A8C0-4782-A9A2-57EA6F22C277}"/>
    <cellStyle name="Normal 10 3 2" xfId="51" xr:uid="{3C2090DE-67B8-4111-AE29-102D94606963}"/>
    <cellStyle name="Normal 10 3 2 2" xfId="52" xr:uid="{6E4E64EE-6F92-40B2-B08E-810CA0F38DBD}"/>
    <cellStyle name="Normal 10 3 2 2 2" xfId="247" xr:uid="{11157C35-81B0-4594-B82F-191D102296F3}"/>
    <cellStyle name="Normal 10 3 2 2 2 2" xfId="486" xr:uid="{142D1303-6BF2-4980-B24E-AC3F87FEB548}"/>
    <cellStyle name="Normal 10 3 2 2 2 2 2" xfId="1048" xr:uid="{023819CD-2B9D-4050-9F57-447FA83E273B}"/>
    <cellStyle name="Normal 10 3 2 2 2 2 2 2" xfId="1049" xr:uid="{4A600928-C418-4C42-BCAB-1DC517FB8F0E}"/>
    <cellStyle name="Normal 10 3 2 2 2 2 2 2 2" xfId="5433" xr:uid="{061FDA47-AD56-4D65-BEB7-B3EFB417465E}"/>
    <cellStyle name="Normal 10 3 2 2 2 2 2 3" xfId="5434" xr:uid="{97A41CC2-2798-42EB-A6FD-1E52E6C90E5B}"/>
    <cellStyle name="Normal 10 3 2 2 2 2 3" xfId="1050" xr:uid="{8C4A9921-2FDA-4C58-8B3D-A3D49D705971}"/>
    <cellStyle name="Normal 10 3 2 2 2 2 3 2" xfId="5435" xr:uid="{95282C10-8B44-4824-A298-9AAC93B5E6C3}"/>
    <cellStyle name="Normal 10 3 2 2 2 2 4" xfId="2550" xr:uid="{E1B9AC47-8DAC-4C4D-A691-D52724B00C71}"/>
    <cellStyle name="Normal 10 3 2 2 2 3" xfId="1051" xr:uid="{C037FF58-B72B-447C-8F9D-7B3143622C1B}"/>
    <cellStyle name="Normal 10 3 2 2 2 3 2" xfId="1052" xr:uid="{F4EE43B0-A02D-40C0-BD39-AB444E7D6684}"/>
    <cellStyle name="Normal 10 3 2 2 2 3 2 2" xfId="5436" xr:uid="{261EF3F0-8519-4255-9900-32E38CD4F8B4}"/>
    <cellStyle name="Normal 10 3 2 2 2 3 3" xfId="2551" xr:uid="{4B8E89B0-B4C5-4E1C-A670-BA4FC7FDEA0A}"/>
    <cellStyle name="Normal 10 3 2 2 2 3 4" xfId="2552" xr:uid="{374C0C4B-EFCD-470C-92A1-509236212664}"/>
    <cellStyle name="Normal 10 3 2 2 2 4" xfId="1053" xr:uid="{751E4A10-DC84-4BC7-BBE9-E120E0F4D3A4}"/>
    <cellStyle name="Normal 10 3 2 2 2 4 2" xfId="5437" xr:uid="{7591C19A-0384-4F3F-91CD-52554B69BD68}"/>
    <cellStyle name="Normal 10 3 2 2 2 5" xfId="2553" xr:uid="{76970067-94C4-4F47-BD32-62586CAC149D}"/>
    <cellStyle name="Normal 10 3 2 2 2 6" xfId="2554" xr:uid="{D959B3C1-30CC-4E60-BDAD-BB7844D39F93}"/>
    <cellStyle name="Normal 10 3 2 2 3" xfId="487" xr:uid="{D055422D-D4C0-40B9-9402-81402C5963D6}"/>
    <cellStyle name="Normal 10 3 2 2 3 2" xfId="1054" xr:uid="{AA4B5AF9-C29B-4CE3-9DCA-8904D352894C}"/>
    <cellStyle name="Normal 10 3 2 2 3 2 2" xfId="1055" xr:uid="{6AA1A2F3-A21F-4653-8F89-84BE57468025}"/>
    <cellStyle name="Normal 10 3 2 2 3 2 2 2" xfId="5438" xr:uid="{FD55C0E5-996C-4717-A2A4-1C810CE61137}"/>
    <cellStyle name="Normal 10 3 2 2 3 2 3" xfId="2555" xr:uid="{009E716A-67CB-47C7-BF77-235F088F0261}"/>
    <cellStyle name="Normal 10 3 2 2 3 2 4" xfId="2556" xr:uid="{EEF2F6A5-DA22-4D87-BA60-4798FAA2EDA9}"/>
    <cellStyle name="Normal 10 3 2 2 3 3" xfId="1056" xr:uid="{93572139-07BA-4CB8-976E-10CA677EBD51}"/>
    <cellStyle name="Normal 10 3 2 2 3 3 2" xfId="5439" xr:uid="{3784CE79-E1FF-4F85-9B13-A0BFDDD3BB73}"/>
    <cellStyle name="Normal 10 3 2 2 3 4" xfId="2557" xr:uid="{C9142A9B-9213-462E-8E91-7EEFEF386F6F}"/>
    <cellStyle name="Normal 10 3 2 2 3 5" xfId="2558" xr:uid="{54D4722A-411E-4240-A398-E9AC4EBF85BA}"/>
    <cellStyle name="Normal 10 3 2 2 4" xfId="1057" xr:uid="{098A3578-73B1-4FFD-9A39-E6DC3CE24818}"/>
    <cellStyle name="Normal 10 3 2 2 4 2" xfId="1058" xr:uid="{C6DD1434-E3BB-4219-AF0D-CC3BAF0DFE1F}"/>
    <cellStyle name="Normal 10 3 2 2 4 2 2" xfId="5440" xr:uid="{51C96DC1-FED9-478D-9CF1-D5E11B31A150}"/>
    <cellStyle name="Normal 10 3 2 2 4 3" xfId="2559" xr:uid="{1E7D9A44-FA48-4540-851C-6D76DDDC18F2}"/>
    <cellStyle name="Normal 10 3 2 2 4 4" xfId="2560" xr:uid="{C04EF839-EDAD-427C-9E57-75C6D76FDF11}"/>
    <cellStyle name="Normal 10 3 2 2 5" xfId="1059" xr:uid="{60264ECE-93BA-44C8-89D6-3908A8CE711F}"/>
    <cellStyle name="Normal 10 3 2 2 5 2" xfId="2561" xr:uid="{BA8AAA2A-FB9C-425A-A0E8-16D4F1BC1E80}"/>
    <cellStyle name="Normal 10 3 2 2 5 3" xfId="2562" xr:uid="{0C8178B3-7DA6-43F6-9B86-6B3342CD09A8}"/>
    <cellStyle name="Normal 10 3 2 2 5 4" xfId="2563" xr:uid="{C331C65F-8A2E-4092-8064-665BC1E9CEA6}"/>
    <cellStyle name="Normal 10 3 2 2 6" xfId="2564" xr:uid="{ADFD280C-A607-449F-97E9-41AFC0E4DD07}"/>
    <cellStyle name="Normal 10 3 2 2 7" xfId="2565" xr:uid="{F6339389-01FC-46EE-8C18-1DA9084B25AC}"/>
    <cellStyle name="Normal 10 3 2 2 8" xfId="2566" xr:uid="{B676A214-E1FF-477F-BB41-0CD6F208091C}"/>
    <cellStyle name="Normal 10 3 2 3" xfId="248" xr:uid="{2DDB54E9-7A17-424F-B509-D48A83DA6F50}"/>
    <cellStyle name="Normal 10 3 2 3 2" xfId="488" xr:uid="{1AB1D8E3-EED6-4A90-93AE-6FB50FF74054}"/>
    <cellStyle name="Normal 10 3 2 3 2 2" xfId="489" xr:uid="{DAA7F879-2B55-4310-9E1A-AB415BCC16B8}"/>
    <cellStyle name="Normal 10 3 2 3 2 2 2" xfId="1060" xr:uid="{0C60514D-2BC9-4AFA-8131-432793E93E33}"/>
    <cellStyle name="Normal 10 3 2 3 2 2 2 2" xfId="1061" xr:uid="{AF8D8031-E2FD-4143-BE32-724EEFFA355F}"/>
    <cellStyle name="Normal 10 3 2 3 2 2 3" xfId="1062" xr:uid="{7BE423A5-FF16-420D-A173-3CA09C565421}"/>
    <cellStyle name="Normal 10 3 2 3 2 3" xfId="1063" xr:uid="{49257472-8A41-4A02-8146-E8B6A033E05E}"/>
    <cellStyle name="Normal 10 3 2 3 2 3 2" xfId="1064" xr:uid="{3690648D-E94C-4414-B2A0-12FF32F06459}"/>
    <cellStyle name="Normal 10 3 2 3 2 4" xfId="1065" xr:uid="{050D3A6E-31BF-42C3-BF34-A2B4A439125B}"/>
    <cellStyle name="Normal 10 3 2 3 3" xfId="490" xr:uid="{DE0EBA0C-BCBB-40AC-801D-86AB061560EB}"/>
    <cellStyle name="Normal 10 3 2 3 3 2" xfId="1066" xr:uid="{A6A5CC5F-09E2-41F3-A02B-E9EF0BE63720}"/>
    <cellStyle name="Normal 10 3 2 3 3 2 2" xfId="1067" xr:uid="{9DE1616C-0488-491E-B6B0-8CE646D45C40}"/>
    <cellStyle name="Normal 10 3 2 3 3 3" xfId="1068" xr:uid="{E5C4B0EA-3761-47C8-B92A-124B273FDC30}"/>
    <cellStyle name="Normal 10 3 2 3 3 4" xfId="2567" xr:uid="{11581716-E006-4FB3-AE56-5ED5B790C08B}"/>
    <cellStyle name="Normal 10 3 2 3 4" xfId="1069" xr:uid="{436B013C-1989-4395-8925-41DE5C899DD5}"/>
    <cellStyle name="Normal 10 3 2 3 4 2" xfId="1070" xr:uid="{468991F0-AC73-468C-A7F2-01AC4AC2892D}"/>
    <cellStyle name="Normal 10 3 2 3 5" xfId="1071" xr:uid="{F9BB20EA-ED45-4F65-A85E-52BFBABB954E}"/>
    <cellStyle name="Normal 10 3 2 3 6" xfId="2568" xr:uid="{C595EFEE-E17C-4FD8-8BEA-00F22DBB5DCA}"/>
    <cellStyle name="Normal 10 3 2 4" xfId="249" xr:uid="{1631F522-D8BE-48D0-87D5-6C24E279BA47}"/>
    <cellStyle name="Normal 10 3 2 4 2" xfId="491" xr:uid="{232BFBA0-6292-48CC-B3D2-15C6016F3D46}"/>
    <cellStyle name="Normal 10 3 2 4 2 2" xfId="1072" xr:uid="{CD1A1B41-A199-4780-ADED-0E7468B013B2}"/>
    <cellStyle name="Normal 10 3 2 4 2 2 2" xfId="1073" xr:uid="{9317EDE0-B565-4958-9F66-5F8F7FDE4422}"/>
    <cellStyle name="Normal 10 3 2 4 2 3" xfId="1074" xr:uid="{FFEF642E-428F-4FCF-8999-DFE49C823624}"/>
    <cellStyle name="Normal 10 3 2 4 2 4" xfId="2569" xr:uid="{D71BC4F7-9E40-4CB6-87F8-3FDBD9C0DB42}"/>
    <cellStyle name="Normal 10 3 2 4 3" xfId="1075" xr:uid="{03B3ECC9-C0FA-4708-A9D1-D61ABE45F9B4}"/>
    <cellStyle name="Normal 10 3 2 4 3 2" xfId="1076" xr:uid="{C5DD824A-03C3-4332-90D5-1BD5EDF98AA3}"/>
    <cellStyle name="Normal 10 3 2 4 4" xfId="1077" xr:uid="{9B10175F-DAFF-47BD-BD3D-03A5F7C3A17A}"/>
    <cellStyle name="Normal 10 3 2 4 5" xfId="2570" xr:uid="{3ACE6DC8-5BC8-4654-A653-0674B659CE09}"/>
    <cellStyle name="Normal 10 3 2 5" xfId="251" xr:uid="{1D5C12BE-ED50-41EE-A288-30839C89DD39}"/>
    <cellStyle name="Normal 10 3 2 5 2" xfId="1078" xr:uid="{6C7B9B6E-50D3-4CB2-8EC5-4F7A28E93A5E}"/>
    <cellStyle name="Normal 10 3 2 5 2 2" xfId="1079" xr:uid="{9A3A6F42-160E-4D1F-8490-6EE7E97CBB8B}"/>
    <cellStyle name="Normal 10 3 2 5 3" xfId="1080" xr:uid="{24BD8990-1099-4086-8374-A6141C5A3E2A}"/>
    <cellStyle name="Normal 10 3 2 5 4" xfId="2571" xr:uid="{95DCDBB0-FBD8-41AA-986F-56A2844D9C8B}"/>
    <cellStyle name="Normal 10 3 2 6" xfId="1081" xr:uid="{6B63A4D9-5854-4ADD-A890-6343A78A2AF3}"/>
    <cellStyle name="Normal 10 3 2 6 2" xfId="1082" xr:uid="{CBB1B4F1-9B56-4322-89FE-5EA935C4F1FA}"/>
    <cellStyle name="Normal 10 3 2 6 3" xfId="2572" xr:uid="{A48B0CE3-4C60-4AFC-A7AD-274AAC0D14DA}"/>
    <cellStyle name="Normal 10 3 2 6 4" xfId="2573" xr:uid="{C46E68DB-0E2A-401C-8184-ACAFD5101879}"/>
    <cellStyle name="Normal 10 3 2 7" xfId="1083" xr:uid="{6BF9CD37-05A5-4425-BE6E-23317EAF7565}"/>
    <cellStyle name="Normal 10 3 2 8" xfId="2574" xr:uid="{D4873F42-19ED-43D3-9C3F-1994C3C7D7B3}"/>
    <cellStyle name="Normal 10 3 2 9" xfId="2575" xr:uid="{E359E3E1-0E03-4528-929F-0CC771387787}"/>
    <cellStyle name="Normal 10 3 3" xfId="53" xr:uid="{F7705BF7-A030-4376-BE34-56A743AD1BA4}"/>
    <cellStyle name="Normal 10 3 3 2" xfId="54" xr:uid="{95B25BC3-D9FA-47CF-A61E-637F5426F503}"/>
    <cellStyle name="Normal 10 3 3 2 2" xfId="492" xr:uid="{DA43C262-4567-4348-92BE-A939F63679C8}"/>
    <cellStyle name="Normal 10 3 3 2 2 2" xfId="1084" xr:uid="{BBFB8788-FAA7-481B-933D-9E9886771C54}"/>
    <cellStyle name="Normal 10 3 3 2 2 2 2" xfId="1085" xr:uid="{FB70B858-1CF4-492C-A053-42E109109159}"/>
    <cellStyle name="Normal 10 3 3 2 2 2 2 2" xfId="4445" xr:uid="{00BA119A-C1EA-460F-B581-B5A55FBDD662}"/>
    <cellStyle name="Normal 10 3 3 2 2 2 2 2 2" xfId="5441" xr:uid="{8A62658F-69F4-4F86-AE87-F5FAE8116097}"/>
    <cellStyle name="Normal 10 3 3 2 2 2 2 3" xfId="5442" xr:uid="{06067D40-C773-4F6B-8502-9066F78C94DB}"/>
    <cellStyle name="Normal 10 3 3 2 2 2 3" xfId="4446" xr:uid="{3422568B-B885-473F-98D3-08F4F86F6C21}"/>
    <cellStyle name="Normal 10 3 3 2 2 2 3 2" xfId="5443" xr:uid="{4FC3B57E-FD64-4A86-A740-81617DBB0165}"/>
    <cellStyle name="Normal 10 3 3 2 2 2 4" xfId="5444" xr:uid="{972A1705-5CE6-4211-AB6F-0FFC1A161EE1}"/>
    <cellStyle name="Normal 10 3 3 2 2 3" xfId="1086" xr:uid="{569347E1-11D1-409B-8FA5-64E500B11C58}"/>
    <cellStyle name="Normal 10 3 3 2 2 3 2" xfId="4447" xr:uid="{F3EACABC-ABD2-4C06-8CFF-65197731111E}"/>
    <cellStyle name="Normal 10 3 3 2 2 3 2 2" xfId="5445" xr:uid="{02B77744-7AC2-40C2-B8EE-942007F11E1E}"/>
    <cellStyle name="Normal 10 3 3 2 2 3 3" xfId="5446" xr:uid="{4F58E200-AC11-43A6-9A35-64CEE5A7C55B}"/>
    <cellStyle name="Normal 10 3 3 2 2 4" xfId="2576" xr:uid="{CC0F3C99-FDDD-45AB-82FD-33ADB0423C56}"/>
    <cellStyle name="Normal 10 3 3 2 2 4 2" xfId="5447" xr:uid="{47402EC5-39DB-47AC-82A3-DBF9B60C19EC}"/>
    <cellStyle name="Normal 10 3 3 2 2 5" xfId="5448" xr:uid="{E4F74F99-DA2D-433F-83FE-00D92E5D32FD}"/>
    <cellStyle name="Normal 10 3 3 2 3" xfId="1087" xr:uid="{E7B64ACB-C564-4F8D-9681-CE7AFDF34FB6}"/>
    <cellStyle name="Normal 10 3 3 2 3 2" xfId="1088" xr:uid="{5D657DAE-A6AC-4B7E-847E-BA464F81FFF7}"/>
    <cellStyle name="Normal 10 3 3 2 3 2 2" xfId="4448" xr:uid="{AC1B1EC3-85A5-4D97-9FA0-70D5BFABEDBB}"/>
    <cellStyle name="Normal 10 3 3 2 3 2 2 2" xfId="5449" xr:uid="{119F352C-553D-4C29-86D0-AA310FBF4E0E}"/>
    <cellStyle name="Normal 10 3 3 2 3 2 3" xfId="5450" xr:uid="{96782337-6387-475A-AFEC-B97CC1167C0A}"/>
    <cellStyle name="Normal 10 3 3 2 3 3" xfId="2577" xr:uid="{57F803BC-DDAA-4220-886E-A9671AD542AA}"/>
    <cellStyle name="Normal 10 3 3 2 3 3 2" xfId="5451" xr:uid="{77F55D14-4AF3-4BB9-968C-859F0E0FEED5}"/>
    <cellStyle name="Normal 10 3 3 2 3 4" xfId="2578" xr:uid="{147AC4C8-24FA-4162-B74F-02C92DE7701E}"/>
    <cellStyle name="Normal 10 3 3 2 4" xfId="1089" xr:uid="{BEC26DAB-22BE-4BC5-8DF6-A6595364327E}"/>
    <cellStyle name="Normal 10 3 3 2 4 2" xfId="4449" xr:uid="{A0FA0208-8798-468B-A83A-C9E0FACC6FF5}"/>
    <cellStyle name="Normal 10 3 3 2 4 2 2" xfId="5452" xr:uid="{5C780794-9620-44A6-9EE9-AB5B554E760A}"/>
    <cellStyle name="Normal 10 3 3 2 4 3" xfId="5453" xr:uid="{F949BABD-C8A8-4330-B1E3-B37878EE717E}"/>
    <cellStyle name="Normal 10 3 3 2 5" xfId="2579" xr:uid="{7E7D4044-4E44-42FF-A962-C08CF767DF61}"/>
    <cellStyle name="Normal 10 3 3 2 5 2" xfId="5454" xr:uid="{6CFDD3DD-34BB-47BA-9D59-FE2DD73E4A7D}"/>
    <cellStyle name="Normal 10 3 3 2 6" xfId="2580" xr:uid="{D96C128A-B5A0-40B3-A3EE-9C245A776F98}"/>
    <cellStyle name="Normal 10 3 3 3" xfId="252" xr:uid="{5AB9B5CD-7D30-4808-9F83-0597CA3A83EB}"/>
    <cellStyle name="Normal 10 3 3 3 2" xfId="1090" xr:uid="{2DA512E3-E1C4-45A1-8665-9472127BC93C}"/>
    <cellStyle name="Normal 10 3 3 3 2 2" xfId="1091" xr:uid="{85C8357F-05B9-4C96-9A9B-73BB5342CAEF}"/>
    <cellStyle name="Normal 10 3 3 3 2 2 2" xfId="4450" xr:uid="{6EB21ADD-1689-4A89-89E5-258A7AC5F1C1}"/>
    <cellStyle name="Normal 10 3 3 3 2 2 2 2" xfId="5455" xr:uid="{D38904FC-8850-4397-B44B-E8F8C3C02BD1}"/>
    <cellStyle name="Normal 10 3 3 3 2 2 3" xfId="5456" xr:uid="{E0FD46DE-3F30-4ABA-B5D1-6F457B76906E}"/>
    <cellStyle name="Normal 10 3 3 3 2 3" xfId="2581" xr:uid="{E8CAE432-A329-4F69-9537-2D36DB598A7C}"/>
    <cellStyle name="Normal 10 3 3 3 2 3 2" xfId="5457" xr:uid="{E8DF1BA9-2970-442C-AA65-A04925B1FCA8}"/>
    <cellStyle name="Normal 10 3 3 3 2 4" xfId="2582" xr:uid="{EA0C548E-851C-4BAF-8D8C-979130AA892A}"/>
    <cellStyle name="Normal 10 3 3 3 3" xfId="1092" xr:uid="{F3FDD621-EAC4-4283-A261-00C0CE0F1019}"/>
    <cellStyle name="Normal 10 3 3 3 3 2" xfId="4451" xr:uid="{BF664BE9-D951-4BB5-A6A2-C25512B91CC4}"/>
    <cellStyle name="Normal 10 3 3 3 3 2 2" xfId="5458" xr:uid="{7D4BDEBF-34F0-450D-A934-F8609D9B9CC5}"/>
    <cellStyle name="Normal 10 3 3 3 3 3" xfId="5459" xr:uid="{1995D609-3ACD-4526-9C8F-A61410310823}"/>
    <cellStyle name="Normal 10 3 3 3 4" xfId="2583" xr:uid="{A5F2ECC9-38BD-4402-AA3E-22FA1D4195AD}"/>
    <cellStyle name="Normal 10 3 3 3 4 2" xfId="5460" xr:uid="{796338DB-4F28-43A8-BFE3-E615E6FFF2B8}"/>
    <cellStyle name="Normal 10 3 3 3 5" xfId="2584" xr:uid="{F12D601A-1E6C-4B56-8C0A-3EFD734A7F28}"/>
    <cellStyle name="Normal 10 3 3 4" xfId="1093" xr:uid="{CBE0190F-0528-49FD-98F5-CE02D0F07164}"/>
    <cellStyle name="Normal 10 3 3 4 2" xfId="1094" xr:uid="{44F70078-23F7-43A2-A939-B76F779F4CBA}"/>
    <cellStyle name="Normal 10 3 3 4 2 2" xfId="4452" xr:uid="{0EA8F091-4BCA-44EC-B4DE-9975052F02A8}"/>
    <cellStyle name="Normal 10 3 3 4 2 2 2" xfId="5461" xr:uid="{EF0C3EDE-31FB-48EC-94F6-B4BE384B5496}"/>
    <cellStyle name="Normal 10 3 3 4 2 3" xfId="5462" xr:uid="{815F96B3-5C50-45FE-B20D-AE23DF1A00BB}"/>
    <cellStyle name="Normal 10 3 3 4 3" xfId="2585" xr:uid="{935A0B28-139D-4E43-8FCE-61F9A6003C31}"/>
    <cellStyle name="Normal 10 3 3 4 3 2" xfId="5463" xr:uid="{C4942A65-406C-4E29-A118-7813E13C586A}"/>
    <cellStyle name="Normal 10 3 3 4 4" xfId="2586" xr:uid="{62415174-8FF2-4C48-BE8E-E3E544D0029A}"/>
    <cellStyle name="Normal 10 3 3 5" xfId="1095" xr:uid="{2509475C-D42F-4733-B3CD-1A524A17EA83}"/>
    <cellStyle name="Normal 10 3 3 5 2" xfId="2587" xr:uid="{2DBCF2CD-3F0A-4007-A2BA-8F3142BE8FB5}"/>
    <cellStyle name="Normal 10 3 3 5 2 2" xfId="5464" xr:uid="{107E6393-64CB-4739-8BAD-BFB90C98B3F9}"/>
    <cellStyle name="Normal 10 3 3 5 3" xfId="2588" xr:uid="{D88C6A9E-7CAB-43A2-A6B7-32E20DEBCDB8}"/>
    <cellStyle name="Normal 10 3 3 5 4" xfId="2589" xr:uid="{59400018-9090-4FC5-AE5E-CAE23FC98619}"/>
    <cellStyle name="Normal 10 3 3 6" xfId="2590" xr:uid="{D4AE108B-2C7D-4965-8AB7-0D54953C01F1}"/>
    <cellStyle name="Normal 10 3 3 6 2" xfId="5465" xr:uid="{BA1E7FCF-09A3-4F4E-9C99-FA1A27FD9D2C}"/>
    <cellStyle name="Normal 10 3 3 7" xfId="2591" xr:uid="{0080D7DF-608E-48C5-A892-D61976290FFA}"/>
    <cellStyle name="Normal 10 3 3 8" xfId="2592" xr:uid="{BF43D05C-5B7E-47EA-BB4D-10E54BB1D171}"/>
    <cellStyle name="Normal 10 3 4" xfId="55" xr:uid="{141D574E-987A-4DC5-BB99-EDAB9898ADD4}"/>
    <cellStyle name="Normal 10 3 4 2" xfId="493" xr:uid="{919E1941-B804-494D-BEFE-70899B12BB05}"/>
    <cellStyle name="Normal 10 3 4 2 2" xfId="494" xr:uid="{8F80F659-D9F4-4DBE-8520-7B3365036B61}"/>
    <cellStyle name="Normal 10 3 4 2 2 2" xfId="1096" xr:uid="{BE1A4265-09F0-4F90-A0C2-22887086E753}"/>
    <cellStyle name="Normal 10 3 4 2 2 2 2" xfId="1097" xr:uid="{FEFA3561-9A39-47B2-8691-A7C21B83B6B4}"/>
    <cellStyle name="Normal 10 3 4 2 2 2 2 2" xfId="5466" xr:uid="{A2A588A9-D6BB-4E44-8364-9FD9A68B7C00}"/>
    <cellStyle name="Normal 10 3 4 2 2 2 3" xfId="5467" xr:uid="{5AB7BE6E-7CCB-4067-A7B0-D9FD3D2B9D87}"/>
    <cellStyle name="Normal 10 3 4 2 2 3" xfId="1098" xr:uid="{33E19DD4-EA78-481C-ADF3-C8779CF0F2AB}"/>
    <cellStyle name="Normal 10 3 4 2 2 3 2" xfId="5468" xr:uid="{0F4C6649-6B63-471A-8634-705C37F8601D}"/>
    <cellStyle name="Normal 10 3 4 2 2 4" xfId="2593" xr:uid="{C3039DCA-D782-4567-8E4D-11D8BEFB17EA}"/>
    <cellStyle name="Normal 10 3 4 2 3" xfId="1099" xr:uid="{EFD169BC-E26D-4278-845B-EF3575EBEB3C}"/>
    <cellStyle name="Normal 10 3 4 2 3 2" xfId="1100" xr:uid="{7194DD24-C67C-4F41-BEDF-B9B75DFC3BF3}"/>
    <cellStyle name="Normal 10 3 4 2 3 2 2" xfId="5469" xr:uid="{651B1339-2088-43B1-9960-8FEFB7FFF4B0}"/>
    <cellStyle name="Normal 10 3 4 2 3 3" xfId="5470" xr:uid="{5596CBF4-5A3F-48F7-A499-785EFD47CC39}"/>
    <cellStyle name="Normal 10 3 4 2 4" xfId="1101" xr:uid="{D913FD6C-BF60-447A-A5A6-515EF44FE70C}"/>
    <cellStyle name="Normal 10 3 4 2 4 2" xfId="5471" xr:uid="{7C8CDDC5-83E9-4585-839E-AAB59ED111AE}"/>
    <cellStyle name="Normal 10 3 4 2 5" xfId="2594" xr:uid="{AB3B612C-F3CE-4E92-A9AF-A6D456D7809B}"/>
    <cellStyle name="Normal 10 3 4 3" xfId="495" xr:uid="{47B684EE-E3B7-42B0-AEDA-C1050C54C52B}"/>
    <cellStyle name="Normal 10 3 4 3 2" xfId="1102" xr:uid="{4071D41F-9A3B-4AE4-A9D5-24E758652A42}"/>
    <cellStyle name="Normal 10 3 4 3 2 2" xfId="1103" xr:uid="{B332AB84-7B38-425F-8D4C-9C17AFE4221D}"/>
    <cellStyle name="Normal 10 3 4 3 2 2 2" xfId="5472" xr:uid="{5C616B91-69C1-4B1D-82E2-A5717F636E26}"/>
    <cellStyle name="Normal 10 3 4 3 2 3" xfId="5473" xr:uid="{9976C6BA-3213-4ECD-ABEE-76EBF97F18CD}"/>
    <cellStyle name="Normal 10 3 4 3 3" xfId="1104" xr:uid="{4122AD7C-0161-47C0-B6FA-DEF310E58035}"/>
    <cellStyle name="Normal 10 3 4 3 3 2" xfId="5474" xr:uid="{4A9CE9F4-3B2A-4BFA-9E04-41CED846FCAC}"/>
    <cellStyle name="Normal 10 3 4 3 4" xfId="2595" xr:uid="{3DF0C902-8B17-4C9A-8360-1CE585A47B1C}"/>
    <cellStyle name="Normal 10 3 4 4" xfId="1105" xr:uid="{0F95D8D8-D92D-4D47-BCC3-83DC92AB04B6}"/>
    <cellStyle name="Normal 10 3 4 4 2" xfId="1106" xr:uid="{2CC54849-C80B-4C10-9693-F9DAF7852013}"/>
    <cellStyle name="Normal 10 3 4 4 2 2" xfId="5475" xr:uid="{4B92FE9F-F221-417F-A114-A12FA3BBE5B0}"/>
    <cellStyle name="Normal 10 3 4 4 3" xfId="2596" xr:uid="{40754500-73A8-4884-8C3F-3B9E159AFFCF}"/>
    <cellStyle name="Normal 10 3 4 4 4" xfId="2597" xr:uid="{BA56FAAE-113E-4FF9-B011-28D47D5E8BB3}"/>
    <cellStyle name="Normal 10 3 4 5" xfId="1107" xr:uid="{1E84862B-B107-4FE3-BBAD-3452A0BE40BD}"/>
    <cellStyle name="Normal 10 3 4 5 2" xfId="5476" xr:uid="{D3834B13-FAC8-4F27-B71A-4195EE25A617}"/>
    <cellStyle name="Normal 10 3 4 6" xfId="2598" xr:uid="{466A0FDF-FF89-45C8-B5AF-B3EA65274F37}"/>
    <cellStyle name="Normal 10 3 4 7" xfId="2599" xr:uid="{77E50C75-F0AD-4D59-AB84-55BC71BF10D4}"/>
    <cellStyle name="Normal 10 3 5" xfId="253" xr:uid="{5E662D01-F149-4878-9358-6FA65752C355}"/>
    <cellStyle name="Normal 10 3 5 2" xfId="496" xr:uid="{24270371-2961-4F86-A978-CA56638D7809}"/>
    <cellStyle name="Normal 10 3 5 2 2" xfId="1108" xr:uid="{7A4B5DBA-710D-4757-9EFE-78F5D69887C7}"/>
    <cellStyle name="Normal 10 3 5 2 2 2" xfId="1109" xr:uid="{6EE7A7CA-6228-4ECF-9944-10D805232541}"/>
    <cellStyle name="Normal 10 3 5 2 2 2 2" xfId="5477" xr:uid="{C92A7CE9-B121-4FEC-BE48-F5928E1A1AB1}"/>
    <cellStyle name="Normal 10 3 5 2 2 3" xfId="5478" xr:uid="{2BB6329F-AA86-49CC-8705-D0CB11134A7D}"/>
    <cellStyle name="Normal 10 3 5 2 3" xfId="1110" xr:uid="{60F55114-4440-4381-90CF-DF00A731559C}"/>
    <cellStyle name="Normal 10 3 5 2 3 2" xfId="5479" xr:uid="{F8037041-3DA2-4705-898E-23AF9A92C543}"/>
    <cellStyle name="Normal 10 3 5 2 4" xfId="2600" xr:uid="{21D59E82-4CE1-4AFC-BA3E-AB59B9E9172E}"/>
    <cellStyle name="Normal 10 3 5 3" xfId="1111" xr:uid="{531EB211-F54D-4132-8BD6-AFD46B42E8D1}"/>
    <cellStyle name="Normal 10 3 5 3 2" xfId="1112" xr:uid="{A1029A04-B493-4AE6-8A70-5ABD9F78BDA8}"/>
    <cellStyle name="Normal 10 3 5 3 2 2" xfId="5480" xr:uid="{5A332C08-FB74-46EE-9709-31CBFB2ECC63}"/>
    <cellStyle name="Normal 10 3 5 3 3" xfId="2601" xr:uid="{18D41207-E6F9-470A-8028-D68A38CEE3CE}"/>
    <cellStyle name="Normal 10 3 5 3 4" xfId="2602" xr:uid="{60411198-3E10-46EE-BB6A-33365EEF344B}"/>
    <cellStyle name="Normal 10 3 5 4" xfId="1113" xr:uid="{651D973C-88D4-4BA2-9B63-917732068922}"/>
    <cellStyle name="Normal 10 3 5 4 2" xfId="5481" xr:uid="{501FE66E-824E-44C5-A576-9F1542B3C077}"/>
    <cellStyle name="Normal 10 3 5 5" xfId="2603" xr:uid="{D0B2336C-E706-4A2F-9DC5-0742691EB371}"/>
    <cellStyle name="Normal 10 3 5 6" xfId="2604" xr:uid="{518FA2BA-5159-4208-A3FF-A58B3C03A0D0}"/>
    <cellStyle name="Normal 10 3 6" xfId="254" xr:uid="{9DA5369B-C1D9-4F75-87B8-32731905076C}"/>
    <cellStyle name="Normal 10 3 6 2" xfId="1114" xr:uid="{26253598-E539-422D-AD25-23BC0E1B4953}"/>
    <cellStyle name="Normal 10 3 6 2 2" xfId="1115" xr:uid="{1A03A987-AC12-4B9B-A1CF-8ED3B012384B}"/>
    <cellStyle name="Normal 10 3 6 2 2 2" xfId="5482" xr:uid="{9578FE41-8A27-485A-9BE6-D4342CC73FD9}"/>
    <cellStyle name="Normal 10 3 6 2 3" xfId="2605" xr:uid="{06A8ED4A-C67F-47D3-8D61-C9F7799E2E21}"/>
    <cellStyle name="Normal 10 3 6 2 4" xfId="2606" xr:uid="{2E4E3FB9-3D0D-4FCE-A3AA-2611FD1BEADE}"/>
    <cellStyle name="Normal 10 3 6 3" xfId="1116" xr:uid="{E063D6EE-B2E4-4BAA-8588-737ACC7B86AB}"/>
    <cellStyle name="Normal 10 3 6 3 2" xfId="5483" xr:uid="{9DFDDB13-B0F2-4B88-9500-ACC200B0A17D}"/>
    <cellStyle name="Normal 10 3 6 4" xfId="2607" xr:uid="{CCB32F81-FE01-4C31-A2B7-009526961ED0}"/>
    <cellStyle name="Normal 10 3 6 5" xfId="2608" xr:uid="{21D079D1-9600-4EF0-91BC-301113FF366D}"/>
    <cellStyle name="Normal 10 3 7" xfId="1117" xr:uid="{D4E3BD3E-341C-4947-ADAC-34B9A786FD1A}"/>
    <cellStyle name="Normal 10 3 7 2" xfId="1118" xr:uid="{59371E7E-16D5-4B64-9136-8EF65D012F0D}"/>
    <cellStyle name="Normal 10 3 7 2 2" xfId="5484" xr:uid="{441CAF9A-BA62-4913-8939-B4C21AD2BBBC}"/>
    <cellStyle name="Normal 10 3 7 3" xfId="2609" xr:uid="{26AE4DCD-987B-4DCD-9D1D-AA3099E252B5}"/>
    <cellStyle name="Normal 10 3 7 4" xfId="2610" xr:uid="{8EE6305D-1086-4D81-BD97-3C4ED94C4946}"/>
    <cellStyle name="Normal 10 3 8" xfId="1119" xr:uid="{834D8B65-829C-4FE6-A8A5-3FAA0AC60C81}"/>
    <cellStyle name="Normal 10 3 8 2" xfId="2611" xr:uid="{B63C957F-B402-4C96-9A8C-B7EE369F577A}"/>
    <cellStyle name="Normal 10 3 8 3" xfId="2612" xr:uid="{8D2CAB03-2770-4FF4-A086-ADCE3945FEE9}"/>
    <cellStyle name="Normal 10 3 8 4" xfId="2613" xr:uid="{1E4EA923-2E85-444C-83D3-BEF1BEC123FE}"/>
    <cellStyle name="Normal 10 3 9" xfId="2614" xr:uid="{BB4E58E9-C64C-4433-8B1C-E24ED10A66B2}"/>
    <cellStyle name="Normal 10 4" xfId="56" xr:uid="{5427EC21-B8E4-4EAA-9397-9F8A64D835AF}"/>
    <cellStyle name="Normal 10 4 10" xfId="2615" xr:uid="{96E9A4BE-8598-4122-9E62-C2D177774CC0}"/>
    <cellStyle name="Normal 10 4 11" xfId="2616" xr:uid="{1B05724F-43C1-4D7E-9936-22F35BB14EFB}"/>
    <cellStyle name="Normal 10 4 2" xfId="57" xr:uid="{ACC2832A-5461-48CF-B3E0-5087A3E0955A}"/>
    <cellStyle name="Normal 10 4 2 2" xfId="255" xr:uid="{2CC852EA-07D0-456F-9E3D-0ED4813C805C}"/>
    <cellStyle name="Normal 10 4 2 2 2" xfId="497" xr:uid="{62493C1C-9F2A-4BD3-9171-B2AFFCF19345}"/>
    <cellStyle name="Normal 10 4 2 2 2 2" xfId="498" xr:uid="{54D546C0-1B30-41C7-95F3-7DA9322FEB69}"/>
    <cellStyle name="Normal 10 4 2 2 2 2 2" xfId="1120" xr:uid="{32111CE6-8CAF-4DF8-8F8A-F09A315841FB}"/>
    <cellStyle name="Normal 10 4 2 2 2 2 2 2" xfId="5485" xr:uid="{EDB14A46-285A-44C5-9DCD-50B7D62F33E5}"/>
    <cellStyle name="Normal 10 4 2 2 2 2 3" xfId="2617" xr:uid="{54F4C7DD-C10B-4F91-9FE8-A4A62B4DBABA}"/>
    <cellStyle name="Normal 10 4 2 2 2 2 4" xfId="2618" xr:uid="{056F0474-3EC4-486D-BC59-47F8E8699353}"/>
    <cellStyle name="Normal 10 4 2 2 2 3" xfId="1121" xr:uid="{0D596501-3791-4973-AC72-66BFF6933FFF}"/>
    <cellStyle name="Normal 10 4 2 2 2 3 2" xfId="2619" xr:uid="{1CDB8278-4DC0-4AC0-AC7C-64AC7C2A676E}"/>
    <cellStyle name="Normal 10 4 2 2 2 3 3" xfId="2620" xr:uid="{355D8856-8A0F-4CB9-8734-6D7F193143AA}"/>
    <cellStyle name="Normal 10 4 2 2 2 3 4" xfId="2621" xr:uid="{77E20BBD-1619-4D57-9BD3-F8792CDE505D}"/>
    <cellStyle name="Normal 10 4 2 2 2 4" xfId="2622" xr:uid="{1F1A5125-11F5-423D-8FC2-1028663FD64C}"/>
    <cellStyle name="Normal 10 4 2 2 2 5" xfId="2623" xr:uid="{515EAD04-D589-4B58-B2CD-2614617B65D8}"/>
    <cellStyle name="Normal 10 4 2 2 2 6" xfId="2624" xr:uid="{394ABA28-FD42-4F34-9A43-1A0F71C70C5B}"/>
    <cellStyle name="Normal 10 4 2 2 3" xfId="499" xr:uid="{93073F1C-EB91-415E-8636-BF0BEA7D5A62}"/>
    <cellStyle name="Normal 10 4 2 2 3 2" xfId="1122" xr:uid="{7D5F9AF0-614E-4264-A1B1-FD137BEAD823}"/>
    <cellStyle name="Normal 10 4 2 2 3 2 2" xfId="2625" xr:uid="{95D5374B-00D2-4F60-920E-5189E8A24A38}"/>
    <cellStyle name="Normal 10 4 2 2 3 2 3" xfId="2626" xr:uid="{43C2C44D-B94C-43E5-9F78-8D5EF8873800}"/>
    <cellStyle name="Normal 10 4 2 2 3 2 4" xfId="2627" xr:uid="{E71FB29C-C641-4B3A-AD05-82B91F8E1359}"/>
    <cellStyle name="Normal 10 4 2 2 3 3" xfId="2628" xr:uid="{EF0CA629-F0AD-433A-B207-1E28C747B6DF}"/>
    <cellStyle name="Normal 10 4 2 2 3 4" xfId="2629" xr:uid="{3713C593-29A0-4780-BCCA-551382C8C4BC}"/>
    <cellStyle name="Normal 10 4 2 2 3 5" xfId="2630" xr:uid="{FE2C32D8-AFB9-4519-89B4-2E0FC2A1F8CD}"/>
    <cellStyle name="Normal 10 4 2 2 4" xfId="1123" xr:uid="{5D70ECFE-C974-41EA-B2C1-EE0FBD3B91CA}"/>
    <cellStyle name="Normal 10 4 2 2 4 2" xfId="2631" xr:uid="{9F4792BD-4459-4490-876A-9BE2FCED49D4}"/>
    <cellStyle name="Normal 10 4 2 2 4 3" xfId="2632" xr:uid="{7DF5AB0B-9371-42F8-8C5C-3E62EC2E28C1}"/>
    <cellStyle name="Normal 10 4 2 2 4 4" xfId="2633" xr:uid="{40D0362F-FFB3-4F24-B653-0D21983A420F}"/>
    <cellStyle name="Normal 10 4 2 2 5" xfId="2634" xr:uid="{D8ED04E6-1C39-4104-B036-829B570B37A1}"/>
    <cellStyle name="Normal 10 4 2 2 5 2" xfId="2635" xr:uid="{00FD4E4D-31F8-4412-B090-D6297BE13A98}"/>
    <cellStyle name="Normal 10 4 2 2 5 3" xfId="2636" xr:uid="{6FA39E7B-9547-43B7-BAA8-CA39312737CD}"/>
    <cellStyle name="Normal 10 4 2 2 5 4" xfId="2637" xr:uid="{FF193EA4-F73B-4303-9000-1BC0035AFEDD}"/>
    <cellStyle name="Normal 10 4 2 2 6" xfId="2638" xr:uid="{D068C6BA-3E90-4918-8D0F-09BE4A2A7BA5}"/>
    <cellStyle name="Normal 10 4 2 2 7" xfId="2639" xr:uid="{CC79C33A-3FFC-4F9D-81D7-60277BD753FE}"/>
    <cellStyle name="Normal 10 4 2 2 8" xfId="2640" xr:uid="{247EDE31-3B65-4883-BC57-6B4D7DF5BDBC}"/>
    <cellStyle name="Normal 10 4 2 3" xfId="500" xr:uid="{2C0606EB-FE7F-46D9-BB65-CEFB4CE1B83A}"/>
    <cellStyle name="Normal 10 4 2 3 2" xfId="501" xr:uid="{BF0275A7-F1DA-40AA-A44B-6AC7A00D953B}"/>
    <cellStyle name="Normal 10 4 2 3 2 2" xfId="502" xr:uid="{5C3BA432-DCA0-4786-ADB9-3F49A3C77F6B}"/>
    <cellStyle name="Normal 10 4 2 3 2 2 2" xfId="5486" xr:uid="{7D9D8599-06C0-4E06-909E-202BE557D459}"/>
    <cellStyle name="Normal 10 4 2 3 2 3" xfId="2641" xr:uid="{D80D2774-2552-4CB1-9900-0FFDE780C278}"/>
    <cellStyle name="Normal 10 4 2 3 2 4" xfId="2642" xr:uid="{52984394-D5D2-4B24-B026-413CFAFDF857}"/>
    <cellStyle name="Normal 10 4 2 3 3" xfId="503" xr:uid="{954D0C15-1C1D-4CC7-857C-1D536FE0CE8E}"/>
    <cellStyle name="Normal 10 4 2 3 3 2" xfId="2643" xr:uid="{62ED75C8-D0E8-4000-9687-7D4EC3E964AE}"/>
    <cellStyle name="Normal 10 4 2 3 3 3" xfId="2644" xr:uid="{619F4880-E665-44E5-A12B-A8DA4AB76762}"/>
    <cellStyle name="Normal 10 4 2 3 3 4" xfId="2645" xr:uid="{43781398-C969-40C7-B8A7-6A485A54BD97}"/>
    <cellStyle name="Normal 10 4 2 3 4" xfId="2646" xr:uid="{E689A058-A2AD-4B28-8A71-776F91DD447A}"/>
    <cellStyle name="Normal 10 4 2 3 5" xfId="2647" xr:uid="{FD01A14E-8881-457E-8BF2-042C41C8FF2B}"/>
    <cellStyle name="Normal 10 4 2 3 6" xfId="2648" xr:uid="{50EF5465-29C5-4195-8410-123540CC2319}"/>
    <cellStyle name="Normal 10 4 2 4" xfId="504" xr:uid="{159DDF5D-11EF-42B4-A1B2-E9B72D3F0790}"/>
    <cellStyle name="Normal 10 4 2 4 2" xfId="505" xr:uid="{954AC674-3151-4759-98A9-C83DE3B0300C}"/>
    <cellStyle name="Normal 10 4 2 4 2 2" xfId="2649" xr:uid="{27282D0C-161F-4F16-B219-1F3645622142}"/>
    <cellStyle name="Normal 10 4 2 4 2 3" xfId="2650" xr:uid="{E8FB2A60-AD23-41D6-A582-C49A536A1375}"/>
    <cellStyle name="Normal 10 4 2 4 2 4" xfId="2651" xr:uid="{D9EFF394-2DF3-435E-BD6B-2E6A8236C6F5}"/>
    <cellStyle name="Normal 10 4 2 4 3" xfId="2652" xr:uid="{B1B390C3-F636-448C-8977-D5375C7197A6}"/>
    <cellStyle name="Normal 10 4 2 4 4" xfId="2653" xr:uid="{51ECC2BD-533A-4CF6-BC41-5904DFC9A5AE}"/>
    <cellStyle name="Normal 10 4 2 4 5" xfId="2654" xr:uid="{36D53018-AB70-4A69-9674-71783C3163C7}"/>
    <cellStyle name="Normal 10 4 2 5" xfId="506" xr:uid="{E5E08382-279A-4E17-9187-4BA20B06101C}"/>
    <cellStyle name="Normal 10 4 2 5 2" xfId="2655" xr:uid="{E0AFD122-0670-46B4-9C9C-3319D134FF73}"/>
    <cellStyle name="Normal 10 4 2 5 3" xfId="2656" xr:uid="{EBA9A85D-E799-4B6A-B1F3-2CC70A2F7489}"/>
    <cellStyle name="Normal 10 4 2 5 4" xfId="2657" xr:uid="{387DF7B6-80DE-47A6-B131-77D71CDA4E39}"/>
    <cellStyle name="Normal 10 4 2 6" xfId="2658" xr:uid="{2800542A-3DD0-4616-961C-98E1C259EBC9}"/>
    <cellStyle name="Normal 10 4 2 6 2" xfId="2659" xr:uid="{D12CAA2E-076C-4AE9-B0CC-B91DA4584F66}"/>
    <cellStyle name="Normal 10 4 2 6 3" xfId="2660" xr:uid="{651FBDC0-F04A-4C72-A5F2-F7B74040417D}"/>
    <cellStyle name="Normal 10 4 2 6 4" xfId="2661" xr:uid="{B89ED7C2-C0B4-44B6-B429-8FC316894944}"/>
    <cellStyle name="Normal 10 4 2 7" xfId="2662" xr:uid="{AF1D989E-1BBD-4B6C-B5C9-5247CF18CABA}"/>
    <cellStyle name="Normal 10 4 2 8" xfId="2663" xr:uid="{02FEA541-22F7-442D-BF78-4005CAD837BB}"/>
    <cellStyle name="Normal 10 4 2 9" xfId="2664" xr:uid="{A9080AFF-622D-4451-8D25-211E43842F5A}"/>
    <cellStyle name="Normal 10 4 3" xfId="256" xr:uid="{A1F3F338-797F-4A46-BCD2-283717D0F77A}"/>
    <cellStyle name="Normal 10 4 3 2" xfId="507" xr:uid="{40676BA5-A8CA-4CC5-BABC-12F29437F634}"/>
    <cellStyle name="Normal 10 4 3 2 2" xfId="508" xr:uid="{9806769B-6C09-4E5B-AAAB-5394B0E5CC75}"/>
    <cellStyle name="Normal 10 4 3 2 2 2" xfId="1124" xr:uid="{7CBADCE7-C629-4B14-BB8A-38AF7D6F85A9}"/>
    <cellStyle name="Normal 10 4 3 2 2 2 2" xfId="1125" xr:uid="{56EC3B51-6F38-4AD7-B5C5-5DA1EAECA2D2}"/>
    <cellStyle name="Normal 10 4 3 2 2 3" xfId="1126" xr:uid="{A93E1F58-B0DD-4596-9079-0E0BC0F02492}"/>
    <cellStyle name="Normal 10 4 3 2 2 4" xfId="2665" xr:uid="{FA3B2527-5E72-4F74-91AE-08A044DBF286}"/>
    <cellStyle name="Normal 10 4 3 2 3" xfId="1127" xr:uid="{9D22CCA5-81D9-478B-8F0A-EAC0B35C1631}"/>
    <cellStyle name="Normal 10 4 3 2 3 2" xfId="1128" xr:uid="{E8389EAF-82CC-4CA3-844A-1C7363B2A9AF}"/>
    <cellStyle name="Normal 10 4 3 2 3 3" xfId="2666" xr:uid="{9FD56943-C05A-4714-827A-6FB0BF2F0A36}"/>
    <cellStyle name="Normal 10 4 3 2 3 4" xfId="2667" xr:uid="{AF3B336B-D97A-4BC4-8AF0-5513134D18A7}"/>
    <cellStyle name="Normal 10 4 3 2 4" xfId="1129" xr:uid="{57E4B034-6500-4BD2-A347-98B12840109B}"/>
    <cellStyle name="Normal 10 4 3 2 5" xfId="2668" xr:uid="{D9851C29-7A72-417A-B4EB-EA67E1F7401F}"/>
    <cellStyle name="Normal 10 4 3 2 6" xfId="2669" xr:uid="{6CA638A6-C486-4B01-A3C4-24EF57C83DC8}"/>
    <cellStyle name="Normal 10 4 3 3" xfId="509" xr:uid="{4729B63F-A1D6-4696-9732-1EF2C2F68DFB}"/>
    <cellStyle name="Normal 10 4 3 3 2" xfId="1130" xr:uid="{A0F53CB7-7AB2-41A4-8920-37D58967C5C3}"/>
    <cellStyle name="Normal 10 4 3 3 2 2" xfId="1131" xr:uid="{6039739C-A5DC-4D2A-B2C1-AEC49DD74024}"/>
    <cellStyle name="Normal 10 4 3 3 2 3" xfId="2670" xr:uid="{F2BCD7F4-B7D7-46B9-93E8-BF7C8844CA1F}"/>
    <cellStyle name="Normal 10 4 3 3 2 4" xfId="2671" xr:uid="{0AB06E8B-049B-48AB-9C22-AD0FAC72D9FB}"/>
    <cellStyle name="Normal 10 4 3 3 3" xfId="1132" xr:uid="{DBFCE7B6-1600-42A0-BC80-F048D86D86BC}"/>
    <cellStyle name="Normal 10 4 3 3 4" xfId="2672" xr:uid="{A13C8B4D-BF99-43B6-82C0-C9B9A4AC6D63}"/>
    <cellStyle name="Normal 10 4 3 3 5" xfId="2673" xr:uid="{C085174F-E824-48B1-9852-7A931646D90C}"/>
    <cellStyle name="Normal 10 4 3 4" xfId="1133" xr:uid="{3BAEAD1B-46A9-49F3-9CA7-F5D8F2D5E5D5}"/>
    <cellStyle name="Normal 10 4 3 4 2" xfId="1134" xr:uid="{1E2BF7C3-5390-4310-A8B3-FA2916F19959}"/>
    <cellStyle name="Normal 10 4 3 4 3" xfId="2674" xr:uid="{BF22F72C-D4D0-4B1F-9197-524309F4AA64}"/>
    <cellStyle name="Normal 10 4 3 4 4" xfId="2675" xr:uid="{DA8469BB-C5BE-4DDB-A0EC-7FCB3CAACF40}"/>
    <cellStyle name="Normal 10 4 3 5" xfId="1135" xr:uid="{3CC094CA-4957-48B9-8432-E188E99C4FD6}"/>
    <cellStyle name="Normal 10 4 3 5 2" xfId="2676" xr:uid="{7EFA7B29-A813-497E-A327-E3BFE6664440}"/>
    <cellStyle name="Normal 10 4 3 5 3" xfId="2677" xr:uid="{A47DC802-9D06-4ECA-9159-C29E37C533C2}"/>
    <cellStyle name="Normal 10 4 3 5 4" xfId="2678" xr:uid="{8DDC1CFB-B4A3-4EEA-87DE-CF17FA3D6493}"/>
    <cellStyle name="Normal 10 4 3 6" xfId="2679" xr:uid="{467F961F-BE38-44E2-8244-A7F4EFDCC871}"/>
    <cellStyle name="Normal 10 4 3 7" xfId="2680" xr:uid="{66DFA5E7-B932-4968-BB12-C08AC59D3630}"/>
    <cellStyle name="Normal 10 4 3 8" xfId="2681" xr:uid="{418DCF0A-F227-44C5-9722-3E1632A69BE1}"/>
    <cellStyle name="Normal 10 4 4" xfId="257" xr:uid="{B0A68263-8EE3-4AF0-A5EE-4E6CB759E98B}"/>
    <cellStyle name="Normal 10 4 4 2" xfId="510" xr:uid="{0437C955-EEE4-437A-AA2E-6EC2B720FA09}"/>
    <cellStyle name="Normal 10 4 4 2 2" xfId="511" xr:uid="{88D689AC-A6B3-4418-A660-A3EC811F93AB}"/>
    <cellStyle name="Normal 10 4 4 2 2 2" xfId="1136" xr:uid="{61A38DB4-0D74-4712-8A46-7FECC66A7484}"/>
    <cellStyle name="Normal 10 4 4 2 2 3" xfId="2682" xr:uid="{67652FAB-EBBA-4756-9509-E66A1266EBBD}"/>
    <cellStyle name="Normal 10 4 4 2 2 4" xfId="2683" xr:uid="{92251D6D-E220-4C29-874A-C07BAE5F8758}"/>
    <cellStyle name="Normal 10 4 4 2 3" xfId="1137" xr:uid="{F59C7531-F530-4792-9050-3318CEFEA566}"/>
    <cellStyle name="Normal 10 4 4 2 4" xfId="2684" xr:uid="{A09A46DB-90D3-433F-871D-184992C2E400}"/>
    <cellStyle name="Normal 10 4 4 2 5" xfId="2685" xr:uid="{26AA6DA4-8074-40BA-B7AF-5C03C33DF948}"/>
    <cellStyle name="Normal 10 4 4 3" xfId="512" xr:uid="{A6696BF2-2294-4E3B-8452-0D080741CDB3}"/>
    <cellStyle name="Normal 10 4 4 3 2" xfId="1138" xr:uid="{059DE59A-EEE2-4FE6-8E00-402E85B55F54}"/>
    <cellStyle name="Normal 10 4 4 3 3" xfId="2686" xr:uid="{4DFDDE78-7A6C-465B-AD4A-1F46F7BFCEEE}"/>
    <cellStyle name="Normal 10 4 4 3 4" xfId="2687" xr:uid="{628F4458-6BDA-474B-8C93-57C6D4B43D39}"/>
    <cellStyle name="Normal 10 4 4 4" xfId="1139" xr:uid="{400F4158-5B90-4A41-A44B-17AEF45697BF}"/>
    <cellStyle name="Normal 10 4 4 4 2" xfId="2688" xr:uid="{E9DB0804-9250-4231-AB25-A028DACE6CA6}"/>
    <cellStyle name="Normal 10 4 4 4 3" xfId="2689" xr:uid="{46DA023D-8A79-4633-AC07-E1A4CC91265D}"/>
    <cellStyle name="Normal 10 4 4 4 4" xfId="2690" xr:uid="{D4F2BC9E-B796-4A58-84A2-128A3221F928}"/>
    <cellStyle name="Normal 10 4 4 5" xfId="2691" xr:uid="{18D74823-5AA1-4296-8731-FCEE2AD62FA9}"/>
    <cellStyle name="Normal 10 4 4 6" xfId="2692" xr:uid="{5BC086A3-36E2-4572-A54B-123C9D9CFC69}"/>
    <cellStyle name="Normal 10 4 4 7" xfId="2693" xr:uid="{2FE87FE5-997D-45DA-BD4D-60118AAEEC6F}"/>
    <cellStyle name="Normal 10 4 5" xfId="258" xr:uid="{C07F66FA-F044-4E8B-9042-57147AF35CE9}"/>
    <cellStyle name="Normal 10 4 5 2" xfId="513" xr:uid="{EF7F5BD2-80E9-4C02-8A44-FDBA52906A50}"/>
    <cellStyle name="Normal 10 4 5 2 2" xfId="1140" xr:uid="{8922046C-A7AE-473B-B993-B50E2726114A}"/>
    <cellStyle name="Normal 10 4 5 2 3" xfId="2694" xr:uid="{40FF19B9-8AC2-4798-9EB2-A503761504EA}"/>
    <cellStyle name="Normal 10 4 5 2 4" xfId="2695" xr:uid="{331F26B3-A67D-4540-8440-351E0FA3BE7E}"/>
    <cellStyle name="Normal 10 4 5 3" xfId="1141" xr:uid="{1779AFC5-7520-4E2F-9E95-F966EE21EDE8}"/>
    <cellStyle name="Normal 10 4 5 3 2" xfId="2696" xr:uid="{8B655305-511D-41DF-AED5-C984CA7F47C3}"/>
    <cellStyle name="Normal 10 4 5 3 3" xfId="2697" xr:uid="{10B2F298-0B1C-49B0-9D29-869BF62FFD9F}"/>
    <cellStyle name="Normal 10 4 5 3 4" xfId="2698" xr:uid="{24107C45-8477-4042-8C86-2AB3BC22CC41}"/>
    <cellStyle name="Normal 10 4 5 4" xfId="2699" xr:uid="{FE239DAA-256F-4C4D-9C19-70F20E315EF7}"/>
    <cellStyle name="Normal 10 4 5 5" xfId="2700" xr:uid="{CB47CF3F-78E1-40ED-9DBC-94F3CB180A49}"/>
    <cellStyle name="Normal 10 4 5 6" xfId="2701" xr:uid="{F6C19D1F-0FEE-452A-9EB9-F741182A4048}"/>
    <cellStyle name="Normal 10 4 6" xfId="514" xr:uid="{FC8F9135-4ECA-4445-B106-3CAE861BA8BE}"/>
    <cellStyle name="Normal 10 4 6 2" xfId="1142" xr:uid="{D845E44E-B2DA-424F-825E-0072C475C9A5}"/>
    <cellStyle name="Normal 10 4 6 2 2" xfId="2702" xr:uid="{2B9DF9CA-04BF-4816-9E01-4D8368768DB5}"/>
    <cellStyle name="Normal 10 4 6 2 3" xfId="2703" xr:uid="{0F0418BD-86BB-4341-AAF1-6F990CD41015}"/>
    <cellStyle name="Normal 10 4 6 2 4" xfId="2704" xr:uid="{4BD0B13D-5788-4B5E-945D-AF0A01FD7BF6}"/>
    <cellStyle name="Normal 10 4 6 3" xfId="2705" xr:uid="{9B9A54CD-8EF8-4617-9067-B62449204D33}"/>
    <cellStyle name="Normal 10 4 6 4" xfId="2706" xr:uid="{2E5DA23C-4211-4B00-873A-4BC57DEEE311}"/>
    <cellStyle name="Normal 10 4 6 5" xfId="2707" xr:uid="{B43BF769-0D41-456F-9D09-70ECE0E861C5}"/>
    <cellStyle name="Normal 10 4 7" xfId="1143" xr:uid="{B043EF1A-0A19-412B-918E-E0495D3CE05B}"/>
    <cellStyle name="Normal 10 4 7 2" xfId="2708" xr:uid="{76A3DD54-D01F-417F-9785-E2CB318F9916}"/>
    <cellStyle name="Normal 10 4 7 3" xfId="2709" xr:uid="{89125456-5E54-423F-981E-71CFD6C579A4}"/>
    <cellStyle name="Normal 10 4 7 4" xfId="2710" xr:uid="{836996E5-C792-40D8-965E-457976251D26}"/>
    <cellStyle name="Normal 10 4 8" xfId="2711" xr:uid="{45B78472-6788-439F-8975-3C81C40CFEDB}"/>
    <cellStyle name="Normal 10 4 8 2" xfId="2712" xr:uid="{B4759948-0628-4373-8166-70996AD1F277}"/>
    <cellStyle name="Normal 10 4 8 3" xfId="2713" xr:uid="{4E1975F0-DCB8-4147-A093-6EF16B3DA5EC}"/>
    <cellStyle name="Normal 10 4 8 4" xfId="2714" xr:uid="{C6759D0C-C136-4B78-9576-F44B44192EDB}"/>
    <cellStyle name="Normal 10 4 9" xfId="2715" xr:uid="{09B2CC8B-13D6-4A01-9817-F30DC3FF0E42}"/>
    <cellStyle name="Normal 10 5" xfId="58" xr:uid="{0C687BFF-EA4B-4E7A-8219-B426FC555509}"/>
    <cellStyle name="Normal 10 5 2" xfId="59" xr:uid="{E0C033E3-D288-47E6-834B-2DA16C2C8BA4}"/>
    <cellStyle name="Normal 10 5 2 2" xfId="259" xr:uid="{B99BC7FD-C01E-41DA-B67E-95AF0F9DD4D9}"/>
    <cellStyle name="Normal 10 5 2 2 2" xfId="515" xr:uid="{B5D18D28-6697-436D-9C2B-2AB0EF2FA37A}"/>
    <cellStyle name="Normal 10 5 2 2 2 2" xfId="1144" xr:uid="{A2D88587-1D64-4EBE-85AC-967DCF232FA0}"/>
    <cellStyle name="Normal 10 5 2 2 2 2 2" xfId="5487" xr:uid="{53290D7E-AC87-4AEC-A3CA-0EF6773D525E}"/>
    <cellStyle name="Normal 10 5 2 2 2 3" xfId="2716" xr:uid="{20C28CAE-2548-4BDC-A0E3-7F872C0B2149}"/>
    <cellStyle name="Normal 10 5 2 2 2 4" xfId="2717" xr:uid="{C65C5DA1-61EE-4CA5-9A61-7D7408E133A2}"/>
    <cellStyle name="Normal 10 5 2 2 3" xfId="1145" xr:uid="{2BE49094-AA59-4E6C-982B-9E77CBCDD098}"/>
    <cellStyle name="Normal 10 5 2 2 3 2" xfId="2718" xr:uid="{1CD21DD6-70AD-4C33-B380-B865DE367140}"/>
    <cellStyle name="Normal 10 5 2 2 3 3" xfId="2719" xr:uid="{A6B01577-9F1F-404A-9C2F-547D55569124}"/>
    <cellStyle name="Normal 10 5 2 2 3 4" xfId="2720" xr:uid="{10A26775-EE19-4A25-9AA7-C66135A50028}"/>
    <cellStyle name="Normal 10 5 2 2 4" xfId="2721" xr:uid="{AC7D86AF-8BFC-45D9-B2CE-8212DF5B30C7}"/>
    <cellStyle name="Normal 10 5 2 2 5" xfId="2722" xr:uid="{C36ADD11-8795-46C0-8579-BDBD722B6985}"/>
    <cellStyle name="Normal 10 5 2 2 6" xfId="2723" xr:uid="{9FECBD1A-F031-4312-AF13-7CBC2B4142A1}"/>
    <cellStyle name="Normal 10 5 2 3" xfId="516" xr:uid="{0B00445F-B129-4500-B8FE-2037A7099C46}"/>
    <cellStyle name="Normal 10 5 2 3 2" xfId="1146" xr:uid="{1F025154-456A-4669-9C45-BC468755C681}"/>
    <cellStyle name="Normal 10 5 2 3 2 2" xfId="2724" xr:uid="{E2A6A968-0F39-4E1A-B7E6-B544B5129C76}"/>
    <cellStyle name="Normal 10 5 2 3 2 3" xfId="2725" xr:uid="{0D30EC9E-2B42-4E8E-85AB-4E006403BA98}"/>
    <cellStyle name="Normal 10 5 2 3 2 4" xfId="2726" xr:uid="{80EB1076-0EE6-4164-8220-037B44E35AB2}"/>
    <cellStyle name="Normal 10 5 2 3 3" xfId="2727" xr:uid="{7C47E2CF-671C-4B56-BFAE-74313C16E966}"/>
    <cellStyle name="Normal 10 5 2 3 4" xfId="2728" xr:uid="{7C25F181-7734-4E9A-89C7-21925A53F920}"/>
    <cellStyle name="Normal 10 5 2 3 5" xfId="2729" xr:uid="{A7604602-8313-4358-A0C4-4DCE5D4CDFF0}"/>
    <cellStyle name="Normal 10 5 2 4" xfId="1147" xr:uid="{96D2009B-97A8-4CEE-A199-7C3DBD24C17A}"/>
    <cellStyle name="Normal 10 5 2 4 2" xfId="2730" xr:uid="{163E7C38-B591-4A27-900F-602D0E97D948}"/>
    <cellStyle name="Normal 10 5 2 4 3" xfId="2731" xr:uid="{F59AD82A-911B-4B3F-A91E-50720E7D8C38}"/>
    <cellStyle name="Normal 10 5 2 4 4" xfId="2732" xr:uid="{A61C3A05-9EAD-48AB-9C13-4FC53031125D}"/>
    <cellStyle name="Normal 10 5 2 5" xfId="2733" xr:uid="{D3F0A517-24F1-428F-BF59-A39ED951F710}"/>
    <cellStyle name="Normal 10 5 2 5 2" xfId="2734" xr:uid="{D3A10B5E-67FE-45DD-8B28-2F3502BCD6E8}"/>
    <cellStyle name="Normal 10 5 2 5 3" xfId="2735" xr:uid="{CD5AAC3B-66E5-4DA7-B19E-12D5E575ED5B}"/>
    <cellStyle name="Normal 10 5 2 5 4" xfId="2736" xr:uid="{70D8EEC3-8EC3-4F42-9A3D-9EC3C89B5A96}"/>
    <cellStyle name="Normal 10 5 2 6" xfId="2737" xr:uid="{F4AA3630-1834-4E2A-96F8-4351F2E34CAB}"/>
    <cellStyle name="Normal 10 5 2 7" xfId="2738" xr:uid="{3C54E5BB-3141-4774-BD56-55C204072121}"/>
    <cellStyle name="Normal 10 5 2 8" xfId="2739" xr:uid="{86A4233F-3541-4644-8AB6-40F250F85080}"/>
    <cellStyle name="Normal 10 5 3" xfId="260" xr:uid="{6C1B2087-BD2B-4D3F-BFB3-2A15A758D5CE}"/>
    <cellStyle name="Normal 10 5 3 2" xfId="517" xr:uid="{D0BA11E8-4A4D-4E17-8B80-EC6A00D6D573}"/>
    <cellStyle name="Normal 10 5 3 2 2" xfId="518" xr:uid="{D3491BC4-31B7-427C-AD70-A4F46174BEA8}"/>
    <cellStyle name="Normal 10 5 3 2 2 2" xfId="5488" xr:uid="{491BE7EE-7F9D-4D3C-82B1-F65E7C1D73B7}"/>
    <cellStyle name="Normal 10 5 3 2 3" xfId="2740" xr:uid="{120CED7D-9FE7-4498-9059-BF0CBAE9A6A3}"/>
    <cellStyle name="Normal 10 5 3 2 4" xfId="2741" xr:uid="{414B3FC5-3AD6-4D18-9C3E-CBF00D63CE65}"/>
    <cellStyle name="Normal 10 5 3 3" xfId="519" xr:uid="{72388472-9B2C-492D-8AAD-7D6181DC3125}"/>
    <cellStyle name="Normal 10 5 3 3 2" xfId="2742" xr:uid="{1A6EC271-D9B4-42A2-ABF5-C12874B04B04}"/>
    <cellStyle name="Normal 10 5 3 3 3" xfId="2743" xr:uid="{CCE81A9F-7902-49EF-84B4-422427591DBE}"/>
    <cellStyle name="Normal 10 5 3 3 4" xfId="2744" xr:uid="{09A92642-F809-44C4-8A57-94655BDFC183}"/>
    <cellStyle name="Normal 10 5 3 4" xfId="2745" xr:uid="{06B02FB6-C98E-4545-9F38-E314F8D0C466}"/>
    <cellStyle name="Normal 10 5 3 5" xfId="2746" xr:uid="{C48AEBEA-4ACF-4F87-89EB-20A054BE2CBF}"/>
    <cellStyle name="Normal 10 5 3 6" xfId="2747" xr:uid="{372D5842-97C7-4F2C-92F0-D4E315769D94}"/>
    <cellStyle name="Normal 10 5 4" xfId="261" xr:uid="{53C29156-90F4-45F3-BD2C-A392FD2465CB}"/>
    <cellStyle name="Normal 10 5 4 2" xfId="520" xr:uid="{34944DE0-F1FE-43E0-BDAD-6805D959EBBA}"/>
    <cellStyle name="Normal 10 5 4 2 2" xfId="2748" xr:uid="{4809BA5C-830B-48C2-A95D-07209C52A657}"/>
    <cellStyle name="Normal 10 5 4 2 3" xfId="2749" xr:uid="{8591B9E1-27DE-47E6-A3BB-44798966DF73}"/>
    <cellStyle name="Normal 10 5 4 2 4" xfId="2750" xr:uid="{3F3CA121-3048-475C-BFCD-3E73C992F2FC}"/>
    <cellStyle name="Normal 10 5 4 3" xfId="2751" xr:uid="{CA15A38B-35FF-4ED6-9294-5BA8D32BC43C}"/>
    <cellStyle name="Normal 10 5 4 4" xfId="2752" xr:uid="{3CC0528C-3BBC-4939-98CB-B5BA46B9F9B5}"/>
    <cellStyle name="Normal 10 5 4 5" xfId="2753" xr:uid="{8EBBBC3A-4779-43DA-8078-F773BDEF5E00}"/>
    <cellStyle name="Normal 10 5 5" xfId="521" xr:uid="{178CD2DD-C249-4F21-825F-648DC7183B0F}"/>
    <cellStyle name="Normal 10 5 5 2" xfId="2754" xr:uid="{B194B1DB-78DF-4C82-8DAA-171959A0F9CC}"/>
    <cellStyle name="Normal 10 5 5 3" xfId="2755" xr:uid="{0F20D7C7-76AE-4A0E-8DCE-F0098997D06C}"/>
    <cellStyle name="Normal 10 5 5 4" xfId="2756" xr:uid="{80D6996B-76A0-4E65-92B5-B0D993781BAA}"/>
    <cellStyle name="Normal 10 5 6" xfId="2757" xr:uid="{48A727D0-D003-486E-A30B-96201DE4BD9D}"/>
    <cellStyle name="Normal 10 5 6 2" xfId="2758" xr:uid="{8F4794EA-0DF7-47C3-9A9F-C5258B2ECCC0}"/>
    <cellStyle name="Normal 10 5 6 3" xfId="2759" xr:uid="{03570FD8-2556-43AB-99EE-5530BDFD3B12}"/>
    <cellStyle name="Normal 10 5 6 4" xfId="2760" xr:uid="{AE7D97FC-8103-4C4E-9A2B-B033C1F47357}"/>
    <cellStyle name="Normal 10 5 7" xfId="2761" xr:uid="{E1A132B1-D5FC-4B04-A46D-A5B3E0D28912}"/>
    <cellStyle name="Normal 10 5 8" xfId="2762" xr:uid="{B9EAA7C6-FF5D-4DBB-B432-976E5323775E}"/>
    <cellStyle name="Normal 10 5 9" xfId="2763" xr:uid="{2BFAD418-CACC-4124-B078-B20F0D12F97E}"/>
    <cellStyle name="Normal 10 6" xfId="60" xr:uid="{25EF1B65-3116-45C8-956D-C34267514014}"/>
    <cellStyle name="Normal 10 6 2" xfId="262" xr:uid="{B4BA7887-DA9B-4838-B249-C776967E978F}"/>
    <cellStyle name="Normal 10 6 2 2" xfId="522" xr:uid="{9837E3FA-1816-4684-ACF4-4F9B479D815C}"/>
    <cellStyle name="Normal 10 6 2 2 2" xfId="1148" xr:uid="{F14B6E5F-2A53-47FA-8F64-B71338027FCA}"/>
    <cellStyle name="Normal 10 6 2 2 2 2" xfId="1149" xr:uid="{D5091D3D-C1B7-4738-868E-4BA5CF84CD55}"/>
    <cellStyle name="Normal 10 6 2 2 3" xfId="1150" xr:uid="{74874253-20D3-43B3-8500-7C0AEF54D3D7}"/>
    <cellStyle name="Normal 10 6 2 2 4" xfId="2764" xr:uid="{C79CF7F9-CF65-470E-B35C-D16CB768E833}"/>
    <cellStyle name="Normal 10 6 2 3" xfId="1151" xr:uid="{CD7F1579-9AEA-4A70-9889-DBFBA59C0CE3}"/>
    <cellStyle name="Normal 10 6 2 3 2" xfId="1152" xr:uid="{954D3A1E-E374-43FB-9299-03926B3F08CD}"/>
    <cellStyle name="Normal 10 6 2 3 3" xfId="2765" xr:uid="{4DC5A644-2570-4372-BCDE-21547611F3D0}"/>
    <cellStyle name="Normal 10 6 2 3 4" xfId="2766" xr:uid="{73B5C140-03DF-49C2-AE2E-30D89F4D23DE}"/>
    <cellStyle name="Normal 10 6 2 4" xfId="1153" xr:uid="{7CA22B90-FEBB-4EDE-90B1-8A31EFC06E01}"/>
    <cellStyle name="Normal 10 6 2 5" xfId="2767" xr:uid="{B5B1AD44-A6EB-401F-9C52-8016C07AE665}"/>
    <cellStyle name="Normal 10 6 2 6" xfId="2768" xr:uid="{620FEE34-9171-43F7-8E2E-16B3A1756089}"/>
    <cellStyle name="Normal 10 6 3" xfId="523" xr:uid="{48E2CE10-7040-4279-BFA7-96EBE0F5C013}"/>
    <cellStyle name="Normal 10 6 3 2" xfId="1154" xr:uid="{D1DF2D96-8A29-4156-BED4-873AC5C4E06B}"/>
    <cellStyle name="Normal 10 6 3 2 2" xfId="1155" xr:uid="{C924D63F-F0FE-4972-8978-E7E404537454}"/>
    <cellStyle name="Normal 10 6 3 2 3" xfId="2769" xr:uid="{05D600B0-D421-4E4F-99A7-4AAFF438A43C}"/>
    <cellStyle name="Normal 10 6 3 2 4" xfId="2770" xr:uid="{6135166A-A3DA-4DFC-8BD0-B0DAA3718BEF}"/>
    <cellStyle name="Normal 10 6 3 3" xfId="1156" xr:uid="{97281470-46A7-4948-9F02-FD83A5B12B30}"/>
    <cellStyle name="Normal 10 6 3 4" xfId="2771" xr:uid="{9DDB1558-0C94-4DA6-AB83-973914A6E5A8}"/>
    <cellStyle name="Normal 10 6 3 5" xfId="2772" xr:uid="{B2558CEC-87A6-44EA-9530-3BE295BB1351}"/>
    <cellStyle name="Normal 10 6 4" xfId="1157" xr:uid="{4B99F06A-8458-4B79-AC83-F43DC22BD686}"/>
    <cellStyle name="Normal 10 6 4 2" xfId="1158" xr:uid="{EAC788AE-7EF3-4E7D-8ECA-8F2CEC6B333B}"/>
    <cellStyle name="Normal 10 6 4 3" xfId="2773" xr:uid="{B6FBD63A-CDC5-446F-9D4F-7D64D511BC66}"/>
    <cellStyle name="Normal 10 6 4 4" xfId="2774" xr:uid="{9E0C8E87-787E-46A8-B5B1-656941E79955}"/>
    <cellStyle name="Normal 10 6 5" xfId="1159" xr:uid="{C6D4E786-BAFF-4834-943C-FC9C5020F59B}"/>
    <cellStyle name="Normal 10 6 5 2" xfId="2775" xr:uid="{4F5F04C1-58CB-42C3-AD59-658140BE2010}"/>
    <cellStyle name="Normal 10 6 5 3" xfId="2776" xr:uid="{A7CC4952-9589-481A-8D08-96CB444DCFC7}"/>
    <cellStyle name="Normal 10 6 5 4" xfId="2777" xr:uid="{85331DCD-3796-4ADA-BFE3-19F25080F184}"/>
    <cellStyle name="Normal 10 6 6" xfId="2778" xr:uid="{FC54D5A6-4C97-464A-A655-7A7AD6C02BDC}"/>
    <cellStyle name="Normal 10 6 7" xfId="2779" xr:uid="{0CB180A7-7E3E-4C4C-A044-C219B488B4F5}"/>
    <cellStyle name="Normal 10 6 8" xfId="2780" xr:uid="{51FF6CD5-5574-40E8-A8C2-A8918A72F683}"/>
    <cellStyle name="Normal 10 7" xfId="263" xr:uid="{37473E76-C761-4FE4-B112-8E4F351D2AE1}"/>
    <cellStyle name="Normal 10 7 2" xfId="524" xr:uid="{D89C0D93-C85E-4499-9AC6-CF5C1851CF6F}"/>
    <cellStyle name="Normal 10 7 2 2" xfId="525" xr:uid="{1E616C22-9876-4803-9D4E-0D3A956E6396}"/>
    <cellStyle name="Normal 10 7 2 2 2" xfId="1160" xr:uid="{F5B38CFF-776D-4B19-A543-5AF73836A74D}"/>
    <cellStyle name="Normal 10 7 2 2 3" xfId="2781" xr:uid="{4BEA7343-9059-4F3C-8D6B-A7C5F34E7B73}"/>
    <cellStyle name="Normal 10 7 2 2 4" xfId="2782" xr:uid="{2D0F0F91-B9A4-459C-94B5-8D0B96439D3B}"/>
    <cellStyle name="Normal 10 7 2 3" xfId="1161" xr:uid="{B1522EA5-EC3C-4B78-9697-D3FF24E0A31F}"/>
    <cellStyle name="Normal 10 7 2 4" xfId="2783" xr:uid="{EFB6BAD9-0F4F-414A-9D39-A79D3E6BDFC2}"/>
    <cellStyle name="Normal 10 7 2 5" xfId="2784" xr:uid="{F7E3C573-42FD-485B-930E-09ED234999F0}"/>
    <cellStyle name="Normal 10 7 3" xfId="526" xr:uid="{DDB42EDC-C6A4-4E90-9297-483130505400}"/>
    <cellStyle name="Normal 10 7 3 2" xfId="1162" xr:uid="{8A4FF74B-6148-4B56-BA5B-CBE6031D0B2C}"/>
    <cellStyle name="Normal 10 7 3 3" xfId="2785" xr:uid="{FB592419-9B03-46A5-B901-6BF53A1468A9}"/>
    <cellStyle name="Normal 10 7 3 4" xfId="2786" xr:uid="{C216C2F0-ED24-4612-A49E-7ABDBD66B092}"/>
    <cellStyle name="Normal 10 7 4" xfId="1163" xr:uid="{A13D0D98-D042-4AF7-97F5-D613CE631C08}"/>
    <cellStyle name="Normal 10 7 4 2" xfId="2787" xr:uid="{3A75B65F-C588-4E64-AE92-5F2177C16FEA}"/>
    <cellStyle name="Normal 10 7 4 3" xfId="2788" xr:uid="{3A84A2EE-5DD6-494B-921E-8CB730AC4B10}"/>
    <cellStyle name="Normal 10 7 4 4" xfId="2789" xr:uid="{3DBE5C81-AEEF-4414-8DC8-7A84F2B175D2}"/>
    <cellStyle name="Normal 10 7 5" xfId="2790" xr:uid="{61E3FE1C-54DD-4099-9D8A-71B08E3A8777}"/>
    <cellStyle name="Normal 10 7 6" xfId="2791" xr:uid="{F5886EA2-E1BF-4470-BCE5-E1F18C9C0FB3}"/>
    <cellStyle name="Normal 10 7 7" xfId="2792" xr:uid="{77795DAE-F803-45CC-855D-BE56C7184DCC}"/>
    <cellStyle name="Normal 10 8" xfId="264" xr:uid="{C24C9357-FBFC-48AC-B793-293D5EA27AE9}"/>
    <cellStyle name="Normal 10 8 2" xfId="527" xr:uid="{BF7527BB-7046-4A5C-806A-93D95D4A0940}"/>
    <cellStyle name="Normal 10 8 2 2" xfId="1164" xr:uid="{7470F2D4-3E93-4CDC-AEDB-9C42BCD7D4F2}"/>
    <cellStyle name="Normal 10 8 2 3" xfId="2793" xr:uid="{1575BA1F-AB78-4218-89DE-82009DC7D452}"/>
    <cellStyle name="Normal 10 8 2 4" xfId="2794" xr:uid="{75FB31A7-26AC-4D0B-9A82-27CD0C3AB95E}"/>
    <cellStyle name="Normal 10 8 3" xfId="1165" xr:uid="{55D3D22E-E83D-43E9-8EE3-4CCDA87D94AF}"/>
    <cellStyle name="Normal 10 8 3 2" xfId="2795" xr:uid="{8B4D3C0A-D590-478E-954B-574493648036}"/>
    <cellStyle name="Normal 10 8 3 3" xfId="2796" xr:uid="{3413A0A8-667F-46E9-8239-BCD19EB6CB27}"/>
    <cellStyle name="Normal 10 8 3 4" xfId="2797" xr:uid="{2EC01784-5877-4E83-AC69-77CF18A27096}"/>
    <cellStyle name="Normal 10 8 4" xfId="2798" xr:uid="{0E6CC78D-F7D9-409F-AB9D-EBD24C72500E}"/>
    <cellStyle name="Normal 10 8 5" xfId="2799" xr:uid="{988588FA-F31D-4635-859B-7CA18EB1D2D3}"/>
    <cellStyle name="Normal 10 8 6" xfId="2800" xr:uid="{D16CDB19-2CFD-477A-A2E7-9F5C8C990592}"/>
    <cellStyle name="Normal 10 9" xfId="265" xr:uid="{D604A55B-E41A-4425-8853-F60D2EAABCD7}"/>
    <cellStyle name="Normal 10 9 2" xfId="1166" xr:uid="{68F9C6D7-C1CE-48CB-A7DA-4D34B14A4C7A}"/>
    <cellStyle name="Normal 10 9 2 2" xfId="2801" xr:uid="{2E1699FA-3508-4E07-8F9A-8917B2D95DAD}"/>
    <cellStyle name="Normal 10 9 2 2 2" xfId="4330" xr:uid="{6B12C70D-1ECD-4291-8FBC-2FD2CB793280}"/>
    <cellStyle name="Normal 10 9 2 2 3" xfId="4679" xr:uid="{18182836-5F9D-49ED-92D3-A5B2D9A6DB35}"/>
    <cellStyle name="Normal 10 9 2 3" xfId="2802" xr:uid="{047E7497-D43F-4472-B171-BCF0359C795E}"/>
    <cellStyle name="Normal 10 9 2 4" xfId="2803" xr:uid="{41DD26A2-C5DA-41E9-B69E-CE8EFC4BFCDE}"/>
    <cellStyle name="Normal 10 9 3" xfId="2804" xr:uid="{39FECC0F-84D4-487C-8E1D-680EBC02E244}"/>
    <cellStyle name="Normal 10 9 3 2" xfId="6739" xr:uid="{BAC93D13-E17E-4576-ABCD-A5CDB30CD1EB}"/>
    <cellStyle name="Normal 10 9 4" xfId="2805" xr:uid="{A6A0F447-1AE4-4FFB-8EA3-59BB7FC23645}"/>
    <cellStyle name="Normal 10 9 4 2" xfId="4562" xr:uid="{A06D5DC2-2822-4FE0-A56C-6108837A5232}"/>
    <cellStyle name="Normal 10 9 4 3" xfId="4680" xr:uid="{7E9CF609-6D3D-4E9D-83A9-BB9E0BCB49DD}"/>
    <cellStyle name="Normal 10 9 4 4" xfId="4600" xr:uid="{4B013152-EBFD-4B72-BA45-794A75092355}"/>
    <cellStyle name="Normal 10 9 5" xfId="2806" xr:uid="{ABAEAE25-7D6F-4BB2-828C-E63B84536DD3}"/>
    <cellStyle name="Normal 11" xfId="61" xr:uid="{DC071881-EC09-4A7F-92B3-B6CC37607BA9}"/>
    <cellStyle name="Normal 11 2" xfId="266" xr:uid="{B299D26F-8F35-4E7E-9981-B1C777040669}"/>
    <cellStyle name="Normal 11 2 2" xfId="4647" xr:uid="{B8545679-6F98-49BC-B753-C7FC1AA69A7C}"/>
    <cellStyle name="Normal 11 2 2 2" xfId="6522" xr:uid="{61D4D4CA-DB97-4B5A-A46D-0ED3FB898309}"/>
    <cellStyle name="Normal 11 2 3" xfId="6264" xr:uid="{F50A8C98-CDB3-4250-AEEA-9653536A7E13}"/>
    <cellStyle name="Normal 11 3" xfId="4335" xr:uid="{9B0C9963-FA04-42F8-9CFF-25DBB92DE62A}"/>
    <cellStyle name="Normal 11 3 2" xfId="4541" xr:uid="{8A89CDD7-7AD0-4C6F-9948-0F5C8C5DB9D4}"/>
    <cellStyle name="Normal 11 3 2 2" xfId="6523" xr:uid="{02B1D72F-2E15-4B87-8FC6-49C198C0821B}"/>
    <cellStyle name="Normal 11 3 3" xfId="4724" xr:uid="{A5235C5E-C750-4800-BE70-C9AF5A5567BE}"/>
    <cellStyle name="Normal 11 3 4" xfId="4701" xr:uid="{CCFFC054-550A-489A-99BB-B12D709BD9E2}"/>
    <cellStyle name="Normal 11 3 4 2" xfId="6602" xr:uid="{36B0231D-AE48-4DEA-AF22-6E0148B37489}"/>
    <cellStyle name="Normal 11 4" xfId="6182" xr:uid="{A3117A86-1FC7-4689-A8B3-E44465E2DA33}"/>
    <cellStyle name="Normal 12" xfId="62" xr:uid="{317A59BA-8215-4F14-922B-4429DA8D58EA}"/>
    <cellStyle name="Normal 12 2" xfId="267" xr:uid="{14CDBDEF-EA0B-4112-BA4A-DCC6336DFF23}"/>
    <cellStyle name="Normal 12 2 2" xfId="4648" xr:uid="{A2643CF7-1D45-4D76-BBFE-25BAEE895468}"/>
    <cellStyle name="Normal 12 2 2 2" xfId="6524" xr:uid="{49B9FEF3-4D1E-43F4-BC48-CBC373FF462B}"/>
    <cellStyle name="Normal 12 2 3" xfId="6265" xr:uid="{E11002BB-6858-4BC1-9C79-2345C05A0466}"/>
    <cellStyle name="Normal 12 3" xfId="4542" xr:uid="{43C46641-81DE-449A-9C59-DE32C70BA723}"/>
    <cellStyle name="Normal 12 3 2" xfId="6063" xr:uid="{79236AE9-8325-41BF-A914-22C89DB077F9}"/>
    <cellStyle name="Normal 12 3 2 2" xfId="6717" xr:uid="{26074141-D042-4EB6-9515-8D1D76CA0A16}"/>
    <cellStyle name="Normal 12 3 3" xfId="6525" xr:uid="{AB752A94-3A3B-48ED-A8B5-C1B7D43F96D4}"/>
    <cellStyle name="Normal 12 4" xfId="6183" xr:uid="{685669D5-4545-406C-8B86-E35D1D26A35B}"/>
    <cellStyle name="Normal 13" xfId="63" xr:uid="{52EB602B-A7CB-4ED6-8C7D-8F074A631CC3}"/>
    <cellStyle name="Normal 13 2" xfId="64" xr:uid="{1B760A59-F785-4626-A5C3-49BC5CE20736}"/>
    <cellStyle name="Normal 13 2 2" xfId="268" xr:uid="{ACAAC5CD-7002-4722-BE6B-C51206A13C21}"/>
    <cellStyle name="Normal 13 2 2 2" xfId="4649" xr:uid="{19A0789D-D496-4027-A808-340A1EDFD44A}"/>
    <cellStyle name="Normal 13 2 2 2 2" xfId="6526" xr:uid="{DE1EE7F3-4DDE-45F6-A666-88CB1A2EC621}"/>
    <cellStyle name="Normal 13 2 2 3" xfId="6266" xr:uid="{18BF359F-A285-43AF-BC71-35B05BFCB957}"/>
    <cellStyle name="Normal 13 2 3" xfId="4337" xr:uid="{EDC6E176-DEB7-421F-8ED7-99F59B4174DA}"/>
    <cellStyle name="Normal 13 2 3 2" xfId="4543" xr:uid="{6030E5FC-2505-454F-83AC-9969B0CE48FD}"/>
    <cellStyle name="Normal 13 2 3 2 2" xfId="6527" xr:uid="{B1962D0A-7229-41AC-BC25-4B7215C1D511}"/>
    <cellStyle name="Normal 13 2 3 3" xfId="4725" xr:uid="{B09D8103-09B2-41CD-9B7B-9E76E1D15533}"/>
    <cellStyle name="Normal 13 2 3 4" xfId="4702" xr:uid="{90E3FE6B-24BF-49F6-8508-E7E1201E6AB3}"/>
    <cellStyle name="Normal 13 2 3 4 2" xfId="6603" xr:uid="{C9EF9E3C-0DC6-41FE-A718-354C2D9DAF6D}"/>
    <cellStyle name="Normal 13 2 4" xfId="6185" xr:uid="{63178419-7D23-4275-890C-AAB6F057506C}"/>
    <cellStyle name="Normal 13 3" xfId="269" xr:uid="{97FABF1F-E082-45CE-ACF8-95CFF37A7E17}"/>
    <cellStyle name="Normal 13 3 2" xfId="4421" xr:uid="{A348C523-C411-4E65-8570-DE6701518049}"/>
    <cellStyle name="Normal 13 3 2 2" xfId="6396" xr:uid="{28CCC4D0-2084-48EF-81EB-146F42A7DF10}"/>
    <cellStyle name="Normal 13 3 3" xfId="4338" xr:uid="{3A18F241-56FB-4F16-BCDC-F27372F4D54C}"/>
    <cellStyle name="Normal 13 3 3 2" xfId="6324" xr:uid="{31636C40-8861-473F-8F10-EDD9E2BA5D1B}"/>
    <cellStyle name="Normal 13 3 4" xfId="4566" xr:uid="{9AE0BC18-A02B-4B17-988D-56283D5BB211}"/>
    <cellStyle name="Normal 13 3 4 2" xfId="6430" xr:uid="{06C1C969-EE97-4470-99C6-0879C2002C4D}"/>
    <cellStyle name="Normal 13 3 5" xfId="4726" xr:uid="{B2A04156-76E8-4DB3-8845-48D42C66B2D2}"/>
    <cellStyle name="Normal 13 3 5 2" xfId="6620" xr:uid="{35B088E6-2A2D-4A16-B5CB-D090B0BB7E7D}"/>
    <cellStyle name="Normal 13 3 6" xfId="6267" xr:uid="{DA0FAAE9-B390-400B-9E84-3E974A0D2634}"/>
    <cellStyle name="Normal 13 4" xfId="4339" xr:uid="{F213057A-BEAA-4F3D-8E01-04B15A391986}"/>
    <cellStyle name="Normal 13 4 2" xfId="6325" xr:uid="{00F44D57-5CA6-4519-8C4F-CB52470F1456}"/>
    <cellStyle name="Normal 13 5" xfId="4336" xr:uid="{C3DDD8E3-E0A6-4F7E-96AA-D83DC38C8DEF}"/>
    <cellStyle name="Normal 13 5 2" xfId="6323" xr:uid="{EEC3B986-DA66-4561-BE64-9D5FA457B4B2}"/>
    <cellStyle name="Normal 13 6" xfId="6184" xr:uid="{7C02D283-3454-46E8-A47A-85999158F4B6}"/>
    <cellStyle name="Normal 14" xfId="65" xr:uid="{AD858D59-2FAA-465B-AEA7-922B7584B218}"/>
    <cellStyle name="Normal 14 18" xfId="4341" xr:uid="{5DD17558-4B75-4736-92D9-3BC4F14B0889}"/>
    <cellStyle name="Normal 14 18 2" xfId="6327" xr:uid="{47192B0A-4412-48DD-8E3C-3559631365B8}"/>
    <cellStyle name="Normal 14 2" xfId="270" xr:uid="{252342CD-640A-401B-A5EC-21B193B3F907}"/>
    <cellStyle name="Normal 14 2 2" xfId="430" xr:uid="{4A1CD30F-A968-4D5C-9256-62F98A71AE60}"/>
    <cellStyle name="Normal 14 2 2 2" xfId="431" xr:uid="{65D9F42E-991B-411E-B1DB-82FCFAAD1B52}"/>
    <cellStyle name="Normal 14 2 2 2 2" xfId="6268" xr:uid="{B0080FE3-6F3B-4A41-B905-E70A38EED306}"/>
    <cellStyle name="Normal 14 2 2 3" xfId="6188" xr:uid="{65849C8D-4153-4560-BD44-9D55E17A1B01}"/>
    <cellStyle name="Normal 14 2 3" xfId="432" xr:uid="{BAF635A1-B796-4A34-88D0-A1B2BCBED6E6}"/>
    <cellStyle name="Normal 14 2 3 2" xfId="6269" xr:uid="{07E83AA0-C682-4293-9727-07624BC23DF5}"/>
    <cellStyle name="Normal 14 2 4" xfId="6187" xr:uid="{2B59DF6C-3E04-4999-945B-51134D3C0EC3}"/>
    <cellStyle name="Normal 14 3" xfId="433" xr:uid="{B13474B4-C1A9-4BA1-8845-B521163DFD48}"/>
    <cellStyle name="Normal 14 3 2" xfId="4650" xr:uid="{8241EED7-5396-4099-98EF-22525D5D220C}"/>
    <cellStyle name="Normal 14 3 2 2" xfId="6528" xr:uid="{BD23C690-EE27-444C-BC80-594438FAC86B}"/>
    <cellStyle name="Normal 14 3 3" xfId="6270" xr:uid="{099532F3-15F3-4E43-9993-FFBD2C400747}"/>
    <cellStyle name="Normal 14 4" xfId="4340" xr:uid="{45202554-BE34-4A1B-A47F-F3B2070CC0EB}"/>
    <cellStyle name="Normal 14 4 2" xfId="4544" xr:uid="{FF7B8E1F-FC58-49F0-943E-02265F5E9792}"/>
    <cellStyle name="Normal 14 4 2 2" xfId="6529" xr:uid="{8348798C-30F4-4D51-9833-70DC8294F0C6}"/>
    <cellStyle name="Normal 14 4 3" xfId="4727" xr:uid="{7FD51201-DD31-4EB0-950A-506FDE9A4B07}"/>
    <cellStyle name="Normal 14 4 3 2" xfId="6621" xr:uid="{3F7A9B92-DDDD-40AB-A11A-B1EDD3766929}"/>
    <cellStyle name="Normal 14 4 4" xfId="4703" xr:uid="{29C46952-09A2-48D2-A6EB-44649DAECE0A}"/>
    <cellStyle name="Normal 14 4 4 2" xfId="6604" xr:uid="{967168F9-BAC8-4BB6-92C5-DC128F92A0FD}"/>
    <cellStyle name="Normal 14 4 5" xfId="6326" xr:uid="{D7F4407D-CFD6-410B-82F1-3A34547287B7}"/>
    <cellStyle name="Normal 14 5" xfId="6186" xr:uid="{4846DDC8-45D2-4C16-8664-B5B5C0813374}"/>
    <cellStyle name="Normal 15" xfId="66" xr:uid="{745FB0CA-BB76-4CF4-924C-E6F8FCE68C3F}"/>
    <cellStyle name="Normal 15 2" xfId="67" xr:uid="{92BF6AFB-4A0F-4B77-ACBB-1CDBCD9A698A}"/>
    <cellStyle name="Normal 15 2 2" xfId="271" xr:uid="{306B086F-B417-4CB7-B380-EFABDD54F76B}"/>
    <cellStyle name="Normal 15 2 2 2" xfId="4453" xr:uid="{BB72295D-527B-4219-AB8A-711BD718A715}"/>
    <cellStyle name="Normal 15 2 2 2 2" xfId="6045" xr:uid="{7C5653F2-5E95-4415-89A9-5FC04F776BEE}"/>
    <cellStyle name="Normal 15 2 2 2 2 2" xfId="6700" xr:uid="{DD9057D6-E033-45FD-8151-A68A442BB427}"/>
    <cellStyle name="Normal 15 2 2 2 3" xfId="6530" xr:uid="{BA4A1668-A1AD-4F50-9786-898F09869DB4}"/>
    <cellStyle name="Normal 15 2 2 3" xfId="6044" xr:uid="{81BBFCDF-10F2-44EB-9CAC-1DFF582C2132}"/>
    <cellStyle name="Normal 15 2 2 3 2" xfId="6699" xr:uid="{882B4BE7-307E-4F80-9C31-F745ADEDB1AC}"/>
    <cellStyle name="Normal 15 2 2 4" xfId="6271" xr:uid="{DB0BBB86-F1F1-4BC8-97B5-1557B301F6FA}"/>
    <cellStyle name="Normal 15 2 3" xfId="4546" xr:uid="{71A96D9D-9392-4585-B9C6-4867E8EA1921}"/>
    <cellStyle name="Normal 15 2 3 2" xfId="6531" xr:uid="{20B533B5-FC09-4A3E-A0DF-F21134E4F174}"/>
    <cellStyle name="Normal 15 2 4" xfId="6190" xr:uid="{E9048708-E65F-445B-9B1F-09BDECE86E4F}"/>
    <cellStyle name="Normal 15 3" xfId="272" xr:uid="{10C8EA9B-EA32-44B2-A716-16F3BC5BC610}"/>
    <cellStyle name="Normal 15 3 2" xfId="4422" xr:uid="{50BC7103-2D4D-49B5-A10F-943F3ED0A829}"/>
    <cellStyle name="Normal 15 3 2 2" xfId="6397" xr:uid="{877A040C-27A7-45D8-BD54-370E3D10A9F1}"/>
    <cellStyle name="Normal 15 3 3" xfId="4343" xr:uid="{64B0A411-16E5-45AE-82AC-E055297E6846}"/>
    <cellStyle name="Normal 15 3 3 2" xfId="6329" xr:uid="{228365D8-CD32-44BE-A396-15A444C5A5DE}"/>
    <cellStyle name="Normal 15 3 4" xfId="4567" xr:uid="{68EE5631-E68C-4A8A-8C32-630E374C1C02}"/>
    <cellStyle name="Normal 15 3 4 2" xfId="6431" xr:uid="{EF88717D-D10A-402B-9ECC-BFBB3FD2D18F}"/>
    <cellStyle name="Normal 15 3 5" xfId="4729" xr:uid="{B2514A70-B14E-44AD-B826-0FA23AF292A1}"/>
    <cellStyle name="Normal 15 3 5 2" xfId="6623" xr:uid="{314B1F69-3CE9-4C57-BE1A-0BD51FDE2366}"/>
    <cellStyle name="Normal 15 3 6" xfId="6272" xr:uid="{A9111BC5-9DE1-40B0-BE28-6AE20F6BF9B6}"/>
    <cellStyle name="Normal 15 4" xfId="4342" xr:uid="{3C7424CC-0D46-416F-979A-C65FAE6E265C}"/>
    <cellStyle name="Normal 15 4 2" xfId="4545" xr:uid="{593BDC18-5870-4BAA-B971-FAFD7A704490}"/>
    <cellStyle name="Normal 15 4 2 2" xfId="6532" xr:uid="{9964FA5C-019E-42F0-8FFC-A37F525893FF}"/>
    <cellStyle name="Normal 15 4 3" xfId="4728" xr:uid="{9E2E8292-D023-4A58-BAD0-CCB6E383FBAE}"/>
    <cellStyle name="Normal 15 4 3 2" xfId="6622" xr:uid="{5C83ACE2-A866-444A-ACDE-98D6B6D074D1}"/>
    <cellStyle name="Normal 15 4 4" xfId="4704" xr:uid="{F7542C3E-8764-4C97-AFD9-683B1448ADBF}"/>
    <cellStyle name="Normal 15 4 4 2" xfId="6605" xr:uid="{CCEAEE50-F307-4AF0-8AB1-AEF08848ADE8}"/>
    <cellStyle name="Normal 15 4 5" xfId="6328" xr:uid="{56297AE1-F0E2-4E64-A09A-6D3C1C94C6F0}"/>
    <cellStyle name="Normal 15 5" xfId="6189" xr:uid="{8DEC9899-B90E-41E3-90D5-FAD587C1E868}"/>
    <cellStyle name="Normal 16" xfId="68" xr:uid="{A40A74D6-3287-4FA3-9B55-8DC36118DAB6}"/>
    <cellStyle name="Normal 16 2" xfId="273" xr:uid="{DB88BD13-4D36-4712-B32F-BCB41BEDDF42}"/>
    <cellStyle name="Normal 16 2 2" xfId="4423" xr:uid="{0A717922-D25A-4498-B1BD-0BC73B1F9EFE}"/>
    <cellStyle name="Normal 16 2 2 2" xfId="6398" xr:uid="{2F9D097D-1B4F-4B0F-B741-F61B99437109}"/>
    <cellStyle name="Normal 16 2 3" xfId="4344" xr:uid="{EA469264-B17A-4435-900F-26DEC65F4EFA}"/>
    <cellStyle name="Normal 16 2 3 2" xfId="6330" xr:uid="{C68ED72A-5344-47E0-A796-6A277CD342EF}"/>
    <cellStyle name="Normal 16 2 4" xfId="4568" xr:uid="{ADF89DC2-8C27-496B-BF91-55C4A601DC47}"/>
    <cellStyle name="Normal 16 2 4 2" xfId="6432" xr:uid="{AE4E0DA0-6859-421C-8C14-2AD319B68742}"/>
    <cellStyle name="Normal 16 2 5" xfId="4730" xr:uid="{1389548F-9BDC-4DAA-8A86-84A0257A7D0D}"/>
    <cellStyle name="Normal 16 2 5 2" xfId="6624" xr:uid="{35B18325-03FC-4DC3-8528-D34A6662055C}"/>
    <cellStyle name="Normal 16 2 6" xfId="6273" xr:uid="{EBECDAEF-8840-4F0C-BF93-AA673DE7597A}"/>
    <cellStyle name="Normal 16 3" xfId="274" xr:uid="{63F2C2C3-0FF8-4DFA-B4E4-8B23FA875AE4}"/>
    <cellStyle name="Normal 16 3 2" xfId="6410" xr:uid="{BB105D10-E291-43A6-B9A9-8994AE867F45}"/>
    <cellStyle name="Normal 16 4" xfId="6191" xr:uid="{2C3DCD04-89E4-4F50-BAB5-2CFA8BFE4A89}"/>
    <cellStyle name="Normal 17" xfId="69" xr:uid="{4D891DAA-81AA-41E2-B13C-67C4DDCAE4D6}"/>
    <cellStyle name="Normal 17 2" xfId="275" xr:uid="{5BB302EA-70F5-49F5-BBB8-315DF785AB56}"/>
    <cellStyle name="Normal 17 2 2" xfId="4424" xr:uid="{62EFE749-294F-427D-B290-DDB7799167B6}"/>
    <cellStyle name="Normal 17 2 2 2" xfId="6047" xr:uid="{F976EC2C-1C09-456E-A901-4511884710E7}"/>
    <cellStyle name="Normal 17 2 2 2 2" xfId="6702" xr:uid="{B77DBF7D-5989-43E9-807E-D988509A65FB}"/>
    <cellStyle name="Normal 17 2 2 3" xfId="6399" xr:uid="{DAF8823A-DFBE-4846-B4CD-CAD5F325B8F5}"/>
    <cellStyle name="Normal 17 2 3" xfId="4346" xr:uid="{09F723AD-F357-4F0D-B84F-809FBD69FF4B}"/>
    <cellStyle name="Normal 17 2 3 2" xfId="6046" xr:uid="{9BF15E6B-9C36-4485-AFB8-1C9C233F1574}"/>
    <cellStyle name="Normal 17 2 3 2 2" xfId="6701" xr:uid="{9F9DF899-7811-4285-A11E-23BFA4714D3D}"/>
    <cellStyle name="Normal 17 2 3 3" xfId="6332" xr:uid="{89A13840-4676-4878-B6FC-414A5ABF803D}"/>
    <cellStyle name="Normal 17 2 4" xfId="4569" xr:uid="{BDCB9E1E-7BEC-48E7-A677-019128827381}"/>
    <cellStyle name="Normal 17 2 4 2" xfId="6433" xr:uid="{67C7C226-6554-459F-BD1C-49252E306B6F}"/>
    <cellStyle name="Normal 17 2 5" xfId="4731" xr:uid="{ED6C9711-91F6-4C69-8252-FCB2738F4D1E}"/>
    <cellStyle name="Normal 17 2 5 2" xfId="6625" xr:uid="{20703D02-924B-48B3-943F-DAB44CCF7F89}"/>
    <cellStyle name="Normal 17 2 6" xfId="6274" xr:uid="{4CD5C772-2DB3-4CF7-A0F8-E334DBABD14B}"/>
    <cellStyle name="Normal 17 3" xfId="4347" xr:uid="{481EB732-2FAD-4447-9EDB-EDE4C8ED2BC6}"/>
    <cellStyle name="Normal 17 3 2" xfId="6333" xr:uid="{FB2683BB-4F43-489F-B01A-8C31968AE804}"/>
    <cellStyle name="Normal 17 4" xfId="4345" xr:uid="{802801DF-A2EF-46AF-B789-2CDADD99F9E1}"/>
    <cellStyle name="Normal 17 4 2" xfId="6331" xr:uid="{C3E33BE0-DCFA-46B2-AE5B-A527350346A3}"/>
    <cellStyle name="Normal 17 5" xfId="6192" xr:uid="{94B4C114-AABE-4B95-966D-8E28D3F5B779}"/>
    <cellStyle name="Normal 18" xfId="70" xr:uid="{E2CD015D-FAE6-4BC9-B600-5F7115FB0319}"/>
    <cellStyle name="Normal 18 2" xfId="276" xr:uid="{529F3A70-3152-4203-B04C-A1B3C8877AF2}"/>
    <cellStyle name="Normal 18 2 2" xfId="4454" xr:uid="{3E611D3C-8FB2-4594-A2A9-8CF51C298D22}"/>
    <cellStyle name="Normal 18 2 2 2" xfId="6049" xr:uid="{4B2DDB7E-5185-48A3-BA39-A375B891118E}"/>
    <cellStyle name="Normal 18 2 2 2 2" xfId="6704" xr:uid="{1A7EE5D6-B8D9-429B-BF77-65A313D96242}"/>
    <cellStyle name="Normal 18 2 2 3" xfId="6533" xr:uid="{B33447F0-CF58-430D-A4B5-90EF4515A528}"/>
    <cellStyle name="Normal 18 2 3" xfId="6048" xr:uid="{3816B3CD-3DB9-4FBA-A874-E7028F087EB8}"/>
    <cellStyle name="Normal 18 2 3 2" xfId="6703" xr:uid="{BA5CE53D-B440-46F0-A2FD-609837F823B6}"/>
    <cellStyle name="Normal 18 2 4" xfId="6275" xr:uid="{AE086C49-F429-4805-AF7A-9F3760787284}"/>
    <cellStyle name="Normal 18 3" xfId="4348" xr:uid="{8E6157EE-2DB7-4C2C-A27E-F14EA678B45F}"/>
    <cellStyle name="Normal 18 3 2" xfId="4547" xr:uid="{9B0D38A2-70E2-4B93-AD34-FB324D9CBDCE}"/>
    <cellStyle name="Normal 18 3 2 2" xfId="6534" xr:uid="{044B3C9A-972E-40EA-ACBC-C8C9122B2578}"/>
    <cellStyle name="Normal 18 3 3" xfId="4732" xr:uid="{E7F06C0D-2DAD-4CE1-A14D-FB9B2C9DD3E7}"/>
    <cellStyle name="Normal 18 3 4" xfId="4705" xr:uid="{E9C9F472-5134-40A8-BE9A-A20AF269380A}"/>
    <cellStyle name="Normal 18 3 4 2" xfId="6606" xr:uid="{9E043BD2-3237-4166-B472-AC8F02100DA3}"/>
    <cellStyle name="Normal 18 4" xfId="6193" xr:uid="{5049ABD9-2791-4D51-8BE6-B7F97841809D}"/>
    <cellStyle name="Normal 19" xfId="71" xr:uid="{88F5FA18-12AE-4FB6-9E3E-689077ADAA5D}"/>
    <cellStyle name="Normal 19 2" xfId="72" xr:uid="{0D234F16-338C-4D20-8C9A-B845757CD6A4}"/>
    <cellStyle name="Normal 19 2 2" xfId="277" xr:uid="{AE84C03D-A9C8-42BB-B8B4-45F869CC3E7D}"/>
    <cellStyle name="Normal 19 2 2 2" xfId="4651" xr:uid="{96ED7CD9-5308-409E-A491-57DE1531836A}"/>
    <cellStyle name="Normal 19 2 2 2 2" xfId="6535" xr:uid="{C8E2C011-0D89-49D2-9E49-7C6DBF1CE56A}"/>
    <cellStyle name="Normal 19 2 2 3" xfId="6276" xr:uid="{EA3F7CA2-6CEE-42CC-BF08-25B140782C6C}"/>
    <cellStyle name="Normal 19 2 3" xfId="4549" xr:uid="{AC53853B-4249-4BF8-8C52-BD0F3EB7BA71}"/>
    <cellStyle name="Normal 19 2 3 2" xfId="6536" xr:uid="{6DB157C8-1609-421C-BB7D-223AABBC6949}"/>
    <cellStyle name="Normal 19 2 4" xfId="6195" xr:uid="{64044497-4E7F-4A74-AA07-45C79A259ED7}"/>
    <cellStyle name="Normal 19 3" xfId="278" xr:uid="{9F2CD0CD-73A8-473A-9560-DFC2BBE70441}"/>
    <cellStyle name="Normal 19 3 2" xfId="4652" xr:uid="{0600B651-B636-494D-8EEB-2C43EEA16845}"/>
    <cellStyle name="Normal 19 3 2 2" xfId="6537" xr:uid="{18CB8CEA-212E-4DD3-AE85-E3BB2E695524}"/>
    <cellStyle name="Normal 19 3 3" xfId="6277" xr:uid="{CD95E6A0-432F-444A-A191-82C95134AF75}"/>
    <cellStyle name="Normal 19 4" xfId="4548" xr:uid="{357146D4-C2D5-4833-8C68-2CC8FCB75B57}"/>
    <cellStyle name="Normal 19 4 2" xfId="6538" xr:uid="{D3921881-8E14-4AA3-9425-E6DB2235B1B8}"/>
    <cellStyle name="Normal 19 5" xfId="6194" xr:uid="{04E41DAB-C68F-42DD-97A9-22DD217979A7}"/>
    <cellStyle name="Normal 2" xfId="3" xr:uid="{0035700C-F3A5-4A6F-B63A-5CE25669DEE2}"/>
    <cellStyle name="Normal 2 2" xfId="73" xr:uid="{3FE6728C-A06A-45B5-B367-04899A434A70}"/>
    <cellStyle name="Normal 2 2 2" xfId="74" xr:uid="{295A2E9C-BF60-41D6-8061-4C5244CC80B3}"/>
    <cellStyle name="Normal 2 2 2 2" xfId="279" xr:uid="{2137DCB2-D9CD-4FE3-A6D2-8B2099DDBA94}"/>
    <cellStyle name="Normal 2 2 2 2 2" xfId="4655" xr:uid="{624950A3-6B56-47E6-9DBB-44EA6C6183C7}"/>
    <cellStyle name="Normal 2 2 2 2 2 2" xfId="6540" xr:uid="{C59CB8C1-1EE0-4001-B50E-B5D76D63C976}"/>
    <cellStyle name="Normal 2 2 2 2 3" xfId="6278" xr:uid="{49F63023-B314-4F35-82C2-35EB48B25EA8}"/>
    <cellStyle name="Normal 2 2 2 3" xfId="4551" xr:uid="{2CDAFE58-EF58-4EE9-BAC0-6149953CA5DB}"/>
    <cellStyle name="Normal 2 2 2 3 2" xfId="6541" xr:uid="{EB02E1CB-3FCB-41B2-9590-B24A70926E0A}"/>
    <cellStyle name="Normal 2 2 2 4" xfId="6197" xr:uid="{4CF06A11-DE28-41FE-A538-0BB3AB7035DE}"/>
    <cellStyle name="Normal 2 2 3" xfId="280" xr:uid="{FCF0969F-AA33-4800-AEA1-12D6F46ABF57}"/>
    <cellStyle name="Normal 2 2 3 2" xfId="4455" xr:uid="{B726B984-3C75-4382-8961-3CE7917B891C}"/>
    <cellStyle name="Normal 2 2 3 2 2" xfId="4585" xr:uid="{B829D0D5-1566-4140-A3D1-8E01616CE6EA}"/>
    <cellStyle name="Normal 2 2 3 2 2 2" xfId="4656" xr:uid="{FA6AEF6F-0581-4C2B-BE23-7CA4653DB6A3}"/>
    <cellStyle name="Normal 2 2 3 2 2 2 2" xfId="6657" xr:uid="{03E32B85-8A6B-41A9-B2FF-6FC4360473BB}"/>
    <cellStyle name="Normal 2 2 3 2 2 3" xfId="5347" xr:uid="{E1BBDBBF-A613-4646-9B94-ECE3D343C748}"/>
    <cellStyle name="Normal 2 2 3 2 2 3 2" xfId="6655" xr:uid="{9E33F192-BF7F-451F-B57D-3209CDCB0AAE}"/>
    <cellStyle name="Normal 2 2 3 2 2 4" xfId="5358" xr:uid="{0288E6DE-7469-46BB-9AA8-D4F6BCF5EEEE}"/>
    <cellStyle name="Normal 2 2 3 2 2 4 2" xfId="6678" xr:uid="{8F856F0C-FEC0-46D5-B666-4800EF6E9B1E}"/>
    <cellStyle name="Normal 2 2 3 2 2 5" xfId="6542" xr:uid="{DEF8A5A2-9F92-41E7-957C-B84BF76E9C6B}"/>
    <cellStyle name="Normal 2 2 3 2 3" xfId="4750" xr:uid="{E964DB88-01C4-461A-826A-01D48B548B15}"/>
    <cellStyle name="Normal 2 2 3 2 3 2" xfId="6645" xr:uid="{194AEEA4-B3E6-47F7-9A41-A297C9F6A196}"/>
    <cellStyle name="Normal 2 2 3 2 4" xfId="5305" xr:uid="{77A5199A-7D8E-45D4-A610-36090B930135}"/>
    <cellStyle name="Normal 2 2 3 2 4 2" xfId="6652" xr:uid="{1935EDEB-3624-4B2C-A3C8-554135335FD7}"/>
    <cellStyle name="Normal 2 2 3 2 5" xfId="6450" xr:uid="{1E51290E-C6F5-41A4-B214-3F96F0258468}"/>
    <cellStyle name="Normal 2 2 3 3" xfId="4435" xr:uid="{7157D8FF-EA75-436F-B931-D5B9B5AD9F1A}"/>
    <cellStyle name="Normal 2 2 3 3 2" xfId="5489" xr:uid="{EA688C75-406B-46A8-B845-57E53270E8F6}"/>
    <cellStyle name="Normal 2 2 3 3 2 2" xfId="6690" xr:uid="{15BD67C6-05B8-4779-A407-15B06C7C3FD9}"/>
    <cellStyle name="Normal 2 2 3 3 3" xfId="6570" xr:uid="{318BF38C-7B89-457C-9E5D-E992B2855ACB}"/>
    <cellStyle name="Normal 2 2 3 4" xfId="4706" xr:uid="{ED2199D2-C996-4781-8724-8902074B00E8}"/>
    <cellStyle name="Normal 2 2 3 4 2" xfId="5365" xr:uid="{85AA146C-8C7E-4844-8FD7-F7BE2C3956DF}"/>
    <cellStyle name="Normal 2 2 3 4 2 2" xfId="6683" xr:uid="{D6491F93-7856-446F-AA68-40100C274391}"/>
    <cellStyle name="Normal 2 2 3 4 3" xfId="6094" xr:uid="{0645B46E-8FBD-4EEA-AE95-FF123A8EA1C4}"/>
    <cellStyle name="Normal 2 2 3 4 3 2" xfId="6729" xr:uid="{D617E053-E1C2-499B-B458-29FE1E2FA199}"/>
    <cellStyle name="Normal 2 2 3 4 4" xfId="6607" xr:uid="{9D213F22-6810-43E1-A3DC-E7A823792E31}"/>
    <cellStyle name="Normal 2 2 3 5" xfId="4695" xr:uid="{7E3DCC00-7A7D-4204-AECA-BFB50E324A3F}"/>
    <cellStyle name="Normal 2 2 3 5 2" xfId="6596" xr:uid="{0F657B1D-6CBE-4537-8B3D-F5359DDFC572}"/>
    <cellStyle name="Normal 2 2 3 6" xfId="6279" xr:uid="{2C5CD698-3B2B-412B-8B95-2A73D4ACC2A0}"/>
    <cellStyle name="Normal 2 2 4" xfId="4349" xr:uid="{B1ECA3AC-F230-43AC-B5B9-F879B77631C8}"/>
    <cellStyle name="Normal 2 2 4 2" xfId="4550" xr:uid="{C11C3F22-9628-4253-B68A-E807C4EBBB23}"/>
    <cellStyle name="Normal 2 2 4 2 2" xfId="6457" xr:uid="{182CFCE0-CDC6-41D3-A801-C1125C7D5BAC}"/>
    <cellStyle name="Normal 2 2 4 3" xfId="4733" xr:uid="{DB5B2A64-FF53-4FF5-9C52-E95A2B38533D}"/>
    <cellStyle name="Normal 2 2 4 3 2" xfId="6626" xr:uid="{01F0E6FF-0027-4744-B8FE-F889A3F6C37A}"/>
    <cellStyle name="Normal 2 2 4 4" xfId="4707" xr:uid="{1617661E-5D26-4CB1-9737-31534BC729A8}"/>
    <cellStyle name="Normal 2 2 4 4 2" xfId="6608" xr:uid="{D20F1A5A-E02C-4029-A3DB-36BB3B722B10}"/>
    <cellStyle name="Normal 2 2 4 5" xfId="6334" xr:uid="{A2CAD0DE-64AC-4F2F-95B4-6B943517964B}"/>
    <cellStyle name="Normal 2 2 5" xfId="4654" xr:uid="{421C16C5-1DA7-4B63-B599-671EC74A8B35}"/>
    <cellStyle name="Normal 2 2 5 2" xfId="6539" xr:uid="{9D67EE4D-8D69-4F4D-85AD-8F5386D885EC}"/>
    <cellStyle name="Normal 2 2 6" xfId="4753" xr:uid="{8D75BE3D-DA7F-4E49-A52A-A2DBBA8DE44A}"/>
    <cellStyle name="Normal 2 2 6 2" xfId="6648" xr:uid="{613711AA-097C-4ACC-B6CA-0EB96BD3D622}"/>
    <cellStyle name="Normal 2 2 7" xfId="6196" xr:uid="{59E82CF1-E0BE-4EEB-BE0E-1129F6712065}"/>
    <cellStyle name="Normal 2 3" xfId="75" xr:uid="{B260E2B7-AB2B-4CEB-99F2-155AA7321CD9}"/>
    <cellStyle name="Normal 2 3 2" xfId="76" xr:uid="{0111E4D1-C194-4B8F-B060-1EAE7A888F58}"/>
    <cellStyle name="Normal 2 3 2 2" xfId="281" xr:uid="{47482916-139E-4B40-BD46-7A8CA3AFD9B0}"/>
    <cellStyle name="Normal 2 3 2 2 2" xfId="4657" xr:uid="{479933DE-6611-4843-A84F-F9A6B37985C4}"/>
    <cellStyle name="Normal 2 3 2 2 2 2" xfId="6543" xr:uid="{C8086CAE-429C-4652-B765-630856644A26}"/>
    <cellStyle name="Normal 2 3 2 2 3" xfId="6280" xr:uid="{B45006C0-0E5F-4359-9A39-8EC6B33E3CA6}"/>
    <cellStyle name="Normal 2 3 2 3" xfId="4351" xr:uid="{45F1EACF-CDB8-446D-9869-A3663B2DF73A}"/>
    <cellStyle name="Normal 2 3 2 3 2" xfId="4553" xr:uid="{B2342D70-F4F9-4407-BF7F-BC55CD6929EC}"/>
    <cellStyle name="Normal 2 3 2 3 2 2" xfId="6544" xr:uid="{068095E8-7AD3-4181-B597-E4B7C2E95297}"/>
    <cellStyle name="Normal 2 3 2 3 3" xfId="4735" xr:uid="{EAE6ECE8-2DC5-46E7-8632-190C120ED84D}"/>
    <cellStyle name="Normal 2 3 2 3 3 2" xfId="6627" xr:uid="{7496D07C-55FB-48EB-8783-45B2660BC530}"/>
    <cellStyle name="Normal 2 3 2 3 4" xfId="4708" xr:uid="{9C03616C-505B-4FC4-B4EC-DA0B039A5EC8}"/>
    <cellStyle name="Normal 2 3 2 3 4 2" xfId="6609" xr:uid="{5A4E1CCE-A140-4526-BC1A-CE1544A42354}"/>
    <cellStyle name="Normal 2 3 2 3 5" xfId="6335" xr:uid="{C17EE4D5-CBCE-4F56-A681-D9D4DD7706DD}"/>
    <cellStyle name="Normal 2 3 2 4" xfId="6199" xr:uid="{7AE5F65A-AF3A-4A4E-9CF1-F4B0FE5B1616}"/>
    <cellStyle name="Normal 2 3 3" xfId="77" xr:uid="{7404C4C3-80FD-4356-9805-8453BDF98B33}"/>
    <cellStyle name="Normal 2 3 4" xfId="78" xr:uid="{A44FDFF4-4B7D-4F5A-9346-6AF224209445}"/>
    <cellStyle name="Normal 2 3 4 2" xfId="5490" xr:uid="{92403D13-2C36-44DC-AC64-DA246ECA56AF}"/>
    <cellStyle name="Normal 2 3 5" xfId="185" xr:uid="{EDDA1E2A-D656-41DD-963E-85A54E3360A4}"/>
    <cellStyle name="Normal 2 3 5 2" xfId="4658" xr:uid="{1D4902DD-EACB-4846-800F-2C04EFA81B64}"/>
    <cellStyle name="Normal 2 3 5 2 2" xfId="6545" xr:uid="{91550819-EB43-420C-AB61-44210BFE3D35}"/>
    <cellStyle name="Normal 2 3 5 3" xfId="6281" xr:uid="{3FB3015D-A0D5-4076-B798-31A1AD68FDDE}"/>
    <cellStyle name="Normal 2 3 6" xfId="4350" xr:uid="{5BD728C1-63A9-44E9-B3F7-784AEF3AD3DA}"/>
    <cellStyle name="Normal 2 3 6 2" xfId="4552" xr:uid="{FA2BB18F-7B85-4057-9927-21C60664CB7D}"/>
    <cellStyle name="Normal 2 3 6 2 2" xfId="6546" xr:uid="{C95311AE-B298-4B6F-B016-883881449AB7}"/>
    <cellStyle name="Normal 2 3 6 3" xfId="4734" xr:uid="{BBDD48E2-E82D-4399-8C71-73DFA3932A4B}"/>
    <cellStyle name="Normal 2 3 6 4" xfId="4709" xr:uid="{935AE237-3F3E-4C2D-ABC1-6C350B072F3A}"/>
    <cellStyle name="Normal 2 3 6 4 2" xfId="6610" xr:uid="{99501B67-5233-42FE-A487-FAECA812AE1B}"/>
    <cellStyle name="Normal 2 3 7" xfId="5318" xr:uid="{9592AC21-A131-45CE-9EBD-A9BD015046E6}"/>
    <cellStyle name="Normal 2 3 7 2" xfId="6654" xr:uid="{5D8A9DD3-0A12-4D0E-981D-5169A43C17A1}"/>
    <cellStyle name="Normal 2 3 8" xfId="6198" xr:uid="{75AAD87B-F266-4136-A2E5-4AD58B119785}"/>
    <cellStyle name="Normal 2 4" xfId="79" xr:uid="{21AD30B7-07C0-4A11-8A19-F5A84F241A19}"/>
    <cellStyle name="Normal 2 4 2" xfId="80" xr:uid="{FE90EC50-F6B4-4F4A-8606-272F0AA58008}"/>
    <cellStyle name="Normal 2 4 3" xfId="282" xr:uid="{15DF0939-3037-4C37-A464-8208E28EC9AA}"/>
    <cellStyle name="Normal 2 4 3 2" xfId="4659" xr:uid="{CCEE1E93-29A5-48B5-919B-1D0EA65028DD}"/>
    <cellStyle name="Normal 2 4 3 2 2" xfId="6547" xr:uid="{FA996254-005E-440D-A80D-874903107C6C}"/>
    <cellStyle name="Normal 2 4 3 3" xfId="4673" xr:uid="{E1B52B28-B7AE-4728-B303-890D2B07C14B}"/>
    <cellStyle name="Normal 2 4 3 3 2" xfId="6571" xr:uid="{6FC1B108-A50A-4623-BD6A-A3CF7A2274B2}"/>
    <cellStyle name="Normal 2 4 3 4" xfId="6282" xr:uid="{9CE57E83-E315-42A6-8726-BA5C0C1ADEB8}"/>
    <cellStyle name="Normal 2 4 4" xfId="4554" xr:uid="{2109C38E-20F9-4CD2-A57A-68749E6156A6}"/>
    <cellStyle name="Normal 2 4 4 2" xfId="6039" xr:uid="{4937C92D-9842-4C1C-A21C-9AF59FFB7BD0}"/>
    <cellStyle name="Normal 2 4 4 2 2" xfId="6695" xr:uid="{4568D0A0-909A-4464-93B4-D1159990CD73}"/>
    <cellStyle name="Normal 2 4 4 3" xfId="5366" xr:uid="{5361086A-0D27-4886-B642-8E6E058CDE2B}"/>
    <cellStyle name="Normal 2 4 4 3 2" xfId="6684" xr:uid="{ADCFCF41-B58F-4569-88EA-C8D6D38CF09C}"/>
    <cellStyle name="Normal 2 4 4 4" xfId="6548" xr:uid="{D77E9D39-124C-4085-88D4-1B9B063BC6C5}"/>
    <cellStyle name="Normal 2 4 5" xfId="4754" xr:uid="{BCEBAD1F-8E51-4AC1-9AC6-A7C593A3FF7E}"/>
    <cellStyle name="Normal 2 4 5 2" xfId="6649" xr:uid="{1FE0D01C-D911-4FBC-8525-F99747C244A4}"/>
    <cellStyle name="Normal 2 4 6" xfId="4752" xr:uid="{BEB44800-B8BF-43FD-8805-CC1FF4BBAA3B}"/>
    <cellStyle name="Normal 2 4 6 2" xfId="6647" xr:uid="{D46891C1-84E8-46BD-BB04-D3DEA3657F55}"/>
    <cellStyle name="Normal 2 4 7" xfId="6200" xr:uid="{B80DCF51-47C1-4316-BAED-44B4294F116F}"/>
    <cellStyle name="Normal 2 5" xfId="184" xr:uid="{6EBEF51B-78DA-405D-BBA3-A26BAE92C363}"/>
    <cellStyle name="Normal 2 5 2" xfId="284" xr:uid="{2482D63D-119E-4086-932A-2E4D079533F5}"/>
    <cellStyle name="Normal 2 5 2 2" xfId="2505" xr:uid="{07202DE2-DAD1-4D85-8086-EACA281A4E85}"/>
    <cellStyle name="Normal 2 5 2 2 2" xfId="6417" xr:uid="{13D6C52F-F82B-4538-A540-DAD0B39FA9B7}"/>
    <cellStyle name="Normal 2 5 2 3" xfId="6298" xr:uid="{A37F1024-2647-4901-96FF-4C7F6078FCA7}"/>
    <cellStyle name="Normal 2 5 3" xfId="283" xr:uid="{81E7DEF3-ED32-4C7E-B9F7-C26D871B18CC}"/>
    <cellStyle name="Normal 2 5 3 2" xfId="4586" xr:uid="{6DB7F199-F72A-45A6-9FF2-59D6B41C97CF}"/>
    <cellStyle name="Normal 2 5 3 2 2" xfId="6453" xr:uid="{BB312781-D482-4420-BD5F-DD2E60D121D5}"/>
    <cellStyle name="Normal 2 5 3 3" xfId="4746" xr:uid="{631703BD-1030-4B40-A0F9-25D3AA12F9BE}"/>
    <cellStyle name="Normal 2 5 3 3 2" xfId="6636" xr:uid="{4A32140B-0D6A-433D-9CBF-EB402FF141A6}"/>
    <cellStyle name="Normal 2 5 3 4" xfId="5302" xr:uid="{575AB07B-3714-4A42-8190-8261038A4F47}"/>
    <cellStyle name="Normal 2 5 3 4 2" xfId="6650" xr:uid="{BF07D8FB-6600-4BAC-821D-ECA5B29A3084}"/>
    <cellStyle name="Normal 2 5 3 4 2 2" xfId="6735" xr:uid="{5CC350D0-B5F8-4247-BD18-C0C5B9D5D4FB}"/>
    <cellStyle name="Normal 2 5 3 5" xfId="6411" xr:uid="{43580905-F91B-4E15-B95E-9DFA16830F25}"/>
    <cellStyle name="Normal 2 5 4" xfId="4660" xr:uid="{8ECFC1CD-3149-4CA0-ADFF-E90A2E6BE74E}"/>
    <cellStyle name="Normal 2 5 4 2" xfId="6549" xr:uid="{2998290D-ADE7-470B-B9CA-B3D8222E1562}"/>
    <cellStyle name="Normal 2 5 5" xfId="4615" xr:uid="{86CB5C16-A901-4CBC-93AE-EAE542465AAF}"/>
    <cellStyle name="Normal 2 5 5 2" xfId="6459" xr:uid="{3300EA93-0B8C-41E1-93F2-2D9C5F14F31F}"/>
    <cellStyle name="Normal 2 5 6" xfId="4614" xr:uid="{880A01B0-BD5B-41F7-BCF5-14A770EC42E4}"/>
    <cellStyle name="Normal 2 5 6 2" xfId="6458" xr:uid="{8CA47EAC-43E6-48F0-BED3-B0FAA54F1312}"/>
    <cellStyle name="Normal 2 5 7" xfId="4749" xr:uid="{FBA84052-A21F-4CF1-952D-BB4F6AC682C7}"/>
    <cellStyle name="Normal 2 5 7 2" xfId="6644" xr:uid="{BB430F12-E59E-4D78-96F9-DDF4465CD95E}"/>
    <cellStyle name="Normal 2 5 8" xfId="4719" xr:uid="{8596F090-095B-4A4D-A9DB-A0017BDB47D7}"/>
    <cellStyle name="Normal 2 5 8 2" xfId="6619" xr:uid="{431217BA-C5D4-4457-8FB1-7DEE2254995C}"/>
    <cellStyle name="Normal 2 5 9" xfId="6283" xr:uid="{3C474F0D-D36C-4EF7-A275-C765325D372B}"/>
    <cellStyle name="Normal 2 6" xfId="285" xr:uid="{1B82A86C-85BC-44ED-A109-6FD20B3392F0}"/>
    <cellStyle name="Normal 2 6 2" xfId="286" xr:uid="{C814C0AA-C2D8-4859-ADA0-DCFE37469426}"/>
    <cellStyle name="Normal 2 6 2 2" xfId="6413" xr:uid="{9533EEF1-4266-4963-A751-7403BD750C72}"/>
    <cellStyle name="Normal 2 6 3" xfId="452" xr:uid="{BE3703CC-A318-4560-AA63-71D6C009ECA1}"/>
    <cellStyle name="Normal 2 6 3 2" xfId="5335" xr:uid="{8384ED4F-DBCD-4EDF-9D55-25E305C40A40}"/>
    <cellStyle name="Normal 2 6 3 2 2" xfId="6666" xr:uid="{1F82CA09-17F9-4378-AC3D-8E5478E76915}"/>
    <cellStyle name="Normal 2 6 3 3" xfId="6087" xr:uid="{346D379F-4FBA-44C3-B7DF-E6B9FEE15A33}"/>
    <cellStyle name="Normal 2 6 3 3 2" xfId="6727" xr:uid="{40A0E402-B733-44D4-B382-664F0CA97AA2}"/>
    <cellStyle name="Normal 2 6 3 4" xfId="6416" xr:uid="{60034F46-A6F0-4908-AC50-ABC81A9D6928}"/>
    <cellStyle name="Normal 2 6 3 4 2" xfId="6743" xr:uid="{B1E9BDD8-290E-4FBA-9944-C30FFD7FCFBD}"/>
    <cellStyle name="Normal 2 6 4" xfId="4661" xr:uid="{B248A4C2-2D90-4002-AD8E-575A83371D67}"/>
    <cellStyle name="Normal 2 6 4 2" xfId="6145" xr:uid="{D2DC5F44-8D65-4879-B94D-558BE6934171}"/>
    <cellStyle name="Normal 2 6 4 2 2" xfId="6732" xr:uid="{66D07FBA-8F06-4453-842F-61FE8CC0B9CB}"/>
    <cellStyle name="Normal 2 6 4 3" xfId="6550" xr:uid="{B41DD49E-79F5-401B-9BA3-CA8BFE02F502}"/>
    <cellStyle name="Normal 2 6 5" xfId="4612" xr:uid="{007BEE5D-8432-4369-95A1-07DBEBE7AE10}"/>
    <cellStyle name="Normal 2 6 5 2" xfId="4710" xr:uid="{B0C3FC99-6C5F-45FF-8F79-ED008A378BAB}"/>
    <cellStyle name="Normal 2 6 5 2 2" xfId="6611" xr:uid="{CC249FAB-12B5-4367-84C4-0FEB8723E1CE}"/>
    <cellStyle name="Normal 2 6 5 3" xfId="6449" xr:uid="{97CE5EA3-FAB8-4EAC-833B-5555A3103485}"/>
    <cellStyle name="Normal 2 6 6" xfId="4598" xr:uid="{65D407CA-6680-4B47-8389-3A70581764F5}"/>
    <cellStyle name="Normal 2 6 6 2" xfId="6426" xr:uid="{10B6EEB3-01AD-40AA-B184-96BA3FF696EC}"/>
    <cellStyle name="Normal 2 6 7" xfId="5322" xr:uid="{6F027E81-CBFE-45DA-B1E9-3E2A435C4F9B}"/>
    <cellStyle name="Normal 2 6 7 2" xfId="6412" xr:uid="{9F82ACB0-FBCD-4348-A68B-06D5F4F5C50A}"/>
    <cellStyle name="Normal 2 6 8" xfId="5331" xr:uid="{1549D270-AED2-4B57-B085-0AA426C6CDC7}"/>
    <cellStyle name="Normal 2 6 8 2" xfId="6662" xr:uid="{2229D3A9-D585-4C68-9D38-0C5808A7218B}"/>
    <cellStyle name="Normal 2 6 9" xfId="6299" xr:uid="{2F76F8A9-01BA-4B08-B3A8-56441F2B3424}"/>
    <cellStyle name="Normal 2 7" xfId="287" xr:uid="{A68DC710-F5E5-4C89-85C4-458BA28C0FB7}"/>
    <cellStyle name="Normal 2 7 2" xfId="4456" xr:uid="{4B5473BB-BF8D-4C50-B841-F4AF5B0ACF99}"/>
    <cellStyle name="Normal 2 7 2 2" xfId="6144" xr:uid="{0853EEE8-8497-47A4-8B42-2E7FFD3D3B17}"/>
    <cellStyle name="Normal 2 7 2 2 2" xfId="6731" xr:uid="{86AC7100-BFE0-4736-8551-F7374D8D632E}"/>
    <cellStyle name="Normal 2 7 2 3" xfId="6552" xr:uid="{08956A8D-8406-42FD-8003-16BDE931B121}"/>
    <cellStyle name="Normal 2 7 3" xfId="4662" xr:uid="{78D29DA7-95BB-4288-87D0-1347748FD481}"/>
    <cellStyle name="Normal 2 7 3 2" xfId="6551" xr:uid="{BFDD9BDA-B61C-41C5-9116-FF9DDEA892CE}"/>
    <cellStyle name="Normal 2 7 4" xfId="5303" xr:uid="{66C728F6-9A96-493E-9E6D-5BB33316E819}"/>
    <cellStyle name="Normal 2 7 4 2" xfId="6651" xr:uid="{A8B3F8B4-E546-483C-A6B5-83D3070335FF}"/>
    <cellStyle name="Normal 2 7 5" xfId="6088" xr:uid="{D4A26161-5288-4024-B481-99A178B997A8}"/>
    <cellStyle name="Normal 2 7 5 2" xfId="6728" xr:uid="{EB047B0F-C3BC-40E6-A5A9-73824B047FAD}"/>
    <cellStyle name="Normal 2 7 6" xfId="6414" xr:uid="{2662071B-73EA-4ABE-8BA2-23F0B851BE09}"/>
    <cellStyle name="Normal 2 8" xfId="4508" xr:uid="{7D3091D6-437A-4F5F-B02E-7F4A80D8AD63}"/>
    <cellStyle name="Normal 2 8 2" xfId="6553" xr:uid="{E7612B87-40CC-4EA6-AD14-F4B21857717A}"/>
    <cellStyle name="Normal 2 9" xfId="4653" xr:uid="{9FFD931D-DBD9-4EA3-B418-ABF247AA26C6}"/>
    <cellStyle name="Normal 20" xfId="434" xr:uid="{5C5FC428-388D-4666-9B3C-3A7F7B60B77C}"/>
    <cellStyle name="Normal 20 10" xfId="6201" xr:uid="{E4615B3E-D3E5-439D-B9B7-7028F2947A4B}"/>
    <cellStyle name="Normal 20 2" xfId="435" xr:uid="{ED4D5DBD-E29D-4D11-A033-9D6B4E648C77}"/>
    <cellStyle name="Normal 20 2 2" xfId="436" xr:uid="{9C6DB042-75C4-4BF7-8103-74BF1F01411A}"/>
    <cellStyle name="Normal 20 2 2 2" xfId="4425" xr:uid="{3DF76C5D-CB45-480D-B5A3-C7B2B943842C}"/>
    <cellStyle name="Normal 20 2 2 2 2" xfId="6400" xr:uid="{A127DD7A-03DB-4E85-A8F2-431007850E4F}"/>
    <cellStyle name="Normal 20 2 2 3" xfId="4417" xr:uid="{538ACC43-90B3-4403-9B80-1494F1F104AD}"/>
    <cellStyle name="Normal 20 2 2 3 2" xfId="6392" xr:uid="{BE068AE4-5DC8-4A45-B67E-D8B6F3C49D4C}"/>
    <cellStyle name="Normal 20 2 2 4" xfId="4582" xr:uid="{FDEED036-0FA0-4274-8920-A2D45FB0CC86}"/>
    <cellStyle name="Normal 20 2 2 4 2" xfId="6446" xr:uid="{6FE365C8-965B-47AB-A31E-AA8E49B45542}"/>
    <cellStyle name="Normal 20 2 2 5" xfId="4744" xr:uid="{9738356D-1AFC-4CA3-B3F0-254EE7964100}"/>
    <cellStyle name="Normal 20 2 2 5 2" xfId="6634" xr:uid="{EAF7A689-6526-4D9E-B17A-0E66A8AC6A66}"/>
    <cellStyle name="Normal 20 2 2 6" xfId="6285" xr:uid="{759C5847-AAF6-42E5-BDBC-D4398CD55CE7}"/>
    <cellStyle name="Normal 20 2 3" xfId="4420" xr:uid="{9626CB50-F97C-4539-A593-9E82C59F4C6A}"/>
    <cellStyle name="Normal 20 2 3 2" xfId="6395" xr:uid="{099D3C79-4E5E-4B8A-A67B-2736844F4E0C}"/>
    <cellStyle name="Normal 20 2 4" xfId="4416" xr:uid="{C5BE7456-6893-4BB3-8A31-32A24D730457}"/>
    <cellStyle name="Normal 20 2 4 2" xfId="6391" xr:uid="{D9F74CDA-29A7-4797-BEF3-DDAA48573BB4}"/>
    <cellStyle name="Normal 20 2 5" xfId="4581" xr:uid="{5F1B2287-EFA3-423B-BB92-772CE579D203}"/>
    <cellStyle name="Normal 20 2 5 2" xfId="6445" xr:uid="{A1497745-100F-4B21-916A-F61AA85546A3}"/>
    <cellStyle name="Normal 20 2 6" xfId="4743" xr:uid="{734D7B9D-1B25-4A0C-B90C-780B332BE040}"/>
    <cellStyle name="Normal 20 2 6 2" xfId="6633" xr:uid="{15166132-8109-46C2-8CC1-C475CDC458C0}"/>
    <cellStyle name="Normal 20 2 7" xfId="6284" xr:uid="{B2AA0D76-77E0-4C0D-A434-E6CF12FDC6E6}"/>
    <cellStyle name="Normal 20 3" xfId="1167" xr:uid="{A59CB224-8649-436E-A324-7F95205369D2}"/>
    <cellStyle name="Normal 20 3 2" xfId="4457" xr:uid="{508C4895-6D9F-4579-9AAC-85BA52166378}"/>
    <cellStyle name="Normal 20 3 2 2" xfId="6051" xr:uid="{CF8BB2F2-1395-4D06-AA7B-FB54F7E45638}"/>
    <cellStyle name="Normal 20 3 2 2 2" xfId="6706" xr:uid="{55558855-6D55-42F8-A7E0-1C98B2C25011}"/>
    <cellStyle name="Normal 20 3 2 3" xfId="6579" xr:uid="{167A8689-2BF7-4821-A75D-8CD0EEDD319E}"/>
    <cellStyle name="Normal 20 3 3" xfId="6050" xr:uid="{095B795F-AAEC-4B13-97F1-EFCB01534C97}"/>
    <cellStyle name="Normal 20 3 3 2" xfId="6705" xr:uid="{0FA4CD26-BF1F-4A0C-9DEB-136CA070F849}"/>
    <cellStyle name="Normal 20 3 4" xfId="6303" xr:uid="{73582DA8-3925-4D40-AD4E-E29D15CF2986}"/>
    <cellStyle name="Normal 20 4" xfId="4352" xr:uid="{A85B553A-F18A-4C58-9549-F8305F77188B}"/>
    <cellStyle name="Normal 20 4 2" xfId="4555" xr:uid="{101C4AAA-AE64-4B64-9A28-2FFA38A214BA}"/>
    <cellStyle name="Normal 20 4 2 2" xfId="6451" xr:uid="{9197B8F3-93BB-4A10-B76E-F3A2B63F5B89}"/>
    <cellStyle name="Normal 20 4 3" xfId="4736" xr:uid="{E9635B7E-B799-4FEA-85AF-8FFD4E7AED9E}"/>
    <cellStyle name="Normal 20 4 3 2" xfId="6628" xr:uid="{AC9CB6D3-515A-482C-9F56-593B169A5891}"/>
    <cellStyle name="Normal 20 4 4" xfId="4711" xr:uid="{6B254170-C872-46A5-92D1-6996C8464D44}"/>
    <cellStyle name="Normal 20 4 4 2" xfId="6612" xr:uid="{060C958E-4174-442F-BE73-D92652142FC5}"/>
    <cellStyle name="Normal 20 4 5" xfId="6336" xr:uid="{27F78E4C-CC86-4950-92A6-331D8046B1A9}"/>
    <cellStyle name="Normal 20 5" xfId="4433" xr:uid="{0346FFB4-7A16-4C6C-8A07-520855BCA050}"/>
    <cellStyle name="Normal 20 5 2" xfId="5328" xr:uid="{54FCAE85-1930-42B8-B5DA-1CD12D19AC96}"/>
    <cellStyle name="Normal 20 5 2 2" xfId="6661" xr:uid="{953FF6EF-FB40-4DF0-AC68-22A824DF8581}"/>
    <cellStyle name="Normal 20 5 3" xfId="6456" xr:uid="{AF8F9078-9F51-4377-B94E-56013733CBB0}"/>
    <cellStyle name="Normal 20 6" xfId="4587" xr:uid="{CDDAB6E0-026A-4456-A1E9-308FACD1F366}"/>
    <cellStyle name="Normal 20 6 2" xfId="6454" xr:uid="{AF0FA923-71BA-4E31-A38D-B55DEAECEB5D}"/>
    <cellStyle name="Normal 20 7" xfId="4696" xr:uid="{A23E046B-C270-4035-8538-AB5B0A0B4CC1}"/>
    <cellStyle name="Normal 20 7 2" xfId="6597" xr:uid="{B9AE1292-B1A0-4E65-8B9B-95278D47310B}"/>
    <cellStyle name="Normal 20 8" xfId="4717" xr:uid="{CE142DE5-2B07-47B0-A3C8-C7996DFD406C}"/>
    <cellStyle name="Normal 20 8 2" xfId="6617" xr:uid="{6DCBCE79-7513-4DD7-ABCE-DD971A83327F}"/>
    <cellStyle name="Normal 20 9" xfId="4716" xr:uid="{F3302CB4-1E26-44CF-A824-E727E381D14F}"/>
    <cellStyle name="Normal 20 9 2" xfId="6616" xr:uid="{952C2DEF-8F70-48F4-A23F-590426A5F11B}"/>
    <cellStyle name="Normal 21" xfId="437" xr:uid="{A46CC6BF-3D3C-4083-A1E7-3CB68AD59FAB}"/>
    <cellStyle name="Normal 21 2" xfId="438" xr:uid="{343CB684-0694-4BDA-8649-2E102095E6B8}"/>
    <cellStyle name="Normal 21 2 2" xfId="439" xr:uid="{A40BF4B2-AF64-45CD-B8DF-2173F7188829}"/>
    <cellStyle name="Normal 21 2 2 2" xfId="6287" xr:uid="{AF6BEB33-C9FB-4B3C-851A-737B6ED8CD5D}"/>
    <cellStyle name="Normal 21 2 3" xfId="6286" xr:uid="{4C1F0F7F-B600-4F3C-BE97-848DFE495F26}"/>
    <cellStyle name="Normal 21 3" xfId="4353" xr:uid="{9119D98B-3D43-4FA3-A742-45094384262B}"/>
    <cellStyle name="Normal 21 3 2" xfId="4459" xr:uid="{D697C308-5A95-49EF-95D0-E473A4DE9D8B}"/>
    <cellStyle name="Normal 21 3 2 2" xfId="6053" xr:uid="{C1A80A93-BD38-41EB-A501-5CDF5BB7E93D}"/>
    <cellStyle name="Normal 21 3 2 2 2" xfId="6673" xr:uid="{9129C798-E21D-46BE-80B3-8C74358A4171}"/>
    <cellStyle name="Normal 21 3 2 2 3" xfId="6708" xr:uid="{AFE50F22-4D55-43DD-AFFB-66BF7F0D648D}"/>
    <cellStyle name="Normal 21 3 2 3" xfId="6581" xr:uid="{74302234-D126-4565-A7D9-31468F7B74F8}"/>
    <cellStyle name="Normal 21 3 3" xfId="4458" xr:uid="{DB25EAFC-B168-401C-AEAD-394DCC4E175B}"/>
    <cellStyle name="Normal 21 3 3 2" xfId="6580" xr:uid="{94452883-A619-4810-8738-7B5F95EA9126}"/>
    <cellStyle name="Normal 21 3 4" xfId="5491" xr:uid="{0BAEF5CF-370E-4F19-8616-7D9A59E2CCBF}"/>
    <cellStyle name="Normal 21 3 4 2" xfId="6691" xr:uid="{B2384D98-6EE9-4A72-8AE1-126474D5F966}"/>
    <cellStyle name="Normal 21 4" xfId="4570" xr:uid="{6C49ED50-5EF3-493B-806E-E442A856E859}"/>
    <cellStyle name="Normal 21 4 2" xfId="6052" xr:uid="{43688A36-281B-41FE-B8DB-E9E26CB6AC69}"/>
    <cellStyle name="Normal 21 4 2 2" xfId="6674" xr:uid="{76B208F5-306F-4ED4-90F8-EB9849ED76E1}"/>
    <cellStyle name="Normal 21 4 2 3" xfId="6707" xr:uid="{A2DB666C-2435-4FB7-8974-148E8CAD5D2B}"/>
    <cellStyle name="Normal 21 4 3" xfId="6080" xr:uid="{7C64F3DF-E9FA-465C-BBE5-7D9F6A8349CD}"/>
    <cellStyle name="Normal 21 5" xfId="4737" xr:uid="{481F422A-9DFD-47C7-899B-7BF791DCBA56}"/>
    <cellStyle name="Normal 21 6" xfId="6202" xr:uid="{9415C50C-76C7-4E57-89C3-9D57B02A13D3}"/>
    <cellStyle name="Normal 22" xfId="440" xr:uid="{283D8144-D4BD-40DA-9317-A577CFFB590F}"/>
    <cellStyle name="Normal 22 2" xfId="441" xr:uid="{B8DEB9E9-E78F-4E88-9E41-38624A362DC7}"/>
    <cellStyle name="Normal 22 2 2" xfId="6054" xr:uid="{B0E8996D-F223-4387-B343-641B7477C58B}"/>
    <cellStyle name="Normal 22 2 2 2" xfId="6709" xr:uid="{F03B4EBE-99F4-488D-B261-20A7EC270718}"/>
    <cellStyle name="Normal 22 2 3" xfId="6228" xr:uid="{CDC3D6D5-E79E-48F3-8853-DD7EF79306A4}"/>
    <cellStyle name="Normal 22 3" xfId="4310" xr:uid="{933B371F-A702-426E-9C17-47945A36CFF3}"/>
    <cellStyle name="Normal 22 3 2" xfId="4354" xr:uid="{9002EAE4-90BF-441D-B3DB-4AD0C95A99D9}"/>
    <cellStyle name="Normal 22 3 2 2" xfId="4461" xr:uid="{F6046AA4-E4AF-4CDA-B178-520EE7419F98}"/>
    <cellStyle name="Normal 22 3 2 2 2" xfId="6583" xr:uid="{19794467-0E2D-4308-BCDF-1230D57FA4F7}"/>
    <cellStyle name="Normal 22 3 3" xfId="4460" xr:uid="{2A13F07F-9B69-44F0-861B-F6A66B55CD35}"/>
    <cellStyle name="Normal 22 3 3 2" xfId="6582" xr:uid="{4C72CB9E-C882-496D-9161-635FC1CD62D3}"/>
    <cellStyle name="Normal 22 3 4" xfId="4691" xr:uid="{E9A0D661-5E21-4B22-8F42-DE814E955208}"/>
    <cellStyle name="Normal 22 3 4 2" xfId="6573" xr:uid="{948BA445-4A23-42B4-9C2C-F808C056EC4C}"/>
    <cellStyle name="Normal 22 3 5" xfId="6227" xr:uid="{C65DEADE-39F1-4D39-B902-92073A73BDBB}"/>
    <cellStyle name="Normal 22 4" xfId="4313" xr:uid="{E3917D20-B167-4297-9367-9137E43C5C1E}"/>
    <cellStyle name="Normal 22 4 10" xfId="6670" xr:uid="{31E06084-076B-4D6F-B419-F9350855D8F3}"/>
    <cellStyle name="Normal 22 4 11" xfId="6231" xr:uid="{35544649-0981-4E65-BCE5-110C5D4A77DC}"/>
    <cellStyle name="Normal 22 4 2" xfId="4431" xr:uid="{D9B3B241-5543-438C-8515-0F2EEE17220E}"/>
    <cellStyle name="Normal 22 4 2 2" xfId="6405" xr:uid="{AA2FC7C2-9381-45EE-BCEB-42FED9D1A175}"/>
    <cellStyle name="Normal 22 4 3" xfId="4571" xr:uid="{ACB684B5-12B9-40CA-B537-455DD87BC6D3}"/>
    <cellStyle name="Normal 22 4 3 2" xfId="4590" xr:uid="{60A61A17-8D3C-4ED7-B1F7-F85AF4170AC7}"/>
    <cellStyle name="Normal 22 4 3 2 2" xfId="5364" xr:uid="{C83A2CEA-8522-4165-911F-CA08F700D5BA}"/>
    <cellStyle name="Normal 22 4 3 2 2 2" xfId="6682" xr:uid="{9E5C9BB9-BF99-44D1-B1DF-742DCF54039B}"/>
    <cellStyle name="Normal 22 4 3 3" xfId="4748" xr:uid="{6068D686-D7B0-4F2E-AE22-7A4F94F8ADF9}"/>
    <cellStyle name="Normal 22 4 3 3 2" xfId="6658" xr:uid="{4EA85B86-F8BB-4FF9-8B43-ECFA8E943EFD}"/>
    <cellStyle name="Normal 22 4 3 4" xfId="5338" xr:uid="{D31DF9E1-9F4F-46D6-AC52-481FD240907B}"/>
    <cellStyle name="Normal 22 4 3 5" xfId="5334" xr:uid="{B51373AC-33D6-4A77-874A-F6782B139F8C}"/>
    <cellStyle name="Normal 22 4 3 5 2" xfId="6665" xr:uid="{4001222F-2505-4DE0-B266-F0E0BD219CA6}"/>
    <cellStyle name="Normal 22 4 4" xfId="4692" xr:uid="{1AD2CCCA-19BC-46DC-91D0-21FEAC98F8C5}"/>
    <cellStyle name="Normal 22 4 4 2" xfId="6574" xr:uid="{E6BFC5DB-F35B-4DBE-B2DC-0BFCF733A6F1}"/>
    <cellStyle name="Normal 22 4 5" xfId="4604" xr:uid="{BE492527-93E9-43F4-A993-F972E70A80B0}"/>
    <cellStyle name="Normal 22 4 6" xfId="4595" xr:uid="{7802A3F7-90D7-48DA-A6C4-56DBCCB4288E}"/>
    <cellStyle name="Normal 22 4 6 2" xfId="6425" xr:uid="{ECA623D8-A73E-42C2-9CC3-B0EBCF186EB0}"/>
    <cellStyle name="Normal 22 4 7" xfId="4594" xr:uid="{A07E7F54-5116-46F7-B067-354B38A8815B}"/>
    <cellStyle name="Normal 22 4 7 2" xfId="6424" xr:uid="{C684ECF7-DB1F-49B5-8073-1AD95DAA7F8D}"/>
    <cellStyle name="Normal 22 4 8" xfId="4593" xr:uid="{AAE21251-66F2-4594-9409-50841CCD0760}"/>
    <cellStyle name="Normal 22 4 8 2" xfId="6423" xr:uid="{29DF821E-94E1-42EA-89AE-9201DA9E6079}"/>
    <cellStyle name="Normal 22 4 9" xfId="4592" xr:uid="{4C7BE4BD-3F2E-4D6B-B9EE-0EB4E1C3EB53}"/>
    <cellStyle name="Normal 22 4 9 2" xfId="6422" xr:uid="{9EFA2A8F-29AC-44D7-B726-CDD5AB61B942}"/>
    <cellStyle name="Normal 22 5" xfId="4738" xr:uid="{95F62890-88AC-4D81-9C25-CB33941D8BBA}"/>
    <cellStyle name="Normal 22 6" xfId="6212" xr:uid="{6A17A779-5D26-4541-8F91-578072DB51ED}"/>
    <cellStyle name="Normal 23" xfId="442" xr:uid="{30E9CF07-CBD8-4766-A6DB-B66E4A4EFE2B}"/>
    <cellStyle name="Normal 23 2" xfId="2500" xr:uid="{1BF68579-D99B-48E5-888A-B12FBA92B2F1}"/>
    <cellStyle name="Normal 23 2 2" xfId="4356" xr:uid="{9F1DDB9D-37EF-4097-8A2E-9C873434BFC3}"/>
    <cellStyle name="Normal 23 2 2 2" xfId="4751" xr:uid="{4F8B31C6-E90F-4733-BE3D-19010B307FDF}"/>
    <cellStyle name="Normal 23 2 2 2 2" xfId="6646" xr:uid="{8556DAC3-7B81-429D-82B1-25B7736BBEC9}"/>
    <cellStyle name="Normal 23 2 2 3" xfId="4693" xr:uid="{3BC32482-5273-4968-8B1A-7A1657D60049}"/>
    <cellStyle name="Normal 23 2 2 3 2" xfId="6575" xr:uid="{EC3D597B-666E-4648-830A-0D57656B67DB}"/>
    <cellStyle name="Normal 23 2 2 4" xfId="4663" xr:uid="{AD62E192-4B32-45DA-A6A8-CEA79DA4E37A}"/>
    <cellStyle name="Normal 23 2 2 4 2" xfId="6554" xr:uid="{C06021A3-7182-49E6-AEDC-4DF503C6B872}"/>
    <cellStyle name="Normal 23 2 2 5" xfId="6338" xr:uid="{30422497-2252-4FDB-A661-6473C92A5A69}"/>
    <cellStyle name="Normal 23 2 3" xfId="4605" xr:uid="{EB262072-9AD4-4C65-994F-7265D78C8866}"/>
    <cellStyle name="Normal 23 2 3 2" xfId="6435" xr:uid="{C362EE26-AE49-42DC-8361-83CE3CD912F7}"/>
    <cellStyle name="Normal 23 2 4" xfId="4712" xr:uid="{B03980C9-21E6-4EFE-9DC3-CC0E192A2DA7}"/>
    <cellStyle name="Normal 23 2 4 2" xfId="6613" xr:uid="{D4886026-D4F5-494F-8108-6820861618ED}"/>
    <cellStyle name="Normal 23 2 5" xfId="5351" xr:uid="{B679E81E-8AEF-43E6-9EBE-77355CA822EE}"/>
    <cellStyle name="Normal 23 2 6" xfId="6312" xr:uid="{A07EB94F-61D3-432D-9611-BEA23E760C7E}"/>
    <cellStyle name="Normal 23 3" xfId="4426" xr:uid="{B7A38DA3-AE4A-4E1E-B041-062DF2224CAD}"/>
    <cellStyle name="Normal 23 3 2" xfId="6401" xr:uid="{9AB8F5C2-8F96-4C05-924B-5DF48B3280F2}"/>
    <cellStyle name="Normal 23 4" xfId="4355" xr:uid="{6490019D-6336-4E2C-BD6F-C3BAF92582F0}"/>
    <cellStyle name="Normal 23 4 2" xfId="6337" xr:uid="{BB0FC01D-86E1-4031-BE99-E3FC769AB6D7}"/>
    <cellStyle name="Normal 23 5" xfId="4572" xr:uid="{63606DBC-7E55-4754-A3A4-3EDC925144EF}"/>
    <cellStyle name="Normal 23 5 2" xfId="6434" xr:uid="{8F6CD6FF-E42F-4A2D-9C88-0DBCB599A356}"/>
    <cellStyle name="Normal 23 6" xfId="4739" xr:uid="{6CE6DC54-1AFF-4F78-A056-3ED69CBFFBC8}"/>
    <cellStyle name="Normal 23 6 2" xfId="6629" xr:uid="{640AB29A-8E7A-4AB5-BAC4-479E02ACAA9A}"/>
    <cellStyle name="Normal 23 7" xfId="5357" xr:uid="{85F13779-A192-47D2-A88C-6341E0EE4F1B}"/>
    <cellStyle name="Normal 23 8" xfId="6288" xr:uid="{61C8F602-59BD-4E2E-8166-D46EA470C6F1}"/>
    <cellStyle name="Normal 24" xfId="443" xr:uid="{02BC3B60-F4F2-42B8-91DA-5580FDCF700A}"/>
    <cellStyle name="Normal 24 2" xfId="444" xr:uid="{473C7C3B-0E07-4BC8-B246-BA8D43454388}"/>
    <cellStyle name="Normal 24 2 2" xfId="4428" xr:uid="{EC418881-3A58-4C7F-A182-28CFCA1E3173}"/>
    <cellStyle name="Normal 24 2 2 2" xfId="6403" xr:uid="{DB3F7510-DA63-4C5E-8E3C-342C4084F900}"/>
    <cellStyle name="Normal 24 2 3" xfId="4358" xr:uid="{851CA2D6-6CF0-43F2-B751-433B7810721B}"/>
    <cellStyle name="Normal 24 2 3 2" xfId="6340" xr:uid="{2C7541F6-E9B5-4F1E-978E-641756E96052}"/>
    <cellStyle name="Normal 24 2 4" xfId="4574" xr:uid="{19349A27-E6DD-485A-81CF-913E3C85B543}"/>
    <cellStyle name="Normal 24 2 4 2" xfId="6437" xr:uid="{EC279FBC-FEA8-401D-BAB6-6FD0DFAFD570}"/>
    <cellStyle name="Normal 24 2 5" xfId="4741" xr:uid="{83E68C9E-3D46-49A5-8DE2-4824F52DDDD4}"/>
    <cellStyle name="Normal 24 2 5 2" xfId="6631" xr:uid="{EBA718ED-2C34-4DEC-BC4E-B82C07885DDA}"/>
    <cellStyle name="Normal 24 2 6" xfId="6290" xr:uid="{98EA1111-8C2F-4C7F-91E8-6CFCB0A28500}"/>
    <cellStyle name="Normal 24 3" xfId="4427" xr:uid="{80BDA9E3-9C48-4357-86D6-520F31511F58}"/>
    <cellStyle name="Normal 24 3 2" xfId="6402" xr:uid="{854EF7BE-49D8-492B-BB05-DB6CF83B3A90}"/>
    <cellStyle name="Normal 24 4" xfId="4357" xr:uid="{29BBFA4F-74D2-44C5-BFF8-343480BC515A}"/>
    <cellStyle name="Normal 24 4 2" xfId="6339" xr:uid="{5C92D3DF-0DD4-4FFC-AF70-A66CAF0A56E3}"/>
    <cellStyle name="Normal 24 5" xfId="4573" xr:uid="{54BA6D00-51EB-4A3F-8ADA-53FA3B4AA8FD}"/>
    <cellStyle name="Normal 24 5 2" xfId="6436" xr:uid="{3151469A-5C81-4F6C-BEC7-12EEEA94A83C}"/>
    <cellStyle name="Normal 24 6" xfId="4740" xr:uid="{88BF38E3-E1A0-4B5A-ABCC-D39EAE587545}"/>
    <cellStyle name="Normal 24 6 2" xfId="6630" xr:uid="{FACAF914-0DE2-46A4-BB81-CD37A1F2A67F}"/>
    <cellStyle name="Normal 24 7" xfId="6289" xr:uid="{DD186172-CDD5-41DF-A995-F58D9A7197F9}"/>
    <cellStyle name="Normal 25" xfId="451" xr:uid="{C00574EB-4DE0-4A2F-97DC-04A2EA5789BF}"/>
    <cellStyle name="Normal 25 2" xfId="4360" xr:uid="{7C758E65-34FC-428B-9714-C99EE4642ECA}"/>
    <cellStyle name="Normal 25 2 2" xfId="5337" xr:uid="{0081D3E4-007C-424F-81D1-6024EBABCD6A}"/>
    <cellStyle name="Normal 25 2 2 2" xfId="6668" xr:uid="{1E50ABD5-878A-47F7-874F-1B845A48134F}"/>
    <cellStyle name="Normal 25 2 3" xfId="6342" xr:uid="{E9A84DBB-0468-44FF-B2D1-4965608E20CD}"/>
    <cellStyle name="Normal 25 3" xfId="4429" xr:uid="{40654050-D174-4CB3-8C43-FCB16357A625}"/>
    <cellStyle name="Normal 25 3 2" xfId="6404" xr:uid="{7A3373AE-4AE7-46E2-A081-7FAC0E510190}"/>
    <cellStyle name="Normal 25 4" xfId="4359" xr:uid="{5284DF04-26DF-4EE0-AD8B-9247A19DB1EE}"/>
    <cellStyle name="Normal 25 4 2" xfId="6341" xr:uid="{9E1C388F-9F59-4897-A4C7-E40BDB439B5F}"/>
    <cellStyle name="Normal 25 5" xfId="4575" xr:uid="{389F2315-2C8C-437C-B0AD-5CCD0AD9CA20}"/>
    <cellStyle name="Normal 25 5 2" xfId="6438" xr:uid="{2AB33242-FE97-44F1-9DB7-C5405F283B1D}"/>
    <cellStyle name="Normal 25 6" xfId="6297" xr:uid="{A498CE6B-3E77-4B67-B10C-269939BF511C}"/>
    <cellStyle name="Normal 26" xfId="2498" xr:uid="{4EC99DAC-6CAF-4F0C-A641-0479CC3C8B74}"/>
    <cellStyle name="Normal 26 2" xfId="2499" xr:uid="{BFE4DD4E-B765-48BD-9359-210A19804562}"/>
    <cellStyle name="Normal 26 2 2" xfId="4362" xr:uid="{C1BD85A7-722B-4043-B0A7-96D3A16A0B9C}"/>
    <cellStyle name="Normal 26 2 2 2" xfId="6344" xr:uid="{17158482-9DC9-4526-BA60-FF9799D3C85E}"/>
    <cellStyle name="Normal 26 2 3" xfId="6311" xr:uid="{6B618D57-44BB-42F9-BB11-F66A25D58C72}"/>
    <cellStyle name="Normal 26 3" xfId="4361" xr:uid="{A095DFEA-872C-4654-A210-3840C300ACDF}"/>
    <cellStyle name="Normal 26 3 2" xfId="4436" xr:uid="{F2454B60-9D45-4678-85D3-56823816B718}"/>
    <cellStyle name="Normal 26 3 2 2" xfId="6577" xr:uid="{51277178-A482-4C58-A993-CCC7AC6F52DC}"/>
    <cellStyle name="Normal 26 3 3" xfId="5367" xr:uid="{20D02CFF-9876-4B70-8933-26F4BC9F7889}"/>
    <cellStyle name="Normal 26 3 4" xfId="6343" xr:uid="{B32248AA-C1C7-4904-BAE5-5000791A4A26}"/>
    <cellStyle name="Normal 26 4" xfId="6310" xr:uid="{9AF68FAE-E1D3-45CB-8AD2-0D4761766B89}"/>
    <cellStyle name="Normal 27" xfId="2507" xr:uid="{96A2839B-8E4C-45C9-98D7-7CF3663B4A84}"/>
    <cellStyle name="Normal 27 2" xfId="4364" xr:uid="{73D3ED0E-EC85-43C0-A216-71C7CCBA81F6}"/>
    <cellStyle name="Normal 27 2 2" xfId="6037" xr:uid="{CB0616EF-9994-430E-B084-F9A588159680}"/>
    <cellStyle name="Normal 27 2 2 2" xfId="6693" xr:uid="{9D397EE4-3EFD-4841-92F4-6648A0A72088}"/>
    <cellStyle name="Normal 27 2 3" xfId="6346" xr:uid="{E6F7515D-3D51-4E0F-B659-FAFB93E4E26C}"/>
    <cellStyle name="Normal 27 3" xfId="4363" xr:uid="{8D7D929B-27AE-4124-BDAC-8567E25CF9BE}"/>
    <cellStyle name="Normal 27 3 2" xfId="6439" xr:uid="{EFFA164F-99B7-4DB5-AD7E-F71EC67CB744}"/>
    <cellStyle name="Normal 27 4" xfId="4599" xr:uid="{CF19D269-F4B0-4F32-BB6C-3EA76A771432}"/>
    <cellStyle name="Normal 27 4 2" xfId="6427" xr:uid="{D1F0C6EC-003F-411F-8871-8FE7F2D54A26}"/>
    <cellStyle name="Normal 27 5" xfId="5320" xr:uid="{94F65C13-F1A8-44D2-8BF7-2926B0BAAF5F}"/>
    <cellStyle name="Normal 27 5 2" xfId="6420" xr:uid="{ABB1BE0B-9DA8-4AAE-99FF-94462A6E8DA0}"/>
    <cellStyle name="Normal 27 6" xfId="4589" xr:uid="{7F5D9B13-FB95-44DA-8E74-55B2102DE5B6}"/>
    <cellStyle name="Normal 27 6 2" xfId="6418" xr:uid="{1333064B-9530-43CA-A9C1-B4805E977D7A}"/>
    <cellStyle name="Normal 27 7" xfId="5332" xr:uid="{73EDF4A2-AC5B-4180-92E8-11E853BD06EF}"/>
    <cellStyle name="Normal 27 7 2" xfId="6663" xr:uid="{D20B7A30-9998-44CA-94BC-0EBD94D93862}"/>
    <cellStyle name="Normal 27 8" xfId="6345" xr:uid="{755DB787-2D17-44E8-8B17-655D6EB1CE2A}"/>
    <cellStyle name="Normal 28" xfId="4365" xr:uid="{85F1A85C-127F-41EB-A218-E9B6624E446F}"/>
    <cellStyle name="Normal 28 2" xfId="4366" xr:uid="{CA0E408F-7F0E-483C-ACB1-E1ABA2194B7F}"/>
    <cellStyle name="Normal 28 2 2" xfId="6348" xr:uid="{D761ECB1-2FBF-4C1C-82E1-B065179DAACE}"/>
    <cellStyle name="Normal 28 3" xfId="4367" xr:uid="{FDC979C9-03C6-40AA-8410-9DF04F160F78}"/>
    <cellStyle name="Normal 28 4" xfId="6347" xr:uid="{478D2EB2-D2C0-4784-AF8F-34FE4D3E828F}"/>
    <cellStyle name="Normal 29" xfId="4368" xr:uid="{55C573BC-98F1-4024-AF32-9AF3A189DA8E}"/>
    <cellStyle name="Normal 29 2" xfId="4369" xr:uid="{5A9C2826-AA44-4911-B8FF-54735C596F18}"/>
    <cellStyle name="Normal 29 2 2" xfId="6350" xr:uid="{2888C297-B98A-4E6F-A561-483397C8C286}"/>
    <cellStyle name="Normal 29 3" xfId="6349" xr:uid="{20A7AF1B-3DB9-4AA0-B5DF-19A4EEEA1CE7}"/>
    <cellStyle name="Normal 3" xfId="2" xr:uid="{665067A7-73F8-4B7E-BFD2-7BB3B9468366}"/>
    <cellStyle name="Normal 3 2" xfId="81" xr:uid="{A5FA3AE7-4B69-4703-94DC-D5A4EEAAFF1D}"/>
    <cellStyle name="Normal 3 2 2" xfId="82" xr:uid="{11CCE807-F8F6-44A5-9FF9-9D6BADA80995}"/>
    <cellStyle name="Normal 3 2 2 2" xfId="288" xr:uid="{AECEA1CF-9676-4380-B5AC-DB6577BAE01C}"/>
    <cellStyle name="Normal 3 2 2 2 2" xfId="4665" xr:uid="{F63CC62B-189A-4134-B27E-3089B7E5004B}"/>
    <cellStyle name="Normal 3 2 2 2 2 2" xfId="6556" xr:uid="{098FE1ED-10EB-4393-AD89-3968665C8A10}"/>
    <cellStyle name="Normal 3 2 2 2 3" xfId="6291" xr:uid="{766A1BD4-F6D7-4325-A804-84564F0BC56F}"/>
    <cellStyle name="Normal 3 2 2 3" xfId="4556" xr:uid="{55AC4427-9711-4F49-9E3C-666A45467820}"/>
    <cellStyle name="Normal 3 2 2 3 2" xfId="6557" xr:uid="{7D60C5C1-A0CC-4092-AFCA-28C1CEFEF736}"/>
    <cellStyle name="Normal 3 2 2 4" xfId="6204" xr:uid="{90624618-AE58-44C6-800A-D1F8BD4D93D4}"/>
    <cellStyle name="Normal 3 2 3" xfId="83" xr:uid="{BBBD6F06-6E78-4B9D-B8C5-DFAD1C624CF8}"/>
    <cellStyle name="Normal 3 2 3 2" xfId="5492" xr:uid="{B76D1780-0A9C-4B25-9F0D-F5DD448CFB1C}"/>
    <cellStyle name="Normal 3 2 4" xfId="289" xr:uid="{947F902B-7A43-4B07-9592-06DC51A3FEC3}"/>
    <cellStyle name="Normal 3 2 4 2" xfId="4666" xr:uid="{BD7772CE-C0CA-439B-929C-B126AEDAB30D}"/>
    <cellStyle name="Normal 3 2 4 2 2" xfId="6558" xr:uid="{305755C5-DBE6-444B-80B5-EB81582EBF97}"/>
    <cellStyle name="Normal 3 2 4 3" xfId="6292" xr:uid="{D5FE39DD-39D0-4AF0-92FD-E5F10F8C34DA}"/>
    <cellStyle name="Normal 3 2 5" xfId="2506" xr:uid="{5DE77E3D-21EA-4F82-B969-7C6009F86B07}"/>
    <cellStyle name="Normal 3 2 5 2" xfId="4509" xr:uid="{A20CC136-BFD8-4CF5-9169-02F0530FD4C3}"/>
    <cellStyle name="Normal 3 2 5 2 2" xfId="6559" xr:uid="{DB942B2C-6C81-4533-850A-27D5714977B1}"/>
    <cellStyle name="Normal 3 2 5 3" xfId="5304" xr:uid="{D531D18D-25D8-4E63-9D45-9390D2A9C04C}"/>
    <cellStyle name="Normal 3 2 5 4" xfId="6086" xr:uid="{6AE6FF64-7C1F-4B9B-8364-29DE823A87CD}"/>
    <cellStyle name="Normal 3 2 6" xfId="6203" xr:uid="{DDF3FEB2-0C9A-44D9-AD75-80F5236B9BB6}"/>
    <cellStyle name="Normal 3 3" xfId="84" xr:uid="{314FA07A-56FE-41A7-A18E-F908AAF5A604}"/>
    <cellStyle name="Normal 3 3 2" xfId="290" xr:uid="{A8C883AD-A604-46B6-9ABC-89A3502C79E0}"/>
    <cellStyle name="Normal 3 3 2 2" xfId="4667" xr:uid="{3C1DFA9D-DAC9-4FEB-B726-2B131DFAE40F}"/>
    <cellStyle name="Normal 3 3 2 2 2" xfId="6560" xr:uid="{B466563F-1A71-44DA-B1C7-421CC4AC9317}"/>
    <cellStyle name="Normal 3 3 2 3" xfId="6293" xr:uid="{80A161FD-E793-4CD2-BB04-EBC91D7B196E}"/>
    <cellStyle name="Normal 3 3 3" xfId="4557" xr:uid="{135CAA43-A600-40DF-BD6A-BBCD46E369F0}"/>
    <cellStyle name="Normal 3 3 3 2" xfId="6561" xr:uid="{D21AD6A3-C4F3-45D8-82C4-E016E31BC78C}"/>
    <cellStyle name="Normal 3 3 4" xfId="6205" xr:uid="{2F5452E1-6FDD-4667-94F4-4B7191F761F6}"/>
    <cellStyle name="Normal 3 4" xfId="85" xr:uid="{B732F883-99E1-467E-9ED0-207B3449558A}"/>
    <cellStyle name="Normal 3 4 2" xfId="2502" xr:uid="{143293AA-1A98-4544-AD37-DEB9A0D5885D}"/>
    <cellStyle name="Normal 3 4 2 2" xfId="4668" xr:uid="{E112B7F4-1B09-430E-88A1-14F82CC1C966}"/>
    <cellStyle name="Normal 3 4 2 2 2" xfId="6562" xr:uid="{440CAFA1-D38C-4186-9CEB-18FB8D96467C}"/>
    <cellStyle name="Normal 3 4 3" xfId="6300" xr:uid="{0233E404-EC27-4685-906B-B106AC21C23E}"/>
    <cellStyle name="Normal 3 5" xfId="2501" xr:uid="{D8C90E98-C887-4B11-B5D8-5A097A07DB83}"/>
    <cellStyle name="Normal 3 5 2" xfId="4669" xr:uid="{B70FE627-A6E1-41E5-8705-4B7D3322E563}"/>
    <cellStyle name="Normal 3 5 3" xfId="4745" xr:uid="{A5A6B720-647F-4D11-A52F-83C34350C295}"/>
    <cellStyle name="Normal 3 5 3 2" xfId="6635" xr:uid="{9DBAF54B-30BD-4DE6-A5F5-F69DAD98CEA5}"/>
    <cellStyle name="Normal 3 5 4" xfId="4713" xr:uid="{F466138A-26ED-44B4-A9E5-357076828EEB}"/>
    <cellStyle name="Normal 3 5 5" xfId="6313" xr:uid="{D3CBAFE8-D2E4-4CDE-A9F4-8C106839CBD7}"/>
    <cellStyle name="Normal 3 6" xfId="4664" xr:uid="{110EB25C-C4A0-4427-86EF-5321AE9BBCFC}"/>
    <cellStyle name="Normal 3 6 2" xfId="5336" xr:uid="{A1E81FCE-1CE7-401C-A767-332242CD05EC}"/>
    <cellStyle name="Normal 3 6 2 2" xfId="5333" xr:uid="{21360AB3-2414-4099-B2CD-F189CC919B84}"/>
    <cellStyle name="Normal 3 6 2 2 2" xfId="6664" xr:uid="{022D7C03-D789-40EE-847B-2CC5179A9CBA}"/>
    <cellStyle name="Normal 3 6 2 3" xfId="6667" xr:uid="{4459C97C-31BF-44B6-9A77-23702DBAA027}"/>
    <cellStyle name="Normal 3 6 3" xfId="5359" xr:uid="{456E85C1-1882-4F7D-ADA5-7097CBFCD9F0}"/>
    <cellStyle name="Normal 3 6 3 2" xfId="6679" xr:uid="{612EF327-AEAB-4F99-A526-B493802BC464}"/>
    <cellStyle name="Normal 3 6 4" xfId="6555" xr:uid="{B67D3172-EAB2-4BC4-B7B4-6C3AC4C5EED8}"/>
    <cellStyle name="Normal 30" xfId="4370" xr:uid="{43DD65B2-8656-4D41-A3BD-8D49D9313BD1}"/>
    <cellStyle name="Normal 30 2" xfId="4371" xr:uid="{C5C81C9B-267E-404F-9298-748082D4F424}"/>
    <cellStyle name="Normal 30 2 2" xfId="6352" xr:uid="{A5EDC73F-5E1D-4533-B94A-3B45BE565F9A}"/>
    <cellStyle name="Normal 30 3" xfId="6351" xr:uid="{204D1FFB-3636-4D03-9D92-30F18F9B4788}"/>
    <cellStyle name="Normal 31" xfId="4372" xr:uid="{50D999DA-76F4-4C18-A40E-FB584B18A536}"/>
    <cellStyle name="Normal 31 2" xfId="4373" xr:uid="{DA70AAF3-5A16-4443-9CA6-1C73C65A8979}"/>
    <cellStyle name="Normal 31 2 2" xfId="6354" xr:uid="{03B2723C-2968-44DC-A334-2B8148A3A718}"/>
    <cellStyle name="Normal 31 3" xfId="6353" xr:uid="{11B0A3F5-1E93-429C-AF40-8C11CB53BE94}"/>
    <cellStyle name="Normal 32" xfId="4374" xr:uid="{2664779F-97E8-4DAD-8162-D680523CF9A8}"/>
    <cellStyle name="Normal 33" xfId="4375" xr:uid="{5EDC2F4A-7B00-4035-B350-358A951DB2AA}"/>
    <cellStyle name="Normal 33 2" xfId="4376" xr:uid="{954684F2-4169-4FFE-ADA8-DE8BD61A3B3B}"/>
    <cellStyle name="Normal 33 2 2" xfId="6356" xr:uid="{1085282B-34EE-4E13-8274-89656EE02BDB}"/>
    <cellStyle name="Normal 33 3" xfId="6355" xr:uid="{80AB7FA2-2E52-49DB-B8B3-9756551E6F24}"/>
    <cellStyle name="Normal 34" xfId="4377" xr:uid="{D3BC7B8E-6509-44FF-B7A6-B9A57FF0FEA2}"/>
    <cellStyle name="Normal 34 2" xfId="4378" xr:uid="{5D3B505D-6E15-45B0-8ECF-FDA8F0386716}"/>
    <cellStyle name="Normal 34 2 2" xfId="6358" xr:uid="{D03E31F0-B25D-463B-AEDF-F49470BF43D9}"/>
    <cellStyle name="Normal 34 3" xfId="6357" xr:uid="{5F42E673-81E6-41DE-A914-4FBB6E2944AD}"/>
    <cellStyle name="Normal 35" xfId="4379" xr:uid="{FDD731A8-4765-46FE-A0EF-CE8C9669F603}"/>
    <cellStyle name="Normal 35 2" xfId="4380" xr:uid="{2D71F0B8-023E-4D6D-A6A8-06123990165E}"/>
    <cellStyle name="Normal 35 2 2" xfId="6360" xr:uid="{29DE46B0-D3C5-4904-80C4-66E6801AE3E6}"/>
    <cellStyle name="Normal 35 3" xfId="6359" xr:uid="{87BCBC30-0776-4806-8B57-8FBC302783CF}"/>
    <cellStyle name="Normal 36" xfId="4381" xr:uid="{6FACDFAB-461B-4D59-B4AE-F3682D924A72}"/>
    <cellStyle name="Normal 36 2" xfId="4382" xr:uid="{1D8EB912-8035-4F3E-A540-D98C55C04BCF}"/>
    <cellStyle name="Normal 36 2 2" xfId="6362" xr:uid="{D34AF759-92F2-49AC-A250-83BC9CFB5136}"/>
    <cellStyle name="Normal 36 3" xfId="6361" xr:uid="{E83A6E97-D30E-4465-A508-20AD441C274A}"/>
    <cellStyle name="Normal 37" xfId="4383" xr:uid="{AB0DAA99-C5A2-4C65-A1AC-AB1CF39C6CD7}"/>
    <cellStyle name="Normal 37 2" xfId="4384" xr:uid="{4100E5D5-C435-4039-82AF-1460487D6E8C}"/>
    <cellStyle name="Normal 37 2 2" xfId="6364" xr:uid="{E1EB94AE-FD6C-4449-8989-EA7DF34EF416}"/>
    <cellStyle name="Normal 37 3" xfId="6363" xr:uid="{0EB902A6-6693-4A6D-83EB-C3B88BB060E1}"/>
    <cellStyle name="Normal 38" xfId="4385" xr:uid="{3CBB00FD-3E14-4D90-BC6D-16331EA11FEE}"/>
    <cellStyle name="Normal 38 2" xfId="4386" xr:uid="{6BC914C5-B388-4A18-9DFC-B3D2FA31788D}"/>
    <cellStyle name="Normal 38 2 2" xfId="6366" xr:uid="{A465E512-4087-4F58-AF95-D63AC9E46197}"/>
    <cellStyle name="Normal 38 3" xfId="6365" xr:uid="{BD968661-5DA9-4720-A0AA-9996867696ED}"/>
    <cellStyle name="Normal 39" xfId="4387" xr:uid="{04AFDCE6-4207-4F92-8340-529B3C7CB55F}"/>
    <cellStyle name="Normal 39 2" xfId="4388" xr:uid="{DC30AB79-AD9C-4349-A0FC-D1120A6BF8BF}"/>
    <cellStyle name="Normal 39 2 2" xfId="4389" xr:uid="{7AD702EB-AF1D-428E-90F2-5333D73E58E6}"/>
    <cellStyle name="Normal 39 2 2 2" xfId="6369" xr:uid="{7894520E-1BFB-4666-BB0D-12157AB7D41D}"/>
    <cellStyle name="Normal 39 2 3" xfId="6368" xr:uid="{5788AD94-853E-437C-8668-F4A1EDCC63F8}"/>
    <cellStyle name="Normal 39 3" xfId="4390" xr:uid="{EDAF1B04-0B02-41BD-8749-AEB2EC79609E}"/>
    <cellStyle name="Normal 39 3 2" xfId="6370" xr:uid="{B7070911-CEE4-47E0-9E77-3B53053C396B}"/>
    <cellStyle name="Normal 39 4" xfId="6367" xr:uid="{C9EEF4D0-F619-4B31-A4F0-7FEBD740BFA9}"/>
    <cellStyle name="Normal 4" xfId="86" xr:uid="{9A4340AF-7B7B-404A-8909-4F83FF936480}"/>
    <cellStyle name="Normal 4 2" xfId="87" xr:uid="{035AE986-3884-4653-BA29-963F5A8B443C}"/>
    <cellStyle name="Normal 4 2 2" xfId="88" xr:uid="{9EFDCD23-A81A-4F2F-A29C-1841DAFCAF8B}"/>
    <cellStyle name="Normal 4 2 2 2" xfId="445" xr:uid="{EFA656D6-06B9-497E-B233-19B63966E41C}"/>
    <cellStyle name="Normal 4 2 2 2 2" xfId="6214" xr:uid="{00872673-3EEE-43AA-A765-0F5E7B75A5E1}"/>
    <cellStyle name="Normal 4 2 2 3" xfId="2807" xr:uid="{904B6DA3-1840-4104-A855-92CB347D82AF}"/>
    <cellStyle name="Normal 4 2 2 3 2" xfId="6215" xr:uid="{3617238D-9153-408B-A152-CFC6EAE28E17}"/>
    <cellStyle name="Normal 4 2 2 4" xfId="2808" xr:uid="{81FA0716-F115-40EB-973A-BB924DABBFB9}"/>
    <cellStyle name="Normal 4 2 2 4 2" xfId="2809" xr:uid="{89B019FD-58F1-44CC-B74C-429DE2333CFD}"/>
    <cellStyle name="Normal 4 2 2 4 2 2" xfId="6217" xr:uid="{61F9D52F-7869-4B43-ABF7-09C5E44CB289}"/>
    <cellStyle name="Normal 4 2 2 4 3" xfId="2810" xr:uid="{784C2848-207C-4C0A-BFC8-BB9E85145B1F}"/>
    <cellStyle name="Normal 4 2 2 4 3 2" xfId="2811" xr:uid="{609236E9-3E1F-4AE0-895C-2C9652A83743}"/>
    <cellStyle name="Normal 4 2 2 4 3 2 2" xfId="6219" xr:uid="{8FA826FB-BD70-4406-ADF1-5DF07B030973}"/>
    <cellStyle name="Normal 4 2 2 4 3 3" xfId="4312" xr:uid="{238D6345-C89A-4585-8526-FD87A66CADF8}"/>
    <cellStyle name="Normal 4 2 2 4 3 3 2" xfId="6230" xr:uid="{CD792784-0EC2-42DC-A0B6-0D7B6FD2D7DE}"/>
    <cellStyle name="Normal 4 2 2 4 3 4" xfId="6218" xr:uid="{A6287193-1ACF-4045-BF67-7731978FBAE5}"/>
    <cellStyle name="Normal 4 2 2 4 4" xfId="6216" xr:uid="{BDFFA6DA-6C26-413F-96F6-30F1B96846A8}"/>
    <cellStyle name="Normal 4 2 2 5" xfId="6213" xr:uid="{DB0C6218-CF85-4CD9-94C2-CEE3F57A03D8}"/>
    <cellStyle name="Normal 4 2 3" xfId="2493" xr:uid="{C97203AB-EAF4-4286-AE0F-6CFA2E9833ED}"/>
    <cellStyle name="Normal 4 2 3 2" xfId="2504" xr:uid="{340B862C-D95C-43C7-A901-128D8D29E717}"/>
    <cellStyle name="Normal 4 2 3 2 2" xfId="4462" xr:uid="{C2D0D22D-12D1-4247-8A83-6A5A0DC7DD7F}"/>
    <cellStyle name="Normal 4 2 3 2 2 2" xfId="6563" xr:uid="{0A142396-ED72-4B25-9849-658D82550D21}"/>
    <cellStyle name="Normal 4 2 3 2 3" xfId="5340" xr:uid="{61653EE7-43D5-4E11-A70A-056C0B598768}"/>
    <cellStyle name="Normal 4 2 3 2 4" xfId="5344" xr:uid="{09BC583D-E2D6-4033-812E-DCBE90479421}"/>
    <cellStyle name="Normal 4 2 3 3" xfId="4463" xr:uid="{2CC34BF7-5677-4410-80C3-E136FAFB1F52}"/>
    <cellStyle name="Normal 4 2 3 3 2" xfId="4464" xr:uid="{38AF3005-493E-46B4-9299-232A3361678B}"/>
    <cellStyle name="Normal 4 2 3 3 2 2" xfId="6058" xr:uid="{C4BC8DD9-D4EC-4316-9B54-4F59714605EB}"/>
    <cellStyle name="Normal 4 2 3 3 2 2 2" xfId="6713" xr:uid="{4803E080-29E6-45E8-B35E-F4DCCDE7641A}"/>
    <cellStyle name="Normal 4 2 3 3 2 3" xfId="6585" xr:uid="{15080FFF-B470-40AE-A9DE-67230C29F397}"/>
    <cellStyle name="Normal 4 2 3 3 3" xfId="6057" xr:uid="{BB172BC6-E4B5-41C9-8AD3-7CCEE22F932E}"/>
    <cellStyle name="Normal 4 2 3 3 3 2" xfId="6712" xr:uid="{C0DB81C7-DD1E-4EEF-B8C7-8737FE80B3A7}"/>
    <cellStyle name="Normal 4 2 3 3 4" xfId="6584" xr:uid="{0D5C6C78-6B73-48B8-B348-B36F3DE0E691}"/>
    <cellStyle name="Normal 4 2 3 4" xfId="4465" xr:uid="{10852D0F-7A30-4F7E-AE8D-242542463549}"/>
    <cellStyle name="Normal 4 2 3 4 2" xfId="6059" xr:uid="{DCFAA90A-B21B-40E6-9CA1-E7E7DF82270D}"/>
    <cellStyle name="Normal 4 2 3 4 2 2" xfId="6714" xr:uid="{66111EC7-56D5-44A8-8B52-DF0DE84CA2D1}"/>
    <cellStyle name="Normal 4 2 3 4 3" xfId="6586" xr:uid="{5389394D-9141-4840-9937-CF75550D15AF}"/>
    <cellStyle name="Normal 4 2 3 5" xfId="4466" xr:uid="{6B8DFB3D-4317-41CD-8547-E961306FC341}"/>
    <cellStyle name="Normal 4 2 3 5 2" xfId="6060" xr:uid="{4444EC4B-AA6F-4EBF-A7B4-9CC226F54C3B}"/>
    <cellStyle name="Normal 4 2 3 5 2 2" xfId="6715" xr:uid="{D8B8B39B-7715-43BA-BF55-505438D37DDD}"/>
    <cellStyle name="Normal 4 2 3 5 3" xfId="6587" xr:uid="{74B0D299-0FEC-4630-B00E-BF4ABC85F935}"/>
    <cellStyle name="Normal 4 2 3 6" xfId="6056" xr:uid="{6A442A58-C55C-4319-812F-7296229A3ED0}"/>
    <cellStyle name="Normal 4 2 3 6 2" xfId="6711" xr:uid="{8764E829-DBA3-47A2-8B4F-DB9D028E024F}"/>
    <cellStyle name="Normal 4 2 3 7" xfId="6306" xr:uid="{7B9CDCF4-1C1B-42F8-9822-521B442AC6E5}"/>
    <cellStyle name="Normal 4 2 4" xfId="2494" xr:uid="{3BB6C9EE-7E66-4655-870E-917A00D22BE9}"/>
    <cellStyle name="Normal 4 2 4 2" xfId="4392" xr:uid="{7A7CD98E-3F64-429B-93C0-6FB0C137BE75}"/>
    <cellStyle name="Normal 4 2 4 2 2" xfId="4467" xr:uid="{905EDBD6-C83A-48AA-92F4-8C869E7E321A}"/>
    <cellStyle name="Normal 4 2 4 2 2 2" xfId="6588" xr:uid="{37BFF376-D806-4265-8F59-DB8B1A6E27F4}"/>
    <cellStyle name="Normal 4 2 4 2 3" xfId="4694" xr:uid="{B8FE4C10-90EA-44E3-8128-07FA40A7EC96}"/>
    <cellStyle name="Normal 4 2 4 2 3 2" xfId="6576" xr:uid="{8514A580-F8D6-49C5-B92C-A1EB3E66A0BB}"/>
    <cellStyle name="Normal 4 2 4 2 4" xfId="4613" xr:uid="{24FDEE28-BE48-4982-BDA4-78D3B70D5145}"/>
    <cellStyle name="Normal 4 2 4 2 4 2" xfId="6452" xr:uid="{85DC9A1B-D6E2-4521-B2AC-BE5C64F2B298}"/>
    <cellStyle name="Normal 4 2 4 2 5" xfId="6372" xr:uid="{4CED4FE8-0F93-49C9-8348-013907715D7C}"/>
    <cellStyle name="Normal 4 2 4 3" xfId="4576" xr:uid="{045B87C9-DDE6-4262-9F23-DCD67E6F7562}"/>
    <cellStyle name="Normal 4 2 4 3 2" xfId="5494" xr:uid="{5BE08C70-7323-470F-A51C-182A77521877}"/>
    <cellStyle name="Normal 4 2 4 3 2 2" xfId="6692" xr:uid="{B3473E25-EE2A-420E-9796-83495D788A03}"/>
    <cellStyle name="Normal 4 2 4 3 3" xfId="6075" xr:uid="{D8D9F844-B54E-4055-8E53-D1B469B754EC}"/>
    <cellStyle name="Normal 4 2 4 3 3 2" xfId="6726" xr:uid="{14912704-9721-4118-AE05-5EBD27E21D8C}"/>
    <cellStyle name="Normal 4 2 4 3 4" xfId="6440" xr:uid="{894F107B-101F-4717-A83E-A30482E21465}"/>
    <cellStyle name="Normal 4 2 4 4" xfId="4714" xr:uid="{6F12C1D0-C604-4218-B087-F9EE32C7258E}"/>
    <cellStyle name="Normal 4 2 4 4 2" xfId="6614" xr:uid="{0680A7FB-BE1A-4B90-B69B-7B9B8D6FB910}"/>
    <cellStyle name="Normal 4 2 4 5" xfId="6307" xr:uid="{1D142967-895C-4D0B-88E8-A8B2DDB3E819}"/>
    <cellStyle name="Normal 4 2 5" xfId="1168" xr:uid="{C2032E83-FE4A-477A-B326-1625080E2C00}"/>
    <cellStyle name="Normal 4 2 5 2" xfId="6055" xr:uid="{2C56FF4A-C4E3-4D13-B63D-3096853C527F}"/>
    <cellStyle name="Normal 4 2 5 2 2" xfId="6710" xr:uid="{1BBCCE6B-59E7-4BCC-8E08-2CFC918E7C4E}"/>
    <cellStyle name="Normal 4 2 5 3" xfId="6304" xr:uid="{06765C9A-6D6A-49DE-89DA-FB5BD54B759D}"/>
    <cellStyle name="Normal 4 2 6" xfId="4558" xr:uid="{D2CA33D0-1D47-4435-B877-553825D2F7B2}"/>
    <cellStyle name="Normal 4 2 6 2" xfId="6455" xr:uid="{0DA1C02D-0302-40F4-A019-F66581AC5BD3}"/>
    <cellStyle name="Normal 4 2 7" xfId="5342" xr:uid="{38640EA3-4CB8-478F-8E34-AB9587A40F29}"/>
    <cellStyle name="Normal 4 2 7 2" xfId="6419" xr:uid="{EE0E89FD-9AF5-47EC-BC89-39B88004071E}"/>
    <cellStyle name="Normal 4 2 8" xfId="6206" xr:uid="{158A2F53-4109-422C-8536-5E1B22A3BE3B}"/>
    <cellStyle name="Normal 4 3" xfId="528" xr:uid="{E9632B36-A2DE-4855-A64E-661CBECC1A89}"/>
    <cellStyle name="Normal 4 3 2" xfId="1170" xr:uid="{F9B26712-F93D-444C-BD28-3C32087EFB02}"/>
    <cellStyle name="Normal 4 3 2 2" xfId="1171" xr:uid="{80F303AB-A4E4-4B9A-89D9-181FF611E808}"/>
    <cellStyle name="Normal 4 3 2 2 2" xfId="6220" xr:uid="{B694E4DA-B1D6-4F75-BB6C-39460BD7C0C7}"/>
    <cellStyle name="Normal 4 3 2 3" xfId="1172" xr:uid="{3BA85404-0B97-4CCB-B159-EA8630E3ACC8}"/>
    <cellStyle name="Normal 4 3 2 3 2" xfId="6305" xr:uid="{CF7FA9DD-E9FA-4852-8CEC-DC63703B5E9D}"/>
    <cellStyle name="Normal 4 3 2 4" xfId="6208" xr:uid="{4154A5AE-9B4D-4CD7-BD04-D1D94939E709}"/>
    <cellStyle name="Normal 4 3 3" xfId="1169" xr:uid="{82737DAC-F67E-4C72-8DC9-416350A36B57}"/>
    <cellStyle name="Normal 4 3 3 2" xfId="4434" xr:uid="{825EB56A-F21E-40AD-B6F9-0E1138B5D15C}"/>
    <cellStyle name="Normal 4 3 3 3" xfId="6221" xr:uid="{A8AFB753-4FA4-4A38-9604-2E76A95F7ACE}"/>
    <cellStyle name="Normal 4 3 4" xfId="2812" xr:uid="{E4BC971E-59E2-4EB4-8CEB-8ECF14273838}"/>
    <cellStyle name="Normal 4 3 4 2" xfId="6222" xr:uid="{683FEEED-E3F6-4C54-A5F7-41B196EB8B01}"/>
    <cellStyle name="Normal 4 3 4 2 2" xfId="6738" xr:uid="{152D068C-2967-40BF-8964-83D8B7913F73}"/>
    <cellStyle name="Normal 4 3 5" xfId="2813" xr:uid="{31297A79-0187-466C-8E7A-85A3B981C645}"/>
    <cellStyle name="Normal 4 3 5 2" xfId="2814" xr:uid="{64FBCCE7-6FED-47FB-BC2C-ACC7031FC57D}"/>
    <cellStyle name="Normal 4 3 5 2 2" xfId="6224" xr:uid="{BA6ACB6C-DC88-4F41-805E-172D198D2E03}"/>
    <cellStyle name="Normal 4 3 5 3" xfId="2815" xr:uid="{6E85CA8D-30DC-41C2-B597-1A23D0A6DC28}"/>
    <cellStyle name="Normal 4 3 5 3 2" xfId="2816" xr:uid="{437ECB73-417C-4E5D-8F47-D24842BE6B9D}"/>
    <cellStyle name="Normal 4 3 5 3 2 2" xfId="6226" xr:uid="{DF970739-C099-46EE-9A32-DC20F64D5932}"/>
    <cellStyle name="Normal 4 3 5 3 3" xfId="4311" xr:uid="{9B328243-E141-4F03-9564-C19F98166649}"/>
    <cellStyle name="Normal 4 3 5 3 3 2" xfId="6229" xr:uid="{EE1C3516-612E-4A67-A292-920B2B7DC343}"/>
    <cellStyle name="Normal 4 3 5 3 4" xfId="6225" xr:uid="{AA1721B0-3886-4D7C-BB0D-2B68D758EAF7}"/>
    <cellStyle name="Normal 4 3 5 4" xfId="6223" xr:uid="{163DDBD5-04A1-46D2-A6B0-970E7FF5C1BF}"/>
    <cellStyle name="Normal 4 3 6" xfId="4314" xr:uid="{68ABFB8A-C987-4788-AB00-0C2241F0D81A}"/>
    <cellStyle name="Normal 4 3 7" xfId="6148" xr:uid="{FF088019-13EE-445B-A99B-9447B31F9062}"/>
    <cellStyle name="Normal 4 3 8" xfId="6207" xr:uid="{4AA9CD93-CD3D-4000-BBFE-DFB856D9BC98}"/>
    <cellStyle name="Normal 4 4" xfId="453" xr:uid="{215113DB-E036-4750-8094-6245413DA9EB}"/>
    <cellStyle name="Normal 4 4 2" xfId="2495" xr:uid="{8B23C3C8-5E47-4A3D-8462-43852FFCEE52}"/>
    <cellStyle name="Normal 4 4 2 2" xfId="5348" xr:uid="{762197CE-47D5-4518-9CAE-02F12402DDEC}"/>
    <cellStyle name="Normal 4 4 2 2 2" xfId="6669" xr:uid="{6F80C740-0D5F-4B6C-82B6-47F22E11FF17}"/>
    <cellStyle name="Normal 4 4 3" xfId="2503" xr:uid="{8D802F23-7C0B-4DFE-8CC3-30A0264B0F2B}"/>
    <cellStyle name="Normal 4 4 3 2" xfId="4317" xr:uid="{FC979DDB-FB83-4D77-B7B6-4E88E064E0C5}"/>
    <cellStyle name="Normal 4 4 3 2 2" xfId="6316" xr:uid="{CE3F585F-ABDA-49C8-8412-04607A583FB8}"/>
    <cellStyle name="Normal 4 4 3 3" xfId="4316" xr:uid="{F52F7860-16CA-4274-9DE9-18EC7B094BC2}"/>
    <cellStyle name="Normal 4 4 3 3 2" xfId="6315" xr:uid="{A8CFC514-30ED-4B1B-B89A-B273E531CD96}"/>
    <cellStyle name="Normal 4 4 3 4" xfId="6314" xr:uid="{47B440B3-905B-413F-8764-F2795154B92F}"/>
    <cellStyle name="Normal 4 4 4" xfId="4747" xr:uid="{934652B1-A3BD-4A38-AF73-E40BD21A7E2E}"/>
    <cellStyle name="Normal 4 4 4 2" xfId="5339" xr:uid="{1EBA831A-F0E3-4454-8B08-DFEDFDB447D4}"/>
    <cellStyle name="Normal 4 4 5" xfId="6147" xr:uid="{43681CDD-0EF0-4D08-9737-5BBACFB6799F}"/>
    <cellStyle name="Normal 4 4 5 2" xfId="6734" xr:uid="{10AFFED3-3710-418D-BED8-77FCBF573F59}"/>
    <cellStyle name="Normal 4 4 6" xfId="5343" xr:uid="{677C4F26-A9AE-477C-A01A-EF5ABAAABAAA}"/>
    <cellStyle name="Normal 4 4 6 2" xfId="6675" xr:uid="{3CAA8CED-E3DC-4D43-B2F7-7D447B9FF1E1}"/>
    <cellStyle name="Normal 4 4 7" xfId="6301" xr:uid="{3E41D5E8-AC23-4900-865D-5207D269917B}"/>
    <cellStyle name="Normal 4 5" xfId="2496" xr:uid="{A7746C4F-2EAB-4374-B2E6-77EE09C1155E}"/>
    <cellStyle name="Normal 4 5 2" xfId="4391" xr:uid="{27B88F03-E261-4FF3-8016-1ED4CA6C6365}"/>
    <cellStyle name="Normal 4 5 2 2" xfId="6371" xr:uid="{8C319943-6833-479C-BC81-152387FB75B8}"/>
    <cellStyle name="Normal 4 5 3" xfId="5493" xr:uid="{FE751F50-01CD-4C4E-A094-19C518F08BD3}"/>
    <cellStyle name="Normal 4 5 4" xfId="6308" xr:uid="{44810803-C457-4BE5-B14B-F2A219FB5625}"/>
    <cellStyle name="Normal 4 6" xfId="2497" xr:uid="{E7294C62-DBE9-4782-BF01-D4E15FE2249D}"/>
    <cellStyle name="Normal 4 6 2" xfId="6309" xr:uid="{8363E26D-2CCD-4509-9A86-5ACB5C6464EB}"/>
    <cellStyle name="Normal 4 7" xfId="900" xr:uid="{00ACA149-6ACE-4999-8FEB-E8C2DDCBA9A9}"/>
    <cellStyle name="Normal 4 8" xfId="5341" xr:uid="{0326BB5E-7B5E-425E-AE94-AB3B17F77BE0}"/>
    <cellStyle name="Normal 40" xfId="4393" xr:uid="{E29032DE-4EA0-49B6-B33B-0DA83827DF2D}"/>
    <cellStyle name="Normal 40 2" xfId="4394" xr:uid="{96BEC679-EE9C-4145-8B45-81249F271142}"/>
    <cellStyle name="Normal 40 2 2" xfId="4395" xr:uid="{83B46890-90F9-401A-8558-CA4613A82A7A}"/>
    <cellStyle name="Normal 40 2 2 2" xfId="6375" xr:uid="{6A0708EC-FF6D-4492-AA72-C4E6CC56D876}"/>
    <cellStyle name="Normal 40 2 3" xfId="6374" xr:uid="{83D8F74E-B7B5-4918-986F-CC65A95C2E74}"/>
    <cellStyle name="Normal 40 3" xfId="4396" xr:uid="{287BEB74-24CC-4863-B7A9-B652DC4061ED}"/>
    <cellStyle name="Normal 40 3 2" xfId="6376" xr:uid="{1DD4C304-415E-4BCC-985E-E222147B8D52}"/>
    <cellStyle name="Normal 40 4" xfId="6373" xr:uid="{A4D32E66-F8E8-4E99-AE13-EA76BEDBAFC7}"/>
    <cellStyle name="Normal 41" xfId="4397" xr:uid="{D5452428-DB64-4EC2-88F1-B2859F9A8495}"/>
    <cellStyle name="Normal 41 2" xfId="4398" xr:uid="{1F582107-D94E-4DA2-B935-D225820904B2}"/>
    <cellStyle name="Normal 41 2 2" xfId="6378" xr:uid="{702D014C-CD4B-43C5-9EC8-F47E03E9DEB3}"/>
    <cellStyle name="Normal 41 3" xfId="6377" xr:uid="{6FA06D35-EC05-49BD-83EA-DBCD313FF33C}"/>
    <cellStyle name="Normal 42" xfId="4399" xr:uid="{9B0F5836-9B97-40FD-BF23-AD241081305B}"/>
    <cellStyle name="Normal 42 2" xfId="4400" xr:uid="{BFE915E4-31F2-4EC4-B817-7FCEDE5D8106}"/>
    <cellStyle name="Normal 42 2 2" xfId="6380" xr:uid="{FFC7FA61-7099-4450-A2B6-BA055FC95A74}"/>
    <cellStyle name="Normal 42 3" xfId="6379" xr:uid="{F5268C3E-3A42-4B35-B751-FEC527E5969C}"/>
    <cellStyle name="Normal 43" xfId="4401" xr:uid="{E7317A2D-720C-4D82-91B3-F3A16E487F0B}"/>
    <cellStyle name="Normal 43 2" xfId="4402" xr:uid="{97C45121-9D98-4B28-B252-10A20089C08A}"/>
    <cellStyle name="Normal 43 2 2" xfId="6382" xr:uid="{4860FC85-DE47-4439-B7A8-A08A0353CBAA}"/>
    <cellStyle name="Normal 43 3" xfId="6381" xr:uid="{D52ABD51-9BEB-4E0D-9BA2-696091168EEC}"/>
    <cellStyle name="Normal 44" xfId="4412" xr:uid="{5621D2B4-154E-433C-A8FE-C6F56382881C}"/>
    <cellStyle name="Normal 44 2" xfId="4413" xr:uid="{C3BF7670-7E09-4E77-8C9B-4D54EDC134AD}"/>
    <cellStyle name="Normal 44 2 2" xfId="6389" xr:uid="{9A5F0A11-803C-4CF7-8FFA-D8E8691DC78C}"/>
    <cellStyle name="Normal 44 3" xfId="6388" xr:uid="{B6A8E546-9324-46FF-8EF9-24C780A8A9EC}"/>
    <cellStyle name="Normal 45" xfId="4674" xr:uid="{90368CDA-EE71-4D7F-8720-07FC8E16BE43}"/>
    <cellStyle name="Normal 45 2" xfId="5324" xr:uid="{9A8B9E57-81A4-4CE2-9B99-59D49A0A6665}"/>
    <cellStyle name="Normal 45 2 2" xfId="6660" xr:uid="{EB30705A-51CE-4794-A652-450F08792373}"/>
    <cellStyle name="Normal 45 3" xfId="5323" xr:uid="{6F4C093D-CBE6-4199-BCCD-AF79164ADB28}"/>
    <cellStyle name="Normal 45 3 2" xfId="6659" xr:uid="{50A379D0-0AE3-4E07-8D0B-7FC569A9E815}"/>
    <cellStyle name="Normal 45 4" xfId="6572" xr:uid="{55BDDB1A-F217-422F-8CB9-F81928E8153C}"/>
    <cellStyle name="Normal 46" xfId="5363" xr:uid="{7D7219E1-2ADC-4FA5-B940-9767A1A3181F}"/>
    <cellStyle name="Normal 46 2" xfId="6681" xr:uid="{0CA98414-C8E3-48B8-BE44-54D1B7BB45F3}"/>
    <cellStyle name="Normal 47" xfId="5362" xr:uid="{5FA0C555-D4D0-4CD7-8766-E784F3D76704}"/>
    <cellStyle name="Normal 47 2" xfId="6146" xr:uid="{69A2A348-50C1-4F27-8BF5-DED45C3C52F5}"/>
    <cellStyle name="Normal 47 2 2" xfId="6733" xr:uid="{02383240-F871-46B9-A6C3-82BA35C38FBD}"/>
    <cellStyle name="Normal 47 3" xfId="6680" xr:uid="{A973ED08-9A8A-4FA7-A0E6-21BD95745021}"/>
    <cellStyle name="Normal 48" xfId="5352" xr:uid="{C700BA19-F97D-4D19-9BFD-DBAB76575E5A}"/>
    <cellStyle name="Normal 48 2" xfId="6676" xr:uid="{91800026-68AA-4B67-A523-D7E1D0A115C9}"/>
    <cellStyle name="Normal 5" xfId="89" xr:uid="{3E32A757-1105-4BF2-BE5E-A3FCF892B08C}"/>
    <cellStyle name="Normal 5 10" xfId="291" xr:uid="{2FEF5860-49D3-47A6-A671-74BC0516903A}"/>
    <cellStyle name="Normal 5 10 2" xfId="529" xr:uid="{B1D84C1B-8538-4355-AD9F-8E7669416051}"/>
    <cellStyle name="Normal 5 10 2 2" xfId="1173" xr:uid="{C91436C8-C5A6-495F-93AA-4F2EE75EFF37}"/>
    <cellStyle name="Normal 5 10 2 3" xfId="2817" xr:uid="{DB02216D-0A53-4A0B-9F47-C9909D450A4A}"/>
    <cellStyle name="Normal 5 10 2 4" xfId="2818" xr:uid="{A4016D50-9984-41C6-8D0C-5B0712C958DE}"/>
    <cellStyle name="Normal 5 10 3" xfId="1174" xr:uid="{140DF0EA-3867-41AC-A643-14FB6AE9A7AE}"/>
    <cellStyle name="Normal 5 10 3 2" xfId="2819" xr:uid="{2A4D55EC-B058-45CA-9758-8E0126CD7E11}"/>
    <cellStyle name="Normal 5 10 3 3" xfId="2820" xr:uid="{C913A4B8-6553-4114-886B-FFF37464CA60}"/>
    <cellStyle name="Normal 5 10 3 4" xfId="2821" xr:uid="{E6C26109-7B31-4164-A777-F3775F7A5EC3}"/>
    <cellStyle name="Normal 5 10 4" xfId="2822" xr:uid="{A62AE199-E2D3-4F48-B071-D4728CEF4520}"/>
    <cellStyle name="Normal 5 10 5" xfId="2823" xr:uid="{CEA41880-0532-491C-A1AA-84BFCC4B3986}"/>
    <cellStyle name="Normal 5 10 6" xfId="2824" xr:uid="{4E480F19-2514-4D5F-95B1-F6C8ACE8AB6C}"/>
    <cellStyle name="Normal 5 11" xfId="292" xr:uid="{DFBE1728-D278-4B9E-8539-C0F3D24245EC}"/>
    <cellStyle name="Normal 5 11 2" xfId="1175" xr:uid="{C80285EE-5C1B-43A6-9655-D32160180A84}"/>
    <cellStyle name="Normal 5 11 2 2" xfId="2825" xr:uid="{5EDE977C-3F65-4FF0-9020-3586662F61CD}"/>
    <cellStyle name="Normal 5 11 2 2 2" xfId="4403" xr:uid="{BC345A00-D3DF-465D-B6FE-A5D0F7252784}"/>
    <cellStyle name="Normal 5 11 2 2 2 2" xfId="6383" xr:uid="{0190E956-2B4B-4323-844B-BE4F42FDEA0F}"/>
    <cellStyle name="Normal 5 11 2 2 3" xfId="4681" xr:uid="{A33A22CC-4E5A-4801-814C-47EDDB86A473}"/>
    <cellStyle name="Normal 5 11 2 3" xfId="2826" xr:uid="{80125F34-5767-4732-954C-A60EAF0377BA}"/>
    <cellStyle name="Normal 5 11 2 4" xfId="2827" xr:uid="{B50CFDDB-6AB5-4F2E-9CBF-670BB0CA4F17}"/>
    <cellStyle name="Normal 5 11 3" xfId="2828" xr:uid="{A573841B-D0B4-415B-B82A-4D789B423329}"/>
    <cellStyle name="Normal 5 11 3 2" xfId="6740" xr:uid="{68DC12E1-4FD8-4FF1-9332-6058808FA551}"/>
    <cellStyle name="Normal 5 11 4" xfId="2829" xr:uid="{9A2F7C6D-35DA-43A6-8FD6-549FBFD8191F}"/>
    <cellStyle name="Normal 5 11 4 2" xfId="4577" xr:uid="{2D6498FE-9FBA-4A05-8446-944272B25ADC}"/>
    <cellStyle name="Normal 5 11 4 2 2" xfId="6639" xr:uid="{AA682B4A-B0F7-43D6-8EE8-2DC75A35138D}"/>
    <cellStyle name="Normal 5 11 4 3" xfId="4682" xr:uid="{8C4D5793-5951-4997-83EE-D3B41F4FE807}"/>
    <cellStyle name="Normal 5 11 4 4" xfId="4606" xr:uid="{E26969AE-5200-4259-A3C8-E32624971782}"/>
    <cellStyle name="Normal 5 11 4 4 2" xfId="6441" xr:uid="{DA9EA9FF-A526-4406-8269-148C951F914C}"/>
    <cellStyle name="Normal 5 11 5" xfId="2830" xr:uid="{398A2FDC-E947-45D3-B5D2-F59349D96A8D}"/>
    <cellStyle name="Normal 5 12" xfId="1176" xr:uid="{203AE70B-F7AD-4227-8C9D-208236B02B47}"/>
    <cellStyle name="Normal 5 12 2" xfId="2831" xr:uid="{ADBC1406-CCCE-402B-AA41-293C7AA5402D}"/>
    <cellStyle name="Normal 5 12 2 2" xfId="6064" xr:uid="{77BEE8D0-9A43-486E-8436-282651F9C6C4}"/>
    <cellStyle name="Normal 5 12 2 2 2" xfId="6718" xr:uid="{CE615DDC-4792-4B41-9F45-59E2F3962F7D}"/>
    <cellStyle name="Normal 5 12 3" xfId="2832" xr:uid="{B8EBC215-C21F-46E8-A9D8-7CB6A1FE94F3}"/>
    <cellStyle name="Normal 5 12 4" xfId="2833" xr:uid="{89283B4C-2802-4B11-905E-7869068C344F}"/>
    <cellStyle name="Normal 5 13" xfId="901" xr:uid="{A12CBDDB-A53F-46A4-8880-F3D27372257B}"/>
    <cellStyle name="Normal 5 13 2" xfId="2834" xr:uid="{10382275-B9E8-48CA-9DA5-94CD7681CDFA}"/>
    <cellStyle name="Normal 5 13 3" xfId="2835" xr:uid="{D2B393C7-F3B9-44BC-A4EC-100AC6725591}"/>
    <cellStyle name="Normal 5 13 4" xfId="2836" xr:uid="{3DF8CDD0-35A5-421C-8865-1B808F75DD11}"/>
    <cellStyle name="Normal 5 14" xfId="2837" xr:uid="{7DB2A4B5-0ADA-4CA7-B8A5-F4E23D3E5295}"/>
    <cellStyle name="Normal 5 14 2" xfId="2838" xr:uid="{94BC4E56-353C-446C-9A9F-B57641829671}"/>
    <cellStyle name="Normal 5 15" xfId="2839" xr:uid="{C07DE30B-7F54-4B67-B72D-F2224CE104F6}"/>
    <cellStyle name="Normal 5 16" xfId="2840" xr:uid="{A6A876F8-83AC-415C-8496-0D9B0E379404}"/>
    <cellStyle name="Normal 5 17" xfId="2841" xr:uid="{24D7316E-4E57-4826-AB81-E87E08A1EAA2}"/>
    <cellStyle name="Normal 5 18" xfId="6736" xr:uid="{A2DD4FA7-C39B-4D9E-853E-E40A82A7B3C1}"/>
    <cellStyle name="Normal 5 2" xfId="90" xr:uid="{D64A869C-E6B8-40DB-8289-F4DA11211471}"/>
    <cellStyle name="Normal 5 2 2" xfId="187" xr:uid="{4F8BFEA5-73D2-4CD6-9A21-A5D2C6D841A0}"/>
    <cellStyle name="Normal 5 2 2 2" xfId="188" xr:uid="{864733D5-6AAA-48DB-9572-004D21EECB28}"/>
    <cellStyle name="Normal 5 2 2 2 2" xfId="189" xr:uid="{FE1F410B-4B9A-4E43-B8A8-2D9A6815F85A}"/>
    <cellStyle name="Normal 5 2 2 2 2 2" xfId="190" xr:uid="{AB937264-295F-4420-998B-E0F4FF44CB70}"/>
    <cellStyle name="Normal 5 2 2 2 3" xfId="191" xr:uid="{983159D2-95EF-4E84-918D-355F2A2B936E}"/>
    <cellStyle name="Normal 5 2 2 2 4" xfId="4670" xr:uid="{639587D5-3E92-499E-B6D7-CCCFD3060BC2}"/>
    <cellStyle name="Normal 5 2 2 2 4 2" xfId="6564" xr:uid="{179F13F9-803C-4A2C-9A80-4C0AD0509BD3}"/>
    <cellStyle name="Normal 5 2 2 2 5" xfId="5300" xr:uid="{F6AFE131-BCE2-4833-AA07-F040DE774F06}"/>
    <cellStyle name="Normal 5 2 2 2 6" xfId="6081" xr:uid="{0C7F8227-4121-412A-B25B-D8F159C3E808}"/>
    <cellStyle name="Normal 5 2 2 3" xfId="192" xr:uid="{D4B72278-03A2-4ED3-9BE0-AA3D884D87EC}"/>
    <cellStyle name="Normal 5 2 2 3 2" xfId="193" xr:uid="{2FB1539D-7A91-4B40-820F-EFBE42979B74}"/>
    <cellStyle name="Normal 5 2 2 4" xfId="194" xr:uid="{D4373277-8A2E-4474-AF05-1F6A1920B695}"/>
    <cellStyle name="Normal 5 2 2 5" xfId="293" xr:uid="{0AC1F8B2-37C5-4834-98CA-38DC492FF293}"/>
    <cellStyle name="Normal 5 2 2 5 2" xfId="6415" xr:uid="{7BF73ADF-801D-48C2-A2AF-E41DC5A0B064}"/>
    <cellStyle name="Normal 5 2 2 6" xfId="4596" xr:uid="{953D19DC-4F46-47DE-AEF7-3E7400CE04E5}"/>
    <cellStyle name="Normal 5 2 2 7" xfId="5329" xr:uid="{E115E451-97AF-46EA-A19B-87F21CCD8E64}"/>
    <cellStyle name="Normal 5 2 2 8" xfId="6294" xr:uid="{4968034E-AAA8-4A43-BBF4-E9E992C0DD4A}"/>
    <cellStyle name="Normal 5 2 3" xfId="195" xr:uid="{A664E4C8-5CE4-4C92-BD1A-C74CBD41E900}"/>
    <cellStyle name="Normal 5 2 3 2" xfId="196" xr:uid="{E38FFDE8-E02A-4D75-9FA5-1F614B1F06C8}"/>
    <cellStyle name="Normal 5 2 3 2 2" xfId="197" xr:uid="{3CD8A696-E32F-4908-8582-53AAA1340B29}"/>
    <cellStyle name="Normal 5 2 3 2 2 2" xfId="6065" xr:uid="{D866DA5D-09FF-4030-8B86-11DF75ABC13B}"/>
    <cellStyle name="Normal 5 2 3 2 2 2 2" xfId="6719" xr:uid="{19C29436-7CF2-41FE-BABE-4CDC03EB7953}"/>
    <cellStyle name="Normal 5 2 3 2 2 3" xfId="6090" xr:uid="{4E3D32C2-9F1E-44F8-ADA2-8ABA4AB17188}"/>
    <cellStyle name="Normal 5 2 3 2 3" xfId="4559" xr:uid="{24423DC7-02FA-4C81-BCB0-188200D6749D}"/>
    <cellStyle name="Normal 5 2 3 2 3 2" xfId="6143" xr:uid="{20800A72-8B79-40AB-932F-776A0EBB9B98}"/>
    <cellStyle name="Normal 5 2 3 2 3 3" xfId="6565" xr:uid="{93BC4739-1CFF-4A46-836E-CC1B1CBCBFA8}"/>
    <cellStyle name="Normal 5 2 3 2 4" xfId="5301" xr:uid="{15C89FBA-948A-4A47-9F11-BDCC7C17DA2E}"/>
    <cellStyle name="Normal 5 2 3 2 4 2" xfId="6142" xr:uid="{159CAAF5-6FB8-41C8-BFE0-032F1EF0C820}"/>
    <cellStyle name="Normal 5 2 3 2 4 2 2" xfId="6730" xr:uid="{AE0E54AF-EE1A-4D44-9269-7562E20BDCC6}"/>
    <cellStyle name="Normal 5 2 3 2 5" xfId="6095" xr:uid="{39E85378-0831-457A-992E-F8C873C7BC03}"/>
    <cellStyle name="Normal 5 2 3 3" xfId="198" xr:uid="{AE7ACE02-74F6-46FF-9740-88CB05FF2047}"/>
    <cellStyle name="Normal 5 2 3 3 2" xfId="4742" xr:uid="{D910CE01-D21E-4F4C-8EEC-BF13E5B18FB6}"/>
    <cellStyle name="Normal 5 2 3 3 2 2" xfId="6632" xr:uid="{4A9CB947-27A4-43CB-9A83-6F63DB57E1A8}"/>
    <cellStyle name="Normal 5 2 3 3 3" xfId="6038" xr:uid="{4BFEAE72-6E4F-4205-819C-C4CD5FA5C1FD}"/>
    <cellStyle name="Normal 5 2 3 3 3 2" xfId="6694" xr:uid="{2174F09A-3F1D-4F19-841E-178A8DD3BB5B}"/>
    <cellStyle name="Normal 5 2 3 3 4" xfId="6089" xr:uid="{825A98E8-C273-4412-8F24-B4CED7127B6F}"/>
    <cellStyle name="Normal 5 2 3 4" xfId="4404" xr:uid="{2EA5BE4C-0896-489A-994B-876A51AD39B2}"/>
    <cellStyle name="Normal 5 2 3 4 2" xfId="4715" xr:uid="{2AC92A62-A1C2-43DF-B689-0676F7C8F286}"/>
    <cellStyle name="Normal 5 2 3 4 2 2" xfId="6615" xr:uid="{B81B95BD-1AD3-4050-B1F6-38E65C86F12B}"/>
    <cellStyle name="Normal 5 2 3 4 3" xfId="6442" xr:uid="{8AD25249-DB56-4358-8ECE-2DCF46EE3E94}"/>
    <cellStyle name="Normal 5 2 3 5" xfId="4597" xr:uid="{BF8BB369-3D40-4539-A2E1-CAE26F7755FC}"/>
    <cellStyle name="Normal 5 2 3 6" xfId="5321" xr:uid="{5E979346-C849-49D2-8273-0C26A2F49BE5}"/>
    <cellStyle name="Normal 5 2 3 6 2" xfId="6421" xr:uid="{DDC76B16-9BEB-4988-81BF-ADD42AC58338}"/>
    <cellStyle name="Normal 5 2 3 7" xfId="5330" xr:uid="{A61091CD-230B-491A-8752-A6A82CE1DB24}"/>
    <cellStyle name="Normal 5 2 3 8" xfId="6384" xr:uid="{A970AE67-C777-49F3-8383-FB3D5ACFE9B8}"/>
    <cellStyle name="Normal 5 2 4" xfId="199" xr:uid="{12413A71-0C18-49F7-8E94-131410C161DD}"/>
    <cellStyle name="Normal 5 2 4 2" xfId="200" xr:uid="{D3C658B1-D6AB-4917-ACE1-21AE3D8CD52C}"/>
    <cellStyle name="Normal 5 2 5" xfId="201" xr:uid="{706D47C6-40BF-488A-8596-3E276D79ADB4}"/>
    <cellStyle name="Normal 5 2 6" xfId="186" xr:uid="{A55C7C6B-2ED5-4CFC-A4C2-18B394EE60CF}"/>
    <cellStyle name="Normal 5 2 7" xfId="6209" xr:uid="{C355F5A8-1668-4A4A-A7A2-150B97C0670B}"/>
    <cellStyle name="Normal 5 3" xfId="91" xr:uid="{5CF8CBE5-F105-47AB-BBFD-0F6C2A9C2EAD}"/>
    <cellStyle name="Normal 5 3 2" xfId="4406" xr:uid="{B5FD9E3A-7DB4-40C0-8903-E0E5668BB19E}"/>
    <cellStyle name="Normal 5 3 3" xfId="4405" xr:uid="{80FA048E-29ED-4774-9975-8A6962D4DE63}"/>
    <cellStyle name="Normal 5 3 3 2" xfId="6385" xr:uid="{6E6356D3-ACD8-49D6-AFB6-4272E9F5030A}"/>
    <cellStyle name="Normal 5 4" xfId="92" xr:uid="{1CFFD93D-51A1-4468-982D-49C0B140E0E0}"/>
    <cellStyle name="Normal 5 4 10" xfId="2842" xr:uid="{599A12FB-0966-4E27-A053-15C23DA7B00A}"/>
    <cellStyle name="Normal 5 4 11" xfId="2843" xr:uid="{9453B590-4F52-4F47-9A7A-9D8CE533D45B}"/>
    <cellStyle name="Normal 5 4 2" xfId="93" xr:uid="{436752F4-4F2B-4EDA-A19A-262983B92B29}"/>
    <cellStyle name="Normal 5 4 2 2" xfId="94" xr:uid="{D58EB5DC-4115-46B1-9CDD-CC8960891270}"/>
    <cellStyle name="Normal 5 4 2 2 2" xfId="294" xr:uid="{36D0B3DA-8423-47E0-8711-4ABC0EE0C014}"/>
    <cellStyle name="Normal 5 4 2 2 2 2" xfId="530" xr:uid="{8EF188A7-4441-47F5-B806-946A522FFD14}"/>
    <cellStyle name="Normal 5 4 2 2 2 2 2" xfId="531" xr:uid="{4E9FEF95-B7FC-4C6D-ABF7-6300388202F4}"/>
    <cellStyle name="Normal 5 4 2 2 2 2 2 2" xfId="1177" xr:uid="{4C100916-9F0A-4C2E-87BB-A5A2D53F3FF8}"/>
    <cellStyle name="Normal 5 4 2 2 2 2 2 2 2" xfId="1178" xr:uid="{272C39F2-BAC9-4F3B-BD3D-1912D00E6DAC}"/>
    <cellStyle name="Normal 5 4 2 2 2 2 2 2 2 2" xfId="5495" xr:uid="{C63A0911-59B8-4764-9562-D8B1B8697066}"/>
    <cellStyle name="Normal 5 4 2 2 2 2 2 2 3" xfId="5496" xr:uid="{06838291-8222-4A05-A78D-0C16F07718A2}"/>
    <cellStyle name="Normal 5 4 2 2 2 2 2 3" xfId="1179" xr:uid="{FB29C59F-6A7B-41A9-BCC8-6FC8754F1DF2}"/>
    <cellStyle name="Normal 5 4 2 2 2 2 2 3 2" xfId="5497" xr:uid="{18ABE830-6966-4C0F-970B-52714564ED40}"/>
    <cellStyle name="Normal 5 4 2 2 2 2 2 4" xfId="5498" xr:uid="{2BDFD0B7-4025-4E18-B190-7F26BE15A3ED}"/>
    <cellStyle name="Normal 5 4 2 2 2 2 3" xfId="1180" xr:uid="{987B0039-9468-45C9-BA62-E6CE438E62A7}"/>
    <cellStyle name="Normal 5 4 2 2 2 2 3 2" xfId="1181" xr:uid="{D396E62B-3D47-4862-A05E-7EC51D35B733}"/>
    <cellStyle name="Normal 5 4 2 2 2 2 3 2 2" xfId="5499" xr:uid="{7623DE9C-5180-4D80-89A7-8FD7992E2B02}"/>
    <cellStyle name="Normal 5 4 2 2 2 2 3 3" xfId="5500" xr:uid="{E8EA0641-7C32-4870-90FD-DEAFDD446C9E}"/>
    <cellStyle name="Normal 5 4 2 2 2 2 4" xfId="1182" xr:uid="{26CC05DE-9954-495C-8D55-B9CC5A2F7CD3}"/>
    <cellStyle name="Normal 5 4 2 2 2 2 4 2" xfId="5501" xr:uid="{C4D253D7-1162-4189-ACE1-377B7EFEFC54}"/>
    <cellStyle name="Normal 5 4 2 2 2 2 5" xfId="5502" xr:uid="{F177C869-6E7F-4F55-B026-AF282AEF8D63}"/>
    <cellStyle name="Normal 5 4 2 2 2 3" xfId="532" xr:uid="{146E6ACD-402F-41A2-9E86-B5D528F7D843}"/>
    <cellStyle name="Normal 5 4 2 2 2 3 2" xfId="1183" xr:uid="{731B4849-22D0-4BA6-9CBE-65D2E8839169}"/>
    <cellStyle name="Normal 5 4 2 2 2 3 2 2" xfId="1184" xr:uid="{79167475-313A-4A98-9E04-93B33C91193D}"/>
    <cellStyle name="Normal 5 4 2 2 2 3 2 2 2" xfId="5503" xr:uid="{BEDF7F92-005F-4C17-AB31-178839EA8040}"/>
    <cellStyle name="Normal 5 4 2 2 2 3 2 3" xfId="5504" xr:uid="{F5D99508-6D42-45F5-89EA-4B7D880AAF40}"/>
    <cellStyle name="Normal 5 4 2 2 2 3 3" xfId="1185" xr:uid="{863278A4-0C8E-4A70-8C5E-D2F034898C1C}"/>
    <cellStyle name="Normal 5 4 2 2 2 3 3 2" xfId="5505" xr:uid="{E85EB9DE-B0A9-4EA1-B978-E6DEAA63B2AE}"/>
    <cellStyle name="Normal 5 4 2 2 2 3 4" xfId="2844" xr:uid="{3FE4FC94-AC46-4046-A29B-9DC2321180B9}"/>
    <cellStyle name="Normal 5 4 2 2 2 4" xfId="1186" xr:uid="{73B0E12C-0267-4C4C-AE67-10D903277912}"/>
    <cellStyle name="Normal 5 4 2 2 2 4 2" xfId="1187" xr:uid="{0AF98837-80A6-4A6D-A7EF-DBDDBA2E92E8}"/>
    <cellStyle name="Normal 5 4 2 2 2 4 2 2" xfId="5506" xr:uid="{09346202-A84E-43DF-A22B-95EC00F0CCF6}"/>
    <cellStyle name="Normal 5 4 2 2 2 4 3" xfId="5507" xr:uid="{8D16B45E-5C9D-4802-BE7D-7FF0645A105E}"/>
    <cellStyle name="Normal 5 4 2 2 2 5" xfId="1188" xr:uid="{CC11ACD7-AD31-47A0-8F0E-800743C7C3F1}"/>
    <cellStyle name="Normal 5 4 2 2 2 5 2" xfId="5508" xr:uid="{452567CF-7212-4FF9-B51D-0EE6DB2A97DB}"/>
    <cellStyle name="Normal 5 4 2 2 2 6" xfId="2845" xr:uid="{B35AA76D-3305-48F2-A580-5636DA344323}"/>
    <cellStyle name="Normal 5 4 2 2 3" xfId="295" xr:uid="{C795F64D-8369-42D8-9E07-2739CDAB84B3}"/>
    <cellStyle name="Normal 5 4 2 2 3 2" xfId="533" xr:uid="{913C13ED-FF7D-412F-84E4-25B3D0675941}"/>
    <cellStyle name="Normal 5 4 2 2 3 2 2" xfId="534" xr:uid="{3B25D177-C572-4193-B20A-B84CC76C47C2}"/>
    <cellStyle name="Normal 5 4 2 2 3 2 2 2" xfId="1189" xr:uid="{4574F8D6-D57A-4FE6-B6A1-32FD5AE24217}"/>
    <cellStyle name="Normal 5 4 2 2 3 2 2 2 2" xfId="1190" xr:uid="{32CBB16C-9FD3-4415-8ADB-79F499B12486}"/>
    <cellStyle name="Normal 5 4 2 2 3 2 2 3" xfId="1191" xr:uid="{C9A92AA9-54C0-4D8F-9BFD-8E4CE52BD977}"/>
    <cellStyle name="Normal 5 4 2 2 3 2 3" xfId="1192" xr:uid="{24071454-B004-432D-A8D5-78FB2E436736}"/>
    <cellStyle name="Normal 5 4 2 2 3 2 3 2" xfId="1193" xr:uid="{42B490F6-E7D0-4D47-BAD2-29DF17E4F935}"/>
    <cellStyle name="Normal 5 4 2 2 3 2 4" xfId="1194" xr:uid="{C3500601-2B0D-4491-B31F-18CD407FD989}"/>
    <cellStyle name="Normal 5 4 2 2 3 3" xfId="535" xr:uid="{1DC0E277-6682-4892-886D-C273AB09515B}"/>
    <cellStyle name="Normal 5 4 2 2 3 3 2" xfId="1195" xr:uid="{0B6CB7C8-87C5-4276-A8A1-EE92EE007930}"/>
    <cellStyle name="Normal 5 4 2 2 3 3 2 2" xfId="1196" xr:uid="{517B83C6-0ABC-4BA7-A451-262C989351EF}"/>
    <cellStyle name="Normal 5 4 2 2 3 3 3" xfId="1197" xr:uid="{4E1D6BFF-F9F7-428A-8E52-EEC575FEAE33}"/>
    <cellStyle name="Normal 5 4 2 2 3 4" xfId="1198" xr:uid="{C59A4071-AACC-4AD2-A19D-46BE969F50B6}"/>
    <cellStyle name="Normal 5 4 2 2 3 4 2" xfId="1199" xr:uid="{63125E3A-DCEB-4435-8F7F-4009E5B2D91F}"/>
    <cellStyle name="Normal 5 4 2 2 3 5" xfId="1200" xr:uid="{764000BB-9C1A-4891-9273-C496401441D1}"/>
    <cellStyle name="Normal 5 4 2 2 4" xfId="536" xr:uid="{903A76B2-4E7B-4FCC-A6F4-1DC48C972790}"/>
    <cellStyle name="Normal 5 4 2 2 4 2" xfId="537" xr:uid="{428752CB-7313-4C01-92FD-338A83362D83}"/>
    <cellStyle name="Normal 5 4 2 2 4 2 2" xfId="1201" xr:uid="{17012BEA-475D-445A-BDC7-DD2CBBF8C05B}"/>
    <cellStyle name="Normal 5 4 2 2 4 2 2 2" xfId="1202" xr:uid="{BA56FBAB-344D-4B17-80B5-85547D60B38B}"/>
    <cellStyle name="Normal 5 4 2 2 4 2 3" xfId="1203" xr:uid="{EAF67650-D610-4EB1-A00C-B265D6A7633C}"/>
    <cellStyle name="Normal 5 4 2 2 4 3" xfId="1204" xr:uid="{3C9EA294-573D-484F-982C-EA168C4C4765}"/>
    <cellStyle name="Normal 5 4 2 2 4 3 2" xfId="1205" xr:uid="{C94D52F9-7CF0-48EA-BB87-1AA24A60E104}"/>
    <cellStyle name="Normal 5 4 2 2 4 4" xfId="1206" xr:uid="{94DE39AB-415A-4BE5-9068-AF908A4C5E18}"/>
    <cellStyle name="Normal 5 4 2 2 5" xfId="538" xr:uid="{1D528344-E9A3-481D-BD4D-948862861EDB}"/>
    <cellStyle name="Normal 5 4 2 2 5 2" xfId="1207" xr:uid="{B73BFFE1-9E4C-444B-9012-79FC9F6E7A69}"/>
    <cellStyle name="Normal 5 4 2 2 5 2 2" xfId="1208" xr:uid="{237A7006-C916-4CE3-87B7-0EDDE174B3EF}"/>
    <cellStyle name="Normal 5 4 2 2 5 3" xfId="1209" xr:uid="{0E57681F-B4B8-471C-B898-03E359B5ADE5}"/>
    <cellStyle name="Normal 5 4 2 2 5 4" xfId="2846" xr:uid="{E3364B89-753E-48FE-92B5-265BAC2082C8}"/>
    <cellStyle name="Normal 5 4 2 2 6" xfId="1210" xr:uid="{DF52013E-F067-44AE-AEC3-BBBFF97EF9C5}"/>
    <cellStyle name="Normal 5 4 2 2 6 2" xfId="1211" xr:uid="{6C6669AD-1D84-4B7F-9642-E5AA6C15007B}"/>
    <cellStyle name="Normal 5 4 2 2 7" xfId="1212" xr:uid="{41242150-A605-4CEC-B75E-A99D36F26806}"/>
    <cellStyle name="Normal 5 4 2 2 8" xfId="2847" xr:uid="{902DB653-51E6-414A-841B-F3443B17DF7C}"/>
    <cellStyle name="Normal 5 4 2 3" xfId="296" xr:uid="{B263097F-965B-401E-942C-21526BD0874C}"/>
    <cellStyle name="Normal 5 4 2 3 2" xfId="539" xr:uid="{1FB00062-A01A-405C-855F-66D56360F8FA}"/>
    <cellStyle name="Normal 5 4 2 3 2 2" xfId="540" xr:uid="{81C099EF-FEC6-4CE9-A4FC-D5A8D3780A4F}"/>
    <cellStyle name="Normal 5 4 2 3 2 2 2" xfId="1213" xr:uid="{D2506870-31F3-43B6-8295-A5BDD2B67849}"/>
    <cellStyle name="Normal 5 4 2 3 2 2 2 2" xfId="1214" xr:uid="{C6D17D9B-AF56-4CAD-9B81-24FA2067BD5E}"/>
    <cellStyle name="Normal 5 4 2 3 2 2 2 2 2" xfId="5509" xr:uid="{1F33B8C7-6199-47F1-9DD3-EE6E59CC3D6C}"/>
    <cellStyle name="Normal 5 4 2 3 2 2 2 3" xfId="5510" xr:uid="{330FF9AE-E22C-45D4-BA08-A773B176DF9D}"/>
    <cellStyle name="Normal 5 4 2 3 2 2 3" xfId="1215" xr:uid="{A6DFF57D-EE0F-4F62-8E7E-CA98BFE19A09}"/>
    <cellStyle name="Normal 5 4 2 3 2 2 3 2" xfId="5511" xr:uid="{43DADEF5-8C29-48DC-983E-FE0C75A24618}"/>
    <cellStyle name="Normal 5 4 2 3 2 2 4" xfId="5512" xr:uid="{F3A09F2A-7CED-4B08-9C21-42718094362D}"/>
    <cellStyle name="Normal 5 4 2 3 2 3" xfId="1216" xr:uid="{119A61DA-7EAB-42A4-AFCF-4E3FACACF742}"/>
    <cellStyle name="Normal 5 4 2 3 2 3 2" xfId="1217" xr:uid="{FC8E9163-6409-4B98-8388-DD277E643CFB}"/>
    <cellStyle name="Normal 5 4 2 3 2 3 2 2" xfId="5513" xr:uid="{BB8D6AD1-C0CA-4EAA-854A-46C33BA3FAAD}"/>
    <cellStyle name="Normal 5 4 2 3 2 3 3" xfId="5514" xr:uid="{99375ECF-C53E-4168-82FD-EDE68A86867C}"/>
    <cellStyle name="Normal 5 4 2 3 2 4" xfId="1218" xr:uid="{ADD39E44-78DC-491D-8750-6AB221DDDFAC}"/>
    <cellStyle name="Normal 5 4 2 3 2 4 2" xfId="5515" xr:uid="{FF8B750E-8CA1-407A-B8A0-E48DAD08EA59}"/>
    <cellStyle name="Normal 5 4 2 3 2 5" xfId="5516" xr:uid="{AC6F4A5F-E88C-4791-BCE1-C1818D50C17E}"/>
    <cellStyle name="Normal 5 4 2 3 3" xfId="541" xr:uid="{2EC61468-E2FA-4EF6-9004-FFE134A48854}"/>
    <cellStyle name="Normal 5 4 2 3 3 2" xfId="1219" xr:uid="{FFE2448D-59F4-4AED-8C96-7190597B416F}"/>
    <cellStyle name="Normal 5 4 2 3 3 2 2" xfId="1220" xr:uid="{0EFCF8FB-0C93-4C6F-8491-E82C6474EF76}"/>
    <cellStyle name="Normal 5 4 2 3 3 2 2 2" xfId="5517" xr:uid="{10AD7349-93D5-449A-B94B-53BE83534E1B}"/>
    <cellStyle name="Normal 5 4 2 3 3 2 3" xfId="5518" xr:uid="{0FF64D17-A13E-437E-8B43-4313EAA3D869}"/>
    <cellStyle name="Normal 5 4 2 3 3 3" xfId="1221" xr:uid="{EBF80ABF-98DD-4C43-9F2D-6F8CABA8F251}"/>
    <cellStyle name="Normal 5 4 2 3 3 3 2" xfId="5519" xr:uid="{BC2A4A58-2F81-4E1C-85AE-025074CB3684}"/>
    <cellStyle name="Normal 5 4 2 3 3 4" xfId="2848" xr:uid="{B0ECFDEE-B89F-4D3D-89BE-11B3C3352460}"/>
    <cellStyle name="Normal 5 4 2 3 4" xfId="1222" xr:uid="{E6E602FE-69DE-4E0A-90D8-6823DE4367EF}"/>
    <cellStyle name="Normal 5 4 2 3 4 2" xfId="1223" xr:uid="{C7F164C6-D788-45FA-A4E7-080D81295509}"/>
    <cellStyle name="Normal 5 4 2 3 4 2 2" xfId="5520" xr:uid="{B158EDB1-3C5F-423C-98B7-C7A6EDE5A261}"/>
    <cellStyle name="Normal 5 4 2 3 4 3" xfId="5521" xr:uid="{FFFB3CEF-4C46-4742-9DA2-2C02CC9D3A67}"/>
    <cellStyle name="Normal 5 4 2 3 5" xfId="1224" xr:uid="{049628A4-D031-4EF2-917B-2CF5FB4D335C}"/>
    <cellStyle name="Normal 5 4 2 3 5 2" xfId="5522" xr:uid="{C0817EE1-5651-4A9C-8A3B-B9938F394EB9}"/>
    <cellStyle name="Normal 5 4 2 3 6" xfId="2849" xr:uid="{8A1BFE7D-8CD1-4997-8D24-6CB12461ED48}"/>
    <cellStyle name="Normal 5 4 2 4" xfId="297" xr:uid="{E858F3B7-0E86-4A60-8A64-0D1B17E22AAD}"/>
    <cellStyle name="Normal 5 4 2 4 2" xfId="542" xr:uid="{746745B0-37DD-4CA9-8618-2DB543D662D7}"/>
    <cellStyle name="Normal 5 4 2 4 2 2" xfId="543" xr:uid="{4C1F65C7-D2F2-46EA-88C3-92920EDF62E3}"/>
    <cellStyle name="Normal 5 4 2 4 2 2 2" xfId="1225" xr:uid="{306C69B0-2B1C-4735-8FD9-3C76D09F48B7}"/>
    <cellStyle name="Normal 5 4 2 4 2 2 2 2" xfId="1226" xr:uid="{BEC64787-3C3E-4A4E-A110-FBF0DC6D3835}"/>
    <cellStyle name="Normal 5 4 2 4 2 2 3" xfId="1227" xr:uid="{DA7DE044-9DAE-4D88-8A2E-A8573771A6D7}"/>
    <cellStyle name="Normal 5 4 2 4 2 3" xfId="1228" xr:uid="{0A0554CA-FE41-496E-9314-2072EAEBD8A5}"/>
    <cellStyle name="Normal 5 4 2 4 2 3 2" xfId="1229" xr:uid="{9E5EE738-AC1B-45F4-92D4-AE00D79AF902}"/>
    <cellStyle name="Normal 5 4 2 4 2 4" xfId="1230" xr:uid="{3E8F1F94-C96C-4E44-8577-A365BC0835EA}"/>
    <cellStyle name="Normal 5 4 2 4 3" xfId="544" xr:uid="{6F6D4C8E-DDE7-4CF9-B399-D45F467FBE0C}"/>
    <cellStyle name="Normal 5 4 2 4 3 2" xfId="1231" xr:uid="{93623D68-AA8F-453C-B75E-68563A1F1310}"/>
    <cellStyle name="Normal 5 4 2 4 3 2 2" xfId="1232" xr:uid="{F7774165-4FBD-4A27-B56B-D9180C9EA436}"/>
    <cellStyle name="Normal 5 4 2 4 3 3" xfId="1233" xr:uid="{518F7F8E-E196-4C34-8B42-4D9527F44DB7}"/>
    <cellStyle name="Normal 5 4 2 4 4" xfId="1234" xr:uid="{D37FC069-629A-4659-8784-4749A6FD8903}"/>
    <cellStyle name="Normal 5 4 2 4 4 2" xfId="1235" xr:uid="{BF543202-F431-4F6B-8D60-211F06E4DEB6}"/>
    <cellStyle name="Normal 5 4 2 4 5" xfId="1236" xr:uid="{A29F1AE4-83D3-40F4-949A-4F31ECF0E372}"/>
    <cellStyle name="Normal 5 4 2 5" xfId="298" xr:uid="{F3F96C8F-7F05-485E-A988-250162423460}"/>
    <cellStyle name="Normal 5 4 2 5 2" xfId="545" xr:uid="{E27AC485-E980-4CD5-9D9E-F0A1A1E92AB4}"/>
    <cellStyle name="Normal 5 4 2 5 2 2" xfId="1237" xr:uid="{D906524E-48CD-4C58-B241-20A3FBD2396F}"/>
    <cellStyle name="Normal 5 4 2 5 2 2 2" xfId="1238" xr:uid="{E58A51CA-E6F4-4C37-B36A-E2F17EA0741B}"/>
    <cellStyle name="Normal 5 4 2 5 2 3" xfId="1239" xr:uid="{A1B96E0B-CCED-45E2-8AB3-8CDC78A576B3}"/>
    <cellStyle name="Normal 5 4 2 5 3" xfId="1240" xr:uid="{3937EDCF-09BB-4E87-9ABD-67E3ACCE231D}"/>
    <cellStyle name="Normal 5 4 2 5 3 2" xfId="1241" xr:uid="{E1ADA90C-1806-4343-9C52-D2426FDA6063}"/>
    <cellStyle name="Normal 5 4 2 5 4" xfId="1242" xr:uid="{06E17EAD-5B91-4626-A564-54C9801AFD45}"/>
    <cellStyle name="Normal 5 4 2 6" xfId="546" xr:uid="{A126DCCA-74B9-466C-9D7B-9FEDB4FBBE56}"/>
    <cellStyle name="Normal 5 4 2 6 2" xfId="1243" xr:uid="{5D21B65E-C688-4720-99D2-097F04FAB0EB}"/>
    <cellStyle name="Normal 5 4 2 6 2 2" xfId="1244" xr:uid="{45F8288E-ABF6-432B-98FF-5097313D02D1}"/>
    <cellStyle name="Normal 5 4 2 6 2 3" xfId="4419" xr:uid="{AFD5637C-9C64-46F7-8FC1-E5177A6E5F8F}"/>
    <cellStyle name="Normal 5 4 2 6 2 3 2" xfId="5523" xr:uid="{5A00FC8F-4634-496C-8864-1D273F9AAAC4}"/>
    <cellStyle name="Normal 5 4 2 6 2 3 3" xfId="6394" xr:uid="{0760A78E-8310-4B4B-BD7E-5A4C7F48F7F7}"/>
    <cellStyle name="Normal 5 4 2 6 3" xfId="1245" xr:uid="{622DBCAD-CD72-491B-A82C-06CE2B0384F0}"/>
    <cellStyle name="Normal 5 4 2 6 4" xfId="2850" xr:uid="{85E0E25C-0FE3-44B7-BB3F-9D53E0C5D775}"/>
    <cellStyle name="Normal 5 4 2 6 4 2" xfId="4584" xr:uid="{6DE1E556-7260-4437-BB62-B00A4940BC5B}"/>
    <cellStyle name="Normal 5 4 2 6 4 2 2" xfId="6643" xr:uid="{C2FB5017-CFEA-4C70-BD45-A3DFCD3EBE75}"/>
    <cellStyle name="Normal 5 4 2 6 4 3" xfId="4683" xr:uid="{299CC681-B737-4869-BFB7-E99B81798632}"/>
    <cellStyle name="Normal 5 4 2 6 4 4" xfId="4611" xr:uid="{48D89361-E2B2-47BC-9CA3-5B1E10F60088}"/>
    <cellStyle name="Normal 5 4 2 6 4 4 2" xfId="6448" xr:uid="{861AE148-A676-4A10-8C62-67987DF3C829}"/>
    <cellStyle name="Normal 5 4 2 7" xfId="1246" xr:uid="{257D86B9-A9BC-4EE6-BE95-B7AB7B4CFCC2}"/>
    <cellStyle name="Normal 5 4 2 7 2" xfId="1247" xr:uid="{F46FB67B-86B1-49B7-A88E-FCD83EB24854}"/>
    <cellStyle name="Normal 5 4 2 8" xfId="1248" xr:uid="{074AA929-E543-445A-94CB-D662603B2C02}"/>
    <cellStyle name="Normal 5 4 2 9" xfId="2851" xr:uid="{B55AE38B-F780-4F8A-9BC4-9C15745BE6CF}"/>
    <cellStyle name="Normal 5 4 3" xfId="95" xr:uid="{86FAA5CA-C6C4-4DD5-BA9A-CE5A3C4C05A0}"/>
    <cellStyle name="Normal 5 4 3 2" xfId="96" xr:uid="{A6862C68-9A22-4273-8E70-F76FD7CEC166}"/>
    <cellStyle name="Normal 5 4 3 2 2" xfId="547" xr:uid="{2719469E-668C-4B26-B8D2-111EBB80EB93}"/>
    <cellStyle name="Normal 5 4 3 2 2 2" xfId="548" xr:uid="{F660E3F4-0300-4CAD-AE78-C3E8E0EE41C0}"/>
    <cellStyle name="Normal 5 4 3 2 2 2 2" xfId="1249" xr:uid="{AC1DBAF3-80A2-4F3B-B2EF-1707D2E42182}"/>
    <cellStyle name="Normal 5 4 3 2 2 2 2 2" xfId="1250" xr:uid="{E86D3595-1CB4-41AB-B638-B29828E91792}"/>
    <cellStyle name="Normal 5 4 3 2 2 2 2 2 2" xfId="5524" xr:uid="{60244B63-B964-4407-8C66-1AD6A44AF664}"/>
    <cellStyle name="Normal 5 4 3 2 2 2 2 3" xfId="5525" xr:uid="{3262C93C-0D64-4F70-81FD-F1303BFCEA27}"/>
    <cellStyle name="Normal 5 4 3 2 2 2 3" xfId="1251" xr:uid="{482366C5-8345-426D-A9DF-2BE8F32B350C}"/>
    <cellStyle name="Normal 5 4 3 2 2 2 3 2" xfId="5526" xr:uid="{46A66858-6A80-441D-BB24-7B774DB00066}"/>
    <cellStyle name="Normal 5 4 3 2 2 2 4" xfId="5527" xr:uid="{861973DA-428D-46CD-8A14-BE7A828125FE}"/>
    <cellStyle name="Normal 5 4 3 2 2 3" xfId="1252" xr:uid="{84E52033-6B1E-426E-8CCC-505BFDAF4BD4}"/>
    <cellStyle name="Normal 5 4 3 2 2 3 2" xfId="1253" xr:uid="{BC5D47E7-CB3F-418C-9E65-2FFBA8C6411C}"/>
    <cellStyle name="Normal 5 4 3 2 2 3 2 2" xfId="5528" xr:uid="{30BEDD70-EEF5-470E-A121-AB08C451BFE5}"/>
    <cellStyle name="Normal 5 4 3 2 2 3 3" xfId="5529" xr:uid="{A42D2851-A4F0-4D1C-9852-A21907F8CD8C}"/>
    <cellStyle name="Normal 5 4 3 2 2 4" xfId="1254" xr:uid="{2476305E-EDEF-49A4-BCB6-68F65B131863}"/>
    <cellStyle name="Normal 5 4 3 2 2 4 2" xfId="5530" xr:uid="{60ACCB2E-2371-4067-B2E0-34A7EFC348AD}"/>
    <cellStyle name="Normal 5 4 3 2 2 5" xfId="5531" xr:uid="{C3F37A47-BEDE-4619-80C5-396C93701C93}"/>
    <cellStyle name="Normal 5 4 3 2 3" xfId="549" xr:uid="{9D854165-2606-4260-BAB4-166F9EC5FC7F}"/>
    <cellStyle name="Normal 5 4 3 2 3 2" xfId="1255" xr:uid="{BF0311DD-CE25-4343-ADB4-F3AF6198623B}"/>
    <cellStyle name="Normal 5 4 3 2 3 2 2" xfId="1256" xr:uid="{2DD8E060-6B9B-43E6-98D6-AB9CBA222ECA}"/>
    <cellStyle name="Normal 5 4 3 2 3 2 2 2" xfId="5532" xr:uid="{AE9E421F-028E-43E1-A4C0-BFCF04511A3D}"/>
    <cellStyle name="Normal 5 4 3 2 3 2 3" xfId="5533" xr:uid="{7C7A72FE-9F33-4154-BDAB-221683B36DCE}"/>
    <cellStyle name="Normal 5 4 3 2 3 3" xfId="1257" xr:uid="{2D05A43A-A88E-42D9-BAE2-0D177A1E5697}"/>
    <cellStyle name="Normal 5 4 3 2 3 3 2" xfId="5534" xr:uid="{4386DF8B-2227-4612-A96F-A10E253227DF}"/>
    <cellStyle name="Normal 5 4 3 2 3 4" xfId="2852" xr:uid="{15FD8798-D787-476B-9DA2-C35D961FC029}"/>
    <cellStyle name="Normal 5 4 3 2 4" xfId="1258" xr:uid="{AF5678EE-DE97-4F26-B88E-E42970EA07F4}"/>
    <cellStyle name="Normal 5 4 3 2 4 2" xfId="1259" xr:uid="{50361E6D-D8B7-4391-A39C-49540F5FC171}"/>
    <cellStyle name="Normal 5 4 3 2 4 2 2" xfId="5535" xr:uid="{03BA5216-423D-49B6-862F-B5D8CFE9B086}"/>
    <cellStyle name="Normal 5 4 3 2 4 3" xfId="5536" xr:uid="{4BFF0017-902F-4634-9E10-E7812DF42324}"/>
    <cellStyle name="Normal 5 4 3 2 5" xfId="1260" xr:uid="{77117823-4F4B-497F-9D9D-0DB80D12ED25}"/>
    <cellStyle name="Normal 5 4 3 2 5 2" xfId="5537" xr:uid="{1132EAF9-416F-428A-B47C-62F5A56CBE6E}"/>
    <cellStyle name="Normal 5 4 3 2 6" xfId="2853" xr:uid="{29879147-3E54-496E-B725-9CB58FBEB96C}"/>
    <cellStyle name="Normal 5 4 3 3" xfId="299" xr:uid="{3F1FAF02-A9EC-43DE-937C-66BCCF1592B9}"/>
    <cellStyle name="Normal 5 4 3 3 2" xfId="550" xr:uid="{0A43415E-6195-4D3A-9CA7-86B0B80DDFE1}"/>
    <cellStyle name="Normal 5 4 3 3 2 2" xfId="551" xr:uid="{17F02EED-6201-4EFE-A25A-702DE58CF66D}"/>
    <cellStyle name="Normal 5 4 3 3 2 2 2" xfId="1261" xr:uid="{74679F03-5769-4E26-A606-8CD137940949}"/>
    <cellStyle name="Normal 5 4 3 3 2 2 2 2" xfId="1262" xr:uid="{98EBD431-A64B-4FF5-8ADB-C006957AFA0A}"/>
    <cellStyle name="Normal 5 4 3 3 2 2 3" xfId="1263" xr:uid="{199FC068-1799-4FBB-9B55-66BFE883F18B}"/>
    <cellStyle name="Normal 5 4 3 3 2 3" xfId="1264" xr:uid="{ADFA06C3-930A-431E-AC1B-C81AF0D1A5A0}"/>
    <cellStyle name="Normal 5 4 3 3 2 3 2" xfId="1265" xr:uid="{F1A4E6C8-8198-46AB-AA2F-393A3A19EFB8}"/>
    <cellStyle name="Normal 5 4 3 3 2 4" xfId="1266" xr:uid="{13CD98DE-6BED-4727-BBAF-664FE7441B4F}"/>
    <cellStyle name="Normal 5 4 3 3 3" xfId="552" xr:uid="{4C46E4B4-852B-47B3-B64D-A3A3CA0D71E3}"/>
    <cellStyle name="Normal 5 4 3 3 3 2" xfId="1267" xr:uid="{B62510AB-905A-49EE-9433-D81D39510CAF}"/>
    <cellStyle name="Normal 5 4 3 3 3 2 2" xfId="1268" xr:uid="{69466BE8-827B-45E5-AAC8-14CF071F290F}"/>
    <cellStyle name="Normal 5 4 3 3 3 3" xfId="1269" xr:uid="{ADFBB8A9-E905-4F0B-8A4A-87A21EBEEA10}"/>
    <cellStyle name="Normal 5 4 3 3 4" xfId="1270" xr:uid="{AD825B53-5072-488B-B42D-84477DAF487B}"/>
    <cellStyle name="Normal 5 4 3 3 4 2" xfId="1271" xr:uid="{26521FDF-7A73-402C-85EF-91C9F301056C}"/>
    <cellStyle name="Normal 5 4 3 3 5" xfId="1272" xr:uid="{6220B5DC-F190-436F-B2CD-10E980133E7A}"/>
    <cellStyle name="Normal 5 4 3 4" xfId="300" xr:uid="{60120A0D-4FCE-4734-8EAA-8075DD736569}"/>
    <cellStyle name="Normal 5 4 3 4 2" xfId="553" xr:uid="{A593078B-6470-4FF5-8AC6-E1FD39BF0B0F}"/>
    <cellStyle name="Normal 5 4 3 4 2 2" xfId="1273" xr:uid="{00D333B3-18F1-4C0F-BDE4-576590804A71}"/>
    <cellStyle name="Normal 5 4 3 4 2 2 2" xfId="1274" xr:uid="{D8CEC723-D8BA-4084-A165-8CA903C32F46}"/>
    <cellStyle name="Normal 5 4 3 4 2 3" xfId="1275" xr:uid="{FFF22717-9D22-41B9-8E8C-059F4CB529F9}"/>
    <cellStyle name="Normal 5 4 3 4 3" xfId="1276" xr:uid="{4103D448-A284-4F12-A15F-71984BE34BA8}"/>
    <cellStyle name="Normal 5 4 3 4 3 2" xfId="1277" xr:uid="{10DB3142-9AC7-4C55-BBD5-4CDE36F0CA32}"/>
    <cellStyle name="Normal 5 4 3 4 4" xfId="1278" xr:uid="{82DCC67C-4A7B-4DA1-8413-76891E8E5B7B}"/>
    <cellStyle name="Normal 5 4 3 5" xfId="554" xr:uid="{17586C2B-2412-428F-AEB2-0C339A907A74}"/>
    <cellStyle name="Normal 5 4 3 5 2" xfId="1279" xr:uid="{54F8F211-2857-4457-BCA4-AC03B829D4D1}"/>
    <cellStyle name="Normal 5 4 3 5 2 2" xfId="1280" xr:uid="{A4FE331D-F83B-4E1E-B2F5-8C3340C9C456}"/>
    <cellStyle name="Normal 5 4 3 5 3" xfId="1281" xr:uid="{3BBC481F-AD4D-473D-BCBF-6952B10FA73F}"/>
    <cellStyle name="Normal 5 4 3 5 4" xfId="2854" xr:uid="{36197CE3-6A24-4957-A411-2A04D2CF55F6}"/>
    <cellStyle name="Normal 5 4 3 6" xfId="1282" xr:uid="{254AFD92-7A80-4571-B7AA-F95378BB9253}"/>
    <cellStyle name="Normal 5 4 3 6 2" xfId="1283" xr:uid="{705FB374-1396-4CCB-885F-C8C6058FE03D}"/>
    <cellStyle name="Normal 5 4 3 7" xfId="1284" xr:uid="{A64EBD7A-A1E2-4018-99CE-FEED3F0BBE3E}"/>
    <cellStyle name="Normal 5 4 3 8" xfId="2855" xr:uid="{7EAF32F1-1914-4150-95A0-9A74DD917E10}"/>
    <cellStyle name="Normal 5 4 4" xfId="97" xr:uid="{0BD48153-8A99-4CDB-A701-209DE6C4B291}"/>
    <cellStyle name="Normal 5 4 4 2" xfId="446" xr:uid="{BFC32D88-9A1E-4642-ACCF-D1DA390D14E3}"/>
    <cellStyle name="Normal 5 4 4 2 2" xfId="555" xr:uid="{711C9967-2826-49D6-818D-9C20F61F2DA7}"/>
    <cellStyle name="Normal 5 4 4 2 2 2" xfId="1285" xr:uid="{B6EA3633-D67C-4038-A9B4-AA6A81492728}"/>
    <cellStyle name="Normal 5 4 4 2 2 2 2" xfId="1286" xr:uid="{6245F6B7-4304-4516-94AB-E13C0D04B725}"/>
    <cellStyle name="Normal 5 4 4 2 2 2 2 2" xfId="5538" xr:uid="{E7262EAB-958A-4BDD-9C52-E8B73E17654A}"/>
    <cellStyle name="Normal 5 4 4 2 2 2 3" xfId="5539" xr:uid="{01E06FCD-5C72-4DF2-BC87-8D14722E1C34}"/>
    <cellStyle name="Normal 5 4 4 2 2 3" xfId="1287" xr:uid="{8F5E5EBB-7477-4F93-943A-FA77F1F5D0F3}"/>
    <cellStyle name="Normal 5 4 4 2 2 3 2" xfId="5540" xr:uid="{1E71FCB3-E45E-421F-9B0E-A7CFBDA9BF21}"/>
    <cellStyle name="Normal 5 4 4 2 2 4" xfId="2856" xr:uid="{FF205BFD-55A6-428B-AA0D-1712AF9F2491}"/>
    <cellStyle name="Normal 5 4 4 2 3" xfId="1288" xr:uid="{0CFD4AED-43BD-415A-ACB8-03D10625751C}"/>
    <cellStyle name="Normal 5 4 4 2 3 2" xfId="1289" xr:uid="{C2B9461F-6D82-4756-BE1E-9557367568C5}"/>
    <cellStyle name="Normal 5 4 4 2 3 2 2" xfId="5541" xr:uid="{5666FB54-6ACB-42F6-A7CF-4E24FD78F422}"/>
    <cellStyle name="Normal 5 4 4 2 3 3" xfId="5542" xr:uid="{D6FBA2C6-F6A0-418C-9C85-FFA30001F03C}"/>
    <cellStyle name="Normal 5 4 4 2 4" xfId="1290" xr:uid="{A7242BE8-F586-42D7-9A49-254CCD5D29B4}"/>
    <cellStyle name="Normal 5 4 4 2 4 2" xfId="5543" xr:uid="{B833F7BE-686D-4066-A33B-3333E047E893}"/>
    <cellStyle name="Normal 5 4 4 2 5" xfId="2857" xr:uid="{AFE4EADE-DD45-4A31-8B77-4C8C97D4CF17}"/>
    <cellStyle name="Normal 5 4 4 3" xfId="556" xr:uid="{CD9AE281-B837-4E5C-A179-B279715F8349}"/>
    <cellStyle name="Normal 5 4 4 3 2" xfId="1291" xr:uid="{6AE75689-37B3-457A-8D92-7F40EBFBF7A2}"/>
    <cellStyle name="Normal 5 4 4 3 2 2" xfId="1292" xr:uid="{6ED5DA41-112D-4125-8DDC-6268C4F62B8F}"/>
    <cellStyle name="Normal 5 4 4 3 2 2 2" xfId="5544" xr:uid="{7225A6D6-6CEB-48C8-ABC2-FF1C0571A5DD}"/>
    <cellStyle name="Normal 5 4 4 3 2 3" xfId="5545" xr:uid="{4F6544D8-8479-42D6-9CB3-0E00CD0DFA10}"/>
    <cellStyle name="Normal 5 4 4 3 3" xfId="1293" xr:uid="{796F5364-9BD6-4774-B119-0E95BAA053AE}"/>
    <cellStyle name="Normal 5 4 4 3 3 2" xfId="5546" xr:uid="{014EEDD4-3699-4135-BEB6-349C8FDCD954}"/>
    <cellStyle name="Normal 5 4 4 3 4" xfId="2858" xr:uid="{846F71C2-9104-4D39-A19C-A2520168D4BE}"/>
    <cellStyle name="Normal 5 4 4 4" xfId="1294" xr:uid="{AB6808B9-0411-4C73-8088-785621434A3D}"/>
    <cellStyle name="Normal 5 4 4 4 2" xfId="1295" xr:uid="{0A4C0C33-B2E2-40A1-B72C-50620E80805A}"/>
    <cellStyle name="Normal 5 4 4 4 2 2" xfId="5547" xr:uid="{C7B42668-6B44-48D8-8F1F-806964814B81}"/>
    <cellStyle name="Normal 5 4 4 4 3" xfId="2859" xr:uid="{04566D1A-6B0F-412B-BEC6-E372503DD875}"/>
    <cellStyle name="Normal 5 4 4 4 4" xfId="2860" xr:uid="{FB60AC05-BC54-474F-8A9B-3958DA099718}"/>
    <cellStyle name="Normal 5 4 4 5" xfId="1296" xr:uid="{2AE1B2BE-812A-474F-A752-E5FBB5DDEB16}"/>
    <cellStyle name="Normal 5 4 4 5 2" xfId="5548" xr:uid="{1A97AB5A-1E2D-47A0-AFFE-4078BA6BE5FD}"/>
    <cellStyle name="Normal 5 4 4 6" xfId="2861" xr:uid="{B1AEB1EE-5618-4032-BCD2-4C18152DB01D}"/>
    <cellStyle name="Normal 5 4 4 7" xfId="2862" xr:uid="{D64E1C4D-305F-4D33-A1FD-1088923C6020}"/>
    <cellStyle name="Normal 5 4 5" xfId="301" xr:uid="{44EE97BD-6C9B-4614-A4B7-D2136BAE5601}"/>
    <cellStyle name="Normal 5 4 5 2" xfId="557" xr:uid="{26D3F2DF-A4E0-49B6-838F-0195E7C1DE04}"/>
    <cellStyle name="Normal 5 4 5 2 2" xfId="558" xr:uid="{E11F6DB0-1C8B-47CD-888D-98DB1BA3482D}"/>
    <cellStyle name="Normal 5 4 5 2 2 2" xfId="1297" xr:uid="{47D6695B-2FC3-44D8-A476-444BA11C5465}"/>
    <cellStyle name="Normal 5 4 5 2 2 2 2" xfId="1298" xr:uid="{DA74F01B-560F-443A-B28A-701D1131419E}"/>
    <cellStyle name="Normal 5 4 5 2 2 3" xfId="1299" xr:uid="{50FDB4CA-C02A-4089-B729-D59E197D2488}"/>
    <cellStyle name="Normal 5 4 5 2 3" xfId="1300" xr:uid="{5E6DC84C-444B-4E89-9BE2-886C96E1B21F}"/>
    <cellStyle name="Normal 5 4 5 2 3 2" xfId="1301" xr:uid="{4F457D4F-D66B-499E-881D-11584532E0F0}"/>
    <cellStyle name="Normal 5 4 5 2 4" xfId="1302" xr:uid="{B043E4A3-540E-4CF0-A963-854378DFDC2E}"/>
    <cellStyle name="Normal 5 4 5 3" xfId="559" xr:uid="{74F737E7-7525-4BF6-BB29-BB9B36EC3FBF}"/>
    <cellStyle name="Normal 5 4 5 3 2" xfId="1303" xr:uid="{C623A726-CF81-404C-8CEF-D07D1603AC15}"/>
    <cellStyle name="Normal 5 4 5 3 2 2" xfId="1304" xr:uid="{B289A87D-7E4A-4218-9A8E-99148E1A4DAC}"/>
    <cellStyle name="Normal 5 4 5 3 3" xfId="1305" xr:uid="{77C0AB14-CF1C-416B-B041-CEF9F44E0A41}"/>
    <cellStyle name="Normal 5 4 5 3 4" xfId="2863" xr:uid="{D9B5C611-8C75-4A43-996D-0D6746E0D0A5}"/>
    <cellStyle name="Normal 5 4 5 4" xfId="1306" xr:uid="{7A8AF95D-73A9-4D62-BBFA-34BC67B4B159}"/>
    <cellStyle name="Normal 5 4 5 4 2" xfId="1307" xr:uid="{26A51A6F-1D04-438E-9F35-3015B6194D4D}"/>
    <cellStyle name="Normal 5 4 5 5" xfId="1308" xr:uid="{CDF9B40B-1716-4C31-A22F-FC50F5EBB071}"/>
    <cellStyle name="Normal 5 4 5 6" xfId="2864" xr:uid="{D82A5D2D-2BA9-43F2-95A1-B21819D9CA97}"/>
    <cellStyle name="Normal 5 4 6" xfId="302" xr:uid="{D96A9EB4-DA4C-4485-8578-29435548CE23}"/>
    <cellStyle name="Normal 5 4 6 2" xfId="560" xr:uid="{C29A697C-3817-4A81-B556-9CBFAE6A3474}"/>
    <cellStyle name="Normal 5 4 6 2 2" xfId="1309" xr:uid="{6CADE51F-6018-40B7-A8E7-64801ECB8CC7}"/>
    <cellStyle name="Normal 5 4 6 2 2 2" xfId="1310" xr:uid="{7036DDED-0220-4B1A-A3E2-E8908224A0E6}"/>
    <cellStyle name="Normal 5 4 6 2 3" xfId="1311" xr:uid="{A111BA5B-9F9A-4954-9CFF-78050F33542E}"/>
    <cellStyle name="Normal 5 4 6 2 4" xfId="2865" xr:uid="{85C6A446-EDE1-4912-89A0-72DE0F9B12A6}"/>
    <cellStyle name="Normal 5 4 6 3" xfId="1312" xr:uid="{18844B1A-16A9-43BE-9107-3048E306EF5B}"/>
    <cellStyle name="Normal 5 4 6 3 2" xfId="1313" xr:uid="{E906E0AA-F18F-4E3C-B028-8B2581790F5E}"/>
    <cellStyle name="Normal 5 4 6 4" xfId="1314" xr:uid="{A02B65B5-7ABF-4C28-B85F-3B1C412832C5}"/>
    <cellStyle name="Normal 5 4 6 5" xfId="2866" xr:uid="{07EA28E7-A710-405A-ACB0-D66772783A19}"/>
    <cellStyle name="Normal 5 4 7" xfId="561" xr:uid="{8A287760-64B3-4AAF-A060-CCA79384FEA0}"/>
    <cellStyle name="Normal 5 4 7 2" xfId="1315" xr:uid="{BD734C5F-4813-4FF7-BC77-E43941801BB4}"/>
    <cellStyle name="Normal 5 4 7 2 2" xfId="1316" xr:uid="{70C17872-8420-4A46-AF5B-5D62B97C4E14}"/>
    <cellStyle name="Normal 5 4 7 2 3" xfId="4418" xr:uid="{81B217F5-1AA2-4C1D-884B-38D9DE58E69E}"/>
    <cellStyle name="Normal 5 4 7 2 3 2" xfId="5549" xr:uid="{4358275C-BDC8-415B-85CC-4D4CC1DBF7C1}"/>
    <cellStyle name="Normal 5 4 7 2 3 3" xfId="6393" xr:uid="{CEB0938C-B9AA-4F9D-94E7-C7578264A23C}"/>
    <cellStyle name="Normal 5 4 7 3" xfId="1317" xr:uid="{BBBA26E9-0FF1-460A-BA32-9FBF1F4CBB11}"/>
    <cellStyle name="Normal 5 4 7 4" xfId="2867" xr:uid="{62196862-5C99-44A7-8459-2F4A22E14009}"/>
    <cellStyle name="Normal 5 4 7 4 2" xfId="4583" xr:uid="{E8E1A187-01BD-48D1-AB09-8968F9A52FF2}"/>
    <cellStyle name="Normal 5 4 7 4 2 2" xfId="6642" xr:uid="{406D5248-5C0D-4FD2-AAC5-DDD1C6FE411C}"/>
    <cellStyle name="Normal 5 4 7 4 3" xfId="4684" xr:uid="{672C387D-5785-4D0F-B463-B92CFC21543C}"/>
    <cellStyle name="Normal 5 4 7 4 4" xfId="4610" xr:uid="{083D4AAF-127A-4C1F-8C12-BD9AEF28EB81}"/>
    <cellStyle name="Normal 5 4 7 4 4 2" xfId="6447" xr:uid="{310AE47C-B05D-4308-BC54-8CF6C7B412AA}"/>
    <cellStyle name="Normal 5 4 8" xfId="1318" xr:uid="{F7A210B4-14C9-425A-A4AE-3852D3A3E140}"/>
    <cellStyle name="Normal 5 4 8 2" xfId="1319" xr:uid="{52776E5B-3EE6-4FBF-8088-F8339077C8F4}"/>
    <cellStyle name="Normal 5 4 8 3" xfId="2868" xr:uid="{FEE48C4E-CDA3-4C84-9732-62DA87CD6665}"/>
    <cellStyle name="Normal 5 4 8 4" xfId="2869" xr:uid="{F8FE20A2-3589-4EFC-8AC1-77FCD09355B5}"/>
    <cellStyle name="Normal 5 4 9" xfId="1320" xr:uid="{D39FA1AD-3EA0-4FFC-857A-27DA9C5384C8}"/>
    <cellStyle name="Normal 5 5" xfId="98" xr:uid="{1584B0C8-4A11-42C2-ACF5-3DB54AB52760}"/>
    <cellStyle name="Normal 5 5 10" xfId="2870" xr:uid="{2C7B10C2-FEAF-4446-98C7-5AA4983B4860}"/>
    <cellStyle name="Normal 5 5 11" xfId="2871" xr:uid="{57183852-D20F-4D92-9B9A-D7363FB050DD}"/>
    <cellStyle name="Normal 5 5 2" xfId="99" xr:uid="{3D6D85F9-2D3B-4A6C-8719-F8BFA2B74532}"/>
    <cellStyle name="Normal 5 5 2 2" xfId="100" xr:uid="{9FDF52CA-960B-49D3-9FF0-E9EE08C2BCE5}"/>
    <cellStyle name="Normal 5 5 2 2 2" xfId="303" xr:uid="{18E4BCAB-D59E-4B87-9FC3-D46F125533C6}"/>
    <cellStyle name="Normal 5 5 2 2 2 2" xfId="562" xr:uid="{F33EF88E-847E-4754-9F91-7D4CCEECEAA5}"/>
    <cellStyle name="Normal 5 5 2 2 2 2 2" xfId="1321" xr:uid="{5C670BD0-AB66-4597-BD3C-7E26E734FCC7}"/>
    <cellStyle name="Normal 5 5 2 2 2 2 2 2" xfId="1322" xr:uid="{8CB1B4CD-000A-4637-88B8-9B21A7A1B478}"/>
    <cellStyle name="Normal 5 5 2 2 2 2 2 2 2" xfId="5550" xr:uid="{55C05B92-8217-44D6-A80D-0EC9F5CBC1FB}"/>
    <cellStyle name="Normal 5 5 2 2 2 2 2 3" xfId="5551" xr:uid="{DB57BA6E-0CCE-4909-B48B-6331DFD1A1C2}"/>
    <cellStyle name="Normal 5 5 2 2 2 2 3" xfId="1323" xr:uid="{D881B938-314D-4350-A1B9-EA6751B61FA3}"/>
    <cellStyle name="Normal 5 5 2 2 2 2 3 2" xfId="5552" xr:uid="{C850FE26-AB47-4A32-A4F6-64DBE5D49B99}"/>
    <cellStyle name="Normal 5 5 2 2 2 2 4" xfId="2872" xr:uid="{30882D50-057F-451E-8FCC-4BAFBA474D86}"/>
    <cellStyle name="Normal 5 5 2 2 2 3" xfId="1324" xr:uid="{A9857A37-39BB-4DE6-9D09-D43254E88626}"/>
    <cellStyle name="Normal 5 5 2 2 2 3 2" xfId="1325" xr:uid="{6F8A45A6-15CB-465A-A47E-7AC68E625B45}"/>
    <cellStyle name="Normal 5 5 2 2 2 3 2 2" xfId="5553" xr:uid="{0FA1ED41-EF7B-4887-AC6E-EF2390344C6E}"/>
    <cellStyle name="Normal 5 5 2 2 2 3 3" xfId="2873" xr:uid="{9511A278-6135-44E3-9D43-988DF33B376C}"/>
    <cellStyle name="Normal 5 5 2 2 2 3 4" xfId="2874" xr:uid="{682B9C7C-313A-4330-8877-3B241742948D}"/>
    <cellStyle name="Normal 5 5 2 2 2 4" xfId="1326" xr:uid="{906C9C29-1FD1-4C91-BAA4-FF5B3B8C8085}"/>
    <cellStyle name="Normal 5 5 2 2 2 4 2" xfId="5554" xr:uid="{2F7C1029-D486-491F-806D-B739977A4E81}"/>
    <cellStyle name="Normal 5 5 2 2 2 5" xfId="2875" xr:uid="{1090B763-18FC-46CD-93AA-61A0D917398D}"/>
    <cellStyle name="Normal 5 5 2 2 2 6" xfId="2876" xr:uid="{B4C3B26F-D72E-4AA0-A1BD-A645C6A9A0BA}"/>
    <cellStyle name="Normal 5 5 2 2 3" xfId="563" xr:uid="{CF732473-8EB5-4914-BD35-92AC8F544119}"/>
    <cellStyle name="Normal 5 5 2 2 3 2" xfId="1327" xr:uid="{1C21573A-0686-42A1-80ED-156A83958C81}"/>
    <cellStyle name="Normal 5 5 2 2 3 2 2" xfId="1328" xr:uid="{75435E57-8F60-48E7-821E-A54A1880B73A}"/>
    <cellStyle name="Normal 5 5 2 2 3 2 2 2" xfId="5555" xr:uid="{0F651E64-52DF-4F93-A22D-C03B18F21E3E}"/>
    <cellStyle name="Normal 5 5 2 2 3 2 3" xfId="2877" xr:uid="{997BC64C-701A-4955-89F7-6E0CFE6AFFC3}"/>
    <cellStyle name="Normal 5 5 2 2 3 2 4" xfId="2878" xr:uid="{F1D7FA79-DE09-491A-8481-D6F0BE91BB47}"/>
    <cellStyle name="Normal 5 5 2 2 3 3" xfId="1329" xr:uid="{F626F8CC-97E7-4EA4-9C44-AC50A2D5D7C3}"/>
    <cellStyle name="Normal 5 5 2 2 3 3 2" xfId="5556" xr:uid="{7E5016CB-52FF-4107-8AB3-0217B684BC5F}"/>
    <cellStyle name="Normal 5 5 2 2 3 4" xfId="2879" xr:uid="{61658BB5-13C8-4426-ADA6-3F9C8DBBF5D0}"/>
    <cellStyle name="Normal 5 5 2 2 3 5" xfId="2880" xr:uid="{16B7670D-28EF-45B4-B648-C81E23518DAA}"/>
    <cellStyle name="Normal 5 5 2 2 4" xfId="1330" xr:uid="{2F22448A-D141-4C5B-ABA5-56AFC38F1FEA}"/>
    <cellStyle name="Normal 5 5 2 2 4 2" xfId="1331" xr:uid="{51A09666-A6BD-4C40-982F-6EE03BFF2E7E}"/>
    <cellStyle name="Normal 5 5 2 2 4 2 2" xfId="5557" xr:uid="{A8C97A4F-98DE-404B-96B3-234A4A97DC62}"/>
    <cellStyle name="Normal 5 5 2 2 4 3" xfId="2881" xr:uid="{0123B696-D150-4D82-82D7-530E69853508}"/>
    <cellStyle name="Normal 5 5 2 2 4 4" xfId="2882" xr:uid="{C93E11EC-8B91-470B-92B0-2718C0BC22FE}"/>
    <cellStyle name="Normal 5 5 2 2 5" xfId="1332" xr:uid="{A382A375-03B4-4F98-BB5F-4C1A03ACA5C8}"/>
    <cellStyle name="Normal 5 5 2 2 5 2" xfId="2883" xr:uid="{C44E30C6-086A-47BE-8768-EE38711FCD03}"/>
    <cellStyle name="Normal 5 5 2 2 5 3" xfId="2884" xr:uid="{C94649D2-5A05-4920-B07B-2F2B487D98AB}"/>
    <cellStyle name="Normal 5 5 2 2 5 4" xfId="2885" xr:uid="{47745E34-731A-41CE-93FC-5D5BB5505CB8}"/>
    <cellStyle name="Normal 5 5 2 2 6" xfId="2886" xr:uid="{AFB9CAA4-8BAD-486F-AD6A-85661D05A7FD}"/>
    <cellStyle name="Normal 5 5 2 2 7" xfId="2887" xr:uid="{FE27FC4A-C450-4DD3-A162-33620E415D0D}"/>
    <cellStyle name="Normal 5 5 2 2 8" xfId="2888" xr:uid="{4CABA528-5485-44C8-B04B-DF896E4F5D31}"/>
    <cellStyle name="Normal 5 5 2 3" xfId="304" xr:uid="{1BBBE7A9-AD0D-4157-B668-042E6AAC57FC}"/>
    <cellStyle name="Normal 5 5 2 3 2" xfId="564" xr:uid="{F05B7105-DEF3-433B-8CB0-9D0410FF1590}"/>
    <cellStyle name="Normal 5 5 2 3 2 2" xfId="565" xr:uid="{D9EA1229-76E5-4212-8F2E-A1A6A282E96A}"/>
    <cellStyle name="Normal 5 5 2 3 2 2 2" xfId="1333" xr:uid="{8FC9F614-2EE3-4D81-B056-3ECC780A5F03}"/>
    <cellStyle name="Normal 5 5 2 3 2 2 2 2" xfId="1334" xr:uid="{99C66B7A-A5CB-4DF0-90EC-A96EA70E4007}"/>
    <cellStyle name="Normal 5 5 2 3 2 2 3" xfId="1335" xr:uid="{CA607592-4D73-42B5-854B-1DFE651944D9}"/>
    <cellStyle name="Normal 5 5 2 3 2 3" xfId="1336" xr:uid="{53FFAA72-94FD-482D-BD34-61262761C56F}"/>
    <cellStyle name="Normal 5 5 2 3 2 3 2" xfId="1337" xr:uid="{8F9FB326-84F5-4B9A-93A8-172C9A3C6438}"/>
    <cellStyle name="Normal 5 5 2 3 2 4" xfId="1338" xr:uid="{B60DD21D-2DC9-4BA3-9512-1239A05715F7}"/>
    <cellStyle name="Normal 5 5 2 3 3" xfId="566" xr:uid="{C52BDD42-B52A-4FA3-8D68-82F13F1653D6}"/>
    <cellStyle name="Normal 5 5 2 3 3 2" xfId="1339" xr:uid="{382B7114-22EA-4B1E-846B-339D1035C895}"/>
    <cellStyle name="Normal 5 5 2 3 3 2 2" xfId="1340" xr:uid="{304D6642-88E5-4626-8A34-8425717D0AAF}"/>
    <cellStyle name="Normal 5 5 2 3 3 3" xfId="1341" xr:uid="{75AB8F76-7144-4F41-8ED4-1C46B2433281}"/>
    <cellStyle name="Normal 5 5 2 3 3 4" xfId="2889" xr:uid="{DE10D1D8-D10B-48BA-AD07-C454EA0FBA7E}"/>
    <cellStyle name="Normal 5 5 2 3 4" xfId="1342" xr:uid="{F4CD7A78-546C-4C13-82AD-EEF78C35D67F}"/>
    <cellStyle name="Normal 5 5 2 3 4 2" xfId="1343" xr:uid="{0A53E7BD-95E6-47A4-BFE8-2809DC5A97E7}"/>
    <cellStyle name="Normal 5 5 2 3 5" xfId="1344" xr:uid="{1424EF39-666C-42B6-AC72-6185F0756460}"/>
    <cellStyle name="Normal 5 5 2 3 6" xfId="2890" xr:uid="{DC6D7C12-509B-40D7-93FE-3C8CF4096097}"/>
    <cellStyle name="Normal 5 5 2 4" xfId="305" xr:uid="{CF880E17-5DDD-499F-959B-071F0630869B}"/>
    <cellStyle name="Normal 5 5 2 4 2" xfId="567" xr:uid="{0D0D3507-1B60-453A-8079-55D338D23295}"/>
    <cellStyle name="Normal 5 5 2 4 2 2" xfId="1345" xr:uid="{521A81DA-DC85-45F1-BE32-828EE589AC98}"/>
    <cellStyle name="Normal 5 5 2 4 2 2 2" xfId="1346" xr:uid="{32030DC9-AEB8-485F-AB5C-9A6412F84A18}"/>
    <cellStyle name="Normal 5 5 2 4 2 3" xfId="1347" xr:uid="{A9F6546C-1E4A-40B9-A744-DDA0E303D7AD}"/>
    <cellStyle name="Normal 5 5 2 4 2 4" xfId="2891" xr:uid="{6EAE9EA6-3270-425B-8D38-9DECBE30F0BE}"/>
    <cellStyle name="Normal 5 5 2 4 3" xfId="1348" xr:uid="{8A8B5187-0B60-4FDF-9BA2-E87F0BCD72DA}"/>
    <cellStyle name="Normal 5 5 2 4 3 2" xfId="1349" xr:uid="{28409981-27E1-4594-A3FF-6852208FD983}"/>
    <cellStyle name="Normal 5 5 2 4 4" xfId="1350" xr:uid="{8DD8B504-DF5B-41FB-BF16-FD95607BC06F}"/>
    <cellStyle name="Normal 5 5 2 4 5" xfId="2892" xr:uid="{92858A64-2676-4A27-9FB0-FCFB80C22699}"/>
    <cellStyle name="Normal 5 5 2 5" xfId="306" xr:uid="{8D1796D9-4381-444A-ADEE-43ED4667B817}"/>
    <cellStyle name="Normal 5 5 2 5 2" xfId="1351" xr:uid="{260AF959-A413-4FAC-A31D-4284B3E3335D}"/>
    <cellStyle name="Normal 5 5 2 5 2 2" xfId="1352" xr:uid="{909F641D-1E06-4C61-8E18-5F4323256562}"/>
    <cellStyle name="Normal 5 5 2 5 3" xfId="1353" xr:uid="{D29CDF79-C0AB-498C-A8E8-359E68888811}"/>
    <cellStyle name="Normal 5 5 2 5 4" xfId="2893" xr:uid="{528E384D-F4FE-43BA-A117-319A0F5921DC}"/>
    <cellStyle name="Normal 5 5 2 6" xfId="1354" xr:uid="{3F18B73C-8AAA-4383-9B55-EDF7BE620B49}"/>
    <cellStyle name="Normal 5 5 2 6 2" xfId="1355" xr:uid="{6E905EF4-ED03-4E8A-ACAC-6C554C356329}"/>
    <cellStyle name="Normal 5 5 2 6 3" xfId="2894" xr:uid="{C7A8EFC6-8E07-4F9A-84CC-E7260B84D46B}"/>
    <cellStyle name="Normal 5 5 2 6 4" xfId="2895" xr:uid="{7C48CC12-67B2-49F7-9C1F-3767A1A020AE}"/>
    <cellStyle name="Normal 5 5 2 7" xfId="1356" xr:uid="{B7488DC2-07AC-4D17-B205-27291A1704A2}"/>
    <cellStyle name="Normal 5 5 2 8" xfId="2896" xr:uid="{098A3F53-2D0F-4746-A290-81BADC1FB3A2}"/>
    <cellStyle name="Normal 5 5 2 9" xfId="2897" xr:uid="{A4BA6F1A-28CE-4541-81B3-1282A9DBA00B}"/>
    <cellStyle name="Normal 5 5 3" xfId="101" xr:uid="{1073C209-A7CE-409A-AFCF-C4BD56B9E9DA}"/>
    <cellStyle name="Normal 5 5 3 2" xfId="102" xr:uid="{0298F944-E8DF-4078-A479-A5AD4BAE938D}"/>
    <cellStyle name="Normal 5 5 3 2 2" xfId="568" xr:uid="{24D84AD1-A6F3-42AB-80A6-5F41DEDBFD81}"/>
    <cellStyle name="Normal 5 5 3 2 2 2" xfId="1357" xr:uid="{F8DFA59B-CCCD-4130-9931-BE71291B5550}"/>
    <cellStyle name="Normal 5 5 3 2 2 2 2" xfId="1358" xr:uid="{B6A5045E-6A68-46FD-8C86-D0E59B03D6C6}"/>
    <cellStyle name="Normal 5 5 3 2 2 2 2 2" xfId="4468" xr:uid="{5BA34675-84D7-48DB-B8BA-1742154EFC24}"/>
    <cellStyle name="Normal 5 5 3 2 2 2 2 2 2" xfId="5558" xr:uid="{F6A399FF-1270-4B54-AC03-95ADC4CA425A}"/>
    <cellStyle name="Normal 5 5 3 2 2 2 2 3" xfId="5559" xr:uid="{90D1C075-9FE6-4A46-ABF5-F82FADD21C64}"/>
    <cellStyle name="Normal 5 5 3 2 2 2 3" xfId="4469" xr:uid="{9AB3640B-EB43-4993-8552-3F853C98A9D0}"/>
    <cellStyle name="Normal 5 5 3 2 2 2 3 2" xfId="5560" xr:uid="{3AF92249-A5D4-48E7-A7F4-EB94C4A328B5}"/>
    <cellStyle name="Normal 5 5 3 2 2 2 4" xfId="5561" xr:uid="{AC9B5444-8FFE-4542-9FEC-AC7E48ADF372}"/>
    <cellStyle name="Normal 5 5 3 2 2 3" xfId="1359" xr:uid="{ABDA018F-7830-4495-AC6B-8BCB723F2BBE}"/>
    <cellStyle name="Normal 5 5 3 2 2 3 2" xfId="4470" xr:uid="{D4A0AC40-1461-4E8F-BA87-B09E7A49D1F6}"/>
    <cellStyle name="Normal 5 5 3 2 2 3 2 2" xfId="5562" xr:uid="{FF723288-3001-4ACF-8835-6C42B5CBE4E8}"/>
    <cellStyle name="Normal 5 5 3 2 2 3 3" xfId="5563" xr:uid="{1D033B88-254B-4110-A4C5-31D75483CB60}"/>
    <cellStyle name="Normal 5 5 3 2 2 4" xfId="2898" xr:uid="{CBBCA833-C26C-4A7B-978B-87D5C23296AB}"/>
    <cellStyle name="Normal 5 5 3 2 2 4 2" xfId="5564" xr:uid="{22F6B3EB-7415-44EE-8C50-EE23DD75CDBC}"/>
    <cellStyle name="Normal 5 5 3 2 2 5" xfId="5565" xr:uid="{0601744E-785D-4D59-90DC-75621870C2B7}"/>
    <cellStyle name="Normal 5 5 3 2 3" xfId="1360" xr:uid="{64FC905B-6C1D-4EB5-A786-902C559D6CC8}"/>
    <cellStyle name="Normal 5 5 3 2 3 2" xfId="1361" xr:uid="{F2F470D6-5C40-46AE-A2CB-4131909AB396}"/>
    <cellStyle name="Normal 5 5 3 2 3 2 2" xfId="4471" xr:uid="{9EEFAE86-1E75-458F-B9CF-BAE803C94767}"/>
    <cellStyle name="Normal 5 5 3 2 3 2 2 2" xfId="5566" xr:uid="{2BE8A2D3-87CB-4FB0-9F73-5321047DC65F}"/>
    <cellStyle name="Normal 5 5 3 2 3 2 3" xfId="5567" xr:uid="{F5980BEC-D45B-429C-8C3B-693E62155A71}"/>
    <cellStyle name="Normal 5 5 3 2 3 3" xfId="2899" xr:uid="{E6B03EBE-33BC-4C73-9FF3-740BD104C250}"/>
    <cellStyle name="Normal 5 5 3 2 3 3 2" xfId="5568" xr:uid="{99E01B4E-01F2-4400-BBCB-D71D7F1178DD}"/>
    <cellStyle name="Normal 5 5 3 2 3 4" xfId="2900" xr:uid="{571A9BB2-03A7-482A-A0EA-3A4002DE0AEC}"/>
    <cellStyle name="Normal 5 5 3 2 4" xfId="1362" xr:uid="{F2B7BE4A-8475-479A-9798-F6D4C3542B80}"/>
    <cellStyle name="Normal 5 5 3 2 4 2" xfId="4472" xr:uid="{EA16AAA1-66CB-4A8B-868D-60FA287E9A67}"/>
    <cellStyle name="Normal 5 5 3 2 4 2 2" xfId="5569" xr:uid="{791AE1A3-7B02-433C-B42E-4A0B45FE9898}"/>
    <cellStyle name="Normal 5 5 3 2 4 3" xfId="5570" xr:uid="{5BA864A5-A3E1-43CE-8DCB-062BF8CE9484}"/>
    <cellStyle name="Normal 5 5 3 2 5" xfId="2901" xr:uid="{8D970B21-B4EC-48B1-AF1A-5B4C062ADA7B}"/>
    <cellStyle name="Normal 5 5 3 2 5 2" xfId="5571" xr:uid="{8CB0988C-4BF0-46A8-954A-CB4672D7C06B}"/>
    <cellStyle name="Normal 5 5 3 2 6" xfId="2902" xr:uid="{57FBF5AF-A00E-474A-8068-E0A2275803A8}"/>
    <cellStyle name="Normal 5 5 3 3" xfId="307" xr:uid="{BCEF7F01-C1A7-4AB3-AE9A-95F451328EA9}"/>
    <cellStyle name="Normal 5 5 3 3 2" xfId="1363" xr:uid="{6FD9A4DB-46D8-420E-B614-3C827BB38E54}"/>
    <cellStyle name="Normal 5 5 3 3 2 2" xfId="1364" xr:uid="{3146D73F-5CF0-452E-9825-B4E7136A4603}"/>
    <cellStyle name="Normal 5 5 3 3 2 2 2" xfId="4473" xr:uid="{FBCCC277-CB93-4187-A256-11A2237CBAAA}"/>
    <cellStyle name="Normal 5 5 3 3 2 2 2 2" xfId="5572" xr:uid="{41C145DA-1744-456C-95F4-7584A51C2678}"/>
    <cellStyle name="Normal 5 5 3 3 2 2 3" xfId="5573" xr:uid="{7843E34D-6097-477D-86E6-64FE64ECC346}"/>
    <cellStyle name="Normal 5 5 3 3 2 3" xfId="2903" xr:uid="{A7216419-153C-4A81-BC7D-9F90F5BFEC4A}"/>
    <cellStyle name="Normal 5 5 3 3 2 3 2" xfId="5574" xr:uid="{41166807-19B6-45A4-878C-285698E5D1E9}"/>
    <cellStyle name="Normal 5 5 3 3 2 4" xfId="2904" xr:uid="{F8E28B89-6073-409B-98A8-B8B10E97AD25}"/>
    <cellStyle name="Normal 5 5 3 3 3" xfId="1365" xr:uid="{F9E23560-C0B7-4FA3-9668-A0BBBD5216FC}"/>
    <cellStyle name="Normal 5 5 3 3 3 2" xfId="4474" xr:uid="{C61841D6-01C9-426F-8890-FEC276E2E66D}"/>
    <cellStyle name="Normal 5 5 3 3 3 2 2" xfId="5575" xr:uid="{224C593F-2583-4A03-AB2F-BFD1D575DDC3}"/>
    <cellStyle name="Normal 5 5 3 3 3 3" xfId="5576" xr:uid="{AB7007A2-843C-4444-9E02-654439F483DB}"/>
    <cellStyle name="Normal 5 5 3 3 4" xfId="2905" xr:uid="{919AD13E-92C8-4C5B-835D-DDA7D95537DC}"/>
    <cellStyle name="Normal 5 5 3 3 4 2" xfId="5577" xr:uid="{8A9C2815-8767-4065-9A49-8F38FF42139F}"/>
    <cellStyle name="Normal 5 5 3 3 5" xfId="2906" xr:uid="{884BF663-1936-4745-AA63-42D2ADC55615}"/>
    <cellStyle name="Normal 5 5 3 4" xfId="1366" xr:uid="{88B54656-380E-4B66-9E0E-3F753F5819BD}"/>
    <cellStyle name="Normal 5 5 3 4 2" xfId="1367" xr:uid="{15D3C2A2-DBB0-44E2-85D6-F5E260C5A831}"/>
    <cellStyle name="Normal 5 5 3 4 2 2" xfId="4475" xr:uid="{6FEDFB1C-ED07-4DD1-BF52-F1225A5E5F3B}"/>
    <cellStyle name="Normal 5 5 3 4 2 2 2" xfId="5578" xr:uid="{DEC4804E-C1C2-472B-92A1-4E6B7A7B5E34}"/>
    <cellStyle name="Normal 5 5 3 4 2 3" xfId="5579" xr:uid="{CCF5AE01-9C49-4F67-8F39-0ABF1FF76A3B}"/>
    <cellStyle name="Normal 5 5 3 4 3" xfId="2907" xr:uid="{5FBE85BC-08C8-4FC1-8E20-EAA67B692E17}"/>
    <cellStyle name="Normal 5 5 3 4 3 2" xfId="5580" xr:uid="{4BD579E8-D421-4EBC-8C61-A1F2C793AD0F}"/>
    <cellStyle name="Normal 5 5 3 4 4" xfId="2908" xr:uid="{9B59DFC9-B858-4C5C-90B2-94B5382441CD}"/>
    <cellStyle name="Normal 5 5 3 5" xfId="1368" xr:uid="{835A4CDE-8F1D-4FAD-B573-9C014D5FA052}"/>
    <cellStyle name="Normal 5 5 3 5 2" xfId="2909" xr:uid="{5301685C-1127-4951-8B89-D8917ECD8D44}"/>
    <cellStyle name="Normal 5 5 3 5 2 2" xfId="5581" xr:uid="{56AE7123-F915-4D46-B726-C410F30F54D9}"/>
    <cellStyle name="Normal 5 5 3 5 3" xfId="2910" xr:uid="{253894B7-46ED-4216-892F-7E3273E546FB}"/>
    <cellStyle name="Normal 5 5 3 5 4" xfId="2911" xr:uid="{DED9D5E3-3674-4ECF-91D6-B6CD77BAF831}"/>
    <cellStyle name="Normal 5 5 3 6" xfId="2912" xr:uid="{CAC5D0B4-6C23-49AA-94C6-A3C96F558091}"/>
    <cellStyle name="Normal 5 5 3 6 2" xfId="5582" xr:uid="{F93585FC-DB31-4179-82CD-1BC27340B77E}"/>
    <cellStyle name="Normal 5 5 3 7" xfId="2913" xr:uid="{142D4120-A577-4018-AE99-1836422DF736}"/>
    <cellStyle name="Normal 5 5 3 8" xfId="2914" xr:uid="{DE8B46C9-461E-4675-B536-0FFA10516EF6}"/>
    <cellStyle name="Normal 5 5 4" xfId="103" xr:uid="{C4BB3FEA-C4C8-4AB3-97B3-2561B7E386F3}"/>
    <cellStyle name="Normal 5 5 4 2" xfId="569" xr:uid="{CE4C5FA1-84DE-4382-8617-6DBCC30895F2}"/>
    <cellStyle name="Normal 5 5 4 2 2" xfId="570" xr:uid="{B48B2F8B-3EED-49E3-BA01-B206F96EC788}"/>
    <cellStyle name="Normal 5 5 4 2 2 2" xfId="1369" xr:uid="{952B6227-CA68-4E76-BCB1-32EB1F64C730}"/>
    <cellStyle name="Normal 5 5 4 2 2 2 2" xfId="1370" xr:uid="{AC056FEF-A893-4965-B91C-95AA854B81D9}"/>
    <cellStyle name="Normal 5 5 4 2 2 2 2 2" xfId="5583" xr:uid="{33EBEE1C-681D-44F1-B876-C5E9B9E4E7B6}"/>
    <cellStyle name="Normal 5 5 4 2 2 2 3" xfId="5584" xr:uid="{6B32ED09-7089-4ADD-B70D-3C75185354BF}"/>
    <cellStyle name="Normal 5 5 4 2 2 3" xfId="1371" xr:uid="{F7309A00-2FC7-431C-9508-0CC2CD3A5E2C}"/>
    <cellStyle name="Normal 5 5 4 2 2 3 2" xfId="5585" xr:uid="{D825FC10-5910-4BE9-BC98-3D1C5106606C}"/>
    <cellStyle name="Normal 5 5 4 2 2 4" xfId="2915" xr:uid="{5D2B5B21-7F7D-4E6E-94AC-B62F7F683687}"/>
    <cellStyle name="Normal 5 5 4 2 3" xfId="1372" xr:uid="{1A9869E8-E98D-4E86-93AC-BE7109A08B5F}"/>
    <cellStyle name="Normal 5 5 4 2 3 2" xfId="1373" xr:uid="{69329A9B-7AC2-4DF0-990A-D4DAAA49B6F5}"/>
    <cellStyle name="Normal 5 5 4 2 3 2 2" xfId="5586" xr:uid="{6214DE09-19F7-4C6D-A887-650E83127B36}"/>
    <cellStyle name="Normal 5 5 4 2 3 3" xfId="5587" xr:uid="{67CBC303-93B3-43C6-87BB-36D8AD555541}"/>
    <cellStyle name="Normal 5 5 4 2 4" xfId="1374" xr:uid="{9265BE79-AE8C-4AC3-A2A3-0B1EC0A70CE5}"/>
    <cellStyle name="Normal 5 5 4 2 4 2" xfId="5588" xr:uid="{5AB84B2F-FDE7-4DE8-8066-2230B0E0491C}"/>
    <cellStyle name="Normal 5 5 4 2 5" xfId="2916" xr:uid="{C505926D-6F43-4D60-8DE0-7FB294459CE9}"/>
    <cellStyle name="Normal 5 5 4 3" xfId="571" xr:uid="{FDBE33D3-55BA-4EC0-8DD4-E89DB89B5039}"/>
    <cellStyle name="Normal 5 5 4 3 2" xfId="1375" xr:uid="{D404BB30-0E53-41F1-84C2-381679C814D7}"/>
    <cellStyle name="Normal 5 5 4 3 2 2" xfId="1376" xr:uid="{1235EC56-10A9-4005-9039-905769329882}"/>
    <cellStyle name="Normal 5 5 4 3 2 2 2" xfId="5589" xr:uid="{AC127A51-546D-4C84-9BD2-5A9E49CBD5EB}"/>
    <cellStyle name="Normal 5 5 4 3 2 3" xfId="5590" xr:uid="{CBCE605C-4BA9-4E0F-9E42-4CE460BADDC0}"/>
    <cellStyle name="Normal 5 5 4 3 3" xfId="1377" xr:uid="{3257F06E-734C-45A5-9020-3805273F3321}"/>
    <cellStyle name="Normal 5 5 4 3 3 2" xfId="5591" xr:uid="{4F54D7BF-1BA4-45BE-92CC-12B398731CF2}"/>
    <cellStyle name="Normal 5 5 4 3 4" xfId="2917" xr:uid="{BA6F452D-AB0B-426B-96F3-96FF37D9A8A7}"/>
    <cellStyle name="Normal 5 5 4 4" xfId="1378" xr:uid="{89E1486B-4777-43D3-BF9A-27035C702460}"/>
    <cellStyle name="Normal 5 5 4 4 2" xfId="1379" xr:uid="{6D0ADB9E-0734-4217-A316-77E17453A3A0}"/>
    <cellStyle name="Normal 5 5 4 4 2 2" xfId="5592" xr:uid="{F9BD675E-CC50-4343-B512-174DC96420EB}"/>
    <cellStyle name="Normal 5 5 4 4 3" xfId="2918" xr:uid="{AB0A3851-DAC0-4784-B676-0AE4764BE5CB}"/>
    <cellStyle name="Normal 5 5 4 4 4" xfId="2919" xr:uid="{02F70687-3CEF-46DD-820E-66E0CA38C362}"/>
    <cellStyle name="Normal 5 5 4 5" xfId="1380" xr:uid="{3C120F37-F968-42F6-9203-3156427E0CC1}"/>
    <cellStyle name="Normal 5 5 4 5 2" xfId="5593" xr:uid="{FBB7312C-E1DB-4835-82B4-8883998FC0F5}"/>
    <cellStyle name="Normal 5 5 4 6" xfId="2920" xr:uid="{2D93EE32-AAA0-456B-A66F-BC268AD11141}"/>
    <cellStyle name="Normal 5 5 4 7" xfId="2921" xr:uid="{274FC640-A871-4332-9A2F-FEDDF67C30E2}"/>
    <cellStyle name="Normal 5 5 5" xfId="308" xr:uid="{E69D6A7E-ABF1-499D-8B8B-ED5F22AEC72A}"/>
    <cellStyle name="Normal 5 5 5 2" xfId="572" xr:uid="{D26A72E0-F313-462C-ADAE-675494117A64}"/>
    <cellStyle name="Normal 5 5 5 2 2" xfId="1381" xr:uid="{83FDC724-2C7E-436D-A7A6-775E449F1FA6}"/>
    <cellStyle name="Normal 5 5 5 2 2 2" xfId="1382" xr:uid="{FCB04DCF-BE58-4D9A-AEF8-E63C6645C241}"/>
    <cellStyle name="Normal 5 5 5 2 2 2 2" xfId="5594" xr:uid="{D9723984-41FF-46B0-86ED-CACA32DFDFB1}"/>
    <cellStyle name="Normal 5 5 5 2 2 3" xfId="5595" xr:uid="{B7076212-CF5A-4924-9F6A-3473DEA3DE93}"/>
    <cellStyle name="Normal 5 5 5 2 3" xfId="1383" xr:uid="{773D2288-4FBB-47A1-9BA1-F1C2CE7C1CCB}"/>
    <cellStyle name="Normal 5 5 5 2 3 2" xfId="5596" xr:uid="{A57E7D74-FB74-43B4-A4BC-292FBBCBE675}"/>
    <cellStyle name="Normal 5 5 5 2 4" xfId="2922" xr:uid="{743A0116-8155-4797-A7B5-F46A394B37F5}"/>
    <cellStyle name="Normal 5 5 5 3" xfId="1384" xr:uid="{74BE3242-F7F4-4D86-8444-91FE62AE2FC4}"/>
    <cellStyle name="Normal 5 5 5 3 2" xfId="1385" xr:uid="{2080C305-6B88-4D4E-B059-91C56A7A56CD}"/>
    <cellStyle name="Normal 5 5 5 3 2 2" xfId="5597" xr:uid="{660C017B-2A0D-4297-A07D-A40FE08BF45B}"/>
    <cellStyle name="Normal 5 5 5 3 3" xfId="2923" xr:uid="{568A78A8-43C8-4665-9099-F9997721E83E}"/>
    <cellStyle name="Normal 5 5 5 3 4" xfId="2924" xr:uid="{CF41DE74-6137-48F6-A4B9-194EADF3FC83}"/>
    <cellStyle name="Normal 5 5 5 4" xfId="1386" xr:uid="{E5F39130-ED32-4151-B5A6-D17E3555E5D3}"/>
    <cellStyle name="Normal 5 5 5 4 2" xfId="5598" xr:uid="{6E0A078A-9FBA-4585-B96F-327CC7E0F09E}"/>
    <cellStyle name="Normal 5 5 5 5" xfId="2925" xr:uid="{3CCABB74-40B3-41E5-A507-244F673FC371}"/>
    <cellStyle name="Normal 5 5 5 6" xfId="2926" xr:uid="{3118BAFE-857C-43F3-8497-E48FE5C67802}"/>
    <cellStyle name="Normal 5 5 6" xfId="309" xr:uid="{64BC84C6-4B41-4817-9695-124F955CDAD5}"/>
    <cellStyle name="Normal 5 5 6 2" xfId="1387" xr:uid="{59E45BA2-2A50-491B-944B-8A40D9AF5FB4}"/>
    <cellStyle name="Normal 5 5 6 2 2" xfId="1388" xr:uid="{026338B9-5082-498D-894D-8431CA52D1EA}"/>
    <cellStyle name="Normal 5 5 6 2 2 2" xfId="5599" xr:uid="{0E7355D3-6976-4E7A-AE6B-47BE0AA57CCB}"/>
    <cellStyle name="Normal 5 5 6 2 3" xfId="2927" xr:uid="{1227187E-4E4F-4325-AAFB-86B1082A471E}"/>
    <cellStyle name="Normal 5 5 6 2 4" xfId="2928" xr:uid="{AFBC662F-C8A0-4907-AD5D-FC5A20A54AD3}"/>
    <cellStyle name="Normal 5 5 6 3" xfId="1389" xr:uid="{E8872B4F-4672-4633-8073-27F9C571A4CD}"/>
    <cellStyle name="Normal 5 5 6 3 2" xfId="5600" xr:uid="{BE70DB16-CF6E-4269-BBA2-6144197AE92A}"/>
    <cellStyle name="Normal 5 5 6 4" xfId="2929" xr:uid="{EECA488C-65AF-4240-B04D-8C558891B115}"/>
    <cellStyle name="Normal 5 5 6 5" xfId="2930" xr:uid="{7585D7E3-7275-4E16-A0E7-4F1984840C0F}"/>
    <cellStyle name="Normal 5 5 7" xfId="1390" xr:uid="{A25DDE21-1BEC-4832-B23F-C5377DD87B42}"/>
    <cellStyle name="Normal 5 5 7 2" xfId="1391" xr:uid="{01780D6D-0851-4F1D-BB11-75F7198FF5AB}"/>
    <cellStyle name="Normal 5 5 7 2 2" xfId="5601" xr:uid="{3F651063-63EB-44AE-9D46-2104F4A0252B}"/>
    <cellStyle name="Normal 5 5 7 3" xfId="2931" xr:uid="{34C5D3EE-B7D1-433F-B274-1C1EFED18F4C}"/>
    <cellStyle name="Normal 5 5 7 4" xfId="2932" xr:uid="{A9D7382A-A321-4B0B-8AA6-484A8FE73A38}"/>
    <cellStyle name="Normal 5 5 8" xfId="1392" xr:uid="{37EA12FF-A6FC-4EB7-ADAE-CF7592BC226C}"/>
    <cellStyle name="Normal 5 5 8 2" xfId="2933" xr:uid="{53CB0707-6356-4E9D-98DD-BA7EA79BAE68}"/>
    <cellStyle name="Normal 5 5 8 3" xfId="2934" xr:uid="{17D8FCCF-4C20-477F-BE55-AA3E101A1796}"/>
    <cellStyle name="Normal 5 5 8 4" xfId="2935" xr:uid="{E12C032D-7A1F-4FEE-98FF-3296CBC4441F}"/>
    <cellStyle name="Normal 5 5 9" xfId="2936" xr:uid="{D55EA7D2-7488-4A71-B116-1F441E15462C}"/>
    <cellStyle name="Normal 5 6" xfId="104" xr:uid="{5B5F1483-8396-4BB4-B304-EEB0414AC9A2}"/>
    <cellStyle name="Normal 5 6 10" xfId="2937" xr:uid="{F869C354-9DD9-42B5-B23D-C6260C1A71AC}"/>
    <cellStyle name="Normal 5 6 11" xfId="2938" xr:uid="{09177DAF-A775-4022-B349-3B00D5DDA4A6}"/>
    <cellStyle name="Normal 5 6 2" xfId="105" xr:uid="{C9855F61-3255-43C1-B0B8-06ABA478591A}"/>
    <cellStyle name="Normal 5 6 2 2" xfId="310" xr:uid="{EA52FB5A-AC26-4713-AA5E-28E989AA802C}"/>
    <cellStyle name="Normal 5 6 2 2 2" xfId="573" xr:uid="{AE1567A0-1902-4E4E-B297-A8B62C3474E8}"/>
    <cellStyle name="Normal 5 6 2 2 2 2" xfId="574" xr:uid="{74DBFAF9-94F6-40C1-BDBE-9F7A4CEAAE42}"/>
    <cellStyle name="Normal 5 6 2 2 2 2 2" xfId="1393" xr:uid="{62DC9F8E-CF49-42FC-BA4B-42FAAE5BB44C}"/>
    <cellStyle name="Normal 5 6 2 2 2 2 2 2" xfId="5602" xr:uid="{E04F4773-2887-4CCD-B66D-6CD215621C19}"/>
    <cellStyle name="Normal 5 6 2 2 2 2 3" xfId="2939" xr:uid="{E43D0A9F-2535-4443-A732-A9C9FDB394ED}"/>
    <cellStyle name="Normal 5 6 2 2 2 2 4" xfId="2940" xr:uid="{8DAB0A69-A1D4-4548-999D-35274B3E3093}"/>
    <cellStyle name="Normal 5 6 2 2 2 3" xfId="1394" xr:uid="{2A55FD88-260B-432C-97BE-2117A3687837}"/>
    <cellStyle name="Normal 5 6 2 2 2 3 2" xfId="2941" xr:uid="{179145BB-6836-45D1-A16A-345C644EDCD4}"/>
    <cellStyle name="Normal 5 6 2 2 2 3 3" xfId="2942" xr:uid="{1375B2EE-4798-483F-8B9B-2829FFDDA305}"/>
    <cellStyle name="Normal 5 6 2 2 2 3 4" xfId="2943" xr:uid="{54B686E1-36DE-4ED9-BF6E-93DB5B723F91}"/>
    <cellStyle name="Normal 5 6 2 2 2 4" xfId="2944" xr:uid="{E06F9D7A-5393-4E83-9322-8A495062A335}"/>
    <cellStyle name="Normal 5 6 2 2 2 5" xfId="2945" xr:uid="{529098E5-A30B-4BBE-9B24-32284D31B873}"/>
    <cellStyle name="Normal 5 6 2 2 2 6" xfId="2946" xr:uid="{140F925D-584B-490C-A292-B65348134635}"/>
    <cellStyle name="Normal 5 6 2 2 3" xfId="575" xr:uid="{662FD19A-FC2D-475D-968D-9EC22747D690}"/>
    <cellStyle name="Normal 5 6 2 2 3 2" xfId="1395" xr:uid="{187B8217-691F-48E5-A7E1-A35E72F7D69A}"/>
    <cellStyle name="Normal 5 6 2 2 3 2 2" xfId="2947" xr:uid="{0C6730FD-6E51-46A7-98A2-C17CF47FE4AF}"/>
    <cellStyle name="Normal 5 6 2 2 3 2 3" xfId="2948" xr:uid="{4CAC5C83-6E50-473C-ABA4-BD3F7B9E38A6}"/>
    <cellStyle name="Normal 5 6 2 2 3 2 4" xfId="2949" xr:uid="{7C101D42-6A3A-42C3-8929-858F310E4F50}"/>
    <cellStyle name="Normal 5 6 2 2 3 3" xfId="2950" xr:uid="{85986D9B-4146-45E7-9D08-0FAC5C0F348B}"/>
    <cellStyle name="Normal 5 6 2 2 3 4" xfId="2951" xr:uid="{67B2A1C8-E97B-4C32-81B5-40152E274B33}"/>
    <cellStyle name="Normal 5 6 2 2 3 5" xfId="2952" xr:uid="{9874DEEF-87FA-4A84-93FC-7B76D71CAFA4}"/>
    <cellStyle name="Normal 5 6 2 2 4" xfId="1396" xr:uid="{80C43EFC-798A-4560-8925-80A68245310F}"/>
    <cellStyle name="Normal 5 6 2 2 4 2" xfId="2953" xr:uid="{DE269F4C-9924-4334-BFD9-1CCA6B5A1697}"/>
    <cellStyle name="Normal 5 6 2 2 4 3" xfId="2954" xr:uid="{76F775D2-651E-4C70-9A76-338A6BB1EE2F}"/>
    <cellStyle name="Normal 5 6 2 2 4 4" xfId="2955" xr:uid="{A1791E2F-5041-4184-B9E6-ABD31F99C402}"/>
    <cellStyle name="Normal 5 6 2 2 5" xfId="2956" xr:uid="{0BD77E48-D25E-478B-91A1-1E143ABBA01E}"/>
    <cellStyle name="Normal 5 6 2 2 5 2" xfId="2957" xr:uid="{E38B0311-60F8-4386-B145-3AA994C53465}"/>
    <cellStyle name="Normal 5 6 2 2 5 3" xfId="2958" xr:uid="{02F5F22C-E4A6-4039-9C27-3DF54187893C}"/>
    <cellStyle name="Normal 5 6 2 2 5 4" xfId="2959" xr:uid="{8C303E25-0C2E-42A5-9586-83E0AC1F6609}"/>
    <cellStyle name="Normal 5 6 2 2 6" xfId="2960" xr:uid="{D0A13688-134D-4213-97B2-2DF99158329A}"/>
    <cellStyle name="Normal 5 6 2 2 7" xfId="2961" xr:uid="{EA363AA2-7629-481B-AA3C-DF133E8A3B78}"/>
    <cellStyle name="Normal 5 6 2 2 8" xfId="2962" xr:uid="{E7741C50-116E-4C04-BB0C-401B513DDCD4}"/>
    <cellStyle name="Normal 5 6 2 3" xfId="576" xr:uid="{0A18DA8E-5BA9-406F-83A9-854C723AAB32}"/>
    <cellStyle name="Normal 5 6 2 3 2" xfId="577" xr:uid="{C296EF60-20BE-4578-A40C-781635B5467F}"/>
    <cellStyle name="Normal 5 6 2 3 2 2" xfId="578" xr:uid="{A7F362C7-68F9-4FE0-8E27-8794DCCFEBFD}"/>
    <cellStyle name="Normal 5 6 2 3 2 2 2" xfId="5603" xr:uid="{43793FDF-E79B-481A-B976-0CAC47ADB449}"/>
    <cellStyle name="Normal 5 6 2 3 2 3" xfId="2963" xr:uid="{CC6DE2BC-C182-465D-B894-DC0094DE08FA}"/>
    <cellStyle name="Normal 5 6 2 3 2 4" xfId="2964" xr:uid="{10001F2C-E921-434A-B2EE-199045669118}"/>
    <cellStyle name="Normal 5 6 2 3 3" xfId="579" xr:uid="{4118EA19-91B9-43E2-BD89-C08B2D6C4219}"/>
    <cellStyle name="Normal 5 6 2 3 3 2" xfId="2965" xr:uid="{B75AD5C7-A796-4A76-A180-0ACC887B5B94}"/>
    <cellStyle name="Normal 5 6 2 3 3 3" xfId="2966" xr:uid="{79290E0A-ECCA-4D2C-B500-DF904AD9F665}"/>
    <cellStyle name="Normal 5 6 2 3 3 4" xfId="2967" xr:uid="{222325C2-B511-450F-BC10-995F72FC9246}"/>
    <cellStyle name="Normal 5 6 2 3 4" xfId="2968" xr:uid="{31112B18-8063-4CBE-8E64-718B00E111ED}"/>
    <cellStyle name="Normal 5 6 2 3 5" xfId="2969" xr:uid="{015F1571-B4EE-40B4-9580-C7416ACD1F0F}"/>
    <cellStyle name="Normal 5 6 2 3 6" xfId="2970" xr:uid="{FB9801C0-E0D3-43A4-AD55-7EDD5CC2F5D3}"/>
    <cellStyle name="Normal 5 6 2 4" xfId="580" xr:uid="{3ECEAE4D-FE1A-4A1B-94F6-E57A602C1AB9}"/>
    <cellStyle name="Normal 5 6 2 4 2" xfId="581" xr:uid="{CA286590-7AE0-4FC3-8803-D2CE55F112A2}"/>
    <cellStyle name="Normal 5 6 2 4 2 2" xfId="2971" xr:uid="{642768F2-B5B3-44F0-A72D-998B53605725}"/>
    <cellStyle name="Normal 5 6 2 4 2 3" xfId="2972" xr:uid="{0AB28474-DB81-4777-8D22-19FD23572C1F}"/>
    <cellStyle name="Normal 5 6 2 4 2 4" xfId="2973" xr:uid="{3D09886D-4623-4AEC-803F-8399A5F4C07C}"/>
    <cellStyle name="Normal 5 6 2 4 3" xfId="2974" xr:uid="{65932249-EBB7-4160-87D6-24DED789D8C8}"/>
    <cellStyle name="Normal 5 6 2 4 4" xfId="2975" xr:uid="{E3AFD784-C707-4BF4-9621-EFBA2B22479B}"/>
    <cellStyle name="Normal 5 6 2 4 5" xfId="2976" xr:uid="{20DD89DE-64DC-4B16-90F0-2E54898DBB3B}"/>
    <cellStyle name="Normal 5 6 2 5" xfId="582" xr:uid="{21CB6BB0-91E9-46DD-B8E6-920F5E699509}"/>
    <cellStyle name="Normal 5 6 2 5 2" xfId="2977" xr:uid="{2E908B83-BF76-4B44-AC4C-AF478ABFEEFC}"/>
    <cellStyle name="Normal 5 6 2 5 3" xfId="2978" xr:uid="{67430068-4CA1-4104-A53F-C770FD4D1E97}"/>
    <cellStyle name="Normal 5 6 2 5 4" xfId="2979" xr:uid="{834A31AE-B777-4C7C-9536-962C93596526}"/>
    <cellStyle name="Normal 5 6 2 6" xfId="2980" xr:uid="{AEAD32A6-1F94-461A-998B-5326ED79CBAC}"/>
    <cellStyle name="Normal 5 6 2 6 2" xfId="2981" xr:uid="{523875DD-F5C5-4A5B-869E-3DD9C19614EF}"/>
    <cellStyle name="Normal 5 6 2 6 3" xfId="2982" xr:uid="{2E05F623-FD20-41B2-9783-CC7120B4BDE9}"/>
    <cellStyle name="Normal 5 6 2 6 4" xfId="2983" xr:uid="{A090089E-6FC4-4EAB-BEEA-629223AA7882}"/>
    <cellStyle name="Normal 5 6 2 7" xfId="2984" xr:uid="{70AAEF60-41F1-4B73-904A-CE32B281289B}"/>
    <cellStyle name="Normal 5 6 2 8" xfId="2985" xr:uid="{E3F972D5-E8E1-4AA2-88DD-5B3BE193129D}"/>
    <cellStyle name="Normal 5 6 2 9" xfId="2986" xr:uid="{CB9848AA-1EDA-43DC-8CE8-C69D8DF81043}"/>
    <cellStyle name="Normal 5 6 3" xfId="311" xr:uid="{7CEA1743-0921-485A-BA65-95C59E97D5B1}"/>
    <cellStyle name="Normal 5 6 3 2" xfId="583" xr:uid="{BD597302-76C7-4182-85BC-FFD49802A032}"/>
    <cellStyle name="Normal 5 6 3 2 2" xfId="584" xr:uid="{E3A829CD-DF5A-45E2-9804-64F8B5CEF182}"/>
    <cellStyle name="Normal 5 6 3 2 2 2" xfId="1397" xr:uid="{B8C0EDAC-1FDF-4608-A72C-49CB56E72BDA}"/>
    <cellStyle name="Normal 5 6 3 2 2 2 2" xfId="1398" xr:uid="{BF4DE48F-9C62-45E5-9666-56C9D89285E2}"/>
    <cellStyle name="Normal 5 6 3 2 2 3" xfId="1399" xr:uid="{2F00FD82-204B-4C3C-9DFE-00D7FC288F1A}"/>
    <cellStyle name="Normal 5 6 3 2 2 4" xfId="2987" xr:uid="{DA19764B-B131-4C95-81F1-B7CBA69421A2}"/>
    <cellStyle name="Normal 5 6 3 2 3" xfId="1400" xr:uid="{DE626472-ABCA-4139-BDF5-35B1802760B8}"/>
    <cellStyle name="Normal 5 6 3 2 3 2" xfId="1401" xr:uid="{AEF4EE03-2944-40BF-8316-9C4ACCCD98B8}"/>
    <cellStyle name="Normal 5 6 3 2 3 3" xfId="2988" xr:uid="{3EA89DEE-21AF-4488-B1B5-2B639027ABEB}"/>
    <cellStyle name="Normal 5 6 3 2 3 4" xfId="2989" xr:uid="{8FFFD60A-B2A5-47E6-9B70-94C414812E44}"/>
    <cellStyle name="Normal 5 6 3 2 4" xfId="1402" xr:uid="{4EE4984F-9C7C-4AF2-9A71-011C91BDFF9C}"/>
    <cellStyle name="Normal 5 6 3 2 5" xfId="2990" xr:uid="{5DE73F48-81CA-44A7-9456-115AED09465C}"/>
    <cellStyle name="Normal 5 6 3 2 6" xfId="2991" xr:uid="{E796734B-0536-42EB-88F9-3EDC63F03133}"/>
    <cellStyle name="Normal 5 6 3 3" xfId="585" xr:uid="{290D23BA-1135-4115-A832-01707B15A2AD}"/>
    <cellStyle name="Normal 5 6 3 3 2" xfId="1403" xr:uid="{D4F4DC14-B350-468E-BBFD-A12E38AA0199}"/>
    <cellStyle name="Normal 5 6 3 3 2 2" xfId="1404" xr:uid="{440A44C6-AB53-4A92-AB14-D0ED4F658A02}"/>
    <cellStyle name="Normal 5 6 3 3 2 3" xfId="2992" xr:uid="{5BE89742-EC57-4A00-8A16-5EE0DF73757F}"/>
    <cellStyle name="Normal 5 6 3 3 2 4" xfId="2993" xr:uid="{EDDAAEEC-D2CB-4129-9235-EB4843F8830A}"/>
    <cellStyle name="Normal 5 6 3 3 3" xfId="1405" xr:uid="{2ED27648-D18A-4F3C-8BB3-CFC6E33DEF96}"/>
    <cellStyle name="Normal 5 6 3 3 4" xfId="2994" xr:uid="{EC591E24-E2C0-4238-B571-289074F13E29}"/>
    <cellStyle name="Normal 5 6 3 3 5" xfId="2995" xr:uid="{2D4615DA-11A8-43E6-9E9B-6E7A77950426}"/>
    <cellStyle name="Normal 5 6 3 4" xfId="1406" xr:uid="{ED501163-14AA-46CA-A75D-F2A12DF419B4}"/>
    <cellStyle name="Normal 5 6 3 4 2" xfId="1407" xr:uid="{DD12D104-5827-43CA-8C5E-C8A6FE1D0B36}"/>
    <cellStyle name="Normal 5 6 3 4 3" xfId="2996" xr:uid="{078D4AC8-4A4A-42AC-8468-54AAC21033E2}"/>
    <cellStyle name="Normal 5 6 3 4 4" xfId="2997" xr:uid="{DA5B3C18-3501-4352-90EB-9E908925F978}"/>
    <cellStyle name="Normal 5 6 3 5" xfId="1408" xr:uid="{B17238A2-0FD6-4025-B0B8-7E9A9F2E436B}"/>
    <cellStyle name="Normal 5 6 3 5 2" xfId="2998" xr:uid="{B7477090-391C-46C6-A063-47C483FF4F8D}"/>
    <cellStyle name="Normal 5 6 3 5 3" xfId="2999" xr:uid="{ADC5656C-17B3-403F-BDEE-D8DEC22E3F81}"/>
    <cellStyle name="Normal 5 6 3 5 4" xfId="3000" xr:uid="{20F48C5D-F327-4CCD-BF71-66A5C93FFB3E}"/>
    <cellStyle name="Normal 5 6 3 6" xfId="3001" xr:uid="{C36439AE-E16E-4F33-8C90-E11AEA4DAC21}"/>
    <cellStyle name="Normal 5 6 3 7" xfId="3002" xr:uid="{FE7EE622-73A1-49B5-AEA5-8CCE86BFCACD}"/>
    <cellStyle name="Normal 5 6 3 8" xfId="3003" xr:uid="{24EEB30E-6206-43DD-B91F-D1857C0DF801}"/>
    <cellStyle name="Normal 5 6 4" xfId="312" xr:uid="{39D3B1E1-D44F-4D9C-98D6-0D086E2428F2}"/>
    <cellStyle name="Normal 5 6 4 2" xfId="586" xr:uid="{43D2C42A-C71F-40E0-8C8B-D27B9F00927B}"/>
    <cellStyle name="Normal 5 6 4 2 2" xfId="587" xr:uid="{817B5620-486E-453F-AAB8-F342FC02700A}"/>
    <cellStyle name="Normal 5 6 4 2 2 2" xfId="1409" xr:uid="{2D3C10B6-503E-4D1D-92A5-008FA6ADDFA3}"/>
    <cellStyle name="Normal 5 6 4 2 2 3" xfId="3004" xr:uid="{5FE1E3DC-1C26-4659-827B-CD5E867EDD47}"/>
    <cellStyle name="Normal 5 6 4 2 2 4" xfId="3005" xr:uid="{CCCB9379-8FDF-44FF-85D6-B1C1D694D84C}"/>
    <cellStyle name="Normal 5 6 4 2 3" xfId="1410" xr:uid="{86588C4D-3CAB-4AB4-A803-D4022A22660A}"/>
    <cellStyle name="Normal 5 6 4 2 4" xfId="3006" xr:uid="{777EE3E4-78E0-4E3A-8E51-630C8DA9800A}"/>
    <cellStyle name="Normal 5 6 4 2 5" xfId="3007" xr:uid="{D2513CA8-BE41-4386-8EDC-BF11A55889F5}"/>
    <cellStyle name="Normal 5 6 4 3" xfId="588" xr:uid="{50159E79-7001-42BB-BAEB-D17893FFFAB6}"/>
    <cellStyle name="Normal 5 6 4 3 2" xfId="1411" xr:uid="{B5EE79F4-DEF5-4190-98DF-4B2CC0230376}"/>
    <cellStyle name="Normal 5 6 4 3 3" xfId="3008" xr:uid="{E53C03C4-0C63-4522-91E8-6C4FCD2254F1}"/>
    <cellStyle name="Normal 5 6 4 3 4" xfId="3009" xr:uid="{5077F2F5-0021-4926-BF5B-D901DFD4187A}"/>
    <cellStyle name="Normal 5 6 4 4" xfId="1412" xr:uid="{47F91736-9255-43B7-817B-09B26BAF942C}"/>
    <cellStyle name="Normal 5 6 4 4 2" xfId="3010" xr:uid="{5FFF185A-CAF0-4BB8-B86D-0B5E5A9D49A5}"/>
    <cellStyle name="Normal 5 6 4 4 3" xfId="3011" xr:uid="{377A2FF0-9B23-45E0-A056-0D9939A3A665}"/>
    <cellStyle name="Normal 5 6 4 4 4" xfId="3012" xr:uid="{BB65E832-2C0A-4B1C-A519-C102AB9E31E3}"/>
    <cellStyle name="Normal 5 6 4 5" xfId="3013" xr:uid="{3AE3AC18-B0EC-41AB-B38C-EAA5E1EF1E9B}"/>
    <cellStyle name="Normal 5 6 4 6" xfId="3014" xr:uid="{A392CD1F-1BF6-4AB5-93ED-5B43A50A990C}"/>
    <cellStyle name="Normal 5 6 4 7" xfId="3015" xr:uid="{ED3236A5-40DA-42A1-94B8-0B6D776EF026}"/>
    <cellStyle name="Normal 5 6 5" xfId="313" xr:uid="{B87187DF-BBB6-415F-A2AC-A1A69F4724AB}"/>
    <cellStyle name="Normal 5 6 5 2" xfId="589" xr:uid="{68AF1E63-B48D-448E-992F-7004134D6E66}"/>
    <cellStyle name="Normal 5 6 5 2 2" xfId="1413" xr:uid="{730D009C-6EA1-4281-A41E-122CC7C95C0C}"/>
    <cellStyle name="Normal 5 6 5 2 3" xfId="3016" xr:uid="{F78D3159-9534-43D9-BB33-CA8EA4EBD9BC}"/>
    <cellStyle name="Normal 5 6 5 2 4" xfId="3017" xr:uid="{384BA808-6840-4162-9870-D7EEF24F7BA1}"/>
    <cellStyle name="Normal 5 6 5 3" xfId="1414" xr:uid="{ED7783D9-CE48-4C2A-BCF8-6FA1120D6811}"/>
    <cellStyle name="Normal 5 6 5 3 2" xfId="3018" xr:uid="{BDF25238-ECE0-4935-86F6-C42FED825A90}"/>
    <cellStyle name="Normal 5 6 5 3 3" xfId="3019" xr:uid="{A0DEE21D-36BE-44F6-A6BF-98D9E3B909C7}"/>
    <cellStyle name="Normal 5 6 5 3 4" xfId="3020" xr:uid="{47C26C11-7400-4CBD-B61C-38271EBFF7BF}"/>
    <cellStyle name="Normal 5 6 5 4" xfId="3021" xr:uid="{01E14677-C918-42A0-9FB3-8966AD3B4EC8}"/>
    <cellStyle name="Normal 5 6 5 5" xfId="3022" xr:uid="{AC1231B3-D272-45CE-A5CC-7EA225BA1ADF}"/>
    <cellStyle name="Normal 5 6 5 6" xfId="3023" xr:uid="{5BEE7EC0-1498-4111-9A3C-2D062EAAA9A3}"/>
    <cellStyle name="Normal 5 6 6" xfId="590" xr:uid="{EAC94618-FCF4-4688-977C-808A640AEC1C}"/>
    <cellStyle name="Normal 5 6 6 2" xfId="1415" xr:uid="{5730EB18-0F1E-4E5C-9547-C2ACD9360D5D}"/>
    <cellStyle name="Normal 5 6 6 2 2" xfId="3024" xr:uid="{440D14F0-BD90-4E2A-A10C-1A1149CB62DC}"/>
    <cellStyle name="Normal 5 6 6 2 3" xfId="3025" xr:uid="{EB7822A3-B381-4A85-A634-3DB4DDCAEF65}"/>
    <cellStyle name="Normal 5 6 6 2 4" xfId="3026" xr:uid="{769F6E9C-521F-4D97-806E-795ECFB2C65E}"/>
    <cellStyle name="Normal 5 6 6 3" xfId="3027" xr:uid="{8FAB2474-6FAD-43E8-B373-91923341505C}"/>
    <cellStyle name="Normal 5 6 6 4" xfId="3028" xr:uid="{7A1A6E95-41A0-428F-B290-C45C63D3DE44}"/>
    <cellStyle name="Normal 5 6 6 5" xfId="3029" xr:uid="{617ECF64-BC4A-4F51-B9E6-E2306F87C0FA}"/>
    <cellStyle name="Normal 5 6 7" xfId="1416" xr:uid="{A0325A8D-454D-4C84-AED4-B359C375C404}"/>
    <cellStyle name="Normal 5 6 7 2" xfId="3030" xr:uid="{CBE18E72-1996-408C-A54E-5A66EF888EC4}"/>
    <cellStyle name="Normal 5 6 7 3" xfId="3031" xr:uid="{3AF83C9E-CB34-4CBB-A46C-738ED6E7A551}"/>
    <cellStyle name="Normal 5 6 7 4" xfId="3032" xr:uid="{813F2F5B-6526-4695-B623-094DB151EF71}"/>
    <cellStyle name="Normal 5 6 8" xfId="3033" xr:uid="{D1FFF34C-219B-4FF8-AB34-B81BA8FA1451}"/>
    <cellStyle name="Normal 5 6 8 2" xfId="3034" xr:uid="{10D8CDEB-798A-44FE-8570-776BEBD125FB}"/>
    <cellStyle name="Normal 5 6 8 3" xfId="3035" xr:uid="{CCF53EF4-CE21-40D0-94C9-7F5EBE4DCD17}"/>
    <cellStyle name="Normal 5 6 8 4" xfId="3036" xr:uid="{B4408A95-9ED2-46E3-90D3-131DD81EF94D}"/>
    <cellStyle name="Normal 5 6 9" xfId="3037" xr:uid="{79675D59-1E01-4BBC-8A50-B22F06D9A8C2}"/>
    <cellStyle name="Normal 5 7" xfId="106" xr:uid="{1FD1C93F-2074-4264-8E95-8CCC2AF4592E}"/>
    <cellStyle name="Normal 5 7 2" xfId="107" xr:uid="{E2A1EB44-8D77-469A-8D5D-DFE44364EB11}"/>
    <cellStyle name="Normal 5 7 2 2" xfId="314" xr:uid="{35663824-AAE8-4706-915B-132CA1049AD7}"/>
    <cellStyle name="Normal 5 7 2 2 2" xfId="591" xr:uid="{AD9CA466-64EE-4B7A-9016-297AEB2DAF91}"/>
    <cellStyle name="Normal 5 7 2 2 2 2" xfId="1417" xr:uid="{6F519043-25CA-43DA-A8DC-D812B127B678}"/>
    <cellStyle name="Normal 5 7 2 2 2 2 2" xfId="5604" xr:uid="{2A2CFB5D-0410-4A2C-AF9E-666D16D1FC1D}"/>
    <cellStyle name="Normal 5 7 2 2 2 3" xfId="3038" xr:uid="{1BB368EE-C091-4B23-91ED-D46FD08C4779}"/>
    <cellStyle name="Normal 5 7 2 2 2 4" xfId="3039" xr:uid="{EFFB70F8-5122-4CE2-BFC3-1ED9444CC283}"/>
    <cellStyle name="Normal 5 7 2 2 3" xfId="1418" xr:uid="{2B330526-85AB-4E7C-9CD5-7F79B3C77370}"/>
    <cellStyle name="Normal 5 7 2 2 3 2" xfId="3040" xr:uid="{735AA913-F393-4768-B2E2-EBACA6E30C7C}"/>
    <cellStyle name="Normal 5 7 2 2 3 3" xfId="3041" xr:uid="{1A08535B-80D4-4A1D-BEFA-37D90A925C3A}"/>
    <cellStyle name="Normal 5 7 2 2 3 4" xfId="3042" xr:uid="{81C331D4-513C-4350-8C76-A2A2E2E8E533}"/>
    <cellStyle name="Normal 5 7 2 2 4" xfId="3043" xr:uid="{03A45388-E501-43CE-A96A-75C0458C7D1E}"/>
    <cellStyle name="Normal 5 7 2 2 5" xfId="3044" xr:uid="{41717BEB-AC89-4554-8A50-CFE68F00F695}"/>
    <cellStyle name="Normal 5 7 2 2 6" xfId="3045" xr:uid="{7829AB05-88C5-4FE5-96A8-64869215FCDC}"/>
    <cellStyle name="Normal 5 7 2 3" xfId="592" xr:uid="{10083B5B-78CC-4AB3-9DC0-9EF599487D5E}"/>
    <cellStyle name="Normal 5 7 2 3 2" xfId="1419" xr:uid="{F068CF77-35CD-4C67-8FB3-8D67F3DA3642}"/>
    <cellStyle name="Normal 5 7 2 3 2 2" xfId="3046" xr:uid="{E73D23DB-A64C-45FF-B1B6-8E38D203E573}"/>
    <cellStyle name="Normal 5 7 2 3 2 3" xfId="3047" xr:uid="{0375AFAD-77A8-4AB9-8F32-5AAEFC3E142B}"/>
    <cellStyle name="Normal 5 7 2 3 2 4" xfId="3048" xr:uid="{D373DD73-95ED-4DE6-9FA4-45057551876E}"/>
    <cellStyle name="Normal 5 7 2 3 3" xfId="3049" xr:uid="{8AC9CA09-A53F-4156-B429-6B99A3CE6C6B}"/>
    <cellStyle name="Normal 5 7 2 3 4" xfId="3050" xr:uid="{76C04E22-3C5E-446C-98CB-424A04F5BBCE}"/>
    <cellStyle name="Normal 5 7 2 3 5" xfId="3051" xr:uid="{A0EF3312-6C8E-4E52-9867-0042F26A622E}"/>
    <cellStyle name="Normal 5 7 2 4" xfId="1420" xr:uid="{E8D9ABA0-D1BA-4116-BE44-3C5C4979F840}"/>
    <cellStyle name="Normal 5 7 2 4 2" xfId="3052" xr:uid="{5007D24D-6923-4770-9086-810B69514803}"/>
    <cellStyle name="Normal 5 7 2 4 3" xfId="3053" xr:uid="{07072F91-044F-4066-906B-4C484BAB4170}"/>
    <cellStyle name="Normal 5 7 2 4 4" xfId="3054" xr:uid="{A0B6FEF1-8FDD-4CE7-9FB3-B3502A864130}"/>
    <cellStyle name="Normal 5 7 2 5" xfId="3055" xr:uid="{6A64E934-3CA8-4586-B1F0-122358AF2470}"/>
    <cellStyle name="Normal 5 7 2 5 2" xfId="3056" xr:uid="{3B81FA85-4755-4917-8D72-21B266EE5368}"/>
    <cellStyle name="Normal 5 7 2 5 3" xfId="3057" xr:uid="{73E363CA-FDD3-4EE4-AD50-E3524FACE996}"/>
    <cellStyle name="Normal 5 7 2 5 4" xfId="3058" xr:uid="{4B278D08-BBAB-4807-9974-B0607FF60F79}"/>
    <cellStyle name="Normal 5 7 2 6" xfId="3059" xr:uid="{8DB954E3-7DD4-4360-9217-527AF47091B7}"/>
    <cellStyle name="Normal 5 7 2 7" xfId="3060" xr:uid="{65862DDB-8320-48F3-B2DD-6D8A9E420613}"/>
    <cellStyle name="Normal 5 7 2 8" xfId="3061" xr:uid="{24D33A9D-1C9E-45A4-8077-F38D2EEDFEFB}"/>
    <cellStyle name="Normal 5 7 3" xfId="315" xr:uid="{AA0CA412-8021-49A8-A13F-15324F93ADED}"/>
    <cellStyle name="Normal 5 7 3 2" xfId="593" xr:uid="{0BCD7365-E641-47CC-9E18-7DD2E88C80B4}"/>
    <cellStyle name="Normal 5 7 3 2 2" xfId="594" xr:uid="{77C3E835-68F9-4E16-9968-FEB4BAC225A7}"/>
    <cellStyle name="Normal 5 7 3 2 2 2" xfId="5605" xr:uid="{84E4E794-5079-4395-A467-D9EC3EE0711C}"/>
    <cellStyle name="Normal 5 7 3 2 3" xfId="3062" xr:uid="{1AEE2DC1-7769-4FFC-9D26-1CFCED6FC910}"/>
    <cellStyle name="Normal 5 7 3 2 4" xfId="3063" xr:uid="{AD5981DF-0548-47EB-901C-D25F4AF23746}"/>
    <cellStyle name="Normal 5 7 3 3" xfId="595" xr:uid="{FF0CBB63-4892-4575-BBDF-8B7D1BAE8DED}"/>
    <cellStyle name="Normal 5 7 3 3 2" xfId="3064" xr:uid="{00BEF8D2-0168-4284-8006-CDB44578C9A4}"/>
    <cellStyle name="Normal 5 7 3 3 3" xfId="3065" xr:uid="{27FFC96C-BCD1-4073-8A86-0270D489BBE9}"/>
    <cellStyle name="Normal 5 7 3 3 4" xfId="3066" xr:uid="{D3444747-2641-486E-9AB0-575571C3C0AC}"/>
    <cellStyle name="Normal 5 7 3 4" xfId="3067" xr:uid="{C70F8CE7-AD18-4D97-B748-3ADADC6B5217}"/>
    <cellStyle name="Normal 5 7 3 5" xfId="3068" xr:uid="{5E0A01BD-8857-4B96-BA4B-27C415C55DC3}"/>
    <cellStyle name="Normal 5 7 3 6" xfId="3069" xr:uid="{BB31F319-F593-4F08-B908-8A569EAB63F8}"/>
    <cellStyle name="Normal 5 7 4" xfId="316" xr:uid="{09CE5B31-3ADF-4118-A071-7DDA92DB4575}"/>
    <cellStyle name="Normal 5 7 4 2" xfId="596" xr:uid="{4DF07618-DAC5-4360-BD26-B24096F72D51}"/>
    <cellStyle name="Normal 5 7 4 2 2" xfId="3070" xr:uid="{FAF8B495-60D2-4F20-994A-1EC69E92EA17}"/>
    <cellStyle name="Normal 5 7 4 2 3" xfId="3071" xr:uid="{832B3F70-A8C7-401B-AE07-9FFD8E783B83}"/>
    <cellStyle name="Normal 5 7 4 2 4" xfId="3072" xr:uid="{6E8D84EE-CE64-4A30-B8BD-0BD14ADC9416}"/>
    <cellStyle name="Normal 5 7 4 3" xfId="3073" xr:uid="{418866F4-1DD4-4E67-9952-845E33D5EAD4}"/>
    <cellStyle name="Normal 5 7 4 4" xfId="3074" xr:uid="{FBF9935C-59C1-4771-AB7E-18FFA61F4240}"/>
    <cellStyle name="Normal 5 7 4 5" xfId="3075" xr:uid="{ECD1501A-8DD8-417F-AF72-4D7215F0055A}"/>
    <cellStyle name="Normal 5 7 5" xfId="597" xr:uid="{BCD7944F-626A-416B-A7E0-980463566447}"/>
    <cellStyle name="Normal 5 7 5 2" xfId="3076" xr:uid="{0720905B-6F5D-4C50-A778-81B1CED56A32}"/>
    <cellStyle name="Normal 5 7 5 3" xfId="3077" xr:uid="{CBEBDEE8-C00A-4021-A989-B23705F25D4D}"/>
    <cellStyle name="Normal 5 7 5 4" xfId="3078" xr:uid="{2A1BA51F-EFF6-4CA1-8551-E31CB35083B5}"/>
    <cellStyle name="Normal 5 7 6" xfId="3079" xr:uid="{750C2AA3-3848-4D67-9F5D-2CD0A0FCB1F3}"/>
    <cellStyle name="Normal 5 7 6 2" xfId="3080" xr:uid="{AE7374B5-ED4E-4AB2-8C12-26D300CC1C85}"/>
    <cellStyle name="Normal 5 7 6 3" xfId="3081" xr:uid="{D437BAB1-641D-48E1-99AB-317C5AD1097E}"/>
    <cellStyle name="Normal 5 7 6 4" xfId="3082" xr:uid="{224F952C-261F-4914-8B01-6F3666F9BFA9}"/>
    <cellStyle name="Normal 5 7 7" xfId="3083" xr:uid="{90B1E674-79DD-42A6-9426-D4B5854123CE}"/>
    <cellStyle name="Normal 5 7 8" xfId="3084" xr:uid="{C7F1C260-DE2C-4859-9008-5AE97D270FCA}"/>
    <cellStyle name="Normal 5 7 9" xfId="3085" xr:uid="{30AEC38E-27A5-425A-95D7-7D4292D436A4}"/>
    <cellStyle name="Normal 5 8" xfId="108" xr:uid="{D776BED4-E4C6-4007-8D72-848EE8FCC5C1}"/>
    <cellStyle name="Normal 5 8 2" xfId="317" xr:uid="{2426DC2B-3F71-41CA-97A4-7E9F5BD73FBE}"/>
    <cellStyle name="Normal 5 8 2 2" xfId="598" xr:uid="{63AAFF19-6451-406F-AA8F-2DC7B5031058}"/>
    <cellStyle name="Normal 5 8 2 2 2" xfId="1421" xr:uid="{CF8F5801-E4CE-4F67-9351-C3D93835B139}"/>
    <cellStyle name="Normal 5 8 2 2 2 2" xfId="1422" xr:uid="{967667B8-39BC-4DA1-8792-7C289BEA8C5D}"/>
    <cellStyle name="Normal 5 8 2 2 3" xfId="1423" xr:uid="{1B92CE83-0901-4960-90DF-3D79CBD04134}"/>
    <cellStyle name="Normal 5 8 2 2 4" xfId="3086" xr:uid="{6B122BB5-BED3-4690-88CE-0FE79949EE10}"/>
    <cellStyle name="Normal 5 8 2 3" xfId="1424" xr:uid="{EECB1F4E-CCEB-4B63-8277-40C6A1DE97F1}"/>
    <cellStyle name="Normal 5 8 2 3 2" xfId="1425" xr:uid="{DDBD3287-F690-40DA-907A-10BD6CA81B9C}"/>
    <cellStyle name="Normal 5 8 2 3 3" xfId="3087" xr:uid="{41CD3A84-2F01-4F15-AABE-55EFEA3F54AF}"/>
    <cellStyle name="Normal 5 8 2 3 4" xfId="3088" xr:uid="{82F68716-E358-4A90-905C-4EA361C278F0}"/>
    <cellStyle name="Normal 5 8 2 4" xfId="1426" xr:uid="{47108418-ACAA-4AFD-821E-E3955415AA9F}"/>
    <cellStyle name="Normal 5 8 2 5" xfId="3089" xr:uid="{745F47F5-9440-40B6-8F0C-1F2412C764AF}"/>
    <cellStyle name="Normal 5 8 2 6" xfId="3090" xr:uid="{CED61ECF-AFF8-4A47-926A-E454CFC9D6BD}"/>
    <cellStyle name="Normal 5 8 3" xfId="599" xr:uid="{52945DA9-4777-4F87-95C4-805B81E1C1A3}"/>
    <cellStyle name="Normal 5 8 3 2" xfId="1427" xr:uid="{BB3E9C01-1831-488A-B10C-638E8521D97E}"/>
    <cellStyle name="Normal 5 8 3 2 2" xfId="1428" xr:uid="{A319B3D8-54FE-41D2-8A5C-44056000BAD6}"/>
    <cellStyle name="Normal 5 8 3 2 3" xfId="3091" xr:uid="{2C2A7126-9F9B-4CD8-ABDA-3BC6C637BE0B}"/>
    <cellStyle name="Normal 5 8 3 2 4" xfId="3092" xr:uid="{40D9CC86-BF7F-4F5E-9ECC-83A0EC87212B}"/>
    <cellStyle name="Normal 5 8 3 3" xfId="1429" xr:uid="{CAD5BC15-FA45-4BD7-B781-60A3BE6194D4}"/>
    <cellStyle name="Normal 5 8 3 4" xfId="3093" xr:uid="{26A7DBE8-177F-4342-A222-C72AC5B1DD45}"/>
    <cellStyle name="Normal 5 8 3 5" xfId="3094" xr:uid="{C0A79FA8-0E4E-445C-B8E3-BA723B45759B}"/>
    <cellStyle name="Normal 5 8 4" xfId="1430" xr:uid="{ACA81AE7-48FF-43DF-89D7-A1B160969A33}"/>
    <cellStyle name="Normal 5 8 4 2" xfId="1431" xr:uid="{76CAFC69-A0DC-4F5F-ABCA-4924C3A816AD}"/>
    <cellStyle name="Normal 5 8 4 3" xfId="3095" xr:uid="{CC5A14F9-72FF-4D7B-BE3E-CEEF4C676202}"/>
    <cellStyle name="Normal 5 8 4 4" xfId="3096" xr:uid="{8CB63A07-C107-4968-A2FE-B14C0F456C6C}"/>
    <cellStyle name="Normal 5 8 5" xfId="1432" xr:uid="{8F27F594-E77A-4051-8E57-9C35AD7AA37F}"/>
    <cellStyle name="Normal 5 8 5 2" xfId="3097" xr:uid="{736F1FC3-16A7-46E0-B85E-6BD24374D4F7}"/>
    <cellStyle name="Normal 5 8 5 3" xfId="3098" xr:uid="{241AF12A-9102-4B67-A238-0222FF52CE63}"/>
    <cellStyle name="Normal 5 8 5 4" xfId="3099" xr:uid="{7D737D49-D2A4-41ED-BEB0-02BE4EB14605}"/>
    <cellStyle name="Normal 5 8 6" xfId="3100" xr:uid="{95475025-A7D1-4294-896D-4751AA4915AC}"/>
    <cellStyle name="Normal 5 8 7" xfId="3101" xr:uid="{1F84F67F-F37F-4CD7-AA7F-9462F47E0C1D}"/>
    <cellStyle name="Normal 5 8 8" xfId="3102" xr:uid="{C6BC8A01-85F9-4B45-9237-F05A2EF247A5}"/>
    <cellStyle name="Normal 5 9" xfId="318" xr:uid="{3EA93ED6-60E3-4288-B645-49C60D1C78A1}"/>
    <cellStyle name="Normal 5 9 2" xfId="600" xr:uid="{21C807CC-813A-47E4-9829-53E75FB83D58}"/>
    <cellStyle name="Normal 5 9 2 2" xfId="601" xr:uid="{D91C95EF-30FF-404B-A728-45A3032483B7}"/>
    <cellStyle name="Normal 5 9 2 2 2" xfId="1433" xr:uid="{CC2E7F7D-A7BA-43E6-96F8-06B8E451E96F}"/>
    <cellStyle name="Normal 5 9 2 2 3" xfId="3103" xr:uid="{42CE2BC4-0E3F-4C61-B815-9AAE7CA809C3}"/>
    <cellStyle name="Normal 5 9 2 2 4" xfId="3104" xr:uid="{672DCB8D-918E-4529-8603-1D72219B23AD}"/>
    <cellStyle name="Normal 5 9 2 3" xfId="1434" xr:uid="{C86F6285-D4AF-4BE7-8D47-D1F367A3B198}"/>
    <cellStyle name="Normal 5 9 2 4" xfId="3105" xr:uid="{1EF5D17A-03AA-4744-A0F4-F0FB805D6A45}"/>
    <cellStyle name="Normal 5 9 2 5" xfId="3106" xr:uid="{C91A4AC7-87AA-4BE0-A4AE-A7495D8C2773}"/>
    <cellStyle name="Normal 5 9 3" xfId="602" xr:uid="{44AED100-98A6-4122-B108-3A2A64554AFF}"/>
    <cellStyle name="Normal 5 9 3 2" xfId="1435" xr:uid="{54AA51CB-BA8F-4091-B562-1947BB6D3CE7}"/>
    <cellStyle name="Normal 5 9 3 3" xfId="3107" xr:uid="{0DA5ECFF-A346-4B68-90DD-6AA59BCDBB39}"/>
    <cellStyle name="Normal 5 9 3 4" xfId="3108" xr:uid="{78FD5F98-7196-46CB-85EB-0E5B34249132}"/>
    <cellStyle name="Normal 5 9 4" xfId="1436" xr:uid="{85DD9842-AC9C-4DB1-A245-78C36F59DEDC}"/>
    <cellStyle name="Normal 5 9 4 2" xfId="3109" xr:uid="{263C5DF6-78B9-4097-B0E0-CCA5377DE6BF}"/>
    <cellStyle name="Normal 5 9 4 3" xfId="3110" xr:uid="{19F10F03-2F3E-4387-9CAE-F47920309C1C}"/>
    <cellStyle name="Normal 5 9 4 4" xfId="3111" xr:uid="{4AC3A025-928B-4043-A9F9-3D8D4AA120E1}"/>
    <cellStyle name="Normal 5 9 5" xfId="3112" xr:uid="{039CEB22-923B-40CF-8780-FFF5E164A80D}"/>
    <cellStyle name="Normal 5 9 6" xfId="3113" xr:uid="{E71C592E-915D-4EE7-B504-FEF406AEAD76}"/>
    <cellStyle name="Normal 5 9 7" xfId="3114" xr:uid="{6DFCAA3A-6D1A-4AEE-B418-60A4178ECC66}"/>
    <cellStyle name="Normal 6" xfId="109" xr:uid="{F2E9BFAC-5566-4517-B632-5CAED60B87D5}"/>
    <cellStyle name="Normal 6 10" xfId="319" xr:uid="{D3CAD633-2329-47EA-8B9F-645B72BC3D4A}"/>
    <cellStyle name="Normal 6 10 2" xfId="1437" xr:uid="{330F1F29-5579-485D-86F4-F309B80FB360}"/>
    <cellStyle name="Normal 6 10 2 2" xfId="3115" xr:uid="{C7CDFB94-4148-419C-90D9-C11D75E5C521}"/>
    <cellStyle name="Normal 6 10 2 2 2" xfId="4588" xr:uid="{9725422B-2881-47C0-BB1A-A4BBE41B4D33}"/>
    <cellStyle name="Normal 6 10 2 2 2 2" xfId="6656" xr:uid="{9319054C-ACEF-4157-8360-A0216C87ACB6}"/>
    <cellStyle name="Normal 6 10 2 3" xfId="3116" xr:uid="{2063B7CA-07BE-4208-B1A0-09CA6D0F586C}"/>
    <cellStyle name="Normal 6 10 2 4" xfId="3117" xr:uid="{C3712CB2-EFC6-4469-9728-08AE298C9018}"/>
    <cellStyle name="Normal 6 10 2 5" xfId="6671" xr:uid="{FE47448D-B146-4A4D-963D-CF563A9F4E3D}"/>
    <cellStyle name="Normal 6 10 3" xfId="3118" xr:uid="{E13CA035-FC06-4142-8AF0-CED273FC63A5}"/>
    <cellStyle name="Normal 6 10 4" xfId="3119" xr:uid="{4C45A739-D358-4DB7-92EE-9D6D64AB406A}"/>
    <cellStyle name="Normal 6 10 5" xfId="3120" xr:uid="{1DCFD873-CCD0-4DC4-AEAD-355608ABA943}"/>
    <cellStyle name="Normal 6 11" xfId="1438" xr:uid="{41BECE91-F15F-419B-B497-5882918449EE}"/>
    <cellStyle name="Normal 6 11 2" xfId="3121" xr:uid="{425913AB-5D08-49C5-BE03-4F56BFC6CC49}"/>
    <cellStyle name="Normal 6 11 2 2" xfId="6066" xr:uid="{2D3C13A0-DA72-42FD-B01A-8A0DBAE1C88F}"/>
    <cellStyle name="Normal 6 11 3" xfId="3122" xr:uid="{063CFE5E-3264-4109-99F6-28A2E3E41FDE}"/>
    <cellStyle name="Normal 6 11 4" xfId="3123" xr:uid="{9A485E3A-B465-4886-80D1-6E247327C3DF}"/>
    <cellStyle name="Normal 6 12" xfId="902" xr:uid="{7005A92E-668E-4644-80A4-38EC0E6EA067}"/>
    <cellStyle name="Normal 6 12 2" xfId="3124" xr:uid="{391D326E-736F-4363-B4E8-2CBA63A76BCA}"/>
    <cellStyle name="Normal 6 12 3" xfId="3125" xr:uid="{5956D63C-C1F2-4C30-9064-A581B649F06A}"/>
    <cellStyle name="Normal 6 12 4" xfId="3126" xr:uid="{95C63880-4817-47CC-8618-9F16AD493609}"/>
    <cellStyle name="Normal 6 13" xfId="899" xr:uid="{F2A323CE-A545-4638-A455-794CBDFC207B}"/>
    <cellStyle name="Normal 6 13 2" xfId="3128" xr:uid="{A90BB72B-25BC-4C3E-AB39-0A2DE2F1982D}"/>
    <cellStyle name="Normal 6 13 3" xfId="4315" xr:uid="{391D3A2A-392F-43E9-A58A-54561427B951}"/>
    <cellStyle name="Normal 6 13 3 2" xfId="6302" xr:uid="{010B4A7B-3E46-4106-B327-C31F66EBF6A9}"/>
    <cellStyle name="Normal 6 13 4" xfId="3127" xr:uid="{5F5BADC7-967C-497B-B6D1-E51F80071353}"/>
    <cellStyle name="Normal 6 13 5" xfId="5319" xr:uid="{E83F9A90-5A7B-42AB-9EF5-8F2D036A66DA}"/>
    <cellStyle name="Normal 6 14" xfId="3129" xr:uid="{7FC8DD88-E8FD-49AF-B52B-4937A950B44D}"/>
    <cellStyle name="Normal 6 15" xfId="3130" xr:uid="{41AF5B50-983D-4776-BE90-3EE453B67C8A}"/>
    <cellStyle name="Normal 6 16" xfId="3131" xr:uid="{82DB6011-E2D6-422C-BA86-C527C1530ADC}"/>
    <cellStyle name="Normal 6 2" xfId="110" xr:uid="{C9A26EDC-4617-4921-9075-B241333C99CE}"/>
    <cellStyle name="Normal 6 2 2" xfId="320" xr:uid="{CF737542-7A65-4D01-96FC-293C29AC1DB4}"/>
    <cellStyle name="Normal 6 2 2 2" xfId="4671" xr:uid="{E1CD3080-347E-4DC9-A8FA-4DD4CA5745C2}"/>
    <cellStyle name="Normal 6 2 2 2 2" xfId="6566" xr:uid="{5DB4C38D-CE2A-4ECF-9894-405BCBE03312}"/>
    <cellStyle name="Normal 6 2 2 3" xfId="6295" xr:uid="{6860A89B-CCC6-4616-9F07-31CE811DC248}"/>
    <cellStyle name="Normal 6 2 3" xfId="4560" xr:uid="{18CAE014-C091-4055-885E-47D37103F5AC}"/>
    <cellStyle name="Normal 6 2 3 2" xfId="6567" xr:uid="{A7F6ACFE-225B-41B4-A7E1-3CEA522FD505}"/>
    <cellStyle name="Normal 6 2 4" xfId="6210" xr:uid="{4D8BB40A-E237-48C3-B397-7F0D363015F4}"/>
    <cellStyle name="Normal 6 3" xfId="111" xr:uid="{1920E928-087A-4E4F-BFAE-713E278C5D03}"/>
    <cellStyle name="Normal 6 3 10" xfId="3132" xr:uid="{0C757676-8DDF-4EBB-8048-F6B3F894FB8B}"/>
    <cellStyle name="Normal 6 3 11" xfId="3133" xr:uid="{2EA9C18B-6B47-4375-B066-2141A1BB5DE9}"/>
    <cellStyle name="Normal 6 3 2" xfId="112" xr:uid="{38B1C83E-90DB-46DA-8EA3-FAF3CC0C32A1}"/>
    <cellStyle name="Normal 6 3 2 2" xfId="113" xr:uid="{0CF8D461-0D17-4F1F-B6A7-E8D0EF5738E4}"/>
    <cellStyle name="Normal 6 3 2 2 2" xfId="321" xr:uid="{1982A9C9-5709-4B67-9DBD-283848E8BA69}"/>
    <cellStyle name="Normal 6 3 2 2 2 2" xfId="603" xr:uid="{898C0E37-13B1-4474-885A-3ECFBC5E793B}"/>
    <cellStyle name="Normal 6 3 2 2 2 2 2" xfId="604" xr:uid="{CFC1F731-B2D6-4799-BB9A-0DF99DBD6D2B}"/>
    <cellStyle name="Normal 6 3 2 2 2 2 2 2" xfId="1439" xr:uid="{D233AB3D-38B2-4F2E-985A-AF805476059E}"/>
    <cellStyle name="Normal 6 3 2 2 2 2 2 2 2" xfId="1440" xr:uid="{F5892263-2247-411D-BDD6-83859E73BC15}"/>
    <cellStyle name="Normal 6 3 2 2 2 2 2 2 2 2" xfId="5606" xr:uid="{63E6D9C4-B870-4F1E-9F5B-64CFC899141A}"/>
    <cellStyle name="Normal 6 3 2 2 2 2 2 2 3" xfId="5607" xr:uid="{214A0749-E43B-41C9-8DD5-5C1DF96F1F37}"/>
    <cellStyle name="Normal 6 3 2 2 2 2 2 3" xfId="1441" xr:uid="{2B4A284B-4938-4BCF-8B42-049CD2919A5A}"/>
    <cellStyle name="Normal 6 3 2 2 2 2 2 3 2" xfId="5608" xr:uid="{E012B49E-216E-4B16-B9D4-837280E344FD}"/>
    <cellStyle name="Normal 6 3 2 2 2 2 2 4" xfId="5609" xr:uid="{1ACD1243-F3FC-4436-B1A3-E91B7BC9EB4D}"/>
    <cellStyle name="Normal 6 3 2 2 2 2 3" xfId="1442" xr:uid="{20DC4DE8-A44C-4F2A-8A3A-3D8938B2E964}"/>
    <cellStyle name="Normal 6 3 2 2 2 2 3 2" xfId="1443" xr:uid="{D67F20BD-D464-4B0A-9CDA-034D67C331EA}"/>
    <cellStyle name="Normal 6 3 2 2 2 2 3 2 2" xfId="5610" xr:uid="{F6C81F16-5F55-48AF-8995-F9493BCABC99}"/>
    <cellStyle name="Normal 6 3 2 2 2 2 3 3" xfId="5611" xr:uid="{BBBFC5FA-CD09-45DD-855B-22056822FD05}"/>
    <cellStyle name="Normal 6 3 2 2 2 2 4" xfId="1444" xr:uid="{FA5A512B-4B29-4619-AEFD-37EA023BBA02}"/>
    <cellStyle name="Normal 6 3 2 2 2 2 4 2" xfId="5612" xr:uid="{69361F4A-DC6F-4357-8FE1-4D63CE9AD029}"/>
    <cellStyle name="Normal 6 3 2 2 2 2 5" xfId="5613" xr:uid="{AAC28DAD-B8A4-419E-85DF-6EACADF4F318}"/>
    <cellStyle name="Normal 6 3 2 2 2 3" xfId="605" xr:uid="{463A1F1E-1A2F-4B48-9161-66188D59B7B5}"/>
    <cellStyle name="Normal 6 3 2 2 2 3 2" xfId="1445" xr:uid="{12D0F2B1-8421-4BBA-B7D4-9953A226E4F1}"/>
    <cellStyle name="Normal 6 3 2 2 2 3 2 2" xfId="1446" xr:uid="{AEF3E981-BB38-46F4-B695-934FC79342EB}"/>
    <cellStyle name="Normal 6 3 2 2 2 3 2 2 2" xfId="5614" xr:uid="{F99B4AFC-8789-4D19-AAC8-F5C1CB3B5D7E}"/>
    <cellStyle name="Normal 6 3 2 2 2 3 2 3" xfId="5615" xr:uid="{7B0937F8-386E-4D86-A350-8B3D70F3AB68}"/>
    <cellStyle name="Normal 6 3 2 2 2 3 3" xfId="1447" xr:uid="{B561D01B-D528-44B7-BE48-B9550FA615D8}"/>
    <cellStyle name="Normal 6 3 2 2 2 3 3 2" xfId="5616" xr:uid="{1649D491-E167-48B0-9857-96DDF6F53B32}"/>
    <cellStyle name="Normal 6 3 2 2 2 3 4" xfId="3134" xr:uid="{349CD711-6A96-426F-A195-1C38F4F45538}"/>
    <cellStyle name="Normal 6 3 2 2 2 4" xfId="1448" xr:uid="{2860CDCA-B8D2-45D1-B56E-EDAD839D1C74}"/>
    <cellStyle name="Normal 6 3 2 2 2 4 2" xfId="1449" xr:uid="{98C49E3F-E350-4E2B-BB9C-85059807DE74}"/>
    <cellStyle name="Normal 6 3 2 2 2 4 2 2" xfId="5617" xr:uid="{D92DC12E-D9A9-4E77-B689-53E95A3D2707}"/>
    <cellStyle name="Normal 6 3 2 2 2 4 3" xfId="5618" xr:uid="{FF2E6AFF-1385-4EF4-BBA2-41CC3D23237D}"/>
    <cellStyle name="Normal 6 3 2 2 2 5" xfId="1450" xr:uid="{3C79C199-F0E5-4492-846A-053C6D1E1A3C}"/>
    <cellStyle name="Normal 6 3 2 2 2 5 2" xfId="5619" xr:uid="{0B4E2CE0-4D45-4AA6-AF43-819886F82829}"/>
    <cellStyle name="Normal 6 3 2 2 2 6" xfId="3135" xr:uid="{C07BC25E-B602-48C6-9AD7-EB1123E1330F}"/>
    <cellStyle name="Normal 6 3 2 2 3" xfId="322" xr:uid="{CE133E94-EA9A-4E11-B708-81F7E87F8B33}"/>
    <cellStyle name="Normal 6 3 2 2 3 2" xfId="606" xr:uid="{4EECE41C-7794-480D-80D3-8487165A8C3F}"/>
    <cellStyle name="Normal 6 3 2 2 3 2 2" xfId="607" xr:uid="{FA658B8D-DACE-446F-A0C0-089BAF3222A9}"/>
    <cellStyle name="Normal 6 3 2 2 3 2 2 2" xfId="1451" xr:uid="{0219A6CF-E31F-4374-B830-FC7CE879AD77}"/>
    <cellStyle name="Normal 6 3 2 2 3 2 2 2 2" xfId="1452" xr:uid="{6ADC3E03-4966-445F-B9CF-5E9C5FE4B90D}"/>
    <cellStyle name="Normal 6 3 2 2 3 2 2 3" xfId="1453" xr:uid="{DB8D8013-6047-4858-B7EC-E00A4C0BFB88}"/>
    <cellStyle name="Normal 6 3 2 2 3 2 3" xfId="1454" xr:uid="{0ED24C12-9A40-45BF-9640-865306F1C6AF}"/>
    <cellStyle name="Normal 6 3 2 2 3 2 3 2" xfId="1455" xr:uid="{79BF3A59-D318-4F58-9C2E-BEE0B31E6F62}"/>
    <cellStyle name="Normal 6 3 2 2 3 2 4" xfId="1456" xr:uid="{495730D5-10B4-4C77-9244-442CFA462FAE}"/>
    <cellStyle name="Normal 6 3 2 2 3 3" xfId="608" xr:uid="{86848708-C026-4F91-99F2-F7335C42A9AC}"/>
    <cellStyle name="Normal 6 3 2 2 3 3 2" xfId="1457" xr:uid="{511A0710-DBB1-4E96-9025-12856AD3E538}"/>
    <cellStyle name="Normal 6 3 2 2 3 3 2 2" xfId="1458" xr:uid="{E23016FF-B29B-448A-96C7-90CC6DBD5319}"/>
    <cellStyle name="Normal 6 3 2 2 3 3 3" xfId="1459" xr:uid="{FDA56A9F-B893-4C1A-A043-29968F9B55B6}"/>
    <cellStyle name="Normal 6 3 2 2 3 4" xfId="1460" xr:uid="{DA66AC10-496C-484D-8823-5587F17E66EF}"/>
    <cellStyle name="Normal 6 3 2 2 3 4 2" xfId="1461" xr:uid="{01EBE3EB-41FE-4991-A4A4-1DEBF9C2326C}"/>
    <cellStyle name="Normal 6 3 2 2 3 5" xfId="1462" xr:uid="{AA4CBA9E-F438-4095-B640-0950458F9579}"/>
    <cellStyle name="Normal 6 3 2 2 4" xfId="609" xr:uid="{F7279A45-1EC3-4C06-B0F7-ED0CE705343F}"/>
    <cellStyle name="Normal 6 3 2 2 4 2" xfId="610" xr:uid="{13E269AF-91E6-493F-B271-02D8484D299C}"/>
    <cellStyle name="Normal 6 3 2 2 4 2 2" xfId="1463" xr:uid="{C429763A-6E2F-4B03-878B-C12548462EE9}"/>
    <cellStyle name="Normal 6 3 2 2 4 2 2 2" xfId="1464" xr:uid="{3D7966AE-756C-40C1-80EA-F9AEDD6734FA}"/>
    <cellStyle name="Normal 6 3 2 2 4 2 3" xfId="1465" xr:uid="{869C85C3-9EB4-4F20-8C2A-3A3D4BC647E0}"/>
    <cellStyle name="Normal 6 3 2 2 4 3" xfId="1466" xr:uid="{779DAEBD-54AB-493B-AD56-36B137568E94}"/>
    <cellStyle name="Normal 6 3 2 2 4 3 2" xfId="1467" xr:uid="{AE3A4FD8-51D2-4C86-A273-583CEE33ADF3}"/>
    <cellStyle name="Normal 6 3 2 2 4 4" xfId="1468" xr:uid="{A16651A6-9BAF-4E37-902D-030710169B53}"/>
    <cellStyle name="Normal 6 3 2 2 5" xfId="611" xr:uid="{B116BA4B-8A03-4801-88E9-B9051E797C38}"/>
    <cellStyle name="Normal 6 3 2 2 5 2" xfId="1469" xr:uid="{576CE624-1A9D-4D95-83B0-405AC9FCAD72}"/>
    <cellStyle name="Normal 6 3 2 2 5 2 2" xfId="1470" xr:uid="{9C883BB7-BFAD-4718-A3C5-D293E2400C9D}"/>
    <cellStyle name="Normal 6 3 2 2 5 3" xfId="1471" xr:uid="{A0D9EE49-96A6-4FAA-AC17-9D53446B06E1}"/>
    <cellStyle name="Normal 6 3 2 2 5 4" xfId="3136" xr:uid="{CB34E2C3-B5E4-498D-9E24-C38B82D173E2}"/>
    <cellStyle name="Normal 6 3 2 2 6" xfId="1472" xr:uid="{286A4C69-EDC4-4B1F-B905-EE3570854831}"/>
    <cellStyle name="Normal 6 3 2 2 6 2" xfId="1473" xr:uid="{243CB91D-D061-4DD3-8255-7913DDA7B4BC}"/>
    <cellStyle name="Normal 6 3 2 2 7" xfId="1474" xr:uid="{8D0DEF12-AE0C-49B3-A5B5-14CB54A764D8}"/>
    <cellStyle name="Normal 6 3 2 2 8" xfId="3137" xr:uid="{C9148317-ABB2-4FD0-9E27-A029743D40B0}"/>
    <cellStyle name="Normal 6 3 2 3" xfId="323" xr:uid="{27CBAB61-55E4-47DB-B2F0-B0E8F18C0148}"/>
    <cellStyle name="Normal 6 3 2 3 2" xfId="612" xr:uid="{07E0F9FF-D27E-4019-8DF7-FCBAF953C8B0}"/>
    <cellStyle name="Normal 6 3 2 3 2 2" xfId="613" xr:uid="{513CAAE9-B73F-4725-A0A7-B1E77B5D9612}"/>
    <cellStyle name="Normal 6 3 2 3 2 2 2" xfId="1475" xr:uid="{5FE80BF5-F2FE-4A3B-AB72-7A02F198E07D}"/>
    <cellStyle name="Normal 6 3 2 3 2 2 2 2" xfId="1476" xr:uid="{310941D3-1727-4FAB-8FB1-22AF3C6630CC}"/>
    <cellStyle name="Normal 6 3 2 3 2 2 2 2 2" xfId="5620" xr:uid="{C7F505F4-073E-44FD-9C1C-F22480C9D4EB}"/>
    <cellStyle name="Normal 6 3 2 3 2 2 2 3" xfId="5621" xr:uid="{1914251C-1625-4131-8376-71EF1FCCF6A9}"/>
    <cellStyle name="Normal 6 3 2 3 2 2 3" xfId="1477" xr:uid="{88631DCA-0FF5-4BC8-B5B8-4C6D6C495147}"/>
    <cellStyle name="Normal 6 3 2 3 2 2 3 2" xfId="5622" xr:uid="{CABE2367-BCB8-4485-B1B3-34A68B73D6EA}"/>
    <cellStyle name="Normal 6 3 2 3 2 2 4" xfId="5623" xr:uid="{26F19B85-5112-4BFA-B7ED-2F857A090526}"/>
    <cellStyle name="Normal 6 3 2 3 2 3" xfId="1478" xr:uid="{D028CEC3-87CB-42F3-A366-951D3BF34841}"/>
    <cellStyle name="Normal 6 3 2 3 2 3 2" xfId="1479" xr:uid="{16241978-A051-4090-9D0B-199FADCC7B39}"/>
    <cellStyle name="Normal 6 3 2 3 2 3 2 2" xfId="5624" xr:uid="{472049A9-2D1F-47BB-B3AE-E45631D85662}"/>
    <cellStyle name="Normal 6 3 2 3 2 3 3" xfId="5625" xr:uid="{F97CDFB7-E759-4465-A69A-D6C1399CCF00}"/>
    <cellStyle name="Normal 6 3 2 3 2 4" xfId="1480" xr:uid="{0F2FE12D-00D3-419A-B53A-7BA40A35063F}"/>
    <cellStyle name="Normal 6 3 2 3 2 4 2" xfId="5626" xr:uid="{F30D18B7-EC40-43FC-8AD6-342AAF5A4BD3}"/>
    <cellStyle name="Normal 6 3 2 3 2 5" xfId="5627" xr:uid="{BA4BD704-25DA-4099-B3C2-42E009F35FF8}"/>
    <cellStyle name="Normal 6 3 2 3 3" xfId="614" xr:uid="{2D8C531B-CC87-488F-A36D-1202828F652B}"/>
    <cellStyle name="Normal 6 3 2 3 3 2" xfId="1481" xr:uid="{D2222628-F341-431E-8963-B197654D22C0}"/>
    <cellStyle name="Normal 6 3 2 3 3 2 2" xfId="1482" xr:uid="{48EF77EF-BC71-46FF-94EE-9D355A3C6F58}"/>
    <cellStyle name="Normal 6 3 2 3 3 2 2 2" xfId="5628" xr:uid="{79DB4631-3F71-4BB1-A182-CB9DFDD8E917}"/>
    <cellStyle name="Normal 6 3 2 3 3 2 3" xfId="5629" xr:uid="{721CDE4D-F034-436A-B109-8426D365B5EA}"/>
    <cellStyle name="Normal 6 3 2 3 3 3" xfId="1483" xr:uid="{D172EAD1-759A-4F0C-A1A7-357F30700EAB}"/>
    <cellStyle name="Normal 6 3 2 3 3 3 2" xfId="5630" xr:uid="{AF070E69-0BFE-4F0B-B10D-8A54DF1D61F1}"/>
    <cellStyle name="Normal 6 3 2 3 3 4" xfId="3138" xr:uid="{323B9CC4-B230-4372-A4F8-AF25379FB605}"/>
    <cellStyle name="Normal 6 3 2 3 4" xfId="1484" xr:uid="{73E39EC1-CC80-4901-85BD-4F2CDF41B884}"/>
    <cellStyle name="Normal 6 3 2 3 4 2" xfId="1485" xr:uid="{887CC1FD-C717-474F-AF1C-65CB7675FBFC}"/>
    <cellStyle name="Normal 6 3 2 3 4 2 2" xfId="5631" xr:uid="{C7B14525-CBB4-4E79-BB1F-4CCAF2D9B5FA}"/>
    <cellStyle name="Normal 6 3 2 3 4 3" xfId="5632" xr:uid="{47B4B3A6-E0CA-4076-884D-7CB99F011406}"/>
    <cellStyle name="Normal 6 3 2 3 5" xfId="1486" xr:uid="{DC80DDBF-F56A-4131-A721-A2F7C8F476A6}"/>
    <cellStyle name="Normal 6 3 2 3 5 2" xfId="5633" xr:uid="{2E475BC9-657D-417C-8142-2F1AC2A125C8}"/>
    <cellStyle name="Normal 6 3 2 3 6" xfId="3139" xr:uid="{AAA369E5-0417-4E89-970F-93804169FA40}"/>
    <cellStyle name="Normal 6 3 2 4" xfId="324" xr:uid="{0BC0461D-B155-4F58-A620-E65F23D27CD7}"/>
    <cellStyle name="Normal 6 3 2 4 2" xfId="615" xr:uid="{DB42DE95-12C3-4DC7-816D-33ED797CA6B4}"/>
    <cellStyle name="Normal 6 3 2 4 2 2" xfId="616" xr:uid="{44E40D12-3CBD-4AD2-A81D-99736C406668}"/>
    <cellStyle name="Normal 6 3 2 4 2 2 2" xfId="1487" xr:uid="{279AC454-400A-4889-ABB3-C6F95D3A3982}"/>
    <cellStyle name="Normal 6 3 2 4 2 2 2 2" xfId="1488" xr:uid="{7D4F8DCD-C9C2-45D9-8633-1B1F9167B8FA}"/>
    <cellStyle name="Normal 6 3 2 4 2 2 3" xfId="1489" xr:uid="{A58F9B83-6294-4305-8CB1-D66001F62BEF}"/>
    <cellStyle name="Normal 6 3 2 4 2 3" xfId="1490" xr:uid="{19A4431C-1587-492F-A4A4-BB2FB4D410AC}"/>
    <cellStyle name="Normal 6 3 2 4 2 3 2" xfId="1491" xr:uid="{6E9C6C4E-00DE-4952-AA43-D40E17F730D1}"/>
    <cellStyle name="Normal 6 3 2 4 2 4" xfId="1492" xr:uid="{76F8741A-1694-4299-AC78-6485F4AAD545}"/>
    <cellStyle name="Normal 6 3 2 4 3" xfId="617" xr:uid="{237EA38E-E894-482C-9889-52234DE959DD}"/>
    <cellStyle name="Normal 6 3 2 4 3 2" xfId="1493" xr:uid="{DA4F701C-B7F7-4018-AABB-402F20F09384}"/>
    <cellStyle name="Normal 6 3 2 4 3 2 2" xfId="1494" xr:uid="{8E3C5002-F431-44BB-A3C2-2C9DA8536273}"/>
    <cellStyle name="Normal 6 3 2 4 3 3" xfId="1495" xr:uid="{19B79D12-B4D6-4607-9225-3249523CCA92}"/>
    <cellStyle name="Normal 6 3 2 4 4" xfId="1496" xr:uid="{A80A10D5-D5A9-43E6-8A5F-439C762FFE0E}"/>
    <cellStyle name="Normal 6 3 2 4 4 2" xfId="1497" xr:uid="{73E3AC15-B1D4-4820-86E0-589A6819DF5E}"/>
    <cellStyle name="Normal 6 3 2 4 5" xfId="1498" xr:uid="{B3D08BC7-12DC-4B7F-BB14-F0DCE790D8AD}"/>
    <cellStyle name="Normal 6 3 2 5" xfId="325" xr:uid="{3204A473-47FB-47AA-9445-E6C5EEDC82AC}"/>
    <cellStyle name="Normal 6 3 2 5 2" xfId="618" xr:uid="{9E1627B9-ADAA-48C9-81FF-0FA0E7CB2C53}"/>
    <cellStyle name="Normal 6 3 2 5 2 2" xfId="1499" xr:uid="{62EE5B8B-3F39-4B8D-93CA-5AF98C03C451}"/>
    <cellStyle name="Normal 6 3 2 5 2 2 2" xfId="1500" xr:uid="{A7B7A1E8-778D-4536-ADFB-406A5A929AB0}"/>
    <cellStyle name="Normal 6 3 2 5 2 3" xfId="1501" xr:uid="{1CCBDA3C-09FC-4A60-97FE-78BCD28D544F}"/>
    <cellStyle name="Normal 6 3 2 5 3" xfId="1502" xr:uid="{B39A8940-7252-406F-8965-49B06778C9A1}"/>
    <cellStyle name="Normal 6 3 2 5 3 2" xfId="1503" xr:uid="{A36322CD-606E-406E-B930-FFE65CA2E95A}"/>
    <cellStyle name="Normal 6 3 2 5 4" xfId="1504" xr:uid="{0FF93D6D-8631-4E9C-B823-04AE91D0AB42}"/>
    <cellStyle name="Normal 6 3 2 6" xfId="619" xr:uid="{111180C8-BFBA-46ED-AF82-4A160A450968}"/>
    <cellStyle name="Normal 6 3 2 6 2" xfId="1505" xr:uid="{78E183C8-30EB-495A-95C1-11DB3137C629}"/>
    <cellStyle name="Normal 6 3 2 6 2 2" xfId="1506" xr:uid="{AEA4AB3E-B802-4203-8BD5-1F343D5E7D7F}"/>
    <cellStyle name="Normal 6 3 2 6 3" xfId="1507" xr:uid="{F18ACBEC-56AC-4053-92BB-DC87CB00CF92}"/>
    <cellStyle name="Normal 6 3 2 6 4" xfId="3140" xr:uid="{98B679A6-9B88-43ED-A36B-71830C6664C5}"/>
    <cellStyle name="Normal 6 3 2 7" xfId="1508" xr:uid="{386D298F-D53B-4D61-9AC4-38352458C6FA}"/>
    <cellStyle name="Normal 6 3 2 7 2" xfId="1509" xr:uid="{3BB5D90E-012E-4566-9160-BC0EF40DC88F}"/>
    <cellStyle name="Normal 6 3 2 8" xfId="1510" xr:uid="{385CBC98-A07B-4540-8CF4-AE483A022918}"/>
    <cellStyle name="Normal 6 3 2 9" xfId="3141" xr:uid="{CCCE6A69-ECFC-4D95-AC90-7B6C459F2EB1}"/>
    <cellStyle name="Normal 6 3 3" xfId="114" xr:uid="{61A0F3E7-4F4B-4AF5-9E4D-E114F0FB3D3E}"/>
    <cellStyle name="Normal 6 3 3 2" xfId="115" xr:uid="{0D2E6F45-02C2-4D29-BE9A-1542CA725CF4}"/>
    <cellStyle name="Normal 6 3 3 2 2" xfId="620" xr:uid="{0B2C90E9-1DA0-48DC-AA28-4F7C2A8917C8}"/>
    <cellStyle name="Normal 6 3 3 2 2 2" xfId="621" xr:uid="{C93D60A3-DD38-4B47-8B41-2340D72E8877}"/>
    <cellStyle name="Normal 6 3 3 2 2 2 2" xfId="1511" xr:uid="{1CC0E655-CD97-4EC5-AA47-B46A5E7F16D5}"/>
    <cellStyle name="Normal 6 3 3 2 2 2 2 2" xfId="1512" xr:uid="{AD940EE9-3903-4BEF-9B36-23804C3FB500}"/>
    <cellStyle name="Normal 6 3 3 2 2 2 2 2 2" xfId="5634" xr:uid="{B08CF0A1-7A0E-4059-8041-237C6585D34F}"/>
    <cellStyle name="Normal 6 3 3 2 2 2 2 3" xfId="5635" xr:uid="{6428440C-1087-4964-A36C-58304518345F}"/>
    <cellStyle name="Normal 6 3 3 2 2 2 3" xfId="1513" xr:uid="{E1EDE645-702B-4F7C-AC07-CE6352F1D938}"/>
    <cellStyle name="Normal 6 3 3 2 2 2 3 2" xfId="5636" xr:uid="{2EE82B2C-F144-4E19-805A-8D65318A1772}"/>
    <cellStyle name="Normal 6 3 3 2 2 2 4" xfId="5637" xr:uid="{9C8A5691-029E-401F-A06A-BFFDF5F93901}"/>
    <cellStyle name="Normal 6 3 3 2 2 3" xfId="1514" xr:uid="{15FB0C38-CF7A-4225-BA09-13DB88243083}"/>
    <cellStyle name="Normal 6 3 3 2 2 3 2" xfId="1515" xr:uid="{E3D95251-49D6-454B-94E6-691929D094DB}"/>
    <cellStyle name="Normal 6 3 3 2 2 3 2 2" xfId="5638" xr:uid="{68ADC550-2696-4891-A6F2-59D17E1AA75B}"/>
    <cellStyle name="Normal 6 3 3 2 2 3 3" xfId="5639" xr:uid="{1BB2E8B4-61C1-4251-AB4C-E1CAB6E7CC7D}"/>
    <cellStyle name="Normal 6 3 3 2 2 4" xfId="1516" xr:uid="{D86A455D-C22E-4BA3-94DD-38633F44F114}"/>
    <cellStyle name="Normal 6 3 3 2 2 4 2" xfId="5640" xr:uid="{DD18D029-2513-411A-9921-C0F2541F8E32}"/>
    <cellStyle name="Normal 6 3 3 2 2 5" xfId="5641" xr:uid="{B4183CC5-4774-4788-95DC-B3DB260A12FE}"/>
    <cellStyle name="Normal 6 3 3 2 3" xfId="622" xr:uid="{F4703BD1-2EA3-4072-B725-563B3066D9AC}"/>
    <cellStyle name="Normal 6 3 3 2 3 2" xfId="1517" xr:uid="{3905518C-6F6C-4995-9E1B-FA6E47C9BD53}"/>
    <cellStyle name="Normal 6 3 3 2 3 2 2" xfId="1518" xr:uid="{8891DEAE-F0A4-4304-8B70-CDD55F2B70F9}"/>
    <cellStyle name="Normal 6 3 3 2 3 2 2 2" xfId="5642" xr:uid="{753263FD-6746-4AA5-A4EF-CE507CE0E95E}"/>
    <cellStyle name="Normal 6 3 3 2 3 2 3" xfId="5643" xr:uid="{2F8E2A7E-B943-40D3-8EC0-17FF47C89F31}"/>
    <cellStyle name="Normal 6 3 3 2 3 3" xfId="1519" xr:uid="{20FF73CE-D0E1-4940-9E17-489C2EAD8059}"/>
    <cellStyle name="Normal 6 3 3 2 3 3 2" xfId="5644" xr:uid="{B30B9A9C-AE8F-4FDF-AC31-6564D6D2EFCF}"/>
    <cellStyle name="Normal 6 3 3 2 3 4" xfId="3142" xr:uid="{3EBA79F2-3408-45B9-A949-41FF30C421CD}"/>
    <cellStyle name="Normal 6 3 3 2 4" xfId="1520" xr:uid="{6B06C9FA-E7A9-451D-AF39-002A35153662}"/>
    <cellStyle name="Normal 6 3 3 2 4 2" xfId="1521" xr:uid="{0152AF6F-2CEB-4254-B902-5448ECC28F8E}"/>
    <cellStyle name="Normal 6 3 3 2 4 2 2" xfId="5645" xr:uid="{2F602919-EC79-488E-8745-563886F6B7C8}"/>
    <cellStyle name="Normal 6 3 3 2 4 3" xfId="5646" xr:uid="{D9BCA89B-487E-474F-B5FE-471BDC15F671}"/>
    <cellStyle name="Normal 6 3 3 2 5" xfId="1522" xr:uid="{F98AA368-DFE2-4F07-95B3-371B19451700}"/>
    <cellStyle name="Normal 6 3 3 2 5 2" xfId="5647" xr:uid="{B8CA0123-1AA2-4B10-9B5E-A348B5E7E3BB}"/>
    <cellStyle name="Normal 6 3 3 2 6" xfId="3143" xr:uid="{F594EE4C-7F76-449A-BDBD-3D81B8D63AC4}"/>
    <cellStyle name="Normal 6 3 3 3" xfId="326" xr:uid="{2A1E05CD-B8EE-4F7A-AFB2-618893CD1A24}"/>
    <cellStyle name="Normal 6 3 3 3 2" xfId="623" xr:uid="{221699AA-7C6C-4ADD-8584-DCCCE64A22E8}"/>
    <cellStyle name="Normal 6 3 3 3 2 2" xfId="624" xr:uid="{CACFF3D8-464E-4629-883B-9A8E44985931}"/>
    <cellStyle name="Normal 6 3 3 3 2 2 2" xfId="1523" xr:uid="{451ACF5F-5F4E-4A1B-805D-0516E789D4EA}"/>
    <cellStyle name="Normal 6 3 3 3 2 2 2 2" xfId="1524" xr:uid="{A2D45FA3-795E-4C66-909C-D5EA070BDE47}"/>
    <cellStyle name="Normal 6 3 3 3 2 2 3" xfId="1525" xr:uid="{DD3CCE4A-DB50-4332-B5B4-DBBFAD5835FE}"/>
    <cellStyle name="Normal 6 3 3 3 2 3" xfId="1526" xr:uid="{C3CF7DF9-4272-42CF-92C0-0ECF96CCEDF4}"/>
    <cellStyle name="Normal 6 3 3 3 2 3 2" xfId="1527" xr:uid="{41FD8962-0718-4753-B58C-0D0CC8F5F66C}"/>
    <cellStyle name="Normal 6 3 3 3 2 4" xfId="1528" xr:uid="{E0E6E5BC-7225-40D6-9D33-CE1457B6ADD4}"/>
    <cellStyle name="Normal 6 3 3 3 3" xfId="625" xr:uid="{20FBD776-7956-4FB8-B891-3E87AD6B32BD}"/>
    <cellStyle name="Normal 6 3 3 3 3 2" xfId="1529" xr:uid="{9342CF5E-4F42-4D14-BFB7-ADBE30FFE535}"/>
    <cellStyle name="Normal 6 3 3 3 3 2 2" xfId="1530" xr:uid="{02599377-6936-47AA-B565-4725F467B016}"/>
    <cellStyle name="Normal 6 3 3 3 3 3" xfId="1531" xr:uid="{A7F2FCC5-CB9B-4CB2-B09E-0BB42D35ECFE}"/>
    <cellStyle name="Normal 6 3 3 3 4" xfId="1532" xr:uid="{31C33A78-811D-45E8-8B1C-FF390B4B91B9}"/>
    <cellStyle name="Normal 6 3 3 3 4 2" xfId="1533" xr:uid="{EBC4E9DB-FDA5-46F9-A241-738F7CBED948}"/>
    <cellStyle name="Normal 6 3 3 3 5" xfId="1534" xr:uid="{DDB1FC13-9218-4DE2-80EA-EC818B5929C6}"/>
    <cellStyle name="Normal 6 3 3 4" xfId="327" xr:uid="{D13B3C16-1DAB-4350-8F93-B5F0C5ABF2C4}"/>
    <cellStyle name="Normal 6 3 3 4 2" xfId="626" xr:uid="{2B31676F-D5CF-41EA-BB1A-06A4E71890F9}"/>
    <cellStyle name="Normal 6 3 3 4 2 2" xfId="1535" xr:uid="{46B67188-1422-4C2B-A96D-C1DD9C969776}"/>
    <cellStyle name="Normal 6 3 3 4 2 2 2" xfId="1536" xr:uid="{FA89F88E-5349-4F47-8004-580FF24337E4}"/>
    <cellStyle name="Normal 6 3 3 4 2 3" xfId="1537" xr:uid="{BDBF9A43-F024-4F0B-8912-873C8D425D40}"/>
    <cellStyle name="Normal 6 3 3 4 3" xfId="1538" xr:uid="{25BF92E0-B59A-4D23-9299-270A5F888214}"/>
    <cellStyle name="Normal 6 3 3 4 3 2" xfId="1539" xr:uid="{124E8DB0-BC1C-40E8-ABF7-CBB8EA5D363E}"/>
    <cellStyle name="Normal 6 3 3 4 4" xfId="1540" xr:uid="{9331132B-8C9B-4E80-90D3-F1B482C9BD01}"/>
    <cellStyle name="Normal 6 3 3 5" xfId="627" xr:uid="{DD62A899-4776-4D8D-B519-8B4E9BE011FD}"/>
    <cellStyle name="Normal 6 3 3 5 2" xfId="1541" xr:uid="{CCCDB43B-B7B7-4870-9300-AAC6EF785BC0}"/>
    <cellStyle name="Normal 6 3 3 5 2 2" xfId="1542" xr:uid="{28E4E34C-FA04-4F83-8CA3-AAC58538DD44}"/>
    <cellStyle name="Normal 6 3 3 5 3" xfId="1543" xr:uid="{3067DA75-4D4E-4D90-A79D-DA7CEC2F2DE5}"/>
    <cellStyle name="Normal 6 3 3 5 4" xfId="3144" xr:uid="{AA360AE2-D730-485A-ABB5-41BB410CB67E}"/>
    <cellStyle name="Normal 6 3 3 6" xfId="1544" xr:uid="{41DBB439-B374-4029-B70F-9158E0F4A75E}"/>
    <cellStyle name="Normal 6 3 3 6 2" xfId="1545" xr:uid="{8DE6D47D-3796-4253-8D4B-414A16BFFC18}"/>
    <cellStyle name="Normal 6 3 3 7" xfId="1546" xr:uid="{9814DEA3-80CA-4C01-8A8D-F7A342693977}"/>
    <cellStyle name="Normal 6 3 3 8" xfId="3145" xr:uid="{B5FF64DB-AE35-41C8-ABBC-8E60C0DFC8F0}"/>
    <cellStyle name="Normal 6 3 4" xfId="116" xr:uid="{89B72A23-B2A0-4FA3-968E-A35FBABBF7E4}"/>
    <cellStyle name="Normal 6 3 4 2" xfId="447" xr:uid="{DB44272D-1154-4A86-92D2-9304D894B293}"/>
    <cellStyle name="Normal 6 3 4 2 2" xfId="628" xr:uid="{94A169FB-67FB-46CC-9792-7C709DBAA4C7}"/>
    <cellStyle name="Normal 6 3 4 2 2 2" xfId="1547" xr:uid="{656FB2A1-55CD-475F-B632-FD01C5260627}"/>
    <cellStyle name="Normal 6 3 4 2 2 2 2" xfId="1548" xr:uid="{50160E03-2738-436E-99A2-AC779FA90B9D}"/>
    <cellStyle name="Normal 6 3 4 2 2 2 2 2" xfId="5648" xr:uid="{07174A05-1EEF-474C-BC72-9DE3269AE61E}"/>
    <cellStyle name="Normal 6 3 4 2 2 2 3" xfId="5649" xr:uid="{766F2F1A-F9EF-46BA-B36D-A6D5BEEC4A7F}"/>
    <cellStyle name="Normal 6 3 4 2 2 3" xfId="1549" xr:uid="{D47BC15F-9F79-4428-843D-54D5EC32E578}"/>
    <cellStyle name="Normal 6 3 4 2 2 3 2" xfId="5650" xr:uid="{5E4A8443-5903-474E-8A4C-69A0A3513A0D}"/>
    <cellStyle name="Normal 6 3 4 2 2 4" xfId="3146" xr:uid="{99E2DEDC-99EB-4BE6-9D39-6C992AF36C08}"/>
    <cellStyle name="Normal 6 3 4 2 3" xfId="1550" xr:uid="{B0F95D07-E5AC-4794-A5C0-75B6552DC44F}"/>
    <cellStyle name="Normal 6 3 4 2 3 2" xfId="1551" xr:uid="{BC59E08D-C13B-4AAB-A5D3-297F512E0BBA}"/>
    <cellStyle name="Normal 6 3 4 2 3 2 2" xfId="5651" xr:uid="{C71DFBFA-EADB-4586-9CB7-5D78878B005A}"/>
    <cellStyle name="Normal 6 3 4 2 3 3" xfId="5652" xr:uid="{A91F547F-1225-42FE-A6E9-979B18D61BC0}"/>
    <cellStyle name="Normal 6 3 4 2 4" xfId="1552" xr:uid="{E5BBA3D4-24DB-4F7D-9380-5DC96D160D72}"/>
    <cellStyle name="Normal 6 3 4 2 4 2" xfId="5653" xr:uid="{B311B1B4-A095-4F36-9288-D455B5B20B83}"/>
    <cellStyle name="Normal 6 3 4 2 5" xfId="3147" xr:uid="{B28300D0-1AF0-4CBB-A2CD-719DFB67576B}"/>
    <cellStyle name="Normal 6 3 4 3" xfId="629" xr:uid="{3083611B-05F9-4422-A727-ED08432FEAED}"/>
    <cellStyle name="Normal 6 3 4 3 2" xfId="1553" xr:uid="{2E5CF182-9663-42DE-8482-D7F47C8C8750}"/>
    <cellStyle name="Normal 6 3 4 3 2 2" xfId="1554" xr:uid="{BB1A356F-503F-49A5-8809-6502D1E0F09D}"/>
    <cellStyle name="Normal 6 3 4 3 2 2 2" xfId="5654" xr:uid="{B1BDC736-450A-4A4F-9826-B0C01F547F07}"/>
    <cellStyle name="Normal 6 3 4 3 2 3" xfId="5655" xr:uid="{EF6511DC-ED01-4ACC-94B5-498AFC6A7EF2}"/>
    <cellStyle name="Normal 6 3 4 3 3" xfId="1555" xr:uid="{03407710-90BB-4C2C-819F-DFC48D1C02F2}"/>
    <cellStyle name="Normal 6 3 4 3 3 2" xfId="5656" xr:uid="{7C886457-9C38-4CC6-A714-74446A8ED8BF}"/>
    <cellStyle name="Normal 6 3 4 3 4" xfId="3148" xr:uid="{7B1DABF7-EBB0-4638-AE95-47F0348E4BD4}"/>
    <cellStyle name="Normal 6 3 4 4" xfId="1556" xr:uid="{866F707B-8AF5-4F85-BC09-E5596A6A03FB}"/>
    <cellStyle name="Normal 6 3 4 4 2" xfId="1557" xr:uid="{48C72D35-BB77-4D75-BD6A-FA565701324E}"/>
    <cellStyle name="Normal 6 3 4 4 2 2" xfId="5657" xr:uid="{E7744337-97A5-4F71-9A4A-AC5738BC1508}"/>
    <cellStyle name="Normal 6 3 4 4 3" xfId="3149" xr:uid="{547AE1DF-08B7-4156-AB4F-C0A16248D50F}"/>
    <cellStyle name="Normal 6 3 4 4 4" xfId="3150" xr:uid="{CAD87BEE-F403-4FBA-BB82-8F073E0F989C}"/>
    <cellStyle name="Normal 6 3 4 5" xfId="1558" xr:uid="{EEF1FAFA-60A6-4FD3-B647-F8051E47BD0E}"/>
    <cellStyle name="Normal 6 3 4 5 2" xfId="5658" xr:uid="{AB51B85F-E5C4-4347-841A-AD333DBF62D5}"/>
    <cellStyle name="Normal 6 3 4 6" xfId="3151" xr:uid="{2340D7D8-0EEE-4182-AC6E-7002E89C8B93}"/>
    <cellStyle name="Normal 6 3 4 7" xfId="3152" xr:uid="{84067C78-57BF-4384-88B3-C4371E7D2C83}"/>
    <cellStyle name="Normal 6 3 5" xfId="328" xr:uid="{F6B36D5D-ACBA-4D6B-89A0-20D8E5C7713B}"/>
    <cellStyle name="Normal 6 3 5 2" xfId="630" xr:uid="{0E3726C2-17FB-4AAA-99F7-F9BD305E0344}"/>
    <cellStyle name="Normal 6 3 5 2 2" xfId="631" xr:uid="{126D503D-440D-4413-A678-88E348946BCA}"/>
    <cellStyle name="Normal 6 3 5 2 2 2" xfId="1559" xr:uid="{67F13C28-F608-44E3-9D4D-1A0FC0AE7BA6}"/>
    <cellStyle name="Normal 6 3 5 2 2 2 2" xfId="1560" xr:uid="{C2183983-4603-45EC-B66E-5C4388A2917B}"/>
    <cellStyle name="Normal 6 3 5 2 2 3" xfId="1561" xr:uid="{6D8A54F2-7400-4F39-8E24-89BA5FE86123}"/>
    <cellStyle name="Normal 6 3 5 2 3" xfId="1562" xr:uid="{72C515F8-9D0D-4443-9C7A-0BCD972F0C1E}"/>
    <cellStyle name="Normal 6 3 5 2 3 2" xfId="1563" xr:uid="{7B2F9F63-86AA-4EFE-BA4F-824B1EEB40EC}"/>
    <cellStyle name="Normal 6 3 5 2 4" xfId="1564" xr:uid="{26E2AE75-F366-4F37-B1A7-4D04D1FC6423}"/>
    <cellStyle name="Normal 6 3 5 3" xfId="632" xr:uid="{350D15B8-1C08-47EB-AF81-0760A124EF7B}"/>
    <cellStyle name="Normal 6 3 5 3 2" xfId="1565" xr:uid="{1AF35871-9224-4C98-80E2-73B2C8AAE36E}"/>
    <cellStyle name="Normal 6 3 5 3 2 2" xfId="1566" xr:uid="{A72EF32E-DFDC-4A29-9AD7-B2544B11D683}"/>
    <cellStyle name="Normal 6 3 5 3 3" xfId="1567" xr:uid="{9B3E501E-3522-4506-A3A9-693CD7305F48}"/>
    <cellStyle name="Normal 6 3 5 3 4" xfId="3153" xr:uid="{D18D439D-7AB6-4BA7-BE39-C08CF3790EC7}"/>
    <cellStyle name="Normal 6 3 5 4" xfId="1568" xr:uid="{200758E0-CA05-4D3C-AE25-43A7DB89E9C8}"/>
    <cellStyle name="Normal 6 3 5 4 2" xfId="1569" xr:uid="{5E0E85F1-F9BB-44A6-A5C5-A46DB8482E92}"/>
    <cellStyle name="Normal 6 3 5 5" xfId="1570" xr:uid="{9FC0C3C4-CA02-4D8A-9647-49DA81963C35}"/>
    <cellStyle name="Normal 6 3 5 6" xfId="3154" xr:uid="{06BEDDEC-5ABE-4E74-A4E4-F08BE0EC1C0A}"/>
    <cellStyle name="Normal 6 3 6" xfId="329" xr:uid="{F56EA662-1B22-4BAE-B28D-57BC690B3C30}"/>
    <cellStyle name="Normal 6 3 6 2" xfId="633" xr:uid="{BC3D5744-A38C-448A-B938-A385B6738FBE}"/>
    <cellStyle name="Normal 6 3 6 2 2" xfId="1571" xr:uid="{FD72C433-8CB8-48B3-93ED-A0CA1403EEC4}"/>
    <cellStyle name="Normal 6 3 6 2 2 2" xfId="1572" xr:uid="{B89F1CD2-72C9-4D80-9D65-ACBB83B9E1FC}"/>
    <cellStyle name="Normal 6 3 6 2 3" xfId="1573" xr:uid="{E0E31D5C-78D2-48EF-BC70-9143A34D7D23}"/>
    <cellStyle name="Normal 6 3 6 2 4" xfId="3155" xr:uid="{19C59A7D-7011-4F2C-B30C-47F1EDC8EEA5}"/>
    <cellStyle name="Normal 6 3 6 3" xfId="1574" xr:uid="{7FA0779A-AD4B-4EFA-8A8B-5F279AC39BA9}"/>
    <cellStyle name="Normal 6 3 6 3 2" xfId="1575" xr:uid="{98463339-25F1-4989-8365-7CFE79C95747}"/>
    <cellStyle name="Normal 6 3 6 4" xfId="1576" xr:uid="{DC6C04B5-CDC3-4381-9D5B-8487FA177722}"/>
    <cellStyle name="Normal 6 3 6 5" xfId="3156" xr:uid="{3674BAF4-2F36-419C-A06A-CAFC08FD485E}"/>
    <cellStyle name="Normal 6 3 7" xfId="634" xr:uid="{6A349545-5A0E-4B3D-8AD0-D831940BFF17}"/>
    <cellStyle name="Normal 6 3 7 2" xfId="1577" xr:uid="{E4E36304-47AE-442C-A46D-AAF0E73CBF3E}"/>
    <cellStyle name="Normal 6 3 7 2 2" xfId="1578" xr:uid="{B3CFB228-578E-4E03-BE78-B7D1F9EEED6E}"/>
    <cellStyle name="Normal 6 3 7 3" xfId="1579" xr:uid="{F741E22D-5FCF-40A7-8DB0-5A5AFD74B7E3}"/>
    <cellStyle name="Normal 6 3 7 4" xfId="3157" xr:uid="{3830730F-3181-4BEA-854D-BAFB49D5558A}"/>
    <cellStyle name="Normal 6 3 8" xfId="1580" xr:uid="{D394CC44-0012-4C4D-A2AB-9CB1E16FFB62}"/>
    <cellStyle name="Normal 6 3 8 2" xfId="1581" xr:uid="{402F333E-D8CF-4F75-A0A3-E51EEC3DF42F}"/>
    <cellStyle name="Normal 6 3 8 3" xfId="3158" xr:uid="{E9582CDE-BFC6-407E-BE82-2D9525960E1A}"/>
    <cellStyle name="Normal 6 3 8 4" xfId="3159" xr:uid="{A68F8E65-799D-4C1D-8ED9-7FD40725DDBA}"/>
    <cellStyle name="Normal 6 3 9" xfId="1582" xr:uid="{3B42EC88-1081-4A4A-B33C-2943DEBE0E0C}"/>
    <cellStyle name="Normal 6 3 9 2" xfId="4718" xr:uid="{D9F164DA-9822-40A4-8C23-5E29CF3B872C}"/>
    <cellStyle name="Normal 6 3 9 2 2" xfId="6618" xr:uid="{D994BE44-5731-4594-BC6F-5CDF32EC3180}"/>
    <cellStyle name="Normal 6 4" xfId="117" xr:uid="{44B38945-ABCE-4CA0-BAA9-A19889F3B51C}"/>
    <cellStyle name="Normal 6 4 10" xfId="3160" xr:uid="{C87E7FFD-E943-42DA-AB79-5964B702F085}"/>
    <cellStyle name="Normal 6 4 11" xfId="3161" xr:uid="{9FA9C26A-C0F1-4286-8513-18C29062C6BC}"/>
    <cellStyle name="Normal 6 4 2" xfId="118" xr:uid="{5EF687C5-7F8A-435E-8E50-D39F8A33A6B5}"/>
    <cellStyle name="Normal 6 4 2 2" xfId="119" xr:uid="{D60CAB4C-D862-4913-8B65-AD2C3F614C64}"/>
    <cellStyle name="Normal 6 4 2 2 2" xfId="330" xr:uid="{E37DFDB6-0FBA-4A99-B304-7F8F22280C10}"/>
    <cellStyle name="Normal 6 4 2 2 2 2" xfId="635" xr:uid="{64E291FB-476D-4AF0-B3C8-D156F7498FD2}"/>
    <cellStyle name="Normal 6 4 2 2 2 2 2" xfId="1583" xr:uid="{35B89508-EAE0-47EC-8967-7C84DB6FBFF6}"/>
    <cellStyle name="Normal 6 4 2 2 2 2 2 2" xfId="1584" xr:uid="{04651982-35B8-44E4-9A77-B51EAD17FD2C}"/>
    <cellStyle name="Normal 6 4 2 2 2 2 2 2 2" xfId="5659" xr:uid="{D10405A1-369B-498F-A63D-FE64269D8062}"/>
    <cellStyle name="Normal 6 4 2 2 2 2 2 3" xfId="5660" xr:uid="{D664DD20-3639-4975-8312-50CC17979066}"/>
    <cellStyle name="Normal 6 4 2 2 2 2 3" xfId="1585" xr:uid="{55C90547-4BEF-49D0-ABE1-5F626837D0F1}"/>
    <cellStyle name="Normal 6 4 2 2 2 2 3 2" xfId="5661" xr:uid="{1E7F67B2-EC8D-4019-B8BD-5BC8C1824D3A}"/>
    <cellStyle name="Normal 6 4 2 2 2 2 4" xfId="3162" xr:uid="{6E9D0122-E161-4320-AD6F-C1F149C37BFC}"/>
    <cellStyle name="Normal 6 4 2 2 2 3" xfId="1586" xr:uid="{EB0749AB-A6D2-4F24-AA4B-5CFA26891513}"/>
    <cellStyle name="Normal 6 4 2 2 2 3 2" xfId="1587" xr:uid="{EFD76D5B-801D-403C-A9CC-F70925F9CA80}"/>
    <cellStyle name="Normal 6 4 2 2 2 3 2 2" xfId="5662" xr:uid="{ED15EBFA-4676-4545-9C72-76D6EB07D6DF}"/>
    <cellStyle name="Normal 6 4 2 2 2 3 3" xfId="3163" xr:uid="{7D657059-7AA0-43DF-9F5B-0ADF04AA03CD}"/>
    <cellStyle name="Normal 6 4 2 2 2 3 4" xfId="3164" xr:uid="{F123BC81-88A6-4863-A5B0-BCBC28EAB5B3}"/>
    <cellStyle name="Normal 6 4 2 2 2 4" xfId="1588" xr:uid="{79903D4C-FBB9-4E99-B98D-D9923B9A2DFE}"/>
    <cellStyle name="Normal 6 4 2 2 2 4 2" xfId="5663" xr:uid="{39C00B16-3826-4EEF-8616-B9DA3AB7BA41}"/>
    <cellStyle name="Normal 6 4 2 2 2 5" xfId="3165" xr:uid="{98124F4A-12F7-47F7-977D-40F64B880A70}"/>
    <cellStyle name="Normal 6 4 2 2 2 6" xfId="3166" xr:uid="{EE484C70-A7A5-4A0E-A91D-A754E6AEA7FC}"/>
    <cellStyle name="Normal 6 4 2 2 3" xfId="636" xr:uid="{0643C7AC-6057-41A0-AF3F-33E9FE1114D3}"/>
    <cellStyle name="Normal 6 4 2 2 3 2" xfId="1589" xr:uid="{0D8CDE91-AB55-4B02-88C4-BCA3C80FDB9C}"/>
    <cellStyle name="Normal 6 4 2 2 3 2 2" xfId="1590" xr:uid="{2A950CAC-4E39-4CA5-8336-6B5B1327C68C}"/>
    <cellStyle name="Normal 6 4 2 2 3 2 2 2" xfId="5664" xr:uid="{BB3BC9B3-77BA-49EB-8F19-507CBA0E1B62}"/>
    <cellStyle name="Normal 6 4 2 2 3 2 3" xfId="3167" xr:uid="{BF6685EC-407B-42E7-83B7-E7FDA75B2671}"/>
    <cellStyle name="Normal 6 4 2 2 3 2 4" xfId="3168" xr:uid="{6D2B4F25-642E-4438-8557-D3ABBF9C42B7}"/>
    <cellStyle name="Normal 6 4 2 2 3 3" xfId="1591" xr:uid="{63A52469-2CF8-4980-A3AC-4816503B5A29}"/>
    <cellStyle name="Normal 6 4 2 2 3 3 2" xfId="5665" xr:uid="{FFB4BDA8-88CE-44F8-9CF5-F0394A7B3D6D}"/>
    <cellStyle name="Normal 6 4 2 2 3 4" xfId="3169" xr:uid="{6FDBA64A-E810-46AD-94EC-15C6800238EB}"/>
    <cellStyle name="Normal 6 4 2 2 3 5" xfId="3170" xr:uid="{A0C693F2-EEBA-40A9-9DC0-3D4FDE4AF164}"/>
    <cellStyle name="Normal 6 4 2 2 4" xfId="1592" xr:uid="{101A2BA8-1E1F-42EF-BD9D-9336AA7C418D}"/>
    <cellStyle name="Normal 6 4 2 2 4 2" xfId="1593" xr:uid="{FC8CE5B2-100F-4F35-BC22-1888682901B0}"/>
    <cellStyle name="Normal 6 4 2 2 4 2 2" xfId="5666" xr:uid="{8842C985-2BF5-4105-8EE8-701906455D2C}"/>
    <cellStyle name="Normal 6 4 2 2 4 3" xfId="3171" xr:uid="{F630EDFA-C378-475A-95F7-EFA7AED97AD5}"/>
    <cellStyle name="Normal 6 4 2 2 4 4" xfId="3172" xr:uid="{3BE1532A-43F4-4451-8D1C-EF733EAFC73A}"/>
    <cellStyle name="Normal 6 4 2 2 5" xfId="1594" xr:uid="{2E728D0E-9926-405B-8A9E-59368C3EC916}"/>
    <cellStyle name="Normal 6 4 2 2 5 2" xfId="3173" xr:uid="{E098A9E7-3CA7-4DFF-9AFF-95C0BE4709A8}"/>
    <cellStyle name="Normal 6 4 2 2 5 3" xfId="3174" xr:uid="{1782CB32-347B-4657-B7C1-E3FBC14666E6}"/>
    <cellStyle name="Normal 6 4 2 2 5 4" xfId="3175" xr:uid="{A45B7CB5-604D-46E2-AD4E-DBD259B01D96}"/>
    <cellStyle name="Normal 6 4 2 2 6" xfId="3176" xr:uid="{8CAB5694-7160-4EFB-95F9-FC1D01D157E6}"/>
    <cellStyle name="Normal 6 4 2 2 7" xfId="3177" xr:uid="{D6E6F5BF-2190-415B-A6BD-8B15627A2671}"/>
    <cellStyle name="Normal 6 4 2 2 8" xfId="3178" xr:uid="{E68C591E-15FD-4696-B459-19C7431DEEB0}"/>
    <cellStyle name="Normal 6 4 2 3" xfId="331" xr:uid="{CE5343E4-308B-4AF0-B134-AB565115A1CE}"/>
    <cellStyle name="Normal 6 4 2 3 2" xfId="637" xr:uid="{CBE315E8-06E2-4A18-902A-CFE679F18CFA}"/>
    <cellStyle name="Normal 6 4 2 3 2 2" xfId="638" xr:uid="{9D9715DF-1F9D-4AFB-B860-B05AB9119378}"/>
    <cellStyle name="Normal 6 4 2 3 2 2 2" xfId="1595" xr:uid="{05C31443-8FA5-4AAD-9A1F-3DAD9F2C0376}"/>
    <cellStyle name="Normal 6 4 2 3 2 2 2 2" xfId="1596" xr:uid="{C49B197F-E3A7-43E0-86F2-372CD1B91C51}"/>
    <cellStyle name="Normal 6 4 2 3 2 2 3" xfId="1597" xr:uid="{DE7257A1-7D9E-4EC0-8EB0-CF1C4A9F60F7}"/>
    <cellStyle name="Normal 6 4 2 3 2 3" xfId="1598" xr:uid="{BCBB2F0E-AEF0-48DF-B4A3-5479341EA1A6}"/>
    <cellStyle name="Normal 6 4 2 3 2 3 2" xfId="1599" xr:uid="{981DF324-F556-44C3-BFAC-2C6C636FC7A0}"/>
    <cellStyle name="Normal 6 4 2 3 2 4" xfId="1600" xr:uid="{A3E6D2C9-C192-4C0D-99D1-4A730D702DB1}"/>
    <cellStyle name="Normal 6 4 2 3 3" xfId="639" xr:uid="{FBB02FE8-9D6C-4BB2-88D6-97ACF08D1BE3}"/>
    <cellStyle name="Normal 6 4 2 3 3 2" xfId="1601" xr:uid="{66480B8C-54B9-4619-A923-E359FB7319D2}"/>
    <cellStyle name="Normal 6 4 2 3 3 2 2" xfId="1602" xr:uid="{18503C96-72C1-45A5-877C-EB461241FAD2}"/>
    <cellStyle name="Normal 6 4 2 3 3 3" xfId="1603" xr:uid="{BCB8FA63-6698-4115-8952-3CC2E88C8B9D}"/>
    <cellStyle name="Normal 6 4 2 3 3 4" xfId="3179" xr:uid="{6A86E2E5-4353-42DF-9812-DFB91F881882}"/>
    <cellStyle name="Normal 6 4 2 3 4" xfId="1604" xr:uid="{FF9706BB-9D16-428A-8F0D-2F1B5A01B4F0}"/>
    <cellStyle name="Normal 6 4 2 3 4 2" xfId="1605" xr:uid="{08A9097E-B522-4366-BBA2-92E62EE01F31}"/>
    <cellStyle name="Normal 6 4 2 3 5" xfId="1606" xr:uid="{2EEAE3D8-4E67-47DE-A25A-75C752ECC4B3}"/>
    <cellStyle name="Normal 6 4 2 3 6" xfId="3180" xr:uid="{A680255F-7DD1-4B7E-8472-DD9180807FA4}"/>
    <cellStyle name="Normal 6 4 2 4" xfId="332" xr:uid="{EB583E73-52F2-4038-9D85-7D26D606C29B}"/>
    <cellStyle name="Normal 6 4 2 4 2" xfId="640" xr:uid="{2775544E-726C-4F1B-9725-E68A06FEB9AD}"/>
    <cellStyle name="Normal 6 4 2 4 2 2" xfId="1607" xr:uid="{4A2831F7-1E3B-400D-8720-042442EFF4EC}"/>
    <cellStyle name="Normal 6 4 2 4 2 2 2" xfId="1608" xr:uid="{46A48D5A-40B3-49F3-98CC-0664B50A8E43}"/>
    <cellStyle name="Normal 6 4 2 4 2 3" xfId="1609" xr:uid="{4BFD8BCA-CA7B-4C88-8A73-7059FBC81EFE}"/>
    <cellStyle name="Normal 6 4 2 4 2 4" xfId="3181" xr:uid="{2A10BC10-0FD6-427F-B82E-E4C03FAF4569}"/>
    <cellStyle name="Normal 6 4 2 4 3" xfId="1610" xr:uid="{13B31E54-A845-45E2-B793-6560EA4D2F7B}"/>
    <cellStyle name="Normal 6 4 2 4 3 2" xfId="1611" xr:uid="{947163F6-A2CD-4C44-9633-5841E0126190}"/>
    <cellStyle name="Normal 6 4 2 4 4" xfId="1612" xr:uid="{742C1C35-8C86-49B0-A8A2-ABCE120E4543}"/>
    <cellStyle name="Normal 6 4 2 4 5" xfId="3182" xr:uid="{AF80C7DB-9B79-41A2-B2F2-4174FB5FB900}"/>
    <cellStyle name="Normal 6 4 2 5" xfId="333" xr:uid="{AEA9CF33-F9F5-4956-A47C-AA2C3085F1D9}"/>
    <cellStyle name="Normal 6 4 2 5 2" xfId="1613" xr:uid="{B0DCD5B8-D2CB-452B-BF0D-B7FB15FEC797}"/>
    <cellStyle name="Normal 6 4 2 5 2 2" xfId="1614" xr:uid="{0D7E1CEF-4B0B-4ED8-97BB-242E7962E03D}"/>
    <cellStyle name="Normal 6 4 2 5 3" xfId="1615" xr:uid="{A021117A-FDAC-4A01-9282-E3FE04F81539}"/>
    <cellStyle name="Normal 6 4 2 5 4" xfId="3183" xr:uid="{767A1B97-4063-4EA3-97BC-A6C055A2DCAD}"/>
    <cellStyle name="Normal 6 4 2 6" xfId="1616" xr:uid="{7689324E-12B5-4AF6-958F-DFA5B2A7D938}"/>
    <cellStyle name="Normal 6 4 2 6 2" xfId="1617" xr:uid="{89C3421E-7969-4FCD-9598-73239CA761BD}"/>
    <cellStyle name="Normal 6 4 2 6 3" xfId="3184" xr:uid="{B3F42026-714D-49C0-AA0F-FA567933F570}"/>
    <cellStyle name="Normal 6 4 2 6 4" xfId="3185" xr:uid="{DB09C1F3-18FE-4FB1-A37A-CF2F30AFBF4D}"/>
    <cellStyle name="Normal 6 4 2 7" xfId="1618" xr:uid="{A3297521-7928-405D-A2E2-88A7D4E894CA}"/>
    <cellStyle name="Normal 6 4 2 8" xfId="3186" xr:uid="{3D6F2E3F-B58B-4990-94B4-E493B950FB27}"/>
    <cellStyle name="Normal 6 4 2 9" xfId="3187" xr:uid="{8389A1A7-091E-464D-84E3-AA5B201388B9}"/>
    <cellStyle name="Normal 6 4 3" xfId="120" xr:uid="{DF16C3C9-D585-420D-8566-7D5748298313}"/>
    <cellStyle name="Normal 6 4 3 2" xfId="121" xr:uid="{738BAF23-1034-4F2C-987E-DAC8A587ECD2}"/>
    <cellStyle name="Normal 6 4 3 2 2" xfId="641" xr:uid="{7F5515B7-B985-49D8-83A8-802366209B54}"/>
    <cellStyle name="Normal 6 4 3 2 2 2" xfId="1619" xr:uid="{A1362347-6EA7-4BDA-A453-45E3BAEC8790}"/>
    <cellStyle name="Normal 6 4 3 2 2 2 2" xfId="1620" xr:uid="{CFB024B0-3173-4DCA-A9B2-5BD66267207C}"/>
    <cellStyle name="Normal 6 4 3 2 2 2 2 2" xfId="4476" xr:uid="{F3D11FC7-36BA-4C69-A5CF-33B72AA48CB7}"/>
    <cellStyle name="Normal 6 4 3 2 2 2 2 2 2" xfId="5667" xr:uid="{D01B1418-6564-4ED5-875A-C5BA4D5AB39F}"/>
    <cellStyle name="Normal 6 4 3 2 2 2 2 3" xfId="5668" xr:uid="{D13146E7-DEC1-4335-BC74-05B5AEA099BE}"/>
    <cellStyle name="Normal 6 4 3 2 2 2 3" xfId="4477" xr:uid="{45473B21-6812-44C0-B05A-5050CC70ECFF}"/>
    <cellStyle name="Normal 6 4 3 2 2 2 3 2" xfId="5669" xr:uid="{6887D80F-3F8B-45DE-9FFD-7F4F2A38D212}"/>
    <cellStyle name="Normal 6 4 3 2 2 2 4" xfId="5670" xr:uid="{CB079247-F1B2-4261-94A1-63BF237977BA}"/>
    <cellStyle name="Normal 6 4 3 2 2 3" xfId="1621" xr:uid="{12036DB9-4BA0-4E70-8915-FD5DA50B24A1}"/>
    <cellStyle name="Normal 6 4 3 2 2 3 2" xfId="4478" xr:uid="{E25EFF25-4C96-4FA3-9631-75CE6A88C29E}"/>
    <cellStyle name="Normal 6 4 3 2 2 3 2 2" xfId="5671" xr:uid="{9AC88B3C-4574-4C53-BB2A-FB60000F502F}"/>
    <cellStyle name="Normal 6 4 3 2 2 3 3" xfId="5672" xr:uid="{8BBD125E-70E2-4126-9D86-29641A29626E}"/>
    <cellStyle name="Normal 6 4 3 2 2 4" xfId="3188" xr:uid="{969853FE-46AF-4392-985C-A7539EC32ED7}"/>
    <cellStyle name="Normal 6 4 3 2 2 4 2" xfId="5673" xr:uid="{89D95AF4-8290-48FF-953E-C7131A2C77E7}"/>
    <cellStyle name="Normal 6 4 3 2 2 5" xfId="5674" xr:uid="{802914CD-8FDA-4B93-A316-C89C1063EB94}"/>
    <cellStyle name="Normal 6 4 3 2 3" xfId="1622" xr:uid="{D2DECC9F-3778-431E-B3CE-A0FF28557912}"/>
    <cellStyle name="Normal 6 4 3 2 3 2" xfId="1623" xr:uid="{CCB293E1-3C97-4FC8-B1ED-E66F71A8A845}"/>
    <cellStyle name="Normal 6 4 3 2 3 2 2" xfId="4479" xr:uid="{081C87AE-F259-4044-99AF-F827F4F1EC20}"/>
    <cellStyle name="Normal 6 4 3 2 3 2 2 2" xfId="5675" xr:uid="{10445E96-089D-441F-B4B4-B7B5370EE123}"/>
    <cellStyle name="Normal 6 4 3 2 3 2 3" xfId="5676" xr:uid="{CBBE12E2-FE35-4D9E-B7C3-273C4DDAB254}"/>
    <cellStyle name="Normal 6 4 3 2 3 3" xfId="3189" xr:uid="{0A736281-526E-46F1-94D9-5C59E03A4258}"/>
    <cellStyle name="Normal 6 4 3 2 3 3 2" xfId="5677" xr:uid="{B4B5BAD6-5D87-4E01-97DB-49253D29AF24}"/>
    <cellStyle name="Normal 6 4 3 2 3 4" xfId="3190" xr:uid="{1E745333-C09F-49E0-8B7B-A208467DC3F7}"/>
    <cellStyle name="Normal 6 4 3 2 4" xfId="1624" xr:uid="{5246DF56-2577-4E3B-A413-BD8955A23E2A}"/>
    <cellStyle name="Normal 6 4 3 2 4 2" xfId="4480" xr:uid="{67D7E2C6-CC9B-4962-98C1-1895981CE0FB}"/>
    <cellStyle name="Normal 6 4 3 2 4 2 2" xfId="5678" xr:uid="{FF05A1AC-337C-4B8B-A4D5-D63ADFB3A9F6}"/>
    <cellStyle name="Normal 6 4 3 2 4 3" xfId="5679" xr:uid="{E199669C-0DE2-4E8C-B1E1-34A89850E5D7}"/>
    <cellStyle name="Normal 6 4 3 2 5" xfId="3191" xr:uid="{D7D961D4-7190-49AE-B3CF-FEE869D42EA4}"/>
    <cellStyle name="Normal 6 4 3 2 5 2" xfId="5680" xr:uid="{785F359F-0E7C-4D00-94D2-03D52778F971}"/>
    <cellStyle name="Normal 6 4 3 2 6" xfId="3192" xr:uid="{4ACF21EA-53F8-4118-9882-7EDC0D2F63EB}"/>
    <cellStyle name="Normal 6 4 3 3" xfId="334" xr:uid="{6275C2B1-6041-4C58-9273-82841237AA88}"/>
    <cellStyle name="Normal 6 4 3 3 2" xfId="1625" xr:uid="{B74309D8-24FE-48CF-948E-1E19984EAB7D}"/>
    <cellStyle name="Normal 6 4 3 3 2 2" xfId="1626" xr:uid="{4C165293-3EE8-401C-9200-CF1D7DA332A2}"/>
    <cellStyle name="Normal 6 4 3 3 2 2 2" xfId="4481" xr:uid="{5E5C6901-3F71-4ABD-ABDD-F504BEDC3DE5}"/>
    <cellStyle name="Normal 6 4 3 3 2 2 2 2" xfId="5681" xr:uid="{72D7F734-8EAE-415D-A093-51DCD7CA00B7}"/>
    <cellStyle name="Normal 6 4 3 3 2 2 3" xfId="5682" xr:uid="{E7AA99DB-5D2A-44BE-93A1-7C5AE64B0257}"/>
    <cellStyle name="Normal 6 4 3 3 2 3" xfId="3193" xr:uid="{CF73A05B-BBE3-4218-A4B2-4EC552B7AE7F}"/>
    <cellStyle name="Normal 6 4 3 3 2 3 2" xfId="5683" xr:uid="{ED033945-B566-4A84-BDCF-F40D177CF870}"/>
    <cellStyle name="Normal 6 4 3 3 2 4" xfId="3194" xr:uid="{2F4F0C17-D1F0-46FF-B20A-624B8BDBAD9D}"/>
    <cellStyle name="Normal 6 4 3 3 3" xfId="1627" xr:uid="{86942AFA-4970-4781-8D11-557C59160528}"/>
    <cellStyle name="Normal 6 4 3 3 3 2" xfId="4482" xr:uid="{51C44B27-6051-4D16-B559-905EBA8F0571}"/>
    <cellStyle name="Normal 6 4 3 3 3 2 2" xfId="5684" xr:uid="{9FBC9422-6BAA-49DB-955D-5D7E2EE28DFF}"/>
    <cellStyle name="Normal 6 4 3 3 3 3" xfId="5685" xr:uid="{46C579C9-D0F4-42FF-85D3-4ED6736269CD}"/>
    <cellStyle name="Normal 6 4 3 3 4" xfId="3195" xr:uid="{F824C6A0-DD33-4CB8-B1E9-C118FE603E83}"/>
    <cellStyle name="Normal 6 4 3 3 4 2" xfId="5686" xr:uid="{36C24222-2EB7-4BC5-999D-B3AFE7B6FB5B}"/>
    <cellStyle name="Normal 6 4 3 3 5" xfId="3196" xr:uid="{BA12325B-0C86-4B8F-A456-CB81F6C5A6CA}"/>
    <cellStyle name="Normal 6 4 3 4" xfId="1628" xr:uid="{83482131-F13E-4609-84E7-F556397C6F50}"/>
    <cellStyle name="Normal 6 4 3 4 2" xfId="1629" xr:uid="{CF75FCBB-4F10-499D-B9B7-802F0A86FE89}"/>
    <cellStyle name="Normal 6 4 3 4 2 2" xfId="4483" xr:uid="{88C69D77-2476-489C-8666-E0170E92DF11}"/>
    <cellStyle name="Normal 6 4 3 4 2 2 2" xfId="5687" xr:uid="{215BE9B6-1912-4FCE-B579-0938A9DC3B33}"/>
    <cellStyle name="Normal 6 4 3 4 2 3" xfId="5688" xr:uid="{2FE86538-4745-4D7C-9A8C-CC48B7AF2B57}"/>
    <cellStyle name="Normal 6 4 3 4 3" xfId="3197" xr:uid="{DBEAA00F-0C27-4A7D-B2B1-AA83153495C4}"/>
    <cellStyle name="Normal 6 4 3 4 3 2" xfId="5689" xr:uid="{4DE4CEA0-F82B-46C9-93A3-BD795091BF28}"/>
    <cellStyle name="Normal 6 4 3 4 4" xfId="3198" xr:uid="{0E55293F-D73F-457C-94B6-1A8701D97430}"/>
    <cellStyle name="Normal 6 4 3 5" xfId="1630" xr:uid="{002DDF4F-C4E1-47EB-9799-EF5B219CFDE4}"/>
    <cellStyle name="Normal 6 4 3 5 2" xfId="3199" xr:uid="{5A26445A-B02B-4241-82EE-D7265B19C70F}"/>
    <cellStyle name="Normal 6 4 3 5 2 2" xfId="5690" xr:uid="{C4825E2D-6C96-4F0C-B145-6797212D79E1}"/>
    <cellStyle name="Normal 6 4 3 5 3" xfId="3200" xr:uid="{5B8514D7-CD01-4D7C-B55F-31D3563D7FCA}"/>
    <cellStyle name="Normal 6 4 3 5 4" xfId="3201" xr:uid="{FD41B2D3-D2F5-4A56-838E-47C0E78E9F2A}"/>
    <cellStyle name="Normal 6 4 3 6" xfId="3202" xr:uid="{CDC47D3A-729D-4ECC-826A-BCEF4C06CB82}"/>
    <cellStyle name="Normal 6 4 3 6 2" xfId="5691" xr:uid="{3036DB75-875E-4D6B-94F4-801D9D52404F}"/>
    <cellStyle name="Normal 6 4 3 7" xfId="3203" xr:uid="{E1DCEB7E-414C-47F5-A287-389A86EA538E}"/>
    <cellStyle name="Normal 6 4 3 8" xfId="3204" xr:uid="{6815478D-8424-4ED3-96B7-3AE2FFD0AB05}"/>
    <cellStyle name="Normal 6 4 4" xfId="122" xr:uid="{EAA30779-F2F0-4E93-AE39-2ED31B8378C6}"/>
    <cellStyle name="Normal 6 4 4 2" xfId="642" xr:uid="{35F562B5-B7AF-4C55-A2BD-276016BD374B}"/>
    <cellStyle name="Normal 6 4 4 2 2" xfId="643" xr:uid="{50550F5F-82B7-4C80-A92C-DB4D84E6E057}"/>
    <cellStyle name="Normal 6 4 4 2 2 2" xfId="1631" xr:uid="{0CB7C482-7F9F-4AFD-A3C1-EF04D7BA5ACA}"/>
    <cellStyle name="Normal 6 4 4 2 2 2 2" xfId="1632" xr:uid="{7FCBC62C-3116-4A87-9F00-30AFB10EA94B}"/>
    <cellStyle name="Normal 6 4 4 2 2 2 2 2" xfId="5692" xr:uid="{373E5A55-47C7-4C68-9242-1C39ACAB34DF}"/>
    <cellStyle name="Normal 6 4 4 2 2 2 3" xfId="5693" xr:uid="{4882C184-0143-4446-B66A-9538BA2D5CEC}"/>
    <cellStyle name="Normal 6 4 4 2 2 3" xfId="1633" xr:uid="{FE311B26-AE4F-45CC-A0E3-4EF3FB236452}"/>
    <cellStyle name="Normal 6 4 4 2 2 3 2" xfId="5694" xr:uid="{49C24FF9-19B5-4BC4-988D-C4D8F779EA4C}"/>
    <cellStyle name="Normal 6 4 4 2 2 4" xfId="3205" xr:uid="{F76AF71A-E68A-4083-A5D2-B46F98D9834D}"/>
    <cellStyle name="Normal 6 4 4 2 3" xfId="1634" xr:uid="{29DAA74D-B29C-4989-BCB0-66AF4E360A4C}"/>
    <cellStyle name="Normal 6 4 4 2 3 2" xfId="1635" xr:uid="{1CA840E3-1017-484D-82FF-D5DDAF07B77A}"/>
    <cellStyle name="Normal 6 4 4 2 3 2 2" xfId="5695" xr:uid="{A627107E-5CDD-49F9-9FE1-3084565A6448}"/>
    <cellStyle name="Normal 6 4 4 2 3 3" xfId="5696" xr:uid="{0DEB27A8-E210-4A9B-A019-9A488FC3361D}"/>
    <cellStyle name="Normal 6 4 4 2 4" xfId="1636" xr:uid="{A2B0100B-06D9-4E3B-9933-282ECC850290}"/>
    <cellStyle name="Normal 6 4 4 2 4 2" xfId="5697" xr:uid="{C57BB7EB-CF55-4091-9CBB-9988BDA677B9}"/>
    <cellStyle name="Normal 6 4 4 2 5" xfId="3206" xr:uid="{D795BB62-A1E9-40FC-977E-F454C251BFFC}"/>
    <cellStyle name="Normal 6 4 4 3" xfId="644" xr:uid="{F29DE372-B6A8-4939-B891-ADCE9F3CC486}"/>
    <cellStyle name="Normal 6 4 4 3 2" xfId="1637" xr:uid="{4376F72B-F31A-4A3A-8DD3-3C83F30A0A59}"/>
    <cellStyle name="Normal 6 4 4 3 2 2" xfId="1638" xr:uid="{31C6FE18-E4AF-4641-AB4E-38C221B9A6DE}"/>
    <cellStyle name="Normal 6 4 4 3 2 2 2" xfId="5698" xr:uid="{A561A2B7-624F-4BAF-9551-84EDBD3BECC5}"/>
    <cellStyle name="Normal 6 4 4 3 2 3" xfId="5699" xr:uid="{84BEEA88-AE98-4812-8F46-F330CE5943B0}"/>
    <cellStyle name="Normal 6 4 4 3 3" xfId="1639" xr:uid="{DC346800-DA15-4A35-969A-BB65073A1919}"/>
    <cellStyle name="Normal 6 4 4 3 3 2" xfId="5700" xr:uid="{5710186E-A62B-47A6-99A3-1FF356E2B62E}"/>
    <cellStyle name="Normal 6 4 4 3 4" xfId="3207" xr:uid="{C1F8531E-23B6-49A0-B586-CE04F2EE95E7}"/>
    <cellStyle name="Normal 6 4 4 4" xfId="1640" xr:uid="{4F6A026A-7561-4CC8-8E18-CDEAE8A1CA7F}"/>
    <cellStyle name="Normal 6 4 4 4 2" xfId="1641" xr:uid="{5B19BB6B-773C-45A5-ACEA-0554726FA478}"/>
    <cellStyle name="Normal 6 4 4 4 2 2" xfId="5701" xr:uid="{A72BA251-0370-4A11-A874-90574F7642E8}"/>
    <cellStyle name="Normal 6 4 4 4 3" xfId="3208" xr:uid="{1517A9EA-A4EA-41AD-AC20-2E22834C1BF6}"/>
    <cellStyle name="Normal 6 4 4 4 4" xfId="3209" xr:uid="{02267B0F-B2AC-4824-ACE8-CD24A5029DAE}"/>
    <cellStyle name="Normal 6 4 4 5" xfId="1642" xr:uid="{BE4066C2-5504-428D-A3B4-49757573FE0F}"/>
    <cellStyle name="Normal 6 4 4 5 2" xfId="5702" xr:uid="{F1C17C35-B328-4FEF-BD86-4F4CB11B5E75}"/>
    <cellStyle name="Normal 6 4 4 6" xfId="3210" xr:uid="{18600653-212E-4A8F-B536-030CAFAA6691}"/>
    <cellStyle name="Normal 6 4 4 7" xfId="3211" xr:uid="{51DD86E2-7747-4594-9B3A-9F291681417D}"/>
    <cellStyle name="Normal 6 4 5" xfId="335" xr:uid="{4D5BDEC0-E28A-4927-8166-9C12907C567B}"/>
    <cellStyle name="Normal 6 4 5 2" xfId="645" xr:uid="{FA001D75-F028-4B84-8A11-0D8D678E93D9}"/>
    <cellStyle name="Normal 6 4 5 2 2" xfId="1643" xr:uid="{CC95262D-672D-43DD-915A-9AFC098FDE28}"/>
    <cellStyle name="Normal 6 4 5 2 2 2" xfId="1644" xr:uid="{4ED001A8-22E4-4A83-ACE4-4B8326FEE914}"/>
    <cellStyle name="Normal 6 4 5 2 2 2 2" xfId="5703" xr:uid="{083B00E2-7528-4B93-9325-086F200F91B0}"/>
    <cellStyle name="Normal 6 4 5 2 2 3" xfId="5704" xr:uid="{905CA6B8-F420-4BAA-8C7D-DED6547EE5B8}"/>
    <cellStyle name="Normal 6 4 5 2 3" xfId="1645" xr:uid="{1019598C-244E-4246-9309-5B4583DE7DF0}"/>
    <cellStyle name="Normal 6 4 5 2 3 2" xfId="5705" xr:uid="{6F5E723F-EAD2-4CDD-BC7F-28BD682EE108}"/>
    <cellStyle name="Normal 6 4 5 2 4" xfId="3212" xr:uid="{490E5E89-6894-4F24-BAE7-11B72A0E4743}"/>
    <cellStyle name="Normal 6 4 5 3" xfId="1646" xr:uid="{FA80DAEC-B809-4A7A-8C54-EBCABCB759E9}"/>
    <cellStyle name="Normal 6 4 5 3 2" xfId="1647" xr:uid="{A6EA132C-FC63-4217-BCE6-7A09D81E2366}"/>
    <cellStyle name="Normal 6 4 5 3 2 2" xfId="5706" xr:uid="{65D7FC74-8CE2-421C-8ECC-8B75AA7EA202}"/>
    <cellStyle name="Normal 6 4 5 3 3" xfId="3213" xr:uid="{611D9EA4-DBAC-47F0-A968-B1B2D546EA52}"/>
    <cellStyle name="Normal 6 4 5 3 4" xfId="3214" xr:uid="{C3C940F7-B442-4D6A-8839-43470167D45B}"/>
    <cellStyle name="Normal 6 4 5 4" xfId="1648" xr:uid="{5ECD3189-A518-4454-A9AB-0CE812370818}"/>
    <cellStyle name="Normal 6 4 5 4 2" xfId="5707" xr:uid="{7FF3D96D-6E75-4C16-9B7F-8687ECE2869B}"/>
    <cellStyle name="Normal 6 4 5 5" xfId="3215" xr:uid="{68168F2C-C29B-4E46-89D1-30AE86B718DB}"/>
    <cellStyle name="Normal 6 4 5 6" xfId="3216" xr:uid="{304497D0-23C0-4EAA-8030-7428FC148F2D}"/>
    <cellStyle name="Normal 6 4 6" xfId="336" xr:uid="{97DE3BAD-4FE7-4815-A71C-F53F5D456833}"/>
    <cellStyle name="Normal 6 4 6 2" xfId="1649" xr:uid="{AE1F8639-FB5A-4333-9A93-1328FF8DD540}"/>
    <cellStyle name="Normal 6 4 6 2 2" xfId="1650" xr:uid="{74E69B00-CAC8-42BD-855B-16BF1D0FFAE6}"/>
    <cellStyle name="Normal 6 4 6 2 2 2" xfId="5708" xr:uid="{C96A8CF2-E4CC-4510-8658-8C58F88371EE}"/>
    <cellStyle name="Normal 6 4 6 2 3" xfId="3217" xr:uid="{B74A22B8-669E-49C6-9D3B-A81E0688A42A}"/>
    <cellStyle name="Normal 6 4 6 2 4" xfId="3218" xr:uid="{584A1FC7-A06A-401A-91EB-22FA2B0E795B}"/>
    <cellStyle name="Normal 6 4 6 3" xfId="1651" xr:uid="{7861351E-1074-4D37-A03A-57EFE91B55AA}"/>
    <cellStyle name="Normal 6 4 6 3 2" xfId="5709" xr:uid="{684AE7FD-9C0F-47FC-9B82-E7FA587D5E1D}"/>
    <cellStyle name="Normal 6 4 6 4" xfId="3219" xr:uid="{7A05D51F-862D-4EC7-9A0B-99D89B224A0A}"/>
    <cellStyle name="Normal 6 4 6 5" xfId="3220" xr:uid="{7C3524FB-A419-437F-9AA6-92F835AB8FCE}"/>
    <cellStyle name="Normal 6 4 7" xfId="1652" xr:uid="{C74471BD-9EAB-4879-9F49-BEC7CE5879FA}"/>
    <cellStyle name="Normal 6 4 7 2" xfId="1653" xr:uid="{E478FEFE-D074-4516-B910-99A60F084AEF}"/>
    <cellStyle name="Normal 6 4 7 2 2" xfId="5710" xr:uid="{395D0483-97DA-4C0F-851F-4912D0E8D21C}"/>
    <cellStyle name="Normal 6 4 7 3" xfId="3221" xr:uid="{9ED74A39-2022-4E66-A854-A6E44AAB3FDA}"/>
    <cellStyle name="Normal 6 4 7 3 2" xfId="4407" xr:uid="{ED8A4799-ACFA-4850-8176-B76B9A61ED42}"/>
    <cellStyle name="Normal 6 4 7 3 3" xfId="4685" xr:uid="{1A2951C6-5F0D-4E74-9EE9-16DBB1F11AF8}"/>
    <cellStyle name="Normal 6 4 7 4" xfId="3222" xr:uid="{6B616B0B-75BE-4E7F-BFD5-EB38E833074B}"/>
    <cellStyle name="Normal 6 4 8" xfId="1654" xr:uid="{ABA07B41-1337-4815-84A5-F3F04EEC848C}"/>
    <cellStyle name="Normal 6 4 8 2" xfId="3223" xr:uid="{503D39A5-5D37-40B9-8F4D-0527A43A777D}"/>
    <cellStyle name="Normal 6 4 8 3" xfId="3224" xr:uid="{37B3C6B3-8BD6-4A26-93D5-F95235F673D1}"/>
    <cellStyle name="Normal 6 4 8 4" xfId="3225" xr:uid="{DF79C4DE-A2E3-4A61-B380-D92B5B1D2407}"/>
    <cellStyle name="Normal 6 4 9" xfId="3226" xr:uid="{423A3FF3-5E12-4C72-ADE8-9805E1B49945}"/>
    <cellStyle name="Normal 6 5" xfId="123" xr:uid="{E5696EB4-C089-4CF4-82BE-C01B56D8A599}"/>
    <cellStyle name="Normal 6 5 10" xfId="3227" xr:uid="{907A458C-CC01-4603-BB8A-963390410ECA}"/>
    <cellStyle name="Normal 6 5 11" xfId="3228" xr:uid="{292616F9-17D1-4926-9E7A-7B2AAE3D5BA2}"/>
    <cellStyle name="Normal 6 5 2" xfId="124" xr:uid="{53A59563-F68D-43B1-A283-E4D3959514CC}"/>
    <cellStyle name="Normal 6 5 2 2" xfId="337" xr:uid="{8F9113A6-2601-4422-A567-2045810B9B2F}"/>
    <cellStyle name="Normal 6 5 2 2 2" xfId="646" xr:uid="{77B0881F-D51B-4CF5-A89D-C93F36AF3148}"/>
    <cellStyle name="Normal 6 5 2 2 2 2" xfId="647" xr:uid="{A2D4BA31-5A1C-4F80-8072-A8DF7409FBF7}"/>
    <cellStyle name="Normal 6 5 2 2 2 2 2" xfId="1655" xr:uid="{C09BED15-532A-46FF-AAD2-8C5444BCDDA6}"/>
    <cellStyle name="Normal 6 5 2 2 2 2 2 2" xfId="5711" xr:uid="{D52FC216-CB35-4A11-9C79-704307454A5A}"/>
    <cellStyle name="Normal 6 5 2 2 2 2 3" xfId="3229" xr:uid="{613BB7CE-D87D-47C3-9FCE-D53CC6D259B5}"/>
    <cellStyle name="Normal 6 5 2 2 2 2 4" xfId="3230" xr:uid="{6D3DFD64-B4B3-4A8A-A2B2-9D662D2C7E19}"/>
    <cellStyle name="Normal 6 5 2 2 2 3" xfId="1656" xr:uid="{CD2B3BA9-8388-4CCA-BBC3-ABC4BC0DB3C0}"/>
    <cellStyle name="Normal 6 5 2 2 2 3 2" xfId="3231" xr:uid="{A81CB0D5-E92F-4A06-9ABE-A8446A35AE37}"/>
    <cellStyle name="Normal 6 5 2 2 2 3 3" xfId="3232" xr:uid="{0645FB07-9B91-4506-99A8-066E1E60DBFA}"/>
    <cellStyle name="Normal 6 5 2 2 2 3 4" xfId="3233" xr:uid="{C5783576-674B-4E63-B983-B9FE5EC3338B}"/>
    <cellStyle name="Normal 6 5 2 2 2 4" xfId="3234" xr:uid="{1F64A0D8-AFB7-4855-87F7-1A2CEE3CDF42}"/>
    <cellStyle name="Normal 6 5 2 2 2 5" xfId="3235" xr:uid="{E89DF9EF-578E-428B-85AF-42348AC218A6}"/>
    <cellStyle name="Normal 6 5 2 2 2 6" xfId="3236" xr:uid="{88A69EFD-27EF-4609-9C8B-70B720B7D6F7}"/>
    <cellStyle name="Normal 6 5 2 2 3" xfId="648" xr:uid="{C2C1796C-AD5E-4CFE-BC7F-B28DD0154061}"/>
    <cellStyle name="Normal 6 5 2 2 3 2" xfId="1657" xr:uid="{1EC1EAEA-D6BE-4AF3-9A98-03DB65B20A62}"/>
    <cellStyle name="Normal 6 5 2 2 3 2 2" xfId="3237" xr:uid="{1657A923-8728-435E-A66E-44B207A18DCC}"/>
    <cellStyle name="Normal 6 5 2 2 3 2 3" xfId="3238" xr:uid="{B0420266-DCC2-4C52-A605-B901672B712E}"/>
    <cellStyle name="Normal 6 5 2 2 3 2 4" xfId="3239" xr:uid="{F804735C-1CEF-4519-82C9-C67A94FC4C79}"/>
    <cellStyle name="Normal 6 5 2 2 3 3" xfId="3240" xr:uid="{6D269F45-5B5E-48C5-B982-555302ED6183}"/>
    <cellStyle name="Normal 6 5 2 2 3 4" xfId="3241" xr:uid="{4833B172-925E-4B0A-8DFF-7F586321CA17}"/>
    <cellStyle name="Normal 6 5 2 2 3 5" xfId="3242" xr:uid="{7B0B9702-09E1-4629-BBA9-075D8527FCCB}"/>
    <cellStyle name="Normal 6 5 2 2 4" xfId="1658" xr:uid="{58757D80-061C-4BD5-8938-91AE189C0131}"/>
    <cellStyle name="Normal 6 5 2 2 4 2" xfId="3243" xr:uid="{5FD20C9C-F964-422A-8219-84FFA28CFE38}"/>
    <cellStyle name="Normal 6 5 2 2 4 3" xfId="3244" xr:uid="{461C7D5E-8A69-4AE5-9D76-4200008C3C55}"/>
    <cellStyle name="Normal 6 5 2 2 4 4" xfId="3245" xr:uid="{12C509ED-790B-4AE4-90F3-2E5EBC996BD2}"/>
    <cellStyle name="Normal 6 5 2 2 5" xfId="3246" xr:uid="{E5B9A5DC-E172-48F8-95A6-B906CE52F17A}"/>
    <cellStyle name="Normal 6 5 2 2 5 2" xfId="3247" xr:uid="{4F752394-6FA3-4AF9-9EBE-1A2B0F585EC2}"/>
    <cellStyle name="Normal 6 5 2 2 5 3" xfId="3248" xr:uid="{BAE4A452-B15D-4479-8776-429A183617B3}"/>
    <cellStyle name="Normal 6 5 2 2 5 4" xfId="3249" xr:uid="{61ED19E1-8C10-4FE1-8572-E91F6C188F8D}"/>
    <cellStyle name="Normal 6 5 2 2 6" xfId="3250" xr:uid="{86B7FD76-6242-490F-A37C-F1787B11D052}"/>
    <cellStyle name="Normal 6 5 2 2 7" xfId="3251" xr:uid="{0707DD30-CD7F-4DB8-B36A-4BA569562263}"/>
    <cellStyle name="Normal 6 5 2 2 8" xfId="3252" xr:uid="{C6B46389-6268-43CD-8B71-A0D071222185}"/>
    <cellStyle name="Normal 6 5 2 3" xfId="649" xr:uid="{C62669C4-AD4A-4648-8726-D73EA3DB10BA}"/>
    <cellStyle name="Normal 6 5 2 3 2" xfId="650" xr:uid="{1E851C13-5D26-406F-9712-24AFBA310E15}"/>
    <cellStyle name="Normal 6 5 2 3 2 2" xfId="651" xr:uid="{7E3F2132-1620-45F2-A78B-B68064197171}"/>
    <cellStyle name="Normal 6 5 2 3 2 2 2" xfId="5712" xr:uid="{9078048E-37CD-4AA9-8B41-07275CE59110}"/>
    <cellStyle name="Normal 6 5 2 3 2 3" xfId="3253" xr:uid="{807E4875-F1F9-4736-AE32-660234855F16}"/>
    <cellStyle name="Normal 6 5 2 3 2 4" xfId="3254" xr:uid="{396CF860-8B46-4FE7-A748-9F17AF961BAD}"/>
    <cellStyle name="Normal 6 5 2 3 3" xfId="652" xr:uid="{109D35A5-1C8F-4EAD-BC06-CC1DC634A718}"/>
    <cellStyle name="Normal 6 5 2 3 3 2" xfId="3255" xr:uid="{DCED13CC-FD40-43E2-9470-CDD54A75C27D}"/>
    <cellStyle name="Normal 6 5 2 3 3 3" xfId="3256" xr:uid="{A55E3553-3620-4BE6-9F9A-D10B1BF0ECB5}"/>
    <cellStyle name="Normal 6 5 2 3 3 4" xfId="3257" xr:uid="{0430FE44-EB49-477E-901A-3E341C67502C}"/>
    <cellStyle name="Normal 6 5 2 3 4" xfId="3258" xr:uid="{7B46B3D4-9B36-43B4-9F1C-9D4FCF87E7BD}"/>
    <cellStyle name="Normal 6 5 2 3 5" xfId="3259" xr:uid="{3E81046F-2455-4A56-A397-91AFD9F82675}"/>
    <cellStyle name="Normal 6 5 2 3 6" xfId="3260" xr:uid="{7F7FB6F3-9606-426B-8AF5-55ECDDB55572}"/>
    <cellStyle name="Normal 6 5 2 4" xfId="653" xr:uid="{F7DC47DA-5272-42A2-A590-35A7F9944D3E}"/>
    <cellStyle name="Normal 6 5 2 4 2" xfId="654" xr:uid="{749AF510-7219-4A91-8C35-06F2FE5F0576}"/>
    <cellStyle name="Normal 6 5 2 4 2 2" xfId="3261" xr:uid="{68FCF194-9A3E-41D7-B3C2-7BC9481387DB}"/>
    <cellStyle name="Normal 6 5 2 4 2 3" xfId="3262" xr:uid="{DE83C3E6-7246-453A-9598-8F0D09531949}"/>
    <cellStyle name="Normal 6 5 2 4 2 4" xfId="3263" xr:uid="{DEBB5CF2-E1C4-4C93-9E6E-5E4BBF8DF638}"/>
    <cellStyle name="Normal 6 5 2 4 3" xfId="3264" xr:uid="{5E6F001A-D42A-4E5A-9CBF-0B50A4F8DAC1}"/>
    <cellStyle name="Normal 6 5 2 4 4" xfId="3265" xr:uid="{DFC92FA7-2EE1-49E7-B7A6-AA52A3AF4DCB}"/>
    <cellStyle name="Normal 6 5 2 4 5" xfId="3266" xr:uid="{360A5BD4-82FD-4C0E-98B6-DB178868BAE2}"/>
    <cellStyle name="Normal 6 5 2 5" xfId="655" xr:uid="{F450A4EC-90B4-469D-8F4A-BB953DB8AF75}"/>
    <cellStyle name="Normal 6 5 2 5 2" xfId="3267" xr:uid="{69F6CEA8-9F6D-48FC-AB91-FCD124FCAED0}"/>
    <cellStyle name="Normal 6 5 2 5 3" xfId="3268" xr:uid="{181AC556-6375-4264-B764-33E8E3C9DC8D}"/>
    <cellStyle name="Normal 6 5 2 5 4" xfId="3269" xr:uid="{7F09ABF8-C1F5-4706-B343-3D8F1475770E}"/>
    <cellStyle name="Normal 6 5 2 6" xfId="3270" xr:uid="{EA1C334B-DE31-4FC5-B578-BF65F13D7942}"/>
    <cellStyle name="Normal 6 5 2 6 2" xfId="3271" xr:uid="{2E286C74-DCF2-422F-B8E6-6EFA178F083E}"/>
    <cellStyle name="Normal 6 5 2 6 3" xfId="3272" xr:uid="{E7250FD7-8047-45C1-870F-94B795F2FEAB}"/>
    <cellStyle name="Normal 6 5 2 6 4" xfId="3273" xr:uid="{CC0F90D6-6931-4136-AAE5-C04603636B64}"/>
    <cellStyle name="Normal 6 5 2 7" xfId="3274" xr:uid="{9C9A1B2F-F187-485D-9721-825C71499296}"/>
    <cellStyle name="Normal 6 5 2 8" xfId="3275" xr:uid="{C5D16187-89CA-4582-AFA8-CD2A91279804}"/>
    <cellStyle name="Normal 6 5 2 9" xfId="3276" xr:uid="{0486D3F4-E7D3-40C6-AA01-E4FA39A73B03}"/>
    <cellStyle name="Normal 6 5 3" xfId="338" xr:uid="{2199103E-25AF-41F2-95EE-BADC9B641201}"/>
    <cellStyle name="Normal 6 5 3 2" xfId="656" xr:uid="{1F8D80A3-E78E-420B-9953-1A701110E76D}"/>
    <cellStyle name="Normal 6 5 3 2 2" xfId="657" xr:uid="{994D58BD-C97E-4E85-9372-644056DD20FF}"/>
    <cellStyle name="Normal 6 5 3 2 2 2" xfId="1659" xr:uid="{099741CC-36AD-4A06-A229-CD2F8C6AA075}"/>
    <cellStyle name="Normal 6 5 3 2 2 2 2" xfId="1660" xr:uid="{11FF6DB0-112C-46DE-8255-979CC7B428CD}"/>
    <cellStyle name="Normal 6 5 3 2 2 3" xfId="1661" xr:uid="{990B16C4-F868-44D4-B2A0-5836CE771EBE}"/>
    <cellStyle name="Normal 6 5 3 2 2 4" xfId="3277" xr:uid="{0E370984-0921-4AEC-96BE-F9A8FFC0C13B}"/>
    <cellStyle name="Normal 6 5 3 2 3" xfId="1662" xr:uid="{59A3B3E0-8780-4776-8111-7E8AC1E5AECA}"/>
    <cellStyle name="Normal 6 5 3 2 3 2" xfId="1663" xr:uid="{1C80237A-D616-4995-B789-665F75842615}"/>
    <cellStyle name="Normal 6 5 3 2 3 3" xfId="3278" xr:uid="{9F5FA3C5-CD66-4F15-A2E4-9E892D8AC630}"/>
    <cellStyle name="Normal 6 5 3 2 3 4" xfId="3279" xr:uid="{453526FA-05A0-49F1-802C-3238B62103D6}"/>
    <cellStyle name="Normal 6 5 3 2 4" xfId="1664" xr:uid="{714326FE-AE26-4979-BFAD-D7E3344D8C16}"/>
    <cellStyle name="Normal 6 5 3 2 5" xfId="3280" xr:uid="{0B38C6E8-6CD5-4B2E-BCE1-6450E99528FB}"/>
    <cellStyle name="Normal 6 5 3 2 6" xfId="3281" xr:uid="{83B1CEB7-7BD8-42DD-B0D8-650A43022FA1}"/>
    <cellStyle name="Normal 6 5 3 3" xfId="658" xr:uid="{D0DBA141-6EE8-47D9-8CF9-3CAA2B0EC3A0}"/>
    <cellStyle name="Normal 6 5 3 3 2" xfId="1665" xr:uid="{7A1B99B3-EB15-482B-85C7-B04BC3E4889A}"/>
    <cellStyle name="Normal 6 5 3 3 2 2" xfId="1666" xr:uid="{4BF23C5B-DA03-4F25-9E57-37258A4ED6FD}"/>
    <cellStyle name="Normal 6 5 3 3 2 3" xfId="3282" xr:uid="{0030E72A-5DE1-4741-B3B4-97D813EA81EC}"/>
    <cellStyle name="Normal 6 5 3 3 2 4" xfId="3283" xr:uid="{CAD5137F-195F-4DF2-AFEE-FB16FCD83FB2}"/>
    <cellStyle name="Normal 6 5 3 3 3" xfId="1667" xr:uid="{978E269B-23E9-4979-AF19-DA6EB16E10DB}"/>
    <cellStyle name="Normal 6 5 3 3 4" xfId="3284" xr:uid="{BDF0B281-3B3F-49A3-85A8-209B233AE68E}"/>
    <cellStyle name="Normal 6 5 3 3 5" xfId="3285" xr:uid="{98E0819E-641F-40AB-B499-72E4EEA00E19}"/>
    <cellStyle name="Normal 6 5 3 4" xfId="1668" xr:uid="{9F8F9E0C-EEF2-4077-B4A4-EF2D4F0AA906}"/>
    <cellStyle name="Normal 6 5 3 4 2" xfId="1669" xr:uid="{B295C8AF-359A-4D2C-8AC5-FCE76CC26768}"/>
    <cellStyle name="Normal 6 5 3 4 3" xfId="3286" xr:uid="{97A0447A-95F1-4C3D-917B-C9D4046EC994}"/>
    <cellStyle name="Normal 6 5 3 4 4" xfId="3287" xr:uid="{3DA797B2-122E-4B7D-8EA8-4FD8D30BAEBC}"/>
    <cellStyle name="Normal 6 5 3 5" xfId="1670" xr:uid="{86F7B7B1-A193-449B-9E16-6B7FB128A273}"/>
    <cellStyle name="Normal 6 5 3 5 2" xfId="3288" xr:uid="{4B742A36-B926-4476-9580-F22357FD3481}"/>
    <cellStyle name="Normal 6 5 3 5 3" xfId="3289" xr:uid="{3E05B377-15D0-4E8D-95B2-5FD3BC62FD73}"/>
    <cellStyle name="Normal 6 5 3 5 4" xfId="3290" xr:uid="{267DA6B1-D825-402E-93DE-A5BDC63C64A0}"/>
    <cellStyle name="Normal 6 5 3 6" xfId="3291" xr:uid="{B1D335C7-8925-4A6B-92E8-53E4FAC60B3E}"/>
    <cellStyle name="Normal 6 5 3 7" xfId="3292" xr:uid="{E0475028-D506-479D-8AF2-E673579D4863}"/>
    <cellStyle name="Normal 6 5 3 8" xfId="3293" xr:uid="{0307C149-EEC6-413A-982E-560D052FB85D}"/>
    <cellStyle name="Normal 6 5 4" xfId="339" xr:uid="{B5B7457A-7667-4048-ADA4-CC87F091374F}"/>
    <cellStyle name="Normal 6 5 4 2" xfId="659" xr:uid="{71A5413C-3673-4AD2-BA8F-89EA96CFC80A}"/>
    <cellStyle name="Normal 6 5 4 2 2" xfId="660" xr:uid="{6C34C0B2-AA51-4D38-A374-46A970915D66}"/>
    <cellStyle name="Normal 6 5 4 2 2 2" xfId="1671" xr:uid="{78146CB2-209F-4949-9980-201F4AF4C9A3}"/>
    <cellStyle name="Normal 6 5 4 2 2 3" xfId="3294" xr:uid="{95081D08-68E6-48B3-99E1-8B8F729C54BA}"/>
    <cellStyle name="Normal 6 5 4 2 2 4" xfId="3295" xr:uid="{455713D8-BD42-4111-A089-015427F63C3F}"/>
    <cellStyle name="Normal 6 5 4 2 3" xfId="1672" xr:uid="{451F3C1F-A9B7-470D-9F2B-E2DEA3D716B0}"/>
    <cellStyle name="Normal 6 5 4 2 4" xfId="3296" xr:uid="{0996DBF8-B357-4C7A-9448-E5ABF792317F}"/>
    <cellStyle name="Normal 6 5 4 2 5" xfId="3297" xr:uid="{6C9A54F0-75DC-46BA-ACA3-774BEA03EE98}"/>
    <cellStyle name="Normal 6 5 4 3" xfId="661" xr:uid="{00DA58DF-2F7F-4F89-B6DB-0BA87464B5FF}"/>
    <cellStyle name="Normal 6 5 4 3 2" xfId="1673" xr:uid="{559D474B-90DB-4467-9D07-B788A6040CA2}"/>
    <cellStyle name="Normal 6 5 4 3 3" xfId="3298" xr:uid="{829E87E5-9580-402F-99C7-E5D0433390AB}"/>
    <cellStyle name="Normal 6 5 4 3 4" xfId="3299" xr:uid="{57CC5014-4B9A-4966-8A2E-357E2C93BA9F}"/>
    <cellStyle name="Normal 6 5 4 4" xfId="1674" xr:uid="{929018C2-DCE4-4EE1-BF2E-56FB9D7BD0B0}"/>
    <cellStyle name="Normal 6 5 4 4 2" xfId="3300" xr:uid="{A75C2009-89C6-4D35-8481-3421980F2148}"/>
    <cellStyle name="Normal 6 5 4 4 3" xfId="3301" xr:uid="{974948C2-98FA-4251-BA76-77B5486B8384}"/>
    <cellStyle name="Normal 6 5 4 4 4" xfId="3302" xr:uid="{32F1BBE9-6FF1-4BBA-B22A-43F5D035BEEA}"/>
    <cellStyle name="Normal 6 5 4 5" xfId="3303" xr:uid="{D5BE3B42-C742-4AE1-9628-43D81D616465}"/>
    <cellStyle name="Normal 6 5 4 6" xfId="3304" xr:uid="{74F77D88-0D3E-41D0-B683-31E838713710}"/>
    <cellStyle name="Normal 6 5 4 7" xfId="3305" xr:uid="{351FB6B9-1D1F-4CE2-AE7B-C4912B73F885}"/>
    <cellStyle name="Normal 6 5 5" xfId="340" xr:uid="{1A04E297-04DB-4A49-AB88-649D6DA78EF6}"/>
    <cellStyle name="Normal 6 5 5 2" xfId="662" xr:uid="{F0E1F686-1711-4455-BFDD-92927093A6E3}"/>
    <cellStyle name="Normal 6 5 5 2 2" xfId="1675" xr:uid="{3E0F9A96-901B-4C20-A434-950E93F9588E}"/>
    <cellStyle name="Normal 6 5 5 2 3" xfId="3306" xr:uid="{C7581828-0BDC-4360-94F2-4D2769AD4A1B}"/>
    <cellStyle name="Normal 6 5 5 2 4" xfId="3307" xr:uid="{641965CF-C42B-4941-AA60-C88569030BA7}"/>
    <cellStyle name="Normal 6 5 5 3" xfId="1676" xr:uid="{F0693CE7-46F7-4951-9533-66ACA2EEEA53}"/>
    <cellStyle name="Normal 6 5 5 3 2" xfId="3308" xr:uid="{736B6361-F47A-4030-9B11-6FCF631C876D}"/>
    <cellStyle name="Normal 6 5 5 3 3" xfId="3309" xr:uid="{635990C2-D5DF-4483-84E5-7485BE5095CB}"/>
    <cellStyle name="Normal 6 5 5 3 4" xfId="3310" xr:uid="{8C10811F-C55D-432E-8681-1CBCCC99C141}"/>
    <cellStyle name="Normal 6 5 5 4" xfId="3311" xr:uid="{D75E617D-7FEA-4856-9DF3-7203D054BC73}"/>
    <cellStyle name="Normal 6 5 5 5" xfId="3312" xr:uid="{4BA39B8F-153E-473B-A50D-115096D2E388}"/>
    <cellStyle name="Normal 6 5 5 6" xfId="3313" xr:uid="{3B7F064A-2EA0-4404-AF27-9BE6FB2DA13A}"/>
    <cellStyle name="Normal 6 5 6" xfId="663" xr:uid="{B712ED27-49DC-48DD-A356-E1449C16A466}"/>
    <cellStyle name="Normal 6 5 6 2" xfId="1677" xr:uid="{8D516A86-1F2A-478B-95B3-1E615DC88704}"/>
    <cellStyle name="Normal 6 5 6 2 2" xfId="3314" xr:uid="{BD377B51-26AB-4ECC-BFAD-C458DDE6321A}"/>
    <cellStyle name="Normal 6 5 6 2 3" xfId="3315" xr:uid="{A03F4987-C69A-46A2-BC07-F98D69B52A9B}"/>
    <cellStyle name="Normal 6 5 6 2 4" xfId="3316" xr:uid="{037ECCAF-3E42-4B6A-8637-723A16282C81}"/>
    <cellStyle name="Normal 6 5 6 3" xfId="3317" xr:uid="{FD9254C6-567A-49F5-ADC2-3892C320232E}"/>
    <cellStyle name="Normal 6 5 6 4" xfId="3318" xr:uid="{8722992C-2B95-442C-A010-CD4BDEAF2569}"/>
    <cellStyle name="Normal 6 5 6 5" xfId="3319" xr:uid="{7DC1D000-9ABA-483C-8768-125BFACF13A2}"/>
    <cellStyle name="Normal 6 5 7" xfId="1678" xr:uid="{9351C750-781F-4E16-898B-CFB567B7B178}"/>
    <cellStyle name="Normal 6 5 7 2" xfId="3320" xr:uid="{A59111F2-9F6A-43A3-B87B-23599C7970B2}"/>
    <cellStyle name="Normal 6 5 7 3" xfId="3321" xr:uid="{A95AE088-5A10-41DF-BDB8-D3AAF86E3976}"/>
    <cellStyle name="Normal 6 5 7 4" xfId="3322" xr:uid="{96072C33-E63D-425F-B68A-DA3EA047A1A0}"/>
    <cellStyle name="Normal 6 5 8" xfId="3323" xr:uid="{1B14256F-FCFF-4525-AEB4-D14DE38655FA}"/>
    <cellStyle name="Normal 6 5 8 2" xfId="3324" xr:uid="{DAB9A282-E0C1-4BDD-81FB-F06E5E38DE6C}"/>
    <cellStyle name="Normal 6 5 8 3" xfId="3325" xr:uid="{A1BBF808-877A-42D0-BDB7-27415132D958}"/>
    <cellStyle name="Normal 6 5 8 4" xfId="3326" xr:uid="{38B271BE-F47F-42C4-BE89-8FF3FAA85691}"/>
    <cellStyle name="Normal 6 5 9" xfId="3327" xr:uid="{0FFED68A-E3A9-4EA6-BA4B-77D29297A8C6}"/>
    <cellStyle name="Normal 6 6" xfId="125" xr:uid="{3F978350-ECBB-4ED4-B266-9EA16A5B2127}"/>
    <cellStyle name="Normal 6 6 2" xfId="126" xr:uid="{19EBAEAD-68B0-4403-998F-FF49619D3E28}"/>
    <cellStyle name="Normal 6 6 2 2" xfId="341" xr:uid="{FDE4BF23-BABD-4384-AF44-C7DE41C94A93}"/>
    <cellStyle name="Normal 6 6 2 2 2" xfId="664" xr:uid="{283C902A-EB4F-42E7-AC6A-C6B8E3444C74}"/>
    <cellStyle name="Normal 6 6 2 2 2 2" xfId="1679" xr:uid="{81A0B6B3-7F6A-477F-92F1-14208EC765DB}"/>
    <cellStyle name="Normal 6 6 2 2 2 2 2" xfId="5713" xr:uid="{4818F97B-0D58-4078-8A9E-AEB09AC82608}"/>
    <cellStyle name="Normal 6 6 2 2 2 3" xfId="3328" xr:uid="{1669EC92-0683-4C20-B0B7-E303F9E61EA3}"/>
    <cellStyle name="Normal 6 6 2 2 2 4" xfId="3329" xr:uid="{245C704D-9BBD-4A7A-947C-C8602C5521D3}"/>
    <cellStyle name="Normal 6 6 2 2 3" xfId="1680" xr:uid="{965CC228-A855-4916-9DB1-F95FE4A00BDD}"/>
    <cellStyle name="Normal 6 6 2 2 3 2" xfId="3330" xr:uid="{46184D6C-C28B-42A4-8158-960B05AAA3C8}"/>
    <cellStyle name="Normal 6 6 2 2 3 3" xfId="3331" xr:uid="{61A6785C-0A60-4D2E-ADDC-8DFE78F1A372}"/>
    <cellStyle name="Normal 6 6 2 2 3 4" xfId="3332" xr:uid="{F3B472D8-AA19-4FE7-B2D9-051B5A4E9514}"/>
    <cellStyle name="Normal 6 6 2 2 4" xfId="3333" xr:uid="{91D800C2-030F-422A-BFEE-7567DD391BEE}"/>
    <cellStyle name="Normal 6 6 2 2 5" xfId="3334" xr:uid="{E2670B43-B56E-4CF6-9ECE-A7589FA9D75A}"/>
    <cellStyle name="Normal 6 6 2 2 6" xfId="3335" xr:uid="{22D98D34-7596-4ED3-BA8C-33A3F465830C}"/>
    <cellStyle name="Normal 6 6 2 3" xfId="665" xr:uid="{E9DE9619-F56C-486A-BA98-79AC22578187}"/>
    <cellStyle name="Normal 6 6 2 3 2" xfId="1681" xr:uid="{6BF33CB0-611D-4904-979C-3924F021875F}"/>
    <cellStyle name="Normal 6 6 2 3 2 2" xfId="3336" xr:uid="{58135F48-7D74-4FFF-8EA0-D515B78385D3}"/>
    <cellStyle name="Normal 6 6 2 3 2 3" xfId="3337" xr:uid="{966BA0FF-038F-4197-B811-DDCA2EF8A3FE}"/>
    <cellStyle name="Normal 6 6 2 3 2 4" xfId="3338" xr:uid="{6698A2E1-2E69-4C15-93D2-3A6C0FA816BE}"/>
    <cellStyle name="Normal 6 6 2 3 3" xfId="3339" xr:uid="{6D734DDE-822F-4002-A021-72B15CFE6B73}"/>
    <cellStyle name="Normal 6 6 2 3 4" xfId="3340" xr:uid="{648733D7-3676-42B1-800D-CA5A4FFAB78A}"/>
    <cellStyle name="Normal 6 6 2 3 5" xfId="3341" xr:uid="{F69913E8-FE97-462E-ABF9-39D28E0637F3}"/>
    <cellStyle name="Normal 6 6 2 4" xfId="1682" xr:uid="{C288F0ED-288A-4294-B10B-AB274C729F9C}"/>
    <cellStyle name="Normal 6 6 2 4 2" xfId="3342" xr:uid="{0A88DCE3-2561-4D0B-8DDC-C3070A6BEF03}"/>
    <cellStyle name="Normal 6 6 2 4 3" xfId="3343" xr:uid="{FB56BEAB-5A4D-450C-AA68-ABF44AE529B5}"/>
    <cellStyle name="Normal 6 6 2 4 4" xfId="3344" xr:uid="{C56ECF5D-5AA5-45EB-A464-568168E26C26}"/>
    <cellStyle name="Normal 6 6 2 5" xfId="3345" xr:uid="{5CDE9FBD-0155-494D-B950-B29BE942A8EE}"/>
    <cellStyle name="Normal 6 6 2 5 2" xfId="3346" xr:uid="{2A4668E0-C299-4B2B-A09D-985DF31B54F6}"/>
    <cellStyle name="Normal 6 6 2 5 3" xfId="3347" xr:uid="{DD49A486-A0B6-4761-8267-5C9A8472C799}"/>
    <cellStyle name="Normal 6 6 2 5 4" xfId="3348" xr:uid="{694A3A4E-B816-4EEA-B36E-CCAF69DBC9C1}"/>
    <cellStyle name="Normal 6 6 2 6" xfId="3349" xr:uid="{79F7F6FE-80F3-468A-A04E-1E4B885DAB93}"/>
    <cellStyle name="Normal 6 6 2 7" xfId="3350" xr:uid="{0038E4E7-83A5-46C0-ACF0-4890FB60805A}"/>
    <cellStyle name="Normal 6 6 2 8" xfId="3351" xr:uid="{9F316940-9EBF-4B49-936F-5B6502F12029}"/>
    <cellStyle name="Normal 6 6 3" xfId="342" xr:uid="{1250F42F-C1A7-4230-937D-BDA5628B33C4}"/>
    <cellStyle name="Normal 6 6 3 2" xfId="666" xr:uid="{27FE1EA4-6A29-45F0-A3B0-581B6A6A3A0C}"/>
    <cellStyle name="Normal 6 6 3 2 2" xfId="667" xr:uid="{77DA3B99-5623-430A-945D-A7716971E26B}"/>
    <cellStyle name="Normal 6 6 3 2 2 2" xfId="5714" xr:uid="{A3F2925F-4C87-4176-80A0-B6EBA3D818E4}"/>
    <cellStyle name="Normal 6 6 3 2 3" xfId="3352" xr:uid="{D304C925-04A5-4BD5-950C-A29740A0946B}"/>
    <cellStyle name="Normal 6 6 3 2 4" xfId="3353" xr:uid="{73AB9E2F-78C6-4E12-A9A2-3CF70DA8A6BB}"/>
    <cellStyle name="Normal 6 6 3 3" xfId="668" xr:uid="{079EDA81-645B-4677-885B-BBA528B9C65C}"/>
    <cellStyle name="Normal 6 6 3 3 2" xfId="3354" xr:uid="{0CB0F593-96C5-48A7-A6E5-EF04DDDC42B6}"/>
    <cellStyle name="Normal 6 6 3 3 3" xfId="3355" xr:uid="{FE34713B-61A1-4903-9ADB-967845B8EA89}"/>
    <cellStyle name="Normal 6 6 3 3 4" xfId="3356" xr:uid="{F8227AFF-5224-462C-8C2B-8D6ADD42223E}"/>
    <cellStyle name="Normal 6 6 3 4" xfId="3357" xr:uid="{5803C73F-A6F8-46CE-ACC2-7EB74571881E}"/>
    <cellStyle name="Normal 6 6 3 5" xfId="3358" xr:uid="{1E44EC08-BFBA-44F4-B828-C9ECDB002FD1}"/>
    <cellStyle name="Normal 6 6 3 6" xfId="3359" xr:uid="{04997E1A-A079-401A-B62E-9C117570D723}"/>
    <cellStyle name="Normal 6 6 4" xfId="343" xr:uid="{B730EA08-467A-4B94-9B4E-A9655C5A7AD1}"/>
    <cellStyle name="Normal 6 6 4 2" xfId="669" xr:uid="{07092C79-2760-4BEB-B757-E8832CA02BA1}"/>
    <cellStyle name="Normal 6 6 4 2 2" xfId="3360" xr:uid="{9267194E-9377-416A-8EF9-72588E45CBB7}"/>
    <cellStyle name="Normal 6 6 4 2 3" xfId="3361" xr:uid="{2A7D26D1-4967-4F77-9208-F716707AABBF}"/>
    <cellStyle name="Normal 6 6 4 2 4" xfId="3362" xr:uid="{D26B8963-E7EB-4AB9-B78E-BDE902521E37}"/>
    <cellStyle name="Normal 6 6 4 3" xfId="3363" xr:uid="{4D29D185-23C2-4495-9745-B49EA9CC3565}"/>
    <cellStyle name="Normal 6 6 4 4" xfId="3364" xr:uid="{F778F72F-3B2B-4236-80C2-2C6541372217}"/>
    <cellStyle name="Normal 6 6 4 5" xfId="3365" xr:uid="{A606B8AB-56EF-4C2B-B973-A0F2109C9614}"/>
    <cellStyle name="Normal 6 6 5" xfId="670" xr:uid="{39C2A224-DD63-4F2A-99E7-62844AC4A406}"/>
    <cellStyle name="Normal 6 6 5 2" xfId="3366" xr:uid="{BA419252-6805-4FD7-A8CD-2724F815088B}"/>
    <cellStyle name="Normal 6 6 5 3" xfId="3367" xr:uid="{1E7A5714-2D5B-4E45-BB3D-F5557052C81C}"/>
    <cellStyle name="Normal 6 6 5 4" xfId="3368" xr:uid="{2BC8D639-7036-4629-8E85-3D3E25E59F7D}"/>
    <cellStyle name="Normal 6 6 6" xfId="3369" xr:uid="{B216EC88-04BF-442A-9C64-8EFB25A168C5}"/>
    <cellStyle name="Normal 6 6 6 2" xfId="3370" xr:uid="{47826C60-A687-4AF4-AE0B-BA5D829F5594}"/>
    <cellStyle name="Normal 6 6 6 3" xfId="3371" xr:uid="{B6502F8F-6CF7-4D63-AE32-8CFD42A3FAED}"/>
    <cellStyle name="Normal 6 6 6 4" xfId="3372" xr:uid="{2607A1A1-A9C6-492A-A106-94D659129E38}"/>
    <cellStyle name="Normal 6 6 7" xfId="3373" xr:uid="{E30D59A3-B388-4786-8231-2E46A81E6714}"/>
    <cellStyle name="Normal 6 6 8" xfId="3374" xr:uid="{72D79C81-F385-4044-BB7F-615770FCC5B3}"/>
    <cellStyle name="Normal 6 6 9" xfId="3375" xr:uid="{41556254-7A52-4BCD-B55C-DF7D776E817A}"/>
    <cellStyle name="Normal 6 7" xfId="127" xr:uid="{8DD2F4FD-D5DB-4032-955B-4056CD1D6F45}"/>
    <cellStyle name="Normal 6 7 2" xfId="344" xr:uid="{377B5B9C-7838-4FCD-BB99-AEF0375EAEBE}"/>
    <cellStyle name="Normal 6 7 2 2" xfId="671" xr:uid="{AD418B2F-3A33-4797-ABA4-98DA26256A7D}"/>
    <cellStyle name="Normal 6 7 2 2 2" xfId="1683" xr:uid="{EB2E1282-067B-4A1F-A188-293291509C11}"/>
    <cellStyle name="Normal 6 7 2 2 2 2" xfId="1684" xr:uid="{3EA9B674-2C14-4157-BEE3-73CE880B82C0}"/>
    <cellStyle name="Normal 6 7 2 2 3" xfId="1685" xr:uid="{BD348F54-C46E-45DA-A837-DB416563095E}"/>
    <cellStyle name="Normal 6 7 2 2 4" xfId="3376" xr:uid="{0BD976A1-6F16-4038-B554-D76D8FF3A463}"/>
    <cellStyle name="Normal 6 7 2 3" xfId="1686" xr:uid="{A16E1245-AA8C-43B5-BAD0-A1C2BA9A0368}"/>
    <cellStyle name="Normal 6 7 2 3 2" xfId="1687" xr:uid="{0F9909E8-52DA-42B6-9049-D5E7B66CD989}"/>
    <cellStyle name="Normal 6 7 2 3 3" xfId="3377" xr:uid="{8D00F7CE-A595-4AD5-B518-44CFBCC8A372}"/>
    <cellStyle name="Normal 6 7 2 3 4" xfId="3378" xr:uid="{A797CAFF-493C-4688-8DEA-E14D403D516B}"/>
    <cellStyle name="Normal 6 7 2 4" xfId="1688" xr:uid="{0B2AD488-10FC-489A-86F1-0A29E4789C15}"/>
    <cellStyle name="Normal 6 7 2 5" xfId="3379" xr:uid="{77A61925-D898-4690-9868-C85B03574EFD}"/>
    <cellStyle name="Normal 6 7 2 6" xfId="3380" xr:uid="{46DEAEA3-F8B8-4A7A-9DEF-FA2DA9794E5B}"/>
    <cellStyle name="Normal 6 7 3" xfId="672" xr:uid="{337FCEF2-1CA9-4F50-883A-8A4A952CDFF4}"/>
    <cellStyle name="Normal 6 7 3 2" xfId="1689" xr:uid="{0C599851-14F1-4B98-90F1-4E25E8FE609E}"/>
    <cellStyle name="Normal 6 7 3 2 2" xfId="1690" xr:uid="{B45CB328-218C-48F2-82D9-CC25406C45C3}"/>
    <cellStyle name="Normal 6 7 3 2 3" xfId="3381" xr:uid="{C4917259-68C1-4EEB-A28A-C85A50CE4A57}"/>
    <cellStyle name="Normal 6 7 3 2 4" xfId="3382" xr:uid="{3D0F3E2F-753B-4651-AA60-F4E79B16D0FE}"/>
    <cellStyle name="Normal 6 7 3 3" xfId="1691" xr:uid="{5C3DF10F-E19D-42AA-9F4B-E3BED596D4AF}"/>
    <cellStyle name="Normal 6 7 3 4" xfId="3383" xr:uid="{A09083A5-53EE-4DD8-957A-D83CFA0A50D0}"/>
    <cellStyle name="Normal 6 7 3 5" xfId="3384" xr:uid="{DDCBA2EA-6F9E-467D-9CA4-6ED113D8F7E8}"/>
    <cellStyle name="Normal 6 7 4" xfId="1692" xr:uid="{10D3C67C-02D8-4108-B374-EB197A730F48}"/>
    <cellStyle name="Normal 6 7 4 2" xfId="1693" xr:uid="{F4B78C0C-13DC-485F-B6D3-E6AB7A4C1E7C}"/>
    <cellStyle name="Normal 6 7 4 3" xfId="3385" xr:uid="{08553245-A4A5-45C8-B169-334C02462F27}"/>
    <cellStyle name="Normal 6 7 4 4" xfId="3386" xr:uid="{052F1002-18F4-458A-B6E0-F9F6BFA72941}"/>
    <cellStyle name="Normal 6 7 5" xfId="1694" xr:uid="{A0E9550E-3A62-43EA-82FD-009FC41A5830}"/>
    <cellStyle name="Normal 6 7 5 2" xfId="3387" xr:uid="{A08BD4DE-D7E5-4722-BAA0-119C99DFE295}"/>
    <cellStyle name="Normal 6 7 5 3" xfId="3388" xr:uid="{AE7ADF5C-64F4-4DFE-BD33-19BCFF38CE72}"/>
    <cellStyle name="Normal 6 7 5 4" xfId="3389" xr:uid="{DABB5725-F72F-459E-A209-AA2FB981F78D}"/>
    <cellStyle name="Normal 6 7 6" xfId="3390" xr:uid="{9E26C222-B7B6-4A40-A5B4-56275AE74C39}"/>
    <cellStyle name="Normal 6 7 7" xfId="3391" xr:uid="{4D3F162D-D218-4943-99EA-7A8FA86DD5C7}"/>
    <cellStyle name="Normal 6 7 8" xfId="3392" xr:uid="{3F6F6E36-3D92-4EBF-98BF-16ED8737CB9E}"/>
    <cellStyle name="Normal 6 8" xfId="345" xr:uid="{41500683-F8E9-4F03-A8E0-E4FC99855F20}"/>
    <cellStyle name="Normal 6 8 2" xfId="673" xr:uid="{494FBD27-89C1-453A-AAEE-DDD809DBC7C2}"/>
    <cellStyle name="Normal 6 8 2 2" xfId="674" xr:uid="{DBB4676D-4466-4A47-8831-4B8CC08B52A9}"/>
    <cellStyle name="Normal 6 8 2 2 2" xfId="1695" xr:uid="{3C91CD3E-9110-4653-86B1-7FE4C3A23188}"/>
    <cellStyle name="Normal 6 8 2 2 3" xfId="3393" xr:uid="{896E3E8A-27AF-455B-99D2-5E72C7C31B72}"/>
    <cellStyle name="Normal 6 8 2 2 4" xfId="3394" xr:uid="{F927E932-0E46-414D-B9B2-7A09BC02000C}"/>
    <cellStyle name="Normal 6 8 2 3" xfId="1696" xr:uid="{8622433E-DD4D-47DF-9601-60F9EFB997E8}"/>
    <cellStyle name="Normal 6 8 2 4" xfId="3395" xr:uid="{B4C7D99F-B687-476F-908E-135DE1906897}"/>
    <cellStyle name="Normal 6 8 2 5" xfId="3396" xr:uid="{A8A5C6F7-5CF3-4F48-8737-B6FD6F9566EC}"/>
    <cellStyle name="Normal 6 8 3" xfId="675" xr:uid="{BE0E4ADD-EBED-494D-9A53-798141EE8128}"/>
    <cellStyle name="Normal 6 8 3 2" xfId="1697" xr:uid="{57BC793E-9870-4FEC-AE64-22B29E367ABB}"/>
    <cellStyle name="Normal 6 8 3 3" xfId="3397" xr:uid="{A2F4CC12-790C-40AC-B097-F668D977AA11}"/>
    <cellStyle name="Normal 6 8 3 4" xfId="3398" xr:uid="{F51D4442-4815-4270-B99C-562B4F498846}"/>
    <cellStyle name="Normal 6 8 4" xfId="1698" xr:uid="{CD4880F6-4778-4EDC-BBC7-A28D863EED7C}"/>
    <cellStyle name="Normal 6 8 4 2" xfId="3399" xr:uid="{B2587176-7DEF-4B5C-B582-35E2A8A45329}"/>
    <cellStyle name="Normal 6 8 4 3" xfId="3400" xr:uid="{9BEF73B2-199D-43A7-93F7-B69957F4BEC2}"/>
    <cellStyle name="Normal 6 8 4 4" xfId="3401" xr:uid="{599F1B0A-C02E-4CC2-9AC2-EFA0E4D6902A}"/>
    <cellStyle name="Normal 6 8 5" xfId="3402" xr:uid="{233CA13F-B7A3-43BD-9C3D-C3E9DD6EC624}"/>
    <cellStyle name="Normal 6 8 6" xfId="3403" xr:uid="{35D8CE2F-9B76-4B81-AD3E-4509F1145A0F}"/>
    <cellStyle name="Normal 6 8 7" xfId="3404" xr:uid="{80009272-D1A3-425F-8A80-CE5D66AA6172}"/>
    <cellStyle name="Normal 6 9" xfId="346" xr:uid="{F2E7CF99-EED8-4930-8A07-11CF23D8EBD8}"/>
    <cellStyle name="Normal 6 9 2" xfId="676" xr:uid="{FB159BFF-3898-4331-B250-68147A0024D9}"/>
    <cellStyle name="Normal 6 9 2 2" xfId="1699" xr:uid="{F7716F9E-B8F0-4490-AB87-E289381884D8}"/>
    <cellStyle name="Normal 6 9 2 3" xfId="3405" xr:uid="{AF531EFF-FF37-447A-89BF-B177C22C054F}"/>
    <cellStyle name="Normal 6 9 2 4" xfId="3406" xr:uid="{9AF41F1E-73E3-41D5-8A98-67EF22EBCFF1}"/>
    <cellStyle name="Normal 6 9 3" xfId="1700" xr:uid="{FB9E9FD1-B188-499C-B5B6-43CAEFF12E35}"/>
    <cellStyle name="Normal 6 9 3 2" xfId="3407" xr:uid="{E1D0C820-E89D-4075-B475-A2C5DB3BB887}"/>
    <cellStyle name="Normal 6 9 3 3" xfId="3408" xr:uid="{08511861-2A1C-4830-AA2D-98E199C73DAF}"/>
    <cellStyle name="Normal 6 9 3 4" xfId="3409" xr:uid="{4B51A13C-92DB-4DD8-A7BC-11F7089668F3}"/>
    <cellStyle name="Normal 6 9 4" xfId="3410" xr:uid="{E78EB098-DEBF-4057-912F-F0FABCF984D5}"/>
    <cellStyle name="Normal 6 9 5" xfId="3411" xr:uid="{E40AF539-B3C7-4E12-8225-F96F8C66DFC4}"/>
    <cellStyle name="Normal 6 9 6" xfId="3412" xr:uid="{5ED83B48-A22B-47B3-8E26-2C9E07167A2E}"/>
    <cellStyle name="Normal 7" xfId="128" xr:uid="{3DD177C5-AADD-48D3-8CD3-395726C07892}"/>
    <cellStyle name="Normal 7 10" xfId="1701" xr:uid="{F3BA60C2-C8E1-44D5-8142-DFA51E9E0AAA}"/>
    <cellStyle name="Normal 7 10 2" xfId="3413" xr:uid="{8EF73CE9-5686-410D-BA2A-88933ADCBB4A}"/>
    <cellStyle name="Normal 7 10 2 2" xfId="6067" xr:uid="{1CA99E1B-8862-4F14-B2D8-7A8077AC0DDA}"/>
    <cellStyle name="Normal 7 10 2 2 2" xfId="6720" xr:uid="{28D1B30F-3862-47D2-88B4-651752A3A691}"/>
    <cellStyle name="Normal 7 10 3" xfId="3414" xr:uid="{76FB62C0-142E-4172-A50F-C6853F59D49D}"/>
    <cellStyle name="Normal 7 10 4" xfId="3415" xr:uid="{5FFCAD87-E01A-471C-8759-960E0F6A6FB2}"/>
    <cellStyle name="Normal 7 11" xfId="3416" xr:uid="{135F027A-5144-4687-B648-F0AA01B30F98}"/>
    <cellStyle name="Normal 7 11 2" xfId="3417" xr:uid="{786E46E7-2AA9-4197-8970-24B5B49A66A9}"/>
    <cellStyle name="Normal 7 11 3" xfId="3418" xr:uid="{747E1C66-AB31-43C3-92EE-B4513515A387}"/>
    <cellStyle name="Normal 7 11 4" xfId="3419" xr:uid="{8B529A9D-691F-46BA-8AFD-FB5F2DC1FC0B}"/>
    <cellStyle name="Normal 7 12" xfId="3420" xr:uid="{AB0F106A-15A5-4FC7-9756-7B78A19D48E5}"/>
    <cellStyle name="Normal 7 12 2" xfId="3421" xr:uid="{A153C5D0-3264-44AC-8AB0-1F484F26820B}"/>
    <cellStyle name="Normal 7 13" xfId="3422" xr:uid="{B8C5ACB9-584C-479B-90C8-EFA7A734B829}"/>
    <cellStyle name="Normal 7 14" xfId="3423" xr:uid="{CC04EF4D-F644-4B83-BF08-290CE24BFC8D}"/>
    <cellStyle name="Normal 7 15" xfId="3424" xr:uid="{45F6823A-9A8A-4C93-873A-BE08F88F8FE5}"/>
    <cellStyle name="Normal 7 2" xfId="129" xr:uid="{728DC5CF-F3BB-448F-978F-95E889F75349}"/>
    <cellStyle name="Normal 7 2 10" xfId="3425" xr:uid="{F46EC8C0-4ED7-482B-91AA-7EA29146912B}"/>
    <cellStyle name="Normal 7 2 11" xfId="3426" xr:uid="{88AF93B8-B8D6-4E6A-90FC-6B13B079B63E}"/>
    <cellStyle name="Normal 7 2 2" xfId="130" xr:uid="{F7D80C74-87E6-4324-A4B8-B653E74FFC98}"/>
    <cellStyle name="Normal 7 2 2 2" xfId="131" xr:uid="{A2FADF1F-39C3-404D-921F-E9098FC1D4AB}"/>
    <cellStyle name="Normal 7 2 2 2 2" xfId="347" xr:uid="{EDEDC569-3816-4031-A2E0-3C87F3CA4A42}"/>
    <cellStyle name="Normal 7 2 2 2 2 2" xfId="677" xr:uid="{03341A1A-D717-4EF6-BF71-BD897452B0BD}"/>
    <cellStyle name="Normal 7 2 2 2 2 2 2" xfId="678" xr:uid="{64256472-C92A-442F-B697-72EB95D408A7}"/>
    <cellStyle name="Normal 7 2 2 2 2 2 2 2" xfId="1702" xr:uid="{620CE225-B6A3-4122-8CC7-BF97BC14F440}"/>
    <cellStyle name="Normal 7 2 2 2 2 2 2 2 2" xfId="1703" xr:uid="{10FA8BCF-A2AA-4AD2-9C92-F17D7D755D97}"/>
    <cellStyle name="Normal 7 2 2 2 2 2 2 2 2 2" xfId="5715" xr:uid="{55E752A7-B921-4D6A-AC25-09EA2872CBCF}"/>
    <cellStyle name="Normal 7 2 2 2 2 2 2 2 3" xfId="5716" xr:uid="{68572A70-F7AA-44EF-9083-955A9324A7E2}"/>
    <cellStyle name="Normal 7 2 2 2 2 2 2 3" xfId="1704" xr:uid="{AB744966-2DE4-497A-AE88-5025E4D50B36}"/>
    <cellStyle name="Normal 7 2 2 2 2 2 2 3 2" xfId="5717" xr:uid="{EACD4478-1992-4767-BB0F-6B8C947F9E03}"/>
    <cellStyle name="Normal 7 2 2 2 2 2 2 4" xfId="5718" xr:uid="{C46540AF-E951-46EF-88C9-78468231798A}"/>
    <cellStyle name="Normal 7 2 2 2 2 2 3" xfId="1705" xr:uid="{4C67BDD3-FAF1-4442-A4CE-411A3A666716}"/>
    <cellStyle name="Normal 7 2 2 2 2 2 3 2" xfId="1706" xr:uid="{B1209E30-5682-4398-8E5C-52346A7EC2B1}"/>
    <cellStyle name="Normal 7 2 2 2 2 2 3 2 2" xfId="5719" xr:uid="{78AE9396-C194-44CC-8598-723752A15A84}"/>
    <cellStyle name="Normal 7 2 2 2 2 2 3 3" xfId="5720" xr:uid="{2B6A5B7D-BBC2-4586-8DA4-034EC3819CF9}"/>
    <cellStyle name="Normal 7 2 2 2 2 2 4" xfId="1707" xr:uid="{10E78B35-30CC-4241-93EA-8DDE86A19FF6}"/>
    <cellStyle name="Normal 7 2 2 2 2 2 4 2" xfId="5721" xr:uid="{E5991E1D-4A71-4DD6-8C27-399E31620503}"/>
    <cellStyle name="Normal 7 2 2 2 2 2 5" xfId="5722" xr:uid="{79A4A799-9E6B-4708-9839-A1C937C9DCFD}"/>
    <cellStyle name="Normal 7 2 2 2 2 3" xfId="679" xr:uid="{FD181E69-FF7D-480C-AD4C-451788BD5AB2}"/>
    <cellStyle name="Normal 7 2 2 2 2 3 2" xfId="1708" xr:uid="{F23F7425-E888-499C-954D-A96CE1C679AB}"/>
    <cellStyle name="Normal 7 2 2 2 2 3 2 2" xfId="1709" xr:uid="{BBE58375-67B2-46A4-9F7F-CFE80369BEFF}"/>
    <cellStyle name="Normal 7 2 2 2 2 3 2 2 2" xfId="5723" xr:uid="{E8853F3B-2423-4042-BE19-9A10BF216816}"/>
    <cellStyle name="Normal 7 2 2 2 2 3 2 3" xfId="5724" xr:uid="{AD99E3FA-3207-4BBC-9A4F-DBED702895AA}"/>
    <cellStyle name="Normal 7 2 2 2 2 3 3" xfId="1710" xr:uid="{4C9DF5AB-E1D3-470F-9B65-C9BCC13FF738}"/>
    <cellStyle name="Normal 7 2 2 2 2 3 3 2" xfId="5725" xr:uid="{260E0BEB-5D39-4DF0-A0EE-1AB24C2B597E}"/>
    <cellStyle name="Normal 7 2 2 2 2 3 4" xfId="3427" xr:uid="{54B9D78B-6301-4EBB-991F-934B5A38FAE5}"/>
    <cellStyle name="Normal 7 2 2 2 2 4" xfId="1711" xr:uid="{789BA0DF-777A-4E47-95F8-E0DB08FA334A}"/>
    <cellStyle name="Normal 7 2 2 2 2 4 2" xfId="1712" xr:uid="{B3A97EEF-8BEC-424C-9003-9A3224362A9E}"/>
    <cellStyle name="Normal 7 2 2 2 2 4 2 2" xfId="5726" xr:uid="{31276275-3EA3-4C1C-AB45-08B095952EAB}"/>
    <cellStyle name="Normal 7 2 2 2 2 4 3" xfId="5727" xr:uid="{D79EED17-1837-4CFC-9EB8-28E0946E307A}"/>
    <cellStyle name="Normal 7 2 2 2 2 5" xfId="1713" xr:uid="{26A86FF7-4CE6-4F4D-8742-1581D78D0F97}"/>
    <cellStyle name="Normal 7 2 2 2 2 5 2" xfId="5728" xr:uid="{C8EE47D0-0B8C-4B78-8D6B-99483398C30B}"/>
    <cellStyle name="Normal 7 2 2 2 2 6" xfId="3428" xr:uid="{DA66AACC-AFC7-4490-8674-97A0155E68A4}"/>
    <cellStyle name="Normal 7 2 2 2 3" xfId="348" xr:uid="{94824898-3F3F-4F03-BFED-4CB035887005}"/>
    <cellStyle name="Normal 7 2 2 2 3 2" xfId="680" xr:uid="{6BB9B0A6-EB87-42D5-A8D4-C64068CE41DE}"/>
    <cellStyle name="Normal 7 2 2 2 3 2 2" xfId="681" xr:uid="{386A1292-A50C-4AC0-9FD3-C93646DF2A6D}"/>
    <cellStyle name="Normal 7 2 2 2 3 2 2 2" xfId="1714" xr:uid="{51C507DF-27E0-4E34-832E-214778147816}"/>
    <cellStyle name="Normal 7 2 2 2 3 2 2 2 2" xfId="1715" xr:uid="{F2CA340F-CB22-4300-BDBF-6605FD409CC0}"/>
    <cellStyle name="Normal 7 2 2 2 3 2 2 3" xfId="1716" xr:uid="{494FFE44-9549-4B59-9C56-F5FA19BF9971}"/>
    <cellStyle name="Normal 7 2 2 2 3 2 3" xfId="1717" xr:uid="{F323C18F-ECAF-47CC-8049-27489D9DFB0C}"/>
    <cellStyle name="Normal 7 2 2 2 3 2 3 2" xfId="1718" xr:uid="{53CF79FD-ECA3-45C6-A930-8ECA60061DBE}"/>
    <cellStyle name="Normal 7 2 2 2 3 2 4" xfId="1719" xr:uid="{C7EB6B2F-CCDA-4CD1-90B7-F04D3AC02EF6}"/>
    <cellStyle name="Normal 7 2 2 2 3 3" xfId="682" xr:uid="{01FEB001-5852-4679-9459-705106922AD5}"/>
    <cellStyle name="Normal 7 2 2 2 3 3 2" xfId="1720" xr:uid="{89641E40-87D7-4D1A-B430-C8FFE0EFF0C7}"/>
    <cellStyle name="Normal 7 2 2 2 3 3 2 2" xfId="1721" xr:uid="{FEE9DEAA-6449-4511-8760-8DE60483C707}"/>
    <cellStyle name="Normal 7 2 2 2 3 3 3" xfId="1722" xr:uid="{C2F639EC-CB42-4F28-B2CE-103B3B7C19C9}"/>
    <cellStyle name="Normal 7 2 2 2 3 4" xfId="1723" xr:uid="{D6A88E46-9189-42F7-A40A-46B9CD0301C4}"/>
    <cellStyle name="Normal 7 2 2 2 3 4 2" xfId="1724" xr:uid="{EC379416-3D5D-48A4-B3E3-5F5A009A6542}"/>
    <cellStyle name="Normal 7 2 2 2 3 5" xfId="1725" xr:uid="{79311E5D-86F9-4DAA-88B8-C33D51692C06}"/>
    <cellStyle name="Normal 7 2 2 2 4" xfId="683" xr:uid="{AA956068-37BA-4B2A-819F-EA42BC627C12}"/>
    <cellStyle name="Normal 7 2 2 2 4 2" xfId="684" xr:uid="{37BDDC98-597D-46A8-A4A0-7D4C53B95F5E}"/>
    <cellStyle name="Normal 7 2 2 2 4 2 2" xfId="1726" xr:uid="{53DC8F94-3912-4EE3-90A8-45D117FE4372}"/>
    <cellStyle name="Normal 7 2 2 2 4 2 2 2" xfId="1727" xr:uid="{E20D1A27-C938-4C63-A869-AC26D1CCBBF7}"/>
    <cellStyle name="Normal 7 2 2 2 4 2 3" xfId="1728" xr:uid="{F59DB605-2471-49C6-91A0-7976045349A1}"/>
    <cellStyle name="Normal 7 2 2 2 4 3" xfId="1729" xr:uid="{0277ED10-D879-4A42-9200-9C3C576E2690}"/>
    <cellStyle name="Normal 7 2 2 2 4 3 2" xfId="1730" xr:uid="{EB95DD69-A5E8-45E5-BCC7-BFD64089A6CB}"/>
    <cellStyle name="Normal 7 2 2 2 4 4" xfId="1731" xr:uid="{5CD49815-F925-4B61-8023-5B4D15DD0B78}"/>
    <cellStyle name="Normal 7 2 2 2 5" xfId="685" xr:uid="{15079F2F-A7EF-4962-BCE7-467F46C92826}"/>
    <cellStyle name="Normal 7 2 2 2 5 2" xfId="1732" xr:uid="{CFBD464D-EACF-4088-A0A3-C1AB3F743C4C}"/>
    <cellStyle name="Normal 7 2 2 2 5 2 2" xfId="1733" xr:uid="{780ADE5D-E021-417F-8FDB-C8EB798B85CD}"/>
    <cellStyle name="Normal 7 2 2 2 5 3" xfId="1734" xr:uid="{EE0B4ED7-A071-4C58-AD8B-8F2600F6568E}"/>
    <cellStyle name="Normal 7 2 2 2 5 4" xfId="3429" xr:uid="{E9F08298-A4B3-4F6C-885F-0EC56558944D}"/>
    <cellStyle name="Normal 7 2 2 2 6" xfId="1735" xr:uid="{D66C234B-0BC7-4BDC-99A8-74373CBF0E76}"/>
    <cellStyle name="Normal 7 2 2 2 6 2" xfId="1736" xr:uid="{4C25FF52-1B2C-4A3E-B2F3-FB4CF460F7B6}"/>
    <cellStyle name="Normal 7 2 2 2 7" xfId="1737" xr:uid="{B9AFEDB5-BD13-4B8D-B0D1-E213D12A62E1}"/>
    <cellStyle name="Normal 7 2 2 2 8" xfId="3430" xr:uid="{2158832C-E898-498A-B6ED-6AEF96F7D003}"/>
    <cellStyle name="Normal 7 2 2 3" xfId="349" xr:uid="{B645388A-B702-41CC-96AC-4ACA377E7D18}"/>
    <cellStyle name="Normal 7 2 2 3 2" xfId="686" xr:uid="{7807FE32-4D12-4689-97D8-565C6E4B366A}"/>
    <cellStyle name="Normal 7 2 2 3 2 2" xfId="687" xr:uid="{4F7017CC-DE9E-4A57-9049-36FABA9261E0}"/>
    <cellStyle name="Normal 7 2 2 3 2 2 2" xfId="1738" xr:uid="{A1E415D3-555E-4F0F-9D36-55F94B28147A}"/>
    <cellStyle name="Normal 7 2 2 3 2 2 2 2" xfId="1739" xr:uid="{132A022D-14C9-44B7-85E3-669EAD855A42}"/>
    <cellStyle name="Normal 7 2 2 3 2 2 2 2 2" xfId="5729" xr:uid="{EA7F89D4-5FDC-4E65-B966-20B1374AB3BC}"/>
    <cellStyle name="Normal 7 2 2 3 2 2 2 3" xfId="5730" xr:uid="{F513EFEA-EB3D-4F99-B3C4-9470770977F4}"/>
    <cellStyle name="Normal 7 2 2 3 2 2 3" xfId="1740" xr:uid="{46A488DB-EDEE-47A7-8755-3ED9512F262E}"/>
    <cellStyle name="Normal 7 2 2 3 2 2 3 2" xfId="5731" xr:uid="{5998917F-FC8F-4B5A-80FB-0C01227EDDBA}"/>
    <cellStyle name="Normal 7 2 2 3 2 2 4" xfId="5732" xr:uid="{E1B99C57-6D91-431B-A446-B80A64892818}"/>
    <cellStyle name="Normal 7 2 2 3 2 3" xfId="1741" xr:uid="{74824D89-F8BC-468F-983A-08F0F0491136}"/>
    <cellStyle name="Normal 7 2 2 3 2 3 2" xfId="1742" xr:uid="{F296F0C7-DE4B-4A85-B850-C1382D78E770}"/>
    <cellStyle name="Normal 7 2 2 3 2 3 2 2" xfId="5733" xr:uid="{FA8012B6-4B4D-494C-93BA-7B67C3B58FDC}"/>
    <cellStyle name="Normal 7 2 2 3 2 3 3" xfId="5734" xr:uid="{E7A5C085-3370-4157-850A-C61C59A1AF4A}"/>
    <cellStyle name="Normal 7 2 2 3 2 4" xfId="1743" xr:uid="{46054D47-97E2-42A2-BA7D-5503139C0176}"/>
    <cellStyle name="Normal 7 2 2 3 2 4 2" xfId="5735" xr:uid="{0BB15C11-5A72-448F-9D57-48BB930370DD}"/>
    <cellStyle name="Normal 7 2 2 3 2 5" xfId="5736" xr:uid="{49414854-9EDF-4379-B2A0-995065B9F592}"/>
    <cellStyle name="Normal 7 2 2 3 3" xfId="688" xr:uid="{F87E2431-8ACA-4D67-A245-029B5FE0DDBE}"/>
    <cellStyle name="Normal 7 2 2 3 3 2" xfId="1744" xr:uid="{7D4628EB-A3A1-47A6-964A-C42A75A94F77}"/>
    <cellStyle name="Normal 7 2 2 3 3 2 2" xfId="1745" xr:uid="{44D2BF94-B02E-41B2-A9C7-B09C1F2737D5}"/>
    <cellStyle name="Normal 7 2 2 3 3 2 2 2" xfId="5737" xr:uid="{AB45EDCD-D1C6-4B64-BDD6-79E5BFCE873F}"/>
    <cellStyle name="Normal 7 2 2 3 3 2 3" xfId="5738" xr:uid="{5D4BE8BB-CDE5-408F-ACC5-E04EEA404193}"/>
    <cellStyle name="Normal 7 2 2 3 3 3" xfId="1746" xr:uid="{8E5CEBBA-7C06-42F8-B8BC-F3C0AAFC6565}"/>
    <cellStyle name="Normal 7 2 2 3 3 3 2" xfId="5739" xr:uid="{E8BE76D6-48B8-4E6F-92AA-3B4AB63AA063}"/>
    <cellStyle name="Normal 7 2 2 3 3 4" xfId="3431" xr:uid="{41108100-674D-42F5-B760-C213F2E73A53}"/>
    <cellStyle name="Normal 7 2 2 3 4" xfId="1747" xr:uid="{C97E6460-3DE7-4EEC-AA67-38CB79AD4F48}"/>
    <cellStyle name="Normal 7 2 2 3 4 2" xfId="1748" xr:uid="{20B72E3C-7282-4B75-98BB-D74415A60CB2}"/>
    <cellStyle name="Normal 7 2 2 3 4 2 2" xfId="5740" xr:uid="{445532C8-A3AE-42FF-B85D-801CE597C9EE}"/>
    <cellStyle name="Normal 7 2 2 3 4 3" xfId="5741" xr:uid="{80D12D67-73A2-4496-8066-40AD5684DDBE}"/>
    <cellStyle name="Normal 7 2 2 3 5" xfId="1749" xr:uid="{01668259-2E8A-4315-8DD1-AC32506F1423}"/>
    <cellStyle name="Normal 7 2 2 3 5 2" xfId="5742" xr:uid="{FD76B421-04CE-44CE-B9E2-35499D01F8F7}"/>
    <cellStyle name="Normal 7 2 2 3 6" xfId="3432" xr:uid="{B33D08C9-7D4E-4AB2-A878-8140C7847645}"/>
    <cellStyle name="Normal 7 2 2 4" xfId="350" xr:uid="{997558A0-9E7F-4666-AA5B-BE7DFB55930B}"/>
    <cellStyle name="Normal 7 2 2 4 2" xfId="689" xr:uid="{A5D75C33-4EED-46B3-B73B-CC575FC732F2}"/>
    <cellStyle name="Normal 7 2 2 4 2 2" xfId="690" xr:uid="{56FEA30C-60D0-450D-8A10-05A053E7B72C}"/>
    <cellStyle name="Normal 7 2 2 4 2 2 2" xfId="1750" xr:uid="{7AE550DB-438E-44B7-BBA4-C9CC3C42820F}"/>
    <cellStyle name="Normal 7 2 2 4 2 2 2 2" xfId="1751" xr:uid="{85E74465-F948-49A3-AC38-13ED99DCFDAA}"/>
    <cellStyle name="Normal 7 2 2 4 2 2 3" xfId="1752" xr:uid="{31BF10C2-6242-4746-B571-98E0AFD9CCE8}"/>
    <cellStyle name="Normal 7 2 2 4 2 3" xfId="1753" xr:uid="{696A8B98-A959-41C2-9287-4E214E5B8069}"/>
    <cellStyle name="Normal 7 2 2 4 2 3 2" xfId="1754" xr:uid="{26A997D5-D20F-4693-B094-A17E77CE4635}"/>
    <cellStyle name="Normal 7 2 2 4 2 4" xfId="1755" xr:uid="{BB159C35-3A7C-4A78-BC70-FC8787709B7C}"/>
    <cellStyle name="Normal 7 2 2 4 3" xfId="691" xr:uid="{C37C69E5-9D54-4C93-9195-781356532ACE}"/>
    <cellStyle name="Normal 7 2 2 4 3 2" xfId="1756" xr:uid="{B4179880-1E82-4821-AEAE-E7D91C647145}"/>
    <cellStyle name="Normal 7 2 2 4 3 2 2" xfId="1757" xr:uid="{40699F8E-C08A-4E1F-801F-02EF0540C2B0}"/>
    <cellStyle name="Normal 7 2 2 4 3 3" xfId="1758" xr:uid="{AD312F10-1E4A-401A-B70E-C871496C001F}"/>
    <cellStyle name="Normal 7 2 2 4 4" xfId="1759" xr:uid="{7559FCF0-E8BE-4109-A5AA-8B496282E235}"/>
    <cellStyle name="Normal 7 2 2 4 4 2" xfId="1760" xr:uid="{19728843-F4CA-4756-8B52-5CD3D8D1AC09}"/>
    <cellStyle name="Normal 7 2 2 4 5" xfId="1761" xr:uid="{CC05C679-23DD-4B99-9669-C7AC0F11D802}"/>
    <cellStyle name="Normal 7 2 2 5" xfId="351" xr:uid="{39588C2C-3AB7-4184-A415-4C3F45F14422}"/>
    <cellStyle name="Normal 7 2 2 5 2" xfId="692" xr:uid="{E901AB11-0D42-445B-92BF-DCC471BC1F97}"/>
    <cellStyle name="Normal 7 2 2 5 2 2" xfId="1762" xr:uid="{5831DF89-CC4D-40C5-ACE0-2A52CD4EB016}"/>
    <cellStyle name="Normal 7 2 2 5 2 2 2" xfId="1763" xr:uid="{B34A4F8E-181C-4B51-9C0A-CC1FDF8AA094}"/>
    <cellStyle name="Normal 7 2 2 5 2 3" xfId="1764" xr:uid="{FC179F8A-932E-44E0-A9C6-890A9ADE4BC2}"/>
    <cellStyle name="Normal 7 2 2 5 3" xfId="1765" xr:uid="{72E8B648-90C7-41B3-986B-0EF1B0416E29}"/>
    <cellStyle name="Normal 7 2 2 5 3 2" xfId="1766" xr:uid="{DA8ABC8A-C45B-4C46-8E0C-6FCE655C9415}"/>
    <cellStyle name="Normal 7 2 2 5 4" xfId="1767" xr:uid="{BF760047-598A-4B52-8CB4-46349FFAD8AB}"/>
    <cellStyle name="Normal 7 2 2 6" xfId="693" xr:uid="{03E61B96-2E91-4EAD-AF27-F4575E3AE589}"/>
    <cellStyle name="Normal 7 2 2 6 2" xfId="1768" xr:uid="{1A8AD654-A941-4779-B476-001EF9E0B97E}"/>
    <cellStyle name="Normal 7 2 2 6 2 2" xfId="1769" xr:uid="{91F8C89B-1FD4-4C65-9064-0834BCD153D2}"/>
    <cellStyle name="Normal 7 2 2 6 3" xfId="1770" xr:uid="{3D769ACD-8E2E-472F-9A0E-4CAFA976A31B}"/>
    <cellStyle name="Normal 7 2 2 6 4" xfId="3433" xr:uid="{28ED2B36-63C1-40EC-B5E8-4C122E78004E}"/>
    <cellStyle name="Normal 7 2 2 7" xfId="1771" xr:uid="{EA94671D-AD9C-4749-A0A5-467B75AA3DBF}"/>
    <cellStyle name="Normal 7 2 2 7 2" xfId="1772" xr:uid="{368A6F3F-B550-45DC-A84A-102896F6D1AB}"/>
    <cellStyle name="Normal 7 2 2 8" xfId="1773" xr:uid="{2C524274-76A6-403E-A880-6B90934A7E4A}"/>
    <cellStyle name="Normal 7 2 2 9" xfId="3434" xr:uid="{4F7947D0-B328-4634-98F9-33240982B2FA}"/>
    <cellStyle name="Normal 7 2 3" xfId="132" xr:uid="{8CB7ECFB-7FC8-4CAE-9938-262DB92C0A53}"/>
    <cellStyle name="Normal 7 2 3 2" xfId="133" xr:uid="{0603E137-A602-43A2-A226-56B73A2D4303}"/>
    <cellStyle name="Normal 7 2 3 2 2" xfId="694" xr:uid="{6E2E2BD6-8043-4BE7-9B8D-21E1FC69469D}"/>
    <cellStyle name="Normal 7 2 3 2 2 2" xfId="695" xr:uid="{4E5AF664-E086-4AB0-AD5A-FFF717B06FF9}"/>
    <cellStyle name="Normal 7 2 3 2 2 2 2" xfId="1774" xr:uid="{168F8EF5-01E3-465E-95A7-6DDFB2FF8642}"/>
    <cellStyle name="Normal 7 2 3 2 2 2 2 2" xfId="1775" xr:uid="{5714899A-066D-4E98-8C3A-3D7E93F4461D}"/>
    <cellStyle name="Normal 7 2 3 2 2 2 2 2 2" xfId="5743" xr:uid="{F88FFB3F-8006-4213-B53E-6BF392F20B07}"/>
    <cellStyle name="Normal 7 2 3 2 2 2 2 3" xfId="5744" xr:uid="{336C6EFC-70B4-47E7-B93C-A1A23CC1B883}"/>
    <cellStyle name="Normal 7 2 3 2 2 2 3" xfId="1776" xr:uid="{10BE4BF8-68C8-4123-A7BD-718D5386367A}"/>
    <cellStyle name="Normal 7 2 3 2 2 2 3 2" xfId="5745" xr:uid="{1BA33941-AA1A-401D-A92A-32E851512DE6}"/>
    <cellStyle name="Normal 7 2 3 2 2 2 4" xfId="5746" xr:uid="{FD6F8ABA-99E0-4EED-9AC6-25003EC8784B}"/>
    <cellStyle name="Normal 7 2 3 2 2 3" xfId="1777" xr:uid="{340A78C6-3F7C-4065-AB86-EC5FE9DC50B1}"/>
    <cellStyle name="Normal 7 2 3 2 2 3 2" xfId="1778" xr:uid="{C239CBCB-3CC2-4C7C-9BBF-EEFC8A4ADBCD}"/>
    <cellStyle name="Normal 7 2 3 2 2 3 2 2" xfId="5747" xr:uid="{4E073C0E-51FC-4CBA-820F-BE9B9C8672FD}"/>
    <cellStyle name="Normal 7 2 3 2 2 3 3" xfId="5748" xr:uid="{F1898793-65F4-40FB-A411-35090AABA637}"/>
    <cellStyle name="Normal 7 2 3 2 2 4" xfId="1779" xr:uid="{5B8C65A4-A4D1-440D-9A99-A0156B52F918}"/>
    <cellStyle name="Normal 7 2 3 2 2 4 2" xfId="5749" xr:uid="{C55B2A09-830F-4FCA-942C-80A2BAF07FCC}"/>
    <cellStyle name="Normal 7 2 3 2 2 5" xfId="5750" xr:uid="{D7CE26FE-74DD-420B-AA31-4C5EF8F5E088}"/>
    <cellStyle name="Normal 7 2 3 2 3" xfId="696" xr:uid="{A7A9F4DD-DD0C-4207-A24B-34DB8D65D625}"/>
    <cellStyle name="Normal 7 2 3 2 3 2" xfId="1780" xr:uid="{4AEC3078-F6ED-421D-BB2B-A26E96A536FE}"/>
    <cellStyle name="Normal 7 2 3 2 3 2 2" xfId="1781" xr:uid="{C75A6A03-0257-4FF8-AF6C-9819D1A9218F}"/>
    <cellStyle name="Normal 7 2 3 2 3 2 2 2" xfId="5751" xr:uid="{16DF3CEF-9CB3-4E56-8F14-91C0B4207F34}"/>
    <cellStyle name="Normal 7 2 3 2 3 2 3" xfId="5752" xr:uid="{DE31F2E3-E6F4-4D63-BE03-93E7662AF710}"/>
    <cellStyle name="Normal 7 2 3 2 3 3" xfId="1782" xr:uid="{62F85A95-21E5-4578-99A7-AF7FDF9345E2}"/>
    <cellStyle name="Normal 7 2 3 2 3 3 2" xfId="5753" xr:uid="{41CAF1C3-3BE0-4541-83C1-10A216A3080F}"/>
    <cellStyle name="Normal 7 2 3 2 3 4" xfId="3435" xr:uid="{DB7DCE63-AFDF-4790-B852-41A032AEA5A1}"/>
    <cellStyle name="Normal 7 2 3 2 4" xfId="1783" xr:uid="{F8DE5C8B-75A1-41BD-8A8D-61F281582A55}"/>
    <cellStyle name="Normal 7 2 3 2 4 2" xfId="1784" xr:uid="{6DAA9F50-DEEA-4480-963D-A313064551B3}"/>
    <cellStyle name="Normal 7 2 3 2 4 2 2" xfId="5754" xr:uid="{35761C71-B0CE-4449-8E97-FC365212E6A0}"/>
    <cellStyle name="Normal 7 2 3 2 4 3" xfId="5755" xr:uid="{43808648-16F7-4D6F-B25B-9CDAD293D3E5}"/>
    <cellStyle name="Normal 7 2 3 2 5" xfId="1785" xr:uid="{89E0BB0C-87DC-4388-8AFF-573326FD0D34}"/>
    <cellStyle name="Normal 7 2 3 2 5 2" xfId="5756" xr:uid="{C2DA2363-F75E-408F-BC9F-EEDC8A5BF8C8}"/>
    <cellStyle name="Normal 7 2 3 2 6" xfId="3436" xr:uid="{16FAE14A-6B55-4814-BDCA-A32BC86C0D27}"/>
    <cellStyle name="Normal 7 2 3 3" xfId="352" xr:uid="{6BEC8400-6DE3-43D2-903B-91C3D3250F9C}"/>
    <cellStyle name="Normal 7 2 3 3 2" xfId="697" xr:uid="{6CE6F9C3-0FBD-44B6-8304-F9B8BC67FAE7}"/>
    <cellStyle name="Normal 7 2 3 3 2 2" xfId="698" xr:uid="{C6B0E560-CB4D-4E54-AF9E-BCE00253F88B}"/>
    <cellStyle name="Normal 7 2 3 3 2 2 2" xfId="1786" xr:uid="{61C19A1E-796D-4F01-BB78-C8825862475F}"/>
    <cellStyle name="Normal 7 2 3 3 2 2 2 2" xfId="1787" xr:uid="{BAFC9651-22E2-45DD-8660-51BEBE0FCD28}"/>
    <cellStyle name="Normal 7 2 3 3 2 2 3" xfId="1788" xr:uid="{60038A09-0DCF-4C2B-9A4F-19BF5A0E874C}"/>
    <cellStyle name="Normal 7 2 3 3 2 3" xfId="1789" xr:uid="{47753868-8170-4750-B7FA-9BC3AE3FE221}"/>
    <cellStyle name="Normal 7 2 3 3 2 3 2" xfId="1790" xr:uid="{2B676FDE-34F8-47E8-AE14-0EB867D82BA6}"/>
    <cellStyle name="Normal 7 2 3 3 2 4" xfId="1791" xr:uid="{A5A1698D-C592-4188-9758-53012E305398}"/>
    <cellStyle name="Normal 7 2 3 3 3" xfId="699" xr:uid="{EB04211B-7687-4542-AABD-DA2A0A217BD5}"/>
    <cellStyle name="Normal 7 2 3 3 3 2" xfId="1792" xr:uid="{3B120AD6-D442-4ED5-90DF-170F91AC2AD3}"/>
    <cellStyle name="Normal 7 2 3 3 3 2 2" xfId="1793" xr:uid="{E6F40F00-FF13-4958-86FC-FFBFF93B1E80}"/>
    <cellStyle name="Normal 7 2 3 3 3 3" xfId="1794" xr:uid="{DB7D6576-BE9E-4526-84E9-272E91D02452}"/>
    <cellStyle name="Normal 7 2 3 3 4" xfId="1795" xr:uid="{0F865C37-94DF-4587-ACD0-40D2EBD74A6B}"/>
    <cellStyle name="Normal 7 2 3 3 4 2" xfId="1796" xr:uid="{930DD939-60A0-406E-A143-1EC1B1AA9B4C}"/>
    <cellStyle name="Normal 7 2 3 3 5" xfId="1797" xr:uid="{C7C25969-B66B-4872-BA44-630518E77E21}"/>
    <cellStyle name="Normal 7 2 3 4" xfId="353" xr:uid="{C8FA8E84-D3E9-4D9B-A596-2C7B1620A338}"/>
    <cellStyle name="Normal 7 2 3 4 2" xfId="700" xr:uid="{121A5E32-AF94-48D9-958D-19E9229C2B04}"/>
    <cellStyle name="Normal 7 2 3 4 2 2" xfId="1798" xr:uid="{AF2AECB4-BF39-4AD1-93A2-61600CA81561}"/>
    <cellStyle name="Normal 7 2 3 4 2 2 2" xfId="1799" xr:uid="{FEB9FC9E-E720-40A7-97EE-B10ECAE6C2DC}"/>
    <cellStyle name="Normal 7 2 3 4 2 3" xfId="1800" xr:uid="{2C6F0B5F-E145-432C-BF30-3DF46DDDF2EE}"/>
    <cellStyle name="Normal 7 2 3 4 3" xfId="1801" xr:uid="{34820D9B-8E9C-40DC-AF9F-29967E08B266}"/>
    <cellStyle name="Normal 7 2 3 4 3 2" xfId="1802" xr:uid="{57D93938-16D7-4FD4-8256-FEE92AEEFF6F}"/>
    <cellStyle name="Normal 7 2 3 4 4" xfId="1803" xr:uid="{F41149D2-8DB1-432B-A412-BD17B44785CB}"/>
    <cellStyle name="Normal 7 2 3 5" xfId="701" xr:uid="{5D7E2C63-24E8-4D29-B3CC-5EEA77FFF081}"/>
    <cellStyle name="Normal 7 2 3 5 2" xfId="1804" xr:uid="{A97F657B-6866-4B2F-A375-F9AD38EE2205}"/>
    <cellStyle name="Normal 7 2 3 5 2 2" xfId="1805" xr:uid="{505F3857-24E1-4C9A-AA54-58FE3667FACD}"/>
    <cellStyle name="Normal 7 2 3 5 3" xfId="1806" xr:uid="{342758B4-21E8-4575-A5AF-163B1D51881D}"/>
    <cellStyle name="Normal 7 2 3 5 4" xfId="3437" xr:uid="{87A87B7D-89E5-4473-B241-F9513FFB2940}"/>
    <cellStyle name="Normal 7 2 3 6" xfId="1807" xr:uid="{90EBDC01-E7E4-4AB7-A6D4-885F75BE44A4}"/>
    <cellStyle name="Normal 7 2 3 6 2" xfId="1808" xr:uid="{81777E45-2382-42F5-8F44-8AA5C8B676C3}"/>
    <cellStyle name="Normal 7 2 3 7" xfId="1809" xr:uid="{0FBF9029-2E39-4F64-975D-EDEE3A3F7DC5}"/>
    <cellStyle name="Normal 7 2 3 8" xfId="3438" xr:uid="{1524C94D-06E8-4759-B042-CC09A2E016B5}"/>
    <cellStyle name="Normal 7 2 4" xfId="134" xr:uid="{E62B65FD-5B10-4F1F-99F1-B7B16D7B1007}"/>
    <cellStyle name="Normal 7 2 4 2" xfId="448" xr:uid="{A148B944-D689-4AAD-9509-4DE233C2832E}"/>
    <cellStyle name="Normal 7 2 4 2 2" xfId="702" xr:uid="{FE0B1D72-BA4E-4C47-A039-F278E37B0025}"/>
    <cellStyle name="Normal 7 2 4 2 2 2" xfId="1810" xr:uid="{0704AE0B-9E9D-4414-B3C3-2096742D742E}"/>
    <cellStyle name="Normal 7 2 4 2 2 2 2" xfId="1811" xr:uid="{9CF3195F-8EAA-4092-9F4A-BA31A73BEEFA}"/>
    <cellStyle name="Normal 7 2 4 2 2 2 2 2" xfId="5757" xr:uid="{9FF9E4A8-A9B6-4F9F-B8B1-7199743A6CD0}"/>
    <cellStyle name="Normal 7 2 4 2 2 2 3" xfId="5758" xr:uid="{934C5A57-2F26-4EC5-8D47-F3BBC66077F7}"/>
    <cellStyle name="Normal 7 2 4 2 2 3" xfId="1812" xr:uid="{0D06090D-13C6-495F-8D45-86BC2899FF49}"/>
    <cellStyle name="Normal 7 2 4 2 2 3 2" xfId="5759" xr:uid="{F5A4E7A1-0469-4A0A-8594-427CBC0600FD}"/>
    <cellStyle name="Normal 7 2 4 2 2 4" xfId="3439" xr:uid="{341C4D14-211F-4074-8E01-F4174AFDCC7C}"/>
    <cellStyle name="Normal 7 2 4 2 3" xfId="1813" xr:uid="{D486B108-F542-4CA6-980C-0ED5C494ECC3}"/>
    <cellStyle name="Normal 7 2 4 2 3 2" xfId="1814" xr:uid="{F12E5CF3-B2EB-431A-B1B0-A657D566B681}"/>
    <cellStyle name="Normal 7 2 4 2 3 2 2" xfId="5760" xr:uid="{95CBC509-8E8B-4544-B8E5-6804818BF761}"/>
    <cellStyle name="Normal 7 2 4 2 3 3" xfId="5761" xr:uid="{DBB28259-E56B-42B4-90EF-644B0CE08C31}"/>
    <cellStyle name="Normal 7 2 4 2 4" xfId="1815" xr:uid="{6A072398-E2B1-409D-83DA-EF557A49B632}"/>
    <cellStyle name="Normal 7 2 4 2 4 2" xfId="5762" xr:uid="{E21FB202-7012-4CE2-8017-E37DA96C45CF}"/>
    <cellStyle name="Normal 7 2 4 2 5" xfId="3440" xr:uid="{F04F68A4-EC85-4D24-A866-93EA30DCEB33}"/>
    <cellStyle name="Normal 7 2 4 3" xfId="703" xr:uid="{C49232F4-1EC8-47BD-84DD-FA53630B49B0}"/>
    <cellStyle name="Normal 7 2 4 3 2" xfId="1816" xr:uid="{151478AC-D214-4F62-891D-37B814E32EDC}"/>
    <cellStyle name="Normal 7 2 4 3 2 2" xfId="1817" xr:uid="{3B0FD4EB-5240-4B10-9AE1-C748A6B6D6F4}"/>
    <cellStyle name="Normal 7 2 4 3 2 2 2" xfId="5763" xr:uid="{6CC1CBA5-A7A4-4B59-A579-A0DE3AFACEAF}"/>
    <cellStyle name="Normal 7 2 4 3 2 3" xfId="5764" xr:uid="{E25A0ADD-BF99-427E-B6F9-6915F09C90D2}"/>
    <cellStyle name="Normal 7 2 4 3 3" xfId="1818" xr:uid="{7BCC1E77-10E3-45C9-A70C-6B4F00F6F206}"/>
    <cellStyle name="Normal 7 2 4 3 3 2" xfId="5765" xr:uid="{32F20156-409B-40A2-8CC5-078BE1FECD2D}"/>
    <cellStyle name="Normal 7 2 4 3 4" xfId="3441" xr:uid="{39A5E300-83B7-4AA3-AE14-3E85AC0411F9}"/>
    <cellStyle name="Normal 7 2 4 4" xfId="1819" xr:uid="{B93B587E-77DF-49AC-8D7A-2EDE2ABD1A4D}"/>
    <cellStyle name="Normal 7 2 4 4 2" xfId="1820" xr:uid="{12B69C47-F8BE-465D-BEF0-4EA1D0A90136}"/>
    <cellStyle name="Normal 7 2 4 4 2 2" xfId="5766" xr:uid="{24F128F1-4100-4EE8-A9F7-EFFABBB45567}"/>
    <cellStyle name="Normal 7 2 4 4 3" xfId="3442" xr:uid="{1A3C7B22-228E-4259-B9A1-3797009157DF}"/>
    <cellStyle name="Normal 7 2 4 4 4" xfId="3443" xr:uid="{D68FD6A4-C4E5-48BE-BB29-49B06678655D}"/>
    <cellStyle name="Normal 7 2 4 5" xfId="1821" xr:uid="{9660EEA2-3811-4B8E-B90E-0AC09542202C}"/>
    <cellStyle name="Normal 7 2 4 5 2" xfId="5767" xr:uid="{B372D9E5-9212-45B0-935D-3F8869AD1020}"/>
    <cellStyle name="Normal 7 2 4 6" xfId="3444" xr:uid="{575BB0B7-A6EE-4A1C-A0A6-0CE7E8B263CC}"/>
    <cellStyle name="Normal 7 2 4 7" xfId="3445" xr:uid="{C9BA22DB-1A1B-4260-BB8D-842910A6115B}"/>
    <cellStyle name="Normal 7 2 5" xfId="354" xr:uid="{D51624D2-91E8-4878-8A33-B991909C0ADB}"/>
    <cellStyle name="Normal 7 2 5 2" xfId="704" xr:uid="{843B5310-ED3E-4DA6-89A6-64D8A956B9EE}"/>
    <cellStyle name="Normal 7 2 5 2 2" xfId="705" xr:uid="{766C13E1-1E77-49E5-9CFC-C4D7A2A96A1C}"/>
    <cellStyle name="Normal 7 2 5 2 2 2" xfId="1822" xr:uid="{693B8355-1C82-4079-92B0-03A46E7E5D38}"/>
    <cellStyle name="Normal 7 2 5 2 2 2 2" xfId="1823" xr:uid="{18EB958E-7BCB-4AB2-B3E8-2C558D602755}"/>
    <cellStyle name="Normal 7 2 5 2 2 3" xfId="1824" xr:uid="{DEE7D2CA-1E24-4ACF-9B25-A6571E29E838}"/>
    <cellStyle name="Normal 7 2 5 2 3" xfId="1825" xr:uid="{8B4E4EE0-533A-487D-A73D-ED0B27002FBF}"/>
    <cellStyle name="Normal 7 2 5 2 3 2" xfId="1826" xr:uid="{448DBD0F-784F-46E7-9A6B-C793F8926A26}"/>
    <cellStyle name="Normal 7 2 5 2 4" xfId="1827" xr:uid="{CCE99C54-3DE7-4E20-ACEE-52C0BDEF46C6}"/>
    <cellStyle name="Normal 7 2 5 3" xfId="706" xr:uid="{D69C906E-0648-4063-BC35-7812E9A1BFD1}"/>
    <cellStyle name="Normal 7 2 5 3 2" xfId="1828" xr:uid="{8C382FBF-C094-410C-A0C1-74706F7704FF}"/>
    <cellStyle name="Normal 7 2 5 3 2 2" xfId="1829" xr:uid="{9ED1AF87-D04F-4D3D-A4B9-2AF89B62AD50}"/>
    <cellStyle name="Normal 7 2 5 3 3" xfId="1830" xr:uid="{27E0CC5F-EBE2-4D6E-98ED-98832FC2511B}"/>
    <cellStyle name="Normal 7 2 5 3 4" xfId="3446" xr:uid="{63BFF5C3-A346-4930-9DDA-69BEE91FEB35}"/>
    <cellStyle name="Normal 7 2 5 4" xfId="1831" xr:uid="{63FB0CD7-28D5-40F3-AEC1-1A72745AC9C5}"/>
    <cellStyle name="Normal 7 2 5 4 2" xfId="1832" xr:uid="{94EB3B2B-A667-4C06-BA65-2B99CD525920}"/>
    <cellStyle name="Normal 7 2 5 5" xfId="1833" xr:uid="{5595D46B-46EE-490E-897C-EA567738FF4A}"/>
    <cellStyle name="Normal 7 2 5 6" xfId="3447" xr:uid="{ABFF11BF-2D96-4D2D-9D17-B413686BA41C}"/>
    <cellStyle name="Normal 7 2 6" xfId="355" xr:uid="{A14FBF28-BD17-4172-BB54-F727BEDCA068}"/>
    <cellStyle name="Normal 7 2 6 2" xfId="707" xr:uid="{E9078CCC-2460-4BAA-8379-94FC44802224}"/>
    <cellStyle name="Normal 7 2 6 2 2" xfId="1834" xr:uid="{8454C0EE-784C-4BC7-AA91-595F006F27DF}"/>
    <cellStyle name="Normal 7 2 6 2 2 2" xfId="1835" xr:uid="{4E7588FD-C073-4A97-A00F-5C53E2A6DD45}"/>
    <cellStyle name="Normal 7 2 6 2 3" xfId="1836" xr:uid="{D12930B5-5DA9-4B83-ADC7-E3A1726AE1AE}"/>
    <cellStyle name="Normal 7 2 6 2 4" xfId="3448" xr:uid="{D0022F9C-88E8-4957-A728-E7A2BC97819F}"/>
    <cellStyle name="Normal 7 2 6 3" xfId="1837" xr:uid="{2357F850-F760-4EAF-8B22-0FC58F23E5FA}"/>
    <cellStyle name="Normal 7 2 6 3 2" xfId="1838" xr:uid="{CDB91B9F-01C6-496F-A4D2-169D0877CF3F}"/>
    <cellStyle name="Normal 7 2 6 4" xfId="1839" xr:uid="{8B306AC7-1EA6-456B-AE1A-E073512EDE5F}"/>
    <cellStyle name="Normal 7 2 6 5" xfId="3449" xr:uid="{0D4409FF-31E5-47A1-A3C9-4BA8566D04CD}"/>
    <cellStyle name="Normal 7 2 7" xfId="708" xr:uid="{753A65D9-6C68-4777-8725-EC039720E99D}"/>
    <cellStyle name="Normal 7 2 7 2" xfId="1840" xr:uid="{750B152C-D0EB-48B6-8BBF-3DE6FF2A0B5F}"/>
    <cellStyle name="Normal 7 2 7 2 2" xfId="1841" xr:uid="{1C02E4E3-9362-4572-B7C3-542E8CEC6135}"/>
    <cellStyle name="Normal 7 2 7 2 3" xfId="4409" xr:uid="{B50FD794-1594-4C00-A56E-224B14D23249}"/>
    <cellStyle name="Normal 7 2 7 2 3 2" xfId="5768" xr:uid="{76494D38-0B43-447E-8105-86111F2D028D}"/>
    <cellStyle name="Normal 7 2 7 2 3 3" xfId="6387" xr:uid="{00356B19-61E2-4381-893B-D6745C9D0D10}"/>
    <cellStyle name="Normal 7 2 7 3" xfId="1842" xr:uid="{457B7C81-0462-46C1-8D5C-D0606F5EB03C}"/>
    <cellStyle name="Normal 7 2 7 4" xfId="3450" xr:uid="{860D97D4-90B6-4059-AD31-345D96676C13}"/>
    <cellStyle name="Normal 7 2 7 4 2" xfId="4579" xr:uid="{7FD7B62E-6891-4236-A9F2-139C6F0C4976}"/>
    <cellStyle name="Normal 7 2 7 4 2 2" xfId="6641" xr:uid="{7861A88B-CB54-43DF-BE32-36BA1AB6B4E4}"/>
    <cellStyle name="Normal 7 2 7 4 3" xfId="4686" xr:uid="{FE75827C-B744-4A3B-81F4-7ED34768B8F8}"/>
    <cellStyle name="Normal 7 2 7 4 4" xfId="4608" xr:uid="{A5418F56-3A73-4DAF-8A1F-BD4388DC38B1}"/>
    <cellStyle name="Normal 7 2 7 4 4 2" xfId="6444" xr:uid="{AA26B2FD-DBAA-4107-A283-E13A7CF1A460}"/>
    <cellStyle name="Normal 7 2 8" xfId="1843" xr:uid="{2DAFE7AB-E71E-4E5F-AC9C-C0BCEA4BE19C}"/>
    <cellStyle name="Normal 7 2 8 2" xfId="1844" xr:uid="{708B6FA9-0203-45C6-8B76-1F9956F4ED2D}"/>
    <cellStyle name="Normal 7 2 8 3" xfId="3451" xr:uid="{13B88EE2-9A01-4947-BD88-BBF18C7E19FC}"/>
    <cellStyle name="Normal 7 2 8 4" xfId="3452" xr:uid="{376243F7-4896-4FCA-9B00-83453A860A58}"/>
    <cellStyle name="Normal 7 2 9" xfId="1845" xr:uid="{918EEF25-253B-447C-85E2-75E0A138BFF9}"/>
    <cellStyle name="Normal 7 2 9 2" xfId="6068" xr:uid="{03194310-FFEB-4B3E-BA09-85A94F9B82BF}"/>
    <cellStyle name="Normal 7 2 9 2 2" xfId="6721" xr:uid="{897080A4-FAB3-426C-8A91-FB6F0756B511}"/>
    <cellStyle name="Normal 7 3" xfId="135" xr:uid="{1F258244-EEB8-491C-9A62-4718B5F0C789}"/>
    <cellStyle name="Normal 7 3 10" xfId="3453" xr:uid="{27BD9874-4370-49D2-9765-03B21CC19589}"/>
    <cellStyle name="Normal 7 3 11" xfId="3454" xr:uid="{0733CF5F-5E59-4977-A505-0ED2CBBDC505}"/>
    <cellStyle name="Normal 7 3 2" xfId="136" xr:uid="{463BD057-7DFD-4FF8-9C2E-1AB39FB382B0}"/>
    <cellStyle name="Normal 7 3 2 2" xfId="137" xr:uid="{F30D4470-5645-43B3-92D2-A1E6B7F35D8F}"/>
    <cellStyle name="Normal 7 3 2 2 2" xfId="356" xr:uid="{090E543B-C280-4838-9056-C06B7D556C87}"/>
    <cellStyle name="Normal 7 3 2 2 2 2" xfId="709" xr:uid="{543A993D-2A25-4AB3-9920-2A771B441524}"/>
    <cellStyle name="Normal 7 3 2 2 2 2 2" xfId="1846" xr:uid="{445C7135-2367-4636-AF18-F756701D91AC}"/>
    <cellStyle name="Normal 7 3 2 2 2 2 2 2" xfId="1847" xr:uid="{E489348D-9364-483E-995B-802D4C069C36}"/>
    <cellStyle name="Normal 7 3 2 2 2 2 2 2 2" xfId="5769" xr:uid="{43E66067-203D-4D4D-B985-4910D460A1CF}"/>
    <cellStyle name="Normal 7 3 2 2 2 2 2 3" xfId="5770" xr:uid="{BB2066B1-5AB9-40AB-9F0F-4FE97AAEB848}"/>
    <cellStyle name="Normal 7 3 2 2 2 2 3" xfId="1848" xr:uid="{2C03ACFD-522C-418A-9D54-8019AE30C5D4}"/>
    <cellStyle name="Normal 7 3 2 2 2 2 3 2" xfId="5771" xr:uid="{3255C714-F3AC-402F-89BF-CB6776077C8C}"/>
    <cellStyle name="Normal 7 3 2 2 2 2 4" xfId="3455" xr:uid="{1AA523BE-6415-45D8-B221-2A77873708A7}"/>
    <cellStyle name="Normal 7 3 2 2 2 3" xfId="1849" xr:uid="{026F25FC-BE7C-44FA-A6DB-0240D25214C2}"/>
    <cellStyle name="Normal 7 3 2 2 2 3 2" xfId="1850" xr:uid="{22C01A72-D655-47E7-A834-31AEB0A4C6C9}"/>
    <cellStyle name="Normal 7 3 2 2 2 3 2 2" xfId="5772" xr:uid="{7207DF1D-9F51-4F91-813D-EA5FA754840D}"/>
    <cellStyle name="Normal 7 3 2 2 2 3 3" xfId="3456" xr:uid="{BEA48930-8A21-4202-860F-C455E11FF5FD}"/>
    <cellStyle name="Normal 7 3 2 2 2 3 4" xfId="3457" xr:uid="{A0283906-53F0-4A19-A8B3-E3A7F36B1575}"/>
    <cellStyle name="Normal 7 3 2 2 2 4" xfId="1851" xr:uid="{02F6ADD0-3876-4B34-A8CA-9388E8988533}"/>
    <cellStyle name="Normal 7 3 2 2 2 4 2" xfId="5773" xr:uid="{2E46C888-C254-46C9-BF31-CD2958592BEB}"/>
    <cellStyle name="Normal 7 3 2 2 2 5" xfId="3458" xr:uid="{9EB3364C-EC53-4CC6-B751-9ED2D65F7239}"/>
    <cellStyle name="Normal 7 3 2 2 2 6" xfId="3459" xr:uid="{8C309055-EC13-4558-BEB4-0D8636B71A1C}"/>
    <cellStyle name="Normal 7 3 2 2 3" xfId="710" xr:uid="{F50556C3-5AA2-43DD-A212-0A3FA4FDFB3E}"/>
    <cellStyle name="Normal 7 3 2 2 3 2" xfId="1852" xr:uid="{FD052163-527D-4D83-982F-1CA370EEAD07}"/>
    <cellStyle name="Normal 7 3 2 2 3 2 2" xfId="1853" xr:uid="{983C6EDD-B0B7-4781-9EE7-AC2FDF2F309F}"/>
    <cellStyle name="Normal 7 3 2 2 3 2 2 2" xfId="5774" xr:uid="{B8A7F1F8-B046-43A7-B3B6-A9903B3F6B4C}"/>
    <cellStyle name="Normal 7 3 2 2 3 2 3" xfId="3460" xr:uid="{F042CA7D-4385-41EE-9A0B-A0426AFB6DA7}"/>
    <cellStyle name="Normal 7 3 2 2 3 2 4" xfId="3461" xr:uid="{E3DB9347-851C-44B0-B48E-31025DFF9858}"/>
    <cellStyle name="Normal 7 3 2 2 3 3" xfId="1854" xr:uid="{70DFBC9E-3D82-4485-94C7-340ECBEB0DCB}"/>
    <cellStyle name="Normal 7 3 2 2 3 3 2" xfId="5775" xr:uid="{0C0E8A2B-1EAD-47D1-9D22-60F9E6CF55A3}"/>
    <cellStyle name="Normal 7 3 2 2 3 4" xfId="3462" xr:uid="{2FBCB532-7779-4CB0-BA88-68E701275CC1}"/>
    <cellStyle name="Normal 7 3 2 2 3 5" xfId="3463" xr:uid="{62B09E9F-00EA-4FD2-B7D3-4D308CBE2BD0}"/>
    <cellStyle name="Normal 7 3 2 2 4" xfId="1855" xr:uid="{3AB7120E-85F3-4467-A009-FCF62361EB61}"/>
    <cellStyle name="Normal 7 3 2 2 4 2" xfId="1856" xr:uid="{8EC890C5-EDC7-4728-8CE1-2AAA50F7F7FB}"/>
    <cellStyle name="Normal 7 3 2 2 4 2 2" xfId="5776" xr:uid="{F9F992D6-E916-4516-ABA0-1A5F4686D26C}"/>
    <cellStyle name="Normal 7 3 2 2 4 3" xfId="3464" xr:uid="{B16331A2-EAF9-481B-BA0A-6EFF7518C9B8}"/>
    <cellStyle name="Normal 7 3 2 2 4 4" xfId="3465" xr:uid="{348351A6-C484-4C43-A2E4-BDA50B82DE43}"/>
    <cellStyle name="Normal 7 3 2 2 5" xfId="1857" xr:uid="{EAA2D75B-3F86-454E-A288-EAF5FB8A89EA}"/>
    <cellStyle name="Normal 7 3 2 2 5 2" xfId="3466" xr:uid="{746C802E-3C48-472F-9B6A-F2B27E1AD751}"/>
    <cellStyle name="Normal 7 3 2 2 5 3" xfId="3467" xr:uid="{4D9BBD52-01BE-477E-ACA6-3B2A2642CC1F}"/>
    <cellStyle name="Normal 7 3 2 2 5 4" xfId="3468" xr:uid="{DC338C1C-AF61-4EFE-B954-5069F37EF45C}"/>
    <cellStyle name="Normal 7 3 2 2 6" xfId="3469" xr:uid="{936A553D-AC17-4A74-A7DB-84F772474F97}"/>
    <cellStyle name="Normal 7 3 2 2 7" xfId="3470" xr:uid="{487C0346-1796-4738-872A-ED6337EC4FE4}"/>
    <cellStyle name="Normal 7 3 2 2 8" xfId="3471" xr:uid="{2F6B0F5B-3498-44A9-9F0C-6DC054F12397}"/>
    <cellStyle name="Normal 7 3 2 3" xfId="357" xr:uid="{1ACE68F6-B7B0-473E-B26B-F19B70CD2395}"/>
    <cellStyle name="Normal 7 3 2 3 2" xfId="711" xr:uid="{60B6504F-B4A3-4DF7-B2E2-02C81B3933DF}"/>
    <cellStyle name="Normal 7 3 2 3 2 2" xfId="712" xr:uid="{DBF1A26A-63E3-439B-A322-1494A87BA67B}"/>
    <cellStyle name="Normal 7 3 2 3 2 2 2" xfId="1858" xr:uid="{3958552C-B783-4625-A567-5E3AFA09CB22}"/>
    <cellStyle name="Normal 7 3 2 3 2 2 2 2" xfId="1859" xr:uid="{4620FF50-3167-461D-BA55-AC1D4B31AAA3}"/>
    <cellStyle name="Normal 7 3 2 3 2 2 3" xfId="1860" xr:uid="{DA434C0D-6DAF-43BE-BF24-A6391EA9C84B}"/>
    <cellStyle name="Normal 7 3 2 3 2 3" xfId="1861" xr:uid="{CB1FBE74-CBD8-4058-BC4C-C38E17F8A8D4}"/>
    <cellStyle name="Normal 7 3 2 3 2 3 2" xfId="1862" xr:uid="{627581BA-E97F-4E3B-9FE4-98E553024F91}"/>
    <cellStyle name="Normal 7 3 2 3 2 4" xfId="1863" xr:uid="{93612362-F789-4910-9A86-6CFC92069048}"/>
    <cellStyle name="Normal 7 3 2 3 3" xfId="713" xr:uid="{5CA6D0C9-AE32-43A2-9DEA-E0B8475CAD42}"/>
    <cellStyle name="Normal 7 3 2 3 3 2" xfId="1864" xr:uid="{90196465-F7FA-41E6-BBFF-3C135F8C8381}"/>
    <cellStyle name="Normal 7 3 2 3 3 2 2" xfId="1865" xr:uid="{1AE3F13D-C9C0-4D60-A6AC-DAA1AF0C62FF}"/>
    <cellStyle name="Normal 7 3 2 3 3 3" xfId="1866" xr:uid="{EC1F7909-9601-4EB2-ABFA-E79D945026BD}"/>
    <cellStyle name="Normal 7 3 2 3 3 4" xfId="3472" xr:uid="{556F307B-9B58-4A4E-ACE4-91D657387A4B}"/>
    <cellStyle name="Normal 7 3 2 3 4" xfId="1867" xr:uid="{509A66CD-1F53-4D2B-BACA-FBAE217678A8}"/>
    <cellStyle name="Normal 7 3 2 3 4 2" xfId="1868" xr:uid="{EF6E460C-FC53-457E-9717-846AFF188E78}"/>
    <cellStyle name="Normal 7 3 2 3 5" xfId="1869" xr:uid="{B94E603A-5B48-41DD-88E6-18F6FEAFD995}"/>
    <cellStyle name="Normal 7 3 2 3 6" xfId="3473" xr:uid="{FB73B82A-2585-4643-B653-E504E9489D27}"/>
    <cellStyle name="Normal 7 3 2 4" xfId="358" xr:uid="{0A6A42C1-7A66-4254-BDC4-DB4B2692E028}"/>
    <cellStyle name="Normal 7 3 2 4 2" xfId="714" xr:uid="{076B1C17-6C84-4BEA-9D49-769FF6D64DE9}"/>
    <cellStyle name="Normal 7 3 2 4 2 2" xfId="1870" xr:uid="{10EA8894-B89B-41CE-8BD6-AAF8D140F615}"/>
    <cellStyle name="Normal 7 3 2 4 2 2 2" xfId="1871" xr:uid="{45432A89-423C-4921-92CF-9020FD7214AF}"/>
    <cellStyle name="Normal 7 3 2 4 2 3" xfId="1872" xr:uid="{AD8CC338-4C86-4B62-A346-A9E4FC54BB27}"/>
    <cellStyle name="Normal 7 3 2 4 2 4" xfId="3474" xr:uid="{A9534BDA-A8C8-4636-BCF1-2CF063AE53E5}"/>
    <cellStyle name="Normal 7 3 2 4 3" xfId="1873" xr:uid="{32FE18CA-99E5-47EA-A4A1-2F5EBA30FC27}"/>
    <cellStyle name="Normal 7 3 2 4 3 2" xfId="1874" xr:uid="{34C05232-8DE3-42AE-A357-8E989ADF6CC0}"/>
    <cellStyle name="Normal 7 3 2 4 4" xfId="1875" xr:uid="{AF198022-0BBC-46B8-946F-F1275205C26D}"/>
    <cellStyle name="Normal 7 3 2 4 5" xfId="3475" xr:uid="{74332AFF-7AD3-44B3-A134-F741779A9784}"/>
    <cellStyle name="Normal 7 3 2 5" xfId="359" xr:uid="{A26459B6-CE10-4140-B841-0B3C48876C80}"/>
    <cellStyle name="Normal 7 3 2 5 2" xfId="1876" xr:uid="{1034EE41-96A3-42F9-977B-B11A6CF9F730}"/>
    <cellStyle name="Normal 7 3 2 5 2 2" xfId="1877" xr:uid="{DEFA4692-937E-4081-9595-024776159602}"/>
    <cellStyle name="Normal 7 3 2 5 3" xfId="1878" xr:uid="{B9CD3229-9727-4DD8-BAA0-7CC8BCC87958}"/>
    <cellStyle name="Normal 7 3 2 5 4" xfId="3476" xr:uid="{786D83C9-2B65-4AEE-9673-697EE873B081}"/>
    <cellStyle name="Normal 7 3 2 6" xfId="1879" xr:uid="{6DA7FDE3-A267-420A-82B8-736B3ED4E834}"/>
    <cellStyle name="Normal 7 3 2 6 2" xfId="1880" xr:uid="{C92919D1-E161-4EAE-A059-BE31801B2B4F}"/>
    <cellStyle name="Normal 7 3 2 6 3" xfId="3477" xr:uid="{098961EA-D7EF-4077-BD5F-41E871B4E9B9}"/>
    <cellStyle name="Normal 7 3 2 6 4" xfId="3478" xr:uid="{B7DB4AD8-9023-494B-AA2E-498112108146}"/>
    <cellStyle name="Normal 7 3 2 7" xfId="1881" xr:uid="{6BB883AF-188F-4C96-AB66-E31F79FB04EF}"/>
    <cellStyle name="Normal 7 3 2 8" xfId="3479" xr:uid="{80DB9501-4852-4257-B527-90127B5FC9EE}"/>
    <cellStyle name="Normal 7 3 2 9" xfId="3480" xr:uid="{68F58283-62A1-48AB-B0AA-5119D17E9F9F}"/>
    <cellStyle name="Normal 7 3 3" xfId="138" xr:uid="{EAFD0DAD-DEC2-4538-8393-945E6CE1ABA8}"/>
    <cellStyle name="Normal 7 3 3 2" xfId="139" xr:uid="{6D37FEDC-D606-4668-B3E2-AB8FE4CEF29A}"/>
    <cellStyle name="Normal 7 3 3 2 2" xfId="715" xr:uid="{724744C0-7E07-4818-B4F0-53973B6951B2}"/>
    <cellStyle name="Normal 7 3 3 2 2 2" xfId="1882" xr:uid="{085D95BC-03D0-4945-A1BB-C1851D4ABCD0}"/>
    <cellStyle name="Normal 7 3 3 2 2 2 2" xfId="1883" xr:uid="{B04C1EED-5C4B-43C0-9654-AE1F4491A977}"/>
    <cellStyle name="Normal 7 3 3 2 2 2 2 2" xfId="4484" xr:uid="{88651686-C4F9-4A0A-BC64-FBDB10D399B1}"/>
    <cellStyle name="Normal 7 3 3 2 2 2 2 2 2" xfId="5777" xr:uid="{AA29208F-B42A-43E8-A3CE-5B7CCF8EC674}"/>
    <cellStyle name="Normal 7 3 3 2 2 2 2 3" xfId="5778" xr:uid="{28C24ED6-D1FA-49A4-B7E2-C9F22C0AC929}"/>
    <cellStyle name="Normal 7 3 3 2 2 2 3" xfId="4485" xr:uid="{5EE731CD-A686-4A4D-84C8-CC10D8036345}"/>
    <cellStyle name="Normal 7 3 3 2 2 2 3 2" xfId="5779" xr:uid="{C6685ACF-6BC0-4BC3-987A-6A49D42C5526}"/>
    <cellStyle name="Normal 7 3 3 2 2 2 4" xfId="5780" xr:uid="{CF6E52BE-E1C4-4252-A5A9-99470879CAA7}"/>
    <cellStyle name="Normal 7 3 3 2 2 3" xfId="1884" xr:uid="{B7FDFF17-D33B-43E5-A05C-8E4414AED1D1}"/>
    <cellStyle name="Normal 7 3 3 2 2 3 2" xfId="4486" xr:uid="{F9B8686D-F047-438F-8E5F-CD1F8355F62D}"/>
    <cellStyle name="Normal 7 3 3 2 2 3 2 2" xfId="5781" xr:uid="{0AF79041-4F27-41A7-BA49-DF261B1C2266}"/>
    <cellStyle name="Normal 7 3 3 2 2 3 3" xfId="5782" xr:uid="{09D799DF-62A1-44D0-AD08-AA079102D4EC}"/>
    <cellStyle name="Normal 7 3 3 2 2 4" xfId="3481" xr:uid="{A9CE643A-79D1-4691-982A-207E98485944}"/>
    <cellStyle name="Normal 7 3 3 2 2 4 2" xfId="5783" xr:uid="{F0B8DD63-17B2-435D-9277-96FA89889D09}"/>
    <cellStyle name="Normal 7 3 3 2 2 5" xfId="5784" xr:uid="{EA96F800-A667-4E06-B667-4DAB941E0FD0}"/>
    <cellStyle name="Normal 7 3 3 2 3" xfId="1885" xr:uid="{55504733-7456-48EC-A812-45601DFBC962}"/>
    <cellStyle name="Normal 7 3 3 2 3 2" xfId="1886" xr:uid="{77BF17C1-D3A2-4157-976D-CD0EF89BE462}"/>
    <cellStyle name="Normal 7 3 3 2 3 2 2" xfId="4487" xr:uid="{2A8B1BDA-8728-4ACC-83EB-9706637FF57B}"/>
    <cellStyle name="Normal 7 3 3 2 3 2 2 2" xfId="5785" xr:uid="{9BC56635-A265-4F1A-B64F-42A7E16952DA}"/>
    <cellStyle name="Normal 7 3 3 2 3 2 3" xfId="5786" xr:uid="{FF984AF6-5AE7-41FC-B4E3-6E42E3F29094}"/>
    <cellStyle name="Normal 7 3 3 2 3 3" xfId="3482" xr:uid="{317CBFF5-CD3A-4024-AA6B-65441D01D7B4}"/>
    <cellStyle name="Normal 7 3 3 2 3 3 2" xfId="5787" xr:uid="{C184F863-D95F-44DD-9DC7-2D81FFF4B332}"/>
    <cellStyle name="Normal 7 3 3 2 3 4" xfId="3483" xr:uid="{878581CE-BAC8-4476-AE80-AFCFC42D419C}"/>
    <cellStyle name="Normal 7 3 3 2 4" xfId="1887" xr:uid="{FBACCA56-D406-4C85-95F9-4AF2EBC860A8}"/>
    <cellStyle name="Normal 7 3 3 2 4 2" xfId="4488" xr:uid="{6F266445-6322-40AC-A35B-D04EEA011E45}"/>
    <cellStyle name="Normal 7 3 3 2 4 2 2" xfId="5788" xr:uid="{E6514EC9-CC70-4413-BC53-52163057D2D2}"/>
    <cellStyle name="Normal 7 3 3 2 4 3" xfId="5789" xr:uid="{5564E95B-15BE-47B5-841B-84B6461D97A9}"/>
    <cellStyle name="Normal 7 3 3 2 5" xfId="3484" xr:uid="{9F6191B2-A69C-490F-AC48-22F26DC1A1F6}"/>
    <cellStyle name="Normal 7 3 3 2 5 2" xfId="5790" xr:uid="{19048A0A-B5E7-47B4-9BC2-48B5F69BF090}"/>
    <cellStyle name="Normal 7 3 3 2 6" xfId="3485" xr:uid="{F15FCC18-A68E-4B60-9C5C-6E7BF89BE474}"/>
    <cellStyle name="Normal 7 3 3 3" xfId="360" xr:uid="{C0C3AAE0-EC55-43BC-8B6C-F2794CA8C43A}"/>
    <cellStyle name="Normal 7 3 3 3 2" xfId="1888" xr:uid="{D82EFA38-B406-4C88-9F32-446077E1A0E2}"/>
    <cellStyle name="Normal 7 3 3 3 2 2" xfId="1889" xr:uid="{19DEEF81-5159-4D8D-8BD0-E0C0F343AE58}"/>
    <cellStyle name="Normal 7 3 3 3 2 2 2" xfId="4489" xr:uid="{11A6B744-7C03-4CD1-812B-AEEEF2CBCBF5}"/>
    <cellStyle name="Normal 7 3 3 3 2 2 2 2" xfId="5791" xr:uid="{71383348-DC38-47A1-B159-E5CEE7F76FC5}"/>
    <cellStyle name="Normal 7 3 3 3 2 2 3" xfId="5792" xr:uid="{7A51838C-1C2E-46FB-8B2A-AA97ADA81582}"/>
    <cellStyle name="Normal 7 3 3 3 2 3" xfId="3486" xr:uid="{48F62136-903B-4353-B07D-0419CCFDD3E9}"/>
    <cellStyle name="Normal 7 3 3 3 2 3 2" xfId="5793" xr:uid="{6F5DA66A-9B8B-4ABD-8C90-33B441F2F4A9}"/>
    <cellStyle name="Normal 7 3 3 3 2 4" xfId="3487" xr:uid="{9BED3F20-5D31-4C4F-895C-08EFA24D4340}"/>
    <cellStyle name="Normal 7 3 3 3 3" xfId="1890" xr:uid="{E37CBC9F-F0C1-4FF1-8324-FF4AAD0FB9B4}"/>
    <cellStyle name="Normal 7 3 3 3 3 2" xfId="4490" xr:uid="{20A1ABE1-6048-48CB-A9BF-80E1E2BF0AFE}"/>
    <cellStyle name="Normal 7 3 3 3 3 2 2" xfId="5794" xr:uid="{A32A0877-6344-4373-AC88-C84728360B06}"/>
    <cellStyle name="Normal 7 3 3 3 3 3" xfId="5795" xr:uid="{4821C45A-D98F-4147-A326-F2B1F6ECC412}"/>
    <cellStyle name="Normal 7 3 3 3 4" xfId="3488" xr:uid="{35CEE447-C34C-472B-A1E4-21449EB0B8BA}"/>
    <cellStyle name="Normal 7 3 3 3 4 2" xfId="5796" xr:uid="{F5BC5727-50F7-4D9C-928F-BF9D96BCB3F8}"/>
    <cellStyle name="Normal 7 3 3 3 5" xfId="3489" xr:uid="{D28B68D6-3708-4B0E-AA44-0BE099C3C7B3}"/>
    <cellStyle name="Normal 7 3 3 4" xfId="1891" xr:uid="{24A354C9-59F6-45E0-9754-5DD046BF8A43}"/>
    <cellStyle name="Normal 7 3 3 4 2" xfId="1892" xr:uid="{BE246933-A666-4551-A0F6-09D6D4CF75D8}"/>
    <cellStyle name="Normal 7 3 3 4 2 2" xfId="4491" xr:uid="{98A8CA29-7BC6-4F7F-917D-661F937C43B5}"/>
    <cellStyle name="Normal 7 3 3 4 2 2 2" xfId="5797" xr:uid="{C9FA1FF6-8485-437D-BE0B-AE4092176418}"/>
    <cellStyle name="Normal 7 3 3 4 2 3" xfId="5798" xr:uid="{F6D28373-5A5A-4AD9-AAD2-63B3840033ED}"/>
    <cellStyle name="Normal 7 3 3 4 3" xfId="3490" xr:uid="{1D99A579-B76E-4814-ABC1-2E072F2F14CB}"/>
    <cellStyle name="Normal 7 3 3 4 3 2" xfId="5799" xr:uid="{A0810C39-7BF1-4D5C-BE91-E4C9824D57B8}"/>
    <cellStyle name="Normal 7 3 3 4 4" xfId="3491" xr:uid="{B8738D41-DCB4-42C9-AB9E-FEF57D6339B8}"/>
    <cellStyle name="Normal 7 3 3 5" xfId="1893" xr:uid="{B7B667ED-6257-4974-B771-5053A0875819}"/>
    <cellStyle name="Normal 7 3 3 5 2" xfId="3492" xr:uid="{D9894AD8-FEB7-466B-9E51-9A8D6F37CE4B}"/>
    <cellStyle name="Normal 7 3 3 5 2 2" xfId="5800" xr:uid="{703761F4-0102-4399-9AEB-6D473519947D}"/>
    <cellStyle name="Normal 7 3 3 5 3" xfId="3493" xr:uid="{E4E31040-268A-4FC3-8B5E-95607082543B}"/>
    <cellStyle name="Normal 7 3 3 5 4" xfId="3494" xr:uid="{199C7478-1D7D-425B-A218-4D720850D28F}"/>
    <cellStyle name="Normal 7 3 3 6" xfId="3495" xr:uid="{7E1159FD-C549-4A6D-9E61-34775EA40FE9}"/>
    <cellStyle name="Normal 7 3 3 6 2" xfId="5801" xr:uid="{F6C2D00A-FCE6-48F0-8D32-C01DA6AE462C}"/>
    <cellStyle name="Normal 7 3 3 7" xfId="3496" xr:uid="{3699A81C-1106-4372-BFB2-342B27919B6E}"/>
    <cellStyle name="Normal 7 3 3 8" xfId="3497" xr:uid="{C6CD1585-77B4-4C53-A089-09F32C9521DA}"/>
    <cellStyle name="Normal 7 3 4" xfId="140" xr:uid="{C954D4DF-781D-4CA4-BDA0-AE186611FA78}"/>
    <cellStyle name="Normal 7 3 4 2" xfId="716" xr:uid="{AF00BD2B-59BB-48C7-A4C9-945F89BE5B3B}"/>
    <cellStyle name="Normal 7 3 4 2 2" xfId="717" xr:uid="{B8BC36A1-0AEA-4BF1-B82B-7C01D126FC87}"/>
    <cellStyle name="Normal 7 3 4 2 2 2" xfId="1894" xr:uid="{0AB5D62B-E091-4C8F-A6A4-E5BC471A767E}"/>
    <cellStyle name="Normal 7 3 4 2 2 2 2" xfId="1895" xr:uid="{51F851BF-4242-4578-B9BF-FE9455B82527}"/>
    <cellStyle name="Normal 7 3 4 2 2 2 2 2" xfId="5802" xr:uid="{8A382D70-A375-482E-95DC-80C2FFC30A95}"/>
    <cellStyle name="Normal 7 3 4 2 2 2 3" xfId="5803" xr:uid="{2BDE526C-4BA1-4660-BF8F-0DE238B0A116}"/>
    <cellStyle name="Normal 7 3 4 2 2 3" xfId="1896" xr:uid="{878D5DD2-4691-40D6-B673-AC4B379B0967}"/>
    <cellStyle name="Normal 7 3 4 2 2 3 2" xfId="5804" xr:uid="{081522F1-FC8C-49C5-A77D-2B729007B019}"/>
    <cellStyle name="Normal 7 3 4 2 2 4" xfId="3498" xr:uid="{4C968165-7602-41B4-9E1F-815E74C0A908}"/>
    <cellStyle name="Normal 7 3 4 2 3" xfId="1897" xr:uid="{08B28616-F92A-4750-AC53-54795D966361}"/>
    <cellStyle name="Normal 7 3 4 2 3 2" xfId="1898" xr:uid="{5C01CF9E-DFD1-4D39-87A8-AD57BA40FD92}"/>
    <cellStyle name="Normal 7 3 4 2 3 2 2" xfId="5805" xr:uid="{1B2E4DDC-602A-4A22-AEB8-695E701D6731}"/>
    <cellStyle name="Normal 7 3 4 2 3 3" xfId="5806" xr:uid="{29C405D0-4518-4076-8139-D120FF5B6ADD}"/>
    <cellStyle name="Normal 7 3 4 2 4" xfId="1899" xr:uid="{EFCA8766-C5AA-4384-8C13-CEE99FCE4867}"/>
    <cellStyle name="Normal 7 3 4 2 4 2" xfId="5807" xr:uid="{E974725F-C8DF-4D54-9240-DA03F4932E90}"/>
    <cellStyle name="Normal 7 3 4 2 5" xfId="3499" xr:uid="{24C029BD-B977-4CE3-8C92-82E35348D78B}"/>
    <cellStyle name="Normal 7 3 4 3" xfId="718" xr:uid="{A0ED7168-A49A-41D2-8059-7CCAA08F0BF8}"/>
    <cellStyle name="Normal 7 3 4 3 2" xfId="1900" xr:uid="{2379B7DC-9A44-4B3D-B018-09EA35A843A4}"/>
    <cellStyle name="Normal 7 3 4 3 2 2" xfId="1901" xr:uid="{87862F24-C226-493F-9475-301AF5DF961F}"/>
    <cellStyle name="Normal 7 3 4 3 2 2 2" xfId="5808" xr:uid="{21DBFD12-B205-4887-9207-698ECEFE5259}"/>
    <cellStyle name="Normal 7 3 4 3 2 3" xfId="5809" xr:uid="{0E949A25-313A-453E-B074-25AB31993D17}"/>
    <cellStyle name="Normal 7 3 4 3 3" xfId="1902" xr:uid="{5328C6FB-2C11-45FC-9EDF-F72BD9B90164}"/>
    <cellStyle name="Normal 7 3 4 3 3 2" xfId="5810" xr:uid="{D22CF382-2F47-4921-B968-300F34E4E295}"/>
    <cellStyle name="Normal 7 3 4 3 4" xfId="3500" xr:uid="{3D85C693-7D48-4F1E-A886-368D8E79FD46}"/>
    <cellStyle name="Normal 7 3 4 4" xfId="1903" xr:uid="{9369BDA9-C2E5-48C1-B2E6-3B18B186F15B}"/>
    <cellStyle name="Normal 7 3 4 4 2" xfId="1904" xr:uid="{E3452BCC-58D3-4765-A251-588C57D8DFE6}"/>
    <cellStyle name="Normal 7 3 4 4 2 2" xfId="5811" xr:uid="{E3FD93A2-7857-48F3-8DD7-C88402495D8F}"/>
    <cellStyle name="Normal 7 3 4 4 3" xfId="3501" xr:uid="{7A944CAA-147B-4510-8071-ADFCAE7015D1}"/>
    <cellStyle name="Normal 7 3 4 4 4" xfId="3502" xr:uid="{009688BB-1227-4F3A-A8C8-9466EE014134}"/>
    <cellStyle name="Normal 7 3 4 5" xfId="1905" xr:uid="{D1DE1004-BC8C-436F-9CE1-7A6DAABD527E}"/>
    <cellStyle name="Normal 7 3 4 5 2" xfId="5812" xr:uid="{2B6A7432-A46F-4A8B-96CC-C120CFDAB9D4}"/>
    <cellStyle name="Normal 7 3 4 6" xfId="3503" xr:uid="{23C44F2C-1B66-4DA1-BCD5-1DF6C37A993F}"/>
    <cellStyle name="Normal 7 3 4 7" xfId="3504" xr:uid="{3EB4FF1E-51FD-4FC5-8F6D-A8BAEC7C3048}"/>
    <cellStyle name="Normal 7 3 5" xfId="361" xr:uid="{D15EC368-541C-4AB4-8BE7-6F63601AD70C}"/>
    <cellStyle name="Normal 7 3 5 2" xfId="719" xr:uid="{DE573F9F-82FC-4F5B-8F6B-7CB7AD17CF22}"/>
    <cellStyle name="Normal 7 3 5 2 2" xfId="1906" xr:uid="{0F8FC09C-9C0B-4AA3-801F-B5C115E886F9}"/>
    <cellStyle name="Normal 7 3 5 2 2 2" xfId="1907" xr:uid="{6014A56D-9788-44A5-B662-9E5DD7A3C413}"/>
    <cellStyle name="Normal 7 3 5 2 2 2 2" xfId="5813" xr:uid="{F52A4B4C-F4C4-4133-BF64-F824EF3CAB6E}"/>
    <cellStyle name="Normal 7 3 5 2 2 3" xfId="5814" xr:uid="{A3C70A4E-F5FB-4E97-B5EB-E7B876D9C146}"/>
    <cellStyle name="Normal 7 3 5 2 3" xfId="1908" xr:uid="{C11BE1C2-DFD0-4AE3-91F5-EDF7DA6DDEA4}"/>
    <cellStyle name="Normal 7 3 5 2 3 2" xfId="5815" xr:uid="{A39DDE06-9284-4BCB-8E0E-9EF06F7DC392}"/>
    <cellStyle name="Normal 7 3 5 2 4" xfId="3505" xr:uid="{516DCCA1-A4FD-4B3F-A42C-5AFCC9E02B24}"/>
    <cellStyle name="Normal 7 3 5 3" xfId="1909" xr:uid="{C33418BF-5779-483E-A61E-73CF0411C506}"/>
    <cellStyle name="Normal 7 3 5 3 2" xfId="1910" xr:uid="{DF911902-2698-4079-A484-7108E44959F0}"/>
    <cellStyle name="Normal 7 3 5 3 2 2" xfId="5816" xr:uid="{39CFD577-AB39-42CC-B7CD-241771F92027}"/>
    <cellStyle name="Normal 7 3 5 3 3" xfId="3506" xr:uid="{16887349-32E9-4D40-8129-F752DF4457E6}"/>
    <cellStyle name="Normal 7 3 5 3 4" xfId="3507" xr:uid="{6133959B-D877-4195-98B2-48732708F7D7}"/>
    <cellStyle name="Normal 7 3 5 4" xfId="1911" xr:uid="{89C53DB0-C370-48A2-ACCD-4013A02F5604}"/>
    <cellStyle name="Normal 7 3 5 4 2" xfId="5817" xr:uid="{D445DD55-1DCE-477C-A683-E3D5BE1FBDEB}"/>
    <cellStyle name="Normal 7 3 5 5" xfId="3508" xr:uid="{72ADC326-943E-4DC0-AD25-2B2A127A09B0}"/>
    <cellStyle name="Normal 7 3 5 6" xfId="3509" xr:uid="{36DFE7DF-3C0C-4F6F-8E1C-E01C2E239E7F}"/>
    <cellStyle name="Normal 7 3 6" xfId="362" xr:uid="{DE43D0AF-A31D-442E-9C72-A988E66E787F}"/>
    <cellStyle name="Normal 7 3 6 2" xfId="1912" xr:uid="{E91299C5-F7FB-4B42-8276-DC6D67E1E27E}"/>
    <cellStyle name="Normal 7 3 6 2 2" xfId="1913" xr:uid="{92AB671B-CC94-4DD1-B431-8EBBA368BDD5}"/>
    <cellStyle name="Normal 7 3 6 2 2 2" xfId="5818" xr:uid="{DD2A6220-8AEC-416C-B341-2426C1A8418C}"/>
    <cellStyle name="Normal 7 3 6 2 3" xfId="3510" xr:uid="{1CCCB0FF-005C-440E-983D-12F7C4E6B5A0}"/>
    <cellStyle name="Normal 7 3 6 2 4" xfId="3511" xr:uid="{CDCB6EF4-82C2-4F15-BB43-8759FEAAECDB}"/>
    <cellStyle name="Normal 7 3 6 3" xfId="1914" xr:uid="{3928FEB5-57D6-426A-B276-85CFA43F7C2A}"/>
    <cellStyle name="Normal 7 3 6 3 2" xfId="5819" xr:uid="{6E4ACF22-A805-4287-9BDD-29BA7E44B8CD}"/>
    <cellStyle name="Normal 7 3 6 4" xfId="3512" xr:uid="{C197E8AF-1914-4FE1-B17A-5E864A5EF33B}"/>
    <cellStyle name="Normal 7 3 6 5" xfId="3513" xr:uid="{E0AC81FF-CFA6-43DC-A34F-F8FD52E4A750}"/>
    <cellStyle name="Normal 7 3 7" xfId="1915" xr:uid="{A2B00ADB-10CB-4917-B3EA-A28E15CC8F84}"/>
    <cellStyle name="Normal 7 3 7 2" xfId="1916" xr:uid="{44D32378-40FB-4410-921F-55EE6D15B044}"/>
    <cellStyle name="Normal 7 3 7 2 2" xfId="5820" xr:uid="{68C396EC-4B5A-4DBC-911A-B08E25E6DAB0}"/>
    <cellStyle name="Normal 7 3 7 3" xfId="3514" xr:uid="{F122FBDA-0B84-46A7-B630-8A25325C5903}"/>
    <cellStyle name="Normal 7 3 7 4" xfId="3515" xr:uid="{E4317021-25D9-4CAE-B19E-960BB2254DF0}"/>
    <cellStyle name="Normal 7 3 8" xfId="1917" xr:uid="{AD149CA8-3001-4EA7-B38E-4F92B684118A}"/>
    <cellStyle name="Normal 7 3 8 2" xfId="3516" xr:uid="{88BFBDAE-3AEF-4B24-9758-64764DE36110}"/>
    <cellStyle name="Normal 7 3 8 3" xfId="3517" xr:uid="{C931B931-ED03-473B-BE86-AE02F115B2EB}"/>
    <cellStyle name="Normal 7 3 8 4" xfId="3518" xr:uid="{3D5BF01C-9F0C-49A5-BC56-EAA2C65D6FFA}"/>
    <cellStyle name="Normal 7 3 9" xfId="3519" xr:uid="{272F036B-B968-4319-B2AC-0D0CD00DFBA2}"/>
    <cellStyle name="Normal 7 4" xfId="141" xr:uid="{7B2960FB-1D67-4282-A305-5FE15ACA05FC}"/>
    <cellStyle name="Normal 7 4 10" xfId="3520" xr:uid="{11CA4983-71A0-4F70-A4C5-D7DE043EAACB}"/>
    <cellStyle name="Normal 7 4 11" xfId="3521" xr:uid="{85365A4F-F1CE-4DD8-AB56-F082014FAE00}"/>
    <cellStyle name="Normal 7 4 2" xfId="142" xr:uid="{53F8A3E6-74CE-4624-BE34-15BF6B2D9014}"/>
    <cellStyle name="Normal 7 4 2 2" xfId="363" xr:uid="{4B9A4D2B-BDC6-482D-A18A-8EDE81773FC1}"/>
    <cellStyle name="Normal 7 4 2 2 2" xfId="720" xr:uid="{E44EF057-9F6D-4E58-A9F4-35D55CE3ABC3}"/>
    <cellStyle name="Normal 7 4 2 2 2 2" xfId="721" xr:uid="{A916D6FC-846D-434E-87A0-4FA3F15F0994}"/>
    <cellStyle name="Normal 7 4 2 2 2 2 2" xfId="1918" xr:uid="{B5958A16-4D25-4D66-9FBF-5255273F2CC7}"/>
    <cellStyle name="Normal 7 4 2 2 2 2 2 2" xfId="5821" xr:uid="{D81884E7-1849-4353-82C9-0FB7DAB96595}"/>
    <cellStyle name="Normal 7 4 2 2 2 2 3" xfId="3522" xr:uid="{935CFCF4-E569-4A85-B4AD-371AEA8BCF2D}"/>
    <cellStyle name="Normal 7 4 2 2 2 2 4" xfId="3523" xr:uid="{2569CF7A-B8E4-47DB-BF24-8967E8DF23D5}"/>
    <cellStyle name="Normal 7 4 2 2 2 3" xfId="1919" xr:uid="{60CAF0C2-4917-4C07-A942-0D130A573CD1}"/>
    <cellStyle name="Normal 7 4 2 2 2 3 2" xfId="3524" xr:uid="{8F2C3996-D0DF-41CD-A21D-912C1B21160F}"/>
    <cellStyle name="Normal 7 4 2 2 2 3 3" xfId="3525" xr:uid="{0671928F-035C-4F8E-AF6B-8FA8699DC5FF}"/>
    <cellStyle name="Normal 7 4 2 2 2 3 4" xfId="3526" xr:uid="{FFA677B3-2851-4106-8DDF-8F06E2CA07E4}"/>
    <cellStyle name="Normal 7 4 2 2 2 4" xfId="3527" xr:uid="{DA89C558-8B4F-49EB-9B78-3E3A59ED0B6F}"/>
    <cellStyle name="Normal 7 4 2 2 2 5" xfId="3528" xr:uid="{5FAA8421-CC57-4AE9-9CE8-ADEB212FA628}"/>
    <cellStyle name="Normal 7 4 2 2 2 6" xfId="3529" xr:uid="{455C8F00-D7E4-471A-9B7B-5E80080E3422}"/>
    <cellStyle name="Normal 7 4 2 2 3" xfId="722" xr:uid="{341C2A20-86FD-44ED-8E96-3C5EAC1A6251}"/>
    <cellStyle name="Normal 7 4 2 2 3 2" xfId="1920" xr:uid="{1B2E2B6A-5BBE-4CB4-9E09-3418A8BAC88F}"/>
    <cellStyle name="Normal 7 4 2 2 3 2 2" xfId="3530" xr:uid="{E45B2FCB-8C63-4B06-B4F3-BAF87AD14B9B}"/>
    <cellStyle name="Normal 7 4 2 2 3 2 3" xfId="3531" xr:uid="{868E279D-1FF7-4C62-9531-C7A216D25F58}"/>
    <cellStyle name="Normal 7 4 2 2 3 2 4" xfId="3532" xr:uid="{73774618-5D6E-46F6-AC3A-BDD2ABBA4B27}"/>
    <cellStyle name="Normal 7 4 2 2 3 3" xfId="3533" xr:uid="{4039C7CB-810E-4CC5-B741-F85E9DAF5DBC}"/>
    <cellStyle name="Normal 7 4 2 2 3 4" xfId="3534" xr:uid="{15FD9BCA-A51A-4569-BB70-262A85CE4BF9}"/>
    <cellStyle name="Normal 7 4 2 2 3 5" xfId="3535" xr:uid="{2C2726A0-1C6D-41F4-8712-9FCA40C2012B}"/>
    <cellStyle name="Normal 7 4 2 2 4" xfId="1921" xr:uid="{AB5DB7FA-39FD-472E-B166-7467E30BFA22}"/>
    <cellStyle name="Normal 7 4 2 2 4 2" xfId="3536" xr:uid="{26B4C96C-BDBC-423C-B80A-29EFD83DC40C}"/>
    <cellStyle name="Normal 7 4 2 2 4 3" xfId="3537" xr:uid="{998F8C4B-EC91-46CD-B553-10012A020516}"/>
    <cellStyle name="Normal 7 4 2 2 4 4" xfId="3538" xr:uid="{3C719F06-3A7B-47FB-92B6-BF208516DDDE}"/>
    <cellStyle name="Normal 7 4 2 2 5" xfId="3539" xr:uid="{A031072C-D5AB-4B3B-B6D1-E3F6A070CE8A}"/>
    <cellStyle name="Normal 7 4 2 2 5 2" xfId="3540" xr:uid="{DBAAEB3D-BEFC-49F5-BDE2-A882438E1DD8}"/>
    <cellStyle name="Normal 7 4 2 2 5 3" xfId="3541" xr:uid="{83CA6A7A-6F78-401C-A938-5CFCB95F5A96}"/>
    <cellStyle name="Normal 7 4 2 2 5 4" xfId="3542" xr:uid="{F8E8E072-A337-4089-B759-A590A8742EB5}"/>
    <cellStyle name="Normal 7 4 2 2 6" xfId="3543" xr:uid="{5D2B36EF-E20E-4484-B31F-4E8ECB8C355E}"/>
    <cellStyle name="Normal 7 4 2 2 7" xfId="3544" xr:uid="{740B71B6-A922-4390-9AD7-F0F2A296D87B}"/>
    <cellStyle name="Normal 7 4 2 2 8" xfId="3545" xr:uid="{F3EA145D-80E7-4535-B010-A91D8D19BEE4}"/>
    <cellStyle name="Normal 7 4 2 3" xfId="723" xr:uid="{48271611-6513-4BCB-B9EB-524D23F84510}"/>
    <cellStyle name="Normal 7 4 2 3 2" xfId="724" xr:uid="{4A12DF25-8257-459B-8CC7-C6C257D1B974}"/>
    <cellStyle name="Normal 7 4 2 3 2 2" xfId="725" xr:uid="{AE74D29B-671A-4328-B47B-B6F276494F3D}"/>
    <cellStyle name="Normal 7 4 2 3 2 2 2" xfId="5822" xr:uid="{8DF2D8F3-C962-46D6-95B5-9C3D467AFEC3}"/>
    <cellStyle name="Normal 7 4 2 3 2 3" xfId="3546" xr:uid="{6E6FB110-F494-48C1-B3E6-79E8AED5673A}"/>
    <cellStyle name="Normal 7 4 2 3 2 4" xfId="3547" xr:uid="{EC3A65D0-BB10-465E-ABC1-DBE8FFF5221C}"/>
    <cellStyle name="Normal 7 4 2 3 3" xfId="726" xr:uid="{12B2DE93-CA84-4C1D-9D43-E0A1745B8263}"/>
    <cellStyle name="Normal 7 4 2 3 3 2" xfId="3548" xr:uid="{B21DCE79-AE00-466C-BFE9-F6E95B25033E}"/>
    <cellStyle name="Normal 7 4 2 3 3 3" xfId="3549" xr:uid="{E682E773-40C7-4D33-A266-00A229641D8E}"/>
    <cellStyle name="Normal 7 4 2 3 3 4" xfId="3550" xr:uid="{7A2CD91C-BE0F-4E9C-BCEE-CF1272227CA7}"/>
    <cellStyle name="Normal 7 4 2 3 4" xfId="3551" xr:uid="{41493EC6-3F73-490C-894A-7C84BBDBDB4F}"/>
    <cellStyle name="Normal 7 4 2 3 5" xfId="3552" xr:uid="{A9198030-4D18-4FA6-A313-53144C5794C2}"/>
    <cellStyle name="Normal 7 4 2 3 6" xfId="3553" xr:uid="{034D5481-4A13-4F52-9C17-6DF7DFD846E3}"/>
    <cellStyle name="Normal 7 4 2 4" xfId="727" xr:uid="{A43C4680-87DD-4750-B5E1-D1EC3D023A4E}"/>
    <cellStyle name="Normal 7 4 2 4 2" xfId="728" xr:uid="{85E84AB0-37E3-4220-BA0F-5A8E3BEA88DC}"/>
    <cellStyle name="Normal 7 4 2 4 2 2" xfId="3554" xr:uid="{58AACB77-7393-48EA-9D57-9F109047D2B6}"/>
    <cellStyle name="Normal 7 4 2 4 2 3" xfId="3555" xr:uid="{80E1A22A-C959-4E68-9370-595B0D6861CA}"/>
    <cellStyle name="Normal 7 4 2 4 2 4" xfId="3556" xr:uid="{79EF07CE-BC4F-4479-AD06-0A41AB995376}"/>
    <cellStyle name="Normal 7 4 2 4 3" xfId="3557" xr:uid="{3A295614-B11A-4B0A-8DC8-6DDCE24C6A11}"/>
    <cellStyle name="Normal 7 4 2 4 4" xfId="3558" xr:uid="{745EA458-3741-4F0B-BD59-19247B135051}"/>
    <cellStyle name="Normal 7 4 2 4 5" xfId="3559" xr:uid="{BB27B433-718E-4D03-8E89-ADA03AB748D2}"/>
    <cellStyle name="Normal 7 4 2 5" xfId="729" xr:uid="{DF5126D2-6720-419C-8FE7-9A94CF3A44BC}"/>
    <cellStyle name="Normal 7 4 2 5 2" xfId="3560" xr:uid="{5BDB0B53-B160-43A2-8ED3-629530D179E7}"/>
    <cellStyle name="Normal 7 4 2 5 3" xfId="3561" xr:uid="{7C70EF6C-B750-4D7A-A5BC-087F2C34F81A}"/>
    <cellStyle name="Normal 7 4 2 5 4" xfId="3562" xr:uid="{7B18CA7D-D99A-46EB-83FA-3716479FB836}"/>
    <cellStyle name="Normal 7 4 2 6" xfId="3563" xr:uid="{0194D750-1A1E-4C33-97D3-5D81CF9EF20D}"/>
    <cellStyle name="Normal 7 4 2 6 2" xfId="3564" xr:uid="{AA2BDD37-9AF0-44AB-9FD2-B1EF46B6F7B7}"/>
    <cellStyle name="Normal 7 4 2 6 3" xfId="3565" xr:uid="{55A14BA6-4965-45D9-B9D5-8B117E30D711}"/>
    <cellStyle name="Normal 7 4 2 6 4" xfId="3566" xr:uid="{4B49BF67-F43B-4524-8C42-7C0C9421A162}"/>
    <cellStyle name="Normal 7 4 2 7" xfId="3567" xr:uid="{E1E9238D-FA76-432C-8037-12AF13BC2A81}"/>
    <cellStyle name="Normal 7 4 2 8" xfId="3568" xr:uid="{8E83C36D-94EF-4FEA-909E-B3B784C6B30A}"/>
    <cellStyle name="Normal 7 4 2 9" xfId="3569" xr:uid="{7FDE3C66-0AF9-4B0B-9B35-D67FA060D388}"/>
    <cellStyle name="Normal 7 4 3" xfId="364" xr:uid="{E8AD4B72-E728-4C69-917D-B821AC57FFA0}"/>
    <cellStyle name="Normal 7 4 3 2" xfId="730" xr:uid="{10C4EA82-2D0B-4A99-BB20-A55C29766A3E}"/>
    <cellStyle name="Normal 7 4 3 2 2" xfId="731" xr:uid="{EC5CABFD-6C38-4D6A-B48A-44072D45C34B}"/>
    <cellStyle name="Normal 7 4 3 2 2 2" xfId="1922" xr:uid="{31060BDD-5CA0-41A1-BBC1-4513113822EF}"/>
    <cellStyle name="Normal 7 4 3 2 2 2 2" xfId="1923" xr:uid="{500DF0AB-042F-432F-B9B3-7B9BD2B6E1B8}"/>
    <cellStyle name="Normal 7 4 3 2 2 3" xfId="1924" xr:uid="{6D0DE9DB-B2A6-4515-9DA3-D3FF7A4B5B92}"/>
    <cellStyle name="Normal 7 4 3 2 2 4" xfId="3570" xr:uid="{00453DEF-970B-49FD-BFA3-05ED158B2BA4}"/>
    <cellStyle name="Normal 7 4 3 2 3" xfId="1925" xr:uid="{91CC4C07-F880-4C8B-AA61-86EB065D4057}"/>
    <cellStyle name="Normal 7 4 3 2 3 2" xfId="1926" xr:uid="{CDE96487-92BA-4675-8709-4A4E6D43F8E7}"/>
    <cellStyle name="Normal 7 4 3 2 3 3" xfId="3571" xr:uid="{2276C926-99B4-4729-96A0-C23C55B88E6F}"/>
    <cellStyle name="Normal 7 4 3 2 3 4" xfId="3572" xr:uid="{8C966B02-EC12-4C68-84F7-491CB569B0A5}"/>
    <cellStyle name="Normal 7 4 3 2 4" xfId="1927" xr:uid="{BD32185A-60CF-4BCD-9A5F-DFF9AC722E69}"/>
    <cellStyle name="Normal 7 4 3 2 5" xfId="3573" xr:uid="{012CCAA4-BBF4-4374-A2A2-F00C612A8A84}"/>
    <cellStyle name="Normal 7 4 3 2 6" xfId="3574" xr:uid="{744DEBC7-39FE-4049-BFDD-8E6E50C3C5BD}"/>
    <cellStyle name="Normal 7 4 3 3" xfId="732" xr:uid="{422F4E13-97C7-4560-BCD7-94B82D1A24E5}"/>
    <cellStyle name="Normal 7 4 3 3 2" xfId="1928" xr:uid="{B2D89AF6-7178-4AD7-B72E-BD629B82F8F3}"/>
    <cellStyle name="Normal 7 4 3 3 2 2" xfId="1929" xr:uid="{6DE2E93B-4013-42C6-A273-402AB2C0A4BA}"/>
    <cellStyle name="Normal 7 4 3 3 2 3" xfId="3575" xr:uid="{339D4A3A-6672-47CE-8F0A-FBBB78789306}"/>
    <cellStyle name="Normal 7 4 3 3 2 4" xfId="3576" xr:uid="{2738D9ED-04CF-45AA-B73B-EEE67704E400}"/>
    <cellStyle name="Normal 7 4 3 3 3" xfId="1930" xr:uid="{E4A5EF9F-26FA-4CB0-B379-DA0BFA4984AC}"/>
    <cellStyle name="Normal 7 4 3 3 4" xfId="3577" xr:uid="{49C1F381-4BD1-40A6-B587-ED49DEE23125}"/>
    <cellStyle name="Normal 7 4 3 3 5" xfId="3578" xr:uid="{DD18F188-1E57-4017-82A3-CF0E662CE44C}"/>
    <cellStyle name="Normal 7 4 3 4" xfId="1931" xr:uid="{9EC3C84C-0D6D-47DC-B1A5-7FA58E1A202B}"/>
    <cellStyle name="Normal 7 4 3 4 2" xfId="1932" xr:uid="{928D6655-7788-4D1B-A3D0-8C6A5EAA2A58}"/>
    <cellStyle name="Normal 7 4 3 4 3" xfId="3579" xr:uid="{4906535D-3792-4998-AECE-3E4EFB351332}"/>
    <cellStyle name="Normal 7 4 3 4 4" xfId="3580" xr:uid="{C9163980-82ED-4223-BC12-72B9CAB83A8C}"/>
    <cellStyle name="Normal 7 4 3 5" xfId="1933" xr:uid="{18D8535C-355D-4206-83B6-E0142A91D7A6}"/>
    <cellStyle name="Normal 7 4 3 5 2" xfId="3581" xr:uid="{0DCAF643-B0C3-46B5-9DED-E6B541205163}"/>
    <cellStyle name="Normal 7 4 3 5 3" xfId="3582" xr:uid="{2BC2258E-8614-4CA6-BD9D-B73AB7CE1554}"/>
    <cellStyle name="Normal 7 4 3 5 4" xfId="3583" xr:uid="{4EC13382-3678-493E-9055-87FE2BB6BE88}"/>
    <cellStyle name="Normal 7 4 3 6" xfId="3584" xr:uid="{CF1EACB5-AA0F-4B87-B2D2-3DD4AF340988}"/>
    <cellStyle name="Normal 7 4 3 7" xfId="3585" xr:uid="{DA52E4F7-A33C-4251-B641-54DD152A61FE}"/>
    <cellStyle name="Normal 7 4 3 8" xfId="3586" xr:uid="{6908EA36-2A55-4311-81C3-8D45C0C60BE3}"/>
    <cellStyle name="Normal 7 4 4" xfId="365" xr:uid="{6A3ADB37-F666-4DB1-859E-8A27B5E00EF0}"/>
    <cellStyle name="Normal 7 4 4 2" xfId="733" xr:uid="{7672AEE0-ECA8-4165-973C-94C65C88EFD2}"/>
    <cellStyle name="Normal 7 4 4 2 2" xfId="734" xr:uid="{AEE54577-1B78-4E4D-8970-2DB364877CEE}"/>
    <cellStyle name="Normal 7 4 4 2 2 2" xfId="1934" xr:uid="{D1E95D37-F2DA-4F23-A35C-FDE5A735E3E1}"/>
    <cellStyle name="Normal 7 4 4 2 2 3" xfId="3587" xr:uid="{F13B9DF0-9578-4195-B0A3-7811F73E21FE}"/>
    <cellStyle name="Normal 7 4 4 2 2 4" xfId="3588" xr:uid="{736F3E71-5C4D-434E-9528-F15AC91289EF}"/>
    <cellStyle name="Normal 7 4 4 2 3" xfId="1935" xr:uid="{0228EEA2-567C-4041-A700-040DC3194BD9}"/>
    <cellStyle name="Normal 7 4 4 2 4" xfId="3589" xr:uid="{70EEA723-2308-40B7-BA8B-8A26C89D3BD2}"/>
    <cellStyle name="Normal 7 4 4 2 5" xfId="3590" xr:uid="{4F19BCA5-7339-4D3B-B386-A8A1467CED8C}"/>
    <cellStyle name="Normal 7 4 4 3" xfId="735" xr:uid="{74E7EE17-FC5A-4F1E-9716-4F8D52500859}"/>
    <cellStyle name="Normal 7 4 4 3 2" xfId="1936" xr:uid="{8BE6A174-9554-4ECE-A161-A48A135C1FB9}"/>
    <cellStyle name="Normal 7 4 4 3 3" xfId="3591" xr:uid="{7122E0AB-E5D3-4D53-A321-A04711684334}"/>
    <cellStyle name="Normal 7 4 4 3 4" xfId="3592" xr:uid="{EFF87A28-F8A0-442F-A3C3-8EBAE24789AF}"/>
    <cellStyle name="Normal 7 4 4 4" xfId="1937" xr:uid="{9C49C57D-78F2-402A-9558-D483A87E0977}"/>
    <cellStyle name="Normal 7 4 4 4 2" xfId="3593" xr:uid="{2B51B1D7-49B0-4094-8F10-55688EFC505C}"/>
    <cellStyle name="Normal 7 4 4 4 3" xfId="3594" xr:uid="{D338CBD1-3C6D-47FB-AE69-F544968685D2}"/>
    <cellStyle name="Normal 7 4 4 4 4" xfId="3595" xr:uid="{8CD1AD4B-682A-44BF-8520-5C74617D07CC}"/>
    <cellStyle name="Normal 7 4 4 5" xfId="3596" xr:uid="{9BF600AA-E2E0-4DCB-B3AB-05AC516BA584}"/>
    <cellStyle name="Normal 7 4 4 6" xfId="3597" xr:uid="{FCA58D28-F8D2-413C-AC50-7852D3D4EFF2}"/>
    <cellStyle name="Normal 7 4 4 7" xfId="3598" xr:uid="{0D3176EC-579A-4CF4-A2FD-AD096FFE48C4}"/>
    <cellStyle name="Normal 7 4 5" xfId="366" xr:uid="{789AF258-9FB4-4223-A89F-A95BD413F9B3}"/>
    <cellStyle name="Normal 7 4 5 2" xfId="736" xr:uid="{2FADFA55-A466-4321-AF77-A6DCBD90F553}"/>
    <cellStyle name="Normal 7 4 5 2 2" xfId="1938" xr:uid="{B588B880-6120-425D-B0C8-14A339F2062F}"/>
    <cellStyle name="Normal 7 4 5 2 3" xfId="3599" xr:uid="{65B17E04-7ACA-4220-8555-F561919B07EC}"/>
    <cellStyle name="Normal 7 4 5 2 4" xfId="3600" xr:uid="{8700EDC0-BDB5-4D3F-B9D9-017A365DCB91}"/>
    <cellStyle name="Normal 7 4 5 3" xfId="1939" xr:uid="{A92D8E0A-6DF7-4C09-8356-6F74EBF23205}"/>
    <cellStyle name="Normal 7 4 5 3 2" xfId="3601" xr:uid="{F5802899-4CA2-4463-895E-3E44C8876718}"/>
    <cellStyle name="Normal 7 4 5 3 3" xfId="3602" xr:uid="{C30BED35-09A4-4CCC-AC08-7F5A6B781119}"/>
    <cellStyle name="Normal 7 4 5 3 4" xfId="3603" xr:uid="{35AE56F6-C099-4726-97C6-8719099B91F7}"/>
    <cellStyle name="Normal 7 4 5 4" xfId="3604" xr:uid="{F6BFE8A9-DE38-49D1-ADEE-125B854C2201}"/>
    <cellStyle name="Normal 7 4 5 5" xfId="3605" xr:uid="{F675BC08-38CB-4141-8C3B-8126D2D6F2EF}"/>
    <cellStyle name="Normal 7 4 5 6" xfId="3606" xr:uid="{1E93340B-F13D-4635-90D9-AE115AF1FE44}"/>
    <cellStyle name="Normal 7 4 6" xfId="737" xr:uid="{09CC87DC-D218-4F73-9453-A37DE867B8B8}"/>
    <cellStyle name="Normal 7 4 6 2" xfId="1940" xr:uid="{6CDD5865-6D6D-4F81-B8F7-386CDE060567}"/>
    <cellStyle name="Normal 7 4 6 2 2" xfId="3607" xr:uid="{EBCDE186-186D-4AED-B45B-518CAD857946}"/>
    <cellStyle name="Normal 7 4 6 2 3" xfId="3608" xr:uid="{6D9DC9E6-5FAE-4DC7-AEE3-B165579D91E8}"/>
    <cellStyle name="Normal 7 4 6 2 4" xfId="3609" xr:uid="{2F5BE8DC-7761-45A0-B1F3-2B5EA9084D80}"/>
    <cellStyle name="Normal 7 4 6 3" xfId="3610" xr:uid="{6056A252-B22E-48E8-B83D-BFCC8F03459C}"/>
    <cellStyle name="Normal 7 4 6 4" xfId="3611" xr:uid="{20A5DDDD-E904-4539-A2D1-8CBCF4F5F299}"/>
    <cellStyle name="Normal 7 4 6 5" xfId="3612" xr:uid="{E67563CC-F619-4952-825A-DFCE346452E9}"/>
    <cellStyle name="Normal 7 4 7" xfId="1941" xr:uid="{1347B603-3C36-4A4D-A627-AA4389E90F04}"/>
    <cellStyle name="Normal 7 4 7 2" xfId="3613" xr:uid="{F57E82A5-066F-4529-AF2B-DC00703CEE16}"/>
    <cellStyle name="Normal 7 4 7 3" xfId="3614" xr:uid="{978F1AF5-4800-41AD-A77B-72DC15A01A50}"/>
    <cellStyle name="Normal 7 4 7 4" xfId="3615" xr:uid="{E013A993-4073-45E3-A9DF-147D2D1738A6}"/>
    <cellStyle name="Normal 7 4 8" xfId="3616" xr:uid="{93429542-47F6-4418-A06C-BF3391155B50}"/>
    <cellStyle name="Normal 7 4 8 2" xfId="3617" xr:uid="{AEDD4D35-D3E1-4019-BD36-749D96760740}"/>
    <cellStyle name="Normal 7 4 8 3" xfId="3618" xr:uid="{27D41401-B63A-4B36-BC6F-58342E95838D}"/>
    <cellStyle name="Normal 7 4 8 4" xfId="3619" xr:uid="{E4296197-DF95-4BB3-85C4-35459AEDD9A5}"/>
    <cellStyle name="Normal 7 4 9" xfId="3620" xr:uid="{6AAD3905-6CBE-4AA9-B643-C219A5A2F071}"/>
    <cellStyle name="Normal 7 5" xfId="143" xr:uid="{2BC765F4-619F-407C-B30A-4ECF5C8D4F35}"/>
    <cellStyle name="Normal 7 5 2" xfId="144" xr:uid="{F91AEFA5-4338-4A53-9EFB-6C384DBA05BF}"/>
    <cellStyle name="Normal 7 5 2 2" xfId="367" xr:uid="{CD794CFA-0E7B-4CF9-8C76-F1A674032369}"/>
    <cellStyle name="Normal 7 5 2 2 2" xfId="738" xr:uid="{04D39CB5-53B1-4B8A-B9DF-F24A4EA610B9}"/>
    <cellStyle name="Normal 7 5 2 2 2 2" xfId="1942" xr:uid="{3A641D23-8580-45C0-ADF8-33044D587F1D}"/>
    <cellStyle name="Normal 7 5 2 2 2 2 2" xfId="5823" xr:uid="{5AB2C568-21F8-428B-AE6E-F635FE63DD80}"/>
    <cellStyle name="Normal 7 5 2 2 2 3" xfId="3621" xr:uid="{00EF32D1-BF1D-4FA0-A18D-532A069E12A9}"/>
    <cellStyle name="Normal 7 5 2 2 2 4" xfId="3622" xr:uid="{A8F31192-0555-45C5-886A-E91E13845E93}"/>
    <cellStyle name="Normal 7 5 2 2 3" xfId="1943" xr:uid="{C26A17D2-92D9-4C35-8713-4661B2489C78}"/>
    <cellStyle name="Normal 7 5 2 2 3 2" xfId="3623" xr:uid="{4765AA64-1316-4820-A9B5-A4405749ACDC}"/>
    <cellStyle name="Normal 7 5 2 2 3 3" xfId="3624" xr:uid="{E8C4439C-BA43-44ED-8D54-DEAE183EE542}"/>
    <cellStyle name="Normal 7 5 2 2 3 4" xfId="3625" xr:uid="{2E8B9AF8-D69C-4341-91C6-D47942653EE2}"/>
    <cellStyle name="Normal 7 5 2 2 4" xfId="3626" xr:uid="{7B7A73C0-9E1A-4B60-9502-88C6DA963A90}"/>
    <cellStyle name="Normal 7 5 2 2 5" xfId="3627" xr:uid="{DC2A11DC-42EE-4562-A828-0E794015BF33}"/>
    <cellStyle name="Normal 7 5 2 2 6" xfId="3628" xr:uid="{840263F7-A0C2-4B12-BC3A-A604C3DB3B05}"/>
    <cellStyle name="Normal 7 5 2 3" xfId="739" xr:uid="{173123C6-C630-4F8A-BB33-971193069B1E}"/>
    <cellStyle name="Normal 7 5 2 3 2" xfId="1944" xr:uid="{FF175E48-90BA-4A1A-ADC0-4A23317F9EC4}"/>
    <cellStyle name="Normal 7 5 2 3 2 2" xfId="3629" xr:uid="{4ECA0A6B-71EC-423E-9B50-042BB3D99D44}"/>
    <cellStyle name="Normal 7 5 2 3 2 3" xfId="3630" xr:uid="{477D0432-655F-453B-BB58-32C973E69FF8}"/>
    <cellStyle name="Normal 7 5 2 3 2 4" xfId="3631" xr:uid="{64364CBD-5820-4850-807B-17C3292599CA}"/>
    <cellStyle name="Normal 7 5 2 3 3" xfId="3632" xr:uid="{FC364BA6-0242-4A5F-9774-152BCB557838}"/>
    <cellStyle name="Normal 7 5 2 3 4" xfId="3633" xr:uid="{E8F7277E-8900-425D-B928-6162591CCA68}"/>
    <cellStyle name="Normal 7 5 2 3 5" xfId="3634" xr:uid="{3D13E6C8-C319-4556-AFEC-6F55808D2B6F}"/>
    <cellStyle name="Normal 7 5 2 4" xfId="1945" xr:uid="{9673D2B4-08CB-4CF4-B9E6-F9D88FAAE2E5}"/>
    <cellStyle name="Normal 7 5 2 4 2" xfId="3635" xr:uid="{1D886032-98D7-4473-B366-F74FAD57D550}"/>
    <cellStyle name="Normal 7 5 2 4 3" xfId="3636" xr:uid="{FABC1FFC-BA4D-4953-8738-0CA0763FA2DC}"/>
    <cellStyle name="Normal 7 5 2 4 4" xfId="3637" xr:uid="{7ECD5713-8618-4CBE-B087-CFC0D9EFC0B1}"/>
    <cellStyle name="Normal 7 5 2 5" xfId="3638" xr:uid="{C4B27037-8314-4883-9D41-34BDAE13B6BC}"/>
    <cellStyle name="Normal 7 5 2 5 2" xfId="3639" xr:uid="{A75FF1DD-8339-41C3-9CFC-78C91CF53870}"/>
    <cellStyle name="Normal 7 5 2 5 3" xfId="3640" xr:uid="{828C3F8E-FA68-47CB-9776-27DE09586D32}"/>
    <cellStyle name="Normal 7 5 2 5 4" xfId="3641" xr:uid="{F34B6E13-BFF3-417D-950B-45AD903C69CC}"/>
    <cellStyle name="Normal 7 5 2 6" xfId="3642" xr:uid="{0372AE9F-C30A-42AE-BEED-9CB5FD8B0ADD}"/>
    <cellStyle name="Normal 7 5 2 7" xfId="3643" xr:uid="{8D1D26BC-F641-46E4-ADA5-7C2BB6C597FE}"/>
    <cellStyle name="Normal 7 5 2 8" xfId="3644" xr:uid="{2DA1D45E-39B7-4D12-8ECC-B3A0C87289DD}"/>
    <cellStyle name="Normal 7 5 3" xfId="368" xr:uid="{FF03DE8E-B37B-45C3-9960-F269D47BD80A}"/>
    <cellStyle name="Normal 7 5 3 2" xfId="740" xr:uid="{A01824B6-3027-4FD0-BB66-0B9B2BA2CE5C}"/>
    <cellStyle name="Normal 7 5 3 2 2" xfId="741" xr:uid="{AD3A739E-DA62-4BFC-A27B-94C300930E3D}"/>
    <cellStyle name="Normal 7 5 3 2 2 2" xfId="5824" xr:uid="{3C8A2DE3-81C3-4A90-9AD3-EB72B63E8516}"/>
    <cellStyle name="Normal 7 5 3 2 3" xfId="3645" xr:uid="{F470B6F1-2B18-4149-B304-51229F52C7EC}"/>
    <cellStyle name="Normal 7 5 3 2 4" xfId="3646" xr:uid="{802C433B-114F-476A-A368-517447DCE6C4}"/>
    <cellStyle name="Normal 7 5 3 3" xfId="742" xr:uid="{94D64935-33E8-4D2F-A289-C91ABB614794}"/>
    <cellStyle name="Normal 7 5 3 3 2" xfId="3647" xr:uid="{131ACBB2-795C-4A90-AE10-13741352BCFA}"/>
    <cellStyle name="Normal 7 5 3 3 3" xfId="3648" xr:uid="{6360AF4C-4307-409E-913F-3CF12D1CE9E5}"/>
    <cellStyle name="Normal 7 5 3 3 4" xfId="3649" xr:uid="{450E2260-232F-4367-A8F3-B11F9C592AC6}"/>
    <cellStyle name="Normal 7 5 3 4" xfId="3650" xr:uid="{3A75A3DD-3A71-4444-A396-84D34586B859}"/>
    <cellStyle name="Normal 7 5 3 5" xfId="3651" xr:uid="{E84E4806-DB46-493B-932B-3D9862539D37}"/>
    <cellStyle name="Normal 7 5 3 6" xfId="3652" xr:uid="{6BD51853-BDE1-4ECE-B58A-5E89AB58B2C2}"/>
    <cellStyle name="Normal 7 5 4" xfId="369" xr:uid="{D407B815-DA08-4DFA-B7FC-7DF42D8E6AFD}"/>
    <cellStyle name="Normal 7 5 4 2" xfId="743" xr:uid="{98378319-52D0-4E17-8164-416D377773A6}"/>
    <cellStyle name="Normal 7 5 4 2 2" xfId="3653" xr:uid="{EF8E79ED-26E0-4A5F-A7FE-F6168F4D6BB3}"/>
    <cellStyle name="Normal 7 5 4 2 3" xfId="3654" xr:uid="{0747CAD8-2D21-4112-AAC7-849C6FF05CFE}"/>
    <cellStyle name="Normal 7 5 4 2 4" xfId="3655" xr:uid="{3A02C522-B868-4A2F-873C-304D97CB4485}"/>
    <cellStyle name="Normal 7 5 4 3" xfId="3656" xr:uid="{17B608C0-2002-4B5A-8EB3-FB13BD942F89}"/>
    <cellStyle name="Normal 7 5 4 4" xfId="3657" xr:uid="{C939F435-420C-4F9A-93F5-5FB39A49F054}"/>
    <cellStyle name="Normal 7 5 4 5" xfId="3658" xr:uid="{B2CAE226-266C-46ED-959B-0066A5DD8C5E}"/>
    <cellStyle name="Normal 7 5 5" xfId="744" xr:uid="{294897AF-0F14-4277-81AE-FCB22BFE229B}"/>
    <cellStyle name="Normal 7 5 5 2" xfId="3659" xr:uid="{4A2FA23A-325A-4889-B60E-07F337F1A174}"/>
    <cellStyle name="Normal 7 5 5 3" xfId="3660" xr:uid="{5DCDBD18-C468-49DE-A162-DE64F9B6EE8F}"/>
    <cellStyle name="Normal 7 5 5 4" xfId="3661" xr:uid="{A2FA29EC-B3FA-4C66-AF12-C4FE52919A13}"/>
    <cellStyle name="Normal 7 5 6" xfId="3662" xr:uid="{70BCD382-B2E4-436A-AECB-D4858CBC9DE2}"/>
    <cellStyle name="Normal 7 5 6 2" xfId="3663" xr:uid="{D59183E0-A6E2-484B-A147-41D6B5AC9511}"/>
    <cellStyle name="Normal 7 5 6 3" xfId="3664" xr:uid="{92939700-6246-490E-9CAC-EA92414FC91C}"/>
    <cellStyle name="Normal 7 5 6 4" xfId="3665" xr:uid="{713CB773-69A9-434C-BF7D-CC5510EFE26C}"/>
    <cellStyle name="Normal 7 5 7" xfId="3666" xr:uid="{92A75D83-58C1-43FD-94CB-1A8E543E0879}"/>
    <cellStyle name="Normal 7 5 8" xfId="3667" xr:uid="{BC5CC374-51FA-461F-95BF-22CD3CF90C71}"/>
    <cellStyle name="Normal 7 5 9" xfId="3668" xr:uid="{AD8C2715-ABEC-4718-952C-65C52E2D7B7A}"/>
    <cellStyle name="Normal 7 6" xfId="145" xr:uid="{D54C49AA-21D2-4857-BBF1-8AC674E3778E}"/>
    <cellStyle name="Normal 7 6 2" xfId="370" xr:uid="{E2B3E941-AF91-4259-8049-3236C3AB17BA}"/>
    <cellStyle name="Normal 7 6 2 2" xfId="745" xr:uid="{5D4AAFBC-EF42-4AD3-AA09-60E65A76EC1F}"/>
    <cellStyle name="Normal 7 6 2 2 2" xfId="1946" xr:uid="{500C6194-1078-4C08-BCCF-D0148E5B4B9D}"/>
    <cellStyle name="Normal 7 6 2 2 2 2" xfId="1947" xr:uid="{F07DEED0-EABE-45C9-9FDB-ED47921A3C3B}"/>
    <cellStyle name="Normal 7 6 2 2 3" xfId="1948" xr:uid="{E5500F14-78EF-4DAE-A745-D938982A0C25}"/>
    <cellStyle name="Normal 7 6 2 2 4" xfId="3669" xr:uid="{F2D1A1EF-D262-4C7A-8545-B93C1C98BDE7}"/>
    <cellStyle name="Normal 7 6 2 3" xfId="1949" xr:uid="{3ADF1619-EA2A-42DD-A9B1-51AA56DC32FC}"/>
    <cellStyle name="Normal 7 6 2 3 2" xfId="1950" xr:uid="{3A306358-8C62-4335-BE92-14F641EC5F29}"/>
    <cellStyle name="Normal 7 6 2 3 3" xfId="3670" xr:uid="{F0686807-56D2-4DB9-987D-5A2F4EF8D520}"/>
    <cellStyle name="Normal 7 6 2 3 4" xfId="3671" xr:uid="{C45AA894-F76A-4744-A55E-E76CF7EEA6C5}"/>
    <cellStyle name="Normal 7 6 2 4" xfId="1951" xr:uid="{BA7D721D-E78B-4420-903B-CF91067AC979}"/>
    <cellStyle name="Normal 7 6 2 5" xfId="3672" xr:uid="{D8B27EB8-9C29-4DC7-B059-43EB7CCB18EF}"/>
    <cellStyle name="Normal 7 6 2 6" xfId="3673" xr:uid="{4F988D1A-6351-45D1-A482-3C039FFE9530}"/>
    <cellStyle name="Normal 7 6 3" xfId="746" xr:uid="{D438D144-0926-4B54-88DF-C3AEEFD33285}"/>
    <cellStyle name="Normal 7 6 3 2" xfId="1952" xr:uid="{68B08E63-548B-4764-8484-0CFC552BA572}"/>
    <cellStyle name="Normal 7 6 3 2 2" xfId="1953" xr:uid="{C797ABF7-010C-47DB-A5F7-B61E5BC57663}"/>
    <cellStyle name="Normal 7 6 3 2 3" xfId="3674" xr:uid="{AB6BAAF7-C7A4-4C38-9CE2-2C579CD8FF08}"/>
    <cellStyle name="Normal 7 6 3 2 4" xfId="3675" xr:uid="{3075724B-B438-4055-81C8-F67761E61A95}"/>
    <cellStyle name="Normal 7 6 3 3" xfId="1954" xr:uid="{167039EB-61C4-449B-B2A4-460FDA9A4491}"/>
    <cellStyle name="Normal 7 6 3 4" xfId="3676" xr:uid="{4243B888-F587-4609-B394-7D9704BB4E0C}"/>
    <cellStyle name="Normal 7 6 3 5" xfId="3677" xr:uid="{B49391CE-D0B0-4D53-A4C8-BE04A53916A8}"/>
    <cellStyle name="Normal 7 6 4" xfId="1955" xr:uid="{5B38AD06-6D77-47E2-9871-24795DD1E1D8}"/>
    <cellStyle name="Normal 7 6 4 2" xfId="1956" xr:uid="{0E85AD1A-D4C0-4FD6-8B2A-F478B934E0AF}"/>
    <cellStyle name="Normal 7 6 4 3" xfId="3678" xr:uid="{4AC7B75B-CA96-484C-9C20-F1DF7CABD82D}"/>
    <cellStyle name="Normal 7 6 4 4" xfId="3679" xr:uid="{05124F0F-C0B0-4D91-8844-DB7DAD1758AB}"/>
    <cellStyle name="Normal 7 6 5" xfId="1957" xr:uid="{8563CBAB-5DC4-4A66-906A-6142D81378B4}"/>
    <cellStyle name="Normal 7 6 5 2" xfId="3680" xr:uid="{00C87727-1F93-4835-AF1F-D8D0C99C655E}"/>
    <cellStyle name="Normal 7 6 5 3" xfId="3681" xr:uid="{8F3BDA41-8C09-468E-82A9-0358C48C30B9}"/>
    <cellStyle name="Normal 7 6 5 4" xfId="3682" xr:uid="{B7978117-E5B6-446D-A564-A85366853326}"/>
    <cellStyle name="Normal 7 6 6" xfId="3683" xr:uid="{8E534E4A-D4E9-4213-BCCD-18EE4F6B8927}"/>
    <cellStyle name="Normal 7 6 7" xfId="3684" xr:uid="{18C439B9-E6D2-47AF-8E12-B415B6BAE96D}"/>
    <cellStyle name="Normal 7 6 8" xfId="3685" xr:uid="{873B8F4F-7AA1-4C56-9834-3C3BBAF11CD1}"/>
    <cellStyle name="Normal 7 7" xfId="371" xr:uid="{F4D1CDA3-BD03-4952-B0F0-4BB8FCDBA223}"/>
    <cellStyle name="Normal 7 7 2" xfId="747" xr:uid="{570FCA78-C59E-43AF-B2FF-0E4D4BE96D60}"/>
    <cellStyle name="Normal 7 7 2 2" xfId="748" xr:uid="{8CE2B3DC-74B5-4316-943B-1BBBD6FFA5D6}"/>
    <cellStyle name="Normal 7 7 2 2 2" xfId="1958" xr:uid="{DF84E5DA-3701-47C0-B3C6-5F4F7A53EF85}"/>
    <cellStyle name="Normal 7 7 2 2 3" xfId="3686" xr:uid="{C8177929-C359-45D8-B7F7-117F066F39E0}"/>
    <cellStyle name="Normal 7 7 2 2 4" xfId="3687" xr:uid="{9153FE5C-3C0A-40EF-A754-988B3DF6DED7}"/>
    <cellStyle name="Normal 7 7 2 3" xfId="1959" xr:uid="{7AB78334-1D19-4469-B8BC-FD3B2CA7946B}"/>
    <cellStyle name="Normal 7 7 2 4" xfId="3688" xr:uid="{B4D0722F-BBB6-409E-9A5E-5A0B42B5BFC5}"/>
    <cellStyle name="Normal 7 7 2 5" xfId="3689" xr:uid="{0D329419-58E1-44E5-A541-89F31692204B}"/>
    <cellStyle name="Normal 7 7 3" xfId="749" xr:uid="{E1A031A1-3F57-4ADD-BF95-EB12BF18E2CF}"/>
    <cellStyle name="Normal 7 7 3 2" xfId="1960" xr:uid="{1867E3DC-EAF1-4AF7-B89D-64FB334481E4}"/>
    <cellStyle name="Normal 7 7 3 3" xfId="3690" xr:uid="{F7437C9F-B4FC-4FCD-9312-F708073D09D1}"/>
    <cellStyle name="Normal 7 7 3 4" xfId="3691" xr:uid="{6E99DEB1-4C0F-43AF-96F5-082B3E5C2F8F}"/>
    <cellStyle name="Normal 7 7 4" xfId="1961" xr:uid="{A560B615-D50A-4EFF-AC45-89966DF18955}"/>
    <cellStyle name="Normal 7 7 4 2" xfId="3692" xr:uid="{64629F62-55BF-45C2-B7D7-EF709E9704C2}"/>
    <cellStyle name="Normal 7 7 4 3" xfId="3693" xr:uid="{09429ACD-D55C-4096-B86D-2A74945B0200}"/>
    <cellStyle name="Normal 7 7 4 4" xfId="3694" xr:uid="{5431A0C7-3ACF-40B0-BE57-9342C481CEA8}"/>
    <cellStyle name="Normal 7 7 5" xfId="3695" xr:uid="{447C71B6-F4FD-427F-A003-2E3E95268A6A}"/>
    <cellStyle name="Normal 7 7 6" xfId="3696" xr:uid="{8DDC2B83-0752-4B51-B96C-23FE4D47A9C2}"/>
    <cellStyle name="Normal 7 7 7" xfId="3697" xr:uid="{63F69894-73CE-4550-906D-FB65415D9CA7}"/>
    <cellStyle name="Normal 7 8" xfId="372" xr:uid="{5D680B18-CA01-41EA-A70D-B8E98AF514FD}"/>
    <cellStyle name="Normal 7 8 2" xfId="750" xr:uid="{E56A8C7D-D985-4A91-B634-098C814983D1}"/>
    <cellStyle name="Normal 7 8 2 2" xfId="1962" xr:uid="{4AF5C476-23D6-4CB1-8567-D4813CB963E5}"/>
    <cellStyle name="Normal 7 8 2 3" xfId="3698" xr:uid="{5C2E026E-27C7-4185-81E8-B948E26089E6}"/>
    <cellStyle name="Normal 7 8 2 4" xfId="3699" xr:uid="{A246F188-D264-408A-87E2-7F58F2201FE6}"/>
    <cellStyle name="Normal 7 8 3" xfId="1963" xr:uid="{9BD1171B-E978-4A90-A4C5-A5EA9C7A667F}"/>
    <cellStyle name="Normal 7 8 3 2" xfId="3700" xr:uid="{A92C5B02-30B7-4304-8D73-008AFEDEA76E}"/>
    <cellStyle name="Normal 7 8 3 3" xfId="3701" xr:uid="{203BC8FC-0007-4DB9-A011-C23C5D30131C}"/>
    <cellStyle name="Normal 7 8 3 4" xfId="3702" xr:uid="{B3634066-F483-4F3F-9B83-9FEC48D589C6}"/>
    <cellStyle name="Normal 7 8 4" xfId="3703" xr:uid="{EDF71758-9C8E-4DAF-973D-0CD49AC03881}"/>
    <cellStyle name="Normal 7 8 5" xfId="3704" xr:uid="{3A89FC6C-949F-4BBF-B14D-A7F49FD0E30E}"/>
    <cellStyle name="Normal 7 8 6" xfId="3705" xr:uid="{91FAF281-03C4-4711-98B1-5DCEB249C987}"/>
    <cellStyle name="Normal 7 9" xfId="373" xr:uid="{ADD03040-0B03-473C-9749-0CF19578CB81}"/>
    <cellStyle name="Normal 7 9 2" xfId="1964" xr:uid="{C7B3C478-F8D9-4FD0-BABA-BD8A18389D81}"/>
    <cellStyle name="Normal 7 9 2 2" xfId="3706" xr:uid="{69C774B2-2230-4E5B-AF85-34D8626BD72B}"/>
    <cellStyle name="Normal 7 9 2 2 2" xfId="4408" xr:uid="{D40CD35D-595C-437C-BEFE-971BF6FA8A07}"/>
    <cellStyle name="Normal 7 9 2 2 2 2" xfId="6386" xr:uid="{3726B278-DBA7-4F7E-B8FB-2127F5BAFA43}"/>
    <cellStyle name="Normal 7 9 2 2 3" xfId="4687" xr:uid="{7E7837C2-0074-4CDC-B78F-B8C84BBEA0BF}"/>
    <cellStyle name="Normal 7 9 2 3" xfId="3707" xr:uid="{CA160636-FCDC-4209-9AC5-E05B8282DA1D}"/>
    <cellStyle name="Normal 7 9 2 4" xfId="3708" xr:uid="{96AD8E69-71CE-46F1-8D0F-E6042A2B9957}"/>
    <cellStyle name="Normal 7 9 3" xfId="3709" xr:uid="{2742843A-6BB4-4640-8024-BBC43F5393FE}"/>
    <cellStyle name="Normal 7 9 3 2" xfId="6741" xr:uid="{9EEE16C9-7873-4522-AFB3-E55C90A603E9}"/>
    <cellStyle name="Normal 7 9 4" xfId="3710" xr:uid="{89D926F0-845F-4413-B116-E97D82B70595}"/>
    <cellStyle name="Normal 7 9 4 2" xfId="4578" xr:uid="{4DB684DA-2671-47A5-A0B6-07377895E06C}"/>
    <cellStyle name="Normal 7 9 4 2 2" xfId="6640" xr:uid="{57E653AE-09B6-4C88-8303-BA43C7AC10D8}"/>
    <cellStyle name="Normal 7 9 4 3" xfId="4688" xr:uid="{E04207CD-87D9-4729-BA5B-2D5619719A01}"/>
    <cellStyle name="Normal 7 9 4 4" xfId="4607" xr:uid="{C4EF5A22-B1BF-4E08-B407-9B30FFB156F3}"/>
    <cellStyle name="Normal 7 9 4 4 2" xfId="6443" xr:uid="{E974020B-BB30-44AA-AE70-4CF87F82971E}"/>
    <cellStyle name="Normal 7 9 5" xfId="3711" xr:uid="{798F0236-B89A-4700-B493-2528E7C730D6}"/>
    <cellStyle name="Normal 8" xfId="146" xr:uid="{61375D8B-CEBF-4E1A-8B53-78434D55453F}"/>
    <cellStyle name="Normal 8 10" xfId="1965" xr:uid="{D0C497DE-65D3-4334-87CC-CFC7207478ED}"/>
    <cellStyle name="Normal 8 10 2" xfId="3712" xr:uid="{4CC1257D-8854-41FB-B35D-065A5D76B00B}"/>
    <cellStyle name="Normal 8 10 2 2" xfId="6069" xr:uid="{E215A0DE-D173-4920-B1D8-360470A54114}"/>
    <cellStyle name="Normal 8 10 3" xfId="3713" xr:uid="{04CC3741-C6B1-4056-A5F1-7B586283FCA1}"/>
    <cellStyle name="Normal 8 10 4" xfId="3714" xr:uid="{7B53640D-4344-4998-8F89-5CCA26090C39}"/>
    <cellStyle name="Normal 8 11" xfId="3715" xr:uid="{99DA0D92-CD04-42E1-B68A-8F35140B52C3}"/>
    <cellStyle name="Normal 8 11 2" xfId="3716" xr:uid="{8CFB7140-F1F5-4BF2-A322-48D4B459FBAE}"/>
    <cellStyle name="Normal 8 11 3" xfId="3717" xr:uid="{8AF8DA7A-1BCC-405D-B127-52ED50E72D9F}"/>
    <cellStyle name="Normal 8 11 4" xfId="3718" xr:uid="{075EAFCF-9A5E-4D96-AC27-FD5445A7C492}"/>
    <cellStyle name="Normal 8 12" xfId="3719" xr:uid="{A0C48BD2-E180-4BA2-A864-D3CADF02DB0D}"/>
    <cellStyle name="Normal 8 12 2" xfId="3720" xr:uid="{33E5FD65-85F2-4237-BBD9-6DE2F603D806}"/>
    <cellStyle name="Normal 8 13" xfId="3721" xr:uid="{7002053C-E88F-43A4-BE9C-F7584DD44418}"/>
    <cellStyle name="Normal 8 14" xfId="3722" xr:uid="{14EDF29B-6067-45C9-AA45-D58A0043DD9C}"/>
    <cellStyle name="Normal 8 15" xfId="3723" xr:uid="{05A15832-ECD0-4915-A4C5-552A6A955CF1}"/>
    <cellStyle name="Normal 8 2" xfId="147" xr:uid="{017695A7-ECB2-4368-B10B-CA52FBCBAB36}"/>
    <cellStyle name="Normal 8 2 10" xfId="3724" xr:uid="{30302083-04C0-4C6D-A76E-426B5EE5AD71}"/>
    <cellStyle name="Normal 8 2 11" xfId="3725" xr:uid="{9991CE1E-E824-4BEC-9F45-0D542A9B088A}"/>
    <cellStyle name="Normal 8 2 2" xfId="148" xr:uid="{C4657C3D-A3B7-4B6B-817E-BA4014D9501E}"/>
    <cellStyle name="Normal 8 2 2 2" xfId="149" xr:uid="{9830F812-6726-4A8A-9824-02A5E6E26BD0}"/>
    <cellStyle name="Normal 8 2 2 2 2" xfId="374" xr:uid="{6ED8EABE-6318-4DC7-A0E1-DA8DC9BAECEB}"/>
    <cellStyle name="Normal 8 2 2 2 2 2" xfId="751" xr:uid="{07D2E65B-A312-4FFB-A075-EBBCC609BBC2}"/>
    <cellStyle name="Normal 8 2 2 2 2 2 2" xfId="752" xr:uid="{0F089054-1DC0-4406-BF16-419EE41CE502}"/>
    <cellStyle name="Normal 8 2 2 2 2 2 2 2" xfId="1966" xr:uid="{C2517EDA-3CD2-4222-B4D8-D3ECBD9BF3CE}"/>
    <cellStyle name="Normal 8 2 2 2 2 2 2 2 2" xfId="1967" xr:uid="{71E89551-B471-4A64-9586-9D2E5D1FC1E0}"/>
    <cellStyle name="Normal 8 2 2 2 2 2 2 2 2 2" xfId="5825" xr:uid="{56A1611F-4FF4-4929-A355-190378C8F95C}"/>
    <cellStyle name="Normal 8 2 2 2 2 2 2 2 3" xfId="5826" xr:uid="{5FB837C5-BD96-42EF-9E3A-84D1A52B1502}"/>
    <cellStyle name="Normal 8 2 2 2 2 2 2 3" xfId="1968" xr:uid="{C63C316F-1D39-4EE4-AD29-2B21380631DB}"/>
    <cellStyle name="Normal 8 2 2 2 2 2 2 3 2" xfId="5827" xr:uid="{EA6F5C4B-BEDD-4E6D-96A2-E76738BDCFF1}"/>
    <cellStyle name="Normal 8 2 2 2 2 2 2 4" xfId="5828" xr:uid="{1CA33091-8E23-4074-8503-5B3B11DDB794}"/>
    <cellStyle name="Normal 8 2 2 2 2 2 3" xfId="1969" xr:uid="{5AE2DAE0-992F-431B-A581-67683524090B}"/>
    <cellStyle name="Normal 8 2 2 2 2 2 3 2" xfId="1970" xr:uid="{78B4A09A-7D00-470C-9F34-B85A7EA19728}"/>
    <cellStyle name="Normal 8 2 2 2 2 2 3 2 2" xfId="5829" xr:uid="{34ECAD92-6BB0-486F-84BA-1CEF36AFF5BF}"/>
    <cellStyle name="Normal 8 2 2 2 2 2 3 3" xfId="5830" xr:uid="{1E22913C-D615-4CEB-96CC-7FF553E3B781}"/>
    <cellStyle name="Normal 8 2 2 2 2 2 4" xfId="1971" xr:uid="{65A18119-F6A5-4607-BA31-5A192F29CFFF}"/>
    <cellStyle name="Normal 8 2 2 2 2 2 4 2" xfId="5831" xr:uid="{70B939E4-0BF6-4DEC-B5A8-E4BC11EEF328}"/>
    <cellStyle name="Normal 8 2 2 2 2 2 5" xfId="5832" xr:uid="{8A315E7D-8966-464E-97E8-18E0964D0968}"/>
    <cellStyle name="Normal 8 2 2 2 2 3" xfId="753" xr:uid="{BF68D1C9-4607-4701-9037-421B6E1D262E}"/>
    <cellStyle name="Normal 8 2 2 2 2 3 2" xfId="1972" xr:uid="{7B81E662-903E-48D0-82F7-F6154E83C1A3}"/>
    <cellStyle name="Normal 8 2 2 2 2 3 2 2" xfId="1973" xr:uid="{88928733-7C35-4D74-972B-1E76BE91A382}"/>
    <cellStyle name="Normal 8 2 2 2 2 3 2 2 2" xfId="5833" xr:uid="{62DF93E6-E16E-4B31-B218-4D0745BA5593}"/>
    <cellStyle name="Normal 8 2 2 2 2 3 2 3" xfId="5834" xr:uid="{A6B1B333-F85E-4CB2-936C-8404562F527C}"/>
    <cellStyle name="Normal 8 2 2 2 2 3 3" xfId="1974" xr:uid="{D6777A70-87BC-42A2-B413-EB3F98F68E87}"/>
    <cellStyle name="Normal 8 2 2 2 2 3 3 2" xfId="5835" xr:uid="{7ED19A77-E45C-4F1E-AAE7-5058FA14FB41}"/>
    <cellStyle name="Normal 8 2 2 2 2 3 4" xfId="3726" xr:uid="{912C0A97-DD1E-4F04-BD73-2A5C021DE412}"/>
    <cellStyle name="Normal 8 2 2 2 2 4" xfId="1975" xr:uid="{A6C1D317-5ACE-488A-8114-80779FB445E0}"/>
    <cellStyle name="Normal 8 2 2 2 2 4 2" xfId="1976" xr:uid="{1DFC9DA6-58A7-4933-910E-16C586C59FC4}"/>
    <cellStyle name="Normal 8 2 2 2 2 4 2 2" xfId="5836" xr:uid="{B9B11122-2FFB-49B0-BA8E-741BC4A3E7AB}"/>
    <cellStyle name="Normal 8 2 2 2 2 4 3" xfId="5837" xr:uid="{B9776F2A-838A-4513-A11C-3D2C179B2140}"/>
    <cellStyle name="Normal 8 2 2 2 2 5" xfId="1977" xr:uid="{4D02F307-97A0-4496-B24D-46B7AA884E7D}"/>
    <cellStyle name="Normal 8 2 2 2 2 5 2" xfId="5838" xr:uid="{85B450B1-4B58-40F3-AAF8-7508888F7850}"/>
    <cellStyle name="Normal 8 2 2 2 2 6" xfId="3727" xr:uid="{23D321FA-7C6A-4108-93B6-91F89C179B83}"/>
    <cellStyle name="Normal 8 2 2 2 3" xfId="375" xr:uid="{7F209DB4-4977-4C09-BAB7-DC4062008A58}"/>
    <cellStyle name="Normal 8 2 2 2 3 2" xfId="754" xr:uid="{13E420D2-0735-4BA7-B88E-46DB8DCFEE97}"/>
    <cellStyle name="Normal 8 2 2 2 3 2 2" xfId="755" xr:uid="{E84F4E18-EE55-4186-AF4E-BC9B4C5A6ECB}"/>
    <cellStyle name="Normal 8 2 2 2 3 2 2 2" xfId="1978" xr:uid="{2DA096F6-99BA-4B34-9B69-438432DED3F4}"/>
    <cellStyle name="Normal 8 2 2 2 3 2 2 2 2" xfId="1979" xr:uid="{9F7B194C-0191-48D9-9DC6-6F4DC8DE3B5D}"/>
    <cellStyle name="Normal 8 2 2 2 3 2 2 3" xfId="1980" xr:uid="{B89FABCB-2B33-400B-ADBF-717EF382B7B0}"/>
    <cellStyle name="Normal 8 2 2 2 3 2 3" xfId="1981" xr:uid="{F8C502E9-2AD2-4CA7-B049-D1E51FD6FC62}"/>
    <cellStyle name="Normal 8 2 2 2 3 2 3 2" xfId="1982" xr:uid="{012C2304-35B0-4D6A-9359-35AB9C3498B1}"/>
    <cellStyle name="Normal 8 2 2 2 3 2 4" xfId="1983" xr:uid="{EC40F91F-4635-4491-A544-31F121936878}"/>
    <cellStyle name="Normal 8 2 2 2 3 3" xfId="756" xr:uid="{4396DDC0-A825-4AF8-AC6F-86BE38269C97}"/>
    <cellStyle name="Normal 8 2 2 2 3 3 2" xfId="1984" xr:uid="{08E31C91-95C7-4552-8FF8-DED4E62D8A95}"/>
    <cellStyle name="Normal 8 2 2 2 3 3 2 2" xfId="1985" xr:uid="{C3E07D18-78F9-4F0A-82C8-A6B7BB8552F9}"/>
    <cellStyle name="Normal 8 2 2 2 3 3 3" xfId="1986" xr:uid="{9A355D4E-839A-4C9F-9D59-D5E3224BF32F}"/>
    <cellStyle name="Normal 8 2 2 2 3 4" xfId="1987" xr:uid="{4062DAE3-A04D-45A0-88B0-FCE0AE43D397}"/>
    <cellStyle name="Normal 8 2 2 2 3 4 2" xfId="1988" xr:uid="{876D888F-57D6-44A8-844D-8046CB287E4B}"/>
    <cellStyle name="Normal 8 2 2 2 3 5" xfId="1989" xr:uid="{402B71FD-8433-437D-BAA0-C114080EEF96}"/>
    <cellStyle name="Normal 8 2 2 2 4" xfId="757" xr:uid="{D1D36F38-AF1B-4383-8FA7-9B061BD53877}"/>
    <cellStyle name="Normal 8 2 2 2 4 2" xfId="758" xr:uid="{FD2A64D9-0841-4884-A3B4-D0835F55F975}"/>
    <cellStyle name="Normal 8 2 2 2 4 2 2" xfId="1990" xr:uid="{60EA7052-293E-49C0-B705-EFE76416F394}"/>
    <cellStyle name="Normal 8 2 2 2 4 2 2 2" xfId="1991" xr:uid="{C3B83A95-9944-4195-AFE2-8927F1D253DF}"/>
    <cellStyle name="Normal 8 2 2 2 4 2 3" xfId="1992" xr:uid="{6AFB2952-642A-4095-93A2-3223385A70CC}"/>
    <cellStyle name="Normal 8 2 2 2 4 3" xfId="1993" xr:uid="{739FAFBE-70B6-423D-8CEC-45802486FD88}"/>
    <cellStyle name="Normal 8 2 2 2 4 3 2" xfId="1994" xr:uid="{8B328E70-6934-4BB2-B2B4-A852E088F7A0}"/>
    <cellStyle name="Normal 8 2 2 2 4 4" xfId="1995" xr:uid="{A5DBCCF9-ED62-4DAA-853B-355045541DB5}"/>
    <cellStyle name="Normal 8 2 2 2 5" xfId="759" xr:uid="{8B3439C8-1747-4C73-A0DA-F4C9540C8E1D}"/>
    <cellStyle name="Normal 8 2 2 2 5 2" xfId="1996" xr:uid="{067347CB-369E-4853-A73F-5069EF4A4A50}"/>
    <cellStyle name="Normal 8 2 2 2 5 2 2" xfId="1997" xr:uid="{73EE525E-915F-4355-B312-A5F55A9D88CE}"/>
    <cellStyle name="Normal 8 2 2 2 5 3" xfId="1998" xr:uid="{39192890-926E-4563-8C55-0F7AAAB11805}"/>
    <cellStyle name="Normal 8 2 2 2 5 4" xfId="3728" xr:uid="{48F96A3A-AE11-4B0D-B553-C25237DCAC10}"/>
    <cellStyle name="Normal 8 2 2 2 6" xfId="1999" xr:uid="{BB5D61AD-7ED4-452D-9E08-8AD82EAE3381}"/>
    <cellStyle name="Normal 8 2 2 2 6 2" xfId="2000" xr:uid="{9EDF6E9C-16DA-4ABA-A830-02C6BBFE7FE6}"/>
    <cellStyle name="Normal 8 2 2 2 7" xfId="2001" xr:uid="{3E57A951-D143-4DBF-8C93-7AE49FEB9653}"/>
    <cellStyle name="Normal 8 2 2 2 8" xfId="3729" xr:uid="{BB10C6A7-7046-48CF-B013-C66177CB5F7C}"/>
    <cellStyle name="Normal 8 2 2 3" xfId="376" xr:uid="{EC982CA3-E595-4EE3-859D-0F1E34DD0658}"/>
    <cellStyle name="Normal 8 2 2 3 2" xfId="760" xr:uid="{B15F8B8E-1A9E-4123-AB49-42532DC1B638}"/>
    <cellStyle name="Normal 8 2 2 3 2 2" xfId="761" xr:uid="{49676EA2-9D2F-4301-A2DF-3EA3831C06DE}"/>
    <cellStyle name="Normal 8 2 2 3 2 2 2" xfId="2002" xr:uid="{E7F1E1A1-3D4E-4583-8F43-E0D44A147FA0}"/>
    <cellStyle name="Normal 8 2 2 3 2 2 2 2" xfId="2003" xr:uid="{3127A3B7-3569-410C-B83E-BD39DCA46EF8}"/>
    <cellStyle name="Normal 8 2 2 3 2 2 2 2 2" xfId="5839" xr:uid="{883CFFCE-1B91-4008-AF59-C3CBC5EAE8A4}"/>
    <cellStyle name="Normal 8 2 2 3 2 2 2 3" xfId="5840" xr:uid="{FE840606-1DAC-46BF-90AC-355D70246D4E}"/>
    <cellStyle name="Normal 8 2 2 3 2 2 3" xfId="2004" xr:uid="{F222F720-45D4-4DC4-9DD2-C452B52D5683}"/>
    <cellStyle name="Normal 8 2 2 3 2 2 3 2" xfId="5841" xr:uid="{9C704001-FB2A-4EA4-812A-39F6CB635F7F}"/>
    <cellStyle name="Normal 8 2 2 3 2 2 4" xfId="5842" xr:uid="{9C36BB2A-F029-48C0-945E-C65D213E88B7}"/>
    <cellStyle name="Normal 8 2 2 3 2 3" xfId="2005" xr:uid="{0F7E9083-8131-43DA-B4B3-5879EB8F6270}"/>
    <cellStyle name="Normal 8 2 2 3 2 3 2" xfId="2006" xr:uid="{BF364F09-E676-4C61-B737-D9F07A886B36}"/>
    <cellStyle name="Normal 8 2 2 3 2 3 2 2" xfId="5843" xr:uid="{8C868E9F-23C6-44EC-806C-D7C1D49779D4}"/>
    <cellStyle name="Normal 8 2 2 3 2 3 3" xfId="5844" xr:uid="{BF8E407F-25D9-47FE-B353-AB3C1600F60B}"/>
    <cellStyle name="Normal 8 2 2 3 2 4" xfId="2007" xr:uid="{8D01C91D-D455-47ED-9F8E-A5A46B57588C}"/>
    <cellStyle name="Normal 8 2 2 3 2 4 2" xfId="5845" xr:uid="{2EB851BF-EB21-4FFE-9F4A-EE162073CD26}"/>
    <cellStyle name="Normal 8 2 2 3 2 5" xfId="5846" xr:uid="{051DE11B-EC32-41CF-A255-9D6F9C8CDEDB}"/>
    <cellStyle name="Normal 8 2 2 3 3" xfId="762" xr:uid="{3C051288-7FD5-4578-9079-93FB98DFDDFB}"/>
    <cellStyle name="Normal 8 2 2 3 3 2" xfId="2008" xr:uid="{BEBE6E38-A327-4A0E-9010-E4D052F8DF96}"/>
    <cellStyle name="Normal 8 2 2 3 3 2 2" xfId="2009" xr:uid="{1C684A9A-5675-4166-9319-5D40EE66CE7F}"/>
    <cellStyle name="Normal 8 2 2 3 3 2 2 2" xfId="5847" xr:uid="{C3D015E2-01FB-4197-8C96-B2663C53BB3B}"/>
    <cellStyle name="Normal 8 2 2 3 3 2 3" xfId="5848" xr:uid="{7DED9EA4-3F5A-4B96-BF37-B7A8200FFB5E}"/>
    <cellStyle name="Normal 8 2 2 3 3 3" xfId="2010" xr:uid="{4C64232E-7DC3-446C-945F-8DBE3D2DD5D2}"/>
    <cellStyle name="Normal 8 2 2 3 3 3 2" xfId="5849" xr:uid="{267A2163-4B0C-409E-BD9D-695743790610}"/>
    <cellStyle name="Normal 8 2 2 3 3 4" xfId="3730" xr:uid="{D0307B6A-9E4E-4D8C-8F94-B63A2A5DC45E}"/>
    <cellStyle name="Normal 8 2 2 3 4" xfId="2011" xr:uid="{CC317DD0-9495-484A-99A5-87EA1010F632}"/>
    <cellStyle name="Normal 8 2 2 3 4 2" xfId="2012" xr:uid="{5DA373B3-623A-4FBF-98D1-59149C657562}"/>
    <cellStyle name="Normal 8 2 2 3 4 2 2" xfId="5850" xr:uid="{C2FB2394-C640-4420-B3AF-6D84F4CFD530}"/>
    <cellStyle name="Normal 8 2 2 3 4 3" xfId="5851" xr:uid="{5F1E8AF1-E8ED-4B0C-ABB6-D4F58B7A199F}"/>
    <cellStyle name="Normal 8 2 2 3 5" xfId="2013" xr:uid="{EB5B98C9-064E-4BE7-985A-66ED28F26340}"/>
    <cellStyle name="Normal 8 2 2 3 5 2" xfId="5852" xr:uid="{E8086FA8-ED1E-48ED-98F0-A8BBDD3E48CE}"/>
    <cellStyle name="Normal 8 2 2 3 6" xfId="3731" xr:uid="{ECAE46F7-0CAD-421C-9342-F11C127BD303}"/>
    <cellStyle name="Normal 8 2 2 4" xfId="377" xr:uid="{60172EEF-83DC-497A-8C79-CBB54C068E7A}"/>
    <cellStyle name="Normal 8 2 2 4 2" xfId="763" xr:uid="{17AB499B-F5BB-44C4-A398-30777C3582E1}"/>
    <cellStyle name="Normal 8 2 2 4 2 2" xfId="764" xr:uid="{681235C0-D5B9-4C41-85A1-3B220B159952}"/>
    <cellStyle name="Normal 8 2 2 4 2 2 2" xfId="2014" xr:uid="{DE6BF397-9963-4F42-9C84-7A0F23E0F92D}"/>
    <cellStyle name="Normal 8 2 2 4 2 2 2 2" xfId="2015" xr:uid="{3D011A39-C603-47B9-9A10-2DFAAD28424B}"/>
    <cellStyle name="Normal 8 2 2 4 2 2 3" xfId="2016" xr:uid="{7D122BE5-2C30-4540-9A08-6B1755B26719}"/>
    <cellStyle name="Normal 8 2 2 4 2 3" xfId="2017" xr:uid="{0EBD93D7-570A-4BF4-A848-2B9D7F167447}"/>
    <cellStyle name="Normal 8 2 2 4 2 3 2" xfId="2018" xr:uid="{9CCD89EF-4110-4825-8838-030D1A392EE6}"/>
    <cellStyle name="Normal 8 2 2 4 2 4" xfId="2019" xr:uid="{A4A1D235-524E-4ACB-82AE-22441B6C5F8B}"/>
    <cellStyle name="Normal 8 2 2 4 3" xfId="765" xr:uid="{E2CA4880-B46A-4AE1-ACA1-B861150A6A9B}"/>
    <cellStyle name="Normal 8 2 2 4 3 2" xfId="2020" xr:uid="{AF064E28-948A-44EE-9E8E-FD7EE6A01CA4}"/>
    <cellStyle name="Normal 8 2 2 4 3 2 2" xfId="2021" xr:uid="{5BB8E5D1-1E4D-4A9E-A6DF-B902CE3DDD8D}"/>
    <cellStyle name="Normal 8 2 2 4 3 3" xfId="2022" xr:uid="{97CE8ABD-AB2D-42BA-8052-BAD560C0CF40}"/>
    <cellStyle name="Normal 8 2 2 4 4" xfId="2023" xr:uid="{36934F99-7210-4F37-97EB-1BA8DFAEAB65}"/>
    <cellStyle name="Normal 8 2 2 4 4 2" xfId="2024" xr:uid="{8538E6F7-1B9A-495A-820B-0D35ABDAD946}"/>
    <cellStyle name="Normal 8 2 2 4 5" xfId="2025" xr:uid="{618B1473-9DAD-4382-8398-2F15FB636BD0}"/>
    <cellStyle name="Normal 8 2 2 5" xfId="378" xr:uid="{E702FC97-4440-4058-8FCA-8456126BB8C2}"/>
    <cellStyle name="Normal 8 2 2 5 2" xfId="766" xr:uid="{B932046B-9707-4EF6-A667-75AF55F44438}"/>
    <cellStyle name="Normal 8 2 2 5 2 2" xfId="2026" xr:uid="{CDF4E495-3C50-4EDD-A0A6-695EB2A6FD20}"/>
    <cellStyle name="Normal 8 2 2 5 2 2 2" xfId="2027" xr:uid="{5A81D52C-2AF6-4BD1-913A-2282BCF03574}"/>
    <cellStyle name="Normal 8 2 2 5 2 3" xfId="2028" xr:uid="{248E7FE2-6525-42DB-8D9A-D4C1B3A0101D}"/>
    <cellStyle name="Normal 8 2 2 5 3" xfId="2029" xr:uid="{BF7FCFC2-51B8-4DEA-9566-208569560065}"/>
    <cellStyle name="Normal 8 2 2 5 3 2" xfId="2030" xr:uid="{248E1536-4A5C-45F1-8637-7CDB28847E32}"/>
    <cellStyle name="Normal 8 2 2 5 4" xfId="2031" xr:uid="{20180A8C-49C9-4CB6-BCDE-A07D5C0B5B3D}"/>
    <cellStyle name="Normal 8 2 2 6" xfId="767" xr:uid="{30ABE59B-FBBB-4C32-8A0C-7DE9098B923B}"/>
    <cellStyle name="Normal 8 2 2 6 2" xfId="2032" xr:uid="{44103FD3-8C32-4745-850C-8CB572A570BE}"/>
    <cellStyle name="Normal 8 2 2 6 2 2" xfId="2033" xr:uid="{784E0873-5D1B-43B8-B39D-28B12EC991DF}"/>
    <cellStyle name="Normal 8 2 2 6 3" xfId="2034" xr:uid="{64589682-FA01-4D65-B57F-B4244DE20388}"/>
    <cellStyle name="Normal 8 2 2 6 4" xfId="3732" xr:uid="{58E9EF2A-8E83-401D-8B21-1593ED626C06}"/>
    <cellStyle name="Normal 8 2 2 7" xfId="2035" xr:uid="{B784E6B4-6459-4536-AF96-22C17C278F57}"/>
    <cellStyle name="Normal 8 2 2 7 2" xfId="2036" xr:uid="{9638613E-43AD-4522-AD67-DA45B26D7AFC}"/>
    <cellStyle name="Normal 8 2 2 8" xfId="2037" xr:uid="{5A689142-7F65-488D-BD69-8F5DCB18B76A}"/>
    <cellStyle name="Normal 8 2 2 9" xfId="3733" xr:uid="{BA1F5BB8-1F4F-4018-8D3B-007398255C6A}"/>
    <cellStyle name="Normal 8 2 3" xfId="150" xr:uid="{C93DEA5C-3FDF-4147-B52D-1820AFD5C7C1}"/>
    <cellStyle name="Normal 8 2 3 2" xfId="151" xr:uid="{281A96FE-CAAB-416A-9235-73F7850A8F99}"/>
    <cellStyle name="Normal 8 2 3 2 2" xfId="768" xr:uid="{395CFCF6-E87D-4AEB-B2B9-72093B448E21}"/>
    <cellStyle name="Normal 8 2 3 2 2 2" xfId="769" xr:uid="{8C425984-E8C9-412A-B042-D863EBCFC51B}"/>
    <cellStyle name="Normal 8 2 3 2 2 2 2" xfId="2038" xr:uid="{B650186C-F5F8-48A0-85AF-CDFB7D0621FB}"/>
    <cellStyle name="Normal 8 2 3 2 2 2 2 2" xfId="2039" xr:uid="{59286768-A8B7-45F0-9D34-B6CD7984468D}"/>
    <cellStyle name="Normal 8 2 3 2 2 2 2 2 2" xfId="5853" xr:uid="{992C5731-4472-499A-BB8F-D7C4703C8C3D}"/>
    <cellStyle name="Normal 8 2 3 2 2 2 2 3" xfId="5854" xr:uid="{CAA9D15C-8CC0-4E00-A77E-0E65D583EEA1}"/>
    <cellStyle name="Normal 8 2 3 2 2 2 3" xfId="2040" xr:uid="{D7A1BEB5-1201-484C-AD9E-1C9D535E4140}"/>
    <cellStyle name="Normal 8 2 3 2 2 2 3 2" xfId="5855" xr:uid="{80C41730-B025-4CBC-B9CE-803604B2FFF2}"/>
    <cellStyle name="Normal 8 2 3 2 2 2 4" xfId="5856" xr:uid="{3F5FBD03-F8D8-468E-96B3-E06A22136EBA}"/>
    <cellStyle name="Normal 8 2 3 2 2 3" xfId="2041" xr:uid="{A91490BD-F531-4014-AB25-6BACD622FB0B}"/>
    <cellStyle name="Normal 8 2 3 2 2 3 2" xfId="2042" xr:uid="{4F2EBC67-6930-497D-80DF-4EA02C831C16}"/>
    <cellStyle name="Normal 8 2 3 2 2 3 2 2" xfId="5857" xr:uid="{C272F8EE-CF77-480F-8998-4D994A8E1327}"/>
    <cellStyle name="Normal 8 2 3 2 2 3 3" xfId="5858" xr:uid="{36C5C881-738D-4151-AB83-04B4DB0D90FF}"/>
    <cellStyle name="Normal 8 2 3 2 2 4" xfId="2043" xr:uid="{76CB1C78-909A-4035-BCDA-D1391A4B066C}"/>
    <cellStyle name="Normal 8 2 3 2 2 4 2" xfId="5859" xr:uid="{247A121B-5ED7-4CDE-9D8A-A55BF0F4C61D}"/>
    <cellStyle name="Normal 8 2 3 2 2 5" xfId="5860" xr:uid="{8FB2CF54-D982-47F4-B646-29D5B1BD55E8}"/>
    <cellStyle name="Normal 8 2 3 2 3" xfId="770" xr:uid="{A5EDEEFD-DAE3-4807-A650-7311C92CCD72}"/>
    <cellStyle name="Normal 8 2 3 2 3 2" xfId="2044" xr:uid="{C6A5619F-31A6-487B-A9A8-B8180ED3942B}"/>
    <cellStyle name="Normal 8 2 3 2 3 2 2" xfId="2045" xr:uid="{B53073A5-96DD-48D5-A4F5-C1AF1639E999}"/>
    <cellStyle name="Normal 8 2 3 2 3 2 2 2" xfId="5861" xr:uid="{119E07E8-3192-4A93-8C1A-901EB0A0FB2D}"/>
    <cellStyle name="Normal 8 2 3 2 3 2 3" xfId="5862" xr:uid="{77F59F0C-1F33-4E0E-AE2D-2A8268A4BB2B}"/>
    <cellStyle name="Normal 8 2 3 2 3 3" xfId="2046" xr:uid="{D9CB59B5-176D-4F25-AC27-9EA88A4AB760}"/>
    <cellStyle name="Normal 8 2 3 2 3 3 2" xfId="5863" xr:uid="{D7855A9E-19C0-4710-BEF6-FD856B2BD377}"/>
    <cellStyle name="Normal 8 2 3 2 3 4" xfId="3734" xr:uid="{3F46D978-FC30-456E-BE1C-E3AF68E99AA7}"/>
    <cellStyle name="Normal 8 2 3 2 4" xfId="2047" xr:uid="{EAD5E221-D6DD-4F63-9656-D914E10A0CD7}"/>
    <cellStyle name="Normal 8 2 3 2 4 2" xfId="2048" xr:uid="{E3D48324-AAB4-4E72-B147-D628F2E8248E}"/>
    <cellStyle name="Normal 8 2 3 2 4 2 2" xfId="5864" xr:uid="{8910CED6-FAC5-4F4B-8928-58876EE64B70}"/>
    <cellStyle name="Normal 8 2 3 2 4 3" xfId="5865" xr:uid="{C8D83687-2C0C-4121-AFD8-B379FA75F5AA}"/>
    <cellStyle name="Normal 8 2 3 2 5" xfId="2049" xr:uid="{B0D9304A-358E-48E6-91AF-12244CD2ADC6}"/>
    <cellStyle name="Normal 8 2 3 2 5 2" xfId="5866" xr:uid="{DFF83A03-C113-47E3-AE97-85E3F1795DB0}"/>
    <cellStyle name="Normal 8 2 3 2 6" xfId="3735" xr:uid="{9FDF37A7-0F1D-4F0A-9C28-96556E376C35}"/>
    <cellStyle name="Normal 8 2 3 3" xfId="379" xr:uid="{C01E852A-7E27-48B0-8B60-36EBCDFA8DEA}"/>
    <cellStyle name="Normal 8 2 3 3 2" xfId="771" xr:uid="{B8197E46-1B57-4CBA-A127-E94179D184AF}"/>
    <cellStyle name="Normal 8 2 3 3 2 2" xfId="772" xr:uid="{5287BD79-7DD5-4F6E-B8C8-A13E087F7F89}"/>
    <cellStyle name="Normal 8 2 3 3 2 2 2" xfId="2050" xr:uid="{249384DA-01F5-4647-9B47-0015DD6312BE}"/>
    <cellStyle name="Normal 8 2 3 3 2 2 2 2" xfId="2051" xr:uid="{72AE55E4-0BDA-4D6B-BEBC-363DCD96DE76}"/>
    <cellStyle name="Normal 8 2 3 3 2 2 3" xfId="2052" xr:uid="{45B08742-FC04-48C7-A5EA-D292C9D10448}"/>
    <cellStyle name="Normal 8 2 3 3 2 3" xfId="2053" xr:uid="{20C63FF1-7B6E-4847-9C67-D5AB350C1AE5}"/>
    <cellStyle name="Normal 8 2 3 3 2 3 2" xfId="2054" xr:uid="{34CA1BD9-690A-4385-AF6D-8C986492BA2D}"/>
    <cellStyle name="Normal 8 2 3 3 2 4" xfId="2055" xr:uid="{61629C1F-0D82-40FC-8CEB-8A5C365F8592}"/>
    <cellStyle name="Normal 8 2 3 3 3" xfId="773" xr:uid="{5D525BB7-1E79-4BAE-9488-D514C51C279F}"/>
    <cellStyle name="Normal 8 2 3 3 3 2" xfId="2056" xr:uid="{8F6F516E-8757-4E16-974E-DED07BA60473}"/>
    <cellStyle name="Normal 8 2 3 3 3 2 2" xfId="2057" xr:uid="{4E602D57-823E-4AB5-8028-8F7284FF04AF}"/>
    <cellStyle name="Normal 8 2 3 3 3 3" xfId="2058" xr:uid="{CBF46F45-531A-490A-816D-FA0118B5B07F}"/>
    <cellStyle name="Normal 8 2 3 3 4" xfId="2059" xr:uid="{4910A023-4649-469B-8F52-823CC29272E3}"/>
    <cellStyle name="Normal 8 2 3 3 4 2" xfId="2060" xr:uid="{0BF4D227-45BD-4BFA-99AB-49FD0203CC52}"/>
    <cellStyle name="Normal 8 2 3 3 5" xfId="2061" xr:uid="{E8CCD602-B8B9-4B44-9889-818BFF38AA80}"/>
    <cellStyle name="Normal 8 2 3 4" xfId="380" xr:uid="{CFB3A539-D4F4-4F3E-AA73-B4BBF74550D7}"/>
    <cellStyle name="Normal 8 2 3 4 2" xfId="774" xr:uid="{2A6E6644-EEE1-417A-B81C-352FFBA6407A}"/>
    <cellStyle name="Normal 8 2 3 4 2 2" xfId="2062" xr:uid="{8C61AADC-6C0C-4501-AFA3-9C9C0F620D68}"/>
    <cellStyle name="Normal 8 2 3 4 2 2 2" xfId="2063" xr:uid="{729A5773-68B1-4CA5-A5C4-1D9088BF0221}"/>
    <cellStyle name="Normal 8 2 3 4 2 3" xfId="2064" xr:uid="{0C150236-46EC-4772-98C9-B7429A555CE5}"/>
    <cellStyle name="Normal 8 2 3 4 3" xfId="2065" xr:uid="{B73DAA08-ADA4-4DE2-A053-0DAB3338D503}"/>
    <cellStyle name="Normal 8 2 3 4 3 2" xfId="2066" xr:uid="{04DECB6C-1601-4300-AD90-3FEB8F2C639B}"/>
    <cellStyle name="Normal 8 2 3 4 4" xfId="2067" xr:uid="{75C69102-81B7-4F3B-BC94-99DCC50EC5AA}"/>
    <cellStyle name="Normal 8 2 3 5" xfId="775" xr:uid="{2DDB56F9-2D9E-4FB0-BD66-959CFABEEBE7}"/>
    <cellStyle name="Normal 8 2 3 5 2" xfId="2068" xr:uid="{C8EDA798-8E67-435F-9156-FF8D1F62F9EA}"/>
    <cellStyle name="Normal 8 2 3 5 2 2" xfId="2069" xr:uid="{06CB69A1-4FF7-4E28-812E-EADA156BBB11}"/>
    <cellStyle name="Normal 8 2 3 5 3" xfId="2070" xr:uid="{7625A893-1692-464D-A87A-06D43292A839}"/>
    <cellStyle name="Normal 8 2 3 5 4" xfId="3736" xr:uid="{F8BAE645-4652-40BE-945E-D3100EABD0D7}"/>
    <cellStyle name="Normal 8 2 3 6" xfId="2071" xr:uid="{8C054B70-3CC7-4968-8995-6CB17238B240}"/>
    <cellStyle name="Normal 8 2 3 6 2" xfId="2072" xr:uid="{A9316969-3DA3-469B-A066-A8DD28BBCD97}"/>
    <cellStyle name="Normal 8 2 3 7" xfId="2073" xr:uid="{4384457D-3FF1-403C-8D9B-36DE3D47EAA9}"/>
    <cellStyle name="Normal 8 2 3 8" xfId="3737" xr:uid="{869722ED-12A4-4B41-A3B4-99DE2E63A277}"/>
    <cellStyle name="Normal 8 2 4" xfId="152" xr:uid="{6E349952-F227-49C5-AD36-92A67E19B055}"/>
    <cellStyle name="Normal 8 2 4 2" xfId="449" xr:uid="{919A9A37-5692-4064-9593-442125EA6461}"/>
    <cellStyle name="Normal 8 2 4 2 2" xfId="776" xr:uid="{6E7F9503-8239-479C-B482-518F4C177CB2}"/>
    <cellStyle name="Normal 8 2 4 2 2 2" xfId="2074" xr:uid="{F29C7A73-B55B-4D34-B8B6-45B342576B07}"/>
    <cellStyle name="Normal 8 2 4 2 2 2 2" xfId="2075" xr:uid="{66EB76AD-2270-450C-B620-731C2767B83C}"/>
    <cellStyle name="Normal 8 2 4 2 2 2 2 2" xfId="5867" xr:uid="{0CC65B43-94F0-4AF3-8EE4-AC5B593E37E4}"/>
    <cellStyle name="Normal 8 2 4 2 2 2 3" xfId="5868" xr:uid="{0D2E4616-084A-4984-8787-AF40BE664257}"/>
    <cellStyle name="Normal 8 2 4 2 2 3" xfId="2076" xr:uid="{E919A48A-5D02-4D91-92CD-A2ED77E1EFDF}"/>
    <cellStyle name="Normal 8 2 4 2 2 3 2" xfId="5869" xr:uid="{FAAFE069-28F6-4DF0-BB45-97F408C0CC2F}"/>
    <cellStyle name="Normal 8 2 4 2 2 4" xfId="3738" xr:uid="{B25ED2D4-4815-40A4-90FB-0DD8A4B10CBF}"/>
    <cellStyle name="Normal 8 2 4 2 3" xfId="2077" xr:uid="{3271A886-CA2F-492C-8500-9ED21412C113}"/>
    <cellStyle name="Normal 8 2 4 2 3 2" xfId="2078" xr:uid="{8F5301EC-6D6E-403B-AABF-48AAA03F10BA}"/>
    <cellStyle name="Normal 8 2 4 2 3 2 2" xfId="5870" xr:uid="{CAFC854E-5F75-4A2E-B497-9575B6B719EF}"/>
    <cellStyle name="Normal 8 2 4 2 3 3" xfId="5871" xr:uid="{D9E31ED0-601F-4988-9410-73F8E58F3A44}"/>
    <cellStyle name="Normal 8 2 4 2 4" xfId="2079" xr:uid="{B6C761D8-A235-4247-8564-CA6E49D321FC}"/>
    <cellStyle name="Normal 8 2 4 2 4 2" xfId="5872" xr:uid="{0126E08F-812C-4A33-9172-2C57E932BF26}"/>
    <cellStyle name="Normal 8 2 4 2 5" xfId="3739" xr:uid="{22425ABD-4545-4AE6-A136-8392D7DDDB36}"/>
    <cellStyle name="Normal 8 2 4 3" xfId="777" xr:uid="{5BEABDB4-8EA1-42CD-A007-AC0B67C3EF7A}"/>
    <cellStyle name="Normal 8 2 4 3 2" xfId="2080" xr:uid="{B62C0841-E3F7-4604-928A-544B86BFB514}"/>
    <cellStyle name="Normal 8 2 4 3 2 2" xfId="2081" xr:uid="{1219DD4F-2F86-49BF-AB22-5A6337F3889B}"/>
    <cellStyle name="Normal 8 2 4 3 2 2 2" xfId="5873" xr:uid="{E5C3C5FC-AE66-48AF-A6FD-CC54669C96F9}"/>
    <cellStyle name="Normal 8 2 4 3 2 3" xfId="5874" xr:uid="{A03CC6B7-99CE-4377-8180-C08783080144}"/>
    <cellStyle name="Normal 8 2 4 3 3" xfId="2082" xr:uid="{69D0E41E-2691-4DBA-827F-B0ADDFB29614}"/>
    <cellStyle name="Normal 8 2 4 3 3 2" xfId="5875" xr:uid="{0399DAD7-01F0-47EB-A1DA-84287A73C6B3}"/>
    <cellStyle name="Normal 8 2 4 3 4" xfId="3740" xr:uid="{0E2825B1-ECF1-4BE4-8BCB-CB6C4CEE88C4}"/>
    <cellStyle name="Normal 8 2 4 4" xfId="2083" xr:uid="{E8999AE1-FF24-4BCF-ABF8-799BAA91E4D2}"/>
    <cellStyle name="Normal 8 2 4 4 2" xfId="2084" xr:uid="{B96CFF3A-21FB-484E-9EB2-BA1D00C9162C}"/>
    <cellStyle name="Normal 8 2 4 4 2 2" xfId="5876" xr:uid="{158CAC52-5E51-443F-AFDD-9DFB0E0CDE92}"/>
    <cellStyle name="Normal 8 2 4 4 3" xfId="3741" xr:uid="{9FCF82D7-C309-4FA7-B4D6-83A5996EDA47}"/>
    <cellStyle name="Normal 8 2 4 4 4" xfId="3742" xr:uid="{03E77C45-7FC9-4A21-A76D-9ED8B7A95701}"/>
    <cellStyle name="Normal 8 2 4 5" xfId="2085" xr:uid="{3F5E4C43-A398-4964-80EE-D0886B82F6C5}"/>
    <cellStyle name="Normal 8 2 4 5 2" xfId="5877" xr:uid="{F702B566-BA69-4915-96D0-9B6A81FD475B}"/>
    <cellStyle name="Normal 8 2 4 6" xfId="3743" xr:uid="{65FAA631-3072-4DA9-8395-DC8DBA8A2C1C}"/>
    <cellStyle name="Normal 8 2 4 7" xfId="3744" xr:uid="{7151FBB8-99BA-4BB9-86F0-13149084B19C}"/>
    <cellStyle name="Normal 8 2 5" xfId="381" xr:uid="{C492D3AB-CC45-48B8-B9F0-8829EBFC39B1}"/>
    <cellStyle name="Normal 8 2 5 2" xfId="778" xr:uid="{66692FE3-1967-4950-B0D6-3264BD7D6AF0}"/>
    <cellStyle name="Normal 8 2 5 2 2" xfId="779" xr:uid="{1C60A6AB-2639-48DA-B640-EF864B94AB71}"/>
    <cellStyle name="Normal 8 2 5 2 2 2" xfId="2086" xr:uid="{AABE71A0-B0B3-440B-9E71-C44104E80226}"/>
    <cellStyle name="Normal 8 2 5 2 2 2 2" xfId="2087" xr:uid="{812FF7F6-7DDC-4CF8-9FDB-1AAC49C797D4}"/>
    <cellStyle name="Normal 8 2 5 2 2 3" xfId="2088" xr:uid="{C5A3FFA0-FD6E-4A08-B4AB-D4A7A15EBEC1}"/>
    <cellStyle name="Normal 8 2 5 2 3" xfId="2089" xr:uid="{41270DE1-7FAE-4031-B913-B3AD7F6176CB}"/>
    <cellStyle name="Normal 8 2 5 2 3 2" xfId="2090" xr:uid="{23F2EE83-B7D2-4966-AA62-EC3DDFF12C86}"/>
    <cellStyle name="Normal 8 2 5 2 4" xfId="2091" xr:uid="{8A2688B0-7481-4CA2-9585-265D93043376}"/>
    <cellStyle name="Normal 8 2 5 3" xfId="780" xr:uid="{D8123339-9F1A-4F86-96B6-1F83BAE6F58B}"/>
    <cellStyle name="Normal 8 2 5 3 2" xfId="2092" xr:uid="{0276D0CE-6CB0-44C2-B9C1-2048DBB38C92}"/>
    <cellStyle name="Normal 8 2 5 3 2 2" xfId="2093" xr:uid="{17752589-D6C2-45AA-A0E0-421E375D121E}"/>
    <cellStyle name="Normal 8 2 5 3 3" xfId="2094" xr:uid="{DB1708A5-DA11-40F3-9554-6FD371BC3D28}"/>
    <cellStyle name="Normal 8 2 5 3 4" xfId="3745" xr:uid="{910BAA44-C2A1-4DE2-A0D1-D6FE0F6D30DD}"/>
    <cellStyle name="Normal 8 2 5 4" xfId="2095" xr:uid="{17E7E3EB-573E-4735-9DA2-B3794C871C53}"/>
    <cellStyle name="Normal 8 2 5 4 2" xfId="2096" xr:uid="{8B51AA3B-DE96-45B8-A94D-3A4164178074}"/>
    <cellStyle name="Normal 8 2 5 5" xfId="2097" xr:uid="{DC69FF93-EE22-49BB-926F-DA2F2E9A179C}"/>
    <cellStyle name="Normal 8 2 5 6" xfId="3746" xr:uid="{AF366D9A-C5BD-4EED-9D1E-9EE714FA4C42}"/>
    <cellStyle name="Normal 8 2 6" xfId="382" xr:uid="{F7A7F2FB-9CB0-4DA3-96B0-13BCE1C14627}"/>
    <cellStyle name="Normal 8 2 6 2" xfId="781" xr:uid="{5687A0F7-312F-487B-B2DE-888C6146AFB4}"/>
    <cellStyle name="Normal 8 2 6 2 2" xfId="2098" xr:uid="{BEF0CB46-A2C8-4AA5-9C6F-EF7872997A87}"/>
    <cellStyle name="Normal 8 2 6 2 2 2" xfId="2099" xr:uid="{DA74755D-B6A8-4949-82D4-20CB1B2BAC9A}"/>
    <cellStyle name="Normal 8 2 6 2 3" xfId="2100" xr:uid="{DAAFC706-D4FF-4889-8615-4AF8B6558C6C}"/>
    <cellStyle name="Normal 8 2 6 2 4" xfId="3747" xr:uid="{2FCCE2A9-3ED7-4ED6-9F53-2635C309D157}"/>
    <cellStyle name="Normal 8 2 6 3" xfId="2101" xr:uid="{4CC4F0D8-6290-46FB-B8CC-762089BBB0D9}"/>
    <cellStyle name="Normal 8 2 6 3 2" xfId="2102" xr:uid="{4E3E9E44-6911-4408-BB68-417475FE0454}"/>
    <cellStyle name="Normal 8 2 6 4" xfId="2103" xr:uid="{92595CCF-7AC4-41DA-9948-2A01D06A1D84}"/>
    <cellStyle name="Normal 8 2 6 5" xfId="3748" xr:uid="{53CD059E-9CAA-4C27-B7AA-9D497BA322F0}"/>
    <cellStyle name="Normal 8 2 7" xfId="782" xr:uid="{5AA4BA63-2C53-4C83-A9BB-01C54BC3F58A}"/>
    <cellStyle name="Normal 8 2 7 2" xfId="2104" xr:uid="{2202C66F-A854-48BD-B85D-641902FF4F4E}"/>
    <cellStyle name="Normal 8 2 7 2 2" xfId="2105" xr:uid="{FA7C4128-58FA-420B-9440-E5A6E0B55EC1}"/>
    <cellStyle name="Normal 8 2 7 3" xfId="2106" xr:uid="{539F8647-46F7-409D-863C-56AEF754911D}"/>
    <cellStyle name="Normal 8 2 7 4" xfId="3749" xr:uid="{B8C49A63-20E5-4A5E-973F-AB365FF21423}"/>
    <cellStyle name="Normal 8 2 8" xfId="2107" xr:uid="{3E949A4A-52A0-4350-8269-0027187B5A27}"/>
    <cellStyle name="Normal 8 2 8 2" xfId="2108" xr:uid="{43A98EFF-486B-4ACC-98B8-C8A6008628D3}"/>
    <cellStyle name="Normal 8 2 8 3" xfId="3750" xr:uid="{2EFFC053-B1FA-46DA-8173-364A006B2AB7}"/>
    <cellStyle name="Normal 8 2 8 4" xfId="3751" xr:uid="{49C9D88F-E785-4507-BF12-A2378A0B8D07}"/>
    <cellStyle name="Normal 8 2 9" xfId="2109" xr:uid="{4AAC390C-B0AD-494F-ABA8-5D2A49C15852}"/>
    <cellStyle name="Normal 8 3" xfId="153" xr:uid="{8B6965C0-9476-4F65-8F2C-A9F4271F590D}"/>
    <cellStyle name="Normal 8 3 10" xfId="3752" xr:uid="{AB7911D6-5331-4934-8BC9-B2F0E89DFC57}"/>
    <cellStyle name="Normal 8 3 11" xfId="3753" xr:uid="{88F6E5D3-0A8B-4BF4-9A52-804BFF7965B1}"/>
    <cellStyle name="Normal 8 3 2" xfId="154" xr:uid="{9329BAEC-F1FB-4A4B-9CC9-68B8FC0D9659}"/>
    <cellStyle name="Normal 8 3 2 2" xfId="155" xr:uid="{FDD37CAA-0821-43F4-991A-E40EA6680D5A}"/>
    <cellStyle name="Normal 8 3 2 2 2" xfId="383" xr:uid="{06A73673-A711-42C7-9F0C-D79611BEAE1D}"/>
    <cellStyle name="Normal 8 3 2 2 2 2" xfId="783" xr:uid="{9DDD8ABA-A904-433F-9B91-83336B9BB05A}"/>
    <cellStyle name="Normal 8 3 2 2 2 2 2" xfId="2110" xr:uid="{08ADFC45-D70D-4E44-885B-E315568C751B}"/>
    <cellStyle name="Normal 8 3 2 2 2 2 2 2" xfId="2111" xr:uid="{81829BBD-3C24-4C3C-BA73-96186DF46555}"/>
    <cellStyle name="Normal 8 3 2 2 2 2 2 2 2" xfId="5878" xr:uid="{234CD818-EF8B-4EAD-B376-999140129416}"/>
    <cellStyle name="Normal 8 3 2 2 2 2 2 3" xfId="5879" xr:uid="{6880F1F7-D91B-4384-A5BB-2E69806B5F10}"/>
    <cellStyle name="Normal 8 3 2 2 2 2 3" xfId="2112" xr:uid="{3F449277-9E2F-4A97-8C49-BB4D1F75B9D4}"/>
    <cellStyle name="Normal 8 3 2 2 2 2 3 2" xfId="5880" xr:uid="{A613548F-854B-408B-A5EF-56FCC5BC6B50}"/>
    <cellStyle name="Normal 8 3 2 2 2 2 4" xfId="3754" xr:uid="{4F20A065-866E-420D-9815-99181E289F82}"/>
    <cellStyle name="Normal 8 3 2 2 2 3" xfId="2113" xr:uid="{D363748A-B06A-4500-B80F-0D1E3544336D}"/>
    <cellStyle name="Normal 8 3 2 2 2 3 2" xfId="2114" xr:uid="{6FFE7AC7-936F-4AC1-8122-4881639F1199}"/>
    <cellStyle name="Normal 8 3 2 2 2 3 2 2" xfId="5881" xr:uid="{689B4A53-4811-4461-ABD2-E1875AAEB2C9}"/>
    <cellStyle name="Normal 8 3 2 2 2 3 3" xfId="3755" xr:uid="{997C9FEB-B84A-4233-B7BB-59F184891C2D}"/>
    <cellStyle name="Normal 8 3 2 2 2 3 4" xfId="3756" xr:uid="{B757077D-8D9B-4D02-9032-8CF6135F22D5}"/>
    <cellStyle name="Normal 8 3 2 2 2 4" xfId="2115" xr:uid="{256C9170-9F6C-48B5-872C-8F8A8809E9F5}"/>
    <cellStyle name="Normal 8 3 2 2 2 4 2" xfId="5882" xr:uid="{FE6F0CE4-2722-4186-B5D7-E196B44042C9}"/>
    <cellStyle name="Normal 8 3 2 2 2 5" xfId="3757" xr:uid="{C1151E39-E6BC-4C58-9136-0C787D81CDC2}"/>
    <cellStyle name="Normal 8 3 2 2 2 6" xfId="3758" xr:uid="{71C6D560-5DDA-43E8-BB61-B727A0DA17D9}"/>
    <cellStyle name="Normal 8 3 2 2 3" xfId="784" xr:uid="{D1D0091C-640A-471B-AA8B-24F09E0888EE}"/>
    <cellStyle name="Normal 8 3 2 2 3 2" xfId="2116" xr:uid="{40132572-CF29-4FF7-8E6E-4BB9E946C571}"/>
    <cellStyle name="Normal 8 3 2 2 3 2 2" xfId="2117" xr:uid="{E4EC3D6A-ED96-4ABB-8E99-B89F5A02B9F1}"/>
    <cellStyle name="Normal 8 3 2 2 3 2 2 2" xfId="5883" xr:uid="{16D56D8A-031C-4000-82B4-CCCE6D08603E}"/>
    <cellStyle name="Normal 8 3 2 2 3 2 3" xfId="3759" xr:uid="{255793E5-551A-43CF-BCFD-94AD8C16EB6F}"/>
    <cellStyle name="Normal 8 3 2 2 3 2 4" xfId="3760" xr:uid="{ABE5BF87-21A1-4387-BC5A-CD02871ECE65}"/>
    <cellStyle name="Normal 8 3 2 2 3 3" xfId="2118" xr:uid="{8A8D457D-36B7-402B-8A42-AF491FA78DEB}"/>
    <cellStyle name="Normal 8 3 2 2 3 3 2" xfId="5884" xr:uid="{3AC56EA6-1D4B-4BE4-8049-7F3CEB2A9A66}"/>
    <cellStyle name="Normal 8 3 2 2 3 4" xfId="3761" xr:uid="{AC498DCB-08E2-45E0-9F2B-E04FBA8D0474}"/>
    <cellStyle name="Normal 8 3 2 2 3 5" xfId="3762" xr:uid="{29CCD98A-08E4-45D9-BD57-0378C0BBFE59}"/>
    <cellStyle name="Normal 8 3 2 2 4" xfId="2119" xr:uid="{BDB6A2B2-B176-4A8D-A8AA-76C2749722CE}"/>
    <cellStyle name="Normal 8 3 2 2 4 2" xfId="2120" xr:uid="{53214BE4-8CE3-4A8B-BC64-268AEDA7C6A2}"/>
    <cellStyle name="Normal 8 3 2 2 4 2 2" xfId="5885" xr:uid="{68EAD6CD-5FCA-4B1F-8F14-06A77425FE2D}"/>
    <cellStyle name="Normal 8 3 2 2 4 3" xfId="3763" xr:uid="{92179E8F-61A4-4FFE-9DA7-193F4B829B70}"/>
    <cellStyle name="Normal 8 3 2 2 4 4" xfId="3764" xr:uid="{9CED1C8C-A80F-4A6D-8C64-DEA65D96418F}"/>
    <cellStyle name="Normal 8 3 2 2 5" xfId="2121" xr:uid="{0B46CE21-1D9E-4E95-9ACA-07135AB619EC}"/>
    <cellStyle name="Normal 8 3 2 2 5 2" xfId="3765" xr:uid="{5224DC86-23B0-485A-B0AE-A79E413DB4EB}"/>
    <cellStyle name="Normal 8 3 2 2 5 3" xfId="3766" xr:uid="{5AAFEBB1-257B-430D-9A05-DFCF70C05E44}"/>
    <cellStyle name="Normal 8 3 2 2 5 4" xfId="3767" xr:uid="{45313CF1-4EAF-4F80-AC6A-F4A212B78BA8}"/>
    <cellStyle name="Normal 8 3 2 2 6" xfId="3768" xr:uid="{68ED1843-0840-4F45-B759-EA26CAFD6E51}"/>
    <cellStyle name="Normal 8 3 2 2 7" xfId="3769" xr:uid="{A28FB2AE-0E7B-4EC3-99E9-A12A7636E1E5}"/>
    <cellStyle name="Normal 8 3 2 2 8" xfId="3770" xr:uid="{19D6CA06-46B5-4E0B-9ADD-3CAB1EA17960}"/>
    <cellStyle name="Normal 8 3 2 3" xfId="384" xr:uid="{189A3D70-4817-4507-A562-8DA5DC19BD3A}"/>
    <cellStyle name="Normal 8 3 2 3 2" xfId="785" xr:uid="{E0ACC919-DA57-41CB-AE10-3FC2A36D6E9B}"/>
    <cellStyle name="Normal 8 3 2 3 2 2" xfId="786" xr:uid="{5CAF1758-B388-4088-ABB5-AE64A22A9951}"/>
    <cellStyle name="Normal 8 3 2 3 2 2 2" xfId="2122" xr:uid="{8273354F-1F03-44B2-959A-92064E0CE057}"/>
    <cellStyle name="Normal 8 3 2 3 2 2 2 2" xfId="2123" xr:uid="{CB07427F-0E7C-44F7-9A17-58617C62098E}"/>
    <cellStyle name="Normal 8 3 2 3 2 2 3" xfId="2124" xr:uid="{3A44AC37-5366-45F8-A4E6-6C730D7E501C}"/>
    <cellStyle name="Normal 8 3 2 3 2 3" xfId="2125" xr:uid="{7523A130-5B7B-4105-B45C-9D62EF7DC004}"/>
    <cellStyle name="Normal 8 3 2 3 2 3 2" xfId="2126" xr:uid="{7C2D1B64-D9F6-4074-B3DF-44B2F30EEEC1}"/>
    <cellStyle name="Normal 8 3 2 3 2 4" xfId="2127" xr:uid="{A98DD402-B30B-4F54-94CC-312D2962046E}"/>
    <cellStyle name="Normal 8 3 2 3 3" xfId="787" xr:uid="{67C72EA4-0DA6-43A4-A844-6366725476DB}"/>
    <cellStyle name="Normal 8 3 2 3 3 2" xfId="2128" xr:uid="{2FDB27BF-BC96-4023-BA86-441ECD3066F5}"/>
    <cellStyle name="Normal 8 3 2 3 3 2 2" xfId="2129" xr:uid="{9A5D201A-7D05-4C07-85EE-52370991D8D9}"/>
    <cellStyle name="Normal 8 3 2 3 3 3" xfId="2130" xr:uid="{A39C7660-2C79-4FA6-9B0F-266DDEFA1CFE}"/>
    <cellStyle name="Normal 8 3 2 3 3 4" xfId="3771" xr:uid="{38D449B2-38EB-440D-B866-A67845FB14C1}"/>
    <cellStyle name="Normal 8 3 2 3 4" xfId="2131" xr:uid="{497B856B-A36F-45C1-AABF-69B9BE8EB282}"/>
    <cellStyle name="Normal 8 3 2 3 4 2" xfId="2132" xr:uid="{38B66F68-43A3-4182-A637-038582B8E5FF}"/>
    <cellStyle name="Normal 8 3 2 3 5" xfId="2133" xr:uid="{921CBA82-4A7A-4767-A99E-E67BD27395D9}"/>
    <cellStyle name="Normal 8 3 2 3 6" xfId="3772" xr:uid="{78C1E11A-6303-4D40-9171-218CA1741010}"/>
    <cellStyle name="Normal 8 3 2 4" xfId="385" xr:uid="{E4A52553-B6B7-42CF-BE7E-104B84BB39E6}"/>
    <cellStyle name="Normal 8 3 2 4 2" xfId="788" xr:uid="{2EF01F3B-8D64-4867-B2A7-399750111C22}"/>
    <cellStyle name="Normal 8 3 2 4 2 2" xfId="2134" xr:uid="{994394C1-1DE2-439F-945E-04161BCE31C9}"/>
    <cellStyle name="Normal 8 3 2 4 2 2 2" xfId="2135" xr:uid="{E26336F1-7ECC-4355-828A-8AD8BA602A1E}"/>
    <cellStyle name="Normal 8 3 2 4 2 3" xfId="2136" xr:uid="{292769AE-7A6D-4EA8-B611-39B84952AC27}"/>
    <cellStyle name="Normal 8 3 2 4 2 4" xfId="3773" xr:uid="{A1FE8961-0645-4172-A082-C094A6348432}"/>
    <cellStyle name="Normal 8 3 2 4 3" xfId="2137" xr:uid="{8965E361-A64F-471C-8383-0AA0AAD7EA45}"/>
    <cellStyle name="Normal 8 3 2 4 3 2" xfId="2138" xr:uid="{EC1E13C1-34B0-41FC-82C2-B1F93F0C5950}"/>
    <cellStyle name="Normal 8 3 2 4 4" xfId="2139" xr:uid="{8BC5710F-8C10-41AA-8813-86B9159068C2}"/>
    <cellStyle name="Normal 8 3 2 4 5" xfId="3774" xr:uid="{6DFCDEAF-CC23-435F-807F-B23D3AC70306}"/>
    <cellStyle name="Normal 8 3 2 5" xfId="386" xr:uid="{FE99C9BD-74EC-435B-93D6-B7742D6388AC}"/>
    <cellStyle name="Normal 8 3 2 5 2" xfId="2140" xr:uid="{23944EF7-0034-4C29-9D1D-3446AD79C0DF}"/>
    <cellStyle name="Normal 8 3 2 5 2 2" xfId="2141" xr:uid="{BEF9A1C7-B89E-452E-84B6-C66B1794004A}"/>
    <cellStyle name="Normal 8 3 2 5 3" xfId="2142" xr:uid="{D04AC0E0-61D0-4712-A42D-A67026C6345F}"/>
    <cellStyle name="Normal 8 3 2 5 4" xfId="3775" xr:uid="{8298631D-AD01-44B1-8702-31287E2C09CC}"/>
    <cellStyle name="Normal 8 3 2 6" xfId="2143" xr:uid="{B3AFF9F0-15B9-41AC-9E0B-6D6BB9108CFB}"/>
    <cellStyle name="Normal 8 3 2 6 2" xfId="2144" xr:uid="{2DC9E51A-091E-4286-8B95-3ADE0B3117D6}"/>
    <cellStyle name="Normal 8 3 2 6 3" xfId="3776" xr:uid="{24A9E343-68F6-4E4C-9D13-5225D8C661C3}"/>
    <cellStyle name="Normal 8 3 2 6 4" xfId="3777" xr:uid="{164245C8-BD34-479C-8318-871AD452599A}"/>
    <cellStyle name="Normal 8 3 2 7" xfId="2145" xr:uid="{4FFD0578-60D1-4A32-8234-C7FC4468D916}"/>
    <cellStyle name="Normal 8 3 2 8" xfId="3778" xr:uid="{AA5A6E23-8154-42BD-9A66-B23EDBAC2DD4}"/>
    <cellStyle name="Normal 8 3 2 9" xfId="3779" xr:uid="{3963CCFD-234E-4E84-9F02-B496C0220186}"/>
    <cellStyle name="Normal 8 3 3" xfId="156" xr:uid="{5B0F5EFD-D1BE-4FF2-BBC5-31266B339601}"/>
    <cellStyle name="Normal 8 3 3 2" xfId="157" xr:uid="{CDD9B573-35B4-4E4B-B9BA-3DFA4599E9A7}"/>
    <cellStyle name="Normal 8 3 3 2 2" xfId="789" xr:uid="{DA9E06EC-A105-4F82-9DF5-60C4F6D56BC5}"/>
    <cellStyle name="Normal 8 3 3 2 2 2" xfId="2146" xr:uid="{63B290FF-0350-4FDF-9671-E4B9496A8021}"/>
    <cellStyle name="Normal 8 3 3 2 2 2 2" xfId="2147" xr:uid="{BB4D2DC8-EAAB-40AA-A47F-E8AAEF31AF94}"/>
    <cellStyle name="Normal 8 3 3 2 2 2 2 2" xfId="4492" xr:uid="{B72B7219-15C0-4072-9E00-0585BBBB9843}"/>
    <cellStyle name="Normal 8 3 3 2 2 2 2 2 2" xfId="5886" xr:uid="{13043314-7E5A-4E7F-A3CA-66AD2066FEB2}"/>
    <cellStyle name="Normal 8 3 3 2 2 2 2 3" xfId="5887" xr:uid="{A2E49605-11CD-43C0-87A0-C6AD56C0B3DD}"/>
    <cellStyle name="Normal 8 3 3 2 2 2 3" xfId="4493" xr:uid="{76EC0F8D-F553-42E2-B42E-FA22896DD4C4}"/>
    <cellStyle name="Normal 8 3 3 2 2 2 3 2" xfId="5888" xr:uid="{ABAC8FCF-71A2-4F93-9E02-5036877F28EA}"/>
    <cellStyle name="Normal 8 3 3 2 2 2 4" xfId="5889" xr:uid="{9046CEEF-27EE-4B03-AB66-60CE85949087}"/>
    <cellStyle name="Normal 8 3 3 2 2 3" xfId="2148" xr:uid="{D5FB7E17-06AE-4268-8BFC-09D445272182}"/>
    <cellStyle name="Normal 8 3 3 2 2 3 2" xfId="4494" xr:uid="{A06A8218-E5AD-4476-BDBF-2A8621EF168B}"/>
    <cellStyle name="Normal 8 3 3 2 2 3 2 2" xfId="5890" xr:uid="{ED1BA30D-D98B-4794-AAEA-27CF22FE77A5}"/>
    <cellStyle name="Normal 8 3 3 2 2 3 3" xfId="5891" xr:uid="{46FEFC8A-6C87-4021-9E8C-41D317CBD8B3}"/>
    <cellStyle name="Normal 8 3 3 2 2 4" xfId="3780" xr:uid="{F02CE885-2AE5-4D94-96C9-D0943F38A6FE}"/>
    <cellStyle name="Normal 8 3 3 2 2 4 2" xfId="5892" xr:uid="{FAFA0CF9-CBE2-47F3-B53F-5607819748E6}"/>
    <cellStyle name="Normal 8 3 3 2 2 5" xfId="5893" xr:uid="{78EC663C-0E16-47FC-A326-CB1E4613C7BA}"/>
    <cellStyle name="Normal 8 3 3 2 3" xfId="2149" xr:uid="{7F5FBA2F-9C4F-4F15-A02F-579A59DEB4BB}"/>
    <cellStyle name="Normal 8 3 3 2 3 2" xfId="2150" xr:uid="{FFFE8DCD-39AA-4296-8585-2CDB7E63810B}"/>
    <cellStyle name="Normal 8 3 3 2 3 2 2" xfId="4495" xr:uid="{E071053D-1EBF-4964-9796-D0775888C41E}"/>
    <cellStyle name="Normal 8 3 3 2 3 2 2 2" xfId="5894" xr:uid="{55381AC5-1FDF-4724-A959-F288E806E2A2}"/>
    <cellStyle name="Normal 8 3 3 2 3 2 3" xfId="5895" xr:uid="{C278CA31-0071-4AF9-90F0-7F1C2C835F85}"/>
    <cellStyle name="Normal 8 3 3 2 3 3" xfId="3781" xr:uid="{BE36B845-7037-4D01-8A58-D9257903CB72}"/>
    <cellStyle name="Normal 8 3 3 2 3 3 2" xfId="5896" xr:uid="{A61BF12C-1A99-45F5-A990-B5D0F98D479B}"/>
    <cellStyle name="Normal 8 3 3 2 3 4" xfId="3782" xr:uid="{1D6D2EC1-0564-4303-A016-D520B3A17ACC}"/>
    <cellStyle name="Normal 8 3 3 2 4" xfId="2151" xr:uid="{24503D80-F36E-474D-924B-0A8FD70C4E02}"/>
    <cellStyle name="Normal 8 3 3 2 4 2" xfId="4496" xr:uid="{C24F1AB3-DFE1-4441-A75E-04DD01C7918B}"/>
    <cellStyle name="Normal 8 3 3 2 4 2 2" xfId="5897" xr:uid="{7EAB76FA-4612-4F0F-8E6A-67982527DD4E}"/>
    <cellStyle name="Normal 8 3 3 2 4 3" xfId="5898" xr:uid="{5FD2546C-8D1D-4072-82DE-BBE382FED475}"/>
    <cellStyle name="Normal 8 3 3 2 5" xfId="3783" xr:uid="{A564749E-611A-4F10-9D84-C2C2262F7509}"/>
    <cellStyle name="Normal 8 3 3 2 5 2" xfId="5899" xr:uid="{490AE3B1-77AC-4A63-B391-3C354FD6913F}"/>
    <cellStyle name="Normal 8 3 3 2 6" xfId="3784" xr:uid="{EFEB1610-C591-4D72-BC94-1E42FE5F8AC4}"/>
    <cellStyle name="Normal 8 3 3 3" xfId="387" xr:uid="{C1BCA660-46C1-4EB2-886B-65DB537C6BC5}"/>
    <cellStyle name="Normal 8 3 3 3 2" xfId="2152" xr:uid="{70FE3DD2-C951-4821-A70C-1DF16E357643}"/>
    <cellStyle name="Normal 8 3 3 3 2 2" xfId="2153" xr:uid="{D3BEFA8B-8C5C-4644-ABD5-B2B6B254C5DA}"/>
    <cellStyle name="Normal 8 3 3 3 2 2 2" xfId="4497" xr:uid="{120720D4-E506-4E5E-9E9D-5C9C6A1E2352}"/>
    <cellStyle name="Normal 8 3 3 3 2 2 2 2" xfId="5900" xr:uid="{A6F45110-884F-4B8D-A9B6-FB72991B8510}"/>
    <cellStyle name="Normal 8 3 3 3 2 2 3" xfId="5901" xr:uid="{7BE6024A-21AB-4D9F-8CD0-344E1F1FCE97}"/>
    <cellStyle name="Normal 8 3 3 3 2 3" xfId="3785" xr:uid="{25EE4055-9977-4DB7-A427-F2D9B081BE06}"/>
    <cellStyle name="Normal 8 3 3 3 2 3 2" xfId="5902" xr:uid="{4B626FC0-7ABE-4EFD-B999-9866AC631078}"/>
    <cellStyle name="Normal 8 3 3 3 2 4" xfId="3786" xr:uid="{AA77340E-6093-4CCA-A27D-5EA455CDEDDF}"/>
    <cellStyle name="Normal 8 3 3 3 3" xfId="2154" xr:uid="{4C56AD33-3B5B-401E-B3CA-26C5E620E139}"/>
    <cellStyle name="Normal 8 3 3 3 3 2" xfId="4498" xr:uid="{ECBAEB96-B4BE-4884-B74B-7BA749B27651}"/>
    <cellStyle name="Normal 8 3 3 3 3 2 2" xfId="5903" xr:uid="{2FFB37EE-836C-4DAF-915D-363AAF33B510}"/>
    <cellStyle name="Normal 8 3 3 3 3 3" xfId="5904" xr:uid="{64DE7C5F-CCD6-41A9-94E9-E1661F6B290A}"/>
    <cellStyle name="Normal 8 3 3 3 4" xfId="3787" xr:uid="{0CA28F9B-FA31-451C-B50F-9015042D6F3D}"/>
    <cellStyle name="Normal 8 3 3 3 4 2" xfId="5905" xr:uid="{D54C89A5-CFF3-400F-A2C5-AE34ABD314E0}"/>
    <cellStyle name="Normal 8 3 3 3 5" xfId="3788" xr:uid="{D4E6CC48-E2A7-48D3-AD78-F7D07E59C9E1}"/>
    <cellStyle name="Normal 8 3 3 4" xfId="2155" xr:uid="{8C328B95-3A6B-412C-B221-4E783B78E29A}"/>
    <cellStyle name="Normal 8 3 3 4 2" xfId="2156" xr:uid="{CA74611B-DF86-40FD-95F6-72BA15429519}"/>
    <cellStyle name="Normal 8 3 3 4 2 2" xfId="4499" xr:uid="{C9DBDB8C-EE6D-43DB-B062-EDEC7C652FB4}"/>
    <cellStyle name="Normal 8 3 3 4 2 2 2" xfId="5906" xr:uid="{D1F01CC4-1BCF-4A13-A66C-BFCF9FC2FC98}"/>
    <cellStyle name="Normal 8 3 3 4 2 3" xfId="5907" xr:uid="{05EABE73-8853-4A40-872E-A68F76C4BC59}"/>
    <cellStyle name="Normal 8 3 3 4 3" xfId="3789" xr:uid="{7CAC36D0-0C63-471B-ACD4-640D9F0FC4A0}"/>
    <cellStyle name="Normal 8 3 3 4 3 2" xfId="5908" xr:uid="{04223999-B350-47DB-B039-E1135CD054B4}"/>
    <cellStyle name="Normal 8 3 3 4 4" xfId="3790" xr:uid="{4EB6F3D9-0649-4D0C-A23A-57F70318095B}"/>
    <cellStyle name="Normal 8 3 3 5" xfId="2157" xr:uid="{0BB86574-9A0C-4F1B-B692-2FB9B28430E8}"/>
    <cellStyle name="Normal 8 3 3 5 2" xfId="3791" xr:uid="{7CDF31FC-80A6-43FC-95DB-DE04C3245928}"/>
    <cellStyle name="Normal 8 3 3 5 2 2" xfId="5909" xr:uid="{FE247167-124A-4232-AC2C-39A111922BAA}"/>
    <cellStyle name="Normal 8 3 3 5 3" xfId="3792" xr:uid="{EC94FEF4-CF42-4A57-ADA7-CA3426F05979}"/>
    <cellStyle name="Normal 8 3 3 5 4" xfId="3793" xr:uid="{F1968408-2D06-4BDF-8ADA-E6BF59DC99DB}"/>
    <cellStyle name="Normal 8 3 3 6" xfId="3794" xr:uid="{F9819722-1D59-4F98-B78D-1F16506119F2}"/>
    <cellStyle name="Normal 8 3 3 6 2" xfId="5910" xr:uid="{4064D424-669D-4708-93F2-8586F304F7F7}"/>
    <cellStyle name="Normal 8 3 3 7" xfId="3795" xr:uid="{687BED11-3F69-484D-BB4C-0DEB355FBCF1}"/>
    <cellStyle name="Normal 8 3 3 8" xfId="3796" xr:uid="{EFC1BC25-8F1E-4D3E-AE1A-B34A106D137C}"/>
    <cellStyle name="Normal 8 3 4" xfId="158" xr:uid="{EA17415C-18E4-430E-954E-116E71D188B0}"/>
    <cellStyle name="Normal 8 3 4 2" xfId="790" xr:uid="{2666B5DC-FAF5-4C89-825E-05A0AE46C22F}"/>
    <cellStyle name="Normal 8 3 4 2 2" xfId="791" xr:uid="{71F1B4E7-C755-473C-9F04-59A38EB7A3CD}"/>
    <cellStyle name="Normal 8 3 4 2 2 2" xfId="2158" xr:uid="{83049630-0976-49E6-B609-5D951C18CA12}"/>
    <cellStyle name="Normal 8 3 4 2 2 2 2" xfId="2159" xr:uid="{C216D875-1954-4207-BD50-8305DD518BCD}"/>
    <cellStyle name="Normal 8 3 4 2 2 2 2 2" xfId="5911" xr:uid="{F215976F-BE63-4810-BA5C-492ADE5E3D8A}"/>
    <cellStyle name="Normal 8 3 4 2 2 2 3" xfId="5912" xr:uid="{9AF33507-C0B6-47BA-83D0-3BB2C6E9D5E4}"/>
    <cellStyle name="Normal 8 3 4 2 2 3" xfId="2160" xr:uid="{890E95E5-60ED-407B-845B-896FA1C8F3CF}"/>
    <cellStyle name="Normal 8 3 4 2 2 3 2" xfId="5913" xr:uid="{B5CA4A78-7435-4F47-B783-8DA00EB10271}"/>
    <cellStyle name="Normal 8 3 4 2 2 4" xfId="3797" xr:uid="{1711DB36-DAF6-4988-AC91-DBBBEFBBD899}"/>
    <cellStyle name="Normal 8 3 4 2 3" xfId="2161" xr:uid="{D1AB9857-1502-4B61-819F-61465789800A}"/>
    <cellStyle name="Normal 8 3 4 2 3 2" xfId="2162" xr:uid="{DFCE6CFB-0035-4A23-8210-1C72E0261EF5}"/>
    <cellStyle name="Normal 8 3 4 2 3 2 2" xfId="5914" xr:uid="{691F3622-A367-4F3F-A931-236917D3062A}"/>
    <cellStyle name="Normal 8 3 4 2 3 3" xfId="5915" xr:uid="{6DECE9AF-2736-43A1-96C4-64BDA289DF73}"/>
    <cellStyle name="Normal 8 3 4 2 4" xfId="2163" xr:uid="{051F49CC-F695-465F-AE9E-4EDBCE9A5CBF}"/>
    <cellStyle name="Normal 8 3 4 2 4 2" xfId="5916" xr:uid="{B43E9B62-5BB8-4C71-8C72-A42B69256786}"/>
    <cellStyle name="Normal 8 3 4 2 5" xfId="3798" xr:uid="{0E114790-03D1-4E90-AECB-864259B235C5}"/>
    <cellStyle name="Normal 8 3 4 3" xfId="792" xr:uid="{CDBA19C8-9712-40E8-8060-A3BCF64930E3}"/>
    <cellStyle name="Normal 8 3 4 3 2" xfId="2164" xr:uid="{28CDD94E-826B-4603-9EA1-1D5FC525E0CB}"/>
    <cellStyle name="Normal 8 3 4 3 2 2" xfId="2165" xr:uid="{1441DD29-9A0D-42D0-95E0-AFF4361E0217}"/>
    <cellStyle name="Normal 8 3 4 3 2 2 2" xfId="5917" xr:uid="{E2145783-1A90-45CF-819D-2D84211106E1}"/>
    <cellStyle name="Normal 8 3 4 3 2 3" xfId="5918" xr:uid="{187D1E01-76C6-4B5A-934C-40035B95650E}"/>
    <cellStyle name="Normal 8 3 4 3 3" xfId="2166" xr:uid="{1DCCBDC2-F2C4-487F-BC9A-485A4CF1A0C7}"/>
    <cellStyle name="Normal 8 3 4 3 3 2" xfId="5919" xr:uid="{CB7B0521-4F7D-4F7C-A045-9EF8E358F859}"/>
    <cellStyle name="Normal 8 3 4 3 4" xfId="3799" xr:uid="{5409890F-06AD-49EB-996D-4976771EFA90}"/>
    <cellStyle name="Normal 8 3 4 4" xfId="2167" xr:uid="{B59328E2-5EDA-4D20-ADB1-4AAC82653228}"/>
    <cellStyle name="Normal 8 3 4 4 2" xfId="2168" xr:uid="{7A82DB49-6B50-4496-883E-B580B0552E19}"/>
    <cellStyle name="Normal 8 3 4 4 2 2" xfId="5920" xr:uid="{45BF8025-C155-4E20-84E2-942BA7CED4ED}"/>
    <cellStyle name="Normal 8 3 4 4 3" xfId="3800" xr:uid="{033A7525-712F-4E24-AB5B-F231B9564384}"/>
    <cellStyle name="Normal 8 3 4 4 4" xfId="3801" xr:uid="{0218B473-A006-4C4C-BDF4-24D7565D18FB}"/>
    <cellStyle name="Normal 8 3 4 5" xfId="2169" xr:uid="{18FD27C6-F858-42D2-A517-DF2A4D02A97F}"/>
    <cellStyle name="Normal 8 3 4 5 2" xfId="5921" xr:uid="{927BBCE7-C27A-44EB-A133-0E5AC62969BC}"/>
    <cellStyle name="Normal 8 3 4 6" xfId="3802" xr:uid="{1DB1362B-C5D1-4CEF-B429-D27D44F829A4}"/>
    <cellStyle name="Normal 8 3 4 7" xfId="3803" xr:uid="{E69A6C7A-800E-464F-822C-A655DC6FB9D7}"/>
    <cellStyle name="Normal 8 3 5" xfId="388" xr:uid="{F69085FA-6854-4F97-AEF6-F9706C5D40C2}"/>
    <cellStyle name="Normal 8 3 5 2" xfId="793" xr:uid="{750ADED6-F590-426B-A2AC-AA6A5F593D47}"/>
    <cellStyle name="Normal 8 3 5 2 2" xfId="2170" xr:uid="{63FD49F9-1337-4C03-AF80-3B6C3617FBC1}"/>
    <cellStyle name="Normal 8 3 5 2 2 2" xfId="2171" xr:uid="{40181CDE-A001-4348-BD1B-3B89EB8ACAFB}"/>
    <cellStyle name="Normal 8 3 5 2 2 2 2" xfId="5922" xr:uid="{AA658284-3A6B-4A18-821B-C9A757D7B5E3}"/>
    <cellStyle name="Normal 8 3 5 2 2 3" xfId="5923" xr:uid="{A416EE28-8070-44E9-A3FA-B21F5C247EE1}"/>
    <cellStyle name="Normal 8 3 5 2 3" xfId="2172" xr:uid="{E0706A65-86CB-4AC2-ADB1-8D3C1570A491}"/>
    <cellStyle name="Normal 8 3 5 2 3 2" xfId="5924" xr:uid="{750E534F-753E-4EE2-9109-8560F4817B62}"/>
    <cellStyle name="Normal 8 3 5 2 4" xfId="3804" xr:uid="{D487439B-F5E5-4366-AF66-E56E873586DA}"/>
    <cellStyle name="Normal 8 3 5 3" xfId="2173" xr:uid="{60BEB6DD-D6E4-46B5-B7F5-233FDA7421C0}"/>
    <cellStyle name="Normal 8 3 5 3 2" xfId="2174" xr:uid="{DF7CB63E-3ED9-4972-943F-6F17819FC8D3}"/>
    <cellStyle name="Normal 8 3 5 3 2 2" xfId="5925" xr:uid="{C018326E-5464-4918-9F94-ECF5AD7340DC}"/>
    <cellStyle name="Normal 8 3 5 3 3" xfId="3805" xr:uid="{1F1F3FFC-F007-4AAA-8A5E-BAE23BE63326}"/>
    <cellStyle name="Normal 8 3 5 3 4" xfId="3806" xr:uid="{7B33C1D7-6684-4128-B944-48AC8F3727B1}"/>
    <cellStyle name="Normal 8 3 5 4" xfId="2175" xr:uid="{9AA16054-6B1C-43F8-95BD-F75A2E8F2E2E}"/>
    <cellStyle name="Normal 8 3 5 4 2" xfId="5926" xr:uid="{950AD86C-E2EA-4AD8-BC2B-2F3975AD415D}"/>
    <cellStyle name="Normal 8 3 5 5" xfId="3807" xr:uid="{FEA8E743-E8CA-4ACE-880D-41BE0E7A3107}"/>
    <cellStyle name="Normal 8 3 5 6" xfId="3808" xr:uid="{0143F96C-FB2B-4AEE-BF90-F0679AC555C2}"/>
    <cellStyle name="Normal 8 3 6" xfId="389" xr:uid="{1B8CA615-4D61-4BE6-AE55-B83FE12484DF}"/>
    <cellStyle name="Normal 8 3 6 2" xfId="2176" xr:uid="{61FA4EAF-D346-463D-9E69-1866C02C9BE0}"/>
    <cellStyle name="Normal 8 3 6 2 2" xfId="2177" xr:uid="{DDF03B1D-266A-452B-9174-82CA4F499FDD}"/>
    <cellStyle name="Normal 8 3 6 2 2 2" xfId="5927" xr:uid="{81637219-B61D-4860-AEF7-CB28C9593ADB}"/>
    <cellStyle name="Normal 8 3 6 2 3" xfId="3809" xr:uid="{90412C1D-5DB0-41D9-A812-707180959369}"/>
    <cellStyle name="Normal 8 3 6 2 4" xfId="3810" xr:uid="{ED784D8D-18BA-44DF-AEA3-7F7735F92543}"/>
    <cellStyle name="Normal 8 3 6 3" xfId="2178" xr:uid="{1F77397C-213A-4072-B04E-FE61C38496C1}"/>
    <cellStyle name="Normal 8 3 6 3 2" xfId="5928" xr:uid="{B96C4471-D612-483F-B0E6-74930DCA147C}"/>
    <cellStyle name="Normal 8 3 6 4" xfId="3811" xr:uid="{DB24653D-0588-43F8-A1E3-540B82DFFC10}"/>
    <cellStyle name="Normal 8 3 6 5" xfId="3812" xr:uid="{6E0DE7AC-2898-453E-BFE8-C2653DCAB66B}"/>
    <cellStyle name="Normal 8 3 7" xfId="2179" xr:uid="{776A8B11-4D3E-4B5B-A509-A3ED4AAF6BA1}"/>
    <cellStyle name="Normal 8 3 7 2" xfId="2180" xr:uid="{4F93CF36-2239-4602-BA46-07754BB83D64}"/>
    <cellStyle name="Normal 8 3 7 2 2" xfId="5929" xr:uid="{2307753C-AAAA-4EBA-B6D4-EE633BC02237}"/>
    <cellStyle name="Normal 8 3 7 3" xfId="3813" xr:uid="{0654622E-D152-48A3-BD02-2C0C384E7593}"/>
    <cellStyle name="Normal 8 3 7 4" xfId="3814" xr:uid="{9D29493D-DAE1-45C9-AF89-906E3357DD2A}"/>
    <cellStyle name="Normal 8 3 8" xfId="2181" xr:uid="{B7DCE5FC-D0D8-4548-AA71-F6D2D997C94A}"/>
    <cellStyle name="Normal 8 3 8 2" xfId="3815" xr:uid="{CCAD5706-EB3F-4538-BC6F-4A36C76CACFA}"/>
    <cellStyle name="Normal 8 3 8 3" xfId="3816" xr:uid="{4CD309EC-7C57-4F35-9E2B-29AD9D1B25C3}"/>
    <cellStyle name="Normal 8 3 8 4" xfId="3817" xr:uid="{08EAB8F9-A6AB-4963-B97E-0873AA1FB92C}"/>
    <cellStyle name="Normal 8 3 9" xfId="3818" xr:uid="{328BCE33-2298-4F8E-ACAB-E061C094BB0B}"/>
    <cellStyle name="Normal 8 4" xfId="159" xr:uid="{51D6C0CB-E2B2-4CB7-BA18-A92DF310AFDA}"/>
    <cellStyle name="Normal 8 4 10" xfId="3819" xr:uid="{D0AC3603-EFF6-4AD6-8346-7FE8A60E60CE}"/>
    <cellStyle name="Normal 8 4 11" xfId="3820" xr:uid="{C95A94CF-B720-478C-A64D-C521D5B9BBCF}"/>
    <cellStyle name="Normal 8 4 2" xfId="160" xr:uid="{68E8342B-2BFD-492D-976B-610F0A541580}"/>
    <cellStyle name="Normal 8 4 2 2" xfId="390" xr:uid="{24BD0B23-195C-4916-AB09-9F396FDCF327}"/>
    <cellStyle name="Normal 8 4 2 2 2" xfId="794" xr:uid="{86874E44-6B41-407E-8F0D-41954742440F}"/>
    <cellStyle name="Normal 8 4 2 2 2 2" xfId="795" xr:uid="{2E49D16C-FEFA-416C-8B13-B57FA7C81551}"/>
    <cellStyle name="Normal 8 4 2 2 2 2 2" xfId="2182" xr:uid="{9527DD72-ED1B-45F3-910A-647B6D929288}"/>
    <cellStyle name="Normal 8 4 2 2 2 2 2 2" xfId="5930" xr:uid="{CAB1A982-7243-4FB6-9E70-9E246015A436}"/>
    <cellStyle name="Normal 8 4 2 2 2 2 3" xfId="3821" xr:uid="{ED4AFABC-4EF0-40DC-AF24-C16B69F73D5C}"/>
    <cellStyle name="Normal 8 4 2 2 2 2 4" xfId="3822" xr:uid="{146BEFA0-45C5-4C13-8B09-C6BB10AF7F18}"/>
    <cellStyle name="Normal 8 4 2 2 2 3" xfId="2183" xr:uid="{ADDB6318-A8BF-4B31-B18D-055CB62D64F8}"/>
    <cellStyle name="Normal 8 4 2 2 2 3 2" xfId="3823" xr:uid="{C0AEF27D-51EB-4861-9B02-B91D1DEB9DAC}"/>
    <cellStyle name="Normal 8 4 2 2 2 3 3" xfId="3824" xr:uid="{C5DC297A-76E7-4ACE-BEAF-387251DCBB89}"/>
    <cellStyle name="Normal 8 4 2 2 2 3 4" xfId="3825" xr:uid="{C727BD2F-0574-4626-B992-0E178EF7428B}"/>
    <cellStyle name="Normal 8 4 2 2 2 4" xfId="3826" xr:uid="{40071916-02EC-423E-B1C7-F4F5FD04E51A}"/>
    <cellStyle name="Normal 8 4 2 2 2 5" xfId="3827" xr:uid="{94EDFA39-645D-4ADE-B451-A090825DA3B0}"/>
    <cellStyle name="Normal 8 4 2 2 2 6" xfId="3828" xr:uid="{55D92276-0E2C-47EE-9F15-BC7472FFD06D}"/>
    <cellStyle name="Normal 8 4 2 2 3" xfId="796" xr:uid="{644ACCE4-E203-449A-B89A-A0C86C68CA25}"/>
    <cellStyle name="Normal 8 4 2 2 3 2" xfId="2184" xr:uid="{E41318EB-4182-40D0-902F-38AB1AA2E7A3}"/>
    <cellStyle name="Normal 8 4 2 2 3 2 2" xfId="3829" xr:uid="{FA6C8757-D3C1-4D0C-9660-CC134E65CE8A}"/>
    <cellStyle name="Normal 8 4 2 2 3 2 3" xfId="3830" xr:uid="{D24114CE-4F71-4BBB-9D29-EDB9520AE11E}"/>
    <cellStyle name="Normal 8 4 2 2 3 2 4" xfId="3831" xr:uid="{8773FCA8-F8EF-4A36-874D-3454772F963A}"/>
    <cellStyle name="Normal 8 4 2 2 3 3" xfId="3832" xr:uid="{D9063E00-AF2F-417C-A2B8-F47C2845F1A6}"/>
    <cellStyle name="Normal 8 4 2 2 3 4" xfId="3833" xr:uid="{A64BE792-EF8C-46B6-BABE-E7287A6661DB}"/>
    <cellStyle name="Normal 8 4 2 2 3 5" xfId="3834" xr:uid="{072DE0B2-B808-488D-BDFB-661010F3B41B}"/>
    <cellStyle name="Normal 8 4 2 2 4" xfId="2185" xr:uid="{9DD10453-F927-48AD-B6A0-3613450848B9}"/>
    <cellStyle name="Normal 8 4 2 2 4 2" xfId="3835" xr:uid="{A2099FF0-A417-4657-88B2-D358B0BE504C}"/>
    <cellStyle name="Normal 8 4 2 2 4 3" xfId="3836" xr:uid="{CF27823B-EC02-4CF0-99B8-B33DD784F1F1}"/>
    <cellStyle name="Normal 8 4 2 2 4 4" xfId="3837" xr:uid="{B9EAAEA6-73F7-4EE1-A2C7-3B59B4EA5A9D}"/>
    <cellStyle name="Normal 8 4 2 2 5" xfId="3838" xr:uid="{C70479B9-0BA8-4F80-A837-A9DCB95FF5C8}"/>
    <cellStyle name="Normal 8 4 2 2 5 2" xfId="3839" xr:uid="{45A8A946-DEDE-43C6-A826-B3079F3C2AD0}"/>
    <cellStyle name="Normal 8 4 2 2 5 3" xfId="3840" xr:uid="{9FAF655B-175F-41B5-A84F-39C9D466587D}"/>
    <cellStyle name="Normal 8 4 2 2 5 4" xfId="3841" xr:uid="{386EB4D6-5018-4B55-BD98-1D74C409B37F}"/>
    <cellStyle name="Normal 8 4 2 2 6" xfId="3842" xr:uid="{699B60EF-3456-4B51-959F-C9394E00BF09}"/>
    <cellStyle name="Normal 8 4 2 2 7" xfId="3843" xr:uid="{A2D93F4F-EAA6-446F-8194-4716E44ABE15}"/>
    <cellStyle name="Normal 8 4 2 2 8" xfId="3844" xr:uid="{569A1E6E-FE5E-4742-BD78-29E5BF91B106}"/>
    <cellStyle name="Normal 8 4 2 3" xfId="797" xr:uid="{8F80F431-40D5-4311-954A-5C54060B7500}"/>
    <cellStyle name="Normal 8 4 2 3 2" xfId="798" xr:uid="{B73730DC-B14E-4446-A622-1DE710ADB9D1}"/>
    <cellStyle name="Normal 8 4 2 3 2 2" xfId="799" xr:uid="{24C2A328-658E-46F8-9E41-174D356A5F6A}"/>
    <cellStyle name="Normal 8 4 2 3 2 2 2" xfId="5931" xr:uid="{01395F71-7244-458E-9821-177F727DA956}"/>
    <cellStyle name="Normal 8 4 2 3 2 3" xfId="3845" xr:uid="{2D9BDA46-05CA-4E1A-B69C-607080F1EEBD}"/>
    <cellStyle name="Normal 8 4 2 3 2 4" xfId="3846" xr:uid="{3EA651B1-D161-4DFC-B93F-8710F9F5DD1B}"/>
    <cellStyle name="Normal 8 4 2 3 3" xfId="800" xr:uid="{FDC439A3-0BE9-49CC-94C6-CB6430D3FDE4}"/>
    <cellStyle name="Normal 8 4 2 3 3 2" xfId="3847" xr:uid="{ABFDD1AE-6098-43AA-BB93-6F1A35E4AC2E}"/>
    <cellStyle name="Normal 8 4 2 3 3 3" xfId="3848" xr:uid="{9E4E6436-0AB1-4751-A82E-B9B4B7289080}"/>
    <cellStyle name="Normal 8 4 2 3 3 4" xfId="3849" xr:uid="{CE6E6FE3-43E1-4A05-AC49-D0DE309F54A8}"/>
    <cellStyle name="Normal 8 4 2 3 4" xfId="3850" xr:uid="{376661EB-F0ED-437C-9418-ABBBB73719F3}"/>
    <cellStyle name="Normal 8 4 2 3 5" xfId="3851" xr:uid="{C21CB6B8-D4D6-4904-AF76-CEE6EBCAEE99}"/>
    <cellStyle name="Normal 8 4 2 3 6" xfId="3852" xr:uid="{6D56D83F-3C95-4160-96AC-7427596FC23E}"/>
    <cellStyle name="Normal 8 4 2 4" xfId="801" xr:uid="{63E38C20-F7B9-42E2-AD4F-62912C0D7862}"/>
    <cellStyle name="Normal 8 4 2 4 2" xfId="802" xr:uid="{DE541A75-35EB-4D3C-AF29-D93F152A9540}"/>
    <cellStyle name="Normal 8 4 2 4 2 2" xfId="3853" xr:uid="{11F67BF4-13A0-48A5-B5CE-256C5C0D7952}"/>
    <cellStyle name="Normal 8 4 2 4 2 3" xfId="3854" xr:uid="{FD1B8345-9557-4844-B787-2BABD97ECC95}"/>
    <cellStyle name="Normal 8 4 2 4 2 4" xfId="3855" xr:uid="{B66ED0D5-F71F-4741-8BE6-4079CD259B1B}"/>
    <cellStyle name="Normal 8 4 2 4 3" xfId="3856" xr:uid="{7713BD1C-559D-4993-9804-B8E8CA90B761}"/>
    <cellStyle name="Normal 8 4 2 4 4" xfId="3857" xr:uid="{CD6A3349-4A96-46CB-8739-0DC167F70AD0}"/>
    <cellStyle name="Normal 8 4 2 4 5" xfId="3858" xr:uid="{F1756454-FA9C-4462-A464-E4C8BD6E8256}"/>
    <cellStyle name="Normal 8 4 2 5" xfId="803" xr:uid="{537C10A8-4D7B-455D-8ABC-A29D74758DCF}"/>
    <cellStyle name="Normal 8 4 2 5 2" xfId="3859" xr:uid="{63EF6AFB-DAD9-486C-A178-60FF42FE56FF}"/>
    <cellStyle name="Normal 8 4 2 5 3" xfId="3860" xr:uid="{43DEAB0D-ADA3-4529-9C93-A1C4CB640463}"/>
    <cellStyle name="Normal 8 4 2 5 4" xfId="3861" xr:uid="{B53102A9-49E7-4310-A034-279D06478FC0}"/>
    <cellStyle name="Normal 8 4 2 6" xfId="3862" xr:uid="{C3B35148-B4E4-4E9C-903B-5B4735003BB1}"/>
    <cellStyle name="Normal 8 4 2 6 2" xfId="3863" xr:uid="{52905395-0FE6-45DC-B93F-EA52C6FFC943}"/>
    <cellStyle name="Normal 8 4 2 6 3" xfId="3864" xr:uid="{324C51EB-DBDF-4A29-8226-C3E55FF65C74}"/>
    <cellStyle name="Normal 8 4 2 6 4" xfId="3865" xr:uid="{DF7A4DC2-E9E5-4093-8121-3A38C8811532}"/>
    <cellStyle name="Normal 8 4 2 7" xfId="3866" xr:uid="{96E8BF22-39A9-4C03-B2A4-D0A98961EE39}"/>
    <cellStyle name="Normal 8 4 2 8" xfId="3867" xr:uid="{F5F85AD5-A972-4391-8624-37AD8B35D7CA}"/>
    <cellStyle name="Normal 8 4 2 9" xfId="3868" xr:uid="{939844E1-5706-45C9-82AE-55562690875E}"/>
    <cellStyle name="Normal 8 4 3" xfId="391" xr:uid="{CE56A718-BACA-40C0-86D0-CD314F94CE73}"/>
    <cellStyle name="Normal 8 4 3 2" xfId="804" xr:uid="{010CC96D-B0CA-4837-8B1C-229E91A069BA}"/>
    <cellStyle name="Normal 8 4 3 2 2" xfId="805" xr:uid="{A4F7101C-A6A9-48B1-9165-E0537E738A70}"/>
    <cellStyle name="Normal 8 4 3 2 2 2" xfId="2186" xr:uid="{01F2E100-C39B-424B-9BF5-ACED9E4C43E6}"/>
    <cellStyle name="Normal 8 4 3 2 2 2 2" xfId="2187" xr:uid="{F8461374-36C5-4AC1-9371-CEF9D1D05DCB}"/>
    <cellStyle name="Normal 8 4 3 2 2 3" xfId="2188" xr:uid="{781E057F-DBAC-4C59-841F-935A189A0F7A}"/>
    <cellStyle name="Normal 8 4 3 2 2 4" xfId="3869" xr:uid="{1D1D2C2F-D99E-4495-9818-E715FB0F7470}"/>
    <cellStyle name="Normal 8 4 3 2 3" xfId="2189" xr:uid="{31D61071-7A5C-4788-89C7-DFB436C9E4ED}"/>
    <cellStyle name="Normal 8 4 3 2 3 2" xfId="2190" xr:uid="{A50FBF58-86A7-45C1-8D20-9213879AF407}"/>
    <cellStyle name="Normal 8 4 3 2 3 3" xfId="3870" xr:uid="{0888376E-9C3E-4709-8DD0-FBBC25A5AF73}"/>
    <cellStyle name="Normal 8 4 3 2 3 4" xfId="3871" xr:uid="{62F3E431-37C7-4E79-90A6-10B8CB70637A}"/>
    <cellStyle name="Normal 8 4 3 2 4" xfId="2191" xr:uid="{9F7E9E7E-7FCB-4A91-B0B1-8CA1149B64AC}"/>
    <cellStyle name="Normal 8 4 3 2 5" xfId="3872" xr:uid="{6073D90F-5D02-4562-B031-112A156132E0}"/>
    <cellStyle name="Normal 8 4 3 2 6" xfId="3873" xr:uid="{81490711-FF78-49FE-A2A4-958916079299}"/>
    <cellStyle name="Normal 8 4 3 3" xfId="806" xr:uid="{736B5C87-E350-40DD-B73E-4EA44344E190}"/>
    <cellStyle name="Normal 8 4 3 3 2" xfId="2192" xr:uid="{FD0B76B3-248D-4A3B-BA1F-F78606E857F5}"/>
    <cellStyle name="Normal 8 4 3 3 2 2" xfId="2193" xr:uid="{E1924B87-A367-4C47-BE66-3038BE865296}"/>
    <cellStyle name="Normal 8 4 3 3 2 3" xfId="3874" xr:uid="{156A7F8D-1722-4F62-8911-F53A038A253E}"/>
    <cellStyle name="Normal 8 4 3 3 2 4" xfId="3875" xr:uid="{4DD528C6-C32E-4800-A43B-9B8E471A99F0}"/>
    <cellStyle name="Normal 8 4 3 3 3" xfId="2194" xr:uid="{E392489E-535B-428F-91BC-A858B2570EE8}"/>
    <cellStyle name="Normal 8 4 3 3 4" xfId="3876" xr:uid="{ECC5E771-8E38-4A23-A787-EA637D8F6288}"/>
    <cellStyle name="Normal 8 4 3 3 5" xfId="3877" xr:uid="{AF572C82-8C1D-465E-BE06-7C9B17AAEF1C}"/>
    <cellStyle name="Normal 8 4 3 4" xfId="2195" xr:uid="{947C4EBB-4AC5-4EB5-9B74-046258F680FB}"/>
    <cellStyle name="Normal 8 4 3 4 2" xfId="2196" xr:uid="{BF39F3B9-54BA-499A-AD5D-DCD3F65976A4}"/>
    <cellStyle name="Normal 8 4 3 4 3" xfId="3878" xr:uid="{F7442FA4-DE62-4FA7-B4EA-B1951E567C9D}"/>
    <cellStyle name="Normal 8 4 3 4 4" xfId="3879" xr:uid="{71CBFBB4-F59E-4157-9343-804FEAF0A773}"/>
    <cellStyle name="Normal 8 4 3 5" xfId="2197" xr:uid="{A44EA62A-3651-4AAC-A9E1-2C7350CA1674}"/>
    <cellStyle name="Normal 8 4 3 5 2" xfId="3880" xr:uid="{6BD248BF-A227-4287-A9A8-E4846990F527}"/>
    <cellStyle name="Normal 8 4 3 5 3" xfId="3881" xr:uid="{6F66E13A-71DD-4834-B65B-5671E7A8ED89}"/>
    <cellStyle name="Normal 8 4 3 5 4" xfId="3882" xr:uid="{C15BF01D-574D-436F-97A9-CB061CE0FC0C}"/>
    <cellStyle name="Normal 8 4 3 6" xfId="3883" xr:uid="{317B8DFB-1D41-47CF-9868-C50E4C8B56DA}"/>
    <cellStyle name="Normal 8 4 3 7" xfId="3884" xr:uid="{31BD7C5D-7AF0-4FB1-9A06-B60AF8202986}"/>
    <cellStyle name="Normal 8 4 3 8" xfId="3885" xr:uid="{71E23A5A-C86D-47ED-941B-AAD3448D6F28}"/>
    <cellStyle name="Normal 8 4 4" xfId="392" xr:uid="{6FF9FB88-0DFA-42C0-ACAB-C99A53518804}"/>
    <cellStyle name="Normal 8 4 4 2" xfId="807" xr:uid="{62C7766D-9E11-4FAE-9A6D-FC441B89E484}"/>
    <cellStyle name="Normal 8 4 4 2 2" xfId="808" xr:uid="{AB249816-A223-450E-B811-B2EC7C817419}"/>
    <cellStyle name="Normal 8 4 4 2 2 2" xfId="2198" xr:uid="{7D41F110-F110-4344-99FC-1756638CC76C}"/>
    <cellStyle name="Normal 8 4 4 2 2 3" xfId="3886" xr:uid="{3521ADB6-3BA4-4FFA-82C7-BA5E36F8897F}"/>
    <cellStyle name="Normal 8 4 4 2 2 4" xfId="3887" xr:uid="{5C51AC51-AFCD-4D99-869A-5AB059C42FCD}"/>
    <cellStyle name="Normal 8 4 4 2 3" xfId="2199" xr:uid="{850F6685-3F1E-4A8E-9455-A7AF5EEE19FC}"/>
    <cellStyle name="Normal 8 4 4 2 4" xfId="3888" xr:uid="{A69D6E58-92A4-4215-9D7D-6E5A0221D6A6}"/>
    <cellStyle name="Normal 8 4 4 2 5" xfId="3889" xr:uid="{58D8AD8A-B00E-4DEF-81DB-BD063160006C}"/>
    <cellStyle name="Normal 8 4 4 3" xfId="809" xr:uid="{AA690C7C-D070-412F-91D9-18FE1211BC08}"/>
    <cellStyle name="Normal 8 4 4 3 2" xfId="2200" xr:uid="{CE8D9D83-E5DE-4334-A539-75446C91EA04}"/>
    <cellStyle name="Normal 8 4 4 3 3" xfId="3890" xr:uid="{BFD95546-F355-4778-85BC-50CBA1FDBAB2}"/>
    <cellStyle name="Normal 8 4 4 3 4" xfId="3891" xr:uid="{F41C53B3-C816-4931-ADBA-29991D59402B}"/>
    <cellStyle name="Normal 8 4 4 4" xfId="2201" xr:uid="{84C4C1F4-0A4D-4957-8505-D3C26AC7DACF}"/>
    <cellStyle name="Normal 8 4 4 4 2" xfId="3892" xr:uid="{51806B17-121B-4032-A822-C713E430B8EC}"/>
    <cellStyle name="Normal 8 4 4 4 3" xfId="3893" xr:uid="{E90CEE25-0A8D-423D-A2C7-A3BF7CF16BF6}"/>
    <cellStyle name="Normal 8 4 4 4 4" xfId="3894" xr:uid="{007F3598-8422-40E8-858F-307F5165E6ED}"/>
    <cellStyle name="Normal 8 4 4 5" xfId="3895" xr:uid="{CD27C324-9674-4821-8556-C4B0BF8D06D6}"/>
    <cellStyle name="Normal 8 4 4 6" xfId="3896" xr:uid="{CFDA048D-EABA-4130-9E0D-AD24EF35FEE7}"/>
    <cellStyle name="Normal 8 4 4 7" xfId="3897" xr:uid="{907ECE14-8693-4C93-8A29-3AAD01E6CCE9}"/>
    <cellStyle name="Normal 8 4 5" xfId="393" xr:uid="{FE3A1454-297F-4717-89DD-D22E4EE7BCA2}"/>
    <cellStyle name="Normal 8 4 5 2" xfId="810" xr:uid="{23955B57-0EA9-481C-B722-F1CDE1E3949E}"/>
    <cellStyle name="Normal 8 4 5 2 2" xfId="2202" xr:uid="{AAE71305-D50A-4DBB-AB5C-D87ACF2D7E8F}"/>
    <cellStyle name="Normal 8 4 5 2 3" xfId="3898" xr:uid="{0E47ADD4-A16A-4162-9A6B-C49BF0EEB8C5}"/>
    <cellStyle name="Normal 8 4 5 2 4" xfId="3899" xr:uid="{1AB572B4-E531-4ABD-A26C-46DE6099A6E0}"/>
    <cellStyle name="Normal 8 4 5 3" xfId="2203" xr:uid="{D8F46C3F-66CC-4AC5-8C1F-08AAC4552A45}"/>
    <cellStyle name="Normal 8 4 5 3 2" xfId="3900" xr:uid="{7C0D4E38-7416-4834-8630-59F2BEFBF84D}"/>
    <cellStyle name="Normal 8 4 5 3 3" xfId="3901" xr:uid="{B56AB7AA-6265-425F-8DA3-281EE4205E6D}"/>
    <cellStyle name="Normal 8 4 5 3 4" xfId="3902" xr:uid="{2E80CC37-CC8F-4FE5-A41E-ECF790DF4019}"/>
    <cellStyle name="Normal 8 4 5 4" xfId="3903" xr:uid="{362BAA66-1D79-49E5-BADC-4BAFCD585253}"/>
    <cellStyle name="Normal 8 4 5 5" xfId="3904" xr:uid="{07E07B78-A1DC-46B6-AE1D-27925B862407}"/>
    <cellStyle name="Normal 8 4 5 6" xfId="3905" xr:uid="{60EF7070-25BE-468D-B2E0-B7A15DCB1A71}"/>
    <cellStyle name="Normal 8 4 6" xfId="811" xr:uid="{7FD8C5A4-7521-4DB8-A2A0-995645B4FAF7}"/>
    <cellStyle name="Normal 8 4 6 2" xfId="2204" xr:uid="{5B40C04C-E7F5-4854-B097-F78B5034545A}"/>
    <cellStyle name="Normal 8 4 6 2 2" xfId="3906" xr:uid="{1682DFFC-BB0B-48EF-B23E-FC4B70130323}"/>
    <cellStyle name="Normal 8 4 6 2 3" xfId="3907" xr:uid="{167D3F48-DE02-4D90-90EF-75BB85C5E5C6}"/>
    <cellStyle name="Normal 8 4 6 2 4" xfId="3908" xr:uid="{6D4B2FC8-5AE0-4EA8-B136-72C4BE8E0C76}"/>
    <cellStyle name="Normal 8 4 6 3" xfId="3909" xr:uid="{891AB013-2267-495C-9073-690DF3A52752}"/>
    <cellStyle name="Normal 8 4 6 4" xfId="3910" xr:uid="{A98B60C1-F030-4267-B4C8-8C5D63B06D3A}"/>
    <cellStyle name="Normal 8 4 6 5" xfId="3911" xr:uid="{B1AFA320-2AFB-4C2C-B381-8324D2300005}"/>
    <cellStyle name="Normal 8 4 7" xfId="2205" xr:uid="{2FE991D4-FA50-46AF-A3FB-5CABC25B3A3E}"/>
    <cellStyle name="Normal 8 4 7 2" xfId="3912" xr:uid="{8ECD5A6F-59A3-49E5-9ACC-ADC98CAE8D48}"/>
    <cellStyle name="Normal 8 4 7 3" xfId="3913" xr:uid="{2BD2CDAF-6EB4-4E7D-9AAD-196CB61D1621}"/>
    <cellStyle name="Normal 8 4 7 4" xfId="3914" xr:uid="{04CF4476-8F54-4BD5-87EA-F095C0A327F6}"/>
    <cellStyle name="Normal 8 4 8" xfId="3915" xr:uid="{E3DA0F54-106E-48C3-8828-944FCC5C81BB}"/>
    <cellStyle name="Normal 8 4 8 2" xfId="3916" xr:uid="{EB951B98-2441-49F4-86A9-70AC00EA0238}"/>
    <cellStyle name="Normal 8 4 8 3" xfId="3917" xr:uid="{01F6ACCE-B0B5-42FB-9B1B-B2DA284AAC31}"/>
    <cellStyle name="Normal 8 4 8 4" xfId="3918" xr:uid="{5BC9455B-E76D-481B-8B02-598DF62C5ACD}"/>
    <cellStyle name="Normal 8 4 9" xfId="3919" xr:uid="{C192C060-53C3-40D1-A7DD-B9E0BF0F5CC2}"/>
    <cellStyle name="Normal 8 5" xfId="161" xr:uid="{642F32EC-5785-433A-AC5B-D6A24C8565F1}"/>
    <cellStyle name="Normal 8 5 2" xfId="162" xr:uid="{E080D836-82FF-4071-9F91-ACF4F7D9C204}"/>
    <cellStyle name="Normal 8 5 2 2" xfId="394" xr:uid="{985A4E34-DD97-4818-8AAE-3A669E08BD38}"/>
    <cellStyle name="Normal 8 5 2 2 2" xfId="812" xr:uid="{64C17B55-A001-476A-A74B-04021FA9AB34}"/>
    <cellStyle name="Normal 8 5 2 2 2 2" xfId="2206" xr:uid="{5FF92ABA-963B-4333-8FAD-50059DDAF830}"/>
    <cellStyle name="Normal 8 5 2 2 2 2 2" xfId="5932" xr:uid="{5EB25CD8-BF79-4F61-AB04-000B67F336A1}"/>
    <cellStyle name="Normal 8 5 2 2 2 3" xfId="3920" xr:uid="{37E12C8F-C0BF-426D-AD4A-FB0195BDCF41}"/>
    <cellStyle name="Normal 8 5 2 2 2 4" xfId="3921" xr:uid="{9406BA5E-E10F-4DEC-A805-1A39F4E09AA2}"/>
    <cellStyle name="Normal 8 5 2 2 3" xfId="2207" xr:uid="{7A390F71-05C2-4764-8482-1A818231B21C}"/>
    <cellStyle name="Normal 8 5 2 2 3 2" xfId="3922" xr:uid="{F8234D57-E1AF-4157-BA7F-93AF998DFCB0}"/>
    <cellStyle name="Normal 8 5 2 2 3 3" xfId="3923" xr:uid="{FF27A7D4-77B2-41CB-846A-9BA4B05A4D8E}"/>
    <cellStyle name="Normal 8 5 2 2 3 4" xfId="3924" xr:uid="{4C516344-F327-4360-8DE9-323E63F763DF}"/>
    <cellStyle name="Normal 8 5 2 2 4" xfId="3925" xr:uid="{AD7ADD8D-CE63-4BA5-BDA0-A47F4F5CDC2C}"/>
    <cellStyle name="Normal 8 5 2 2 5" xfId="3926" xr:uid="{0F996093-782E-43AD-8AC8-97F278294B0C}"/>
    <cellStyle name="Normal 8 5 2 2 6" xfId="3927" xr:uid="{A975869E-50D5-4B1A-8F99-65BEA860F06D}"/>
    <cellStyle name="Normal 8 5 2 3" xfId="813" xr:uid="{EDAAA1F2-0F7F-414E-9595-E6CAAC74C257}"/>
    <cellStyle name="Normal 8 5 2 3 2" xfId="2208" xr:uid="{37257A42-7660-4DC5-895C-0B88850E874C}"/>
    <cellStyle name="Normal 8 5 2 3 2 2" xfId="3928" xr:uid="{A92088E6-0302-4AA8-9A14-00B4544E8EFB}"/>
    <cellStyle name="Normal 8 5 2 3 2 3" xfId="3929" xr:uid="{D296126D-59BD-4A68-B9B1-D424D280ACB5}"/>
    <cellStyle name="Normal 8 5 2 3 2 4" xfId="3930" xr:uid="{9D707093-9F8C-4616-AC2F-7F606FFDA0B1}"/>
    <cellStyle name="Normal 8 5 2 3 3" xfId="3931" xr:uid="{3A971D85-D412-4B61-A035-3A4ACE009DD1}"/>
    <cellStyle name="Normal 8 5 2 3 4" xfId="3932" xr:uid="{EC90D3BE-F385-4F08-8818-3F276441D692}"/>
    <cellStyle name="Normal 8 5 2 3 5" xfId="3933" xr:uid="{12C51DAE-6FCA-421F-9300-E17E189CAB54}"/>
    <cellStyle name="Normal 8 5 2 4" xfId="2209" xr:uid="{F9F53C0C-6D1F-42D7-A4ED-4A22CA72E392}"/>
    <cellStyle name="Normal 8 5 2 4 2" xfId="3934" xr:uid="{523F7703-311D-4DDC-995C-9FC4DFB06A05}"/>
    <cellStyle name="Normal 8 5 2 4 3" xfId="3935" xr:uid="{ACE9A312-4B75-4108-975F-64E846F11A76}"/>
    <cellStyle name="Normal 8 5 2 4 4" xfId="3936" xr:uid="{05EA5786-CA9F-4CDD-9CFA-2AA75EB45162}"/>
    <cellStyle name="Normal 8 5 2 5" xfId="3937" xr:uid="{BC7C1AF5-9D62-4AB5-84F7-D0A710AD25B7}"/>
    <cellStyle name="Normal 8 5 2 5 2" xfId="3938" xr:uid="{23E7263A-884A-469A-A83C-9169E50B6B2E}"/>
    <cellStyle name="Normal 8 5 2 5 3" xfId="3939" xr:uid="{834ABC92-6C47-47B4-B6EF-A6EC45C56547}"/>
    <cellStyle name="Normal 8 5 2 5 4" xfId="3940" xr:uid="{2E0041BF-1E36-4F21-992E-7ACB181221DA}"/>
    <cellStyle name="Normal 8 5 2 6" xfId="3941" xr:uid="{0572E925-FF0A-49C9-AF02-555436E91A61}"/>
    <cellStyle name="Normal 8 5 2 7" xfId="3942" xr:uid="{428F8219-F218-4D7D-A6EC-46C9B143E610}"/>
    <cellStyle name="Normal 8 5 2 8" xfId="3943" xr:uid="{F46DC018-2FB0-41FE-BDEA-9A7E1B3115C8}"/>
    <cellStyle name="Normal 8 5 3" xfId="395" xr:uid="{6BE0E63F-6D5D-4164-9179-B80347710343}"/>
    <cellStyle name="Normal 8 5 3 2" xfId="814" xr:uid="{44B30008-93D9-4598-A23E-AF9034882B7B}"/>
    <cellStyle name="Normal 8 5 3 2 2" xfId="815" xr:uid="{0D86BEBF-A1B2-4B20-8D44-BF4CFC278D27}"/>
    <cellStyle name="Normal 8 5 3 2 2 2" xfId="5933" xr:uid="{A84451C2-BBED-4398-A5C6-6738E8AF36B6}"/>
    <cellStyle name="Normal 8 5 3 2 3" xfId="3944" xr:uid="{7BEF6736-6109-4FB5-B36B-78007BC3D748}"/>
    <cellStyle name="Normal 8 5 3 2 4" xfId="3945" xr:uid="{F302EFAC-37C8-46B3-99C4-7CEC319D8641}"/>
    <cellStyle name="Normal 8 5 3 3" xfId="816" xr:uid="{B3146E48-6C55-46B6-82AC-FF60B9FB6520}"/>
    <cellStyle name="Normal 8 5 3 3 2" xfId="3946" xr:uid="{4AE93407-5D41-4097-9F06-0FEC1629410E}"/>
    <cellStyle name="Normal 8 5 3 3 3" xfId="3947" xr:uid="{ECB38BC0-B9B0-42A5-9DCF-0C814142EA07}"/>
    <cellStyle name="Normal 8 5 3 3 4" xfId="3948" xr:uid="{D3D4AD23-E323-4F35-A46B-12FDE5A74105}"/>
    <cellStyle name="Normal 8 5 3 4" xfId="3949" xr:uid="{229E4311-0B7F-4EB1-BB13-CD791464E204}"/>
    <cellStyle name="Normal 8 5 3 5" xfId="3950" xr:uid="{9F95DE37-2286-4047-AB27-E2A02119A65E}"/>
    <cellStyle name="Normal 8 5 3 6" xfId="3951" xr:uid="{22EE644E-DB04-44AE-9380-246FE5026DD8}"/>
    <cellStyle name="Normal 8 5 4" xfId="396" xr:uid="{AEAAA44C-29E0-4E91-A918-CA52E314B7E1}"/>
    <cellStyle name="Normal 8 5 4 2" xfId="817" xr:uid="{384E11C8-72C0-4CED-B6F3-58CD3E9345B0}"/>
    <cellStyle name="Normal 8 5 4 2 2" xfId="3952" xr:uid="{51B3FC00-B8C3-4E38-BFE3-0451CEBCB0F9}"/>
    <cellStyle name="Normal 8 5 4 2 3" xfId="3953" xr:uid="{882F1CA1-143E-4C9D-BDB2-7E35130C2B0B}"/>
    <cellStyle name="Normal 8 5 4 2 4" xfId="3954" xr:uid="{0C9ADFD5-74F3-4646-BBB1-B2448539FA81}"/>
    <cellStyle name="Normal 8 5 4 3" xfId="3955" xr:uid="{36E4A667-ACB2-4960-87B1-C37F04710964}"/>
    <cellStyle name="Normal 8 5 4 4" xfId="3956" xr:uid="{23C630AB-7AA5-41D3-B360-6B9C71B7C303}"/>
    <cellStyle name="Normal 8 5 4 5" xfId="3957" xr:uid="{EB74308C-CB51-4504-9095-F04DF707656D}"/>
    <cellStyle name="Normal 8 5 5" xfId="818" xr:uid="{2F5759E0-0092-4804-B4E1-6BD81691E5C5}"/>
    <cellStyle name="Normal 8 5 5 2" xfId="3958" xr:uid="{ED31FF8E-C483-403E-A9BE-BBCBAD08CF29}"/>
    <cellStyle name="Normal 8 5 5 3" xfId="3959" xr:uid="{9D749840-E9E5-408C-BCE5-8032916BACE5}"/>
    <cellStyle name="Normal 8 5 5 4" xfId="3960" xr:uid="{754D3EEC-FFE0-47AF-BC05-427AA821E988}"/>
    <cellStyle name="Normal 8 5 6" xfId="3961" xr:uid="{D08488D5-931A-42DE-9520-F0FE1D37E808}"/>
    <cellStyle name="Normal 8 5 6 2" xfId="3962" xr:uid="{1CC9E8BF-DE4C-4AFF-82B9-4A15D6775958}"/>
    <cellStyle name="Normal 8 5 6 3" xfId="3963" xr:uid="{0DA1D1E8-B6C1-4654-97EA-BCDA413883DF}"/>
    <cellStyle name="Normal 8 5 6 4" xfId="3964" xr:uid="{1862A34B-1434-4CD6-8332-64396972BA4A}"/>
    <cellStyle name="Normal 8 5 7" xfId="3965" xr:uid="{FB760F6E-8355-4B96-BAE6-D7D902EBCCF6}"/>
    <cellStyle name="Normal 8 5 8" xfId="3966" xr:uid="{9326367A-26CB-4F41-8834-AC68CC1AA8DF}"/>
    <cellStyle name="Normal 8 5 9" xfId="3967" xr:uid="{A2CB0220-C9B7-4D30-9C62-13DB4D8629FB}"/>
    <cellStyle name="Normal 8 6" xfId="163" xr:uid="{1BBD50BE-4163-4934-9890-39EEBFBD34F8}"/>
    <cellStyle name="Normal 8 6 2" xfId="397" xr:uid="{1C018202-FCDB-41E7-8C27-E6D24E1BF639}"/>
    <cellStyle name="Normal 8 6 2 2" xfId="819" xr:uid="{99563CDA-8A92-42F3-B404-700F5E9D4F27}"/>
    <cellStyle name="Normal 8 6 2 2 2" xfId="2210" xr:uid="{F08AFEF8-C16F-4D91-8982-C5204AB41574}"/>
    <cellStyle name="Normal 8 6 2 2 2 2" xfId="2211" xr:uid="{56C7AC2C-989D-494A-BEDF-EC8B4BF2D265}"/>
    <cellStyle name="Normal 8 6 2 2 3" xfId="2212" xr:uid="{9E149485-A0FD-463F-9BC7-904E2F433193}"/>
    <cellStyle name="Normal 8 6 2 2 4" xfId="3968" xr:uid="{18ECD84A-18A3-4735-863A-ADEABD3BBA0C}"/>
    <cellStyle name="Normal 8 6 2 3" xfId="2213" xr:uid="{C41DC0A4-A5BB-432E-83F5-4E149C3CA547}"/>
    <cellStyle name="Normal 8 6 2 3 2" xfId="2214" xr:uid="{9657434A-6502-45AF-AF64-503AA2CE551C}"/>
    <cellStyle name="Normal 8 6 2 3 3" xfId="3969" xr:uid="{FBBD583E-A0F1-42AF-A0D4-2441A697508F}"/>
    <cellStyle name="Normal 8 6 2 3 4" xfId="3970" xr:uid="{88AE8362-0906-4800-9796-7E932EB899D3}"/>
    <cellStyle name="Normal 8 6 2 4" xfId="2215" xr:uid="{48BDDB7C-4DF5-4F52-AD44-C14D6DF0ECDE}"/>
    <cellStyle name="Normal 8 6 2 5" xfId="3971" xr:uid="{82A6E59E-8FAE-4C5B-8B66-551F5AD8D3AD}"/>
    <cellStyle name="Normal 8 6 2 6" xfId="3972" xr:uid="{DF088324-4AE0-4B3A-884E-6FB1E03D96B2}"/>
    <cellStyle name="Normal 8 6 3" xfId="820" xr:uid="{2C10B166-1F9C-4884-A064-052E361EA5D0}"/>
    <cellStyle name="Normal 8 6 3 2" xfId="2216" xr:uid="{4614593B-36EE-4286-8B86-6A3B41959515}"/>
    <cellStyle name="Normal 8 6 3 2 2" xfId="2217" xr:uid="{289FCCD2-2627-43CF-9DF1-F5DE5F1886C0}"/>
    <cellStyle name="Normal 8 6 3 2 3" xfId="3973" xr:uid="{91F4B589-021C-4333-89A8-6198D2D244C7}"/>
    <cellStyle name="Normal 8 6 3 2 4" xfId="3974" xr:uid="{6B440B53-E848-4890-8FF2-8B8BFFE2815F}"/>
    <cellStyle name="Normal 8 6 3 3" xfId="2218" xr:uid="{EFE7FE06-BCFB-4B0C-8696-9750389449F3}"/>
    <cellStyle name="Normal 8 6 3 4" xfId="3975" xr:uid="{90BA4EE2-30B4-47D6-84CC-50F0702C3DA8}"/>
    <cellStyle name="Normal 8 6 3 5" xfId="3976" xr:uid="{810082ED-C46A-417B-AF3E-481324150932}"/>
    <cellStyle name="Normal 8 6 4" xfId="2219" xr:uid="{F73DE50A-15DA-498D-A3F4-6BFEF4A19412}"/>
    <cellStyle name="Normal 8 6 4 2" xfId="2220" xr:uid="{38FD48ED-61CF-48AA-9AE7-FA7638309A52}"/>
    <cellStyle name="Normal 8 6 4 3" xfId="3977" xr:uid="{8D3CD7B8-F12D-42F0-973D-6D51370C80B8}"/>
    <cellStyle name="Normal 8 6 4 4" xfId="3978" xr:uid="{3FF94ABC-C1D6-4891-9CA6-9EE67A149C78}"/>
    <cellStyle name="Normal 8 6 5" xfId="2221" xr:uid="{6532D51D-28F8-434E-9157-1D0D1CBDFA72}"/>
    <cellStyle name="Normal 8 6 5 2" xfId="3979" xr:uid="{B886A89D-21B1-4F62-8B1F-178EA1C142FA}"/>
    <cellStyle name="Normal 8 6 5 3" xfId="3980" xr:uid="{55C26DB3-835B-46C8-8D4C-BB56AE4BD553}"/>
    <cellStyle name="Normal 8 6 5 4" xfId="3981" xr:uid="{068BDB9D-3E94-42C3-A7EA-4E8E297CF3C1}"/>
    <cellStyle name="Normal 8 6 6" xfId="3982" xr:uid="{B6369EFD-619E-4121-9882-6D50C4D5CC9B}"/>
    <cellStyle name="Normal 8 6 7" xfId="3983" xr:uid="{87A915DD-E5DD-4C55-A3B2-812C43C3F58E}"/>
    <cellStyle name="Normal 8 6 8" xfId="3984" xr:uid="{638CFBCF-E12F-4009-ABE8-5EA31BC19426}"/>
    <cellStyle name="Normal 8 7" xfId="398" xr:uid="{8BB359BB-0828-4C27-B6FC-5C33E0C8AADF}"/>
    <cellStyle name="Normal 8 7 2" xfId="821" xr:uid="{81EBC790-19B5-42B7-8F65-CF85FAB96FF0}"/>
    <cellStyle name="Normal 8 7 2 2" xfId="822" xr:uid="{0E658B2E-71C9-486A-B963-C707978AF563}"/>
    <cellStyle name="Normal 8 7 2 2 2" xfId="2222" xr:uid="{E1BA4B0A-93BA-4293-BA70-9F1795474B4D}"/>
    <cellStyle name="Normal 8 7 2 2 3" xfId="3985" xr:uid="{06712A9A-9E84-4D44-8AA8-FA38781DC302}"/>
    <cellStyle name="Normal 8 7 2 2 4" xfId="3986" xr:uid="{3F4A6F96-6AAD-4201-9715-10FAABA743BA}"/>
    <cellStyle name="Normal 8 7 2 3" xfId="2223" xr:uid="{3BDDCC54-6860-459F-A796-C3D661D279BA}"/>
    <cellStyle name="Normal 8 7 2 4" xfId="3987" xr:uid="{ACF05DAC-4C3D-45CC-B4BB-ACE68A115C45}"/>
    <cellStyle name="Normal 8 7 2 5" xfId="3988" xr:uid="{1E51414B-BCFB-4BFA-B207-38ECE40FED77}"/>
    <cellStyle name="Normal 8 7 3" xfId="823" xr:uid="{6E3CAF81-F184-4082-BF1B-B59AB836DA7C}"/>
    <cellStyle name="Normal 8 7 3 2" xfId="2224" xr:uid="{13FE2F7F-9FEC-423C-A910-42DA5EB8825A}"/>
    <cellStyle name="Normal 8 7 3 3" xfId="3989" xr:uid="{7FA8A84A-51C0-4232-BBE2-28DA13F086C9}"/>
    <cellStyle name="Normal 8 7 3 4" xfId="3990" xr:uid="{F8E6B092-46BD-4C8B-8972-517A2DF1480A}"/>
    <cellStyle name="Normal 8 7 4" xfId="2225" xr:uid="{06A177C6-4B23-456E-8568-DF09FD1882B2}"/>
    <cellStyle name="Normal 8 7 4 2" xfId="3991" xr:uid="{D570593C-EAA4-477A-A5EE-7F24BE915FA6}"/>
    <cellStyle name="Normal 8 7 4 3" xfId="3992" xr:uid="{36485553-D3D2-4B4A-BBB5-04D5B79E65BD}"/>
    <cellStyle name="Normal 8 7 4 4" xfId="3993" xr:uid="{A4A341E8-DCB4-4BB2-BCFA-94D5E587C314}"/>
    <cellStyle name="Normal 8 7 5" xfId="3994" xr:uid="{232182A1-6A10-4365-B2DE-3F692642EDB0}"/>
    <cellStyle name="Normal 8 7 6" xfId="3995" xr:uid="{5E5AF108-2137-4C4E-ACFD-4DD5312A3497}"/>
    <cellStyle name="Normal 8 7 7" xfId="3996" xr:uid="{E55C4CFC-FFE5-4683-81E2-5F56216BC9BA}"/>
    <cellStyle name="Normal 8 8" xfId="399" xr:uid="{9AC56288-48C8-4A15-ABE1-7E6108B89FD7}"/>
    <cellStyle name="Normal 8 8 2" xfId="824" xr:uid="{9C1EA428-8632-4C5F-8CF0-5BCF5EDA64C1}"/>
    <cellStyle name="Normal 8 8 2 2" xfId="2226" xr:uid="{F0835004-1444-4EB8-B5A5-7E282115B65C}"/>
    <cellStyle name="Normal 8 8 2 3" xfId="3997" xr:uid="{81B055A0-74F9-40C2-BA41-D71A35BEB631}"/>
    <cellStyle name="Normal 8 8 2 4" xfId="3998" xr:uid="{38239564-B169-4C0B-B590-2DA6C95A6727}"/>
    <cellStyle name="Normal 8 8 3" xfId="2227" xr:uid="{95EC589A-18D7-46F0-8708-FDD9DEA8E006}"/>
    <cellStyle name="Normal 8 8 3 2" xfId="3999" xr:uid="{C93EAED6-21B6-42C0-A634-417689A35933}"/>
    <cellStyle name="Normal 8 8 3 3" xfId="4000" xr:uid="{178D25EF-3DFE-4985-8730-8DF23FF2CAE1}"/>
    <cellStyle name="Normal 8 8 3 4" xfId="4001" xr:uid="{71766ED6-166F-4FDD-829B-2531AA8EB4D1}"/>
    <cellStyle name="Normal 8 8 4" xfId="4002" xr:uid="{1A4D09A6-EBA5-44D5-BEBF-D50A5696B77D}"/>
    <cellStyle name="Normal 8 8 5" xfId="4003" xr:uid="{70A3C2F0-0BD0-4042-9261-49A33B3A2156}"/>
    <cellStyle name="Normal 8 8 6" xfId="4004" xr:uid="{F001679B-3C10-4CF0-8A3A-D212FB71444E}"/>
    <cellStyle name="Normal 8 9" xfId="400" xr:uid="{2C9C9EA0-A2CF-48E0-A3E8-949572C1668A}"/>
    <cellStyle name="Normal 8 9 2" xfId="2228" xr:uid="{0C1A5FA0-5E38-4C4B-91AD-80B25B94BBA0}"/>
    <cellStyle name="Normal 8 9 2 2" xfId="4005" xr:uid="{C4F7964F-F86D-4B64-886C-53FA9EABE09C}"/>
    <cellStyle name="Normal 8 9 2 2 2" xfId="4410" xr:uid="{7770EC97-1D61-416C-9CB0-9248FBA53456}"/>
    <cellStyle name="Normal 8 9 2 2 3" xfId="4689" xr:uid="{CB1105E6-8E2C-4831-8EDE-BAC44B83F23F}"/>
    <cellStyle name="Normal 8 9 2 3" xfId="4006" xr:uid="{5998B5DE-0CC7-42CB-9578-4809F8D1914A}"/>
    <cellStyle name="Normal 8 9 2 4" xfId="4007" xr:uid="{5D4C7FFB-F2E9-4E4C-925F-B61CDBAD7782}"/>
    <cellStyle name="Normal 8 9 3" xfId="4008" xr:uid="{974FC924-3A3C-4825-9D78-24F708FE7C2A}"/>
    <cellStyle name="Normal 8 9 3 2" xfId="6742" xr:uid="{E53C63CE-E11B-46F0-97D1-44E807F0B692}"/>
    <cellStyle name="Normal 8 9 4" xfId="4009" xr:uid="{D3E36544-42C8-4466-88E9-46354AF9EE08}"/>
    <cellStyle name="Normal 8 9 4 2" xfId="4580" xr:uid="{440EADF0-8734-423E-8A08-78CC073CA9F3}"/>
    <cellStyle name="Normal 8 9 4 3" xfId="4690" xr:uid="{CAE8ABF6-B68C-46C0-B3B8-9BEB973DD96B}"/>
    <cellStyle name="Normal 8 9 4 4" xfId="4609" xr:uid="{3BA2CE05-30D3-4E20-819D-E3DB3A5387B9}"/>
    <cellStyle name="Normal 8 9 5" xfId="4010" xr:uid="{1A5E3F4C-DB46-45B2-9E6B-EFAD7A9E2DB5}"/>
    <cellStyle name="Normal 9" xfId="164" xr:uid="{D5E6479C-E314-4F45-8B61-5F9AF6F077F0}"/>
    <cellStyle name="Normal 9 10" xfId="401" xr:uid="{72614E85-601B-4B71-BE5B-3FE667E455B1}"/>
    <cellStyle name="Normal 9 10 2" xfId="2229" xr:uid="{1B573190-F851-43A8-A4D9-8F6D1D1489C6}"/>
    <cellStyle name="Normal 9 10 2 2" xfId="4011" xr:uid="{2F28D686-DEF4-4AFE-9257-9A4D7D4E8469}"/>
    <cellStyle name="Normal 9 10 2 3" xfId="4012" xr:uid="{F9CD1974-1AF3-4FC3-BE60-E6F5F9DBFF43}"/>
    <cellStyle name="Normal 9 10 2 4" xfId="4013" xr:uid="{852B922C-1491-46CA-87A9-E64E80D894FD}"/>
    <cellStyle name="Normal 9 10 3" xfId="4014" xr:uid="{81569484-811E-445D-8D4C-064976684446}"/>
    <cellStyle name="Normal 9 10 4" xfId="4015" xr:uid="{FAB8AF91-EC1F-41D9-800D-7EF4F4EEDC67}"/>
    <cellStyle name="Normal 9 10 5" xfId="4016" xr:uid="{18F90072-34FF-408A-AD20-45E7CA5A4622}"/>
    <cellStyle name="Normal 9 11" xfId="2230" xr:uid="{1338E56C-D89F-4D63-80D3-8218B9A55DCB}"/>
    <cellStyle name="Normal 9 11 2" xfId="4017" xr:uid="{FC5B62D0-FD2E-45E4-A8BC-DC60053B6090}"/>
    <cellStyle name="Normal 9 11 2 2" xfId="6070" xr:uid="{B3CF9B87-9CCB-4482-AE83-90B5A8E239EB}"/>
    <cellStyle name="Normal 9 11 3" xfId="4018" xr:uid="{BC995314-ABC2-4B35-ADB7-32952408E753}"/>
    <cellStyle name="Normal 9 11 4" xfId="4019" xr:uid="{7BC8877F-764A-43E5-9AD3-90FEE93C69D5}"/>
    <cellStyle name="Normal 9 12" xfId="4020" xr:uid="{600DFB59-F323-4F79-B159-C8E7CAAD46A8}"/>
    <cellStyle name="Normal 9 12 2" xfId="4021" xr:uid="{2AC6D8A7-BEAD-4688-9841-A1601F48CE02}"/>
    <cellStyle name="Normal 9 12 3" xfId="4022" xr:uid="{6329F055-29D6-4971-B50E-6846A79E9AB9}"/>
    <cellStyle name="Normal 9 12 4" xfId="4023" xr:uid="{4DAF3D07-C65D-41E5-A748-8A8DD7955DC5}"/>
    <cellStyle name="Normal 9 13" xfId="4024" xr:uid="{C2F19516-2122-4387-A27A-0E45E4BCE4C5}"/>
    <cellStyle name="Normal 9 13 2" xfId="4025" xr:uid="{50FB338E-642A-4329-9411-0FF29820353C}"/>
    <cellStyle name="Normal 9 14" xfId="4026" xr:uid="{634D2213-1F8F-4F1A-B8C9-3D6A908A8C62}"/>
    <cellStyle name="Normal 9 15" xfId="4027" xr:uid="{0ACB08B2-C1E9-4895-827D-B5A021A34A97}"/>
    <cellStyle name="Normal 9 16" xfId="4028" xr:uid="{4141CD49-F5C8-46B1-9DE0-449C03397207}"/>
    <cellStyle name="Normal 9 2" xfId="165" xr:uid="{1F2F1F93-A225-4E2B-A9F3-1052E7CE4108}"/>
    <cellStyle name="Normal 9 2 2" xfId="402" xr:uid="{1F31C86C-E740-4E67-A487-D169D1802602}"/>
    <cellStyle name="Normal 9 2 2 2" xfId="4672" xr:uid="{D1B6BC69-A709-45DB-BC29-435BFDF5CDAE}"/>
    <cellStyle name="Normal 9 2 2 2 2" xfId="6568" xr:uid="{F35B76BD-4FC0-4CD1-B256-E3CE61CAC5D9}"/>
    <cellStyle name="Normal 9 2 2 3" xfId="6296" xr:uid="{18AEAF6F-347E-4989-924A-A06111F153BE}"/>
    <cellStyle name="Normal 9 2 3" xfId="4561" xr:uid="{EA5359C2-4C30-4748-B113-66166F32AE96}"/>
    <cellStyle name="Normal 9 2 3 2" xfId="6569" xr:uid="{418B2C2F-5858-4C2E-B042-BB04F66BF9B8}"/>
    <cellStyle name="Normal 9 2 4" xfId="6211" xr:uid="{3FFC160F-01B2-47A7-A90E-5BB038C50D88}"/>
    <cellStyle name="Normal 9 3" xfId="166" xr:uid="{D5AA1E51-0B90-4445-A4CC-1CBF8643AD47}"/>
    <cellStyle name="Normal 9 3 10" xfId="4029" xr:uid="{C9519975-A0E2-480B-9B89-FF6C167246F2}"/>
    <cellStyle name="Normal 9 3 11" xfId="4030" xr:uid="{7F099CC1-98DE-4EE7-9E82-3DCE165F37D9}"/>
    <cellStyle name="Normal 9 3 2" xfId="167" xr:uid="{D26C05D9-7A3B-43D2-B399-DDC599D87AF5}"/>
    <cellStyle name="Normal 9 3 2 2" xfId="168" xr:uid="{1DA53198-8FB9-421A-8B24-F4383C934582}"/>
    <cellStyle name="Normal 9 3 2 2 2" xfId="403" xr:uid="{4306AA76-E32F-4EA8-8B7F-56DEA55D543D}"/>
    <cellStyle name="Normal 9 3 2 2 2 2" xfId="825" xr:uid="{4830FC42-DFC0-4AD3-9A10-1A01C52B56B2}"/>
    <cellStyle name="Normal 9 3 2 2 2 2 2" xfId="826" xr:uid="{7ED87A82-0A24-4BD9-830C-929A3DF25089}"/>
    <cellStyle name="Normal 9 3 2 2 2 2 2 2" xfId="2231" xr:uid="{65B6DB17-C98F-492B-A58C-EA9CBBEECED0}"/>
    <cellStyle name="Normal 9 3 2 2 2 2 2 2 2" xfId="2232" xr:uid="{97792101-1E2C-47DC-B121-9BBD343617BE}"/>
    <cellStyle name="Normal 9 3 2 2 2 2 2 2 2 2" xfId="5934" xr:uid="{EA7D20B3-8B80-4E75-98F5-5ED2BA5ABBB4}"/>
    <cellStyle name="Normal 9 3 2 2 2 2 2 2 3" xfId="5935" xr:uid="{52FB5C6E-095B-46CA-BFC8-4BFA37988F1B}"/>
    <cellStyle name="Normal 9 3 2 2 2 2 2 3" xfId="2233" xr:uid="{18CEE843-8F51-4445-9371-6AF4D30A5BFB}"/>
    <cellStyle name="Normal 9 3 2 2 2 2 2 3 2" xfId="5936" xr:uid="{F998FEB4-3BD4-4001-9C5B-C753BC99A9B6}"/>
    <cellStyle name="Normal 9 3 2 2 2 2 2 4" xfId="5937" xr:uid="{FCAFB44A-B155-4B4D-AA56-B0388ACCC5E6}"/>
    <cellStyle name="Normal 9 3 2 2 2 2 3" xfId="2234" xr:uid="{C583FC45-EEAA-4AA8-ADE3-45F5223CE8D7}"/>
    <cellStyle name="Normal 9 3 2 2 2 2 3 2" xfId="2235" xr:uid="{9CF0FFA5-92F5-47EB-B608-1832642F7457}"/>
    <cellStyle name="Normal 9 3 2 2 2 2 3 2 2" xfId="5938" xr:uid="{4DDDD22D-445E-4988-AE89-3280AA7B9F11}"/>
    <cellStyle name="Normal 9 3 2 2 2 2 3 3" xfId="5939" xr:uid="{2E9668EC-3AB1-4A07-BA22-132C41D8380A}"/>
    <cellStyle name="Normal 9 3 2 2 2 2 4" xfId="2236" xr:uid="{CDEFE677-A0EE-40F0-80DA-9F04305C8CB6}"/>
    <cellStyle name="Normal 9 3 2 2 2 2 4 2" xfId="5940" xr:uid="{EE231ED5-34F3-4232-8803-AEFF02BF4041}"/>
    <cellStyle name="Normal 9 3 2 2 2 2 5" xfId="5941" xr:uid="{4C9CCF2E-05CA-4452-B487-985EE0A4A54D}"/>
    <cellStyle name="Normal 9 3 2 2 2 3" xfId="827" xr:uid="{4280A700-9C16-4570-9DB5-96CF364AB740}"/>
    <cellStyle name="Normal 9 3 2 2 2 3 2" xfId="2237" xr:uid="{D21D87E9-9F29-47B7-803F-CD9A55236AF7}"/>
    <cellStyle name="Normal 9 3 2 2 2 3 2 2" xfId="2238" xr:uid="{E98DD765-96BC-4CDC-9AD0-22C03DE10CB3}"/>
    <cellStyle name="Normal 9 3 2 2 2 3 2 2 2" xfId="5942" xr:uid="{362A8250-4EF8-472D-AB51-3EFF835ED75E}"/>
    <cellStyle name="Normal 9 3 2 2 2 3 2 3" xfId="5943" xr:uid="{F38D46D4-C17D-4CE7-979D-F5148BEC3F55}"/>
    <cellStyle name="Normal 9 3 2 2 2 3 3" xfId="2239" xr:uid="{A8660F94-ED9D-4086-8777-0AD38A43B45A}"/>
    <cellStyle name="Normal 9 3 2 2 2 3 3 2" xfId="5944" xr:uid="{6F96ACA9-2A8E-483A-A40C-D29F26088AAE}"/>
    <cellStyle name="Normal 9 3 2 2 2 3 4" xfId="4031" xr:uid="{4C7BFBDC-AE8D-4BCB-BF4E-0622448865B4}"/>
    <cellStyle name="Normal 9 3 2 2 2 4" xfId="2240" xr:uid="{BC84B5F3-3FED-4AD4-8C6D-AC3168A1616F}"/>
    <cellStyle name="Normal 9 3 2 2 2 4 2" xfId="2241" xr:uid="{3366BEF5-515E-4FEC-8BC8-2A4F76F24857}"/>
    <cellStyle name="Normal 9 3 2 2 2 4 2 2" xfId="5945" xr:uid="{2188E31A-4B0A-4D6F-93CF-C0529C392BE0}"/>
    <cellStyle name="Normal 9 3 2 2 2 4 3" xfId="5946" xr:uid="{DD61612C-5A8D-45FE-904A-A5739923ECB2}"/>
    <cellStyle name="Normal 9 3 2 2 2 5" xfId="2242" xr:uid="{24D2BDCD-FBC1-479F-BE87-FF161A54B0CA}"/>
    <cellStyle name="Normal 9 3 2 2 2 5 2" xfId="5947" xr:uid="{C046F8ED-736E-4543-A830-E9FDE3640B63}"/>
    <cellStyle name="Normal 9 3 2 2 2 6" xfId="4032" xr:uid="{71C70763-60FD-4299-8FC6-8622AC5DCA94}"/>
    <cellStyle name="Normal 9 3 2 2 3" xfId="404" xr:uid="{2ADC2C83-99C2-4BD6-9186-626072DB8D92}"/>
    <cellStyle name="Normal 9 3 2 2 3 2" xfId="828" xr:uid="{43A19A10-7270-4CF7-BC22-2D2D7D5165C3}"/>
    <cellStyle name="Normal 9 3 2 2 3 2 2" xfId="829" xr:uid="{52E87F30-314F-4BE5-B0A7-673DC2445A8E}"/>
    <cellStyle name="Normal 9 3 2 2 3 2 2 2" xfId="2243" xr:uid="{53926A61-DAC4-4164-9D01-B76B220DF662}"/>
    <cellStyle name="Normal 9 3 2 2 3 2 2 2 2" xfId="2244" xr:uid="{ED762C61-C5A4-42E1-8F06-83004F9A8B74}"/>
    <cellStyle name="Normal 9 3 2 2 3 2 2 3" xfId="2245" xr:uid="{63AD9418-590E-4B10-B379-DE8AE431241E}"/>
    <cellStyle name="Normal 9 3 2 2 3 2 3" xfId="2246" xr:uid="{C5C4B572-94F0-40C1-AD92-4C9F58AD56E9}"/>
    <cellStyle name="Normal 9 3 2 2 3 2 3 2" xfId="2247" xr:uid="{D898EA33-D4C7-43EF-8BF6-84A7355F5A0D}"/>
    <cellStyle name="Normal 9 3 2 2 3 2 4" xfId="2248" xr:uid="{625F5670-0E91-40B4-A892-8098AC2BA4A6}"/>
    <cellStyle name="Normal 9 3 2 2 3 3" xfId="830" xr:uid="{E682FEAD-6E52-4013-9E9E-032CF12867AA}"/>
    <cellStyle name="Normal 9 3 2 2 3 3 2" xfId="2249" xr:uid="{37A4D77C-F62D-4A18-9351-FE9F941345A9}"/>
    <cellStyle name="Normal 9 3 2 2 3 3 2 2" xfId="2250" xr:uid="{C34056E6-19C4-4DDC-9714-826B9E0E2069}"/>
    <cellStyle name="Normal 9 3 2 2 3 3 3" xfId="2251" xr:uid="{A4152637-9906-4BBB-B70E-B8A3C93E620A}"/>
    <cellStyle name="Normal 9 3 2 2 3 4" xfId="2252" xr:uid="{D4AA2440-0456-4F91-B383-CF300469DE29}"/>
    <cellStyle name="Normal 9 3 2 2 3 4 2" xfId="2253" xr:uid="{846BFEAB-1909-46CF-B2D4-1898B98EEEA4}"/>
    <cellStyle name="Normal 9 3 2 2 3 5" xfId="2254" xr:uid="{ABB7435F-97FA-4C3D-AC28-816644950B56}"/>
    <cellStyle name="Normal 9 3 2 2 4" xfId="831" xr:uid="{AE33AAA7-9B13-468F-A6C5-AF00F0A185A2}"/>
    <cellStyle name="Normal 9 3 2 2 4 2" xfId="832" xr:uid="{6B845F9D-1C4B-46B6-8DBD-44D86FA4E7EC}"/>
    <cellStyle name="Normal 9 3 2 2 4 2 2" xfId="2255" xr:uid="{C995A12A-4DF3-42F7-9BEB-1D53C8F4B484}"/>
    <cellStyle name="Normal 9 3 2 2 4 2 2 2" xfId="2256" xr:uid="{FA21BB77-4AA2-4F07-9962-A7695FF66F6F}"/>
    <cellStyle name="Normal 9 3 2 2 4 2 3" xfId="2257" xr:uid="{3807BF00-8632-46A2-9452-0E1FE5800752}"/>
    <cellStyle name="Normal 9 3 2 2 4 3" xfId="2258" xr:uid="{84261148-5C92-4226-B66B-59F872DE2705}"/>
    <cellStyle name="Normal 9 3 2 2 4 3 2" xfId="2259" xr:uid="{62D64720-C491-4561-925C-11684DA29B5C}"/>
    <cellStyle name="Normal 9 3 2 2 4 4" xfId="2260" xr:uid="{415A11AC-6FF2-4B10-BA67-76050A3A0C5F}"/>
    <cellStyle name="Normal 9 3 2 2 5" xfId="833" xr:uid="{E135FFF1-8B1C-42CA-8567-DA53B67FEC85}"/>
    <cellStyle name="Normal 9 3 2 2 5 2" xfId="2261" xr:uid="{8DFDED12-CC73-47F6-B1B7-C4DC615D4547}"/>
    <cellStyle name="Normal 9 3 2 2 5 2 2" xfId="2262" xr:uid="{1975F1D9-3DA8-4DB2-B616-81AA08E61BF2}"/>
    <cellStyle name="Normal 9 3 2 2 5 3" xfId="2263" xr:uid="{A1EF582D-23E1-45CE-A54E-0728DE1E5E4B}"/>
    <cellStyle name="Normal 9 3 2 2 5 4" xfId="4033" xr:uid="{70507755-A0E2-475D-8032-4538C3FA7098}"/>
    <cellStyle name="Normal 9 3 2 2 6" xfId="2264" xr:uid="{BD95324B-3515-4933-82C4-0CBB2557E692}"/>
    <cellStyle name="Normal 9 3 2 2 6 2" xfId="2265" xr:uid="{6D5F6514-5B66-434D-91FC-144626FF688A}"/>
    <cellStyle name="Normal 9 3 2 2 7" xfId="2266" xr:uid="{29449AD2-F730-4D4A-9874-633B6C00F8A7}"/>
    <cellStyle name="Normal 9 3 2 2 8" xfId="4034" xr:uid="{5B32396E-6AAF-4775-90E4-45EE5F7E96CE}"/>
    <cellStyle name="Normal 9 3 2 3" xfId="405" xr:uid="{1F482C62-1399-4F64-8BBC-44567B9ED9DB}"/>
    <cellStyle name="Normal 9 3 2 3 2" xfId="834" xr:uid="{D0275A71-E8C8-4715-A935-9FE151D0BC3E}"/>
    <cellStyle name="Normal 9 3 2 3 2 2" xfId="835" xr:uid="{AC896A47-AFC7-40B8-80D5-2A9DE1BD1431}"/>
    <cellStyle name="Normal 9 3 2 3 2 2 2" xfId="2267" xr:uid="{BD6CA216-F97C-4AC1-A7FB-8D77866B78FF}"/>
    <cellStyle name="Normal 9 3 2 3 2 2 2 2" xfId="2268" xr:uid="{FFD915C8-60B8-49A8-AF79-2C081491EE7A}"/>
    <cellStyle name="Normal 9 3 2 3 2 2 2 2 2" xfId="5948" xr:uid="{59F4F134-E425-4E91-9B0F-8F5E5DD8D9FC}"/>
    <cellStyle name="Normal 9 3 2 3 2 2 2 3" xfId="5949" xr:uid="{01C89D9E-530B-481E-ABD7-71F46C5B1A73}"/>
    <cellStyle name="Normal 9 3 2 3 2 2 3" xfId="2269" xr:uid="{45BDAC50-72AF-4DDE-BF56-33D0E7046E0B}"/>
    <cellStyle name="Normal 9 3 2 3 2 2 3 2" xfId="5950" xr:uid="{28FAA4CB-0E6F-4073-ACC7-1787A363470A}"/>
    <cellStyle name="Normal 9 3 2 3 2 2 4" xfId="5951" xr:uid="{475B9C9E-A30D-4686-A101-0A8F9137C277}"/>
    <cellStyle name="Normal 9 3 2 3 2 3" xfId="2270" xr:uid="{3363BC64-F70B-459C-861F-255CD081F454}"/>
    <cellStyle name="Normal 9 3 2 3 2 3 2" xfId="2271" xr:uid="{105DE7AC-CE6A-4BB2-8DA3-9514D40FF0B1}"/>
    <cellStyle name="Normal 9 3 2 3 2 3 2 2" xfId="5952" xr:uid="{F8425744-CE27-4FC1-9F2F-94F6FC869A52}"/>
    <cellStyle name="Normal 9 3 2 3 2 3 3" xfId="5953" xr:uid="{FE7FEF6E-6C38-4CAB-B5C0-D33CAE65414F}"/>
    <cellStyle name="Normal 9 3 2 3 2 4" xfId="2272" xr:uid="{985EA0C0-36DD-46E8-953B-ED571E82B4BE}"/>
    <cellStyle name="Normal 9 3 2 3 2 4 2" xfId="5954" xr:uid="{6D8E4EC0-00E6-47BD-9347-137387CA486C}"/>
    <cellStyle name="Normal 9 3 2 3 2 5" xfId="5955" xr:uid="{E8948593-7B17-4EE5-A64C-C8B76C4EC3C8}"/>
    <cellStyle name="Normal 9 3 2 3 3" xfId="836" xr:uid="{3114CB63-D515-4F11-B306-BE1A17489D8A}"/>
    <cellStyle name="Normal 9 3 2 3 3 2" xfId="2273" xr:uid="{A3788B68-EF46-4C2C-900C-2BE292B939CE}"/>
    <cellStyle name="Normal 9 3 2 3 3 2 2" xfId="2274" xr:uid="{F4781416-C412-48CF-B313-5B6E468E029D}"/>
    <cellStyle name="Normal 9 3 2 3 3 2 2 2" xfId="5956" xr:uid="{F48027DB-84E5-4A11-B275-424E548A8774}"/>
    <cellStyle name="Normal 9 3 2 3 3 2 3" xfId="5957" xr:uid="{23B02C77-8E94-4417-A688-F8FFB9DE03F4}"/>
    <cellStyle name="Normal 9 3 2 3 3 3" xfId="2275" xr:uid="{DA9C1C9B-A1D1-4BC1-8094-BFFC07BC69C8}"/>
    <cellStyle name="Normal 9 3 2 3 3 3 2" xfId="5958" xr:uid="{D4A01D2A-73F1-4AE5-9A53-31F194E34F1F}"/>
    <cellStyle name="Normal 9 3 2 3 3 4" xfId="4035" xr:uid="{08E943D7-C552-4E47-B119-BEDE69450E57}"/>
    <cellStyle name="Normal 9 3 2 3 4" xfId="2276" xr:uid="{D68EE977-9B54-4362-B823-AE28B43E9B5E}"/>
    <cellStyle name="Normal 9 3 2 3 4 2" xfId="2277" xr:uid="{8DD990A5-DC1F-439C-85E2-24A82D70F47B}"/>
    <cellStyle name="Normal 9 3 2 3 4 2 2" xfId="5959" xr:uid="{CC9AFE4E-37AA-4582-9A06-7A91FF1827E1}"/>
    <cellStyle name="Normal 9 3 2 3 4 3" xfId="5960" xr:uid="{816501C7-BC14-4A09-A885-1AA52031F98E}"/>
    <cellStyle name="Normal 9 3 2 3 5" xfId="2278" xr:uid="{ACBB3A36-6753-41B6-8DA6-E7180DFF1280}"/>
    <cellStyle name="Normal 9 3 2 3 5 2" xfId="5961" xr:uid="{0DC01A84-6594-40E1-A392-5166CF610920}"/>
    <cellStyle name="Normal 9 3 2 3 6" xfId="4036" xr:uid="{F17C9886-3C27-4307-A798-5A4E8A13FFCF}"/>
    <cellStyle name="Normal 9 3 2 4" xfId="406" xr:uid="{4B56CA4C-A2E7-4F3E-8214-2AA8D03AC3D4}"/>
    <cellStyle name="Normal 9 3 2 4 2" xfId="837" xr:uid="{574FE935-5E80-450F-8169-57CFF4CF22B7}"/>
    <cellStyle name="Normal 9 3 2 4 2 2" xfId="838" xr:uid="{0E2DC59B-1DBA-49BF-8EB7-F8AF3B70B49A}"/>
    <cellStyle name="Normal 9 3 2 4 2 2 2" xfId="2279" xr:uid="{29E2FC52-FB09-4F8B-8E1D-AA4465EDEEC6}"/>
    <cellStyle name="Normal 9 3 2 4 2 2 2 2" xfId="2280" xr:uid="{81BDDF90-3D08-4705-9BB2-0C7EA4B076D4}"/>
    <cellStyle name="Normal 9 3 2 4 2 2 3" xfId="2281" xr:uid="{7374AA46-38AD-475E-848C-45F266D0A820}"/>
    <cellStyle name="Normal 9 3 2 4 2 3" xfId="2282" xr:uid="{E43D86D1-4601-4BE4-8023-F8ED8FCA43DA}"/>
    <cellStyle name="Normal 9 3 2 4 2 3 2" xfId="2283" xr:uid="{B51552BC-1039-457A-B077-79D8365E6CE8}"/>
    <cellStyle name="Normal 9 3 2 4 2 4" xfId="2284" xr:uid="{5C0F0C3C-05AF-41CB-9B91-B4A6CF2F6EA7}"/>
    <cellStyle name="Normal 9 3 2 4 3" xfId="839" xr:uid="{0FA3F817-0710-4AA5-9422-511CA12E0BFF}"/>
    <cellStyle name="Normal 9 3 2 4 3 2" xfId="2285" xr:uid="{9965737C-B2AD-443E-8456-6ACBB23B1A40}"/>
    <cellStyle name="Normal 9 3 2 4 3 2 2" xfId="2286" xr:uid="{3D7AA08A-277D-4BCC-98A0-68E2436419DE}"/>
    <cellStyle name="Normal 9 3 2 4 3 3" xfId="2287" xr:uid="{79930CCF-E6ED-4655-9C5D-B4358C6B006C}"/>
    <cellStyle name="Normal 9 3 2 4 4" xfId="2288" xr:uid="{02FF2247-F05B-483B-AD2A-41ECA2811767}"/>
    <cellStyle name="Normal 9 3 2 4 4 2" xfId="2289" xr:uid="{70FBC1D4-1D57-4824-8EB8-DE4F4575DC89}"/>
    <cellStyle name="Normal 9 3 2 4 5" xfId="2290" xr:uid="{8E06846F-E65A-4A02-AD8C-6C4B0CDC31C9}"/>
    <cellStyle name="Normal 9 3 2 5" xfId="407" xr:uid="{D420C9C0-3064-45EA-BFFD-EB2F61C9A00E}"/>
    <cellStyle name="Normal 9 3 2 5 2" xfId="840" xr:uid="{02D3CF94-21C0-4F0E-9FEC-1F597D9C7CA4}"/>
    <cellStyle name="Normal 9 3 2 5 2 2" xfId="2291" xr:uid="{538F1FF3-289A-40EE-8DBC-25065AB0E41D}"/>
    <cellStyle name="Normal 9 3 2 5 2 2 2" xfId="2292" xr:uid="{4C8CF769-8B62-4071-A67E-B4382D198F3A}"/>
    <cellStyle name="Normal 9 3 2 5 2 3" xfId="2293" xr:uid="{9861ADD1-0513-4A56-B619-939DFB58C700}"/>
    <cellStyle name="Normal 9 3 2 5 3" xfId="2294" xr:uid="{28082B6C-4859-45DE-BBEF-073671A87584}"/>
    <cellStyle name="Normal 9 3 2 5 3 2" xfId="2295" xr:uid="{11EF1D3F-5EFE-4E84-8668-2285CA2355F0}"/>
    <cellStyle name="Normal 9 3 2 5 4" xfId="2296" xr:uid="{6FDAFC08-54C0-446F-BFAA-E60E34A8587C}"/>
    <cellStyle name="Normal 9 3 2 6" xfId="841" xr:uid="{D0098C15-2E8F-4358-B7CF-28A26F58825F}"/>
    <cellStyle name="Normal 9 3 2 6 2" xfId="2297" xr:uid="{D035E2B1-BFF6-49E9-B91E-ABEB16428EE5}"/>
    <cellStyle name="Normal 9 3 2 6 2 2" xfId="2298" xr:uid="{C522146F-A69E-4D91-BDEF-A83C75E264FB}"/>
    <cellStyle name="Normal 9 3 2 6 3" xfId="2299" xr:uid="{47D56F22-5E0A-4A84-9300-9F6F90056D01}"/>
    <cellStyle name="Normal 9 3 2 6 4" xfId="4037" xr:uid="{6EE26B4B-E193-421D-9B4E-3A7EE8BA4143}"/>
    <cellStyle name="Normal 9 3 2 7" xfId="2300" xr:uid="{EBADF140-3961-471F-BBBA-8CD8BAC80842}"/>
    <cellStyle name="Normal 9 3 2 7 2" xfId="2301" xr:uid="{FAD97EE2-6953-4632-98FD-E2A9BF6DC1B7}"/>
    <cellStyle name="Normal 9 3 2 8" xfId="2302" xr:uid="{8F12D768-A20D-4E0A-9FBF-1C465874AB53}"/>
    <cellStyle name="Normal 9 3 2 9" xfId="4038" xr:uid="{66ABC9D6-CB27-4521-B5EA-5E752E3EB2C5}"/>
    <cellStyle name="Normal 9 3 3" xfId="169" xr:uid="{CEA1F0C9-0661-432F-9112-885A7DB8FEB5}"/>
    <cellStyle name="Normal 9 3 3 2" xfId="170" xr:uid="{1FB72493-B9E5-43FC-8FF7-D91281097F26}"/>
    <cellStyle name="Normal 9 3 3 2 2" xfId="842" xr:uid="{C1327618-E48F-4C3D-9595-2D77F7778327}"/>
    <cellStyle name="Normal 9 3 3 2 2 2" xfId="843" xr:uid="{0DB4294A-AA1C-43AF-A959-1B1C1F63BBCD}"/>
    <cellStyle name="Normal 9 3 3 2 2 2 2" xfId="2303" xr:uid="{18D2EE3B-055A-483C-B703-ECA5238B48BE}"/>
    <cellStyle name="Normal 9 3 3 2 2 2 2 2" xfId="2304" xr:uid="{2EC2AEC6-8EFD-44FC-91A1-3927EE0AE4F1}"/>
    <cellStyle name="Normal 9 3 3 2 2 2 2 2 2" xfId="5962" xr:uid="{826078D1-05BA-4885-B9CC-A679301A01A4}"/>
    <cellStyle name="Normal 9 3 3 2 2 2 2 3" xfId="5963" xr:uid="{E08EDE83-79D1-4C07-9956-B90E366DCE35}"/>
    <cellStyle name="Normal 9 3 3 2 2 2 3" xfId="2305" xr:uid="{3D8BD41A-5483-4153-AA52-5C453596E5C5}"/>
    <cellStyle name="Normal 9 3 3 2 2 2 3 2" xfId="5964" xr:uid="{DE8DE60C-AE6D-46F2-9CA8-3A408E2B17B5}"/>
    <cellStyle name="Normal 9 3 3 2 2 2 4" xfId="5965" xr:uid="{607145A7-2B31-4FB3-AA23-DE5776CAEED0}"/>
    <cellStyle name="Normal 9 3 3 2 2 3" xfId="2306" xr:uid="{4EA86C34-5F0A-43C3-95BA-CC75EA3F78A5}"/>
    <cellStyle name="Normal 9 3 3 2 2 3 2" xfId="2307" xr:uid="{219EF698-A7C8-4E05-9036-BE251FBCC872}"/>
    <cellStyle name="Normal 9 3 3 2 2 3 2 2" xfId="5966" xr:uid="{1CFC36E3-388D-44E0-A00C-9459F18E8BF2}"/>
    <cellStyle name="Normal 9 3 3 2 2 3 3" xfId="5967" xr:uid="{4FEB30A1-4FEB-40C6-8E0C-37E7F93B3255}"/>
    <cellStyle name="Normal 9 3 3 2 2 4" xfId="2308" xr:uid="{5E28A324-94EF-49C9-B565-11A0FAE8E76B}"/>
    <cellStyle name="Normal 9 3 3 2 2 4 2" xfId="5968" xr:uid="{B116B03A-8981-4A4A-B99D-D3E84F9CCAE3}"/>
    <cellStyle name="Normal 9 3 3 2 2 5" xfId="5969" xr:uid="{9A2E030D-F373-4B55-AE53-CA4827F9B1B6}"/>
    <cellStyle name="Normal 9 3 3 2 3" xfId="844" xr:uid="{AD9885F6-891A-4D77-B701-2AF400E936CE}"/>
    <cellStyle name="Normal 9 3 3 2 3 2" xfId="2309" xr:uid="{C9364DCC-30DA-4D6D-892B-D7984D720849}"/>
    <cellStyle name="Normal 9 3 3 2 3 2 2" xfId="2310" xr:uid="{3E7DBEE5-D60B-43DA-B64D-9D56EC9BA3AC}"/>
    <cellStyle name="Normal 9 3 3 2 3 2 2 2" xfId="5970" xr:uid="{3D87E9CC-E392-4ECA-82BC-F352C6FED14F}"/>
    <cellStyle name="Normal 9 3 3 2 3 2 3" xfId="5971" xr:uid="{695973B7-6F6D-4B4F-915C-29A4584077AA}"/>
    <cellStyle name="Normal 9 3 3 2 3 3" xfId="2311" xr:uid="{A3268664-2F97-405D-BEB0-A631C65A9633}"/>
    <cellStyle name="Normal 9 3 3 2 3 3 2" xfId="5972" xr:uid="{B797BC08-E857-4B95-9545-FE95FACFB0CA}"/>
    <cellStyle name="Normal 9 3 3 2 3 4" xfId="4039" xr:uid="{C36E9DAF-E420-4AF7-96E5-BCE7EBEA4A7F}"/>
    <cellStyle name="Normal 9 3 3 2 4" xfId="2312" xr:uid="{9E4F0EC7-5C2C-40A9-B3C5-6C9147B14E69}"/>
    <cellStyle name="Normal 9 3 3 2 4 2" xfId="2313" xr:uid="{633DE49C-B39A-4354-9732-A7BDE4B100E4}"/>
    <cellStyle name="Normal 9 3 3 2 4 2 2" xfId="5973" xr:uid="{030CAF2E-F80F-4035-BBDC-D2798CEB0AD1}"/>
    <cellStyle name="Normal 9 3 3 2 4 3" xfId="5974" xr:uid="{76C4F266-A1D3-4094-94AB-CE63F0006CF1}"/>
    <cellStyle name="Normal 9 3 3 2 5" xfId="2314" xr:uid="{C714500C-A41C-4134-AB68-A879A7214648}"/>
    <cellStyle name="Normal 9 3 3 2 5 2" xfId="5975" xr:uid="{9AD9AD6C-5E51-4FF6-9BF1-2D2D52B09938}"/>
    <cellStyle name="Normal 9 3 3 2 6" xfId="4040" xr:uid="{77622151-7ABF-44CF-97B6-F68EEFE72E89}"/>
    <cellStyle name="Normal 9 3 3 3" xfId="408" xr:uid="{9772B033-67D4-46BF-8BA6-E207670BB41E}"/>
    <cellStyle name="Normal 9 3 3 3 2" xfId="845" xr:uid="{A43274B4-B021-429A-AB92-164439CB7B61}"/>
    <cellStyle name="Normal 9 3 3 3 2 2" xfId="846" xr:uid="{A4723C17-40D1-469B-BACF-6A3331131839}"/>
    <cellStyle name="Normal 9 3 3 3 2 2 2" xfId="2315" xr:uid="{AFF1F64D-4A7A-48D5-AD89-1EF14B518F7D}"/>
    <cellStyle name="Normal 9 3 3 3 2 2 2 2" xfId="2316" xr:uid="{01DFB9A8-ABDD-41DA-A80E-23197F6E3061}"/>
    <cellStyle name="Normal 9 3 3 3 2 2 2 2 2" xfId="4765" xr:uid="{BAE4BF16-5549-45FF-9FA3-DD49BCEDB177}"/>
    <cellStyle name="Normal 9 3 3 3 2 2 3" xfId="2317" xr:uid="{2C7E6ABC-EB22-4A35-BFBF-4080B981E23A}"/>
    <cellStyle name="Normal 9 3 3 3 2 2 3 2" xfId="4766" xr:uid="{38A97091-62E7-4A3C-BA3D-3B09DC12221B}"/>
    <cellStyle name="Normal 9 3 3 3 2 3" xfId="2318" xr:uid="{C5BC88E6-89D9-4656-A911-910A38E2FABB}"/>
    <cellStyle name="Normal 9 3 3 3 2 3 2" xfId="2319" xr:uid="{DA604162-944C-4769-A642-5703512AA09E}"/>
    <cellStyle name="Normal 9 3 3 3 2 3 2 2" xfId="4768" xr:uid="{83F62700-6070-45E0-BA9B-F496B207ED18}"/>
    <cellStyle name="Normal 9 3 3 3 2 3 3" xfId="4767" xr:uid="{F5FF40A1-709A-4C8D-878A-DA4FA21E0687}"/>
    <cellStyle name="Normal 9 3 3 3 2 4" xfId="2320" xr:uid="{29EBE872-BDD1-4BB6-8D75-071E00A5DD1D}"/>
    <cellStyle name="Normal 9 3 3 3 2 4 2" xfId="4769" xr:uid="{1A199699-08E8-4FD1-B777-01A33259A3BF}"/>
    <cellStyle name="Normal 9 3 3 3 3" xfId="847" xr:uid="{5A2D7070-609E-4D6D-A040-CB079C202137}"/>
    <cellStyle name="Normal 9 3 3 3 3 2" xfId="2321" xr:uid="{68AB1F8A-A2FE-4EE1-8416-AC1C1FC18DE2}"/>
    <cellStyle name="Normal 9 3 3 3 3 2 2" xfId="2322" xr:uid="{F038A621-6B92-4F4D-AE7D-EE62C9A9E024}"/>
    <cellStyle name="Normal 9 3 3 3 3 2 2 2" xfId="4772" xr:uid="{0E408CA9-FC63-47F2-A2A6-4A3EFEC560DC}"/>
    <cellStyle name="Normal 9 3 3 3 3 2 3" xfId="4771" xr:uid="{E0E71D31-E6AD-452E-8EDF-4B03BB917E74}"/>
    <cellStyle name="Normal 9 3 3 3 3 3" xfId="2323" xr:uid="{D62F3458-0F2B-469D-B0B6-708846592148}"/>
    <cellStyle name="Normal 9 3 3 3 3 3 2" xfId="4773" xr:uid="{E6AB469A-692C-4820-8B4A-85C2FFCABF10}"/>
    <cellStyle name="Normal 9 3 3 3 3 4" xfId="4770" xr:uid="{B5D0D782-72E1-464A-9600-BA86FE8BEA7D}"/>
    <cellStyle name="Normal 9 3 3 3 4" xfId="2324" xr:uid="{892DBA40-AB3A-4B9E-A5E6-A9D778D0AACB}"/>
    <cellStyle name="Normal 9 3 3 3 4 2" xfId="2325" xr:uid="{5A875D92-2F14-41EC-8BF0-A635F62A39B1}"/>
    <cellStyle name="Normal 9 3 3 3 4 2 2" xfId="4775" xr:uid="{4E51D594-9A06-4B00-A704-4D91E7B753B0}"/>
    <cellStyle name="Normal 9 3 3 3 4 3" xfId="4774" xr:uid="{9D81F482-0462-4164-ACB1-47061D9283C9}"/>
    <cellStyle name="Normal 9 3 3 3 5" xfId="2326" xr:uid="{0CEE2BFE-75B3-4A8A-ADE4-0827684F4171}"/>
    <cellStyle name="Normal 9 3 3 3 5 2" xfId="4776" xr:uid="{622C7DA4-900F-4D12-8CBF-3CD617CB2334}"/>
    <cellStyle name="Normal 9 3 3 4" xfId="409" xr:uid="{0513F0F1-6E60-4B1D-AA0F-99C768A825AC}"/>
    <cellStyle name="Normal 9 3 3 4 2" xfId="848" xr:uid="{608E6ED7-2831-4D4E-8C28-31E66FC48303}"/>
    <cellStyle name="Normal 9 3 3 4 2 2" xfId="2327" xr:uid="{966674DD-804D-419D-B8BF-CEFD7C8F8995}"/>
    <cellStyle name="Normal 9 3 3 4 2 2 2" xfId="2328" xr:uid="{1B6D23C1-FB1C-4847-BE3B-7F0704A83562}"/>
    <cellStyle name="Normal 9 3 3 4 2 2 2 2" xfId="4780" xr:uid="{1508D8AB-2090-4A55-90AF-EF3B1D34834A}"/>
    <cellStyle name="Normal 9 3 3 4 2 2 3" xfId="4779" xr:uid="{E767BBD5-752C-46BD-9383-E15FA76ADCEB}"/>
    <cellStyle name="Normal 9 3 3 4 2 3" xfId="2329" xr:uid="{A7FC77E5-8423-4450-99A5-BA97978968AA}"/>
    <cellStyle name="Normal 9 3 3 4 2 3 2" xfId="4781" xr:uid="{B235F6AF-7BA4-4561-B885-F146C790C110}"/>
    <cellStyle name="Normal 9 3 3 4 2 4" xfId="4778" xr:uid="{028147BA-3D31-42C1-A2F8-87355AE98C40}"/>
    <cellStyle name="Normal 9 3 3 4 3" xfId="2330" xr:uid="{37D5810C-7166-47E7-9725-CF665BA84B52}"/>
    <cellStyle name="Normal 9 3 3 4 3 2" xfId="2331" xr:uid="{3C4ECEF0-A2AA-4DF8-BB7F-F26443399B50}"/>
    <cellStyle name="Normal 9 3 3 4 3 2 2" xfId="4783" xr:uid="{536C4321-2911-4B2A-872F-F442BAA1CFDA}"/>
    <cellStyle name="Normal 9 3 3 4 3 3" xfId="4782" xr:uid="{2F5FA6F0-AA41-4EBE-9972-85E1BBC83822}"/>
    <cellStyle name="Normal 9 3 3 4 4" xfId="2332" xr:uid="{11AC2E9E-B274-4333-9193-E7F62DB7ED80}"/>
    <cellStyle name="Normal 9 3 3 4 4 2" xfId="4784" xr:uid="{763DF7BF-EA1E-4280-ACFD-6FAAC5A452AD}"/>
    <cellStyle name="Normal 9 3 3 4 5" xfId="4777" xr:uid="{2F57B9EF-59E2-4AC4-B6D8-B40B56D1B8AF}"/>
    <cellStyle name="Normal 9 3 3 5" xfId="849" xr:uid="{93B5CDA5-BB5D-4DD8-A97C-866D45607A13}"/>
    <cellStyle name="Normal 9 3 3 5 2" xfId="2333" xr:uid="{808AF3B0-F07F-4DE7-B27B-1E3FF99E464B}"/>
    <cellStyle name="Normal 9 3 3 5 2 2" xfId="2334" xr:uid="{DADC38F1-7DCE-476E-9A12-BA569BD70DE1}"/>
    <cellStyle name="Normal 9 3 3 5 2 2 2" xfId="4787" xr:uid="{CEBB38CB-BF9D-424E-97BB-804CE3197574}"/>
    <cellStyle name="Normal 9 3 3 5 2 3" xfId="4786" xr:uid="{DA13C8B2-158A-4B09-8BED-4E83F9D04410}"/>
    <cellStyle name="Normal 9 3 3 5 3" xfId="2335" xr:uid="{765EC9ED-A87B-487A-984F-EBCF7234CC11}"/>
    <cellStyle name="Normal 9 3 3 5 3 2" xfId="4788" xr:uid="{640BB310-94AB-454E-A17D-7A00A18EB080}"/>
    <cellStyle name="Normal 9 3 3 5 4" xfId="4041" xr:uid="{C1F92E32-7C60-49E6-B34A-0605B94A368C}"/>
    <cellStyle name="Normal 9 3 3 5 4 2" xfId="4789" xr:uid="{D72977A4-AD21-4F4E-B676-848A312A6F25}"/>
    <cellStyle name="Normal 9 3 3 5 5" xfId="4785" xr:uid="{49B10A32-B127-4BC4-B244-1A3E8A206773}"/>
    <cellStyle name="Normal 9 3 3 6" xfId="2336" xr:uid="{B59ADE03-2E2B-4443-A177-0495BA1CF514}"/>
    <cellStyle name="Normal 9 3 3 6 2" xfId="2337" xr:uid="{8885B8DA-EA2E-4669-B983-DD71DC0EE8A8}"/>
    <cellStyle name="Normal 9 3 3 6 2 2" xfId="4791" xr:uid="{60D1A68C-6783-47A9-9F1C-9464AEDD62FF}"/>
    <cellStyle name="Normal 9 3 3 6 3" xfId="4790" xr:uid="{772A71F9-3E20-4294-AA01-C9FCF05ADFB2}"/>
    <cellStyle name="Normal 9 3 3 7" xfId="2338" xr:uid="{DCC384D5-06DD-42F7-8B34-8784121C9E97}"/>
    <cellStyle name="Normal 9 3 3 7 2" xfId="4792" xr:uid="{A9CD5F06-9312-4AFC-8C3F-259EC2DF1862}"/>
    <cellStyle name="Normal 9 3 3 8" xfId="4042" xr:uid="{8BE3AF05-E8D1-40C5-AA75-F3375CB58DB3}"/>
    <cellStyle name="Normal 9 3 3 8 2" xfId="4793" xr:uid="{23C4979A-5FC5-452D-B3AB-F3DC15189D4C}"/>
    <cellStyle name="Normal 9 3 4" xfId="171" xr:uid="{93670D30-EDFF-4BE0-A55D-D465DC55BE7C}"/>
    <cellStyle name="Normal 9 3 4 2" xfId="450" xr:uid="{2DDF9762-7F96-4662-A9C5-FA2E94E484E1}"/>
    <cellStyle name="Normal 9 3 4 2 2" xfId="850" xr:uid="{272B2FD5-2D40-450C-9238-DBDCAFA9E407}"/>
    <cellStyle name="Normal 9 3 4 2 2 2" xfId="2339" xr:uid="{DD813260-E5AE-49E2-AA51-BFD0B23D6A76}"/>
    <cellStyle name="Normal 9 3 4 2 2 2 2" xfId="2340" xr:uid="{6174457E-77A7-48C6-9AD4-8E303DA1E944}"/>
    <cellStyle name="Normal 9 3 4 2 2 2 2 2" xfId="4798" xr:uid="{CEADE480-8E7C-4B2B-B392-B93EBBC28E7C}"/>
    <cellStyle name="Normal 9 3 4 2 2 2 2 2 2" xfId="5976" xr:uid="{C04C95C0-ABAC-434B-8293-0EF35A2F7630}"/>
    <cellStyle name="Normal 9 3 4 2 2 2 2 2 3" xfId="6097" xr:uid="{0C55A060-47F6-43FC-B12E-9D465B8F1E8F}"/>
    <cellStyle name="Normal 9 3 4 2 2 2 3" xfId="4797" xr:uid="{6204A529-83C4-48FF-A318-50BDC0975FF1}"/>
    <cellStyle name="Normal 9 3 4 2 2 2 3 2" xfId="5977" xr:uid="{6A36D47D-8D1D-45E7-8247-26D9D40FF2E8}"/>
    <cellStyle name="Normal 9 3 4 2 2 2 3 3" xfId="6091" xr:uid="{5BE2EA61-0268-41F5-A783-3E69D47C27FD}"/>
    <cellStyle name="Normal 9 3 4 2 2 3" xfId="2341" xr:uid="{C763A775-E768-4AE0-8EEF-9FDBBE513AB6}"/>
    <cellStyle name="Normal 9 3 4 2 2 3 2" xfId="4799" xr:uid="{85CF3938-D3CE-4B62-8DDB-A70E7A4A6363}"/>
    <cellStyle name="Normal 9 3 4 2 2 3 2 2" xfId="5978" xr:uid="{1D3FBA79-C54B-4CC1-950E-F4FDA5EF2352}"/>
    <cellStyle name="Normal 9 3 4 2 2 3 2 3" xfId="6084" xr:uid="{DE9F3C58-5F1A-4BE0-9B05-54EFAD465014}"/>
    <cellStyle name="Normal 9 3 4 2 2 4" xfId="4043" xr:uid="{E7F48C42-BD9F-41F5-89DA-C5A2D15EE282}"/>
    <cellStyle name="Normal 9 3 4 2 2 4 2" xfId="4800" xr:uid="{5DE65B07-8C60-4CD2-9642-5412EB5F0ADF}"/>
    <cellStyle name="Normal 9 3 4 2 2 5" xfId="4796" xr:uid="{5B445CE4-CDED-4504-B171-B8D10EF90A83}"/>
    <cellStyle name="Normal 9 3 4 2 3" xfId="2342" xr:uid="{CE85906D-A5DE-4FE9-8238-903D60656566}"/>
    <cellStyle name="Normal 9 3 4 2 3 2" xfId="2343" xr:uid="{75D225C7-FCEC-4686-8203-15287505F77B}"/>
    <cellStyle name="Normal 9 3 4 2 3 2 2" xfId="4802" xr:uid="{26B7CD7A-2F8D-4E4D-AB50-F47AAADDD9A2}"/>
    <cellStyle name="Normal 9 3 4 2 3 2 2 2" xfId="5979" xr:uid="{3BBDBA69-BFD9-46FA-B8B7-4AE7E7E16D9C}"/>
    <cellStyle name="Normal 9 3 4 2 3 2 2 3" xfId="6083" xr:uid="{7F6A27CE-EAD0-4727-8641-D2014B835F81}"/>
    <cellStyle name="Normal 9 3 4 2 3 3" xfId="4801" xr:uid="{0FBF0FA3-6068-4A2B-B853-D14E2930F3F7}"/>
    <cellStyle name="Normal 9 3 4 2 3 3 2" xfId="5980" xr:uid="{EC771C80-84CB-45A9-A995-8B9A919C1974}"/>
    <cellStyle name="Normal 9 3 4 2 3 3 3" xfId="6096" xr:uid="{F3555CF5-617A-4459-928C-0F268C29FAF3}"/>
    <cellStyle name="Normal 9 3 4 2 4" xfId="2344" xr:uid="{EC93B7A2-974E-43EE-B88A-BC63566FBB1A}"/>
    <cellStyle name="Normal 9 3 4 2 4 2" xfId="4803" xr:uid="{7E9E738C-3813-4533-9AE4-66EEC85547CA}"/>
    <cellStyle name="Normal 9 3 4 2 4 2 2" xfId="5981" xr:uid="{CA534054-B21D-4B0B-A3CD-2FD088F5970B}"/>
    <cellStyle name="Normal 9 3 4 2 4 2 3" xfId="6077" xr:uid="{68737257-9E08-42F8-B983-DF1DD947A9A5}"/>
    <cellStyle name="Normal 9 3 4 2 5" xfId="4044" xr:uid="{002D36D8-505D-474D-9CE8-7B3A545723EA}"/>
    <cellStyle name="Normal 9 3 4 2 5 2" xfId="4804" xr:uid="{B7B775F8-9A78-4238-8BE7-CEB73973D6B9}"/>
    <cellStyle name="Normal 9 3 4 2 6" xfId="4795" xr:uid="{44EFDCA6-C5CC-4432-9A88-36947F638D89}"/>
    <cellStyle name="Normal 9 3 4 3" xfId="851" xr:uid="{4C558F40-0762-49C6-8B42-96F30A2CCF20}"/>
    <cellStyle name="Normal 9 3 4 3 2" xfId="2345" xr:uid="{6BF7C10B-B118-4912-A9A6-4BD41B230F3E}"/>
    <cellStyle name="Normal 9 3 4 3 2 2" xfId="2346" xr:uid="{B177E8B3-1AFB-4C03-B48D-A799665E9AAF}"/>
    <cellStyle name="Normal 9 3 4 3 2 2 2" xfId="4807" xr:uid="{0E31CA84-6FF8-4733-B37F-5DE0FF8AD2E7}"/>
    <cellStyle name="Normal 9 3 4 3 2 2 2 2" xfId="5982" xr:uid="{E3C72A0F-CFA7-41AA-8329-9281A95C46D8}"/>
    <cellStyle name="Normal 9 3 4 3 2 2 2 3" xfId="6078" xr:uid="{DE33C7E6-9E1F-40B5-9E2E-C9AFB0CD940C}"/>
    <cellStyle name="Normal 9 3 4 3 2 3" xfId="4806" xr:uid="{8B17A4A7-CC14-4916-AF88-131C08120605}"/>
    <cellStyle name="Normal 9 3 4 3 2 3 2" xfId="5983" xr:uid="{9B8B6D53-9860-4177-8222-E9F2239F04A6}"/>
    <cellStyle name="Normal 9 3 4 3 2 3 3" xfId="6082" xr:uid="{83F9A9A9-EE9B-4F9F-9424-6D7C8F15ABD6}"/>
    <cellStyle name="Normal 9 3 4 3 3" xfId="2347" xr:uid="{4327572A-0CA4-41DE-BF5C-37635766A017}"/>
    <cellStyle name="Normal 9 3 4 3 3 2" xfId="4808" xr:uid="{D49B0920-2524-4BC4-AC3F-86E45D1A84A4}"/>
    <cellStyle name="Normal 9 3 4 3 3 2 2" xfId="5984" xr:uid="{A8FE1C8C-029F-4F44-893B-26CBA5913D54}"/>
    <cellStyle name="Normal 9 3 4 3 3 2 3" xfId="6079" xr:uid="{7C9AAFE3-535D-427F-A1DB-D6C802DF1BF8}"/>
    <cellStyle name="Normal 9 3 4 3 4" xfId="4045" xr:uid="{E50BC5FC-88DD-428B-A1DF-D9063A825714}"/>
    <cellStyle name="Normal 9 3 4 3 4 2" xfId="4809" xr:uid="{CA0DABD3-06B7-4B5F-9221-DDE3FD105B5B}"/>
    <cellStyle name="Normal 9 3 4 3 5" xfId="4805" xr:uid="{F5C27A8A-9A94-491F-A59C-08299147841A}"/>
    <cellStyle name="Normal 9 3 4 4" xfId="2348" xr:uid="{C647CDF4-C78E-4B76-9316-164D6144EBEC}"/>
    <cellStyle name="Normal 9 3 4 4 2" xfId="2349" xr:uid="{45015092-2EF3-435A-B7E4-128CC2CE1CDE}"/>
    <cellStyle name="Normal 9 3 4 4 2 2" xfId="4811" xr:uid="{D90D02B6-B345-48D1-AB47-176BE60F54DA}"/>
    <cellStyle name="Normal 9 3 4 4 2 2 2" xfId="5985" xr:uid="{74802F6E-DC77-473C-A1E7-33FD7B9C480C}"/>
    <cellStyle name="Normal 9 3 4 4 2 2 3" xfId="6093" xr:uid="{904BCB09-C08D-490E-9FAB-FA926C671961}"/>
    <cellStyle name="Normal 9 3 4 4 3" xfId="4046" xr:uid="{DEC2E096-4887-47EB-B7B2-821DAC387DD0}"/>
    <cellStyle name="Normal 9 3 4 4 3 2" xfId="4812" xr:uid="{37055B1E-125E-4C53-B9CF-AA57184EB688}"/>
    <cellStyle name="Normal 9 3 4 4 4" xfId="4047" xr:uid="{11CB4AAE-2AE6-42CC-A68F-D5681A846933}"/>
    <cellStyle name="Normal 9 3 4 4 4 2" xfId="4813" xr:uid="{4CA3C12C-13B4-4B58-98EC-60829E046518}"/>
    <cellStyle name="Normal 9 3 4 4 5" xfId="4810" xr:uid="{93835A6F-28C0-4C10-A606-82BBD2649655}"/>
    <cellStyle name="Normal 9 3 4 5" xfId="2350" xr:uid="{F549BE2A-8CAF-4C52-B5F5-7EFB7E3D8E2F}"/>
    <cellStyle name="Normal 9 3 4 5 2" xfId="4814" xr:uid="{AD51837D-E10C-4423-AF72-8D2367F8AEB7}"/>
    <cellStyle name="Normal 9 3 4 5 2 2" xfId="5986" xr:uid="{793BB780-3D12-4D79-BE97-3EE963936FC6}"/>
    <cellStyle name="Normal 9 3 4 5 2 3" xfId="6099" xr:uid="{E4B989EE-86CD-4996-85B6-6FC2A4096C43}"/>
    <cellStyle name="Normal 9 3 4 6" xfId="4048" xr:uid="{18584195-C060-41B9-BB33-88CD0407997A}"/>
    <cellStyle name="Normal 9 3 4 6 2" xfId="4815" xr:uid="{A94A6F8D-CC7D-4348-AAE7-DE7E56B616C2}"/>
    <cellStyle name="Normal 9 3 4 7" xfId="4049" xr:uid="{350B4BB0-5039-4BD5-B737-3515BE44DAD2}"/>
    <cellStyle name="Normal 9 3 4 7 2" xfId="4816" xr:uid="{6A935CE9-9606-4402-A713-2411CD8D8548}"/>
    <cellStyle name="Normal 9 3 4 8" xfId="4794" xr:uid="{A5347DF2-8CC9-4B66-953C-66629FABA1D3}"/>
    <cellStyle name="Normal 9 3 5" xfId="410" xr:uid="{79493571-F73D-44C9-AD27-F103BC10596B}"/>
    <cellStyle name="Normal 9 3 5 2" xfId="852" xr:uid="{BB05EE29-2629-4FD8-BBD3-C19010AAFFBE}"/>
    <cellStyle name="Normal 9 3 5 2 2" xfId="853" xr:uid="{1AEF9C4D-45D7-4ECA-8D63-2215F8387058}"/>
    <cellStyle name="Normal 9 3 5 2 2 2" xfId="2351" xr:uid="{2417A66D-A085-4A65-85B9-829096307F1F}"/>
    <cellStyle name="Normal 9 3 5 2 2 2 2" xfId="2352" xr:uid="{B68EE155-7B9F-4862-AACE-44C336AE6720}"/>
    <cellStyle name="Normal 9 3 5 2 2 2 2 2" xfId="4821" xr:uid="{0E69DBE6-2239-40D3-AAC6-52AD70C51806}"/>
    <cellStyle name="Normal 9 3 5 2 2 2 3" xfId="4820" xr:uid="{1B8C63B8-8EC1-45D5-85CD-A60167B64AB0}"/>
    <cellStyle name="Normal 9 3 5 2 2 3" xfId="2353" xr:uid="{5D55C686-F53A-4DA7-B8E7-F63F540ABCB5}"/>
    <cellStyle name="Normal 9 3 5 2 2 3 2" xfId="4822" xr:uid="{0B5A0815-BD16-4A17-8EC1-74C471672405}"/>
    <cellStyle name="Normal 9 3 5 2 2 4" xfId="4819" xr:uid="{BB1AD88E-2871-4716-BF7E-91B97FE83975}"/>
    <cellStyle name="Normal 9 3 5 2 3" xfId="2354" xr:uid="{6FEF2B11-0FA4-4926-AEDD-5FB944BCB28C}"/>
    <cellStyle name="Normal 9 3 5 2 3 2" xfId="2355" xr:uid="{751F762C-67BF-4CD3-B425-504DCFDE9ED8}"/>
    <cellStyle name="Normal 9 3 5 2 3 2 2" xfId="4824" xr:uid="{95B722E3-FEFB-4942-8CCB-1CA3F39127B8}"/>
    <cellStyle name="Normal 9 3 5 2 3 3" xfId="4823" xr:uid="{3CE917BA-6450-402B-BE00-C87E1F31DD5B}"/>
    <cellStyle name="Normal 9 3 5 2 4" xfId="2356" xr:uid="{543C2DF4-FD8A-4B66-8C32-AA7BC8049BEA}"/>
    <cellStyle name="Normal 9 3 5 2 4 2" xfId="4825" xr:uid="{CE977402-0C61-4B19-A36D-7C64BC9B8F3B}"/>
    <cellStyle name="Normal 9 3 5 2 5" xfId="4818" xr:uid="{CF8FB91D-C80A-43B2-A336-927E94E62A19}"/>
    <cellStyle name="Normal 9 3 5 3" xfId="854" xr:uid="{4814AA06-0F91-472E-B537-42BA637D3CC0}"/>
    <cellStyle name="Normal 9 3 5 3 2" xfId="2357" xr:uid="{6547A82C-D121-4DCC-B7FA-9E8E14694711}"/>
    <cellStyle name="Normal 9 3 5 3 2 2" xfId="2358" xr:uid="{410FEC0E-671F-4A8F-B405-D908DFD68AF1}"/>
    <cellStyle name="Normal 9 3 5 3 2 2 2" xfId="4828" xr:uid="{8C72E2DD-5ED0-4C94-A8BD-089CC63DCFC0}"/>
    <cellStyle name="Normal 9 3 5 3 2 3" xfId="4827" xr:uid="{0D93A80C-FF6C-4AD3-933B-09EBDB15E8CA}"/>
    <cellStyle name="Normal 9 3 5 3 3" xfId="2359" xr:uid="{B561BA9C-4FEB-427E-8BF4-C1A2B3A1B3E9}"/>
    <cellStyle name="Normal 9 3 5 3 3 2" xfId="4829" xr:uid="{49231962-709F-4EC0-A3C8-59EEC55B5EA3}"/>
    <cellStyle name="Normal 9 3 5 3 4" xfId="4050" xr:uid="{0CDD43CF-38BE-4FBE-9F71-AC32AB103877}"/>
    <cellStyle name="Normal 9 3 5 3 4 2" xfId="4830" xr:uid="{6BB79427-7541-4A9A-A249-14F03120C27C}"/>
    <cellStyle name="Normal 9 3 5 3 5" xfId="4826" xr:uid="{87BAF7A6-F833-4E74-B5B4-5150C97BACC7}"/>
    <cellStyle name="Normal 9 3 5 4" xfId="2360" xr:uid="{AF328F87-53CB-40E1-824B-C64DCDA638B5}"/>
    <cellStyle name="Normal 9 3 5 4 2" xfId="2361" xr:uid="{C1152810-DA8E-4CE0-A4E6-0D83A27FD0AB}"/>
    <cellStyle name="Normal 9 3 5 4 2 2" xfId="4832" xr:uid="{BCBA8F36-71E1-4335-94D6-10D81EC7404F}"/>
    <cellStyle name="Normal 9 3 5 4 3" xfId="4831" xr:uid="{EA866BDC-D619-46A0-9BB2-5FA00BCD10AE}"/>
    <cellStyle name="Normal 9 3 5 5" xfId="2362" xr:uid="{8830C384-5393-41F5-9294-6BB6B9405414}"/>
    <cellStyle name="Normal 9 3 5 5 2" xfId="4833" xr:uid="{F7FCC4D2-47FD-44E5-95F1-A9571ED6321C}"/>
    <cellStyle name="Normal 9 3 5 6" xfId="4051" xr:uid="{781C72A4-201F-41AD-87FB-92C6FCBE7F06}"/>
    <cellStyle name="Normal 9 3 5 6 2" xfId="4834" xr:uid="{413FE830-743F-4DF2-9279-20B0868D201F}"/>
    <cellStyle name="Normal 9 3 5 7" xfId="4817" xr:uid="{3ED92A49-E40E-4D5D-8D26-2801C5BEA073}"/>
    <cellStyle name="Normal 9 3 6" xfId="411" xr:uid="{D7F28450-A2A4-4D43-A572-045083E7753B}"/>
    <cellStyle name="Normal 9 3 6 2" xfId="855" xr:uid="{8A764ABB-2D3E-49D4-836A-E1FE37E7603F}"/>
    <cellStyle name="Normal 9 3 6 2 2" xfId="2363" xr:uid="{79B5BD36-DD2B-44DC-8ABA-A0AEDA09A2D5}"/>
    <cellStyle name="Normal 9 3 6 2 2 2" xfId="2364" xr:uid="{16988D6A-C6F2-4261-9EA8-EA12235D9656}"/>
    <cellStyle name="Normal 9 3 6 2 2 2 2" xfId="4838" xr:uid="{FF6E936A-CF21-4F94-9569-313B5B3ADBAB}"/>
    <cellStyle name="Normal 9 3 6 2 2 3" xfId="4837" xr:uid="{0E078A85-6908-4CB1-A1FC-D7DB2D4A9E12}"/>
    <cellStyle name="Normal 9 3 6 2 3" xfId="2365" xr:uid="{EAE96F06-EFAD-45C8-9F4C-8DDA996D29CC}"/>
    <cellStyle name="Normal 9 3 6 2 3 2" xfId="4839" xr:uid="{D78EE5F9-77D5-4EA1-B0D0-ECAD4E33279D}"/>
    <cellStyle name="Normal 9 3 6 2 4" xfId="4052" xr:uid="{0ED06B76-4E95-4861-A3D6-5429A7E4A1AB}"/>
    <cellStyle name="Normal 9 3 6 2 4 2" xfId="4840" xr:uid="{88181C7C-9FC3-49AA-A4A5-29256F6F1BC3}"/>
    <cellStyle name="Normal 9 3 6 2 5" xfId="4836" xr:uid="{B94FA705-5B8A-4E85-B2A7-2F689F6C31FF}"/>
    <cellStyle name="Normal 9 3 6 3" xfId="2366" xr:uid="{4A011DB4-55B8-4F0B-9AE7-11B402DF8C24}"/>
    <cellStyle name="Normal 9 3 6 3 2" xfId="2367" xr:uid="{3404F0B7-C044-4AB0-A8AE-5CEB3569B88D}"/>
    <cellStyle name="Normal 9 3 6 3 2 2" xfId="4842" xr:uid="{9AA58C3E-7AD0-4A40-A037-284CFCBF169B}"/>
    <cellStyle name="Normal 9 3 6 3 3" xfId="4841" xr:uid="{802676ED-A6CE-4CDA-8D78-EAEA232D703A}"/>
    <cellStyle name="Normal 9 3 6 4" xfId="2368" xr:uid="{315531BC-3D76-42B9-B081-60AAD6F3BBA4}"/>
    <cellStyle name="Normal 9 3 6 4 2" xfId="4843" xr:uid="{B48A7F56-5A54-4912-A2CD-69DBF9CE1E11}"/>
    <cellStyle name="Normal 9 3 6 5" xfId="4053" xr:uid="{F816DD24-73AA-4527-A2FC-4E9F23364110}"/>
    <cellStyle name="Normal 9 3 6 5 2" xfId="4844" xr:uid="{873DB690-23A9-4E62-B6C1-EFA651A7D01B}"/>
    <cellStyle name="Normal 9 3 6 6" xfId="4835" xr:uid="{1B77F876-B45F-45CA-97EF-D19DE458F7DE}"/>
    <cellStyle name="Normal 9 3 7" xfId="856" xr:uid="{728F0FC3-E191-4840-ACEB-21C1400539F4}"/>
    <cellStyle name="Normal 9 3 7 2" xfId="2369" xr:uid="{9A49B4A7-1E29-497C-9292-3FC1EA52AF77}"/>
    <cellStyle name="Normal 9 3 7 2 2" xfId="2370" xr:uid="{143BB729-8DAA-4832-BEF1-3D0EE384C98B}"/>
    <cellStyle name="Normal 9 3 7 2 2 2" xfId="4847" xr:uid="{D137D2BE-DDD9-4744-B2FC-3A85C8B259BC}"/>
    <cellStyle name="Normal 9 3 7 2 3" xfId="4846" xr:uid="{0240A2F7-7175-46B7-86E3-E68D1DC1BE3C}"/>
    <cellStyle name="Normal 9 3 7 3" xfId="2371" xr:uid="{C3D95B91-5DAE-46E1-8B12-98B7610BF60B}"/>
    <cellStyle name="Normal 9 3 7 3 2" xfId="4848" xr:uid="{4A6E9925-09A3-4480-A2B5-D4FAB0D47370}"/>
    <cellStyle name="Normal 9 3 7 4" xfId="4054" xr:uid="{4CD191BD-1E47-4CE9-9342-B2498D4A6546}"/>
    <cellStyle name="Normal 9 3 7 4 2" xfId="4849" xr:uid="{34012D72-47D0-4EAF-B281-98552A5ABBA7}"/>
    <cellStyle name="Normal 9 3 7 5" xfId="4845" xr:uid="{2148F6DE-97FD-4CD2-A8D0-5E3A0AC2E967}"/>
    <cellStyle name="Normal 9 3 8" xfId="2372" xr:uid="{5575C4A9-9EB6-4384-9FE5-3A696C677F6E}"/>
    <cellStyle name="Normal 9 3 8 2" xfId="2373" xr:uid="{DC3519FA-A01E-48DB-B816-1431817D1CAB}"/>
    <cellStyle name="Normal 9 3 8 2 2" xfId="4851" xr:uid="{4AF3E902-583D-45F7-92F9-6BD64CA96BCE}"/>
    <cellStyle name="Normal 9 3 8 3" xfId="4055" xr:uid="{378260A6-AD55-493C-8678-62E45CFEC99C}"/>
    <cellStyle name="Normal 9 3 8 3 2" xfId="4852" xr:uid="{026A1CE9-A6AB-4D8A-9271-704A040878E4}"/>
    <cellStyle name="Normal 9 3 8 4" xfId="4056" xr:uid="{7DB4710F-1330-481B-AC07-0EAEA9A9FFB4}"/>
    <cellStyle name="Normal 9 3 8 4 2" xfId="4853" xr:uid="{1249AB9C-EF17-4ED4-B9CE-00C820C043F6}"/>
    <cellStyle name="Normal 9 3 8 5" xfId="4850" xr:uid="{C3700066-9C04-4AE8-9DD6-E4009B97EDAB}"/>
    <cellStyle name="Normal 9 3 9" xfId="2374" xr:uid="{6FD3EA56-5382-4830-890F-683DF022F68D}"/>
    <cellStyle name="Normal 9 3 9 2" xfId="4854" xr:uid="{CDCDF3E9-56FD-446C-A87A-939A765942FA}"/>
    <cellStyle name="Normal 9 4" xfId="172" xr:uid="{63162960-FE7E-446E-8160-A320CC9F21E1}"/>
    <cellStyle name="Normal 9 4 10" xfId="4057" xr:uid="{EDED1891-28BD-47C7-BCA3-98D54ABA6495}"/>
    <cellStyle name="Normal 9 4 10 2" xfId="4856" xr:uid="{4EF2ACF6-64E7-4A88-8DAE-FD5D2E067DDC}"/>
    <cellStyle name="Normal 9 4 11" xfId="4058" xr:uid="{8704FBF5-D67B-4B3D-9CB1-9CC34757CBE7}"/>
    <cellStyle name="Normal 9 4 11 2" xfId="4857" xr:uid="{E246D963-1996-48A1-A4DF-D90F23310B56}"/>
    <cellStyle name="Normal 9 4 12" xfId="4855" xr:uid="{2F0ED9EE-6505-42B7-AF8E-3783492A2671}"/>
    <cellStyle name="Normal 9 4 2" xfId="173" xr:uid="{E8C8EBE7-231F-4F1A-B8A4-D69A4B6CBBFE}"/>
    <cellStyle name="Normal 9 4 2 10" xfId="4858" xr:uid="{1A3227CB-4221-4A28-A984-5570FB5C15B6}"/>
    <cellStyle name="Normal 9 4 2 2" xfId="174" xr:uid="{A2D8D2BE-E475-4067-BE4B-65B8FF5D3437}"/>
    <cellStyle name="Normal 9 4 2 2 2" xfId="412" xr:uid="{2D6FFA0B-96C0-4054-8868-946E78923377}"/>
    <cellStyle name="Normal 9 4 2 2 2 2" xfId="857" xr:uid="{07631AED-0CC1-4F5D-A3CE-155A18DB688C}"/>
    <cellStyle name="Normal 9 4 2 2 2 2 2" xfId="2375" xr:uid="{396AC691-4E67-4C24-B218-8481BA57A9AC}"/>
    <cellStyle name="Normal 9 4 2 2 2 2 2 2" xfId="2376" xr:uid="{38CF53B4-61D2-4C5C-B6EF-11BCD6A8CB69}"/>
    <cellStyle name="Normal 9 4 2 2 2 2 2 2 2" xfId="4863" xr:uid="{3826D739-E65F-4085-B27B-5453D37676BB}"/>
    <cellStyle name="Normal 9 4 2 2 2 2 2 2 2 2" xfId="5987" xr:uid="{3CBE330C-7715-4EEB-B640-E4121EFB3CC8}"/>
    <cellStyle name="Normal 9 4 2 2 2 2 2 2 2 3" xfId="6101" xr:uid="{AC0DFEC2-8927-40C1-B56C-2FD47643E490}"/>
    <cellStyle name="Normal 9 4 2 2 2 2 2 3" xfId="4862" xr:uid="{DED8C6EF-2A1C-47C7-9F5D-8FD5A085C9AA}"/>
    <cellStyle name="Normal 9 4 2 2 2 2 2 3 2" xfId="5988" xr:uid="{87C30ADF-49E2-4E94-A42E-12BE500B693B}"/>
    <cellStyle name="Normal 9 4 2 2 2 2 2 3 3" xfId="6100" xr:uid="{44142462-050A-445A-A5E0-43F878BCCCDF}"/>
    <cellStyle name="Normal 9 4 2 2 2 2 3" xfId="2377" xr:uid="{B0E1DB82-6023-4BF4-A24F-BB6EBBB39DBF}"/>
    <cellStyle name="Normal 9 4 2 2 2 2 3 2" xfId="4864" xr:uid="{CF1952F7-DD35-411E-981A-82C4E59B2956}"/>
    <cellStyle name="Normal 9 4 2 2 2 2 3 2 2" xfId="5989" xr:uid="{ED258558-F440-47BF-8E7A-CA24C6BA9979}"/>
    <cellStyle name="Normal 9 4 2 2 2 2 3 2 3" xfId="6102" xr:uid="{E8883B05-4639-4137-AFB3-21B13E92D50A}"/>
    <cellStyle name="Normal 9 4 2 2 2 2 4" xfId="4059" xr:uid="{F24EF759-8EBF-4892-AD1A-DD41287603AB}"/>
    <cellStyle name="Normal 9 4 2 2 2 2 4 2" xfId="4865" xr:uid="{294016F6-A82F-4C85-9A60-92CEEC5F2A3F}"/>
    <cellStyle name="Normal 9 4 2 2 2 2 5" xfId="4861" xr:uid="{23EE3C15-DFB7-4E63-A7D2-861FC360E5F0}"/>
    <cellStyle name="Normal 9 4 2 2 2 3" xfId="2378" xr:uid="{B39CE47D-F7C6-4417-A562-6EFD428CECFD}"/>
    <cellStyle name="Normal 9 4 2 2 2 3 2" xfId="2379" xr:uid="{1DE9FF7E-6698-4FC8-BF06-D880AC6594C7}"/>
    <cellStyle name="Normal 9 4 2 2 2 3 2 2" xfId="4867" xr:uid="{E966A71B-5C56-4648-81F1-951733E7C016}"/>
    <cellStyle name="Normal 9 4 2 2 2 3 2 2 2" xfId="5990" xr:uid="{B34018C8-D781-407A-A8C1-4D3DF378D611}"/>
    <cellStyle name="Normal 9 4 2 2 2 3 2 2 3" xfId="6103" xr:uid="{45BE67A1-A5DB-4F33-B8BA-5FC0EC2BEDD5}"/>
    <cellStyle name="Normal 9 4 2 2 2 3 3" xfId="4060" xr:uid="{0C991383-2A16-4BFD-99D8-E80C1A9644C1}"/>
    <cellStyle name="Normal 9 4 2 2 2 3 3 2" xfId="4868" xr:uid="{0A8E6494-FBC6-49BA-95DD-0CAE3278EF58}"/>
    <cellStyle name="Normal 9 4 2 2 2 3 4" xfId="4061" xr:uid="{B8AFEDD9-3058-4977-8664-08898EECE52A}"/>
    <cellStyle name="Normal 9 4 2 2 2 3 4 2" xfId="4869" xr:uid="{17073A24-658D-4BF8-935F-242FD047A947}"/>
    <cellStyle name="Normal 9 4 2 2 2 3 5" xfId="4866" xr:uid="{FF4A753E-11BC-437D-A87E-22792E91E034}"/>
    <cellStyle name="Normal 9 4 2 2 2 4" xfId="2380" xr:uid="{82357739-4D06-4484-8C6F-9B43DAC6C07B}"/>
    <cellStyle name="Normal 9 4 2 2 2 4 2" xfId="4870" xr:uid="{AB2FB2AC-CC48-450E-A980-0FEAF36C7A9D}"/>
    <cellStyle name="Normal 9 4 2 2 2 4 2 2" xfId="5991" xr:uid="{77C0EA5D-FA6E-4DBE-91D1-60C9518B3B60}"/>
    <cellStyle name="Normal 9 4 2 2 2 4 2 3" xfId="6104" xr:uid="{0AFB8263-168D-40C6-A0A6-98E8BC63E82E}"/>
    <cellStyle name="Normal 9 4 2 2 2 5" xfId="4062" xr:uid="{E39179F0-538C-4993-A12C-F3AB05AE5EC3}"/>
    <cellStyle name="Normal 9 4 2 2 2 5 2" xfId="4871" xr:uid="{801275F0-2FEB-4B49-95AD-A2F084F8CD9C}"/>
    <cellStyle name="Normal 9 4 2 2 2 6" xfId="4063" xr:uid="{5F26058E-9247-4676-BFC3-923FA9F6EBAC}"/>
    <cellStyle name="Normal 9 4 2 2 2 6 2" xfId="4872" xr:uid="{9F20FA71-0E14-4243-A83C-FA7550E61C4D}"/>
    <cellStyle name="Normal 9 4 2 2 2 7" xfId="4860" xr:uid="{6F6BF103-F376-4CC5-8806-D666086F8606}"/>
    <cellStyle name="Normal 9 4 2 2 3" xfId="858" xr:uid="{6A226DCD-3E81-469A-983B-7B79934B74B4}"/>
    <cellStyle name="Normal 9 4 2 2 3 2" xfId="2381" xr:uid="{84871745-6BCD-4DF8-9633-6BFA4CCCA0D7}"/>
    <cellStyle name="Normal 9 4 2 2 3 2 2" xfId="2382" xr:uid="{6947C66B-0314-4266-925B-476C7E606812}"/>
    <cellStyle name="Normal 9 4 2 2 3 2 2 2" xfId="4875" xr:uid="{85AA434F-D0CB-4BAA-805F-8326C6E0733A}"/>
    <cellStyle name="Normal 9 4 2 2 3 2 2 2 2" xfId="5992" xr:uid="{4CE85537-BD48-4F10-9F6B-11CB2C61A7D9}"/>
    <cellStyle name="Normal 9 4 2 2 3 2 2 2 3" xfId="6105" xr:uid="{D6150019-45B5-4B83-B959-E813EA062DA8}"/>
    <cellStyle name="Normal 9 4 2 2 3 2 3" xfId="4064" xr:uid="{6420642E-5C4F-4AFC-A8B5-DA5EF57CC843}"/>
    <cellStyle name="Normal 9 4 2 2 3 2 3 2" xfId="4876" xr:uid="{9301D408-2136-4A0D-B60D-AD448DCC07C1}"/>
    <cellStyle name="Normal 9 4 2 2 3 2 4" xfId="4065" xr:uid="{CA8B7000-ACBD-458A-9D82-79DBFA2CA29C}"/>
    <cellStyle name="Normal 9 4 2 2 3 2 4 2" xfId="4877" xr:uid="{E15D70A6-1318-4E95-A30A-CDA04B76B4DC}"/>
    <cellStyle name="Normal 9 4 2 2 3 2 5" xfId="4874" xr:uid="{9983184B-9D27-4E73-AE9C-1B170B886048}"/>
    <cellStyle name="Normal 9 4 2 2 3 3" xfId="2383" xr:uid="{3B3B865F-805C-465C-8AB2-4BC92E3964FF}"/>
    <cellStyle name="Normal 9 4 2 2 3 3 2" xfId="4878" xr:uid="{A0C4889A-6D0F-4904-8015-8A707495CDAE}"/>
    <cellStyle name="Normal 9 4 2 2 3 3 2 2" xfId="5993" xr:uid="{30AB47DA-4499-413F-A78B-25D8E6201DB4}"/>
    <cellStyle name="Normal 9 4 2 2 3 3 2 3" xfId="6106" xr:uid="{63EB8EC6-7C1A-45B6-B217-4FF243808105}"/>
    <cellStyle name="Normal 9 4 2 2 3 4" xfId="4066" xr:uid="{CCDE4938-F34A-4866-9F27-0DDF5C78424F}"/>
    <cellStyle name="Normal 9 4 2 2 3 4 2" xfId="4879" xr:uid="{57309EEB-5078-49AA-826A-34A3E44508F1}"/>
    <cellStyle name="Normal 9 4 2 2 3 5" xfId="4067" xr:uid="{0086EC94-424A-4260-8CD5-669B2C5FD7F9}"/>
    <cellStyle name="Normal 9 4 2 2 3 5 2" xfId="4880" xr:uid="{689750BE-BA1B-4D1C-B09B-13B587F3A449}"/>
    <cellStyle name="Normal 9 4 2 2 3 6" xfId="4873" xr:uid="{5DF0F82C-7949-4D2A-84C4-357042BD80B5}"/>
    <cellStyle name="Normal 9 4 2 2 4" xfId="2384" xr:uid="{47CB3ACB-D9AA-443A-8A4A-CE9128812F6E}"/>
    <cellStyle name="Normal 9 4 2 2 4 2" xfId="2385" xr:uid="{9592FF41-3D5C-43E5-AF01-ED6619EE8B7F}"/>
    <cellStyle name="Normal 9 4 2 2 4 2 2" xfId="4882" xr:uid="{9F296EE5-C634-4243-BB53-783DAC954EA3}"/>
    <cellStyle name="Normal 9 4 2 2 4 2 2 2" xfId="5994" xr:uid="{27419CCC-DD2C-4010-9068-C3A48B8AC742}"/>
    <cellStyle name="Normal 9 4 2 2 4 2 2 3" xfId="6107" xr:uid="{ABC70385-0621-4D3D-8A63-C10AB78B349B}"/>
    <cellStyle name="Normal 9 4 2 2 4 3" xfId="4068" xr:uid="{989FB901-D361-4FA9-A7E2-00F15E1CA4AB}"/>
    <cellStyle name="Normal 9 4 2 2 4 3 2" xfId="4883" xr:uid="{2FF7CC20-C1AE-440E-AE7E-067E35DE048A}"/>
    <cellStyle name="Normal 9 4 2 2 4 4" xfId="4069" xr:uid="{5FD3590B-43B3-4E48-A113-151F90642543}"/>
    <cellStyle name="Normal 9 4 2 2 4 4 2" xfId="4884" xr:uid="{B394EDAB-27E4-4788-89B2-2B8BFAF69DF0}"/>
    <cellStyle name="Normal 9 4 2 2 4 5" xfId="4881" xr:uid="{2AA6ACFD-6118-4A3E-8CE7-17418A07E769}"/>
    <cellStyle name="Normal 9 4 2 2 5" xfId="2386" xr:uid="{805700D3-C821-4680-9E1B-3F7D6CFBD39C}"/>
    <cellStyle name="Normal 9 4 2 2 5 2" xfId="4070" xr:uid="{87C39B10-6682-4928-951C-D5D85B90B65E}"/>
    <cellStyle name="Normal 9 4 2 2 5 2 2" xfId="4886" xr:uid="{73B24574-C120-488B-BA84-F8FFA3142E4E}"/>
    <cellStyle name="Normal 9 4 2 2 5 3" xfId="4071" xr:uid="{E650BE6F-ED27-4FBE-B1E3-C375A9BAE68C}"/>
    <cellStyle name="Normal 9 4 2 2 5 3 2" xfId="4887" xr:uid="{C384B224-36A2-4BC0-A8FE-DD1E23064E87}"/>
    <cellStyle name="Normal 9 4 2 2 5 4" xfId="4072" xr:uid="{6558A5D3-D974-4170-AF29-11AB5B6B895A}"/>
    <cellStyle name="Normal 9 4 2 2 5 4 2" xfId="4888" xr:uid="{EC7A8F71-109A-40D8-A64D-5A4C713719AD}"/>
    <cellStyle name="Normal 9 4 2 2 5 5" xfId="4885" xr:uid="{BA2D8E20-B605-48BC-A0D6-EDBD7A59CE00}"/>
    <cellStyle name="Normal 9 4 2 2 6" xfId="4073" xr:uid="{808239B9-0EDD-4D9C-8654-9BEA679F68CF}"/>
    <cellStyle name="Normal 9 4 2 2 6 2" xfId="4889" xr:uid="{CD433BC1-7F24-4D97-AA1C-33D60D2BB165}"/>
    <cellStyle name="Normal 9 4 2 2 7" xfId="4074" xr:uid="{02C3A68A-103B-4740-9180-9B07DB8A8663}"/>
    <cellStyle name="Normal 9 4 2 2 7 2" xfId="4890" xr:uid="{99728002-5A09-4532-A1A9-354DC8139563}"/>
    <cellStyle name="Normal 9 4 2 2 8" xfId="4075" xr:uid="{236FDC8B-4A17-4C6E-A66D-144C8CAD482C}"/>
    <cellStyle name="Normal 9 4 2 2 8 2" xfId="4891" xr:uid="{45182988-C7D1-4FF3-A278-3F153AF29F8C}"/>
    <cellStyle name="Normal 9 4 2 2 9" xfId="4859" xr:uid="{B3BEEB83-35C6-4A25-8D9E-9CF14859BC8D}"/>
    <cellStyle name="Normal 9 4 2 3" xfId="413" xr:uid="{2C95FAA5-8F20-477B-A15F-ABA169898852}"/>
    <cellStyle name="Normal 9 4 2 3 2" xfId="859" xr:uid="{168572A7-40D1-45A3-A226-4CBCE6B558D5}"/>
    <cellStyle name="Normal 9 4 2 3 2 2" xfId="860" xr:uid="{E056AF5D-5E22-4B0C-9547-759CB6A17DE8}"/>
    <cellStyle name="Normal 9 4 2 3 2 2 2" xfId="2387" xr:uid="{F74581E9-56A8-40F1-B9A9-122617674F6B}"/>
    <cellStyle name="Normal 9 4 2 3 2 2 2 2" xfId="2388" xr:uid="{386B0AB9-F3DF-4549-92CE-25B05028FE51}"/>
    <cellStyle name="Normal 9 4 2 3 2 2 2 2 2" xfId="4896" xr:uid="{8B60D119-5D0F-42B4-B7A0-A21BF28CA4DE}"/>
    <cellStyle name="Normal 9 4 2 3 2 2 2 3" xfId="4895" xr:uid="{56C9C0ED-1299-40D4-A12B-5D79EAF32235}"/>
    <cellStyle name="Normal 9 4 2 3 2 2 3" xfId="2389" xr:uid="{E376413D-E3EB-468B-8B74-99ADE1564549}"/>
    <cellStyle name="Normal 9 4 2 3 2 2 3 2" xfId="4897" xr:uid="{6E3FB08B-1237-4DDB-AAC0-4549EECCD1B3}"/>
    <cellStyle name="Normal 9 4 2 3 2 2 4" xfId="4894" xr:uid="{7DC24708-8195-4FAD-B23A-DA99284C58DA}"/>
    <cellStyle name="Normal 9 4 2 3 2 3" xfId="2390" xr:uid="{95750B32-B346-4E94-8C1D-2D2843DB6C25}"/>
    <cellStyle name="Normal 9 4 2 3 2 3 2" xfId="2391" xr:uid="{2D42C6B0-9D92-4D5F-9942-6F52DA637D9D}"/>
    <cellStyle name="Normal 9 4 2 3 2 3 2 2" xfId="4899" xr:uid="{AB4B7B35-1BA0-4987-B97E-50C08A00392F}"/>
    <cellStyle name="Normal 9 4 2 3 2 3 3" xfId="4898" xr:uid="{6D80B6B0-BC89-44AB-A8F6-19B1D86FCB89}"/>
    <cellStyle name="Normal 9 4 2 3 2 4" xfId="2392" xr:uid="{8773AE21-3CEB-419D-BCBD-59F17C31F6CC}"/>
    <cellStyle name="Normal 9 4 2 3 2 4 2" xfId="4900" xr:uid="{69FE4C4F-81CA-4080-8329-DA4621F75648}"/>
    <cellStyle name="Normal 9 4 2 3 2 5" xfId="4893" xr:uid="{73AFADA9-9A75-4AB5-8B47-62F4EFA0E4C8}"/>
    <cellStyle name="Normal 9 4 2 3 3" xfId="861" xr:uid="{45E3C9B1-6A7D-4CCA-B63B-4E30C71DA94D}"/>
    <cellStyle name="Normal 9 4 2 3 3 2" xfId="2393" xr:uid="{975F9187-A3E4-45AE-A2AB-FEED5732B872}"/>
    <cellStyle name="Normal 9 4 2 3 3 2 2" xfId="2394" xr:uid="{35578C06-7CF9-407D-9E3B-57D1061599FF}"/>
    <cellStyle name="Normal 9 4 2 3 3 2 2 2" xfId="4903" xr:uid="{7C3FC04E-9856-4785-9CB7-58FFE6544694}"/>
    <cellStyle name="Normal 9 4 2 3 3 2 3" xfId="4902" xr:uid="{D618D54C-1F3B-4056-BA2B-53B2A55B3DB7}"/>
    <cellStyle name="Normal 9 4 2 3 3 3" xfId="2395" xr:uid="{9F96A870-1994-45C0-93A4-6A7900B65DAE}"/>
    <cellStyle name="Normal 9 4 2 3 3 3 2" xfId="4904" xr:uid="{689A55CC-1768-45AE-86E8-3BF937AB56A9}"/>
    <cellStyle name="Normal 9 4 2 3 3 4" xfId="4076" xr:uid="{53101914-CB85-4553-AC8A-F30033E72F6D}"/>
    <cellStyle name="Normal 9 4 2 3 3 4 2" xfId="4905" xr:uid="{7AB29325-A3E3-4603-A83F-3C93E096A19B}"/>
    <cellStyle name="Normal 9 4 2 3 3 5" xfId="4901" xr:uid="{0465BD18-21C6-46D1-8D09-51CC080AE82C}"/>
    <cellStyle name="Normal 9 4 2 3 4" xfId="2396" xr:uid="{FFD86A75-14ED-47BE-9FA8-A3DC979397F9}"/>
    <cellStyle name="Normal 9 4 2 3 4 2" xfId="2397" xr:uid="{67BA67AD-2F48-458B-954A-037067FD1ACA}"/>
    <cellStyle name="Normal 9 4 2 3 4 2 2" xfId="4907" xr:uid="{0AA8D7E8-C267-4BFA-9859-2D07DD537051}"/>
    <cellStyle name="Normal 9 4 2 3 4 3" xfId="4906" xr:uid="{F7576C62-2377-4C47-9EF2-BD3144B40072}"/>
    <cellStyle name="Normal 9 4 2 3 5" xfId="2398" xr:uid="{6C2F7274-218D-4038-A581-170C245E4D76}"/>
    <cellStyle name="Normal 9 4 2 3 5 2" xfId="4908" xr:uid="{D1AA5AD6-2F0D-4AC2-8FA2-C7B3BD07F738}"/>
    <cellStyle name="Normal 9 4 2 3 6" xfId="4077" xr:uid="{61D29505-7AE2-4187-A7F4-1BE4FEFF6C62}"/>
    <cellStyle name="Normal 9 4 2 3 6 2" xfId="4909" xr:uid="{773B80AD-82C4-4CC9-8968-C4D23A10B993}"/>
    <cellStyle name="Normal 9 4 2 3 7" xfId="4892" xr:uid="{C9AAF2D8-F1C2-4CD8-BFD8-65A871D4C3CC}"/>
    <cellStyle name="Normal 9 4 2 4" xfId="414" xr:uid="{72003F97-6CA2-477B-90D0-3DB60FAF10F4}"/>
    <cellStyle name="Normal 9 4 2 4 2" xfId="862" xr:uid="{069DC3B5-27A2-494B-AD87-ADE76CF4FD59}"/>
    <cellStyle name="Normal 9 4 2 4 2 2" xfId="2399" xr:uid="{762AE453-E37D-45A6-BE9D-9288CCF7433D}"/>
    <cellStyle name="Normal 9 4 2 4 2 2 2" xfId="2400" xr:uid="{BC5954C9-8209-4801-9D35-00E44FC4135F}"/>
    <cellStyle name="Normal 9 4 2 4 2 2 2 2" xfId="4913" xr:uid="{7066D1B3-409C-44A5-974E-F4093847B83A}"/>
    <cellStyle name="Normal 9 4 2 4 2 2 3" xfId="4912" xr:uid="{0019AA0C-C49C-41BB-A8A1-DE6378761A01}"/>
    <cellStyle name="Normal 9 4 2 4 2 3" xfId="2401" xr:uid="{3AFB4C87-034F-43D3-9AFB-91D327038A4C}"/>
    <cellStyle name="Normal 9 4 2 4 2 3 2" xfId="4914" xr:uid="{A4426055-C86F-4347-A7AD-C31E77047354}"/>
    <cellStyle name="Normal 9 4 2 4 2 4" xfId="4078" xr:uid="{5C37D1D7-10BC-4436-8442-B0C993893BB5}"/>
    <cellStyle name="Normal 9 4 2 4 2 4 2" xfId="4915" xr:uid="{6A68D9DE-FBED-46C2-8685-47A13AD1771B}"/>
    <cellStyle name="Normal 9 4 2 4 2 5" xfId="4911" xr:uid="{62EBEB52-C192-488D-9645-E45BE8A5E200}"/>
    <cellStyle name="Normal 9 4 2 4 3" xfId="2402" xr:uid="{3FC4A410-4EE3-4BA2-B2FA-299E654B6527}"/>
    <cellStyle name="Normal 9 4 2 4 3 2" xfId="2403" xr:uid="{E68F5B65-64A0-4836-82D2-A156B74A4F27}"/>
    <cellStyle name="Normal 9 4 2 4 3 2 2" xfId="4917" xr:uid="{C310FF26-AE67-491B-AD86-497244EF99EC}"/>
    <cellStyle name="Normal 9 4 2 4 3 3" xfId="4916" xr:uid="{2B2F48D1-0561-4AEC-8A4D-8EFCD700D6D8}"/>
    <cellStyle name="Normal 9 4 2 4 4" xfId="2404" xr:uid="{02079844-E59C-4EC2-A0D4-1696C0EF41E7}"/>
    <cellStyle name="Normal 9 4 2 4 4 2" xfId="4918" xr:uid="{2CD54976-14A0-4D4C-9953-A6EAA43D44BE}"/>
    <cellStyle name="Normal 9 4 2 4 5" xfId="4079" xr:uid="{F1DD67C8-AA3E-4038-BCDD-68134EB1C082}"/>
    <cellStyle name="Normal 9 4 2 4 5 2" xfId="4919" xr:uid="{A09FEFB9-98C9-4B71-9CE5-AE73CE8AD4F1}"/>
    <cellStyle name="Normal 9 4 2 4 6" xfId="4910" xr:uid="{5DC95DDA-2088-431E-96A3-33D42AA37275}"/>
    <cellStyle name="Normal 9 4 2 5" xfId="415" xr:uid="{E4CB6BA4-54B8-47C5-82B4-F3ECC7E1B13D}"/>
    <cellStyle name="Normal 9 4 2 5 2" xfId="2405" xr:uid="{305D0D73-1696-41D0-8D9A-D87BD5E4D5A6}"/>
    <cellStyle name="Normal 9 4 2 5 2 2" xfId="2406" xr:uid="{B1BE5366-CB4A-475D-AD4D-1B5A09BEBF7F}"/>
    <cellStyle name="Normal 9 4 2 5 2 2 2" xfId="4922" xr:uid="{6B83BD93-6C3F-4B51-B7E1-CAB398D5C3DB}"/>
    <cellStyle name="Normal 9 4 2 5 2 3" xfId="4921" xr:uid="{1DACE797-5B9E-4BD4-BE13-6AF32C2CCE2D}"/>
    <cellStyle name="Normal 9 4 2 5 3" xfId="2407" xr:uid="{0238ECD8-7786-4373-AE76-A14C1B46B9E0}"/>
    <cellStyle name="Normal 9 4 2 5 3 2" xfId="4923" xr:uid="{733AF2E1-CC89-44A4-B26C-077976514E34}"/>
    <cellStyle name="Normal 9 4 2 5 4" xfId="4080" xr:uid="{F35D5700-AEE5-4B1E-80D2-635FE8CBCCBC}"/>
    <cellStyle name="Normal 9 4 2 5 4 2" xfId="4924" xr:uid="{7398B71A-2460-4640-A8C1-D27EF01743D8}"/>
    <cellStyle name="Normal 9 4 2 5 5" xfId="4920" xr:uid="{A577ADC3-2A10-4355-BBB0-2D65D3AB18BE}"/>
    <cellStyle name="Normal 9 4 2 6" xfId="2408" xr:uid="{0F538A5B-87AA-4A33-8544-E31AB0256C74}"/>
    <cellStyle name="Normal 9 4 2 6 2" xfId="2409" xr:uid="{AC0E5581-B82E-40E0-8E75-0BEF11949918}"/>
    <cellStyle name="Normal 9 4 2 6 2 2" xfId="4926" xr:uid="{E811EEAA-6AA5-4C52-8827-2A8E8619777E}"/>
    <cellStyle name="Normal 9 4 2 6 3" xfId="4081" xr:uid="{A70BFE62-EEC6-4778-BFB9-38BB62EB2308}"/>
    <cellStyle name="Normal 9 4 2 6 3 2" xfId="4927" xr:uid="{8CADE1CB-AF94-447C-99D2-37BD558C7FBF}"/>
    <cellStyle name="Normal 9 4 2 6 4" xfId="4082" xr:uid="{5493DAC3-F1A9-4D0C-A80A-DCA92FB5E0E0}"/>
    <cellStyle name="Normal 9 4 2 6 4 2" xfId="4928" xr:uid="{848CF43F-89E6-4596-AA1F-03922F597014}"/>
    <cellStyle name="Normal 9 4 2 6 5" xfId="4925" xr:uid="{2B4CD256-A566-4008-ADF4-CA81943C4929}"/>
    <cellStyle name="Normal 9 4 2 7" xfId="2410" xr:uid="{6BEF7153-6D33-4282-B9FA-E52CB60D0DF7}"/>
    <cellStyle name="Normal 9 4 2 7 2" xfId="4929" xr:uid="{6D867B35-73FA-44FB-AE6F-D708C199017D}"/>
    <cellStyle name="Normal 9 4 2 8" xfId="4083" xr:uid="{B89AF401-107C-4E70-A4D4-D52359FBA07F}"/>
    <cellStyle name="Normal 9 4 2 8 2" xfId="4930" xr:uid="{9B762CDF-EA73-4700-8B6B-2B15FF46FAA6}"/>
    <cellStyle name="Normal 9 4 2 9" xfId="4084" xr:uid="{5D641CFB-2D08-4DFF-833A-DB50CB112EB5}"/>
    <cellStyle name="Normal 9 4 2 9 2" xfId="4931" xr:uid="{46E29480-2EE3-4C73-86FF-B50EDACFF970}"/>
    <cellStyle name="Normal 9 4 3" xfId="175" xr:uid="{98608944-AFDB-4644-B3DA-679C44193961}"/>
    <cellStyle name="Normal 9 4 3 2" xfId="176" xr:uid="{B54A31CF-F947-455C-AB8D-6E8A1C66BCB1}"/>
    <cellStyle name="Normal 9 4 3 2 2" xfId="863" xr:uid="{1DD03825-B036-4512-A020-B20C81E2CE21}"/>
    <cellStyle name="Normal 9 4 3 2 2 2" xfId="2411" xr:uid="{F3FF72A5-C9E6-430A-A02D-CBFEF91EE64D}"/>
    <cellStyle name="Normal 9 4 3 2 2 2 2" xfId="2412" xr:uid="{2478B44B-E389-43B8-BDBD-68FF9F513A4C}"/>
    <cellStyle name="Normal 9 4 3 2 2 2 2 2" xfId="4500" xr:uid="{4E990F0D-63EA-4B8F-BD24-4F3BA52571B9}"/>
    <cellStyle name="Normal 9 4 3 2 2 2 2 2 2" xfId="5307" xr:uid="{094F5072-2E1C-4953-AD07-622A2FCEA99B}"/>
    <cellStyle name="Normal 9 4 3 2 2 2 2 2 3" xfId="4936" xr:uid="{7BF580DC-3D9B-46D2-9043-B6A71918D741}"/>
    <cellStyle name="Normal 9 4 3 2 2 2 2 3" xfId="5995" xr:uid="{DBD0C31D-6852-4B99-8F28-93C96A42E8D3}"/>
    <cellStyle name="Normal 9 4 3 2 2 2 3" xfId="4501" xr:uid="{3AFF8FA0-DB3B-4145-A082-23543945FF06}"/>
    <cellStyle name="Normal 9 4 3 2 2 2 3 2" xfId="5308" xr:uid="{2428396A-F346-4FB9-A453-87B5430C8CC6}"/>
    <cellStyle name="Normal 9 4 3 2 2 2 3 3" xfId="4935" xr:uid="{0C8F715E-F9BA-4F95-A699-D26F5E4E8A88}"/>
    <cellStyle name="Normal 9 4 3 2 2 2 4" xfId="5996" xr:uid="{17E492E3-F098-4D0A-8C1D-81D47F95F92B}"/>
    <cellStyle name="Normal 9 4 3 2 2 3" xfId="2413" xr:uid="{8C1EBED8-D86D-4372-A372-3B169E37FE73}"/>
    <cellStyle name="Normal 9 4 3 2 2 3 2" xfId="4502" xr:uid="{B127760A-C200-4797-9A00-1C1536CC65F9}"/>
    <cellStyle name="Normal 9 4 3 2 2 3 2 2" xfId="5309" xr:uid="{46ED19EB-6469-4AE6-A023-DC487B598DDE}"/>
    <cellStyle name="Normal 9 4 3 2 2 3 2 3" xfId="4937" xr:uid="{8588F9EC-8CA9-4E43-ADA3-645B7DE98E68}"/>
    <cellStyle name="Normal 9 4 3 2 2 3 3" xfId="5997" xr:uid="{AAAB70FA-A9C7-457E-A0FB-7A3C396EDA97}"/>
    <cellStyle name="Normal 9 4 3 2 2 4" xfId="4085" xr:uid="{3C4D7BCF-23A6-4782-BF6F-2C63BBE8F9B7}"/>
    <cellStyle name="Normal 9 4 3 2 2 4 2" xfId="4938" xr:uid="{591F8F30-6FC9-4F0E-82A2-A0F17DF6FEB8}"/>
    <cellStyle name="Normal 9 4 3 2 2 4 2 2" xfId="5998" xr:uid="{D7C0AFAB-8002-4683-BF18-6B77326D393F}"/>
    <cellStyle name="Normal 9 4 3 2 2 4 2 3" xfId="6109" xr:uid="{D6697351-3482-437F-B88C-3F132F662A1A}"/>
    <cellStyle name="Normal 9 4 3 2 2 5" xfId="4934" xr:uid="{75AD5488-FE82-4E1D-87AC-2B918B15C078}"/>
    <cellStyle name="Normal 9 4 3 2 2 5 2" xfId="5999" xr:uid="{CE8A0B6F-DBE6-4326-A5B1-19EDE70D358E}"/>
    <cellStyle name="Normal 9 4 3 2 2 5 3" xfId="6108" xr:uid="{BE7E152C-10DC-42CA-86EE-067C06E7E245}"/>
    <cellStyle name="Normal 9 4 3 2 3" xfId="2414" xr:uid="{9EA953A9-D6E3-4896-AD63-6FE610C314B1}"/>
    <cellStyle name="Normal 9 4 3 2 3 2" xfId="2415" xr:uid="{4841DC74-A88B-4BAC-89B7-7F865B0AA118}"/>
    <cellStyle name="Normal 9 4 3 2 3 2 2" xfId="4503" xr:uid="{81C68C84-05EB-4A1B-8DB2-620973D932DC}"/>
    <cellStyle name="Normal 9 4 3 2 3 2 2 2" xfId="5310" xr:uid="{7F688A7B-436F-41B0-BB2E-9439A91C2B1D}"/>
    <cellStyle name="Normal 9 4 3 2 3 2 2 3" xfId="4940" xr:uid="{7A184510-2695-437C-B544-FEB10BA90B20}"/>
    <cellStyle name="Normal 9 4 3 2 3 2 3" xfId="6000" xr:uid="{8E71ABE1-6A98-4261-8B00-1015F16E9910}"/>
    <cellStyle name="Normal 9 4 3 2 3 3" xfId="4086" xr:uid="{D0AC88EF-DC25-4079-B4DC-F56C66084B3B}"/>
    <cellStyle name="Normal 9 4 3 2 3 3 2" xfId="4941" xr:uid="{6A9433BD-ED51-4BFA-B70D-66052C62CAEA}"/>
    <cellStyle name="Normal 9 4 3 2 3 3 2 2" xfId="6001" xr:uid="{7F38B852-CE50-435F-9755-869D658C6A07}"/>
    <cellStyle name="Normal 9 4 3 2 3 3 2 3" xfId="6110" xr:uid="{1B1A504B-91DF-4ACF-AB39-5219C97C1276}"/>
    <cellStyle name="Normal 9 4 3 2 3 4" xfId="4087" xr:uid="{7453513E-D2FE-43AA-A77F-99CE07D0785A}"/>
    <cellStyle name="Normal 9 4 3 2 3 4 2" xfId="4942" xr:uid="{59079D5D-AAD9-41AF-9547-14B0960F04BC}"/>
    <cellStyle name="Normal 9 4 3 2 3 5" xfId="4939" xr:uid="{13393FB4-CCAD-4C37-A2F0-F3D68B3CDA93}"/>
    <cellStyle name="Normal 9 4 3 2 4" xfId="2416" xr:uid="{94F5BAEA-BD4F-4B38-A2ED-01F1DA269121}"/>
    <cellStyle name="Normal 9 4 3 2 4 2" xfId="4504" xr:uid="{DAFF07C6-2E9D-432D-880B-BFFF72013AB5}"/>
    <cellStyle name="Normal 9 4 3 2 4 2 2" xfId="5311" xr:uid="{7433D718-64CA-46C6-9A91-BEA636B6C17C}"/>
    <cellStyle name="Normal 9 4 3 2 4 2 3" xfId="4943" xr:uid="{C593CCEE-5126-4E37-A52B-D27E106B6230}"/>
    <cellStyle name="Normal 9 4 3 2 4 3" xfId="6002" xr:uid="{3377DAF8-F5DA-48B6-B9E9-7116021BC276}"/>
    <cellStyle name="Normal 9 4 3 2 5" xfId="4088" xr:uid="{E5845ED7-FE70-4037-8CFB-FB6613C12044}"/>
    <cellStyle name="Normal 9 4 3 2 5 2" xfId="4944" xr:uid="{6724444C-788B-4737-ACA8-F1F4C30C0DFE}"/>
    <cellStyle name="Normal 9 4 3 2 5 2 2" xfId="6003" xr:uid="{8C7B3479-8559-4863-9112-C25237023654}"/>
    <cellStyle name="Normal 9 4 3 2 5 2 3" xfId="6111" xr:uid="{75D6F4F8-DF54-4966-BFA2-1327453F7A9B}"/>
    <cellStyle name="Normal 9 4 3 2 6" xfId="4089" xr:uid="{2C0BB7EB-BE21-4A6C-A87C-47D3CC04C964}"/>
    <cellStyle name="Normal 9 4 3 2 6 2" xfId="4945" xr:uid="{E0C136EF-A974-4CDA-8EE2-03BFB8023426}"/>
    <cellStyle name="Normal 9 4 3 2 7" xfId="4933" xr:uid="{4B5AF370-125E-4B44-8905-6D366E315C7B}"/>
    <cellStyle name="Normal 9 4 3 3" xfId="416" xr:uid="{983C1BF7-E9A8-4655-9841-B37B6FF9432A}"/>
    <cellStyle name="Normal 9 4 3 3 2" xfId="2417" xr:uid="{7BE7ED7A-A4FD-40A2-8518-7DD13C747FF2}"/>
    <cellStyle name="Normal 9 4 3 3 2 2" xfId="2418" xr:uid="{3D0C8FA6-043B-4738-B0A9-5854F28E7ECE}"/>
    <cellStyle name="Normal 9 4 3 3 2 2 2" xfId="4505" xr:uid="{341C5742-5277-4F43-B482-751028696194}"/>
    <cellStyle name="Normal 9 4 3 3 2 2 2 2" xfId="5312" xr:uid="{AD269729-38D9-453A-ADE6-049C33E2A4CD}"/>
    <cellStyle name="Normal 9 4 3 3 2 2 2 3" xfId="4948" xr:uid="{72087687-AF00-4893-9FAD-49CF1E9D6C25}"/>
    <cellStyle name="Normal 9 4 3 3 2 2 3" xfId="6004" xr:uid="{DB49716A-93D4-4D01-B9DF-47A76F2425CD}"/>
    <cellStyle name="Normal 9 4 3 3 2 3" xfId="4090" xr:uid="{55856CD3-E997-4056-A322-3CE2BF10E756}"/>
    <cellStyle name="Normal 9 4 3 3 2 3 2" xfId="4949" xr:uid="{B96894B7-64F5-4F3E-8E99-677E78B34A11}"/>
    <cellStyle name="Normal 9 4 3 3 2 3 2 2" xfId="6005" xr:uid="{0A589620-32F7-4F1E-8C45-8AF7284A53DF}"/>
    <cellStyle name="Normal 9 4 3 3 2 3 2 3" xfId="6112" xr:uid="{4B9B5483-575D-4C86-B913-845D6A365B08}"/>
    <cellStyle name="Normal 9 4 3 3 2 4" xfId="4091" xr:uid="{E0E5F5CC-3118-4FCB-9A22-F2C817E07838}"/>
    <cellStyle name="Normal 9 4 3 3 2 4 2" xfId="4950" xr:uid="{9F84025C-727D-4601-BF19-BE75702265AE}"/>
    <cellStyle name="Normal 9 4 3 3 2 5" xfId="4947" xr:uid="{5CB3D8A6-B923-410E-B896-5881A1D9E9A6}"/>
    <cellStyle name="Normal 9 4 3 3 3" xfId="2419" xr:uid="{09357207-7731-40D9-9E1C-1C09A86A8115}"/>
    <cellStyle name="Normal 9 4 3 3 3 2" xfId="4506" xr:uid="{3CE717C4-C820-4209-97E7-7E502723E561}"/>
    <cellStyle name="Normal 9 4 3 3 3 2 2" xfId="5313" xr:uid="{C97F3026-8826-4E4C-B332-23F40F535824}"/>
    <cellStyle name="Normal 9 4 3 3 3 2 3" xfId="4951" xr:uid="{26A75560-52DC-4D6E-98A6-555F551F0F7F}"/>
    <cellStyle name="Normal 9 4 3 3 3 3" xfId="6006" xr:uid="{9610D258-E2D1-451A-B85F-E1B8366EFD56}"/>
    <cellStyle name="Normal 9 4 3 3 4" xfId="4092" xr:uid="{522273AA-7E37-470D-8B2B-88FF88F497A8}"/>
    <cellStyle name="Normal 9 4 3 3 4 2" xfId="4952" xr:uid="{C75D0023-994A-45FA-B2BE-CE5A1FB183E2}"/>
    <cellStyle name="Normal 9 4 3 3 4 2 2" xfId="6007" xr:uid="{D5A24ACF-BEAC-4513-AC66-D6A34657AA86}"/>
    <cellStyle name="Normal 9 4 3 3 4 2 3" xfId="6113" xr:uid="{1BF86F9B-92D3-453E-BB2C-791F51B37C0A}"/>
    <cellStyle name="Normal 9 4 3 3 5" xfId="4093" xr:uid="{D2FAB40E-7007-4B54-86F4-A2AF2CF2DDB3}"/>
    <cellStyle name="Normal 9 4 3 3 5 2" xfId="4953" xr:uid="{D4A180A0-73C9-4CF5-9658-7E50173996FA}"/>
    <cellStyle name="Normal 9 4 3 3 6" xfId="4946" xr:uid="{CE40301D-CE95-4789-A236-0E4F43143C96}"/>
    <cellStyle name="Normal 9 4 3 4" xfId="2420" xr:uid="{D125EFE1-0476-464D-A446-76046C77B3FC}"/>
    <cellStyle name="Normal 9 4 3 4 2" xfId="2421" xr:uid="{BE15C179-54FD-407F-873D-C81176CCBD08}"/>
    <cellStyle name="Normal 9 4 3 4 2 2" xfId="4507" xr:uid="{905105C8-2933-407F-B1B2-B2AF72AE7799}"/>
    <cellStyle name="Normal 9 4 3 4 2 2 2" xfId="5314" xr:uid="{DBA38219-CE15-406B-B9E9-70A43A40E4C7}"/>
    <cellStyle name="Normal 9 4 3 4 2 2 3" xfId="4955" xr:uid="{CBA0ACD7-FEE6-4B98-BEA8-3C932D5D75E1}"/>
    <cellStyle name="Normal 9 4 3 4 2 3" xfId="6008" xr:uid="{BA230836-7FC3-49E7-B4D1-7926FC2DA971}"/>
    <cellStyle name="Normal 9 4 3 4 3" xfId="4094" xr:uid="{CA5B13C1-E2FB-4667-91CB-0E918589E70C}"/>
    <cellStyle name="Normal 9 4 3 4 3 2" xfId="4956" xr:uid="{DA939545-79C6-4F50-ACF1-21D2A2D91893}"/>
    <cellStyle name="Normal 9 4 3 4 3 2 2" xfId="6009" xr:uid="{AEB397F7-4079-459D-BF53-D223A9D854E9}"/>
    <cellStyle name="Normal 9 4 3 4 3 2 3" xfId="6114" xr:uid="{1DBFD4C6-9116-429F-A30B-B7C7F1236094}"/>
    <cellStyle name="Normal 9 4 3 4 4" xfId="4095" xr:uid="{E7B5E2F6-819B-4E7E-B071-83A5B7698E0B}"/>
    <cellStyle name="Normal 9 4 3 4 4 2" xfId="4957" xr:uid="{CBBC173C-4605-4E51-9F40-B8B800E40A0E}"/>
    <cellStyle name="Normal 9 4 3 4 5" xfId="4954" xr:uid="{3A20CE14-FEB8-4752-A342-EE4ED1BDEF0E}"/>
    <cellStyle name="Normal 9 4 3 5" xfId="2422" xr:uid="{64B6B453-2DF9-49AD-9E3B-13CC4E38A131}"/>
    <cellStyle name="Normal 9 4 3 5 2" xfId="4096" xr:uid="{6DECA104-AE5D-4A05-A269-8D6D8301110E}"/>
    <cellStyle name="Normal 9 4 3 5 2 2" xfId="4959" xr:uid="{071CC942-E8C2-496F-BB5D-7F3B15660BFD}"/>
    <cellStyle name="Normal 9 4 3 5 2 2 2" xfId="6010" xr:uid="{86AEE827-61B1-45D4-BB77-93719D3CE438}"/>
    <cellStyle name="Normal 9 4 3 5 2 2 3" xfId="6115" xr:uid="{921AFCAC-984E-40A9-BCB9-9055DD3BED0D}"/>
    <cellStyle name="Normal 9 4 3 5 3" xfId="4097" xr:uid="{E109F222-C832-42C0-AC1F-C3A4A626B90C}"/>
    <cellStyle name="Normal 9 4 3 5 3 2" xfId="4960" xr:uid="{92311FDB-8A69-46FE-9078-A16AE7D606A6}"/>
    <cellStyle name="Normal 9 4 3 5 4" xfId="4098" xr:uid="{69E97337-FDDA-42BA-92BE-60C9534BB58C}"/>
    <cellStyle name="Normal 9 4 3 5 4 2" xfId="4961" xr:uid="{F26AB0C1-AF32-4663-9625-43081B4FD847}"/>
    <cellStyle name="Normal 9 4 3 5 5" xfId="4958" xr:uid="{7B8E0F3C-22C0-4DD9-946F-6FA3D86F1597}"/>
    <cellStyle name="Normal 9 4 3 6" xfId="4099" xr:uid="{698CB821-C7B4-45DC-8FA5-A4D1DD243244}"/>
    <cellStyle name="Normal 9 4 3 6 2" xfId="4962" xr:uid="{BC2F3825-9D35-48EF-99F3-39D953C9EACA}"/>
    <cellStyle name="Normal 9 4 3 6 2 2" xfId="6011" xr:uid="{B22CB575-652A-4110-8FC7-1A93C3848544}"/>
    <cellStyle name="Normal 9 4 3 6 2 3" xfId="6116" xr:uid="{6C2C2B28-D90A-411E-BAB6-12A81FCD6850}"/>
    <cellStyle name="Normal 9 4 3 7" xfId="4100" xr:uid="{62B17CC4-C1F3-49EE-B47E-70E65CBA29A7}"/>
    <cellStyle name="Normal 9 4 3 7 2" xfId="4963" xr:uid="{B04FBA39-798E-454F-B624-10C8298BB5D0}"/>
    <cellStyle name="Normal 9 4 3 8" xfId="4101" xr:uid="{F67AED7F-B0D2-4582-8E91-0A5A86B4BBC1}"/>
    <cellStyle name="Normal 9 4 3 8 2" xfId="4964" xr:uid="{07D71806-A296-45E4-859B-4A8A6F90484A}"/>
    <cellStyle name="Normal 9 4 3 9" xfId="4932" xr:uid="{00CC34B6-5A28-4F7B-A75B-E95F5070B4D5}"/>
    <cellStyle name="Normal 9 4 4" xfId="177" xr:uid="{30D46E64-8010-43E2-856C-E9DCF0FAF179}"/>
    <cellStyle name="Normal 9 4 4 2" xfId="864" xr:uid="{4455D358-1483-4F5C-9CB1-DE2B7B1FD104}"/>
    <cellStyle name="Normal 9 4 4 2 2" xfId="865" xr:uid="{822BC0A3-9A01-41E0-B164-AD334285754B}"/>
    <cellStyle name="Normal 9 4 4 2 2 2" xfId="2423" xr:uid="{A6159F56-D82E-43C4-B766-8A52D04EEF62}"/>
    <cellStyle name="Normal 9 4 4 2 2 2 2" xfId="2424" xr:uid="{38CA0EBF-30F5-40F2-9A41-B13BBC60B2E7}"/>
    <cellStyle name="Normal 9 4 4 2 2 2 2 2" xfId="4969" xr:uid="{8934A494-868E-431C-AC77-2117D08B91A6}"/>
    <cellStyle name="Normal 9 4 4 2 2 2 2 2 2" xfId="6012" xr:uid="{28DFBA7D-D1E1-4095-A082-4FEBAF4FC892}"/>
    <cellStyle name="Normal 9 4 4 2 2 2 2 2 3" xfId="6118" xr:uid="{342D377B-F49E-4854-A8D9-91FEBAF73C10}"/>
    <cellStyle name="Normal 9 4 4 2 2 2 3" xfId="4968" xr:uid="{F111E42B-6720-43C3-AB3E-7974409B694F}"/>
    <cellStyle name="Normal 9 4 4 2 2 2 3 2" xfId="6013" xr:uid="{CA658972-AFC7-4FF4-864A-289A9371A9F2}"/>
    <cellStyle name="Normal 9 4 4 2 2 2 3 3" xfId="6117" xr:uid="{4A760F19-1D9F-4A91-8A64-F81F9CCCBC46}"/>
    <cellStyle name="Normal 9 4 4 2 2 3" xfId="2425" xr:uid="{CF46D96F-C638-4D1D-8388-C2AF9335E399}"/>
    <cellStyle name="Normal 9 4 4 2 2 3 2" xfId="4970" xr:uid="{0DADAC09-60D7-4272-B4C5-98E4D4237606}"/>
    <cellStyle name="Normal 9 4 4 2 2 3 2 2" xfId="6014" xr:uid="{299B7D9F-D967-447B-8407-2F7C72EBAB05}"/>
    <cellStyle name="Normal 9 4 4 2 2 3 2 3" xfId="6119" xr:uid="{1E119B69-41B4-4968-A372-50A44C6339B0}"/>
    <cellStyle name="Normal 9 4 4 2 2 4" xfId="4102" xr:uid="{E75D6FAB-7654-42E6-8AC0-DADAD3078538}"/>
    <cellStyle name="Normal 9 4 4 2 2 4 2" xfId="4971" xr:uid="{6CE5FADC-ECC9-48B8-9D64-5CA13943DEBA}"/>
    <cellStyle name="Normal 9 4 4 2 2 5" xfId="4967" xr:uid="{F5A96293-52F0-4526-9142-99D5D2F43926}"/>
    <cellStyle name="Normal 9 4 4 2 3" xfId="2426" xr:uid="{53E166C1-C0C1-46EF-B81E-02D8E75B30D9}"/>
    <cellStyle name="Normal 9 4 4 2 3 2" xfId="2427" xr:uid="{86C9A38B-0F29-4075-B8D3-C839B5CF6EE6}"/>
    <cellStyle name="Normal 9 4 4 2 3 2 2" xfId="4973" xr:uid="{B3842781-170E-4E13-8A6E-7871F518035D}"/>
    <cellStyle name="Normal 9 4 4 2 3 2 2 2" xfId="6015" xr:uid="{0263C1BA-B74A-4B6B-AA19-E412D972CE48}"/>
    <cellStyle name="Normal 9 4 4 2 3 2 2 3" xfId="6121" xr:uid="{F6A07963-8355-492D-946A-D1CBBCA6990E}"/>
    <cellStyle name="Normal 9 4 4 2 3 3" xfId="4972" xr:uid="{4F9333AF-64A2-43A7-AC0E-E8412900F4E3}"/>
    <cellStyle name="Normal 9 4 4 2 3 3 2" xfId="6016" xr:uid="{22795F52-5BE6-4991-A898-11F45A8601F5}"/>
    <cellStyle name="Normal 9 4 4 2 3 3 3" xfId="6120" xr:uid="{D68AB5B9-0DC6-446D-A315-4373BB4299D7}"/>
    <cellStyle name="Normal 9 4 4 2 4" xfId="2428" xr:uid="{14CA4491-CFD4-4C01-9A99-BDE5801FC5E5}"/>
    <cellStyle name="Normal 9 4 4 2 4 2" xfId="4974" xr:uid="{E64D5899-06A1-4A05-9E67-A87EB03950AE}"/>
    <cellStyle name="Normal 9 4 4 2 4 2 2" xfId="6017" xr:uid="{CAF683EF-4067-44B9-8BAE-238CE68F7A35}"/>
    <cellStyle name="Normal 9 4 4 2 4 2 3" xfId="6122" xr:uid="{25DD5204-8ECC-41F8-9AEA-B3F5477D7429}"/>
    <cellStyle name="Normal 9 4 4 2 5" xfId="4103" xr:uid="{91901926-91D3-48E6-900E-3C707680E969}"/>
    <cellStyle name="Normal 9 4 4 2 5 2" xfId="4975" xr:uid="{346A0E11-4C83-43DA-9FF1-A3E536E0D58A}"/>
    <cellStyle name="Normal 9 4 4 2 6" xfId="4966" xr:uid="{664548CA-8511-44D2-A48A-2E2D6B859A55}"/>
    <cellStyle name="Normal 9 4 4 3" xfId="866" xr:uid="{9333B891-CB5B-465E-8861-0DA39897C1DF}"/>
    <cellStyle name="Normal 9 4 4 3 2" xfId="2429" xr:uid="{C6388070-DAF9-46A0-8D58-90C0C8B3C5AB}"/>
    <cellStyle name="Normal 9 4 4 3 2 2" xfId="2430" xr:uid="{480F96D9-63A9-4F52-9DB1-D3F37B60AE4E}"/>
    <cellStyle name="Normal 9 4 4 3 2 2 2" xfId="4978" xr:uid="{4414F6FD-6C2B-422E-BCF5-9BDBC11B49E4}"/>
    <cellStyle name="Normal 9 4 4 3 2 2 2 2" xfId="6018" xr:uid="{5A26B883-7519-4E00-8B54-E5B2E1ABF7B6}"/>
    <cellStyle name="Normal 9 4 4 3 2 2 2 3" xfId="6124" xr:uid="{1C86A94D-9EC0-4CE7-B356-95F9AE20CD33}"/>
    <cellStyle name="Normal 9 4 4 3 2 3" xfId="4977" xr:uid="{C362F1B7-D8CB-4EF4-A02A-DE621CD3FF17}"/>
    <cellStyle name="Normal 9 4 4 3 2 3 2" xfId="6019" xr:uid="{D783B8F0-EAD6-4CAD-8E91-E672EFDDA21D}"/>
    <cellStyle name="Normal 9 4 4 3 2 3 3" xfId="6123" xr:uid="{9BD8D108-A83C-4822-9CDF-657077E64825}"/>
    <cellStyle name="Normal 9 4 4 3 3" xfId="2431" xr:uid="{22353F82-8F3B-43E2-85D3-0B6B4CEA54EE}"/>
    <cellStyle name="Normal 9 4 4 3 3 2" xfId="4979" xr:uid="{9EBDCA8E-37E7-430B-9CCE-CAC16DED6CE7}"/>
    <cellStyle name="Normal 9 4 4 3 3 2 2" xfId="6020" xr:uid="{5236FCA4-388B-43F4-B093-2C48E7AA95C9}"/>
    <cellStyle name="Normal 9 4 4 3 3 2 3" xfId="6125" xr:uid="{AF1AD4C9-F352-4E15-94BA-37686D44BF3E}"/>
    <cellStyle name="Normal 9 4 4 3 4" xfId="4104" xr:uid="{309355E4-B1C6-4DEA-A76F-4F94FA317090}"/>
    <cellStyle name="Normal 9 4 4 3 4 2" xfId="4980" xr:uid="{D374E293-6EF6-4AAD-8353-D91C5A54BF02}"/>
    <cellStyle name="Normal 9 4 4 3 5" xfId="4976" xr:uid="{6FC38EA2-4D7A-4DC2-B2F9-BDC485BE1840}"/>
    <cellStyle name="Normal 9 4 4 4" xfId="2432" xr:uid="{B4433B14-F3D1-4A10-ACD4-32389DA03DC1}"/>
    <cellStyle name="Normal 9 4 4 4 2" xfId="2433" xr:uid="{AD95F3F0-9271-4C18-97AE-DF5CB3050C73}"/>
    <cellStyle name="Normal 9 4 4 4 2 2" xfId="4982" xr:uid="{BF215559-F6AC-4A00-B1C9-32BB2DB3F6E9}"/>
    <cellStyle name="Normal 9 4 4 4 2 2 2" xfId="6021" xr:uid="{6C2E5E79-670B-4392-B28F-B09FA9A18667}"/>
    <cellStyle name="Normal 9 4 4 4 2 2 3" xfId="6126" xr:uid="{EA6C2495-8CF3-42A9-8D7F-E120F04C56A5}"/>
    <cellStyle name="Normal 9 4 4 4 3" xfId="4105" xr:uid="{8FD6F661-8566-4547-8330-249CB58A2C19}"/>
    <cellStyle name="Normal 9 4 4 4 3 2" xfId="4983" xr:uid="{093F65C5-AB01-4025-81BD-B84DC5D10361}"/>
    <cellStyle name="Normal 9 4 4 4 4" xfId="4106" xr:uid="{6E0185C9-1CDA-4913-9446-0A097EA27171}"/>
    <cellStyle name="Normal 9 4 4 4 4 2" xfId="4984" xr:uid="{9FFD92EE-9D5E-40D8-91D9-4AFAD8984837}"/>
    <cellStyle name="Normal 9 4 4 4 5" xfId="4981" xr:uid="{0F1BF40B-BCEB-4123-AB88-30BD0363C535}"/>
    <cellStyle name="Normal 9 4 4 5" xfId="2434" xr:uid="{E55DBFC5-75CE-4916-ABE3-505D1A96AE3E}"/>
    <cellStyle name="Normal 9 4 4 5 2" xfId="4985" xr:uid="{20818C74-6D13-45D0-B3A1-09DF444D2764}"/>
    <cellStyle name="Normal 9 4 4 5 2 2" xfId="6022" xr:uid="{6601229D-AEDD-4BD9-9C69-8F95F03DDCFE}"/>
    <cellStyle name="Normal 9 4 4 5 2 3" xfId="6127" xr:uid="{1FA027DC-F23C-48A8-B5BD-906C38ADE194}"/>
    <cellStyle name="Normal 9 4 4 6" xfId="4107" xr:uid="{0DCE39C9-D38C-4C36-98B0-3BA2E796C0F7}"/>
    <cellStyle name="Normal 9 4 4 6 2" xfId="4986" xr:uid="{C44DC6C9-1BD3-4ACD-B9DB-4CC79EF93F20}"/>
    <cellStyle name="Normal 9 4 4 7" xfId="4108" xr:uid="{C66FCD62-CC1B-4F64-8C82-63FF68B2C8E4}"/>
    <cellStyle name="Normal 9 4 4 7 2" xfId="4987" xr:uid="{F9816E21-6ABF-4C10-8038-0DF5B8FA1C57}"/>
    <cellStyle name="Normal 9 4 4 8" xfId="4965" xr:uid="{EFDF3EF8-7642-47C9-8764-5D2D6B1C0773}"/>
    <cellStyle name="Normal 9 4 5" xfId="417" xr:uid="{05B492C0-E647-4B65-9533-9EF92FA46972}"/>
    <cellStyle name="Normal 9 4 5 2" xfId="867" xr:uid="{B7EBFB17-EFE7-4016-BD4A-A7517E8B3162}"/>
    <cellStyle name="Normal 9 4 5 2 2" xfId="2435" xr:uid="{A9A6208D-97A1-4C9F-9AB5-822C7B64A548}"/>
    <cellStyle name="Normal 9 4 5 2 2 2" xfId="2436" xr:uid="{219FE3B7-E782-4085-8BC6-113F3F837CE1}"/>
    <cellStyle name="Normal 9 4 5 2 2 2 2" xfId="4991" xr:uid="{D17FF008-9AAB-474B-B105-6E4D3BB0EEB9}"/>
    <cellStyle name="Normal 9 4 5 2 2 2 2 2" xfId="6023" xr:uid="{9F577C04-8D51-494C-A677-066FBE5EF399}"/>
    <cellStyle name="Normal 9 4 5 2 2 2 2 3" xfId="6129" xr:uid="{D26D8370-97AC-4707-98A8-3799F3D0E9AF}"/>
    <cellStyle name="Normal 9 4 5 2 2 3" xfId="4990" xr:uid="{EAEE0871-9E33-46D1-85D8-52A625E9683C}"/>
    <cellStyle name="Normal 9 4 5 2 2 3 2" xfId="6024" xr:uid="{7C533521-6D3A-4AD8-A14D-1EBDF8F7B62C}"/>
    <cellStyle name="Normal 9 4 5 2 2 3 3" xfId="6128" xr:uid="{5A8C2566-8523-4079-8626-1EBE51CD31A7}"/>
    <cellStyle name="Normal 9 4 5 2 3" xfId="2437" xr:uid="{790C1B4F-A278-46D2-B417-5606BC34B77A}"/>
    <cellStyle name="Normal 9 4 5 2 3 2" xfId="4992" xr:uid="{C2F6860D-6F03-4CEE-80A7-6FD028714185}"/>
    <cellStyle name="Normal 9 4 5 2 3 2 2" xfId="6025" xr:uid="{42AB5CDA-7412-4354-A7C2-8427DFC99C82}"/>
    <cellStyle name="Normal 9 4 5 2 3 2 3" xfId="6130" xr:uid="{4D413DC2-64C2-44B3-BC02-15308624C512}"/>
    <cellStyle name="Normal 9 4 5 2 4" xfId="4109" xr:uid="{DF96056E-F16E-40BB-A309-CA3E9A546655}"/>
    <cellStyle name="Normal 9 4 5 2 4 2" xfId="4993" xr:uid="{949E37D1-0B45-4868-B686-4221B02AADD8}"/>
    <cellStyle name="Normal 9 4 5 2 5" xfId="4989" xr:uid="{59B29DE7-63C2-4702-BFBF-8E0C085ED675}"/>
    <cellStyle name="Normal 9 4 5 3" xfId="2438" xr:uid="{13097C36-0B8F-49A1-994D-FD684E881E68}"/>
    <cellStyle name="Normal 9 4 5 3 2" xfId="2439" xr:uid="{F57CDAF0-2584-48A0-A9AF-0F5275346AE1}"/>
    <cellStyle name="Normal 9 4 5 3 2 2" xfId="4995" xr:uid="{1D0CB3E7-31C3-41E4-84F3-E1228F61BC70}"/>
    <cellStyle name="Normal 9 4 5 3 2 2 2" xfId="6026" xr:uid="{CDD3214D-BE48-448A-8D93-29ADC932B097}"/>
    <cellStyle name="Normal 9 4 5 3 2 2 3" xfId="6131" xr:uid="{1FCDB138-93A0-4439-961C-44ED9F2E5E1D}"/>
    <cellStyle name="Normal 9 4 5 3 3" xfId="4110" xr:uid="{E98F0B9D-9EE9-4C98-B95A-178F7F23C20E}"/>
    <cellStyle name="Normal 9 4 5 3 3 2" xfId="4996" xr:uid="{D8C48396-2893-42FB-85BE-014ADA45CC49}"/>
    <cellStyle name="Normal 9 4 5 3 4" xfId="4111" xr:uid="{CA4F2194-4A27-496B-8D57-36B7F2C2F5ED}"/>
    <cellStyle name="Normal 9 4 5 3 4 2" xfId="4997" xr:uid="{5663BF04-5D14-4014-BB3D-138C9BB7F8D7}"/>
    <cellStyle name="Normal 9 4 5 3 5" xfId="4994" xr:uid="{B52BC020-4612-4052-85D8-80DDFFD80164}"/>
    <cellStyle name="Normal 9 4 5 4" xfId="2440" xr:uid="{2306F92E-1A6A-444D-9CF1-15B3B6E4747D}"/>
    <cellStyle name="Normal 9 4 5 4 2" xfId="4998" xr:uid="{1B9AA910-91D4-4236-A40F-BE70AFCD62F9}"/>
    <cellStyle name="Normal 9 4 5 4 2 2" xfId="6027" xr:uid="{61E0B4B5-135F-44FA-88E1-7B6A6C7F1350}"/>
    <cellStyle name="Normal 9 4 5 4 2 3" xfId="6132" xr:uid="{33EFEA56-87C4-4414-8C90-DED7C28EAA5D}"/>
    <cellStyle name="Normal 9 4 5 5" xfId="4112" xr:uid="{ECD55D79-1135-438E-B02E-31DB053376AB}"/>
    <cellStyle name="Normal 9 4 5 5 2" xfId="4999" xr:uid="{AA58AB84-F1A3-4699-B40D-79FEB72AD4D1}"/>
    <cellStyle name="Normal 9 4 5 6" xfId="4113" xr:uid="{8EDE6BDC-34AD-4248-8287-708BD2481A6A}"/>
    <cellStyle name="Normal 9 4 5 6 2" xfId="5000" xr:uid="{CE4C9E7A-FEC2-42A0-8F54-396D51125D6B}"/>
    <cellStyle name="Normal 9 4 5 7" xfId="4988" xr:uid="{85665CF3-571B-4A5B-9D4C-AF6E09EE6528}"/>
    <cellStyle name="Normal 9 4 6" xfId="418" xr:uid="{76FCA25E-78CD-4C76-82C6-3DDFFEF08CDD}"/>
    <cellStyle name="Normal 9 4 6 2" xfId="2441" xr:uid="{FC5308A6-CB26-43D9-B451-9FF86B5A7B70}"/>
    <cellStyle name="Normal 9 4 6 2 2" xfId="2442" xr:uid="{74E3CC0A-73AB-448E-B23E-86CA792E5580}"/>
    <cellStyle name="Normal 9 4 6 2 2 2" xfId="5003" xr:uid="{D136C549-8AD6-45C2-815B-F64F94CFCCA3}"/>
    <cellStyle name="Normal 9 4 6 2 2 2 2" xfId="6028" xr:uid="{62738AD2-30DA-4F42-8E8B-3DFCCE912CB0}"/>
    <cellStyle name="Normal 9 4 6 2 2 2 3" xfId="6133" xr:uid="{C52AC34F-B9AE-47DC-81AA-460CF63B1B30}"/>
    <cellStyle name="Normal 9 4 6 2 3" xfId="4114" xr:uid="{99EBBF61-BF52-4C06-95AC-25D5B0F22546}"/>
    <cellStyle name="Normal 9 4 6 2 3 2" xfId="5004" xr:uid="{3096F89F-B2A6-434C-85E0-323402CC3B2F}"/>
    <cellStyle name="Normal 9 4 6 2 4" xfId="4115" xr:uid="{9A300CF6-9380-48F0-BDA1-90586B657BF5}"/>
    <cellStyle name="Normal 9 4 6 2 4 2" xfId="5005" xr:uid="{EE38E9B7-97FD-443F-8FA9-769E646DE010}"/>
    <cellStyle name="Normal 9 4 6 2 5" xfId="5002" xr:uid="{E77A73EE-80FD-4137-B10E-C4AFD4AD7533}"/>
    <cellStyle name="Normal 9 4 6 3" xfId="2443" xr:uid="{5D993AFD-3DBE-4970-8D74-03DFADAF614A}"/>
    <cellStyle name="Normal 9 4 6 3 2" xfId="5006" xr:uid="{0F0477F8-7EE0-40A4-888A-0ACBBE59945C}"/>
    <cellStyle name="Normal 9 4 6 3 2 2" xfId="6029" xr:uid="{9B4D331B-4B07-4AE8-A4F1-500361589FE2}"/>
    <cellStyle name="Normal 9 4 6 3 2 3" xfId="6134" xr:uid="{4C48778E-2BA7-4782-9ABF-A86B9C54E5EE}"/>
    <cellStyle name="Normal 9 4 6 4" xfId="4116" xr:uid="{7812468B-C0CC-4AA7-9A9D-8D9AE0237634}"/>
    <cellStyle name="Normal 9 4 6 4 2" xfId="5007" xr:uid="{D905749F-A0E0-4CEF-9EAB-40712B33B398}"/>
    <cellStyle name="Normal 9 4 6 5" xfId="4117" xr:uid="{C0758E64-A53A-4D22-AF9B-F7BDE81F302E}"/>
    <cellStyle name="Normal 9 4 6 5 2" xfId="5008" xr:uid="{3FA37CD5-4626-4E08-A537-28CF1594856C}"/>
    <cellStyle name="Normal 9 4 6 6" xfId="5001" xr:uid="{D4445ACC-D1C9-4D5E-B017-03427F6C61E1}"/>
    <cellStyle name="Normal 9 4 7" xfId="2444" xr:uid="{69008998-C8DA-4EF2-83CC-AAA4A189223B}"/>
    <cellStyle name="Normal 9 4 7 2" xfId="2445" xr:uid="{AC15CA68-B150-49C5-BC25-E8F5658C54F4}"/>
    <cellStyle name="Normal 9 4 7 2 2" xfId="5010" xr:uid="{4C3D0B2B-F773-44D8-BC20-754DAE7A54E9}"/>
    <cellStyle name="Normal 9 4 7 2 2 2" xfId="6030" xr:uid="{10983DDF-FBAE-4790-920E-A62D2A0857A7}"/>
    <cellStyle name="Normal 9 4 7 2 2 3" xfId="6135" xr:uid="{380793DC-9C51-4080-8216-A761E96FF0DE}"/>
    <cellStyle name="Normal 9 4 7 3" xfId="4118" xr:uid="{2C5AB174-D7FE-4033-84FA-0E3E5AACC6AB}"/>
    <cellStyle name="Normal 9 4 7 3 2" xfId="5011" xr:uid="{61A0A750-8B62-4C8A-B32D-D8792ED32885}"/>
    <cellStyle name="Normal 9 4 7 4" xfId="4119" xr:uid="{9DD2DBB8-DED3-4B5B-94DE-93B296600CEB}"/>
    <cellStyle name="Normal 9 4 7 4 2" xfId="5012" xr:uid="{5B60B9E4-8456-4147-9E97-7644063EF3B7}"/>
    <cellStyle name="Normal 9 4 7 5" xfId="5009" xr:uid="{084FD230-E891-482D-9397-4F67C3EAA8F1}"/>
    <cellStyle name="Normal 9 4 8" xfId="2446" xr:uid="{8612464D-1CEE-42C6-B229-0353A0D200A4}"/>
    <cellStyle name="Normal 9 4 8 2" xfId="4120" xr:uid="{55BD9330-BC07-4D93-8C3F-2F1AE7F2428D}"/>
    <cellStyle name="Normal 9 4 8 2 2" xfId="5014" xr:uid="{2730665E-1359-4D68-9967-9794230E7459}"/>
    <cellStyle name="Normal 9 4 8 3" xfId="4121" xr:uid="{21C13AAF-3C16-4E77-B050-60CFFDF05145}"/>
    <cellStyle name="Normal 9 4 8 3 2" xfId="5015" xr:uid="{86C08FB5-D17B-467E-821D-5ADE56059307}"/>
    <cellStyle name="Normal 9 4 8 4" xfId="4122" xr:uid="{B2DA9118-1310-4A4B-824F-ED484C506F33}"/>
    <cellStyle name="Normal 9 4 8 4 2" xfId="5016" xr:uid="{D0BCA38A-09D1-48C0-81B3-68D4AEB932D1}"/>
    <cellStyle name="Normal 9 4 8 5" xfId="5013" xr:uid="{CEDBEECF-7C08-4D3C-B014-41F4BBA239FA}"/>
    <cellStyle name="Normal 9 4 9" xfId="4123" xr:uid="{2A28D00B-161E-415C-BD8C-54DE51162E27}"/>
    <cellStyle name="Normal 9 4 9 2" xfId="5017" xr:uid="{29B8C05D-DCA1-4A8F-8108-C515338EEF13}"/>
    <cellStyle name="Normal 9 4 9 2 2" xfId="6071" xr:uid="{3B7ABD90-62F1-4BDA-8C4F-07935A742828}"/>
    <cellStyle name="Normal 9 4 9 2 2 2" xfId="6722" xr:uid="{7D6ED4EA-C8CE-4DE6-B479-832F8EEE6668}"/>
    <cellStyle name="Normal 9 4 9 2 3" xfId="6136" xr:uid="{4BEC091C-6DF8-4C3A-B575-090495505D20}"/>
    <cellStyle name="Normal 9 5" xfId="178" xr:uid="{8FE08389-C83F-4478-90C3-79185DA19367}"/>
    <cellStyle name="Normal 9 5 10" xfId="4124" xr:uid="{E080E071-DFEA-4BA0-B841-B46BB44EE7B8}"/>
    <cellStyle name="Normal 9 5 10 2" xfId="5019" xr:uid="{17685098-C2AB-46F8-831A-FDABF62962FA}"/>
    <cellStyle name="Normal 9 5 11" xfId="4125" xr:uid="{D0D8DBF5-1A95-4AF4-9064-DD6E4F3F475D}"/>
    <cellStyle name="Normal 9 5 11 2" xfId="5020" xr:uid="{4C7AFB5B-FEC5-4743-9607-C92D8394C848}"/>
    <cellStyle name="Normal 9 5 12" xfId="5018" xr:uid="{13A96C63-E7D3-4313-A15A-922F9FF1B7D4}"/>
    <cellStyle name="Normal 9 5 2" xfId="179" xr:uid="{9B12D3A0-3DB1-4153-8C0D-BD1008A6BAE6}"/>
    <cellStyle name="Normal 9 5 2 10" xfId="5021" xr:uid="{AA2304D0-4EED-4CAD-9035-EBADA197204A}"/>
    <cellStyle name="Normal 9 5 2 2" xfId="419" xr:uid="{FFE76492-ACC0-4D9B-955B-BA9622999307}"/>
    <cellStyle name="Normal 9 5 2 2 2" xfId="868" xr:uid="{101DA772-33AA-4CED-94F6-6B5734CE7F69}"/>
    <cellStyle name="Normal 9 5 2 2 2 2" xfId="869" xr:uid="{6C58DF15-A331-4DFE-8D42-35262EE3406C}"/>
    <cellStyle name="Normal 9 5 2 2 2 2 2" xfId="2447" xr:uid="{E18617EB-346D-4874-9E92-C8546B7CB556}"/>
    <cellStyle name="Normal 9 5 2 2 2 2 2 2" xfId="5025" xr:uid="{BFDB323A-63A0-4D36-B6F9-1DFEBFF5AFB4}"/>
    <cellStyle name="Normal 9 5 2 2 2 2 2 2 2" xfId="6031" xr:uid="{D29F533E-9CAD-4EA1-B746-08F7EF194DC7}"/>
    <cellStyle name="Normal 9 5 2 2 2 2 2 2 3" xfId="6137" xr:uid="{559FD16A-1B7F-4733-98E4-DB7E0F847CDE}"/>
    <cellStyle name="Normal 9 5 2 2 2 2 3" xfId="4126" xr:uid="{9AAFE0A2-E4FE-40DA-99E2-C838C4CB0914}"/>
    <cellStyle name="Normal 9 5 2 2 2 2 3 2" xfId="5026" xr:uid="{97225E18-9365-4BEE-887E-60004DE349BF}"/>
    <cellStyle name="Normal 9 5 2 2 2 2 4" xfId="4127" xr:uid="{62BB12FC-50E7-479D-8A2E-8124AC70EEAF}"/>
    <cellStyle name="Normal 9 5 2 2 2 2 4 2" xfId="5027" xr:uid="{27266EB0-101E-46F3-B4AF-BB4E74A34BEE}"/>
    <cellStyle name="Normal 9 5 2 2 2 2 5" xfId="5024" xr:uid="{D41D0DDF-E213-4712-8690-39762F059477}"/>
    <cellStyle name="Normal 9 5 2 2 2 3" xfId="2448" xr:uid="{1158F685-B3F2-4F4D-8590-5A112551B227}"/>
    <cellStyle name="Normal 9 5 2 2 2 3 2" xfId="4128" xr:uid="{AD5156A9-586B-416B-BBEE-8CB282B83CFF}"/>
    <cellStyle name="Normal 9 5 2 2 2 3 2 2" xfId="5029" xr:uid="{00A779E2-6264-41EF-B3CF-C1C63BFE5A26}"/>
    <cellStyle name="Normal 9 5 2 2 2 3 3" xfId="4129" xr:uid="{C0CB95E2-A05A-4997-8E0C-201D4454AC69}"/>
    <cellStyle name="Normal 9 5 2 2 2 3 3 2" xfId="5030" xr:uid="{42CB72AE-7EB3-4CD0-84F0-F727FF133F3B}"/>
    <cellStyle name="Normal 9 5 2 2 2 3 4" xfId="4130" xr:uid="{D591F3B2-F8A1-4DF7-AA29-E981D1899B5C}"/>
    <cellStyle name="Normal 9 5 2 2 2 3 4 2" xfId="5031" xr:uid="{968D6102-F2C5-443A-A900-0AEC2D1B6644}"/>
    <cellStyle name="Normal 9 5 2 2 2 3 5" xfId="5028" xr:uid="{3C32E46F-B272-4D91-BDF7-45B755C3ED87}"/>
    <cellStyle name="Normal 9 5 2 2 2 4" xfId="4131" xr:uid="{5EB7FC31-EC11-49CE-80C8-1542A2BE7EBE}"/>
    <cellStyle name="Normal 9 5 2 2 2 4 2" xfId="5032" xr:uid="{D062145F-DB63-4A95-BD9A-4F9750BF1B9C}"/>
    <cellStyle name="Normal 9 5 2 2 2 5" xfId="4132" xr:uid="{3954B757-66C6-4D65-9695-0588DBFFAAC9}"/>
    <cellStyle name="Normal 9 5 2 2 2 5 2" xfId="5033" xr:uid="{A52D9EE4-2F87-4077-94F6-793E4A7BD7C7}"/>
    <cellStyle name="Normal 9 5 2 2 2 6" xfId="4133" xr:uid="{401691C1-1EB4-4D78-922D-79D22E7568A2}"/>
    <cellStyle name="Normal 9 5 2 2 2 6 2" xfId="5034" xr:uid="{2EB02B74-4608-490C-A3E7-F27A6D328D5F}"/>
    <cellStyle name="Normal 9 5 2 2 2 7" xfId="5023" xr:uid="{1823CE98-4275-4314-B1B9-36727AC90E10}"/>
    <cellStyle name="Normal 9 5 2 2 3" xfId="870" xr:uid="{05207F41-0895-441B-874D-1B1E7B50C919}"/>
    <cellStyle name="Normal 9 5 2 2 3 2" xfId="2449" xr:uid="{5E51830B-FB8B-4246-BB96-642F29AC392A}"/>
    <cellStyle name="Normal 9 5 2 2 3 2 2" xfId="4134" xr:uid="{786EBF6C-FC0E-4C79-A7F8-E035262F2E5A}"/>
    <cellStyle name="Normal 9 5 2 2 3 2 2 2" xfId="5037" xr:uid="{E22D153B-03F7-4882-8E29-A0BAA81BEADD}"/>
    <cellStyle name="Normal 9 5 2 2 3 2 3" xfId="4135" xr:uid="{8E3BF49B-AB4E-4C43-9198-CF0AC2702912}"/>
    <cellStyle name="Normal 9 5 2 2 3 2 3 2" xfId="5038" xr:uid="{8B7EF41F-5449-4CE7-806F-E42A384660EC}"/>
    <cellStyle name="Normal 9 5 2 2 3 2 4" xfId="4136" xr:uid="{96128C96-7895-4238-BD8C-60CDF9C49358}"/>
    <cellStyle name="Normal 9 5 2 2 3 2 4 2" xfId="5039" xr:uid="{A047BD14-EFB7-409E-94BA-A4C5AF7B9206}"/>
    <cellStyle name="Normal 9 5 2 2 3 2 5" xfId="5036" xr:uid="{0A6A1633-FB40-46CE-89F1-F0DF11C86312}"/>
    <cellStyle name="Normal 9 5 2 2 3 3" xfId="4137" xr:uid="{3F55F51E-F63D-49C6-BCE6-C3C158674F61}"/>
    <cellStyle name="Normal 9 5 2 2 3 3 2" xfId="5040" xr:uid="{B4D2AE2B-CEBC-49A4-A4D7-77B742BABD4C}"/>
    <cellStyle name="Normal 9 5 2 2 3 4" xfId="4138" xr:uid="{97737B61-0407-4EC4-A4AA-B2AD71D73F4F}"/>
    <cellStyle name="Normal 9 5 2 2 3 4 2" xfId="5041" xr:uid="{FF4089C2-AAFE-4DB9-AF5C-95328CAA4B84}"/>
    <cellStyle name="Normal 9 5 2 2 3 5" xfId="4139" xr:uid="{3ECBC200-6B71-4645-A77D-3E2BB5A75AF6}"/>
    <cellStyle name="Normal 9 5 2 2 3 5 2" xfId="5042" xr:uid="{00ACB03A-7361-4A8C-A679-76534489A329}"/>
    <cellStyle name="Normal 9 5 2 2 3 6" xfId="5035" xr:uid="{91D509E4-1BF5-4977-8AF0-57858B1BC46A}"/>
    <cellStyle name="Normal 9 5 2 2 4" xfId="2450" xr:uid="{EA0C6618-5941-4AFF-8D87-47C8042500BD}"/>
    <cellStyle name="Normal 9 5 2 2 4 2" xfId="4140" xr:uid="{47D31A78-C563-4ED3-8E60-00E28197C882}"/>
    <cellStyle name="Normal 9 5 2 2 4 2 2" xfId="5044" xr:uid="{BE443E4A-8696-4F30-8243-ED78D0DF3A26}"/>
    <cellStyle name="Normal 9 5 2 2 4 3" xfId="4141" xr:uid="{2DB0045F-7500-457D-B7C7-13E75EC83DF6}"/>
    <cellStyle name="Normal 9 5 2 2 4 3 2" xfId="5045" xr:uid="{DBA2A4EC-D322-4D76-9807-CDF8A16EAF9C}"/>
    <cellStyle name="Normal 9 5 2 2 4 4" xfId="4142" xr:uid="{459AAA66-B358-4D09-B55C-CDFE651F10E6}"/>
    <cellStyle name="Normal 9 5 2 2 4 4 2" xfId="5046" xr:uid="{B417661B-0275-49B6-B5FF-D3740EB30FCC}"/>
    <cellStyle name="Normal 9 5 2 2 4 5" xfId="5043" xr:uid="{EB1AFF04-EA47-4780-896A-DD4B52B368C8}"/>
    <cellStyle name="Normal 9 5 2 2 5" xfId="4143" xr:uid="{F9AD7626-D001-455E-88AE-558730BE191C}"/>
    <cellStyle name="Normal 9 5 2 2 5 2" xfId="4144" xr:uid="{C2717332-990A-4094-B217-FFF3EEF8C643}"/>
    <cellStyle name="Normal 9 5 2 2 5 2 2" xfId="5048" xr:uid="{73BD0C56-5B54-4FDB-A9A1-ED8FA761785A}"/>
    <cellStyle name="Normal 9 5 2 2 5 3" xfId="4145" xr:uid="{DE5235C6-4E73-4AC8-90EF-D6EAFB7C3515}"/>
    <cellStyle name="Normal 9 5 2 2 5 3 2" xfId="5049" xr:uid="{717FEAA2-DDEC-45E7-AF17-49D1760142F6}"/>
    <cellStyle name="Normal 9 5 2 2 5 4" xfId="4146" xr:uid="{7DA050E4-7114-4935-8045-ECAF7CB118BE}"/>
    <cellStyle name="Normal 9 5 2 2 5 4 2" xfId="5050" xr:uid="{A7EC4BCC-F5C9-439B-8AB4-A0A81D0DE5AD}"/>
    <cellStyle name="Normal 9 5 2 2 5 5" xfId="5047" xr:uid="{65454936-C72B-4718-BD7C-0E72A5C47229}"/>
    <cellStyle name="Normal 9 5 2 2 6" xfId="4147" xr:uid="{B238D6AA-C11D-4E7F-A728-56E9BFF6BB72}"/>
    <cellStyle name="Normal 9 5 2 2 6 2" xfId="5051" xr:uid="{CF53D25D-C673-477D-9162-4692123B365B}"/>
    <cellStyle name="Normal 9 5 2 2 7" xfId="4148" xr:uid="{71C70AB3-33DF-4DD1-B44A-F0B88B277E77}"/>
    <cellStyle name="Normal 9 5 2 2 7 2" xfId="5052" xr:uid="{C4D6E009-F285-4DBE-B756-65327D0DF00D}"/>
    <cellStyle name="Normal 9 5 2 2 8" xfId="4149" xr:uid="{5B506315-0042-4A8F-947D-E44696C1C015}"/>
    <cellStyle name="Normal 9 5 2 2 8 2" xfId="5053" xr:uid="{21EE2D66-CD01-432D-9587-028BECCFF82E}"/>
    <cellStyle name="Normal 9 5 2 2 9" xfId="5022" xr:uid="{2B531BE6-B46A-4BE1-A346-9D928C96649A}"/>
    <cellStyle name="Normal 9 5 2 3" xfId="871" xr:uid="{2B4D79BC-F42B-403A-9EC7-B80ABBBDB98B}"/>
    <cellStyle name="Normal 9 5 2 3 2" xfId="872" xr:uid="{9C1C99CA-A8DC-42D3-9E8A-740B75843C7F}"/>
    <cellStyle name="Normal 9 5 2 3 2 2" xfId="873" xr:uid="{2B0446E8-002D-4221-A96F-EE35C6EC9BD5}"/>
    <cellStyle name="Normal 9 5 2 3 2 2 2" xfId="5056" xr:uid="{A7E1BB61-F686-4650-8C26-A151512ECE09}"/>
    <cellStyle name="Normal 9 5 2 3 2 2 2 2" xfId="6032" xr:uid="{68ABFA6D-049D-46E7-8B32-5A10D0E79056}"/>
    <cellStyle name="Normal 9 5 2 3 2 2 2 3" xfId="6138" xr:uid="{34C1295B-98E9-41F6-A08D-6758463CB6DC}"/>
    <cellStyle name="Normal 9 5 2 3 2 3" xfId="4150" xr:uid="{68DFA938-DA9E-4527-9F3D-44094BD22B5F}"/>
    <cellStyle name="Normal 9 5 2 3 2 3 2" xfId="5057" xr:uid="{DBC37F1C-A49E-437C-B085-49F86060E0CD}"/>
    <cellStyle name="Normal 9 5 2 3 2 4" xfId="4151" xr:uid="{79E7FEAA-28F3-4BED-A4EF-6D73DFF21AA7}"/>
    <cellStyle name="Normal 9 5 2 3 2 4 2" xfId="5058" xr:uid="{8C374273-F985-4375-8467-4B3C539CD4C2}"/>
    <cellStyle name="Normal 9 5 2 3 2 5" xfId="5055" xr:uid="{CBC19284-4A63-4A41-86CA-075245769637}"/>
    <cellStyle name="Normal 9 5 2 3 3" xfId="874" xr:uid="{0DE5A60B-4AB8-45A6-9E7C-BF3E8F41CFFB}"/>
    <cellStyle name="Normal 9 5 2 3 3 2" xfId="4152" xr:uid="{B5CCBCD1-49F9-4020-8CE7-FB2EF20FB505}"/>
    <cellStyle name="Normal 9 5 2 3 3 2 2" xfId="5060" xr:uid="{C542ECAC-C890-495E-8DE4-AEA82B402685}"/>
    <cellStyle name="Normal 9 5 2 3 3 3" xfId="4153" xr:uid="{592AE486-081E-491B-8D29-2F76B58C3859}"/>
    <cellStyle name="Normal 9 5 2 3 3 3 2" xfId="5061" xr:uid="{393D2CB6-A84D-4B61-B912-9F199BD2CBD0}"/>
    <cellStyle name="Normal 9 5 2 3 3 4" xfId="4154" xr:uid="{69B2F0E5-C0C0-4CAE-9B83-C63243358CAD}"/>
    <cellStyle name="Normal 9 5 2 3 3 4 2" xfId="5062" xr:uid="{36C5EAD5-7F94-4694-86F8-A9262D07037C}"/>
    <cellStyle name="Normal 9 5 2 3 3 5" xfId="5059" xr:uid="{1927CD17-EBD0-49FA-BBA8-F6B5E36AA9D0}"/>
    <cellStyle name="Normal 9 5 2 3 4" xfId="4155" xr:uid="{F4E0424C-149D-4B93-8987-6F2F35B97C02}"/>
    <cellStyle name="Normal 9 5 2 3 4 2" xfId="5063" xr:uid="{CC8181EE-BA25-4B09-9DE5-840B5F8C45FD}"/>
    <cellStyle name="Normal 9 5 2 3 5" xfId="4156" xr:uid="{026C443D-FF8E-47EE-B1BC-DD6ED8B7903B}"/>
    <cellStyle name="Normal 9 5 2 3 5 2" xfId="5064" xr:uid="{C1D4B28C-1F80-4431-9F3D-EC3D310D7D8D}"/>
    <cellStyle name="Normal 9 5 2 3 6" xfId="4157" xr:uid="{F352324E-40D0-47AA-BAA9-87D3A008548E}"/>
    <cellStyle name="Normal 9 5 2 3 6 2" xfId="5065" xr:uid="{36B05EC8-5497-48BE-A673-B297564BCBF0}"/>
    <cellStyle name="Normal 9 5 2 3 7" xfId="5054" xr:uid="{7C6EC489-4CE9-4EFD-8DBF-CB7DA0515A60}"/>
    <cellStyle name="Normal 9 5 2 4" xfId="875" xr:uid="{B4AEEF69-A569-45BE-BA26-457A9DAE0032}"/>
    <cellStyle name="Normal 9 5 2 4 2" xfId="876" xr:uid="{0C535CCA-5070-4C92-ACA7-A16757AE470F}"/>
    <cellStyle name="Normal 9 5 2 4 2 2" xfId="4158" xr:uid="{85640FF0-8D8D-4E54-8929-175DD1F7A88B}"/>
    <cellStyle name="Normal 9 5 2 4 2 2 2" xfId="5068" xr:uid="{0C7F9FB9-DF0C-45AB-9B9A-E33649C44D57}"/>
    <cellStyle name="Normal 9 5 2 4 2 3" xfId="4159" xr:uid="{1F7081CA-047D-429F-90DA-93A684B36E98}"/>
    <cellStyle name="Normal 9 5 2 4 2 3 2" xfId="5069" xr:uid="{6720A7F8-F026-4A93-8520-4C3165D0C340}"/>
    <cellStyle name="Normal 9 5 2 4 2 4" xfId="4160" xr:uid="{CEB48ED5-0E55-487A-BEDC-4866E6BA25E5}"/>
    <cellStyle name="Normal 9 5 2 4 2 4 2" xfId="5070" xr:uid="{2C31C6AE-DF27-4713-9AD2-C11E1D656D8A}"/>
    <cellStyle name="Normal 9 5 2 4 2 5" xfId="5067" xr:uid="{F20B815A-CC6B-4D57-BDCB-E3DF1F211D36}"/>
    <cellStyle name="Normal 9 5 2 4 3" xfId="4161" xr:uid="{D34118BF-FBB9-44F7-B361-5BF7B6BA4379}"/>
    <cellStyle name="Normal 9 5 2 4 3 2" xfId="5071" xr:uid="{7E7F71E3-C748-46F8-AE94-167FFB0F1D86}"/>
    <cellStyle name="Normal 9 5 2 4 4" xfId="4162" xr:uid="{6ACFD514-7796-420C-A2EA-DEEAA89DBC65}"/>
    <cellStyle name="Normal 9 5 2 4 4 2" xfId="5072" xr:uid="{1B9FE137-8D07-4DBB-B93F-AF6FC69A490F}"/>
    <cellStyle name="Normal 9 5 2 4 5" xfId="4163" xr:uid="{39A2A1B4-55F3-405F-B6CD-3C3F0F974664}"/>
    <cellStyle name="Normal 9 5 2 4 5 2" xfId="5073" xr:uid="{CF100CC3-B238-459D-81A9-F6C9DD034A54}"/>
    <cellStyle name="Normal 9 5 2 4 6" xfId="5066" xr:uid="{524421ED-5136-4EA7-93AF-797CCE2226DA}"/>
    <cellStyle name="Normal 9 5 2 5" xfId="877" xr:uid="{0C428B74-C30B-4CC4-9DE5-E13CA9BBEBB9}"/>
    <cellStyle name="Normal 9 5 2 5 2" xfId="4164" xr:uid="{EB1A5BBC-6F4A-47BC-8F85-1BAF6E065762}"/>
    <cellStyle name="Normal 9 5 2 5 2 2" xfId="5075" xr:uid="{F5E8AB6B-8732-4ECD-A361-07DDC954D860}"/>
    <cellStyle name="Normal 9 5 2 5 3" xfId="4165" xr:uid="{E97D4C56-89F1-4EBB-B2A4-7809EE277B1A}"/>
    <cellStyle name="Normal 9 5 2 5 3 2" xfId="5076" xr:uid="{A818F9BE-DB09-4E73-A94D-EAB60E116256}"/>
    <cellStyle name="Normal 9 5 2 5 4" xfId="4166" xr:uid="{8180B9F6-EDA2-44FC-9876-99B037B982B3}"/>
    <cellStyle name="Normal 9 5 2 5 4 2" xfId="5077" xr:uid="{40C55A73-A81A-45CA-AFC5-10065E396CEB}"/>
    <cellStyle name="Normal 9 5 2 5 5" xfId="5074" xr:uid="{8A982413-B77E-4405-80C3-3254BF3CA910}"/>
    <cellStyle name="Normal 9 5 2 6" xfId="4167" xr:uid="{19EE0564-690A-4A95-8938-3D201A2461F3}"/>
    <cellStyle name="Normal 9 5 2 6 2" xfId="4168" xr:uid="{83D61CCA-8A50-44CF-ABFE-15E119CABA16}"/>
    <cellStyle name="Normal 9 5 2 6 2 2" xfId="5079" xr:uid="{B1EACADF-237C-4FA2-89D6-9DCBBD115EE4}"/>
    <cellStyle name="Normal 9 5 2 6 3" xfId="4169" xr:uid="{68D1EA53-B3C5-4FCC-A692-6C10B3739F50}"/>
    <cellStyle name="Normal 9 5 2 6 3 2" xfId="5080" xr:uid="{1C8979B5-42C0-4D22-AECF-63656AE80FAB}"/>
    <cellStyle name="Normal 9 5 2 6 4" xfId="4170" xr:uid="{41B760A9-238F-4B82-9533-DFBC73313B2E}"/>
    <cellStyle name="Normal 9 5 2 6 4 2" xfId="5081" xr:uid="{9E2FE7C9-52E9-4BBA-82B7-2373FB763748}"/>
    <cellStyle name="Normal 9 5 2 6 5" xfId="5078" xr:uid="{11C002EA-0787-4FDA-90EA-A8DFBDCAF16F}"/>
    <cellStyle name="Normal 9 5 2 7" xfId="4171" xr:uid="{D73A5FAE-5211-4BEE-8AF9-44B809BBA89E}"/>
    <cellStyle name="Normal 9 5 2 7 2" xfId="5082" xr:uid="{FA0EF237-643E-4B2A-945D-7D11A0BBE83B}"/>
    <cellStyle name="Normal 9 5 2 8" xfId="4172" xr:uid="{98995297-8CF1-4744-BF2E-71F1DA4A4EE8}"/>
    <cellStyle name="Normal 9 5 2 8 2" xfId="5083" xr:uid="{668908B2-56A3-4ADE-8985-87D77CC658B7}"/>
    <cellStyle name="Normal 9 5 2 9" xfId="4173" xr:uid="{F8C001F8-F8C8-45A0-B73C-3BBF33273A82}"/>
    <cellStyle name="Normal 9 5 2 9 2" xfId="5084" xr:uid="{53FDFFE1-EBF5-4E08-9A0B-541F520CE08E}"/>
    <cellStyle name="Normal 9 5 3" xfId="420" xr:uid="{44CC5C41-4658-493A-A7EB-1E555F2948BA}"/>
    <cellStyle name="Normal 9 5 3 2" xfId="878" xr:uid="{A0BB8411-5923-4769-9329-0A4B256BA39F}"/>
    <cellStyle name="Normal 9 5 3 2 2" xfId="879" xr:uid="{477A4DCC-4E5F-4F36-9ED2-001C35AFF5DE}"/>
    <cellStyle name="Normal 9 5 3 2 2 2" xfId="2451" xr:uid="{9433DF17-EB0C-4929-BA88-B7C4235B45F5}"/>
    <cellStyle name="Normal 9 5 3 2 2 2 2" xfId="2452" xr:uid="{4B220088-C840-4C15-84D3-B93C7BC59601}"/>
    <cellStyle name="Normal 9 5 3 2 2 2 2 2" xfId="5089" xr:uid="{B2833F23-8707-4553-B517-89C572081C7F}"/>
    <cellStyle name="Normal 9 5 3 2 2 2 3" xfId="5088" xr:uid="{88F84038-5712-4203-9B9D-7D84E4B7D510}"/>
    <cellStyle name="Normal 9 5 3 2 2 3" xfId="2453" xr:uid="{7838306A-12A0-4D10-A019-AE78B35F6DD2}"/>
    <cellStyle name="Normal 9 5 3 2 2 3 2" xfId="5090" xr:uid="{763440E1-9CE7-46DE-8FE7-25DC4344C5C4}"/>
    <cellStyle name="Normal 9 5 3 2 2 4" xfId="4174" xr:uid="{7679954C-D2AF-44AF-9A8D-A1C189E1B3DA}"/>
    <cellStyle name="Normal 9 5 3 2 2 4 2" xfId="5091" xr:uid="{1A954372-0A97-4378-ACA5-09EED57DE222}"/>
    <cellStyle name="Normal 9 5 3 2 2 5" xfId="5087" xr:uid="{09E69AF8-D166-4FD1-B9F7-89A60F7DA78C}"/>
    <cellStyle name="Normal 9 5 3 2 3" xfId="2454" xr:uid="{66585F7C-C626-4E11-991C-FCCAA390799F}"/>
    <cellStyle name="Normal 9 5 3 2 3 2" xfId="2455" xr:uid="{580145D9-1230-42FD-AC88-958B463E7B86}"/>
    <cellStyle name="Normal 9 5 3 2 3 2 2" xfId="5093" xr:uid="{FA6D8BAA-3FC7-420C-B151-6AAB5918AE06}"/>
    <cellStyle name="Normal 9 5 3 2 3 3" xfId="4175" xr:uid="{47E6B94E-0A1F-4279-94FE-F31F7128D97F}"/>
    <cellStyle name="Normal 9 5 3 2 3 3 2" xfId="5094" xr:uid="{523F17C9-7BFB-4789-BE5F-81336B5477C8}"/>
    <cellStyle name="Normal 9 5 3 2 3 4" xfId="4176" xr:uid="{A0543FCD-1A37-46CF-A728-59A4B5B5D9F0}"/>
    <cellStyle name="Normal 9 5 3 2 3 4 2" xfId="5095" xr:uid="{3EDA4D8E-F3CB-4FD3-88FE-E2BAA0B4D776}"/>
    <cellStyle name="Normal 9 5 3 2 3 5" xfId="5092" xr:uid="{7D94EDD1-FC66-4FE5-BC7E-FDC5DE898C2A}"/>
    <cellStyle name="Normal 9 5 3 2 4" xfId="2456" xr:uid="{8B82B5B2-773D-4F0A-8974-5C1B9242704C}"/>
    <cellStyle name="Normal 9 5 3 2 4 2" xfId="5096" xr:uid="{7A0D7C68-BD43-4CD5-81DF-F694C2E072D9}"/>
    <cellStyle name="Normal 9 5 3 2 5" xfId="4177" xr:uid="{150CE251-2512-4DFE-A1B8-64E19CEAB043}"/>
    <cellStyle name="Normal 9 5 3 2 5 2" xfId="5097" xr:uid="{55E66FCF-8D96-49AB-8DED-C6CC212F3EE2}"/>
    <cellStyle name="Normal 9 5 3 2 6" xfId="4178" xr:uid="{3A9CA7B0-9EA1-4E50-A78D-FD36E5EF5C9B}"/>
    <cellStyle name="Normal 9 5 3 2 6 2" xfId="5098" xr:uid="{8152E1A9-23DA-4417-BB7C-DC124853CE5C}"/>
    <cellStyle name="Normal 9 5 3 2 7" xfId="5086" xr:uid="{90C2BE45-B8C6-47F1-A757-B8B230DBCE56}"/>
    <cellStyle name="Normal 9 5 3 3" xfId="880" xr:uid="{A377A0D9-1217-4F20-964F-0D3AA97FB6D3}"/>
    <cellStyle name="Normal 9 5 3 3 2" xfId="2457" xr:uid="{7B4DE32B-DF0E-44F5-8910-14B41FB02DA0}"/>
    <cellStyle name="Normal 9 5 3 3 2 2" xfId="2458" xr:uid="{A7EAE57C-AFD4-4C0C-83CF-AC8A2AE6ABB9}"/>
    <cellStyle name="Normal 9 5 3 3 2 2 2" xfId="5101" xr:uid="{33A95D4F-25EB-424F-8091-4A9C8C26AD29}"/>
    <cellStyle name="Normal 9 5 3 3 2 3" xfId="4179" xr:uid="{64ED3CBE-50D6-460C-AC7A-05FE6D0B6E0C}"/>
    <cellStyle name="Normal 9 5 3 3 2 3 2" xfId="5102" xr:uid="{DE15713A-DBD7-4CE2-8F1A-FCF3C61EA4A9}"/>
    <cellStyle name="Normal 9 5 3 3 2 4" xfId="4180" xr:uid="{9719A4AD-C4A0-444D-8745-771FE9B113D6}"/>
    <cellStyle name="Normal 9 5 3 3 2 4 2" xfId="5103" xr:uid="{B6A8D08E-95F5-41E5-B841-92574886BEEC}"/>
    <cellStyle name="Normal 9 5 3 3 2 5" xfId="5100" xr:uid="{CA146922-A37B-4780-BC4F-164B5BEBD5E6}"/>
    <cellStyle name="Normal 9 5 3 3 3" xfId="2459" xr:uid="{FEEBFAE4-D7D1-4F7E-922C-ABFD0CE604DB}"/>
    <cellStyle name="Normal 9 5 3 3 3 2" xfId="5104" xr:uid="{C6CC2773-2E21-406E-930E-1710BF616300}"/>
    <cellStyle name="Normal 9 5 3 3 4" xfId="4181" xr:uid="{E50E0B31-4183-420E-86F2-378F3B2D1313}"/>
    <cellStyle name="Normal 9 5 3 3 4 2" xfId="5105" xr:uid="{82DF604D-FF8B-4671-B373-BEB7450FBC86}"/>
    <cellStyle name="Normal 9 5 3 3 5" xfId="4182" xr:uid="{4711C384-82D1-46AC-B696-9A593D1E6E98}"/>
    <cellStyle name="Normal 9 5 3 3 5 2" xfId="5106" xr:uid="{F7FBD75C-09FF-4407-B1AE-ECF113B3D6FD}"/>
    <cellStyle name="Normal 9 5 3 3 6" xfId="5099" xr:uid="{A661611F-5D9D-46D8-AD65-DFC539390B3F}"/>
    <cellStyle name="Normal 9 5 3 4" xfId="2460" xr:uid="{20023B34-6038-49B3-BBD7-09FDFD085C33}"/>
    <cellStyle name="Normal 9 5 3 4 2" xfId="2461" xr:uid="{4E3729DD-01F1-4FC9-8BA6-170EFE538E47}"/>
    <cellStyle name="Normal 9 5 3 4 2 2" xfId="5108" xr:uid="{474A2282-9AD9-4AA2-9053-0EBB30D03808}"/>
    <cellStyle name="Normal 9 5 3 4 3" xfId="4183" xr:uid="{607F06FB-E3CA-46A6-B569-C4EAC550EE8D}"/>
    <cellStyle name="Normal 9 5 3 4 3 2" xfId="5109" xr:uid="{469377F8-C33C-416B-838E-80944D639A38}"/>
    <cellStyle name="Normal 9 5 3 4 4" xfId="4184" xr:uid="{6AE0FE91-07BA-42D4-88B0-B7E6E3C96ADC}"/>
    <cellStyle name="Normal 9 5 3 4 4 2" xfId="5110" xr:uid="{7A040775-E207-4300-A9B8-B7C4C26C31CD}"/>
    <cellStyle name="Normal 9 5 3 4 5" xfId="5107" xr:uid="{38BEDEBB-4056-40B2-AEA2-558912F0F399}"/>
    <cellStyle name="Normal 9 5 3 5" xfId="2462" xr:uid="{2716615F-1DDC-42B2-B4B8-D0E47C2AF411}"/>
    <cellStyle name="Normal 9 5 3 5 2" xfId="4185" xr:uid="{68B2AEDA-CA84-4F88-98F2-454386A13A77}"/>
    <cellStyle name="Normal 9 5 3 5 2 2" xfId="5112" xr:uid="{73B18CBF-C243-4D65-BC4E-9D26C4DC5C96}"/>
    <cellStyle name="Normal 9 5 3 5 3" xfId="4186" xr:uid="{5F324188-06B1-4929-A471-DB4522F5F54B}"/>
    <cellStyle name="Normal 9 5 3 5 3 2" xfId="5113" xr:uid="{51ED4A36-D981-4E5E-9BDB-44C5EB29399E}"/>
    <cellStyle name="Normal 9 5 3 5 4" xfId="4187" xr:uid="{879CA36B-D3D5-4703-8D43-D0FEB8882D68}"/>
    <cellStyle name="Normal 9 5 3 5 4 2" xfId="5114" xr:uid="{E519F674-D91E-439F-AF82-D10B15CF7312}"/>
    <cellStyle name="Normal 9 5 3 5 5" xfId="5111" xr:uid="{44117F3B-BF47-4132-A7BB-848AB9A4E952}"/>
    <cellStyle name="Normal 9 5 3 6" xfId="4188" xr:uid="{52CAB1CA-0FE2-45B8-8319-6FA2A389C14A}"/>
    <cellStyle name="Normal 9 5 3 6 2" xfId="5115" xr:uid="{D417D796-E1EE-4961-8331-0FB74EB18158}"/>
    <cellStyle name="Normal 9 5 3 7" xfId="4189" xr:uid="{D19F6F0B-8197-44B1-B48C-DD87FCF1336C}"/>
    <cellStyle name="Normal 9 5 3 7 2" xfId="5116" xr:uid="{94B54077-3F26-415D-8554-620F4656B730}"/>
    <cellStyle name="Normal 9 5 3 8" xfId="4190" xr:uid="{E97DA58C-6EA6-4204-AB98-2DDAF65BD37A}"/>
    <cellStyle name="Normal 9 5 3 8 2" xfId="5117" xr:uid="{61C6485E-F5E8-4492-827E-9F14A98FE643}"/>
    <cellStyle name="Normal 9 5 3 9" xfId="5085" xr:uid="{495BE821-E2B6-4576-8FE9-BAF41B7FAA47}"/>
    <cellStyle name="Normal 9 5 4" xfId="421" xr:uid="{517F60FE-06BC-4251-8325-1E6D38A0BA8E}"/>
    <cellStyle name="Normal 9 5 4 2" xfId="881" xr:uid="{36C11A41-6B5A-4306-B7C0-E3D546D357A7}"/>
    <cellStyle name="Normal 9 5 4 2 2" xfId="882" xr:uid="{0AD50AEA-43A0-4D82-98A5-B05FC0C16711}"/>
    <cellStyle name="Normal 9 5 4 2 2 2" xfId="2463" xr:uid="{CB5C1DF0-30F8-42C8-A62D-456A0CC30336}"/>
    <cellStyle name="Normal 9 5 4 2 2 2 2" xfId="5121" xr:uid="{2B6325ED-819A-47FF-A10B-4EAEA0121753}"/>
    <cellStyle name="Normal 9 5 4 2 2 3" xfId="4191" xr:uid="{124F133F-8407-4AA2-AC4F-3ABF77A42963}"/>
    <cellStyle name="Normal 9 5 4 2 2 3 2" xfId="5122" xr:uid="{B5E6E89E-9640-418A-B955-D9B994FAAC94}"/>
    <cellStyle name="Normal 9 5 4 2 2 4" xfId="4192" xr:uid="{F79AF428-B567-40E1-8B0D-8E6081A49F9B}"/>
    <cellStyle name="Normal 9 5 4 2 2 4 2" xfId="5123" xr:uid="{45189878-2F54-4B71-BE00-8EDA9832CFE8}"/>
    <cellStyle name="Normal 9 5 4 2 2 5" xfId="5120" xr:uid="{FC2CA112-F737-4C8D-830B-3C6E53DBA96D}"/>
    <cellStyle name="Normal 9 5 4 2 3" xfId="2464" xr:uid="{55917DF3-6C14-4FD0-B39F-8B5DD0217B0E}"/>
    <cellStyle name="Normal 9 5 4 2 3 2" xfId="5124" xr:uid="{9938603D-4882-46F2-B52A-8CDA281C19F4}"/>
    <cellStyle name="Normal 9 5 4 2 4" xfId="4193" xr:uid="{E50D3914-B45A-43E8-84EF-E76AB21AFB26}"/>
    <cellStyle name="Normal 9 5 4 2 4 2" xfId="5125" xr:uid="{19B5846D-13B6-473E-BC9F-A99146953AB1}"/>
    <cellStyle name="Normal 9 5 4 2 5" xfId="4194" xr:uid="{EFC2495E-DF3C-474E-AD31-CD7C627A9DCA}"/>
    <cellStyle name="Normal 9 5 4 2 5 2" xfId="5126" xr:uid="{BCE50B79-4ED5-47F7-876B-2E6DC8D213C9}"/>
    <cellStyle name="Normal 9 5 4 2 6" xfId="5119" xr:uid="{6DECACA0-6D7A-41EB-8B52-2B3072F6F4F0}"/>
    <cellStyle name="Normal 9 5 4 3" xfId="883" xr:uid="{305DDB7D-7B9E-49BB-BE9D-19E555116C3B}"/>
    <cellStyle name="Normal 9 5 4 3 2" xfId="2465" xr:uid="{9228242F-2304-4CB5-9D76-2B77302FADA9}"/>
    <cellStyle name="Normal 9 5 4 3 2 2" xfId="5128" xr:uid="{1F647C40-A177-4422-A146-61D42B89DED8}"/>
    <cellStyle name="Normal 9 5 4 3 3" xfId="4195" xr:uid="{132F4178-D383-47B5-8985-FD5DCB97BD01}"/>
    <cellStyle name="Normal 9 5 4 3 3 2" xfId="5129" xr:uid="{757A2E29-1C10-4F2A-B232-9293BB8A07B8}"/>
    <cellStyle name="Normal 9 5 4 3 4" xfId="4196" xr:uid="{BDF30789-5F22-496B-8FCF-2D266EB43123}"/>
    <cellStyle name="Normal 9 5 4 3 4 2" xfId="5130" xr:uid="{97B9AE94-A4FD-446E-A117-E91E211B208F}"/>
    <cellStyle name="Normal 9 5 4 3 5" xfId="5127" xr:uid="{732E81F3-10AC-4EDC-B084-003F5D95061D}"/>
    <cellStyle name="Normal 9 5 4 4" xfId="2466" xr:uid="{1DC78508-E3C2-4E34-BBE0-2FD508DF1968}"/>
    <cellStyle name="Normal 9 5 4 4 2" xfId="4197" xr:uid="{734B1428-5A40-4C2C-8203-35D1E4AFEFE6}"/>
    <cellStyle name="Normal 9 5 4 4 2 2" xfId="5132" xr:uid="{E53B3D78-FD02-4ED5-A52C-017AAA444BA5}"/>
    <cellStyle name="Normal 9 5 4 4 3" xfId="4198" xr:uid="{0D0D7B2F-14F4-4E7A-ACFD-5D8AD0F7FD3C}"/>
    <cellStyle name="Normal 9 5 4 4 3 2" xfId="5133" xr:uid="{13E192DC-843F-4266-AF52-0C23BF2E58E9}"/>
    <cellStyle name="Normal 9 5 4 4 4" xfId="4199" xr:uid="{5CD912A0-5231-4A62-ADD3-B7505C34CF38}"/>
    <cellStyle name="Normal 9 5 4 4 4 2" xfId="5134" xr:uid="{3E7B326C-7315-4383-A596-637FA4A207A5}"/>
    <cellStyle name="Normal 9 5 4 4 5" xfId="5131" xr:uid="{45E3F96F-35BD-4CA2-A07B-5E263989AC04}"/>
    <cellStyle name="Normal 9 5 4 5" xfId="4200" xr:uid="{EB437A1C-C3C5-41C0-9EF4-06EA1C2560D3}"/>
    <cellStyle name="Normal 9 5 4 5 2" xfId="5135" xr:uid="{96A41BAF-1D30-489C-A05B-FE8AE6305EF5}"/>
    <cellStyle name="Normal 9 5 4 6" xfId="4201" xr:uid="{CFC0B9A1-F1C8-48C1-8DF3-E47CE9F83A93}"/>
    <cellStyle name="Normal 9 5 4 6 2" xfId="5136" xr:uid="{8EE09C9C-724B-4EBC-A129-3907147087AE}"/>
    <cellStyle name="Normal 9 5 4 7" xfId="4202" xr:uid="{7456B074-A0E5-446C-BE60-F2D40B798BA6}"/>
    <cellStyle name="Normal 9 5 4 7 2" xfId="5137" xr:uid="{B7E0D566-E25A-4BF5-B0E1-020F72BD9A89}"/>
    <cellStyle name="Normal 9 5 4 8" xfId="5118" xr:uid="{390A24B3-25F0-49CC-8697-29EE7A2BF7FD}"/>
    <cellStyle name="Normal 9 5 5" xfId="422" xr:uid="{0A395151-1715-4A9C-88C2-225457EEC090}"/>
    <cellStyle name="Normal 9 5 5 2" xfId="884" xr:uid="{A14CA374-4C6F-4264-8073-7FC37F5FC9BD}"/>
    <cellStyle name="Normal 9 5 5 2 2" xfId="2467" xr:uid="{B70CE4D4-97E3-493F-BF73-A7ABE8D3EBE1}"/>
    <cellStyle name="Normal 9 5 5 2 2 2" xfId="5140" xr:uid="{F807EF45-D635-4809-AD24-67543BDB7023}"/>
    <cellStyle name="Normal 9 5 5 2 3" xfId="4203" xr:uid="{59F249CA-1F8C-485D-B7DF-75952C261D26}"/>
    <cellStyle name="Normal 9 5 5 2 3 2" xfId="5141" xr:uid="{9B005612-9EDC-4089-B74E-F07C55F058AE}"/>
    <cellStyle name="Normal 9 5 5 2 4" xfId="4204" xr:uid="{63501B48-92F5-48E2-939A-A824399AC477}"/>
    <cellStyle name="Normal 9 5 5 2 4 2" xfId="5142" xr:uid="{88E44971-9251-41C6-BDB2-11AAAFEC934E}"/>
    <cellStyle name="Normal 9 5 5 2 5" xfId="5139" xr:uid="{AF5B87D3-2521-4DC8-8CAE-D7B6587C86B7}"/>
    <cellStyle name="Normal 9 5 5 3" xfId="2468" xr:uid="{11E9580C-6C0F-41AD-A9A3-D05895A97C67}"/>
    <cellStyle name="Normal 9 5 5 3 2" xfId="4205" xr:uid="{3FBCEB26-4D93-4C95-AFA7-28504D1B308E}"/>
    <cellStyle name="Normal 9 5 5 3 2 2" xfId="5144" xr:uid="{617AE6CB-0D79-49DF-B858-D03D65E84F0C}"/>
    <cellStyle name="Normal 9 5 5 3 3" xfId="4206" xr:uid="{9A001DD3-B02F-4F0D-873B-B84DFDE67249}"/>
    <cellStyle name="Normal 9 5 5 3 3 2" xfId="5145" xr:uid="{1988FC4A-A3A6-46F9-87C4-8EFA7A9C4D52}"/>
    <cellStyle name="Normal 9 5 5 3 4" xfId="4207" xr:uid="{63E54694-79E0-4A2B-9615-B5F28B3844DB}"/>
    <cellStyle name="Normal 9 5 5 3 4 2" xfId="5146" xr:uid="{574B9D18-14CB-48E8-884D-2D27FA0113B8}"/>
    <cellStyle name="Normal 9 5 5 3 5" xfId="5143" xr:uid="{DBC78D0D-B9C5-457E-A105-7FD4BA4D8A6E}"/>
    <cellStyle name="Normal 9 5 5 4" xfId="4208" xr:uid="{3894C442-B0DC-46A0-B704-00978310B028}"/>
    <cellStyle name="Normal 9 5 5 4 2" xfId="5147" xr:uid="{FD4EBD8B-69AF-459C-812E-755F181D29C2}"/>
    <cellStyle name="Normal 9 5 5 5" xfId="4209" xr:uid="{14D72C71-0348-46CB-8431-CFD78D86A2AD}"/>
    <cellStyle name="Normal 9 5 5 5 2" xfId="5148" xr:uid="{C034B8EC-5C8F-4FA5-AA90-23D9F31F442A}"/>
    <cellStyle name="Normal 9 5 5 6" xfId="4210" xr:uid="{F5DF8CC4-0199-4363-BCE5-A8CF9322816A}"/>
    <cellStyle name="Normal 9 5 5 6 2" xfId="5149" xr:uid="{C6D79598-8F61-4EBD-BF86-54DF177D609B}"/>
    <cellStyle name="Normal 9 5 5 7" xfId="5138" xr:uid="{35567721-7769-4C21-A9CE-D3AC53B8E93E}"/>
    <cellStyle name="Normal 9 5 6" xfId="885" xr:uid="{075694BC-8F22-483C-9FE0-E7919D27230A}"/>
    <cellStyle name="Normal 9 5 6 2" xfId="2469" xr:uid="{52804812-2B9C-46C7-AE56-15032FBBAF5B}"/>
    <cellStyle name="Normal 9 5 6 2 2" xfId="4211" xr:uid="{24B7A6BB-79C8-4FC6-A34F-9A937858B53B}"/>
    <cellStyle name="Normal 9 5 6 2 2 2" xfId="5152" xr:uid="{3A669725-A567-41FB-8350-0E587F44B1A9}"/>
    <cellStyle name="Normal 9 5 6 2 3" xfId="4212" xr:uid="{9FCDCFBF-FA95-413E-A42F-C690A01CC195}"/>
    <cellStyle name="Normal 9 5 6 2 3 2" xfId="5153" xr:uid="{403AB0FB-DF12-448C-8274-A3C2D6B8CF3D}"/>
    <cellStyle name="Normal 9 5 6 2 4" xfId="4213" xr:uid="{3236E619-F614-43EF-8BB5-363CD89B4787}"/>
    <cellStyle name="Normal 9 5 6 2 4 2" xfId="5154" xr:uid="{19EE014D-BA89-4AD8-BBE5-2A14F577A367}"/>
    <cellStyle name="Normal 9 5 6 2 5" xfId="5151" xr:uid="{C9C1D26B-1BF7-4C7E-ACBF-0B20994AB3B9}"/>
    <cellStyle name="Normal 9 5 6 3" xfId="4214" xr:uid="{20351EB9-E82D-4C36-ABDD-0A922B784879}"/>
    <cellStyle name="Normal 9 5 6 3 2" xfId="5155" xr:uid="{0B35EEA5-8B17-4AF3-A49C-EEE3EBD22C16}"/>
    <cellStyle name="Normal 9 5 6 4" xfId="4215" xr:uid="{98A7826D-475E-4913-B36F-DA1244DC452F}"/>
    <cellStyle name="Normal 9 5 6 4 2" xfId="5156" xr:uid="{34A1887E-4AB9-4E49-94AE-38C75C50C0D8}"/>
    <cellStyle name="Normal 9 5 6 5" xfId="4216" xr:uid="{0E685526-766A-4855-A71F-69AECB079D42}"/>
    <cellStyle name="Normal 9 5 6 5 2" xfId="5157" xr:uid="{5E3743A9-8A36-491B-9DDB-CB2E0167A9B5}"/>
    <cellStyle name="Normal 9 5 6 6" xfId="5150" xr:uid="{B8F4B83B-99DE-4CF3-83DF-806EF0ED022E}"/>
    <cellStyle name="Normal 9 5 7" xfId="2470" xr:uid="{C847B7DC-D3BF-4B91-A93F-E8A3F333AC9E}"/>
    <cellStyle name="Normal 9 5 7 2" xfId="4217" xr:uid="{A81E3C29-3518-4FC6-BBD1-1F0C86403A1E}"/>
    <cellStyle name="Normal 9 5 7 2 2" xfId="5159" xr:uid="{F09A51B8-E448-4B57-91CF-C91ABF7BAB39}"/>
    <cellStyle name="Normal 9 5 7 3" xfId="4218" xr:uid="{A29F0E07-59E2-43C7-842C-318C3D9C23CB}"/>
    <cellStyle name="Normal 9 5 7 3 2" xfId="5160" xr:uid="{0C1C4D3D-E162-4728-9FEF-54B1D70E2066}"/>
    <cellStyle name="Normal 9 5 7 4" xfId="4219" xr:uid="{3F5A5D8F-5225-4F8D-967B-FD0156683EE1}"/>
    <cellStyle name="Normal 9 5 7 4 2" xfId="5161" xr:uid="{D3AC88DF-963C-498A-9F46-96CDF0E16843}"/>
    <cellStyle name="Normal 9 5 7 5" xfId="5158" xr:uid="{82B3A1F6-E1BB-4669-B8FA-08B17EE0CD62}"/>
    <cellStyle name="Normal 9 5 8" xfId="4220" xr:uid="{E4094D02-3D9B-471F-BFB5-E8B58D1B3FE7}"/>
    <cellStyle name="Normal 9 5 8 2" xfId="4221" xr:uid="{6A61AF86-2143-4625-9261-2DBED968AAA1}"/>
    <cellStyle name="Normal 9 5 8 2 2" xfId="5163" xr:uid="{28D6B986-5435-4C1E-8E4B-FEDA9E419BEF}"/>
    <cellStyle name="Normal 9 5 8 3" xfId="4222" xr:uid="{7D939AB8-111E-4DEE-8B03-51EF58D7B4DF}"/>
    <cellStyle name="Normal 9 5 8 3 2" xfId="5164" xr:uid="{27B64FC4-8CB4-4D6F-81DC-8FA3D2ECD9E2}"/>
    <cellStyle name="Normal 9 5 8 4" xfId="4223" xr:uid="{6A9F2948-521F-407A-A9F7-07D93D9E67DC}"/>
    <cellStyle name="Normal 9 5 8 4 2" xfId="5165" xr:uid="{E350DB63-E078-47E3-A59B-598777C4ACEC}"/>
    <cellStyle name="Normal 9 5 8 5" xfId="5162" xr:uid="{1A05BA98-4122-4193-BBBC-230E2CD0F9C9}"/>
    <cellStyle name="Normal 9 5 9" xfId="4224" xr:uid="{0F08E1D9-FD49-45EC-855E-890395A9F302}"/>
    <cellStyle name="Normal 9 5 9 2" xfId="5166" xr:uid="{F2428467-C341-4688-8833-A664996720B1}"/>
    <cellStyle name="Normal 9 6" xfId="180" xr:uid="{DFAF63F9-7DF7-4CDD-BA87-F84CC3D16FD7}"/>
    <cellStyle name="Normal 9 6 10" xfId="5167" xr:uid="{A3063514-C3C9-49D9-8095-AE4669F0794D}"/>
    <cellStyle name="Normal 9 6 2" xfId="181" xr:uid="{C2696F09-A7E3-4297-8BEF-11F92AEA21A0}"/>
    <cellStyle name="Normal 9 6 2 2" xfId="423" xr:uid="{D47D4DBB-7051-464B-BFBC-4067FEC73692}"/>
    <cellStyle name="Normal 9 6 2 2 2" xfId="886" xr:uid="{52F646A5-E882-4AA0-8D4D-1AEED0341957}"/>
    <cellStyle name="Normal 9 6 2 2 2 2" xfId="2471" xr:uid="{307DAC87-E04B-48EB-A03C-07AC0D438F47}"/>
    <cellStyle name="Normal 9 6 2 2 2 2 2" xfId="5171" xr:uid="{3B5F40A2-D342-4E8A-B377-2E353F127DDC}"/>
    <cellStyle name="Normal 9 6 2 2 2 2 2 2" xfId="6033" xr:uid="{FBE9C083-738F-405B-8269-9B044AF8E0B4}"/>
    <cellStyle name="Normal 9 6 2 2 2 2 2 3" xfId="6139" xr:uid="{6C00A0CE-1304-44BE-B618-94506AB62FDE}"/>
    <cellStyle name="Normal 9 6 2 2 2 3" xfId="4225" xr:uid="{3079D5AE-28D5-484E-8ABF-D628E073D5B0}"/>
    <cellStyle name="Normal 9 6 2 2 2 3 2" xfId="5172" xr:uid="{DB2E6D47-527A-4770-9D9F-B9128DF6860C}"/>
    <cellStyle name="Normal 9 6 2 2 2 4" xfId="4226" xr:uid="{5179D05A-5F43-4DE9-A84B-D85BF7D4AE07}"/>
    <cellStyle name="Normal 9 6 2 2 2 4 2" xfId="5173" xr:uid="{4D427CF9-18AA-496A-A768-FDE8209C132A}"/>
    <cellStyle name="Normal 9 6 2 2 2 5" xfId="5170" xr:uid="{8E93F296-8C41-46B8-9D08-B056EC797B2D}"/>
    <cellStyle name="Normal 9 6 2 2 3" xfId="2472" xr:uid="{F6906993-19CD-4368-9556-6C17281C7ABF}"/>
    <cellStyle name="Normal 9 6 2 2 3 2" xfId="4227" xr:uid="{84D621DD-47E8-4970-BE94-0585097C3CD2}"/>
    <cellStyle name="Normal 9 6 2 2 3 2 2" xfId="5175" xr:uid="{2F9CBEA7-6CCB-4347-B8FB-BF3436235120}"/>
    <cellStyle name="Normal 9 6 2 2 3 3" xfId="4228" xr:uid="{B60CF8B6-0DE8-4270-B454-FDC35DB7B6CA}"/>
    <cellStyle name="Normal 9 6 2 2 3 3 2" xfId="5176" xr:uid="{4E09FA1C-F7C0-4B13-A411-3DCC6D9E171D}"/>
    <cellStyle name="Normal 9 6 2 2 3 4" xfId="4229" xr:uid="{FA552D2F-7F0E-4E8E-835C-60C45D6C0863}"/>
    <cellStyle name="Normal 9 6 2 2 3 4 2" xfId="5177" xr:uid="{F91BA211-F8DA-45D7-93F3-543CA264BF8F}"/>
    <cellStyle name="Normal 9 6 2 2 3 5" xfId="5174" xr:uid="{E575969E-A666-4912-B2A6-1D1416D68D04}"/>
    <cellStyle name="Normal 9 6 2 2 4" xfId="4230" xr:uid="{EBD937DA-74CF-48E7-A555-85AF7A8E5B8F}"/>
    <cellStyle name="Normal 9 6 2 2 4 2" xfId="5178" xr:uid="{4C911BD6-05BE-45DF-956C-78C027C71E30}"/>
    <cellStyle name="Normal 9 6 2 2 5" xfId="4231" xr:uid="{C67A4371-8B85-4B7D-8E4A-B69A0BF98BC9}"/>
    <cellStyle name="Normal 9 6 2 2 5 2" xfId="5179" xr:uid="{B33A0D60-8C4D-4F7B-9489-40EF37DE7DAC}"/>
    <cellStyle name="Normal 9 6 2 2 6" xfId="4232" xr:uid="{24A6AE43-0C15-4C4C-B674-36E6AE0CE885}"/>
    <cellStyle name="Normal 9 6 2 2 6 2" xfId="5180" xr:uid="{C1ACC806-97D3-40A5-8A2D-FE0D5BA02F9A}"/>
    <cellStyle name="Normal 9 6 2 2 7" xfId="5169" xr:uid="{BF6C61D6-080B-4182-A7CB-BEC6971507A4}"/>
    <cellStyle name="Normal 9 6 2 3" xfId="887" xr:uid="{9D4D1CAF-A1FC-4A55-A7E5-8F5D6E7589F6}"/>
    <cellStyle name="Normal 9 6 2 3 2" xfId="2473" xr:uid="{49ABB71A-7B45-47D4-BD52-882114216E7F}"/>
    <cellStyle name="Normal 9 6 2 3 2 2" xfId="4233" xr:uid="{73777C08-4723-4609-8948-1094DA09B409}"/>
    <cellStyle name="Normal 9 6 2 3 2 2 2" xfId="5183" xr:uid="{7883F6BB-7CBF-4421-93B4-A8DB6C64B7F0}"/>
    <cellStyle name="Normal 9 6 2 3 2 3" xfId="4234" xr:uid="{1773D560-6EF6-4C81-9BCE-813D78665CFE}"/>
    <cellStyle name="Normal 9 6 2 3 2 3 2" xfId="5184" xr:uid="{616E3EA3-7733-4E39-97B0-7C17D56906E0}"/>
    <cellStyle name="Normal 9 6 2 3 2 4" xfId="4235" xr:uid="{582D380F-BC5D-4155-B1D9-B47E3B79C9FA}"/>
    <cellStyle name="Normal 9 6 2 3 2 4 2" xfId="5185" xr:uid="{FEA96C4C-9BD7-4562-AC8B-BBC9AEB827CB}"/>
    <cellStyle name="Normal 9 6 2 3 2 5" xfId="5182" xr:uid="{943786A3-932D-4D15-A7E7-4B4ABBA64FC8}"/>
    <cellStyle name="Normal 9 6 2 3 3" xfId="4236" xr:uid="{0A503CF2-9BB1-4A93-BCEB-500E23F5275B}"/>
    <cellStyle name="Normal 9 6 2 3 3 2" xfId="5186" xr:uid="{077EB35C-11A9-4580-A1C0-1F3A58DA3E4B}"/>
    <cellStyle name="Normal 9 6 2 3 4" xfId="4237" xr:uid="{E1B2B22C-9A6A-4A18-8A1C-0008899DF34A}"/>
    <cellStyle name="Normal 9 6 2 3 4 2" xfId="5187" xr:uid="{EEE48027-8640-4B9E-AACD-2AA3A2DEDE39}"/>
    <cellStyle name="Normal 9 6 2 3 5" xfId="4238" xr:uid="{B4A614BD-08CE-4FD6-92B8-421EB27AD106}"/>
    <cellStyle name="Normal 9 6 2 3 5 2" xfId="5188" xr:uid="{E32191DF-2CD2-4B6E-AEEC-32F8932F257B}"/>
    <cellStyle name="Normal 9 6 2 3 6" xfId="5181" xr:uid="{76C05F43-234C-4ED5-A3CD-DD48443746A0}"/>
    <cellStyle name="Normal 9 6 2 4" xfId="2474" xr:uid="{21877C55-7FAF-473D-88D5-8310B4650CC1}"/>
    <cellStyle name="Normal 9 6 2 4 2" xfId="4239" xr:uid="{5FC5CB40-BC31-453D-AF82-EAA86E227ECF}"/>
    <cellStyle name="Normal 9 6 2 4 2 2" xfId="5190" xr:uid="{A2BFE12D-6971-4B3F-98E5-C498C0F25E10}"/>
    <cellStyle name="Normal 9 6 2 4 3" xfId="4240" xr:uid="{77AB66D1-8AC7-4D52-8DBE-8CF093F45548}"/>
    <cellStyle name="Normal 9 6 2 4 3 2" xfId="5191" xr:uid="{AA75A596-0FED-489D-B340-CB5FC634F6BB}"/>
    <cellStyle name="Normal 9 6 2 4 4" xfId="4241" xr:uid="{111D0B5B-8F08-4FE4-90FA-2A714C3BC99A}"/>
    <cellStyle name="Normal 9 6 2 4 4 2" xfId="5192" xr:uid="{CFEC2531-0E16-4F11-94C4-3F27F6CA1272}"/>
    <cellStyle name="Normal 9 6 2 4 5" xfId="5189" xr:uid="{0E3B4EA9-5EC8-48C2-B93F-33E4711BE839}"/>
    <cellStyle name="Normal 9 6 2 5" xfId="4242" xr:uid="{B61953DE-5AF4-4222-8A0C-26E6CE4A090F}"/>
    <cellStyle name="Normal 9 6 2 5 2" xfId="4243" xr:uid="{992F98C9-7B3A-4407-A8F8-2CA89B2FF32E}"/>
    <cellStyle name="Normal 9 6 2 5 2 2" xfId="5194" xr:uid="{C94732F8-6A9A-4160-B8D8-91B815CC7179}"/>
    <cellStyle name="Normal 9 6 2 5 3" xfId="4244" xr:uid="{B1CCB972-914D-4D76-BE43-119BA22CD188}"/>
    <cellStyle name="Normal 9 6 2 5 3 2" xfId="5195" xr:uid="{9961BD1E-B4FC-43EC-B868-6C4920A02585}"/>
    <cellStyle name="Normal 9 6 2 5 4" xfId="4245" xr:uid="{32C99840-D818-46BB-A81E-006663FC6B77}"/>
    <cellStyle name="Normal 9 6 2 5 4 2" xfId="5196" xr:uid="{B0EBD5BE-24D9-4E8E-B78C-B170BAD5C3EA}"/>
    <cellStyle name="Normal 9 6 2 5 5" xfId="5193" xr:uid="{3811BBE4-76EE-479A-8040-9F0ED11BF50C}"/>
    <cellStyle name="Normal 9 6 2 6" xfId="4246" xr:uid="{8CE21B43-D987-4CC8-8D19-6308357C9522}"/>
    <cellStyle name="Normal 9 6 2 6 2" xfId="5197" xr:uid="{14AD6070-A818-4A4D-92A5-31EEE5738F13}"/>
    <cellStyle name="Normal 9 6 2 7" xfId="4247" xr:uid="{38034B52-05E9-414D-BD11-02A87908572B}"/>
    <cellStyle name="Normal 9 6 2 7 2" xfId="5198" xr:uid="{3D795B5B-BC1D-477D-9D76-517329201D55}"/>
    <cellStyle name="Normal 9 6 2 8" xfId="4248" xr:uid="{9ACFDF76-B8B3-4007-B971-71795571E372}"/>
    <cellStyle name="Normal 9 6 2 8 2" xfId="5199" xr:uid="{B7B43F3B-3B5D-489B-A9C7-841F6B01BB88}"/>
    <cellStyle name="Normal 9 6 2 9" xfId="5168" xr:uid="{BDD595D2-1C06-4117-8100-077AB375D079}"/>
    <cellStyle name="Normal 9 6 3" xfId="424" xr:uid="{E74E8AA2-E11F-453A-90AF-CFC8D4A28AF9}"/>
    <cellStyle name="Normal 9 6 3 2" xfId="888" xr:uid="{48CA10C7-53CA-4138-A556-7A29154328E3}"/>
    <cellStyle name="Normal 9 6 3 2 2" xfId="889" xr:uid="{A40611DC-4608-4174-9D13-F82532FCEA8B}"/>
    <cellStyle name="Normal 9 6 3 2 2 2" xfId="5202" xr:uid="{CA3B469B-6819-4263-82EB-03B74A2EA59D}"/>
    <cellStyle name="Normal 9 6 3 2 2 2 2" xfId="6034" xr:uid="{134506FD-2D08-4A5C-9592-517DCB60D8A4}"/>
    <cellStyle name="Normal 9 6 3 2 2 2 3" xfId="6140" xr:uid="{3F4167EA-A5FA-4FDB-8A35-1C05CBCD8519}"/>
    <cellStyle name="Normal 9 6 3 2 3" xfId="4249" xr:uid="{36C83E74-D305-4AAC-ABEA-AE0D94273A2E}"/>
    <cellStyle name="Normal 9 6 3 2 3 2" xfId="5203" xr:uid="{5515D5D5-79FE-4AC9-9A1D-778DCE57C05B}"/>
    <cellStyle name="Normal 9 6 3 2 4" xfId="4250" xr:uid="{77C41533-596A-4088-AF5E-E9F91B9767EE}"/>
    <cellStyle name="Normal 9 6 3 2 4 2" xfId="5204" xr:uid="{9885F38F-A1B9-467E-93BF-2ACB2640C6FB}"/>
    <cellStyle name="Normal 9 6 3 2 5" xfId="5201" xr:uid="{CADE1FE3-3677-44ED-B121-B10DE5C83DFF}"/>
    <cellStyle name="Normal 9 6 3 3" xfId="890" xr:uid="{118CE6AA-8E48-4DDC-9FA2-3CBC634F391A}"/>
    <cellStyle name="Normal 9 6 3 3 2" xfId="4251" xr:uid="{EA2463DB-A77A-4B2E-929B-92AA38F94BFB}"/>
    <cellStyle name="Normal 9 6 3 3 2 2" xfId="5206" xr:uid="{21712763-1D33-41C8-9269-884CEDA82A4C}"/>
    <cellStyle name="Normal 9 6 3 3 3" xfId="4252" xr:uid="{BBADC00F-E455-4FCD-8B64-D6549C1B5F87}"/>
    <cellStyle name="Normal 9 6 3 3 3 2" xfId="5207" xr:uid="{A3C2A5A6-D8A8-48EA-9F9D-D65E837BBE67}"/>
    <cellStyle name="Normal 9 6 3 3 4" xfId="4253" xr:uid="{2C01208A-A14D-405D-BAD7-C97B3141216D}"/>
    <cellStyle name="Normal 9 6 3 3 4 2" xfId="5208" xr:uid="{75691B3C-0DAF-4A2C-B12E-E1EAF2456C70}"/>
    <cellStyle name="Normal 9 6 3 3 5" xfId="5205" xr:uid="{EAF5757E-C755-4C67-BF03-458CBE24B1B9}"/>
    <cellStyle name="Normal 9 6 3 4" xfId="4254" xr:uid="{21B115C7-7453-477C-81DA-D7D831A57662}"/>
    <cellStyle name="Normal 9 6 3 4 2" xfId="5209" xr:uid="{65A3DF1C-EF6A-4F32-A650-7C21C53A6142}"/>
    <cellStyle name="Normal 9 6 3 5" xfId="4255" xr:uid="{661FB33E-C751-492F-ACF2-8A65002E5592}"/>
    <cellStyle name="Normal 9 6 3 5 2" xfId="5210" xr:uid="{C58A87E3-FC1F-4802-871F-8FB695BE1FF3}"/>
    <cellStyle name="Normal 9 6 3 6" xfId="4256" xr:uid="{9167371F-E34D-4AF9-A28A-A16D7EA78E97}"/>
    <cellStyle name="Normal 9 6 3 6 2" xfId="5211" xr:uid="{998F67C0-F925-4995-BB01-6CDAA5469871}"/>
    <cellStyle name="Normal 9 6 3 7" xfId="5200" xr:uid="{4A876A16-1704-4DB1-B249-7F5815FA9E40}"/>
    <cellStyle name="Normal 9 6 4" xfId="425" xr:uid="{207CF6B2-96AA-4037-97FB-EF6893F3875F}"/>
    <cellStyle name="Normal 9 6 4 2" xfId="891" xr:uid="{9CFB09ED-E136-43BD-8525-35367E984F43}"/>
    <cellStyle name="Normal 9 6 4 2 2" xfId="4257" xr:uid="{70F30F28-61C1-41B9-A016-9B01B888A580}"/>
    <cellStyle name="Normal 9 6 4 2 2 2" xfId="5214" xr:uid="{79D1E020-029A-40E0-B604-EC7505653F9F}"/>
    <cellStyle name="Normal 9 6 4 2 3" xfId="4258" xr:uid="{EE2835FB-9CE9-4B2D-B665-BB360C49A51C}"/>
    <cellStyle name="Normal 9 6 4 2 3 2" xfId="5215" xr:uid="{7D8C0165-62FB-449E-9CC6-B7A1866B33B1}"/>
    <cellStyle name="Normal 9 6 4 2 4" xfId="4259" xr:uid="{E03F80A9-8DEB-4DBA-A1AF-CB021237F07A}"/>
    <cellStyle name="Normal 9 6 4 2 4 2" xfId="5216" xr:uid="{D2FF76FF-4F7E-4058-BEE5-A9187C02F3FC}"/>
    <cellStyle name="Normal 9 6 4 2 5" xfId="5213" xr:uid="{CFFE6059-239B-4FE2-A483-80290D180665}"/>
    <cellStyle name="Normal 9 6 4 3" xfId="4260" xr:uid="{38F54639-C7DF-4F32-AE43-99D45B46B96B}"/>
    <cellStyle name="Normal 9 6 4 3 2" xfId="5217" xr:uid="{8BE6440D-DA31-4A0C-9A3B-FF06A39011D9}"/>
    <cellStyle name="Normal 9 6 4 4" xfId="4261" xr:uid="{2A747756-2E31-49DC-A4C9-2582602F77F3}"/>
    <cellStyle name="Normal 9 6 4 4 2" xfId="5218" xr:uid="{D59839E2-DF74-4869-BD77-BAF9E1B6AE51}"/>
    <cellStyle name="Normal 9 6 4 5" xfId="4262" xr:uid="{E2AF6D2C-5908-483E-A334-7CB08239F4A6}"/>
    <cellStyle name="Normal 9 6 4 5 2" xfId="5219" xr:uid="{40607B54-8C03-49D3-9FE1-BB98085BC2F5}"/>
    <cellStyle name="Normal 9 6 4 6" xfId="5212" xr:uid="{5B31553C-5C8C-4D75-B6C4-60AFD272DFB0}"/>
    <cellStyle name="Normal 9 6 5" xfId="892" xr:uid="{E5E55C47-6CA9-4863-8F8B-84210F486883}"/>
    <cellStyle name="Normal 9 6 5 2" xfId="4263" xr:uid="{F0C87140-AAD2-4347-9CF8-F9F69AA4D327}"/>
    <cellStyle name="Normal 9 6 5 2 2" xfId="5221" xr:uid="{66D89DE3-3204-4D19-989F-435B61121200}"/>
    <cellStyle name="Normal 9 6 5 3" xfId="4264" xr:uid="{3A98E29B-9F5E-4C7C-9676-DE9DC9E5C3C6}"/>
    <cellStyle name="Normal 9 6 5 3 2" xfId="5222" xr:uid="{519E9996-F314-4816-918E-ED9CD2090E77}"/>
    <cellStyle name="Normal 9 6 5 4" xfId="4265" xr:uid="{E5FC44E3-8304-45B2-A8CD-2E8D5B07A329}"/>
    <cellStyle name="Normal 9 6 5 4 2" xfId="5223" xr:uid="{C418B7EF-BD7E-4A69-AA0B-6DE4AB04DC55}"/>
    <cellStyle name="Normal 9 6 5 5" xfId="5220" xr:uid="{9714FD43-CDD2-4964-8E30-2BF3C06F61D6}"/>
    <cellStyle name="Normal 9 6 6" xfId="4266" xr:uid="{95EB1DDC-54DB-4233-960C-D0F5BD5C86FC}"/>
    <cellStyle name="Normal 9 6 6 2" xfId="4267" xr:uid="{1DEDB575-D477-4E91-87FE-29F86A6C184E}"/>
    <cellStyle name="Normal 9 6 6 2 2" xfId="5225" xr:uid="{BED41084-F4F4-410F-8BC2-5892512EE163}"/>
    <cellStyle name="Normal 9 6 6 3" xfId="4268" xr:uid="{8274F928-1850-42B0-8DFE-F890B63E6077}"/>
    <cellStyle name="Normal 9 6 6 3 2" xfId="5226" xr:uid="{BE57FF69-981F-41D8-9386-445D3ED84C05}"/>
    <cellStyle name="Normal 9 6 6 4" xfId="4269" xr:uid="{5ACDBE11-DFD4-4132-8227-F59ABFB70F7E}"/>
    <cellStyle name="Normal 9 6 6 4 2" xfId="5227" xr:uid="{EB9760F5-A919-4875-A8B0-F554C22C5A28}"/>
    <cellStyle name="Normal 9 6 6 5" xfId="5224" xr:uid="{76EE1089-25D5-4A5D-9E2C-3C1E84D37805}"/>
    <cellStyle name="Normal 9 6 7" xfId="4270" xr:uid="{22159C2F-7A07-4326-937E-44CFC1E0E303}"/>
    <cellStyle name="Normal 9 6 7 2" xfId="5228" xr:uid="{5AB79D3F-3C7B-42C9-AE56-40B2E0A98DC0}"/>
    <cellStyle name="Normal 9 6 8" xfId="4271" xr:uid="{FC68CE1A-DA6E-4D66-8498-E2DAE6EF101B}"/>
    <cellStyle name="Normal 9 6 8 2" xfId="5229" xr:uid="{024C4E20-9CC5-44DB-B04C-E2874F848663}"/>
    <cellStyle name="Normal 9 6 9" xfId="4272" xr:uid="{97A59083-FA6B-49EF-828B-768D9CC20D8E}"/>
    <cellStyle name="Normal 9 6 9 2" xfId="5230" xr:uid="{15A140E9-EF55-46A6-B766-3C7307E9AD54}"/>
    <cellStyle name="Normal 9 7" xfId="182" xr:uid="{67564FF0-6052-4AAB-8FC3-91B226A4817F}"/>
    <cellStyle name="Normal 9 7 2" xfId="426" xr:uid="{BD6A4B08-095F-480B-A3B9-8F00B4834406}"/>
    <cellStyle name="Normal 9 7 2 2" xfId="893" xr:uid="{B67D9B58-65D2-48CA-BAAD-CA0330560EF5}"/>
    <cellStyle name="Normal 9 7 2 2 2" xfId="2475" xr:uid="{9D965083-CC99-4BD6-8399-67EE678EDA92}"/>
    <cellStyle name="Normal 9 7 2 2 2 2" xfId="2476" xr:uid="{13357353-9892-4D3A-BEE3-7EE75BF84685}"/>
    <cellStyle name="Normal 9 7 2 2 2 2 2" xfId="5235" xr:uid="{861F7695-D332-4184-AE71-A2EBCB9235F1}"/>
    <cellStyle name="Normal 9 7 2 2 2 3" xfId="5234" xr:uid="{423223CC-BBE0-4E25-AD24-2C3DC15C4EC7}"/>
    <cellStyle name="Normal 9 7 2 2 3" xfId="2477" xr:uid="{88F19EDF-C126-4980-A1FF-C58A3927CB5B}"/>
    <cellStyle name="Normal 9 7 2 2 3 2" xfId="5236" xr:uid="{B3C755F3-F475-4125-94CC-DC19D2B7A77C}"/>
    <cellStyle name="Normal 9 7 2 2 4" xfId="4273" xr:uid="{09B555C5-A729-442C-A800-AE985527B0CD}"/>
    <cellStyle name="Normal 9 7 2 2 4 2" xfId="5237" xr:uid="{3FABB789-51D4-4098-BCBD-4446016C754A}"/>
    <cellStyle name="Normal 9 7 2 2 5" xfId="5233" xr:uid="{F1B6D7B2-2147-45E8-B10E-36020C5DF5D7}"/>
    <cellStyle name="Normal 9 7 2 3" xfId="2478" xr:uid="{73B8446E-2010-4E84-A9BA-55E56ED89562}"/>
    <cellStyle name="Normal 9 7 2 3 2" xfId="2479" xr:uid="{BB3D4E4C-38E4-4FED-A825-03956448ADF6}"/>
    <cellStyle name="Normal 9 7 2 3 2 2" xfId="5239" xr:uid="{C5F2275F-EC91-4D76-AC67-86AE7966C494}"/>
    <cellStyle name="Normal 9 7 2 3 3" xfId="4274" xr:uid="{25045C80-0F75-4AD9-A67B-97C22D20E08E}"/>
    <cellStyle name="Normal 9 7 2 3 3 2" xfId="5240" xr:uid="{42240536-7598-4EAA-8A50-C751030388A0}"/>
    <cellStyle name="Normal 9 7 2 3 4" xfId="4275" xr:uid="{A89CF201-8753-4482-A2FB-D958F3939760}"/>
    <cellStyle name="Normal 9 7 2 3 4 2" xfId="5241" xr:uid="{708F4196-DDF4-4D67-8429-5116B189DBD3}"/>
    <cellStyle name="Normal 9 7 2 3 5" xfId="5238" xr:uid="{2DDA9625-5B7E-455A-80F9-91C17F9C1D43}"/>
    <cellStyle name="Normal 9 7 2 4" xfId="2480" xr:uid="{09AE743D-3A44-4D20-8146-4CD01172DE18}"/>
    <cellStyle name="Normal 9 7 2 4 2" xfId="5242" xr:uid="{38EC0F85-B84E-4A1A-9725-A4981284090E}"/>
    <cellStyle name="Normal 9 7 2 5" xfId="4276" xr:uid="{3F625270-CCC1-4198-98D0-2679AB8DDCFC}"/>
    <cellStyle name="Normal 9 7 2 5 2" xfId="5243" xr:uid="{54AC3D93-10A5-4093-8261-6A19791FEADC}"/>
    <cellStyle name="Normal 9 7 2 6" xfId="4277" xr:uid="{10904BC3-64C2-4195-9B70-B5DF3359DBC2}"/>
    <cellStyle name="Normal 9 7 2 6 2" xfId="5244" xr:uid="{16F74967-8A0E-44F9-B6AF-D9ACD8B000C7}"/>
    <cellStyle name="Normal 9 7 2 7" xfId="5232" xr:uid="{873593D1-D3A9-431E-B13A-4B58DB62316A}"/>
    <cellStyle name="Normal 9 7 3" xfId="894" xr:uid="{87CFEFA2-31B3-45F6-BC19-25AD0BD8D550}"/>
    <cellStyle name="Normal 9 7 3 2" xfId="2481" xr:uid="{BE322BAD-F78D-4B5B-B335-AF885FF9F076}"/>
    <cellStyle name="Normal 9 7 3 2 2" xfId="2482" xr:uid="{1768AF9A-BCC8-45FE-819E-00E6B5B83EAB}"/>
    <cellStyle name="Normal 9 7 3 2 2 2" xfId="5247" xr:uid="{F391176C-EACB-46EB-A24C-638B6D31F03C}"/>
    <cellStyle name="Normal 9 7 3 2 3" xfId="4278" xr:uid="{261C1F23-B9BF-44A8-B826-45D2909ED4F5}"/>
    <cellStyle name="Normal 9 7 3 2 3 2" xfId="5248" xr:uid="{0E43FE59-1D06-473B-9270-DDCE3A423BF6}"/>
    <cellStyle name="Normal 9 7 3 2 4" xfId="4279" xr:uid="{AFAF5D0A-13EF-4333-86EC-2410AC2020E4}"/>
    <cellStyle name="Normal 9 7 3 2 4 2" xfId="5249" xr:uid="{89A539E9-38BE-4E1E-B630-A68A7D79559B}"/>
    <cellStyle name="Normal 9 7 3 2 5" xfId="5246" xr:uid="{0DE824C5-B307-433A-AB2D-F011A2D05455}"/>
    <cellStyle name="Normal 9 7 3 3" xfId="2483" xr:uid="{FB100239-77C2-41FC-80AC-F131A7FCDD5B}"/>
    <cellStyle name="Normal 9 7 3 3 2" xfId="5250" xr:uid="{1F157480-34E0-448C-A52A-1ACAB62B9F16}"/>
    <cellStyle name="Normal 9 7 3 4" xfId="4280" xr:uid="{5A52CF34-A9E8-4CF1-82A9-115D6350D017}"/>
    <cellStyle name="Normal 9 7 3 4 2" xfId="5251" xr:uid="{7308A021-E1D1-4F99-A54C-F5133923DF84}"/>
    <cellStyle name="Normal 9 7 3 5" xfId="4281" xr:uid="{2F7A25C7-DD41-4AF3-A313-A5861370F9A3}"/>
    <cellStyle name="Normal 9 7 3 5 2" xfId="5252" xr:uid="{6A05633D-D1E3-4702-8218-6C3307AECFBE}"/>
    <cellStyle name="Normal 9 7 3 6" xfId="5245" xr:uid="{68ECF359-AF65-4573-8757-A5D9C73FD5D2}"/>
    <cellStyle name="Normal 9 7 4" xfId="2484" xr:uid="{4467C56F-B768-4F73-AB2F-3E2946944F2D}"/>
    <cellStyle name="Normal 9 7 4 2" xfId="2485" xr:uid="{72E6A64B-4F51-4D5B-AE44-8A3201D83C57}"/>
    <cellStyle name="Normal 9 7 4 2 2" xfId="5254" xr:uid="{EB755CF8-26CF-4684-A9A9-281BDAB5E254}"/>
    <cellStyle name="Normal 9 7 4 3" xfId="4282" xr:uid="{F78020B9-E5A3-4997-BB3A-1B79F59D6713}"/>
    <cellStyle name="Normal 9 7 4 3 2" xfId="5255" xr:uid="{2E674A2B-0833-456A-A98B-8E3FAE907A16}"/>
    <cellStyle name="Normal 9 7 4 4" xfId="4283" xr:uid="{27475488-67FE-4B77-91C2-F5AAC97179A9}"/>
    <cellStyle name="Normal 9 7 4 4 2" xfId="5256" xr:uid="{1DBDDB72-C6B1-4D25-86B3-016EE8CE5F8F}"/>
    <cellStyle name="Normal 9 7 4 5" xfId="5253" xr:uid="{48AA2962-0B68-45F2-A64E-1799C1DDEA3C}"/>
    <cellStyle name="Normal 9 7 5" xfId="2486" xr:uid="{38667FD7-7047-4C6A-AD44-807D3C9AAE09}"/>
    <cellStyle name="Normal 9 7 5 2" xfId="4284" xr:uid="{03EC71F6-60F7-4ABA-A612-CE4BD55A7AAE}"/>
    <cellStyle name="Normal 9 7 5 2 2" xfId="5258" xr:uid="{ECB5868A-0F8C-48B6-BC8E-38A50EB3F50E}"/>
    <cellStyle name="Normal 9 7 5 3" xfId="4285" xr:uid="{5FB3B9E1-3116-4E9A-B7E0-B475B057972D}"/>
    <cellStyle name="Normal 9 7 5 3 2" xfId="5259" xr:uid="{20BAF5CA-D72F-4ADC-9722-2F6D9E784526}"/>
    <cellStyle name="Normal 9 7 5 4" xfId="4286" xr:uid="{660BBCB0-2BA6-4976-A5F5-5A2495EAEA3A}"/>
    <cellStyle name="Normal 9 7 5 4 2" xfId="5260" xr:uid="{508209A6-418B-4B99-8DBD-AF189238B5AA}"/>
    <cellStyle name="Normal 9 7 5 5" xfId="5257" xr:uid="{DEADAD69-8ED6-4B1A-8AFF-AA381E20C2E8}"/>
    <cellStyle name="Normal 9 7 6" xfId="4287" xr:uid="{D4E9AB0F-1610-427B-A588-AF79AAC64479}"/>
    <cellStyle name="Normal 9 7 6 2" xfId="5261" xr:uid="{81C210C8-13E1-4B45-9AAA-ACFA32B1DCBC}"/>
    <cellStyle name="Normal 9 7 7" xfId="4288" xr:uid="{4522761B-2D61-4482-80AD-3F64E728F080}"/>
    <cellStyle name="Normal 9 7 7 2" xfId="5262" xr:uid="{393B6BD1-81CB-40D9-AF1A-9992A8D4F31E}"/>
    <cellStyle name="Normal 9 7 8" xfId="4289" xr:uid="{D9EDF35E-7AF2-45E9-AE28-B6F297D1F335}"/>
    <cellStyle name="Normal 9 7 8 2" xfId="5263" xr:uid="{31BAED30-0DCB-4809-957C-AAAEFED2222B}"/>
    <cellStyle name="Normal 9 7 9" xfId="5231" xr:uid="{1723FF19-278C-44EE-85A4-11DE8CCC6122}"/>
    <cellStyle name="Normal 9 8" xfId="427" xr:uid="{B3434054-7C97-4E0D-9FD8-EA3A5ACBC8F1}"/>
    <cellStyle name="Normal 9 8 2" xfId="895" xr:uid="{462E24FD-F47D-44E5-92AA-8A9E4E927E8D}"/>
    <cellStyle name="Normal 9 8 2 2" xfId="896" xr:uid="{C9652A65-92F4-4718-97D5-9C738C476D55}"/>
    <cellStyle name="Normal 9 8 2 2 2" xfId="2487" xr:uid="{317228CD-ED9D-4205-BDF5-0E31BE1F99D5}"/>
    <cellStyle name="Normal 9 8 2 2 2 2" xfId="5267" xr:uid="{B8D072B8-3676-4752-823D-8A7661335461}"/>
    <cellStyle name="Normal 9 8 2 2 3" xfId="4290" xr:uid="{C7FB78C0-B4C4-42BA-9590-64B6B8F5C230}"/>
    <cellStyle name="Normal 9 8 2 2 3 2" xfId="5268" xr:uid="{4F8CA4F1-2FEB-408D-87C0-98933B9CD48F}"/>
    <cellStyle name="Normal 9 8 2 2 4" xfId="4291" xr:uid="{6E148093-7CEA-4C5F-83DC-3943444341E3}"/>
    <cellStyle name="Normal 9 8 2 2 4 2" xfId="5269" xr:uid="{A9092559-5267-4054-8952-E701FF31AFD4}"/>
    <cellStyle name="Normal 9 8 2 2 5" xfId="5266" xr:uid="{A9C4DA14-7DBE-4C47-A625-65292EB1D414}"/>
    <cellStyle name="Normal 9 8 2 3" xfId="2488" xr:uid="{F0CF4569-8BBE-48D3-B118-9EA520A057C1}"/>
    <cellStyle name="Normal 9 8 2 3 2" xfId="5270" xr:uid="{E771C4D8-3200-47D8-89F4-FB9F3115A082}"/>
    <cellStyle name="Normal 9 8 2 4" xfId="4292" xr:uid="{EEFFA739-6873-4AED-ADE5-C88E69469227}"/>
    <cellStyle name="Normal 9 8 2 4 2" xfId="5271" xr:uid="{354A14BB-6707-4C97-AA92-6899B4FC6CBF}"/>
    <cellStyle name="Normal 9 8 2 5" xfId="4293" xr:uid="{AC33FC2A-03E2-4346-9C60-D654E6D7B448}"/>
    <cellStyle name="Normal 9 8 2 5 2" xfId="5272" xr:uid="{DD129F41-3808-47A5-9220-2533358D2EAB}"/>
    <cellStyle name="Normal 9 8 2 6" xfId="5265" xr:uid="{7A8349DA-33B1-419C-8108-ACAA52E24869}"/>
    <cellStyle name="Normal 9 8 3" xfId="897" xr:uid="{EDCB6543-DC23-419A-B3F0-44449F2DB996}"/>
    <cellStyle name="Normal 9 8 3 2" xfId="2489" xr:uid="{DEC03631-4684-4FFF-8E2A-534C6DCB6138}"/>
    <cellStyle name="Normal 9 8 3 2 2" xfId="5274" xr:uid="{7178A9A5-35BB-48ED-861D-2A350B2074D8}"/>
    <cellStyle name="Normal 9 8 3 3" xfId="4294" xr:uid="{DAD19E13-353C-4EC5-AAF9-2E9564170A7F}"/>
    <cellStyle name="Normal 9 8 3 3 2" xfId="5275" xr:uid="{8F3B2BFF-FB6A-421B-9FC6-CE679EFC67D0}"/>
    <cellStyle name="Normal 9 8 3 4" xfId="4295" xr:uid="{BB8966A5-7F60-4BD4-85C2-D863B8F2B92F}"/>
    <cellStyle name="Normal 9 8 3 4 2" xfId="5276" xr:uid="{5F36A825-BEDF-4C55-AEBC-4BCA5C2DBADA}"/>
    <cellStyle name="Normal 9 8 3 5" xfId="5273" xr:uid="{9D751179-EABB-49D5-AAC6-CEF3FB8A62B4}"/>
    <cellStyle name="Normal 9 8 4" xfId="2490" xr:uid="{325137CF-C99B-497E-B656-5B573220BB15}"/>
    <cellStyle name="Normal 9 8 4 2" xfId="4296" xr:uid="{B9010FB5-9CA4-48DB-9EC7-6B8EB5C78997}"/>
    <cellStyle name="Normal 9 8 4 2 2" xfId="5278" xr:uid="{3E1B14D2-0F31-4B2D-9ACD-F19F768D457F}"/>
    <cellStyle name="Normal 9 8 4 3" xfId="4297" xr:uid="{F692EB65-FE83-41E8-B194-AEAF2479186A}"/>
    <cellStyle name="Normal 9 8 4 3 2" xfId="5279" xr:uid="{DDF75440-DE10-4A0A-8F27-607D868EEAE4}"/>
    <cellStyle name="Normal 9 8 4 4" xfId="4298" xr:uid="{A3B369F9-1ECE-49A4-BEAA-CF04EBAB0066}"/>
    <cellStyle name="Normal 9 8 4 4 2" xfId="5280" xr:uid="{618A19A5-9EBF-4115-AC45-1ACBFA735F02}"/>
    <cellStyle name="Normal 9 8 4 5" xfId="5277" xr:uid="{AD47A1A5-ACD7-4BE3-8254-DB86C5E8552B}"/>
    <cellStyle name="Normal 9 8 5" xfId="4299" xr:uid="{A5230F20-FAF1-4763-86FD-D9B0C59FA73B}"/>
    <cellStyle name="Normal 9 8 5 2" xfId="5281" xr:uid="{1C8970AA-F9E9-4F07-A36A-40A09AEEB9B2}"/>
    <cellStyle name="Normal 9 8 6" xfId="4300" xr:uid="{5342FB03-961D-4430-9F5A-22ACE0BA5D0E}"/>
    <cellStyle name="Normal 9 8 6 2" xfId="5282" xr:uid="{B307269A-A644-4A31-8747-012D203D4F54}"/>
    <cellStyle name="Normal 9 8 7" xfId="4301" xr:uid="{4266E38E-E7BA-48C2-8DB4-0843BBF3C0DC}"/>
    <cellStyle name="Normal 9 8 7 2" xfId="5283" xr:uid="{7DB2E187-DCA3-4A59-8915-218952579770}"/>
    <cellStyle name="Normal 9 8 8" xfId="5264" xr:uid="{41F77D19-8675-46EA-BE0C-3242D8E5F237}"/>
    <cellStyle name="Normal 9 9" xfId="428" xr:uid="{01FAB3F7-4505-4FE9-9C1D-C350E2A97449}"/>
    <cellStyle name="Normal 9 9 2" xfId="898" xr:uid="{9ED119C3-DAAA-43B6-878C-6996CBF96CBF}"/>
    <cellStyle name="Normal 9 9 2 2" xfId="2491" xr:uid="{94F33C33-8A2F-47D7-88DC-08B2D5E7215D}"/>
    <cellStyle name="Normal 9 9 2 2 2" xfId="5286" xr:uid="{2111FE31-4EF1-44C3-B9FE-CEB1CFB51C22}"/>
    <cellStyle name="Normal 9 9 2 3" xfId="4302" xr:uid="{1C07E401-91BF-4B24-AA09-D43DC0638F92}"/>
    <cellStyle name="Normal 9 9 2 3 2" xfId="5287" xr:uid="{A032A80F-492C-4C17-8ABF-C2166ECFE87C}"/>
    <cellStyle name="Normal 9 9 2 4" xfId="4303" xr:uid="{86BBCCF7-D439-4C8F-91A2-CD9434049AA5}"/>
    <cellStyle name="Normal 9 9 2 4 2" xfId="5288" xr:uid="{4AC1E653-231A-4668-9ABC-DE0688CB0C8F}"/>
    <cellStyle name="Normal 9 9 2 5" xfId="5285" xr:uid="{13D0006E-F046-4E16-B433-9A4AE0FDED30}"/>
    <cellStyle name="Normal 9 9 3" xfId="2492" xr:uid="{6952316F-C544-4A00-954A-EBA55B8DFD22}"/>
    <cellStyle name="Normal 9 9 3 2" xfId="4304" xr:uid="{E46FAA0F-1A5B-471E-995B-07299F0257B8}"/>
    <cellStyle name="Normal 9 9 3 2 2" xfId="5290" xr:uid="{7D600240-A091-4ECD-8662-04F9B03834AA}"/>
    <cellStyle name="Normal 9 9 3 3" xfId="4305" xr:uid="{D46B731D-1356-44A6-883C-FD629BB8611A}"/>
    <cellStyle name="Normal 9 9 3 3 2" xfId="5291" xr:uid="{522CDE38-71E3-4CA6-8DA0-7C631B40BEB7}"/>
    <cellStyle name="Normal 9 9 3 4" xfId="4306" xr:uid="{C34D2575-3A78-4F52-99E9-12DA5F5816F9}"/>
    <cellStyle name="Normal 9 9 3 4 2" xfId="5292" xr:uid="{61C5EC04-B75B-406B-B4CD-806008397D78}"/>
    <cellStyle name="Normal 9 9 3 5" xfId="5289" xr:uid="{1F400A9A-A564-41E8-953D-C51A4F0E5B31}"/>
    <cellStyle name="Normal 9 9 4" xfId="4307" xr:uid="{95D84A46-EA7D-41A7-8E0C-7731A9CE6CE3}"/>
    <cellStyle name="Normal 9 9 4 2" xfId="5293" xr:uid="{0F993BE6-018C-4458-B3F3-E09F7E709924}"/>
    <cellStyle name="Normal 9 9 5" xfId="4308" xr:uid="{057CDEC3-C99E-4F5D-A4C7-6FD6849C8FDD}"/>
    <cellStyle name="Normal 9 9 5 2" xfId="5294" xr:uid="{43D090A0-46B3-4F81-957D-2B29E2DE31F0}"/>
    <cellStyle name="Normal 9 9 6" xfId="4309" xr:uid="{1DBC87D7-B525-4191-AF86-11A7A121A101}"/>
    <cellStyle name="Normal 9 9 6 2" xfId="5295" xr:uid="{5C8E119D-E188-4C12-9886-C91163BE3EC5}"/>
    <cellStyle name="Normal 9 9 7" xfId="5284" xr:uid="{565F5B71-6674-4D08-A7D0-505210A3E2BE}"/>
    <cellStyle name="Percent 2" xfId="183" xr:uid="{C7BEEA27-7A7E-40DD-9BE0-7C8C239355DF}"/>
    <cellStyle name="Percent 2 2" xfId="5296" xr:uid="{7FA0D994-DFDF-4002-82D4-3A040D78F5AB}"/>
    <cellStyle name="Percent 2 2 2" xfId="6072" xr:uid="{A1F9CF87-37B0-4C06-96F6-BFF0B6D9B3E4}"/>
    <cellStyle name="Percent 2 2 2 2" xfId="6723" xr:uid="{96161758-6054-4ABF-9584-08C5C0135E5A}"/>
    <cellStyle name="Percent 2 2 3" xfId="6036" xr:uid="{E267FCDB-ED1D-4CAE-9EAE-32918E1232A8}"/>
    <cellStyle name="Percent 2 2 4" xfId="6141" xr:uid="{5B38F691-6E72-40A4-B64F-778561DF02CA}"/>
    <cellStyle name="Percent 2 2 5" xfId="5356" xr:uid="{F9DEE58F-91C4-4053-8ECD-D4ED9A394ED2}"/>
    <cellStyle name="Percent 2 3" xfId="6035" xr:uid="{AA8FFC3D-F7D9-413E-9DA5-1E930C2CD031}"/>
    <cellStyle name="Percent 2 3 2" xfId="6073" xr:uid="{1BDC5CEE-8C38-4A86-9608-CB68FB42D046}"/>
    <cellStyle name="Percent 2 3 2 2" xfId="6724" xr:uid="{49A7D458-0833-4EC7-8AC1-03F661366182}"/>
    <cellStyle name="Percent 3" xfId="6074" xr:uid="{00E5F3B3-D841-40F3-8E3B-A68B873BE50E}"/>
    <cellStyle name="Percent 3 2" xfId="6725" xr:uid="{20E6DE89-1BA5-4B33-9F32-DACB73861E32}"/>
    <cellStyle name="Гиперссылка 2" xfId="4" xr:uid="{49BAA0F8-B3D3-41B5-87DD-435502328B29}"/>
    <cellStyle name="Гиперссылка 2 2" xfId="5297" xr:uid="{D128D2CB-E9DB-4205-8CEE-2E7F326ADDD3}"/>
    <cellStyle name="Обычный 2" xfId="1" xr:uid="{A3CD5D5E-4502-4158-8112-08CDD679ACF5}"/>
    <cellStyle name="Обычный 2 2" xfId="5" xr:uid="{D19F253E-EE9B-4476-9D91-2EE3A6D7A3DC}"/>
    <cellStyle name="Обычный 2 2 2" xfId="5299" xr:uid="{9CA18333-FE34-478E-A0FD-7A2D627A3D3C}"/>
    <cellStyle name="Обычный 2 2 3" xfId="6149" xr:uid="{433E2153-E56B-4D61-8FD2-370B45F00D3F}"/>
    <cellStyle name="Обычный 2 3" xfId="5298" xr:uid="{9FC2AA27-2BAA-4AB8-A0D9-95C6BD69141D}"/>
    <cellStyle name="常规_Sheet1_1" xfId="4411" xr:uid="{8AFD269A-327C-455E-AC4B-30BF1BF3421B}"/>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20"/>
  <sheetViews>
    <sheetView tabSelected="1" zoomScale="90" zoomScaleNormal="90" workbookViewId="0">
      <selection activeCell="C4" sqref="C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709</v>
      </c>
      <c r="C10" s="120"/>
      <c r="D10" s="120"/>
      <c r="E10" s="120"/>
      <c r="F10" s="115"/>
      <c r="G10" s="116"/>
      <c r="H10" s="116" t="s">
        <v>709</v>
      </c>
      <c r="I10" s="120"/>
      <c r="J10" s="137">
        <v>51589</v>
      </c>
      <c r="K10" s="115"/>
    </row>
    <row r="11" spans="1:11">
      <c r="A11" s="114"/>
      <c r="B11" s="114" t="s">
        <v>710</v>
      </c>
      <c r="C11" s="120"/>
      <c r="D11" s="120"/>
      <c r="E11" s="120"/>
      <c r="F11" s="115"/>
      <c r="G11" s="116"/>
      <c r="H11" s="116" t="s">
        <v>710</v>
      </c>
      <c r="I11" s="120"/>
      <c r="J11" s="138"/>
      <c r="K11" s="115"/>
    </row>
    <row r="12" spans="1:11">
      <c r="A12" s="114"/>
      <c r="B12" s="114" t="s">
        <v>711</v>
      </c>
      <c r="C12" s="120"/>
      <c r="D12" s="120"/>
      <c r="E12" s="120"/>
      <c r="F12" s="115"/>
      <c r="G12" s="116"/>
      <c r="H12" s="116" t="s">
        <v>711</v>
      </c>
      <c r="I12" s="120"/>
      <c r="J12" s="120"/>
      <c r="K12" s="115"/>
    </row>
    <row r="13" spans="1:11">
      <c r="A13" s="114"/>
      <c r="B13" s="114" t="s">
        <v>712</v>
      </c>
      <c r="C13" s="120"/>
      <c r="D13" s="120"/>
      <c r="E13" s="120"/>
      <c r="F13" s="115"/>
      <c r="G13" s="116"/>
      <c r="H13" s="116" t="s">
        <v>712</v>
      </c>
      <c r="I13" s="120"/>
      <c r="J13" s="99" t="s">
        <v>11</v>
      </c>
      <c r="K13" s="115"/>
    </row>
    <row r="14" spans="1:11" ht="15" customHeight="1">
      <c r="A14" s="114"/>
      <c r="B14" s="114" t="s">
        <v>713</v>
      </c>
      <c r="C14" s="120"/>
      <c r="D14" s="120"/>
      <c r="E14" s="120"/>
      <c r="F14" s="115"/>
      <c r="G14" s="116"/>
      <c r="H14" s="116" t="s">
        <v>713</v>
      </c>
      <c r="I14" s="120"/>
      <c r="J14" s="139">
        <v>45197</v>
      </c>
      <c r="K14" s="115"/>
    </row>
    <row r="15" spans="1:11" ht="15" customHeight="1">
      <c r="A15" s="114"/>
      <c r="B15" s="131" t="s">
        <v>840</v>
      </c>
      <c r="C15" s="7"/>
      <c r="D15" s="7"/>
      <c r="E15" s="7"/>
      <c r="F15" s="8"/>
      <c r="G15" s="116"/>
      <c r="H15" s="131" t="s">
        <v>840</v>
      </c>
      <c r="I15" s="120"/>
      <c r="J15" s="140"/>
      <c r="K15" s="115"/>
    </row>
    <row r="16" spans="1:11" ht="15" customHeight="1">
      <c r="A16" s="114"/>
      <c r="B16" s="120"/>
      <c r="C16" s="120"/>
      <c r="D16" s="120"/>
      <c r="E16" s="120"/>
      <c r="F16" s="120"/>
      <c r="G16" s="120"/>
      <c r="H16" s="120"/>
      <c r="I16" s="123" t="s">
        <v>142</v>
      </c>
      <c r="J16" s="129">
        <v>40162</v>
      </c>
      <c r="K16" s="115"/>
    </row>
    <row r="17" spans="1:11">
      <c r="A17" s="114"/>
      <c r="B17" s="120" t="s">
        <v>714</v>
      </c>
      <c r="C17" s="120"/>
      <c r="D17" s="120"/>
      <c r="E17" s="120"/>
      <c r="F17" s="120"/>
      <c r="G17" s="120"/>
      <c r="H17" s="120"/>
      <c r="I17" s="123" t="s">
        <v>143</v>
      </c>
      <c r="J17" s="129" t="s">
        <v>836</v>
      </c>
      <c r="K17" s="115"/>
    </row>
    <row r="18" spans="1:11" ht="18">
      <c r="A18" s="114"/>
      <c r="B18" s="120" t="s">
        <v>715</v>
      </c>
      <c r="C18" s="120"/>
      <c r="D18" s="120"/>
      <c r="E18" s="120"/>
      <c r="F18" s="120"/>
      <c r="G18" s="120"/>
      <c r="H18" s="120"/>
      <c r="I18" s="122" t="s">
        <v>258</v>
      </c>
      <c r="J18" s="104" t="s">
        <v>133</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1" t="s">
        <v>201</v>
      </c>
      <c r="G20" s="142"/>
      <c r="H20" s="100" t="s">
        <v>169</v>
      </c>
      <c r="I20" s="100" t="s">
        <v>202</v>
      </c>
      <c r="J20" s="100" t="s">
        <v>21</v>
      </c>
      <c r="K20" s="115"/>
    </row>
    <row r="21" spans="1:11">
      <c r="A21" s="114"/>
      <c r="B21" s="105"/>
      <c r="C21" s="105"/>
      <c r="D21" s="106"/>
      <c r="E21" s="106"/>
      <c r="F21" s="143"/>
      <c r="G21" s="144"/>
      <c r="H21" s="105" t="s">
        <v>141</v>
      </c>
      <c r="I21" s="105"/>
      <c r="J21" s="105"/>
      <c r="K21" s="115"/>
    </row>
    <row r="22" spans="1:11" ht="24">
      <c r="A22" s="114"/>
      <c r="B22" s="107">
        <v>20</v>
      </c>
      <c r="C22" s="10" t="s">
        <v>716</v>
      </c>
      <c r="D22" s="118" t="s">
        <v>716</v>
      </c>
      <c r="E22" s="118" t="s">
        <v>717</v>
      </c>
      <c r="F22" s="135" t="s">
        <v>23</v>
      </c>
      <c r="G22" s="136"/>
      <c r="H22" s="11" t="s">
        <v>718</v>
      </c>
      <c r="I22" s="14">
        <v>0.19</v>
      </c>
      <c r="J22" s="109">
        <f t="shared" ref="J22:J53" si="0">I22*B22</f>
        <v>3.8</v>
      </c>
      <c r="K22" s="115"/>
    </row>
    <row r="23" spans="1:11">
      <c r="A23" s="114"/>
      <c r="B23" s="107">
        <v>100</v>
      </c>
      <c r="C23" s="10" t="s">
        <v>104</v>
      </c>
      <c r="D23" s="118" t="s">
        <v>807</v>
      </c>
      <c r="E23" s="118" t="s">
        <v>28</v>
      </c>
      <c r="F23" s="135"/>
      <c r="G23" s="136"/>
      <c r="H23" s="11" t="s">
        <v>719</v>
      </c>
      <c r="I23" s="14">
        <v>0.17</v>
      </c>
      <c r="J23" s="109">
        <f t="shared" si="0"/>
        <v>17</v>
      </c>
      <c r="K23" s="115"/>
    </row>
    <row r="24" spans="1:11">
      <c r="A24" s="114"/>
      <c r="B24" s="107">
        <v>20</v>
      </c>
      <c r="C24" s="10" t="s">
        <v>30</v>
      </c>
      <c r="D24" s="118" t="s">
        <v>808</v>
      </c>
      <c r="E24" s="118" t="s">
        <v>34</v>
      </c>
      <c r="F24" s="135"/>
      <c r="G24" s="136"/>
      <c r="H24" s="11" t="s">
        <v>720</v>
      </c>
      <c r="I24" s="14">
        <v>0.25</v>
      </c>
      <c r="J24" s="109">
        <f t="shared" si="0"/>
        <v>5</v>
      </c>
      <c r="K24" s="115"/>
    </row>
    <row r="25" spans="1:11">
      <c r="A25" s="114"/>
      <c r="B25" s="107">
        <v>30</v>
      </c>
      <c r="C25" s="10" t="s">
        <v>30</v>
      </c>
      <c r="D25" s="118" t="s">
        <v>808</v>
      </c>
      <c r="E25" s="118" t="s">
        <v>35</v>
      </c>
      <c r="F25" s="135"/>
      <c r="G25" s="136"/>
      <c r="H25" s="11" t="s">
        <v>720</v>
      </c>
      <c r="I25" s="14">
        <v>0.25</v>
      </c>
      <c r="J25" s="109">
        <f t="shared" si="0"/>
        <v>7.5</v>
      </c>
      <c r="K25" s="115"/>
    </row>
    <row r="26" spans="1:11">
      <c r="A26" s="114"/>
      <c r="B26" s="107">
        <v>20</v>
      </c>
      <c r="C26" s="10" t="s">
        <v>30</v>
      </c>
      <c r="D26" s="118" t="s">
        <v>808</v>
      </c>
      <c r="E26" s="118" t="s">
        <v>721</v>
      </c>
      <c r="F26" s="135"/>
      <c r="G26" s="136"/>
      <c r="H26" s="11" t="s">
        <v>720</v>
      </c>
      <c r="I26" s="14">
        <v>0.25</v>
      </c>
      <c r="J26" s="109">
        <f t="shared" si="0"/>
        <v>5</v>
      </c>
      <c r="K26" s="115"/>
    </row>
    <row r="27" spans="1:11" ht="24">
      <c r="A27" s="114"/>
      <c r="B27" s="107">
        <v>50</v>
      </c>
      <c r="C27" s="10" t="s">
        <v>722</v>
      </c>
      <c r="D27" s="118" t="s">
        <v>809</v>
      </c>
      <c r="E27" s="118" t="s">
        <v>34</v>
      </c>
      <c r="F27" s="135"/>
      <c r="G27" s="136"/>
      <c r="H27" s="11" t="s">
        <v>723</v>
      </c>
      <c r="I27" s="14">
        <v>0.25</v>
      </c>
      <c r="J27" s="109">
        <f t="shared" si="0"/>
        <v>12.5</v>
      </c>
      <c r="K27" s="115"/>
    </row>
    <row r="28" spans="1:11" ht="24">
      <c r="A28" s="114"/>
      <c r="B28" s="107">
        <v>50</v>
      </c>
      <c r="C28" s="10" t="s">
        <v>724</v>
      </c>
      <c r="D28" s="118" t="s">
        <v>724</v>
      </c>
      <c r="E28" s="118" t="s">
        <v>25</v>
      </c>
      <c r="F28" s="135" t="s">
        <v>107</v>
      </c>
      <c r="G28" s="136"/>
      <c r="H28" s="11" t="s">
        <v>725</v>
      </c>
      <c r="I28" s="14">
        <v>0.39</v>
      </c>
      <c r="J28" s="109">
        <f t="shared" si="0"/>
        <v>19.5</v>
      </c>
      <c r="K28" s="115"/>
    </row>
    <row r="29" spans="1:11" ht="24">
      <c r="A29" s="114"/>
      <c r="B29" s="107">
        <v>10</v>
      </c>
      <c r="C29" s="10" t="s">
        <v>726</v>
      </c>
      <c r="D29" s="118" t="s">
        <v>726</v>
      </c>
      <c r="E29" s="118" t="s">
        <v>25</v>
      </c>
      <c r="F29" s="135" t="s">
        <v>269</v>
      </c>
      <c r="G29" s="136"/>
      <c r="H29" s="11" t="s">
        <v>727</v>
      </c>
      <c r="I29" s="14">
        <v>0.39</v>
      </c>
      <c r="J29" s="109">
        <f t="shared" si="0"/>
        <v>3.9000000000000004</v>
      </c>
      <c r="K29" s="115"/>
    </row>
    <row r="30" spans="1:11" ht="24">
      <c r="A30" s="114"/>
      <c r="B30" s="107">
        <v>1</v>
      </c>
      <c r="C30" s="10" t="s">
        <v>728</v>
      </c>
      <c r="D30" s="118" t="s">
        <v>810</v>
      </c>
      <c r="E30" s="118" t="s">
        <v>242</v>
      </c>
      <c r="F30" s="135" t="s">
        <v>310</v>
      </c>
      <c r="G30" s="136"/>
      <c r="H30" s="11" t="s">
        <v>729</v>
      </c>
      <c r="I30" s="14">
        <v>36</v>
      </c>
      <c r="J30" s="109">
        <f t="shared" si="0"/>
        <v>36</v>
      </c>
      <c r="K30" s="115"/>
    </row>
    <row r="31" spans="1:11" ht="36">
      <c r="A31" s="114"/>
      <c r="B31" s="107">
        <v>1</v>
      </c>
      <c r="C31" s="10" t="s">
        <v>730</v>
      </c>
      <c r="D31" s="118" t="s">
        <v>811</v>
      </c>
      <c r="E31" s="118" t="s">
        <v>242</v>
      </c>
      <c r="F31" s="135" t="s">
        <v>311</v>
      </c>
      <c r="G31" s="136"/>
      <c r="H31" s="11" t="s">
        <v>731</v>
      </c>
      <c r="I31" s="14">
        <v>33.74</v>
      </c>
      <c r="J31" s="109">
        <f t="shared" si="0"/>
        <v>33.74</v>
      </c>
      <c r="K31" s="115"/>
    </row>
    <row r="32" spans="1:11" ht="24">
      <c r="A32" s="114"/>
      <c r="B32" s="107">
        <v>50</v>
      </c>
      <c r="C32" s="10" t="s">
        <v>662</v>
      </c>
      <c r="D32" s="118" t="s">
        <v>662</v>
      </c>
      <c r="E32" s="118" t="s">
        <v>25</v>
      </c>
      <c r="F32" s="135" t="s">
        <v>107</v>
      </c>
      <c r="G32" s="136"/>
      <c r="H32" s="11" t="s">
        <v>732</v>
      </c>
      <c r="I32" s="14">
        <v>0.85</v>
      </c>
      <c r="J32" s="109">
        <f t="shared" si="0"/>
        <v>42.5</v>
      </c>
      <c r="K32" s="115"/>
    </row>
    <row r="33" spans="1:11" ht="24">
      <c r="A33" s="114"/>
      <c r="B33" s="107">
        <v>50</v>
      </c>
      <c r="C33" s="10" t="s">
        <v>662</v>
      </c>
      <c r="D33" s="118" t="s">
        <v>662</v>
      </c>
      <c r="E33" s="118" t="s">
        <v>27</v>
      </c>
      <c r="F33" s="135" t="s">
        <v>263</v>
      </c>
      <c r="G33" s="136"/>
      <c r="H33" s="11" t="s">
        <v>732</v>
      </c>
      <c r="I33" s="14">
        <v>0.85</v>
      </c>
      <c r="J33" s="109">
        <f t="shared" si="0"/>
        <v>42.5</v>
      </c>
      <c r="K33" s="115"/>
    </row>
    <row r="34" spans="1:11" ht="24">
      <c r="A34" s="114"/>
      <c r="B34" s="107">
        <v>50</v>
      </c>
      <c r="C34" s="10" t="s">
        <v>662</v>
      </c>
      <c r="D34" s="118" t="s">
        <v>662</v>
      </c>
      <c r="E34" s="118" t="s">
        <v>27</v>
      </c>
      <c r="F34" s="135" t="s">
        <v>214</v>
      </c>
      <c r="G34" s="136"/>
      <c r="H34" s="11" t="s">
        <v>732</v>
      </c>
      <c r="I34" s="14">
        <v>0.85</v>
      </c>
      <c r="J34" s="109">
        <f t="shared" si="0"/>
        <v>42.5</v>
      </c>
      <c r="K34" s="115"/>
    </row>
    <row r="35" spans="1:11" ht="24">
      <c r="A35" s="114"/>
      <c r="B35" s="107">
        <v>100</v>
      </c>
      <c r="C35" s="10" t="s">
        <v>733</v>
      </c>
      <c r="D35" s="118" t="s">
        <v>733</v>
      </c>
      <c r="E35" s="118" t="s">
        <v>25</v>
      </c>
      <c r="F35" s="135" t="s">
        <v>272</v>
      </c>
      <c r="G35" s="136"/>
      <c r="H35" s="11" t="s">
        <v>734</v>
      </c>
      <c r="I35" s="14">
        <v>0.59</v>
      </c>
      <c r="J35" s="109">
        <f t="shared" si="0"/>
        <v>59</v>
      </c>
      <c r="K35" s="115"/>
    </row>
    <row r="36" spans="1:11" ht="12.95" customHeight="1">
      <c r="A36" s="114"/>
      <c r="B36" s="107">
        <v>20</v>
      </c>
      <c r="C36" s="10" t="s">
        <v>735</v>
      </c>
      <c r="D36" s="118" t="s">
        <v>735</v>
      </c>
      <c r="E36" s="118" t="s">
        <v>651</v>
      </c>
      <c r="F36" s="135"/>
      <c r="G36" s="136"/>
      <c r="H36" s="11" t="s">
        <v>736</v>
      </c>
      <c r="I36" s="14">
        <v>0.24</v>
      </c>
      <c r="J36" s="109">
        <f t="shared" si="0"/>
        <v>4.8</v>
      </c>
      <c r="K36" s="115"/>
    </row>
    <row r="37" spans="1:11" ht="12.95" customHeight="1">
      <c r="A37" s="114"/>
      <c r="B37" s="107">
        <v>30</v>
      </c>
      <c r="C37" s="10" t="s">
        <v>735</v>
      </c>
      <c r="D37" s="118" t="s">
        <v>735</v>
      </c>
      <c r="E37" s="118" t="s">
        <v>25</v>
      </c>
      <c r="F37" s="135"/>
      <c r="G37" s="136"/>
      <c r="H37" s="11" t="s">
        <v>736</v>
      </c>
      <c r="I37" s="14">
        <v>0.24</v>
      </c>
      <c r="J37" s="109">
        <f t="shared" si="0"/>
        <v>7.1999999999999993</v>
      </c>
      <c r="K37" s="115"/>
    </row>
    <row r="38" spans="1:11" ht="12.95" customHeight="1">
      <c r="A38" s="114"/>
      <c r="B38" s="107">
        <v>20</v>
      </c>
      <c r="C38" s="10" t="s">
        <v>735</v>
      </c>
      <c r="D38" s="118" t="s">
        <v>735</v>
      </c>
      <c r="E38" s="118" t="s">
        <v>67</v>
      </c>
      <c r="F38" s="135"/>
      <c r="G38" s="136"/>
      <c r="H38" s="11" t="s">
        <v>736</v>
      </c>
      <c r="I38" s="14">
        <v>0.24</v>
      </c>
      <c r="J38" s="109">
        <f t="shared" si="0"/>
        <v>4.8</v>
      </c>
      <c r="K38" s="115"/>
    </row>
    <row r="39" spans="1:11">
      <c r="A39" s="114"/>
      <c r="B39" s="107">
        <v>100</v>
      </c>
      <c r="C39" s="10" t="s">
        <v>737</v>
      </c>
      <c r="D39" s="118" t="s">
        <v>737</v>
      </c>
      <c r="E39" s="118" t="s">
        <v>294</v>
      </c>
      <c r="F39" s="135"/>
      <c r="G39" s="136"/>
      <c r="H39" s="11" t="s">
        <v>738</v>
      </c>
      <c r="I39" s="14">
        <v>0.49</v>
      </c>
      <c r="J39" s="109">
        <f t="shared" si="0"/>
        <v>49</v>
      </c>
      <c r="K39" s="115"/>
    </row>
    <row r="40" spans="1:11" ht="24">
      <c r="A40" s="114"/>
      <c r="B40" s="107">
        <v>5</v>
      </c>
      <c r="C40" s="10" t="s">
        <v>739</v>
      </c>
      <c r="D40" s="118" t="s">
        <v>812</v>
      </c>
      <c r="E40" s="118" t="s">
        <v>740</v>
      </c>
      <c r="F40" s="135"/>
      <c r="G40" s="136"/>
      <c r="H40" s="11" t="s">
        <v>741</v>
      </c>
      <c r="I40" s="14">
        <v>1.99</v>
      </c>
      <c r="J40" s="109">
        <f t="shared" si="0"/>
        <v>9.9499999999999993</v>
      </c>
      <c r="K40" s="115"/>
    </row>
    <row r="41" spans="1:11" ht="24">
      <c r="A41" s="114"/>
      <c r="B41" s="107">
        <v>10</v>
      </c>
      <c r="C41" s="10" t="s">
        <v>742</v>
      </c>
      <c r="D41" s="118" t="s">
        <v>742</v>
      </c>
      <c r="E41" s="118" t="s">
        <v>25</v>
      </c>
      <c r="F41" s="135" t="s">
        <v>107</v>
      </c>
      <c r="G41" s="136"/>
      <c r="H41" s="11" t="s">
        <v>743</v>
      </c>
      <c r="I41" s="14">
        <v>2.37</v>
      </c>
      <c r="J41" s="109">
        <f t="shared" si="0"/>
        <v>23.700000000000003</v>
      </c>
      <c r="K41" s="115"/>
    </row>
    <row r="42" spans="1:11" ht="24">
      <c r="A42" s="114"/>
      <c r="B42" s="107">
        <v>100</v>
      </c>
      <c r="C42" s="10" t="s">
        <v>744</v>
      </c>
      <c r="D42" s="118" t="s">
        <v>744</v>
      </c>
      <c r="E42" s="118" t="s">
        <v>107</v>
      </c>
      <c r="F42" s="135"/>
      <c r="G42" s="136"/>
      <c r="H42" s="11" t="s">
        <v>745</v>
      </c>
      <c r="I42" s="14">
        <v>0.54</v>
      </c>
      <c r="J42" s="109">
        <f t="shared" si="0"/>
        <v>54</v>
      </c>
      <c r="K42" s="115"/>
    </row>
    <row r="43" spans="1:11">
      <c r="A43" s="114"/>
      <c r="B43" s="107">
        <v>30</v>
      </c>
      <c r="C43" s="10" t="s">
        <v>570</v>
      </c>
      <c r="D43" s="118" t="s">
        <v>813</v>
      </c>
      <c r="E43" s="118" t="s">
        <v>298</v>
      </c>
      <c r="F43" s="135"/>
      <c r="G43" s="136"/>
      <c r="H43" s="11" t="s">
        <v>573</v>
      </c>
      <c r="I43" s="14">
        <v>0.39</v>
      </c>
      <c r="J43" s="109">
        <f t="shared" si="0"/>
        <v>11.700000000000001</v>
      </c>
      <c r="K43" s="115"/>
    </row>
    <row r="44" spans="1:11">
      <c r="A44" s="114"/>
      <c r="B44" s="107">
        <v>30</v>
      </c>
      <c r="C44" s="10" t="s">
        <v>570</v>
      </c>
      <c r="D44" s="118" t="s">
        <v>814</v>
      </c>
      <c r="E44" s="118" t="s">
        <v>294</v>
      </c>
      <c r="F44" s="135"/>
      <c r="G44" s="136"/>
      <c r="H44" s="11" t="s">
        <v>573</v>
      </c>
      <c r="I44" s="14">
        <v>0.44</v>
      </c>
      <c r="J44" s="109">
        <f t="shared" si="0"/>
        <v>13.2</v>
      </c>
      <c r="K44" s="115"/>
    </row>
    <row r="45" spans="1:11" ht="24">
      <c r="A45" s="114"/>
      <c r="B45" s="107">
        <v>10</v>
      </c>
      <c r="C45" s="10" t="s">
        <v>746</v>
      </c>
      <c r="D45" s="118" t="s">
        <v>815</v>
      </c>
      <c r="E45" s="118" t="s">
        <v>294</v>
      </c>
      <c r="F45" s="135" t="s">
        <v>212</v>
      </c>
      <c r="G45" s="136"/>
      <c r="H45" s="11" t="s">
        <v>747</v>
      </c>
      <c r="I45" s="14">
        <v>1.48</v>
      </c>
      <c r="J45" s="109">
        <f t="shared" si="0"/>
        <v>14.8</v>
      </c>
      <c r="K45" s="115"/>
    </row>
    <row r="46" spans="1:11">
      <c r="A46" s="114"/>
      <c r="B46" s="107">
        <v>50</v>
      </c>
      <c r="C46" s="10" t="s">
        <v>748</v>
      </c>
      <c r="D46" s="118" t="s">
        <v>748</v>
      </c>
      <c r="E46" s="118" t="s">
        <v>25</v>
      </c>
      <c r="F46" s="135"/>
      <c r="G46" s="136"/>
      <c r="H46" s="11" t="s">
        <v>749</v>
      </c>
      <c r="I46" s="14">
        <v>0.17</v>
      </c>
      <c r="J46" s="109">
        <f t="shared" si="0"/>
        <v>8.5</v>
      </c>
      <c r="K46" s="115"/>
    </row>
    <row r="47" spans="1:11" ht="24">
      <c r="A47" s="114"/>
      <c r="B47" s="107">
        <v>10</v>
      </c>
      <c r="C47" s="10" t="s">
        <v>585</v>
      </c>
      <c r="D47" s="118" t="s">
        <v>585</v>
      </c>
      <c r="E47" s="118" t="s">
        <v>25</v>
      </c>
      <c r="F47" s="135" t="s">
        <v>107</v>
      </c>
      <c r="G47" s="136"/>
      <c r="H47" s="11" t="s">
        <v>587</v>
      </c>
      <c r="I47" s="14">
        <v>1.7</v>
      </c>
      <c r="J47" s="109">
        <f t="shared" si="0"/>
        <v>17</v>
      </c>
      <c r="K47" s="115"/>
    </row>
    <row r="48" spans="1:11" ht="24">
      <c r="A48" s="114"/>
      <c r="B48" s="107">
        <v>5</v>
      </c>
      <c r="C48" s="10" t="s">
        <v>585</v>
      </c>
      <c r="D48" s="118" t="s">
        <v>585</v>
      </c>
      <c r="E48" s="118" t="s">
        <v>25</v>
      </c>
      <c r="F48" s="135" t="s">
        <v>210</v>
      </c>
      <c r="G48" s="136"/>
      <c r="H48" s="11" t="s">
        <v>587</v>
      </c>
      <c r="I48" s="14">
        <v>1.7</v>
      </c>
      <c r="J48" s="109">
        <f t="shared" si="0"/>
        <v>8.5</v>
      </c>
      <c r="K48" s="115"/>
    </row>
    <row r="49" spans="1:11" ht="24">
      <c r="A49" s="114"/>
      <c r="B49" s="107">
        <v>5</v>
      </c>
      <c r="C49" s="10" t="s">
        <v>585</v>
      </c>
      <c r="D49" s="118" t="s">
        <v>585</v>
      </c>
      <c r="E49" s="118" t="s">
        <v>25</v>
      </c>
      <c r="F49" s="135" t="s">
        <v>213</v>
      </c>
      <c r="G49" s="136"/>
      <c r="H49" s="11" t="s">
        <v>587</v>
      </c>
      <c r="I49" s="14">
        <v>1.7</v>
      </c>
      <c r="J49" s="109">
        <f t="shared" si="0"/>
        <v>8.5</v>
      </c>
      <c r="K49" s="115"/>
    </row>
    <row r="50" spans="1:11" ht="24">
      <c r="A50" s="114"/>
      <c r="B50" s="107">
        <v>5</v>
      </c>
      <c r="C50" s="10" t="s">
        <v>585</v>
      </c>
      <c r="D50" s="118" t="s">
        <v>585</v>
      </c>
      <c r="E50" s="118" t="s">
        <v>25</v>
      </c>
      <c r="F50" s="135" t="s">
        <v>263</v>
      </c>
      <c r="G50" s="136"/>
      <c r="H50" s="11" t="s">
        <v>587</v>
      </c>
      <c r="I50" s="14">
        <v>1.7</v>
      </c>
      <c r="J50" s="109">
        <f t="shared" si="0"/>
        <v>8.5</v>
      </c>
      <c r="K50" s="115"/>
    </row>
    <row r="51" spans="1:11" ht="24">
      <c r="A51" s="114"/>
      <c r="B51" s="107">
        <v>5</v>
      </c>
      <c r="C51" s="10" t="s">
        <v>585</v>
      </c>
      <c r="D51" s="118" t="s">
        <v>585</v>
      </c>
      <c r="E51" s="118" t="s">
        <v>25</v>
      </c>
      <c r="F51" s="135" t="s">
        <v>214</v>
      </c>
      <c r="G51" s="136"/>
      <c r="H51" s="11" t="s">
        <v>587</v>
      </c>
      <c r="I51" s="14">
        <v>1.7</v>
      </c>
      <c r="J51" s="109">
        <f t="shared" si="0"/>
        <v>8.5</v>
      </c>
      <c r="K51" s="115"/>
    </row>
    <row r="52" spans="1:11" ht="24">
      <c r="A52" s="114"/>
      <c r="B52" s="107">
        <v>5</v>
      </c>
      <c r="C52" s="10" t="s">
        <v>585</v>
      </c>
      <c r="D52" s="118" t="s">
        <v>585</v>
      </c>
      <c r="E52" s="118" t="s">
        <v>25</v>
      </c>
      <c r="F52" s="135" t="s">
        <v>265</v>
      </c>
      <c r="G52" s="136"/>
      <c r="H52" s="11" t="s">
        <v>587</v>
      </c>
      <c r="I52" s="14">
        <v>1.7</v>
      </c>
      <c r="J52" s="109">
        <f t="shared" si="0"/>
        <v>8.5</v>
      </c>
      <c r="K52" s="115"/>
    </row>
    <row r="53" spans="1:11" ht="24">
      <c r="A53" s="114"/>
      <c r="B53" s="107">
        <v>5</v>
      </c>
      <c r="C53" s="10" t="s">
        <v>585</v>
      </c>
      <c r="D53" s="118" t="s">
        <v>585</v>
      </c>
      <c r="E53" s="118" t="s">
        <v>25</v>
      </c>
      <c r="F53" s="135" t="s">
        <v>269</v>
      </c>
      <c r="G53" s="136"/>
      <c r="H53" s="11" t="s">
        <v>587</v>
      </c>
      <c r="I53" s="14">
        <v>1.7</v>
      </c>
      <c r="J53" s="109">
        <f t="shared" si="0"/>
        <v>8.5</v>
      </c>
      <c r="K53" s="115"/>
    </row>
    <row r="54" spans="1:11" ht="24">
      <c r="A54" s="114"/>
      <c r="B54" s="107">
        <v>10</v>
      </c>
      <c r="C54" s="10" t="s">
        <v>750</v>
      </c>
      <c r="D54" s="118" t="s">
        <v>750</v>
      </c>
      <c r="E54" s="118" t="s">
        <v>26</v>
      </c>
      <c r="F54" s="135" t="s">
        <v>107</v>
      </c>
      <c r="G54" s="136"/>
      <c r="H54" s="11" t="s">
        <v>751</v>
      </c>
      <c r="I54" s="14">
        <v>1.92</v>
      </c>
      <c r="J54" s="109">
        <f t="shared" ref="J54:J85" si="1">I54*B54</f>
        <v>19.2</v>
      </c>
      <c r="K54" s="115"/>
    </row>
    <row r="55" spans="1:11" ht="24">
      <c r="A55" s="114"/>
      <c r="B55" s="107">
        <v>100</v>
      </c>
      <c r="C55" s="10" t="s">
        <v>752</v>
      </c>
      <c r="D55" s="118" t="s">
        <v>752</v>
      </c>
      <c r="E55" s="118" t="s">
        <v>26</v>
      </c>
      <c r="F55" s="135" t="s">
        <v>272</v>
      </c>
      <c r="G55" s="136"/>
      <c r="H55" s="11" t="s">
        <v>753</v>
      </c>
      <c r="I55" s="14">
        <v>0.59</v>
      </c>
      <c r="J55" s="109">
        <f t="shared" si="1"/>
        <v>59</v>
      </c>
      <c r="K55" s="115"/>
    </row>
    <row r="56" spans="1:11" ht="12.95" customHeight="1">
      <c r="A56" s="114"/>
      <c r="B56" s="107">
        <v>100</v>
      </c>
      <c r="C56" s="10" t="s">
        <v>65</v>
      </c>
      <c r="D56" s="118" t="s">
        <v>65</v>
      </c>
      <c r="E56" s="118" t="s">
        <v>67</v>
      </c>
      <c r="F56" s="135"/>
      <c r="G56" s="136"/>
      <c r="H56" s="11" t="s">
        <v>754</v>
      </c>
      <c r="I56" s="14">
        <v>1.58</v>
      </c>
      <c r="J56" s="109">
        <f t="shared" si="1"/>
        <v>158</v>
      </c>
      <c r="K56" s="115"/>
    </row>
    <row r="57" spans="1:11" ht="12.95" customHeight="1">
      <c r="A57" s="114"/>
      <c r="B57" s="107">
        <v>100</v>
      </c>
      <c r="C57" s="10" t="s">
        <v>65</v>
      </c>
      <c r="D57" s="118" t="s">
        <v>65</v>
      </c>
      <c r="E57" s="118" t="s">
        <v>26</v>
      </c>
      <c r="F57" s="135"/>
      <c r="G57" s="136"/>
      <c r="H57" s="11" t="s">
        <v>754</v>
      </c>
      <c r="I57" s="14">
        <v>1.58</v>
      </c>
      <c r="J57" s="109">
        <f t="shared" si="1"/>
        <v>158</v>
      </c>
      <c r="K57" s="115"/>
    </row>
    <row r="58" spans="1:11">
      <c r="A58" s="114"/>
      <c r="B58" s="107">
        <v>50</v>
      </c>
      <c r="C58" s="10" t="s">
        <v>68</v>
      </c>
      <c r="D58" s="118" t="s">
        <v>68</v>
      </c>
      <c r="E58" s="118" t="s">
        <v>25</v>
      </c>
      <c r="F58" s="135" t="s">
        <v>273</v>
      </c>
      <c r="G58" s="136"/>
      <c r="H58" s="11" t="s">
        <v>755</v>
      </c>
      <c r="I58" s="14">
        <v>1.93</v>
      </c>
      <c r="J58" s="109">
        <f t="shared" si="1"/>
        <v>96.5</v>
      </c>
      <c r="K58" s="115"/>
    </row>
    <row r="59" spans="1:11">
      <c r="A59" s="114"/>
      <c r="B59" s="107">
        <v>150</v>
      </c>
      <c r="C59" s="10" t="s">
        <v>68</v>
      </c>
      <c r="D59" s="118" t="s">
        <v>68</v>
      </c>
      <c r="E59" s="118" t="s">
        <v>26</v>
      </c>
      <c r="F59" s="135" t="s">
        <v>272</v>
      </c>
      <c r="G59" s="136"/>
      <c r="H59" s="11" t="s">
        <v>755</v>
      </c>
      <c r="I59" s="14">
        <v>1.93</v>
      </c>
      <c r="J59" s="109">
        <f t="shared" si="1"/>
        <v>289.5</v>
      </c>
      <c r="K59" s="115"/>
    </row>
    <row r="60" spans="1:11">
      <c r="A60" s="114"/>
      <c r="B60" s="107">
        <v>20</v>
      </c>
      <c r="C60" s="10" t="s">
        <v>756</v>
      </c>
      <c r="D60" s="118" t="s">
        <v>816</v>
      </c>
      <c r="E60" s="118" t="s">
        <v>757</v>
      </c>
      <c r="F60" s="135" t="s">
        <v>583</v>
      </c>
      <c r="G60" s="136"/>
      <c r="H60" s="11" t="s">
        <v>758</v>
      </c>
      <c r="I60" s="14">
        <v>0.48</v>
      </c>
      <c r="J60" s="109">
        <f t="shared" si="1"/>
        <v>9.6</v>
      </c>
      <c r="K60" s="115"/>
    </row>
    <row r="61" spans="1:11">
      <c r="A61" s="114"/>
      <c r="B61" s="107">
        <v>50</v>
      </c>
      <c r="C61" s="10" t="s">
        <v>756</v>
      </c>
      <c r="D61" s="118" t="s">
        <v>817</v>
      </c>
      <c r="E61" s="118" t="s">
        <v>759</v>
      </c>
      <c r="F61" s="135" t="s">
        <v>273</v>
      </c>
      <c r="G61" s="136"/>
      <c r="H61" s="11" t="s">
        <v>758</v>
      </c>
      <c r="I61" s="14">
        <v>0.52</v>
      </c>
      <c r="J61" s="109">
        <f t="shared" si="1"/>
        <v>26</v>
      </c>
      <c r="K61" s="115"/>
    </row>
    <row r="62" spans="1:11">
      <c r="A62" s="114"/>
      <c r="B62" s="107">
        <v>10</v>
      </c>
      <c r="C62" s="10" t="s">
        <v>756</v>
      </c>
      <c r="D62" s="118" t="s">
        <v>817</v>
      </c>
      <c r="E62" s="118" t="s">
        <v>759</v>
      </c>
      <c r="F62" s="135" t="s">
        <v>760</v>
      </c>
      <c r="G62" s="136"/>
      <c r="H62" s="11" t="s">
        <v>758</v>
      </c>
      <c r="I62" s="14">
        <v>0.52</v>
      </c>
      <c r="J62" s="109">
        <f t="shared" si="1"/>
        <v>5.2</v>
      </c>
      <c r="K62" s="115"/>
    </row>
    <row r="63" spans="1:11">
      <c r="A63" s="114"/>
      <c r="B63" s="107">
        <v>10</v>
      </c>
      <c r="C63" s="10" t="s">
        <v>756</v>
      </c>
      <c r="D63" s="118" t="s">
        <v>818</v>
      </c>
      <c r="E63" s="118" t="s">
        <v>761</v>
      </c>
      <c r="F63" s="135" t="s">
        <v>273</v>
      </c>
      <c r="G63" s="136"/>
      <c r="H63" s="11" t="s">
        <v>758</v>
      </c>
      <c r="I63" s="14">
        <v>0.66</v>
      </c>
      <c r="J63" s="109">
        <f t="shared" si="1"/>
        <v>6.6000000000000005</v>
      </c>
      <c r="K63" s="115"/>
    </row>
    <row r="64" spans="1:11">
      <c r="A64" s="114"/>
      <c r="B64" s="107">
        <v>4</v>
      </c>
      <c r="C64" s="10" t="s">
        <v>756</v>
      </c>
      <c r="D64" s="118" t="s">
        <v>818</v>
      </c>
      <c r="E64" s="118" t="s">
        <v>761</v>
      </c>
      <c r="F64" s="135" t="s">
        <v>760</v>
      </c>
      <c r="G64" s="136"/>
      <c r="H64" s="11" t="s">
        <v>758</v>
      </c>
      <c r="I64" s="14">
        <v>0.66</v>
      </c>
      <c r="J64" s="109">
        <f t="shared" si="1"/>
        <v>2.64</v>
      </c>
      <c r="K64" s="115"/>
    </row>
    <row r="65" spans="1:11">
      <c r="A65" s="114"/>
      <c r="B65" s="107">
        <v>20</v>
      </c>
      <c r="C65" s="10" t="s">
        <v>756</v>
      </c>
      <c r="D65" s="118" t="s">
        <v>819</v>
      </c>
      <c r="E65" s="118" t="s">
        <v>762</v>
      </c>
      <c r="F65" s="135" t="s">
        <v>273</v>
      </c>
      <c r="G65" s="136"/>
      <c r="H65" s="11" t="s">
        <v>758</v>
      </c>
      <c r="I65" s="14">
        <v>0.69</v>
      </c>
      <c r="J65" s="109">
        <f t="shared" si="1"/>
        <v>13.799999999999999</v>
      </c>
      <c r="K65" s="115"/>
    </row>
    <row r="66" spans="1:11">
      <c r="A66" s="114"/>
      <c r="B66" s="107">
        <v>6</v>
      </c>
      <c r="C66" s="10" t="s">
        <v>756</v>
      </c>
      <c r="D66" s="118" t="s">
        <v>820</v>
      </c>
      <c r="E66" s="118" t="s">
        <v>763</v>
      </c>
      <c r="F66" s="135" t="s">
        <v>273</v>
      </c>
      <c r="G66" s="136"/>
      <c r="H66" s="11" t="s">
        <v>758</v>
      </c>
      <c r="I66" s="14">
        <v>0.72</v>
      </c>
      <c r="J66" s="109">
        <f t="shared" si="1"/>
        <v>4.32</v>
      </c>
      <c r="K66" s="115"/>
    </row>
    <row r="67" spans="1:11" ht="48">
      <c r="A67" s="114"/>
      <c r="B67" s="107">
        <v>100</v>
      </c>
      <c r="C67" s="10" t="s">
        <v>764</v>
      </c>
      <c r="D67" s="118" t="s">
        <v>764</v>
      </c>
      <c r="E67" s="118" t="s">
        <v>765</v>
      </c>
      <c r="F67" s="135"/>
      <c r="G67" s="136"/>
      <c r="H67" s="11" t="s">
        <v>766</v>
      </c>
      <c r="I67" s="14">
        <v>2.4700000000000002</v>
      </c>
      <c r="J67" s="109">
        <f t="shared" si="1"/>
        <v>247.00000000000003</v>
      </c>
      <c r="K67" s="115"/>
    </row>
    <row r="68" spans="1:11" ht="24">
      <c r="A68" s="114"/>
      <c r="B68" s="107">
        <v>5</v>
      </c>
      <c r="C68" s="10" t="s">
        <v>767</v>
      </c>
      <c r="D68" s="118" t="s">
        <v>767</v>
      </c>
      <c r="E68" s="118" t="s">
        <v>25</v>
      </c>
      <c r="F68" s="135" t="s">
        <v>269</v>
      </c>
      <c r="G68" s="136"/>
      <c r="H68" s="11" t="s">
        <v>768</v>
      </c>
      <c r="I68" s="14">
        <v>1.98</v>
      </c>
      <c r="J68" s="109">
        <f t="shared" si="1"/>
        <v>9.9</v>
      </c>
      <c r="K68" s="115"/>
    </row>
    <row r="69" spans="1:11" ht="24">
      <c r="A69" s="114"/>
      <c r="B69" s="107">
        <v>20</v>
      </c>
      <c r="C69" s="10" t="s">
        <v>769</v>
      </c>
      <c r="D69" s="118" t="s">
        <v>769</v>
      </c>
      <c r="E69" s="118" t="s">
        <v>27</v>
      </c>
      <c r="F69" s="135" t="s">
        <v>268</v>
      </c>
      <c r="G69" s="136"/>
      <c r="H69" s="11" t="s">
        <v>237</v>
      </c>
      <c r="I69" s="14">
        <v>2.13</v>
      </c>
      <c r="J69" s="109">
        <f t="shared" si="1"/>
        <v>42.599999999999994</v>
      </c>
      <c r="K69" s="115"/>
    </row>
    <row r="70" spans="1:11" ht="24">
      <c r="A70" s="114"/>
      <c r="B70" s="107">
        <v>10</v>
      </c>
      <c r="C70" s="10" t="s">
        <v>769</v>
      </c>
      <c r="D70" s="118" t="s">
        <v>769</v>
      </c>
      <c r="E70" s="118" t="s">
        <v>27</v>
      </c>
      <c r="F70" s="135" t="s">
        <v>311</v>
      </c>
      <c r="G70" s="136"/>
      <c r="H70" s="11" t="s">
        <v>237</v>
      </c>
      <c r="I70" s="14">
        <v>2.13</v>
      </c>
      <c r="J70" s="109">
        <f t="shared" si="1"/>
        <v>21.299999999999997</v>
      </c>
      <c r="K70" s="115"/>
    </row>
    <row r="71" spans="1:11" ht="24">
      <c r="A71" s="114"/>
      <c r="B71" s="107">
        <v>10</v>
      </c>
      <c r="C71" s="10" t="s">
        <v>769</v>
      </c>
      <c r="D71" s="118" t="s">
        <v>769</v>
      </c>
      <c r="E71" s="118" t="s">
        <v>28</v>
      </c>
      <c r="F71" s="135" t="s">
        <v>268</v>
      </c>
      <c r="G71" s="136"/>
      <c r="H71" s="11" t="s">
        <v>237</v>
      </c>
      <c r="I71" s="14">
        <v>2.13</v>
      </c>
      <c r="J71" s="109">
        <f t="shared" si="1"/>
        <v>21.299999999999997</v>
      </c>
      <c r="K71" s="115"/>
    </row>
    <row r="72" spans="1:11">
      <c r="A72" s="114"/>
      <c r="B72" s="107">
        <v>50</v>
      </c>
      <c r="C72" s="10" t="s">
        <v>770</v>
      </c>
      <c r="D72" s="118" t="s">
        <v>770</v>
      </c>
      <c r="E72" s="118" t="s">
        <v>26</v>
      </c>
      <c r="F72" s="135"/>
      <c r="G72" s="136"/>
      <c r="H72" s="11" t="s">
        <v>771</v>
      </c>
      <c r="I72" s="14">
        <v>1.03</v>
      </c>
      <c r="J72" s="109">
        <f t="shared" si="1"/>
        <v>51.5</v>
      </c>
      <c r="K72" s="115"/>
    </row>
    <row r="73" spans="1:11">
      <c r="A73" s="114"/>
      <c r="B73" s="107">
        <v>200</v>
      </c>
      <c r="C73" s="10" t="s">
        <v>772</v>
      </c>
      <c r="D73" s="118" t="s">
        <v>772</v>
      </c>
      <c r="E73" s="118" t="s">
        <v>25</v>
      </c>
      <c r="F73" s="135"/>
      <c r="G73" s="136"/>
      <c r="H73" s="11" t="s">
        <v>773</v>
      </c>
      <c r="I73" s="14">
        <v>2.37</v>
      </c>
      <c r="J73" s="109">
        <f t="shared" si="1"/>
        <v>474</v>
      </c>
      <c r="K73" s="115"/>
    </row>
    <row r="74" spans="1:11" ht="24" customHeight="1">
      <c r="A74" s="114"/>
      <c r="B74" s="107">
        <v>5</v>
      </c>
      <c r="C74" s="10" t="s">
        <v>774</v>
      </c>
      <c r="D74" s="118" t="s">
        <v>821</v>
      </c>
      <c r="E74" s="118" t="s">
        <v>708</v>
      </c>
      <c r="F74" s="135"/>
      <c r="G74" s="136"/>
      <c r="H74" s="11" t="s">
        <v>775</v>
      </c>
      <c r="I74" s="14">
        <v>4.29</v>
      </c>
      <c r="J74" s="109">
        <f t="shared" si="1"/>
        <v>21.45</v>
      </c>
      <c r="K74" s="115"/>
    </row>
    <row r="75" spans="1:11" ht="24" customHeight="1">
      <c r="A75" s="114"/>
      <c r="B75" s="107">
        <v>5</v>
      </c>
      <c r="C75" s="10" t="s">
        <v>774</v>
      </c>
      <c r="D75" s="118" t="s">
        <v>822</v>
      </c>
      <c r="E75" s="118" t="s">
        <v>776</v>
      </c>
      <c r="F75" s="135"/>
      <c r="G75" s="136"/>
      <c r="H75" s="11" t="s">
        <v>775</v>
      </c>
      <c r="I75" s="14">
        <v>4.29</v>
      </c>
      <c r="J75" s="109">
        <f t="shared" si="1"/>
        <v>21.45</v>
      </c>
      <c r="K75" s="115"/>
    </row>
    <row r="76" spans="1:11" ht="24" customHeight="1">
      <c r="A76" s="114"/>
      <c r="B76" s="107">
        <v>5</v>
      </c>
      <c r="C76" s="10" t="s">
        <v>774</v>
      </c>
      <c r="D76" s="118" t="s">
        <v>823</v>
      </c>
      <c r="E76" s="118" t="s">
        <v>777</v>
      </c>
      <c r="F76" s="135"/>
      <c r="G76" s="136"/>
      <c r="H76" s="11" t="s">
        <v>775</v>
      </c>
      <c r="I76" s="14">
        <v>4.29</v>
      </c>
      <c r="J76" s="109">
        <f t="shared" si="1"/>
        <v>21.45</v>
      </c>
      <c r="K76" s="115"/>
    </row>
    <row r="77" spans="1:11" ht="24" customHeight="1">
      <c r="A77" s="114"/>
      <c r="B77" s="107">
        <v>5</v>
      </c>
      <c r="C77" s="10" t="s">
        <v>774</v>
      </c>
      <c r="D77" s="118" t="s">
        <v>824</v>
      </c>
      <c r="E77" s="118" t="s">
        <v>778</v>
      </c>
      <c r="F77" s="135"/>
      <c r="G77" s="136"/>
      <c r="H77" s="11" t="s">
        <v>775</v>
      </c>
      <c r="I77" s="14">
        <v>4.29</v>
      </c>
      <c r="J77" s="109">
        <f t="shared" si="1"/>
        <v>21.45</v>
      </c>
      <c r="K77" s="115"/>
    </row>
    <row r="78" spans="1:11" ht="24" customHeight="1">
      <c r="A78" s="114"/>
      <c r="B78" s="107">
        <v>5</v>
      </c>
      <c r="C78" s="10" t="s">
        <v>779</v>
      </c>
      <c r="D78" s="118" t="s">
        <v>825</v>
      </c>
      <c r="E78" s="118" t="s">
        <v>780</v>
      </c>
      <c r="F78" s="135"/>
      <c r="G78" s="136"/>
      <c r="H78" s="11" t="s">
        <v>781</v>
      </c>
      <c r="I78" s="14">
        <v>7.75</v>
      </c>
      <c r="J78" s="109">
        <f t="shared" si="1"/>
        <v>38.75</v>
      </c>
      <c r="K78" s="115"/>
    </row>
    <row r="79" spans="1:11" ht="24" customHeight="1">
      <c r="A79" s="114"/>
      <c r="B79" s="107">
        <v>5</v>
      </c>
      <c r="C79" s="10" t="s">
        <v>779</v>
      </c>
      <c r="D79" s="118" t="s">
        <v>826</v>
      </c>
      <c r="E79" s="118" t="s">
        <v>708</v>
      </c>
      <c r="F79" s="135"/>
      <c r="G79" s="136"/>
      <c r="H79" s="11" t="s">
        <v>781</v>
      </c>
      <c r="I79" s="14">
        <v>8.14</v>
      </c>
      <c r="J79" s="109">
        <f t="shared" si="1"/>
        <v>40.700000000000003</v>
      </c>
      <c r="K79" s="115"/>
    </row>
    <row r="80" spans="1:11" ht="24" customHeight="1">
      <c r="A80" s="114"/>
      <c r="B80" s="107">
        <v>5</v>
      </c>
      <c r="C80" s="10" t="s">
        <v>779</v>
      </c>
      <c r="D80" s="118" t="s">
        <v>826</v>
      </c>
      <c r="E80" s="118" t="s">
        <v>776</v>
      </c>
      <c r="F80" s="135"/>
      <c r="G80" s="136"/>
      <c r="H80" s="11" t="s">
        <v>781</v>
      </c>
      <c r="I80" s="14">
        <v>8.14</v>
      </c>
      <c r="J80" s="109">
        <f t="shared" si="1"/>
        <v>40.700000000000003</v>
      </c>
      <c r="K80" s="115"/>
    </row>
    <row r="81" spans="1:11" ht="24" customHeight="1">
      <c r="A81" s="114"/>
      <c r="B81" s="107">
        <v>5</v>
      </c>
      <c r="C81" s="10" t="s">
        <v>779</v>
      </c>
      <c r="D81" s="118" t="s">
        <v>826</v>
      </c>
      <c r="E81" s="118" t="s">
        <v>777</v>
      </c>
      <c r="F81" s="135"/>
      <c r="G81" s="136"/>
      <c r="H81" s="11" t="s">
        <v>781</v>
      </c>
      <c r="I81" s="14">
        <v>8.14</v>
      </c>
      <c r="J81" s="109">
        <f t="shared" si="1"/>
        <v>40.700000000000003</v>
      </c>
      <c r="K81" s="115"/>
    </row>
    <row r="82" spans="1:11" ht="24" customHeight="1">
      <c r="A82" s="114"/>
      <c r="B82" s="107">
        <v>5</v>
      </c>
      <c r="C82" s="10" t="s">
        <v>779</v>
      </c>
      <c r="D82" s="118" t="s">
        <v>826</v>
      </c>
      <c r="E82" s="118" t="s">
        <v>778</v>
      </c>
      <c r="F82" s="135"/>
      <c r="G82" s="136"/>
      <c r="H82" s="11" t="s">
        <v>781</v>
      </c>
      <c r="I82" s="14">
        <v>8.14</v>
      </c>
      <c r="J82" s="109">
        <f t="shared" si="1"/>
        <v>40.700000000000003</v>
      </c>
      <c r="K82" s="115"/>
    </row>
    <row r="83" spans="1:11" ht="24">
      <c r="A83" s="114"/>
      <c r="B83" s="107">
        <v>15</v>
      </c>
      <c r="C83" s="10" t="s">
        <v>782</v>
      </c>
      <c r="D83" s="118" t="s">
        <v>782</v>
      </c>
      <c r="E83" s="118" t="s">
        <v>93</v>
      </c>
      <c r="F83" s="135"/>
      <c r="G83" s="136"/>
      <c r="H83" s="11" t="s">
        <v>783</v>
      </c>
      <c r="I83" s="14">
        <v>0.7</v>
      </c>
      <c r="J83" s="109">
        <f t="shared" si="1"/>
        <v>10.5</v>
      </c>
      <c r="K83" s="115"/>
    </row>
    <row r="84" spans="1:11" ht="24">
      <c r="A84" s="114"/>
      <c r="B84" s="107">
        <v>5</v>
      </c>
      <c r="C84" s="10" t="s">
        <v>782</v>
      </c>
      <c r="D84" s="118" t="s">
        <v>782</v>
      </c>
      <c r="E84" s="118" t="s">
        <v>48</v>
      </c>
      <c r="F84" s="135"/>
      <c r="G84" s="136"/>
      <c r="H84" s="11" t="s">
        <v>783</v>
      </c>
      <c r="I84" s="14">
        <v>0.7</v>
      </c>
      <c r="J84" s="109">
        <f t="shared" si="1"/>
        <v>3.5</v>
      </c>
      <c r="K84" s="115"/>
    </row>
    <row r="85" spans="1:11" ht="24">
      <c r="A85" s="114"/>
      <c r="B85" s="107">
        <v>2</v>
      </c>
      <c r="C85" s="10" t="s">
        <v>782</v>
      </c>
      <c r="D85" s="118" t="s">
        <v>827</v>
      </c>
      <c r="E85" s="118" t="s">
        <v>784</v>
      </c>
      <c r="F85" s="135"/>
      <c r="G85" s="136"/>
      <c r="H85" s="11" t="s">
        <v>783</v>
      </c>
      <c r="I85" s="14">
        <v>1.23</v>
      </c>
      <c r="J85" s="109">
        <f t="shared" si="1"/>
        <v>2.46</v>
      </c>
      <c r="K85" s="115"/>
    </row>
    <row r="86" spans="1:11" ht="24">
      <c r="A86" s="114"/>
      <c r="B86" s="107">
        <v>2</v>
      </c>
      <c r="C86" s="10" t="s">
        <v>782</v>
      </c>
      <c r="D86" s="118" t="s">
        <v>828</v>
      </c>
      <c r="E86" s="118" t="s">
        <v>785</v>
      </c>
      <c r="F86" s="135"/>
      <c r="G86" s="136"/>
      <c r="H86" s="11" t="s">
        <v>783</v>
      </c>
      <c r="I86" s="14">
        <v>1.37</v>
      </c>
      <c r="J86" s="109">
        <f t="shared" ref="J86:J108" si="2">I86*B86</f>
        <v>2.74</v>
      </c>
      <c r="K86" s="115"/>
    </row>
    <row r="87" spans="1:11" ht="24">
      <c r="A87" s="114"/>
      <c r="B87" s="107">
        <v>10</v>
      </c>
      <c r="C87" s="10" t="s">
        <v>786</v>
      </c>
      <c r="D87" s="118" t="s">
        <v>829</v>
      </c>
      <c r="E87" s="118" t="s">
        <v>651</v>
      </c>
      <c r="F87" s="135"/>
      <c r="G87" s="136"/>
      <c r="H87" s="11" t="s">
        <v>787</v>
      </c>
      <c r="I87" s="14">
        <v>0.6</v>
      </c>
      <c r="J87" s="109">
        <f t="shared" si="2"/>
        <v>6</v>
      </c>
      <c r="K87" s="115"/>
    </row>
    <row r="88" spans="1:11" ht="24">
      <c r="A88" s="114"/>
      <c r="B88" s="107">
        <v>10</v>
      </c>
      <c r="C88" s="10" t="s">
        <v>786</v>
      </c>
      <c r="D88" s="118" t="s">
        <v>829</v>
      </c>
      <c r="E88" s="118" t="s">
        <v>25</v>
      </c>
      <c r="F88" s="135"/>
      <c r="G88" s="136"/>
      <c r="H88" s="11" t="s">
        <v>787</v>
      </c>
      <c r="I88" s="14">
        <v>0.6</v>
      </c>
      <c r="J88" s="109">
        <f t="shared" si="2"/>
        <v>6</v>
      </c>
      <c r="K88" s="115"/>
    </row>
    <row r="89" spans="1:11" ht="24">
      <c r="A89" s="114"/>
      <c r="B89" s="107">
        <v>10</v>
      </c>
      <c r="C89" s="10" t="s">
        <v>786</v>
      </c>
      <c r="D89" s="118" t="s">
        <v>829</v>
      </c>
      <c r="E89" s="118" t="s">
        <v>27</v>
      </c>
      <c r="F89" s="135"/>
      <c r="G89" s="136"/>
      <c r="H89" s="11" t="s">
        <v>787</v>
      </c>
      <c r="I89" s="14">
        <v>0.6</v>
      </c>
      <c r="J89" s="109">
        <f t="shared" si="2"/>
        <v>6</v>
      </c>
      <c r="K89" s="115"/>
    </row>
    <row r="90" spans="1:11" ht="24">
      <c r="A90" s="114"/>
      <c r="B90" s="107">
        <v>5</v>
      </c>
      <c r="C90" s="10" t="s">
        <v>786</v>
      </c>
      <c r="D90" s="118" t="s">
        <v>786</v>
      </c>
      <c r="E90" s="118" t="s">
        <v>28</v>
      </c>
      <c r="F90" s="135"/>
      <c r="G90" s="136"/>
      <c r="H90" s="11" t="s">
        <v>787</v>
      </c>
      <c r="I90" s="14">
        <v>0.79</v>
      </c>
      <c r="J90" s="109">
        <f t="shared" si="2"/>
        <v>3.95</v>
      </c>
      <c r="K90" s="115"/>
    </row>
    <row r="91" spans="1:11" ht="24">
      <c r="A91" s="114"/>
      <c r="B91" s="107">
        <v>2</v>
      </c>
      <c r="C91" s="10" t="s">
        <v>786</v>
      </c>
      <c r="D91" s="118" t="s">
        <v>830</v>
      </c>
      <c r="E91" s="118" t="s">
        <v>33</v>
      </c>
      <c r="F91" s="135"/>
      <c r="G91" s="136"/>
      <c r="H91" s="11" t="s">
        <v>787</v>
      </c>
      <c r="I91" s="14">
        <v>1.23</v>
      </c>
      <c r="J91" s="109">
        <f t="shared" si="2"/>
        <v>2.46</v>
      </c>
      <c r="K91" s="115"/>
    </row>
    <row r="92" spans="1:11" ht="24">
      <c r="A92" s="114"/>
      <c r="B92" s="107">
        <v>2</v>
      </c>
      <c r="C92" s="10" t="s">
        <v>786</v>
      </c>
      <c r="D92" s="118" t="s">
        <v>830</v>
      </c>
      <c r="E92" s="118" t="s">
        <v>34</v>
      </c>
      <c r="F92" s="135"/>
      <c r="G92" s="136"/>
      <c r="H92" s="11" t="s">
        <v>787</v>
      </c>
      <c r="I92" s="14">
        <v>1.23</v>
      </c>
      <c r="J92" s="109">
        <f t="shared" si="2"/>
        <v>2.46</v>
      </c>
      <c r="K92" s="115"/>
    </row>
    <row r="93" spans="1:11" ht="24">
      <c r="A93" s="114"/>
      <c r="B93" s="107">
        <v>5</v>
      </c>
      <c r="C93" s="10" t="s">
        <v>786</v>
      </c>
      <c r="D93" s="118" t="s">
        <v>830</v>
      </c>
      <c r="E93" s="118" t="s">
        <v>37</v>
      </c>
      <c r="F93" s="135"/>
      <c r="G93" s="136"/>
      <c r="H93" s="11" t="s">
        <v>787</v>
      </c>
      <c r="I93" s="14">
        <v>1.23</v>
      </c>
      <c r="J93" s="109">
        <f t="shared" si="2"/>
        <v>6.15</v>
      </c>
      <c r="K93" s="115"/>
    </row>
    <row r="94" spans="1:11" ht="24">
      <c r="A94" s="114"/>
      <c r="B94" s="107">
        <v>3</v>
      </c>
      <c r="C94" s="10" t="s">
        <v>786</v>
      </c>
      <c r="D94" s="118" t="s">
        <v>831</v>
      </c>
      <c r="E94" s="118" t="s">
        <v>41</v>
      </c>
      <c r="F94" s="135"/>
      <c r="G94" s="136"/>
      <c r="H94" s="11" t="s">
        <v>787</v>
      </c>
      <c r="I94" s="14">
        <v>1.63</v>
      </c>
      <c r="J94" s="109">
        <f t="shared" si="2"/>
        <v>4.8899999999999997</v>
      </c>
      <c r="K94" s="115"/>
    </row>
    <row r="95" spans="1:11" ht="24">
      <c r="A95" s="114"/>
      <c r="B95" s="107">
        <v>5</v>
      </c>
      <c r="C95" s="10" t="s">
        <v>786</v>
      </c>
      <c r="D95" s="118" t="s">
        <v>786</v>
      </c>
      <c r="E95" s="118" t="s">
        <v>49</v>
      </c>
      <c r="F95" s="135"/>
      <c r="G95" s="136"/>
      <c r="H95" s="11" t="s">
        <v>787</v>
      </c>
      <c r="I95" s="14">
        <v>0.79</v>
      </c>
      <c r="J95" s="109">
        <f t="shared" si="2"/>
        <v>3.95</v>
      </c>
      <c r="K95" s="115"/>
    </row>
    <row r="96" spans="1:11" ht="24">
      <c r="A96" s="114"/>
      <c r="B96" s="107">
        <v>10</v>
      </c>
      <c r="C96" s="10" t="s">
        <v>788</v>
      </c>
      <c r="D96" s="118" t="s">
        <v>788</v>
      </c>
      <c r="E96" s="118"/>
      <c r="F96" s="135"/>
      <c r="G96" s="136"/>
      <c r="H96" s="11" t="s">
        <v>789</v>
      </c>
      <c r="I96" s="14">
        <v>1.98</v>
      </c>
      <c r="J96" s="109">
        <f t="shared" si="2"/>
        <v>19.8</v>
      </c>
      <c r="K96" s="115"/>
    </row>
    <row r="97" spans="1:11" ht="36">
      <c r="A97" s="114"/>
      <c r="B97" s="107">
        <v>1</v>
      </c>
      <c r="C97" s="10" t="s">
        <v>790</v>
      </c>
      <c r="D97" s="118" t="s">
        <v>790</v>
      </c>
      <c r="E97" s="118" t="s">
        <v>214</v>
      </c>
      <c r="F97" s="135"/>
      <c r="G97" s="136"/>
      <c r="H97" s="11" t="s">
        <v>791</v>
      </c>
      <c r="I97" s="14">
        <v>2.92</v>
      </c>
      <c r="J97" s="109">
        <f t="shared" si="2"/>
        <v>2.92</v>
      </c>
      <c r="K97" s="115"/>
    </row>
    <row r="98" spans="1:11" ht="36">
      <c r="A98" s="114"/>
      <c r="B98" s="107">
        <v>1</v>
      </c>
      <c r="C98" s="10" t="s">
        <v>790</v>
      </c>
      <c r="D98" s="118" t="s">
        <v>790</v>
      </c>
      <c r="E98" s="118" t="s">
        <v>310</v>
      </c>
      <c r="F98" s="135"/>
      <c r="G98" s="136"/>
      <c r="H98" s="11" t="s">
        <v>791</v>
      </c>
      <c r="I98" s="14">
        <v>2.92</v>
      </c>
      <c r="J98" s="109">
        <f t="shared" si="2"/>
        <v>2.92</v>
      </c>
      <c r="K98" s="115"/>
    </row>
    <row r="99" spans="1:11" ht="36">
      <c r="A99" s="114"/>
      <c r="B99" s="107">
        <v>1</v>
      </c>
      <c r="C99" s="10" t="s">
        <v>790</v>
      </c>
      <c r="D99" s="118" t="s">
        <v>790</v>
      </c>
      <c r="E99" s="118" t="s">
        <v>269</v>
      </c>
      <c r="F99" s="135"/>
      <c r="G99" s="136"/>
      <c r="H99" s="11" t="s">
        <v>791</v>
      </c>
      <c r="I99" s="14">
        <v>2.92</v>
      </c>
      <c r="J99" s="109">
        <f t="shared" si="2"/>
        <v>2.92</v>
      </c>
      <c r="K99" s="115"/>
    </row>
    <row r="100" spans="1:11" ht="36">
      <c r="A100" s="114"/>
      <c r="B100" s="107">
        <v>1</v>
      </c>
      <c r="C100" s="10" t="s">
        <v>790</v>
      </c>
      <c r="D100" s="118" t="s">
        <v>790</v>
      </c>
      <c r="E100" s="118" t="s">
        <v>311</v>
      </c>
      <c r="F100" s="135"/>
      <c r="G100" s="136"/>
      <c r="H100" s="11" t="s">
        <v>791</v>
      </c>
      <c r="I100" s="14">
        <v>2.92</v>
      </c>
      <c r="J100" s="109">
        <f t="shared" si="2"/>
        <v>2.92</v>
      </c>
      <c r="K100" s="115"/>
    </row>
    <row r="101" spans="1:11" ht="36">
      <c r="A101" s="114"/>
      <c r="B101" s="107">
        <v>3</v>
      </c>
      <c r="C101" s="10" t="s">
        <v>792</v>
      </c>
      <c r="D101" s="118" t="s">
        <v>792</v>
      </c>
      <c r="E101" s="118" t="s">
        <v>107</v>
      </c>
      <c r="F101" s="135"/>
      <c r="G101" s="136"/>
      <c r="H101" s="11" t="s">
        <v>793</v>
      </c>
      <c r="I101" s="14">
        <v>3.23</v>
      </c>
      <c r="J101" s="109">
        <f t="shared" si="2"/>
        <v>9.69</v>
      </c>
      <c r="K101" s="115"/>
    </row>
    <row r="102" spans="1:11" ht="36">
      <c r="A102" s="114"/>
      <c r="B102" s="107">
        <v>1</v>
      </c>
      <c r="C102" s="10" t="s">
        <v>792</v>
      </c>
      <c r="D102" s="118" t="s">
        <v>792</v>
      </c>
      <c r="E102" s="118" t="s">
        <v>214</v>
      </c>
      <c r="F102" s="135"/>
      <c r="G102" s="136"/>
      <c r="H102" s="11" t="s">
        <v>793</v>
      </c>
      <c r="I102" s="14">
        <v>3.23</v>
      </c>
      <c r="J102" s="109">
        <f t="shared" si="2"/>
        <v>3.23</v>
      </c>
      <c r="K102" s="115"/>
    </row>
    <row r="103" spans="1:11" ht="36">
      <c r="A103" s="114"/>
      <c r="B103" s="107">
        <v>1</v>
      </c>
      <c r="C103" s="10" t="s">
        <v>794</v>
      </c>
      <c r="D103" s="118" t="s">
        <v>794</v>
      </c>
      <c r="E103" s="118" t="s">
        <v>269</v>
      </c>
      <c r="F103" s="135"/>
      <c r="G103" s="136"/>
      <c r="H103" s="11" t="s">
        <v>795</v>
      </c>
      <c r="I103" s="14">
        <v>3.43</v>
      </c>
      <c r="J103" s="109">
        <f t="shared" si="2"/>
        <v>3.43</v>
      </c>
      <c r="K103" s="115"/>
    </row>
    <row r="104" spans="1:11" ht="24">
      <c r="A104" s="114"/>
      <c r="B104" s="107">
        <v>10</v>
      </c>
      <c r="C104" s="10" t="s">
        <v>796</v>
      </c>
      <c r="D104" s="118" t="s">
        <v>796</v>
      </c>
      <c r="E104" s="118" t="s">
        <v>210</v>
      </c>
      <c r="F104" s="135"/>
      <c r="G104" s="136"/>
      <c r="H104" s="11" t="s">
        <v>797</v>
      </c>
      <c r="I104" s="14">
        <v>3.24</v>
      </c>
      <c r="J104" s="109">
        <f t="shared" si="2"/>
        <v>32.400000000000006</v>
      </c>
      <c r="K104" s="115"/>
    </row>
    <row r="105" spans="1:11" ht="36">
      <c r="A105" s="114"/>
      <c r="B105" s="107">
        <v>10</v>
      </c>
      <c r="C105" s="10" t="s">
        <v>798</v>
      </c>
      <c r="D105" s="118" t="s">
        <v>798</v>
      </c>
      <c r="E105" s="118" t="s">
        <v>799</v>
      </c>
      <c r="F105" s="135"/>
      <c r="G105" s="136"/>
      <c r="H105" s="11" t="s">
        <v>800</v>
      </c>
      <c r="I105" s="14">
        <v>5.25</v>
      </c>
      <c r="J105" s="109">
        <f t="shared" si="2"/>
        <v>52.5</v>
      </c>
      <c r="K105" s="115"/>
    </row>
    <row r="106" spans="1:11" ht="24">
      <c r="A106" s="114"/>
      <c r="B106" s="107">
        <v>50</v>
      </c>
      <c r="C106" s="10" t="s">
        <v>801</v>
      </c>
      <c r="D106" s="118" t="s">
        <v>801</v>
      </c>
      <c r="E106" s="118" t="s">
        <v>67</v>
      </c>
      <c r="F106" s="135"/>
      <c r="G106" s="136"/>
      <c r="H106" s="11" t="s">
        <v>802</v>
      </c>
      <c r="I106" s="14">
        <v>1.23</v>
      </c>
      <c r="J106" s="109">
        <f t="shared" si="2"/>
        <v>61.5</v>
      </c>
      <c r="K106" s="115"/>
    </row>
    <row r="107" spans="1:11" ht="24">
      <c r="A107" s="114"/>
      <c r="B107" s="107">
        <v>15</v>
      </c>
      <c r="C107" s="10" t="s">
        <v>803</v>
      </c>
      <c r="D107" s="118" t="s">
        <v>803</v>
      </c>
      <c r="E107" s="118" t="s">
        <v>583</v>
      </c>
      <c r="F107" s="135"/>
      <c r="G107" s="136"/>
      <c r="H107" s="11" t="s">
        <v>804</v>
      </c>
      <c r="I107" s="14">
        <v>0.73</v>
      </c>
      <c r="J107" s="109">
        <f t="shared" si="2"/>
        <v>10.95</v>
      </c>
      <c r="K107" s="115"/>
    </row>
    <row r="108" spans="1:11" ht="24">
      <c r="A108" s="114"/>
      <c r="B108" s="108">
        <v>5</v>
      </c>
      <c r="C108" s="12" t="s">
        <v>805</v>
      </c>
      <c r="D108" s="119" t="s">
        <v>805</v>
      </c>
      <c r="E108" s="119"/>
      <c r="F108" s="133"/>
      <c r="G108" s="134"/>
      <c r="H108" s="13" t="s">
        <v>806</v>
      </c>
      <c r="I108" s="15">
        <v>4.87</v>
      </c>
      <c r="J108" s="110">
        <f t="shared" si="2"/>
        <v>24.35</v>
      </c>
      <c r="K108" s="115"/>
    </row>
    <row r="109" spans="1:11">
      <c r="A109" s="114"/>
      <c r="B109" s="126"/>
      <c r="C109" s="126"/>
      <c r="D109" s="126"/>
      <c r="E109" s="126"/>
      <c r="F109" s="126"/>
      <c r="G109" s="126"/>
      <c r="H109" s="126"/>
      <c r="I109" s="127" t="s">
        <v>255</v>
      </c>
      <c r="J109" s="128">
        <f>SUM(J22:J108)</f>
        <v>2893.989999999998</v>
      </c>
      <c r="K109" s="115"/>
    </row>
    <row r="110" spans="1:11">
      <c r="A110" s="114"/>
      <c r="B110" s="126"/>
      <c r="C110" s="126"/>
      <c r="D110" s="126"/>
      <c r="E110" s="126"/>
      <c r="F110" s="126"/>
      <c r="G110" s="126"/>
      <c r="H110" s="126"/>
      <c r="I110" s="130" t="s">
        <v>837</v>
      </c>
      <c r="J110" s="128">
        <f>J109*-0.4</f>
        <v>-1157.5959999999993</v>
      </c>
      <c r="K110" s="115"/>
    </row>
    <row r="111" spans="1:11" outlineLevel="1">
      <c r="A111" s="114"/>
      <c r="B111" s="126"/>
      <c r="C111" s="126"/>
      <c r="D111" s="126"/>
      <c r="E111" s="126"/>
      <c r="F111" s="126"/>
      <c r="G111" s="126"/>
      <c r="H111" s="126"/>
      <c r="I111" s="130" t="s">
        <v>838</v>
      </c>
      <c r="J111" s="128">
        <v>0</v>
      </c>
      <c r="K111" s="115"/>
    </row>
    <row r="112" spans="1:11">
      <c r="A112" s="114"/>
      <c r="B112" s="126"/>
      <c r="C112" s="126"/>
      <c r="D112" s="126"/>
      <c r="E112" s="126"/>
      <c r="F112" s="126"/>
      <c r="G112" s="126"/>
      <c r="H112" s="126"/>
      <c r="I112" s="127" t="s">
        <v>257</v>
      </c>
      <c r="J112" s="128">
        <f>SUM(J109:J111)</f>
        <v>1736.3939999999986</v>
      </c>
      <c r="K112" s="115"/>
    </row>
    <row r="113" spans="1:11">
      <c r="A113" s="6"/>
      <c r="B113" s="7"/>
      <c r="C113" s="7"/>
      <c r="D113" s="7"/>
      <c r="E113" s="7"/>
      <c r="F113" s="7"/>
      <c r="G113" s="7"/>
      <c r="H113" s="7" t="s">
        <v>839</v>
      </c>
      <c r="I113" s="7"/>
      <c r="J113" s="7"/>
      <c r="K113" s="8"/>
    </row>
    <row r="115" spans="1:11">
      <c r="H115" s="1" t="s">
        <v>833</v>
      </c>
      <c r="I115" s="91">
        <f>'Tax Invoice'!E14</f>
        <v>38.25</v>
      </c>
    </row>
    <row r="116" spans="1:11">
      <c r="H116" s="1" t="s">
        <v>705</v>
      </c>
      <c r="I116" s="91">
        <f>'Tax Invoice'!M11</f>
        <v>36.57</v>
      </c>
    </row>
    <row r="117" spans="1:11">
      <c r="H117" s="1" t="s">
        <v>834</v>
      </c>
      <c r="I117" s="91">
        <f>I119/I116</f>
        <v>1816.1627153404415</v>
      </c>
    </row>
    <row r="118" spans="1:11">
      <c r="H118" s="1" t="s">
        <v>835</v>
      </c>
      <c r="I118" s="91">
        <f>I120/I116</f>
        <v>1816.1627153404415</v>
      </c>
    </row>
    <row r="119" spans="1:11">
      <c r="H119" s="1" t="s">
        <v>706</v>
      </c>
      <c r="I119" s="91">
        <f>I120</f>
        <v>66417.070499999943</v>
      </c>
    </row>
    <row r="120" spans="1:11">
      <c r="H120" s="1" t="s">
        <v>707</v>
      </c>
      <c r="I120" s="91">
        <f>J112*I115</f>
        <v>66417.070499999943</v>
      </c>
    </row>
  </sheetData>
  <mergeCells count="91">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0:G100"/>
    <mergeCell ref="F101:G101"/>
    <mergeCell ref="F102:G102"/>
    <mergeCell ref="F108:G108"/>
    <mergeCell ref="F103:G103"/>
    <mergeCell ref="F104:G104"/>
    <mergeCell ref="F105:G105"/>
    <mergeCell ref="F106:G106"/>
    <mergeCell ref="F107:G10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0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2252</v>
      </c>
      <c r="O1" t="s">
        <v>144</v>
      </c>
      <c r="T1" t="s">
        <v>255</v>
      </c>
      <c r="U1">
        <v>2893.989999999998</v>
      </c>
    </row>
    <row r="2" spans="1:21" ht="15.75">
      <c r="A2" s="114"/>
      <c r="B2" s="124" t="s">
        <v>134</v>
      </c>
      <c r="C2" s="120"/>
      <c r="D2" s="120"/>
      <c r="E2" s="120"/>
      <c r="F2" s="120"/>
      <c r="G2" s="120"/>
      <c r="H2" s="120"/>
      <c r="I2" s="125" t="s">
        <v>140</v>
      </c>
      <c r="J2" s="115"/>
      <c r="T2" t="s">
        <v>184</v>
      </c>
      <c r="U2">
        <v>289.39999999999998</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3183.3899999999981</v>
      </c>
    </row>
    <row r="5" spans="1:21">
      <c r="A5" s="114"/>
      <c r="B5" s="121" t="s">
        <v>137</v>
      </c>
      <c r="C5" s="120"/>
      <c r="D5" s="120"/>
      <c r="E5" s="120"/>
      <c r="F5" s="120"/>
      <c r="G5" s="120"/>
      <c r="H5" s="120"/>
      <c r="I5" s="120"/>
      <c r="J5" s="115"/>
      <c r="S5" t="s">
        <v>832</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709</v>
      </c>
      <c r="C10" s="120"/>
      <c r="D10" s="120"/>
      <c r="E10" s="115"/>
      <c r="F10" s="116"/>
      <c r="G10" s="116" t="s">
        <v>709</v>
      </c>
      <c r="H10" s="120"/>
      <c r="I10" s="137"/>
      <c r="J10" s="115"/>
    </row>
    <row r="11" spans="1:21">
      <c r="A11" s="114"/>
      <c r="B11" s="114" t="s">
        <v>710</v>
      </c>
      <c r="C11" s="120"/>
      <c r="D11" s="120"/>
      <c r="E11" s="115"/>
      <c r="F11" s="116"/>
      <c r="G11" s="116" t="s">
        <v>710</v>
      </c>
      <c r="H11" s="120"/>
      <c r="I11" s="138"/>
      <c r="J11" s="115"/>
    </row>
    <row r="12" spans="1:21">
      <c r="A12" s="114"/>
      <c r="B12" s="114" t="s">
        <v>711</v>
      </c>
      <c r="C12" s="120"/>
      <c r="D12" s="120"/>
      <c r="E12" s="115"/>
      <c r="F12" s="116"/>
      <c r="G12" s="116" t="s">
        <v>711</v>
      </c>
      <c r="H12" s="120"/>
      <c r="I12" s="120"/>
      <c r="J12" s="115"/>
    </row>
    <row r="13" spans="1:21">
      <c r="A13" s="114"/>
      <c r="B13" s="114" t="s">
        <v>712</v>
      </c>
      <c r="C13" s="120"/>
      <c r="D13" s="120"/>
      <c r="E13" s="115"/>
      <c r="F13" s="116"/>
      <c r="G13" s="116" t="s">
        <v>712</v>
      </c>
      <c r="H13" s="120"/>
      <c r="I13" s="99" t="s">
        <v>11</v>
      </c>
      <c r="J13" s="115"/>
    </row>
    <row r="14" spans="1:21">
      <c r="A14" s="114"/>
      <c r="B14" s="114" t="s">
        <v>713</v>
      </c>
      <c r="C14" s="120"/>
      <c r="D14" s="120"/>
      <c r="E14" s="115"/>
      <c r="F14" s="116"/>
      <c r="G14" s="116" t="s">
        <v>713</v>
      </c>
      <c r="H14" s="120"/>
      <c r="I14" s="139">
        <v>45196</v>
      </c>
      <c r="J14" s="115"/>
    </row>
    <row r="15" spans="1:21">
      <c r="A15" s="114"/>
      <c r="B15" s="6" t="s">
        <v>6</v>
      </c>
      <c r="C15" s="7"/>
      <c r="D15" s="7"/>
      <c r="E15" s="8"/>
      <c r="F15" s="116"/>
      <c r="G15" s="9" t="s">
        <v>6</v>
      </c>
      <c r="H15" s="120"/>
      <c r="I15" s="140"/>
      <c r="J15" s="115"/>
    </row>
    <row r="16" spans="1:21">
      <c r="A16" s="114"/>
      <c r="B16" s="120"/>
      <c r="C16" s="120"/>
      <c r="D16" s="120"/>
      <c r="E16" s="120"/>
      <c r="F16" s="120"/>
      <c r="G16" s="120"/>
      <c r="H16" s="123" t="s">
        <v>142</v>
      </c>
      <c r="I16" s="129">
        <v>40162</v>
      </c>
      <c r="J16" s="115"/>
    </row>
    <row r="17" spans="1:16">
      <c r="A17" s="114"/>
      <c r="B17" s="120" t="s">
        <v>714</v>
      </c>
      <c r="C17" s="120"/>
      <c r="D17" s="120"/>
      <c r="E17" s="120"/>
      <c r="F17" s="120"/>
      <c r="G17" s="120"/>
      <c r="H17" s="123" t="s">
        <v>143</v>
      </c>
      <c r="I17" s="129"/>
      <c r="J17" s="115"/>
    </row>
    <row r="18" spans="1:16" ht="18">
      <c r="A18" s="114"/>
      <c r="B18" s="120" t="s">
        <v>715</v>
      </c>
      <c r="C18" s="120"/>
      <c r="D18" s="120"/>
      <c r="E18" s="120"/>
      <c r="F18" s="120"/>
      <c r="G18" s="120"/>
      <c r="H18" s="122" t="s">
        <v>258</v>
      </c>
      <c r="I18" s="104" t="s">
        <v>133</v>
      </c>
      <c r="J18" s="115"/>
    </row>
    <row r="19" spans="1:16">
      <c r="A19" s="114"/>
      <c r="B19" s="120"/>
      <c r="C19" s="120"/>
      <c r="D19" s="120"/>
      <c r="E19" s="120"/>
      <c r="F19" s="120"/>
      <c r="G19" s="120"/>
      <c r="H19" s="120"/>
      <c r="I19" s="120"/>
      <c r="J19" s="115"/>
      <c r="P19">
        <v>45196</v>
      </c>
    </row>
    <row r="20" spans="1:16">
      <c r="A20" s="114"/>
      <c r="B20" s="100" t="s">
        <v>198</v>
      </c>
      <c r="C20" s="100" t="s">
        <v>199</v>
      </c>
      <c r="D20" s="117" t="s">
        <v>200</v>
      </c>
      <c r="E20" s="141" t="s">
        <v>201</v>
      </c>
      <c r="F20" s="142"/>
      <c r="G20" s="100" t="s">
        <v>169</v>
      </c>
      <c r="H20" s="100" t="s">
        <v>202</v>
      </c>
      <c r="I20" s="100" t="s">
        <v>21</v>
      </c>
      <c r="J20" s="115"/>
    </row>
    <row r="21" spans="1:16">
      <c r="A21" s="114"/>
      <c r="B21" s="105"/>
      <c r="C21" s="105"/>
      <c r="D21" s="106"/>
      <c r="E21" s="143"/>
      <c r="F21" s="144"/>
      <c r="G21" s="105" t="s">
        <v>141</v>
      </c>
      <c r="H21" s="105"/>
      <c r="I21" s="105"/>
      <c r="J21" s="115"/>
    </row>
    <row r="22" spans="1:16" ht="132">
      <c r="A22" s="114"/>
      <c r="B22" s="107">
        <v>20</v>
      </c>
      <c r="C22" s="10" t="s">
        <v>716</v>
      </c>
      <c r="D22" s="118" t="s">
        <v>717</v>
      </c>
      <c r="E22" s="135" t="s">
        <v>23</v>
      </c>
      <c r="F22" s="136"/>
      <c r="G22" s="11" t="s">
        <v>718</v>
      </c>
      <c r="H22" s="14">
        <v>0.19</v>
      </c>
      <c r="I22" s="109">
        <f t="shared" ref="I22:I53" si="0">H22*B22</f>
        <v>3.8</v>
      </c>
      <c r="J22" s="115"/>
    </row>
    <row r="23" spans="1:16" ht="108">
      <c r="A23" s="114"/>
      <c r="B23" s="107">
        <v>100</v>
      </c>
      <c r="C23" s="10" t="s">
        <v>104</v>
      </c>
      <c r="D23" s="118" t="s">
        <v>28</v>
      </c>
      <c r="E23" s="135"/>
      <c r="F23" s="136"/>
      <c r="G23" s="11" t="s">
        <v>719</v>
      </c>
      <c r="H23" s="14">
        <v>0.17</v>
      </c>
      <c r="I23" s="109">
        <f t="shared" si="0"/>
        <v>17</v>
      </c>
      <c r="J23" s="115"/>
    </row>
    <row r="24" spans="1:16" ht="108">
      <c r="A24" s="114"/>
      <c r="B24" s="107">
        <v>20</v>
      </c>
      <c r="C24" s="10" t="s">
        <v>30</v>
      </c>
      <c r="D24" s="118" t="s">
        <v>34</v>
      </c>
      <c r="E24" s="135"/>
      <c r="F24" s="136"/>
      <c r="G24" s="11" t="s">
        <v>720</v>
      </c>
      <c r="H24" s="14">
        <v>0.25</v>
      </c>
      <c r="I24" s="109">
        <f t="shared" si="0"/>
        <v>5</v>
      </c>
      <c r="J24" s="115"/>
    </row>
    <row r="25" spans="1:16" ht="108">
      <c r="A25" s="114"/>
      <c r="B25" s="107">
        <v>30</v>
      </c>
      <c r="C25" s="10" t="s">
        <v>30</v>
      </c>
      <c r="D25" s="118" t="s">
        <v>35</v>
      </c>
      <c r="E25" s="135"/>
      <c r="F25" s="136"/>
      <c r="G25" s="11" t="s">
        <v>720</v>
      </c>
      <c r="H25" s="14">
        <v>0.25</v>
      </c>
      <c r="I25" s="109">
        <f t="shared" si="0"/>
        <v>7.5</v>
      </c>
      <c r="J25" s="115"/>
    </row>
    <row r="26" spans="1:16" ht="108">
      <c r="A26" s="114"/>
      <c r="B26" s="107">
        <v>20</v>
      </c>
      <c r="C26" s="10" t="s">
        <v>30</v>
      </c>
      <c r="D26" s="118" t="s">
        <v>721</v>
      </c>
      <c r="E26" s="135"/>
      <c r="F26" s="136"/>
      <c r="G26" s="11" t="s">
        <v>720</v>
      </c>
      <c r="H26" s="14">
        <v>0.25</v>
      </c>
      <c r="I26" s="109">
        <f t="shared" si="0"/>
        <v>5</v>
      </c>
      <c r="J26" s="115"/>
    </row>
    <row r="27" spans="1:16" ht="120">
      <c r="A27" s="114"/>
      <c r="B27" s="107">
        <v>50</v>
      </c>
      <c r="C27" s="10" t="s">
        <v>722</v>
      </c>
      <c r="D27" s="118" t="s">
        <v>34</v>
      </c>
      <c r="E27" s="135"/>
      <c r="F27" s="136"/>
      <c r="G27" s="11" t="s">
        <v>723</v>
      </c>
      <c r="H27" s="14">
        <v>0.25</v>
      </c>
      <c r="I27" s="109">
        <f t="shared" si="0"/>
        <v>12.5</v>
      </c>
      <c r="J27" s="115"/>
    </row>
    <row r="28" spans="1:16" ht="120">
      <c r="A28" s="114"/>
      <c r="B28" s="107">
        <v>50</v>
      </c>
      <c r="C28" s="10" t="s">
        <v>724</v>
      </c>
      <c r="D28" s="118" t="s">
        <v>25</v>
      </c>
      <c r="E28" s="135" t="s">
        <v>107</v>
      </c>
      <c r="F28" s="136"/>
      <c r="G28" s="11" t="s">
        <v>725</v>
      </c>
      <c r="H28" s="14">
        <v>0.39</v>
      </c>
      <c r="I28" s="109">
        <f t="shared" si="0"/>
        <v>19.5</v>
      </c>
      <c r="J28" s="115"/>
    </row>
    <row r="29" spans="1:16" ht="120">
      <c r="A29" s="114"/>
      <c r="B29" s="107">
        <v>10</v>
      </c>
      <c r="C29" s="10" t="s">
        <v>726</v>
      </c>
      <c r="D29" s="118" t="s">
        <v>25</v>
      </c>
      <c r="E29" s="135" t="s">
        <v>269</v>
      </c>
      <c r="F29" s="136"/>
      <c r="G29" s="11" t="s">
        <v>727</v>
      </c>
      <c r="H29" s="14">
        <v>0.39</v>
      </c>
      <c r="I29" s="109">
        <f t="shared" si="0"/>
        <v>3.9000000000000004</v>
      </c>
      <c r="J29" s="115"/>
    </row>
    <row r="30" spans="1:16" ht="156">
      <c r="A30" s="114"/>
      <c r="B30" s="107">
        <v>1</v>
      </c>
      <c r="C30" s="10" t="s">
        <v>728</v>
      </c>
      <c r="D30" s="118" t="s">
        <v>242</v>
      </c>
      <c r="E30" s="135" t="s">
        <v>310</v>
      </c>
      <c r="F30" s="136"/>
      <c r="G30" s="11" t="s">
        <v>729</v>
      </c>
      <c r="H30" s="14">
        <v>36</v>
      </c>
      <c r="I30" s="109">
        <f t="shared" si="0"/>
        <v>36</v>
      </c>
      <c r="J30" s="115"/>
    </row>
    <row r="31" spans="1:16" ht="204">
      <c r="A31" s="114"/>
      <c r="B31" s="107">
        <v>1</v>
      </c>
      <c r="C31" s="10" t="s">
        <v>730</v>
      </c>
      <c r="D31" s="118" t="s">
        <v>242</v>
      </c>
      <c r="E31" s="135" t="s">
        <v>311</v>
      </c>
      <c r="F31" s="136"/>
      <c r="G31" s="11" t="s">
        <v>731</v>
      </c>
      <c r="H31" s="14">
        <v>33.74</v>
      </c>
      <c r="I31" s="109">
        <f t="shared" si="0"/>
        <v>33.74</v>
      </c>
      <c r="J31" s="115"/>
    </row>
    <row r="32" spans="1:16" ht="180">
      <c r="A32" s="114"/>
      <c r="B32" s="107">
        <v>50</v>
      </c>
      <c r="C32" s="10" t="s">
        <v>662</v>
      </c>
      <c r="D32" s="118" t="s">
        <v>25</v>
      </c>
      <c r="E32" s="135" t="s">
        <v>107</v>
      </c>
      <c r="F32" s="136"/>
      <c r="G32" s="11" t="s">
        <v>732</v>
      </c>
      <c r="H32" s="14">
        <v>0.85</v>
      </c>
      <c r="I32" s="109">
        <f t="shared" si="0"/>
        <v>42.5</v>
      </c>
      <c r="J32" s="115"/>
    </row>
    <row r="33" spans="1:10" ht="180">
      <c r="A33" s="114"/>
      <c r="B33" s="107">
        <v>50</v>
      </c>
      <c r="C33" s="10" t="s">
        <v>662</v>
      </c>
      <c r="D33" s="118" t="s">
        <v>27</v>
      </c>
      <c r="E33" s="135" t="s">
        <v>263</v>
      </c>
      <c r="F33" s="136"/>
      <c r="G33" s="11" t="s">
        <v>732</v>
      </c>
      <c r="H33" s="14">
        <v>0.85</v>
      </c>
      <c r="I33" s="109">
        <f t="shared" si="0"/>
        <v>42.5</v>
      </c>
      <c r="J33" s="115"/>
    </row>
    <row r="34" spans="1:10" ht="180">
      <c r="A34" s="114"/>
      <c r="B34" s="107">
        <v>50</v>
      </c>
      <c r="C34" s="10" t="s">
        <v>662</v>
      </c>
      <c r="D34" s="118" t="s">
        <v>27</v>
      </c>
      <c r="E34" s="135" t="s">
        <v>214</v>
      </c>
      <c r="F34" s="136"/>
      <c r="G34" s="11" t="s">
        <v>732</v>
      </c>
      <c r="H34" s="14">
        <v>0.85</v>
      </c>
      <c r="I34" s="109">
        <f t="shared" si="0"/>
        <v>42.5</v>
      </c>
      <c r="J34" s="115"/>
    </row>
    <row r="35" spans="1:10" ht="144">
      <c r="A35" s="114"/>
      <c r="B35" s="107">
        <v>100</v>
      </c>
      <c r="C35" s="10" t="s">
        <v>733</v>
      </c>
      <c r="D35" s="118" t="s">
        <v>25</v>
      </c>
      <c r="E35" s="135" t="s">
        <v>272</v>
      </c>
      <c r="F35" s="136"/>
      <c r="G35" s="11" t="s">
        <v>734</v>
      </c>
      <c r="H35" s="14">
        <v>0.59</v>
      </c>
      <c r="I35" s="109">
        <f t="shared" si="0"/>
        <v>59</v>
      </c>
      <c r="J35" s="115"/>
    </row>
    <row r="36" spans="1:10" ht="108">
      <c r="A36" s="114"/>
      <c r="B36" s="107">
        <v>20</v>
      </c>
      <c r="C36" s="10" t="s">
        <v>735</v>
      </c>
      <c r="D36" s="118" t="s">
        <v>651</v>
      </c>
      <c r="E36" s="135"/>
      <c r="F36" s="136"/>
      <c r="G36" s="11" t="s">
        <v>736</v>
      </c>
      <c r="H36" s="14">
        <v>0.24</v>
      </c>
      <c r="I36" s="109">
        <f t="shared" si="0"/>
        <v>4.8</v>
      </c>
      <c r="J36" s="115"/>
    </row>
    <row r="37" spans="1:10" ht="108">
      <c r="A37" s="114"/>
      <c r="B37" s="107">
        <v>30</v>
      </c>
      <c r="C37" s="10" t="s">
        <v>735</v>
      </c>
      <c r="D37" s="118" t="s">
        <v>25</v>
      </c>
      <c r="E37" s="135"/>
      <c r="F37" s="136"/>
      <c r="G37" s="11" t="s">
        <v>736</v>
      </c>
      <c r="H37" s="14">
        <v>0.24</v>
      </c>
      <c r="I37" s="109">
        <f t="shared" si="0"/>
        <v>7.1999999999999993</v>
      </c>
      <c r="J37" s="115"/>
    </row>
    <row r="38" spans="1:10" ht="108">
      <c r="A38" s="114"/>
      <c r="B38" s="107">
        <v>20</v>
      </c>
      <c r="C38" s="10" t="s">
        <v>735</v>
      </c>
      <c r="D38" s="118" t="s">
        <v>67</v>
      </c>
      <c r="E38" s="135"/>
      <c r="F38" s="136"/>
      <c r="G38" s="11" t="s">
        <v>736</v>
      </c>
      <c r="H38" s="14">
        <v>0.24</v>
      </c>
      <c r="I38" s="109">
        <f t="shared" si="0"/>
        <v>4.8</v>
      </c>
      <c r="J38" s="115"/>
    </row>
    <row r="39" spans="1:10" ht="84">
      <c r="A39" s="114"/>
      <c r="B39" s="107">
        <v>100</v>
      </c>
      <c r="C39" s="10" t="s">
        <v>737</v>
      </c>
      <c r="D39" s="118" t="s">
        <v>294</v>
      </c>
      <c r="E39" s="135"/>
      <c r="F39" s="136"/>
      <c r="G39" s="11" t="s">
        <v>738</v>
      </c>
      <c r="H39" s="14">
        <v>0.49</v>
      </c>
      <c r="I39" s="109">
        <f t="shared" si="0"/>
        <v>49</v>
      </c>
      <c r="J39" s="115"/>
    </row>
    <row r="40" spans="1:10" ht="168">
      <c r="A40" s="114"/>
      <c r="B40" s="107">
        <v>5</v>
      </c>
      <c r="C40" s="10" t="s">
        <v>739</v>
      </c>
      <c r="D40" s="118" t="s">
        <v>740</v>
      </c>
      <c r="E40" s="135"/>
      <c r="F40" s="136"/>
      <c r="G40" s="11" t="s">
        <v>741</v>
      </c>
      <c r="H40" s="14">
        <v>1.99</v>
      </c>
      <c r="I40" s="109">
        <f t="shared" si="0"/>
        <v>9.9499999999999993</v>
      </c>
      <c r="J40" s="115"/>
    </row>
    <row r="41" spans="1:10" ht="156">
      <c r="A41" s="114"/>
      <c r="B41" s="107">
        <v>10</v>
      </c>
      <c r="C41" s="10" t="s">
        <v>742</v>
      </c>
      <c r="D41" s="118" t="s">
        <v>25</v>
      </c>
      <c r="E41" s="135" t="s">
        <v>107</v>
      </c>
      <c r="F41" s="136"/>
      <c r="G41" s="11" t="s">
        <v>743</v>
      </c>
      <c r="H41" s="14">
        <v>2.37</v>
      </c>
      <c r="I41" s="109">
        <f t="shared" si="0"/>
        <v>23.700000000000003</v>
      </c>
      <c r="J41" s="115"/>
    </row>
    <row r="42" spans="1:10" ht="180">
      <c r="A42" s="114"/>
      <c r="B42" s="107">
        <v>100</v>
      </c>
      <c r="C42" s="10" t="s">
        <v>744</v>
      </c>
      <c r="D42" s="118" t="s">
        <v>107</v>
      </c>
      <c r="E42" s="135"/>
      <c r="F42" s="136"/>
      <c r="G42" s="11" t="s">
        <v>745</v>
      </c>
      <c r="H42" s="14">
        <v>0.54</v>
      </c>
      <c r="I42" s="109">
        <f t="shared" si="0"/>
        <v>54</v>
      </c>
      <c r="J42" s="115"/>
    </row>
    <row r="43" spans="1:10" ht="96">
      <c r="A43" s="114"/>
      <c r="B43" s="107">
        <v>30</v>
      </c>
      <c r="C43" s="10" t="s">
        <v>570</v>
      </c>
      <c r="D43" s="118" t="s">
        <v>298</v>
      </c>
      <c r="E43" s="135"/>
      <c r="F43" s="136"/>
      <c r="G43" s="11" t="s">
        <v>573</v>
      </c>
      <c r="H43" s="14">
        <v>0.39</v>
      </c>
      <c r="I43" s="109">
        <f t="shared" si="0"/>
        <v>11.700000000000001</v>
      </c>
      <c r="J43" s="115"/>
    </row>
    <row r="44" spans="1:10" ht="96">
      <c r="A44" s="114"/>
      <c r="B44" s="107">
        <v>30</v>
      </c>
      <c r="C44" s="10" t="s">
        <v>570</v>
      </c>
      <c r="D44" s="118" t="s">
        <v>294</v>
      </c>
      <c r="E44" s="135"/>
      <c r="F44" s="136"/>
      <c r="G44" s="11" t="s">
        <v>573</v>
      </c>
      <c r="H44" s="14">
        <v>0.44</v>
      </c>
      <c r="I44" s="109">
        <f t="shared" si="0"/>
        <v>13.2</v>
      </c>
      <c r="J44" s="115"/>
    </row>
    <row r="45" spans="1:10" ht="120">
      <c r="A45" s="114"/>
      <c r="B45" s="107">
        <v>10</v>
      </c>
      <c r="C45" s="10" t="s">
        <v>746</v>
      </c>
      <c r="D45" s="118" t="s">
        <v>294</v>
      </c>
      <c r="E45" s="135" t="s">
        <v>212</v>
      </c>
      <c r="F45" s="136"/>
      <c r="G45" s="11" t="s">
        <v>747</v>
      </c>
      <c r="H45" s="14">
        <v>1.48</v>
      </c>
      <c r="I45" s="109">
        <f t="shared" si="0"/>
        <v>14.8</v>
      </c>
      <c r="J45" s="115"/>
    </row>
    <row r="46" spans="1:10" ht="96">
      <c r="A46" s="114"/>
      <c r="B46" s="107">
        <v>50</v>
      </c>
      <c r="C46" s="10" t="s">
        <v>748</v>
      </c>
      <c r="D46" s="118" t="s">
        <v>25</v>
      </c>
      <c r="E46" s="135"/>
      <c r="F46" s="136"/>
      <c r="G46" s="11" t="s">
        <v>749</v>
      </c>
      <c r="H46" s="14">
        <v>0.17</v>
      </c>
      <c r="I46" s="109">
        <f t="shared" si="0"/>
        <v>8.5</v>
      </c>
      <c r="J46" s="115"/>
    </row>
    <row r="47" spans="1:10" ht="168">
      <c r="A47" s="114"/>
      <c r="B47" s="107">
        <v>10</v>
      </c>
      <c r="C47" s="10" t="s">
        <v>585</v>
      </c>
      <c r="D47" s="118" t="s">
        <v>25</v>
      </c>
      <c r="E47" s="135" t="s">
        <v>107</v>
      </c>
      <c r="F47" s="136"/>
      <c r="G47" s="11" t="s">
        <v>587</v>
      </c>
      <c r="H47" s="14">
        <v>1.7</v>
      </c>
      <c r="I47" s="109">
        <f t="shared" si="0"/>
        <v>17</v>
      </c>
      <c r="J47" s="115"/>
    </row>
    <row r="48" spans="1:10" ht="168">
      <c r="A48" s="114"/>
      <c r="B48" s="107">
        <v>5</v>
      </c>
      <c r="C48" s="10" t="s">
        <v>585</v>
      </c>
      <c r="D48" s="118" t="s">
        <v>25</v>
      </c>
      <c r="E48" s="135" t="s">
        <v>210</v>
      </c>
      <c r="F48" s="136"/>
      <c r="G48" s="11" t="s">
        <v>587</v>
      </c>
      <c r="H48" s="14">
        <v>1.7</v>
      </c>
      <c r="I48" s="109">
        <f t="shared" si="0"/>
        <v>8.5</v>
      </c>
      <c r="J48" s="115"/>
    </row>
    <row r="49" spans="1:10" ht="168">
      <c r="A49" s="114"/>
      <c r="B49" s="107">
        <v>5</v>
      </c>
      <c r="C49" s="10" t="s">
        <v>585</v>
      </c>
      <c r="D49" s="118" t="s">
        <v>25</v>
      </c>
      <c r="E49" s="135" t="s">
        <v>213</v>
      </c>
      <c r="F49" s="136"/>
      <c r="G49" s="11" t="s">
        <v>587</v>
      </c>
      <c r="H49" s="14">
        <v>1.7</v>
      </c>
      <c r="I49" s="109">
        <f t="shared" si="0"/>
        <v>8.5</v>
      </c>
      <c r="J49" s="115"/>
    </row>
    <row r="50" spans="1:10" ht="168">
      <c r="A50" s="114"/>
      <c r="B50" s="107">
        <v>5</v>
      </c>
      <c r="C50" s="10" t="s">
        <v>585</v>
      </c>
      <c r="D50" s="118" t="s">
        <v>25</v>
      </c>
      <c r="E50" s="135" t="s">
        <v>263</v>
      </c>
      <c r="F50" s="136"/>
      <c r="G50" s="11" t="s">
        <v>587</v>
      </c>
      <c r="H50" s="14">
        <v>1.7</v>
      </c>
      <c r="I50" s="109">
        <f t="shared" si="0"/>
        <v>8.5</v>
      </c>
      <c r="J50" s="115"/>
    </row>
    <row r="51" spans="1:10" ht="168">
      <c r="A51" s="114"/>
      <c r="B51" s="107">
        <v>5</v>
      </c>
      <c r="C51" s="10" t="s">
        <v>585</v>
      </c>
      <c r="D51" s="118" t="s">
        <v>25</v>
      </c>
      <c r="E51" s="135" t="s">
        <v>214</v>
      </c>
      <c r="F51" s="136"/>
      <c r="G51" s="11" t="s">
        <v>587</v>
      </c>
      <c r="H51" s="14">
        <v>1.7</v>
      </c>
      <c r="I51" s="109">
        <f t="shared" si="0"/>
        <v>8.5</v>
      </c>
      <c r="J51" s="115"/>
    </row>
    <row r="52" spans="1:10" ht="168">
      <c r="A52" s="114"/>
      <c r="B52" s="107">
        <v>5</v>
      </c>
      <c r="C52" s="10" t="s">
        <v>585</v>
      </c>
      <c r="D52" s="118" t="s">
        <v>25</v>
      </c>
      <c r="E52" s="135" t="s">
        <v>265</v>
      </c>
      <c r="F52" s="136"/>
      <c r="G52" s="11" t="s">
        <v>587</v>
      </c>
      <c r="H52" s="14">
        <v>1.7</v>
      </c>
      <c r="I52" s="109">
        <f t="shared" si="0"/>
        <v>8.5</v>
      </c>
      <c r="J52" s="115"/>
    </row>
    <row r="53" spans="1:10" ht="168">
      <c r="A53" s="114"/>
      <c r="B53" s="107">
        <v>5</v>
      </c>
      <c r="C53" s="10" t="s">
        <v>585</v>
      </c>
      <c r="D53" s="118" t="s">
        <v>25</v>
      </c>
      <c r="E53" s="135" t="s">
        <v>269</v>
      </c>
      <c r="F53" s="136"/>
      <c r="G53" s="11" t="s">
        <v>587</v>
      </c>
      <c r="H53" s="14">
        <v>1.7</v>
      </c>
      <c r="I53" s="109">
        <f t="shared" si="0"/>
        <v>8.5</v>
      </c>
      <c r="J53" s="115"/>
    </row>
    <row r="54" spans="1:10" ht="180">
      <c r="A54" s="114"/>
      <c r="B54" s="107">
        <v>10</v>
      </c>
      <c r="C54" s="10" t="s">
        <v>750</v>
      </c>
      <c r="D54" s="118" t="s">
        <v>26</v>
      </c>
      <c r="E54" s="135" t="s">
        <v>107</v>
      </c>
      <c r="F54" s="136"/>
      <c r="G54" s="11" t="s">
        <v>751</v>
      </c>
      <c r="H54" s="14">
        <v>1.92</v>
      </c>
      <c r="I54" s="109">
        <f t="shared" ref="I54:I85" si="1">H54*B54</f>
        <v>19.2</v>
      </c>
      <c r="J54" s="115"/>
    </row>
    <row r="55" spans="1:10" ht="120">
      <c r="A55" s="114"/>
      <c r="B55" s="107">
        <v>100</v>
      </c>
      <c r="C55" s="10" t="s">
        <v>752</v>
      </c>
      <c r="D55" s="118" t="s">
        <v>26</v>
      </c>
      <c r="E55" s="135" t="s">
        <v>272</v>
      </c>
      <c r="F55" s="136"/>
      <c r="G55" s="11" t="s">
        <v>753</v>
      </c>
      <c r="H55" s="14">
        <v>0.59</v>
      </c>
      <c r="I55" s="109">
        <f t="shared" si="1"/>
        <v>59</v>
      </c>
      <c r="J55" s="115"/>
    </row>
    <row r="56" spans="1:10" ht="96">
      <c r="A56" s="114"/>
      <c r="B56" s="107">
        <v>100</v>
      </c>
      <c r="C56" s="10" t="s">
        <v>65</v>
      </c>
      <c r="D56" s="118" t="s">
        <v>67</v>
      </c>
      <c r="E56" s="135"/>
      <c r="F56" s="136"/>
      <c r="G56" s="11" t="s">
        <v>754</v>
      </c>
      <c r="H56" s="14">
        <v>1.58</v>
      </c>
      <c r="I56" s="109">
        <f t="shared" si="1"/>
        <v>158</v>
      </c>
      <c r="J56" s="115"/>
    </row>
    <row r="57" spans="1:10" ht="96">
      <c r="A57" s="114"/>
      <c r="B57" s="107">
        <v>100</v>
      </c>
      <c r="C57" s="10" t="s">
        <v>65</v>
      </c>
      <c r="D57" s="118" t="s">
        <v>26</v>
      </c>
      <c r="E57" s="135"/>
      <c r="F57" s="136"/>
      <c r="G57" s="11" t="s">
        <v>754</v>
      </c>
      <c r="H57" s="14">
        <v>1.58</v>
      </c>
      <c r="I57" s="109">
        <f t="shared" si="1"/>
        <v>158</v>
      </c>
      <c r="J57" s="115"/>
    </row>
    <row r="58" spans="1:10" ht="96">
      <c r="A58" s="114"/>
      <c r="B58" s="107">
        <v>50</v>
      </c>
      <c r="C58" s="10" t="s">
        <v>68</v>
      </c>
      <c r="D58" s="118" t="s">
        <v>25</v>
      </c>
      <c r="E58" s="135" t="s">
        <v>273</v>
      </c>
      <c r="F58" s="136"/>
      <c r="G58" s="11" t="s">
        <v>755</v>
      </c>
      <c r="H58" s="14">
        <v>1.93</v>
      </c>
      <c r="I58" s="109">
        <f t="shared" si="1"/>
        <v>96.5</v>
      </c>
      <c r="J58" s="115"/>
    </row>
    <row r="59" spans="1:10" ht="96">
      <c r="A59" s="114"/>
      <c r="B59" s="107">
        <v>150</v>
      </c>
      <c r="C59" s="10" t="s">
        <v>68</v>
      </c>
      <c r="D59" s="118" t="s">
        <v>26</v>
      </c>
      <c r="E59" s="135" t="s">
        <v>272</v>
      </c>
      <c r="F59" s="136"/>
      <c r="G59" s="11" t="s">
        <v>755</v>
      </c>
      <c r="H59" s="14">
        <v>1.93</v>
      </c>
      <c r="I59" s="109">
        <f t="shared" si="1"/>
        <v>289.5</v>
      </c>
      <c r="J59" s="115"/>
    </row>
    <row r="60" spans="1:10" ht="72">
      <c r="A60" s="114"/>
      <c r="B60" s="107">
        <v>20</v>
      </c>
      <c r="C60" s="10" t="s">
        <v>756</v>
      </c>
      <c r="D60" s="118" t="s">
        <v>757</v>
      </c>
      <c r="E60" s="135" t="s">
        <v>583</v>
      </c>
      <c r="F60" s="136"/>
      <c r="G60" s="11" t="s">
        <v>758</v>
      </c>
      <c r="H60" s="14">
        <v>0.48</v>
      </c>
      <c r="I60" s="109">
        <f t="shared" si="1"/>
        <v>9.6</v>
      </c>
      <c r="J60" s="115"/>
    </row>
    <row r="61" spans="1:10" ht="72">
      <c r="A61" s="114"/>
      <c r="B61" s="107">
        <v>50</v>
      </c>
      <c r="C61" s="10" t="s">
        <v>756</v>
      </c>
      <c r="D61" s="118" t="s">
        <v>759</v>
      </c>
      <c r="E61" s="135" t="s">
        <v>273</v>
      </c>
      <c r="F61" s="136"/>
      <c r="G61" s="11" t="s">
        <v>758</v>
      </c>
      <c r="H61" s="14">
        <v>0.52</v>
      </c>
      <c r="I61" s="109">
        <f t="shared" si="1"/>
        <v>26</v>
      </c>
      <c r="J61" s="115"/>
    </row>
    <row r="62" spans="1:10" ht="72">
      <c r="A62" s="114"/>
      <c r="B62" s="107">
        <v>10</v>
      </c>
      <c r="C62" s="10" t="s">
        <v>756</v>
      </c>
      <c r="D62" s="118" t="s">
        <v>759</v>
      </c>
      <c r="E62" s="135" t="s">
        <v>760</v>
      </c>
      <c r="F62" s="136"/>
      <c r="G62" s="11" t="s">
        <v>758</v>
      </c>
      <c r="H62" s="14">
        <v>0.52</v>
      </c>
      <c r="I62" s="109">
        <f t="shared" si="1"/>
        <v>5.2</v>
      </c>
      <c r="J62" s="115"/>
    </row>
    <row r="63" spans="1:10" ht="72">
      <c r="A63" s="114"/>
      <c r="B63" s="107">
        <v>10</v>
      </c>
      <c r="C63" s="10" t="s">
        <v>756</v>
      </c>
      <c r="D63" s="118" t="s">
        <v>761</v>
      </c>
      <c r="E63" s="135" t="s">
        <v>273</v>
      </c>
      <c r="F63" s="136"/>
      <c r="G63" s="11" t="s">
        <v>758</v>
      </c>
      <c r="H63" s="14">
        <v>0.66</v>
      </c>
      <c r="I63" s="109">
        <f t="shared" si="1"/>
        <v>6.6000000000000005</v>
      </c>
      <c r="J63" s="115"/>
    </row>
    <row r="64" spans="1:10" ht="72">
      <c r="A64" s="114"/>
      <c r="B64" s="107">
        <v>4</v>
      </c>
      <c r="C64" s="10" t="s">
        <v>756</v>
      </c>
      <c r="D64" s="118" t="s">
        <v>761</v>
      </c>
      <c r="E64" s="135" t="s">
        <v>760</v>
      </c>
      <c r="F64" s="136"/>
      <c r="G64" s="11" t="s">
        <v>758</v>
      </c>
      <c r="H64" s="14">
        <v>0.66</v>
      </c>
      <c r="I64" s="109">
        <f t="shared" si="1"/>
        <v>2.64</v>
      </c>
      <c r="J64" s="115"/>
    </row>
    <row r="65" spans="1:10" ht="72">
      <c r="A65" s="114"/>
      <c r="B65" s="107">
        <v>20</v>
      </c>
      <c r="C65" s="10" t="s">
        <v>756</v>
      </c>
      <c r="D65" s="118" t="s">
        <v>762</v>
      </c>
      <c r="E65" s="135" t="s">
        <v>273</v>
      </c>
      <c r="F65" s="136"/>
      <c r="G65" s="11" t="s">
        <v>758</v>
      </c>
      <c r="H65" s="14">
        <v>0.69</v>
      </c>
      <c r="I65" s="109">
        <f t="shared" si="1"/>
        <v>13.799999999999999</v>
      </c>
      <c r="J65" s="115"/>
    </row>
    <row r="66" spans="1:10" ht="72">
      <c r="A66" s="114"/>
      <c r="B66" s="107">
        <v>6</v>
      </c>
      <c r="C66" s="10" t="s">
        <v>756</v>
      </c>
      <c r="D66" s="118" t="s">
        <v>763</v>
      </c>
      <c r="E66" s="135" t="s">
        <v>273</v>
      </c>
      <c r="F66" s="136"/>
      <c r="G66" s="11" t="s">
        <v>758</v>
      </c>
      <c r="H66" s="14">
        <v>0.72</v>
      </c>
      <c r="I66" s="109">
        <f t="shared" si="1"/>
        <v>4.32</v>
      </c>
      <c r="J66" s="115"/>
    </row>
    <row r="67" spans="1:10" ht="348">
      <c r="A67" s="114"/>
      <c r="B67" s="107">
        <v>100</v>
      </c>
      <c r="C67" s="10" t="s">
        <v>764</v>
      </c>
      <c r="D67" s="118" t="s">
        <v>765</v>
      </c>
      <c r="E67" s="135"/>
      <c r="F67" s="136"/>
      <c r="G67" s="11" t="s">
        <v>766</v>
      </c>
      <c r="H67" s="14">
        <v>2.4700000000000002</v>
      </c>
      <c r="I67" s="109">
        <f t="shared" si="1"/>
        <v>247.00000000000003</v>
      </c>
      <c r="J67" s="115"/>
    </row>
    <row r="68" spans="1:10" ht="180">
      <c r="A68" s="114"/>
      <c r="B68" s="107">
        <v>5</v>
      </c>
      <c r="C68" s="10" t="s">
        <v>767</v>
      </c>
      <c r="D68" s="118" t="s">
        <v>25</v>
      </c>
      <c r="E68" s="135" t="s">
        <v>269</v>
      </c>
      <c r="F68" s="136"/>
      <c r="G68" s="11" t="s">
        <v>768</v>
      </c>
      <c r="H68" s="14">
        <v>1.98</v>
      </c>
      <c r="I68" s="109">
        <f t="shared" si="1"/>
        <v>9.9</v>
      </c>
      <c r="J68" s="115"/>
    </row>
    <row r="69" spans="1:10" ht="108">
      <c r="A69" s="114"/>
      <c r="B69" s="107">
        <v>20</v>
      </c>
      <c r="C69" s="10" t="s">
        <v>769</v>
      </c>
      <c r="D69" s="118" t="s">
        <v>27</v>
      </c>
      <c r="E69" s="135" t="s">
        <v>268</v>
      </c>
      <c r="F69" s="136"/>
      <c r="G69" s="11" t="s">
        <v>237</v>
      </c>
      <c r="H69" s="14">
        <v>2.13</v>
      </c>
      <c r="I69" s="109">
        <f t="shared" si="1"/>
        <v>42.599999999999994</v>
      </c>
      <c r="J69" s="115"/>
    </row>
    <row r="70" spans="1:10" ht="108">
      <c r="A70" s="114"/>
      <c r="B70" s="107">
        <v>10</v>
      </c>
      <c r="C70" s="10" t="s">
        <v>769</v>
      </c>
      <c r="D70" s="118" t="s">
        <v>27</v>
      </c>
      <c r="E70" s="135" t="s">
        <v>311</v>
      </c>
      <c r="F70" s="136"/>
      <c r="G70" s="11" t="s">
        <v>237</v>
      </c>
      <c r="H70" s="14">
        <v>2.13</v>
      </c>
      <c r="I70" s="109">
        <f t="shared" si="1"/>
        <v>21.299999999999997</v>
      </c>
      <c r="J70" s="115"/>
    </row>
    <row r="71" spans="1:10" ht="108">
      <c r="A71" s="114"/>
      <c r="B71" s="107">
        <v>10</v>
      </c>
      <c r="C71" s="10" t="s">
        <v>769</v>
      </c>
      <c r="D71" s="118" t="s">
        <v>28</v>
      </c>
      <c r="E71" s="135" t="s">
        <v>268</v>
      </c>
      <c r="F71" s="136"/>
      <c r="G71" s="11" t="s">
        <v>237</v>
      </c>
      <c r="H71" s="14">
        <v>2.13</v>
      </c>
      <c r="I71" s="109">
        <f t="shared" si="1"/>
        <v>21.299999999999997</v>
      </c>
      <c r="J71" s="115"/>
    </row>
    <row r="72" spans="1:10" ht="84">
      <c r="A72" s="114"/>
      <c r="B72" s="107">
        <v>50</v>
      </c>
      <c r="C72" s="10" t="s">
        <v>770</v>
      </c>
      <c r="D72" s="118" t="s">
        <v>26</v>
      </c>
      <c r="E72" s="135"/>
      <c r="F72" s="136"/>
      <c r="G72" s="11" t="s">
        <v>771</v>
      </c>
      <c r="H72" s="14">
        <v>1.03</v>
      </c>
      <c r="I72" s="109">
        <f t="shared" si="1"/>
        <v>51.5</v>
      </c>
      <c r="J72" s="115"/>
    </row>
    <row r="73" spans="1:10" ht="72">
      <c r="A73" s="114"/>
      <c r="B73" s="107">
        <v>200</v>
      </c>
      <c r="C73" s="10" t="s">
        <v>772</v>
      </c>
      <c r="D73" s="118" t="s">
        <v>25</v>
      </c>
      <c r="E73" s="135"/>
      <c r="F73" s="136"/>
      <c r="G73" s="11" t="s">
        <v>773</v>
      </c>
      <c r="H73" s="14">
        <v>2.37</v>
      </c>
      <c r="I73" s="109">
        <f t="shared" si="1"/>
        <v>474</v>
      </c>
      <c r="J73" s="115"/>
    </row>
    <row r="74" spans="1:10" ht="192">
      <c r="A74" s="114"/>
      <c r="B74" s="107">
        <v>5</v>
      </c>
      <c r="C74" s="10" t="s">
        <v>774</v>
      </c>
      <c r="D74" s="118" t="s">
        <v>708</v>
      </c>
      <c r="E74" s="135"/>
      <c r="F74" s="136"/>
      <c r="G74" s="11" t="s">
        <v>775</v>
      </c>
      <c r="H74" s="14">
        <v>4.29</v>
      </c>
      <c r="I74" s="109">
        <f t="shared" si="1"/>
        <v>21.45</v>
      </c>
      <c r="J74" s="115"/>
    </row>
    <row r="75" spans="1:10" ht="192">
      <c r="A75" s="114"/>
      <c r="B75" s="107">
        <v>5</v>
      </c>
      <c r="C75" s="10" t="s">
        <v>774</v>
      </c>
      <c r="D75" s="118" t="s">
        <v>776</v>
      </c>
      <c r="E75" s="135"/>
      <c r="F75" s="136"/>
      <c r="G75" s="11" t="s">
        <v>775</v>
      </c>
      <c r="H75" s="14">
        <v>4.29</v>
      </c>
      <c r="I75" s="109">
        <f t="shared" si="1"/>
        <v>21.45</v>
      </c>
      <c r="J75" s="115"/>
    </row>
    <row r="76" spans="1:10" ht="192">
      <c r="A76" s="114"/>
      <c r="B76" s="107">
        <v>5</v>
      </c>
      <c r="C76" s="10" t="s">
        <v>774</v>
      </c>
      <c r="D76" s="118" t="s">
        <v>777</v>
      </c>
      <c r="E76" s="135"/>
      <c r="F76" s="136"/>
      <c r="G76" s="11" t="s">
        <v>775</v>
      </c>
      <c r="H76" s="14">
        <v>4.29</v>
      </c>
      <c r="I76" s="109">
        <f t="shared" si="1"/>
        <v>21.45</v>
      </c>
      <c r="J76" s="115"/>
    </row>
    <row r="77" spans="1:10" ht="192">
      <c r="A77" s="114"/>
      <c r="B77" s="107">
        <v>5</v>
      </c>
      <c r="C77" s="10" t="s">
        <v>774</v>
      </c>
      <c r="D77" s="118" t="s">
        <v>778</v>
      </c>
      <c r="E77" s="135"/>
      <c r="F77" s="136"/>
      <c r="G77" s="11" t="s">
        <v>775</v>
      </c>
      <c r="H77" s="14">
        <v>4.29</v>
      </c>
      <c r="I77" s="109">
        <f t="shared" si="1"/>
        <v>21.45</v>
      </c>
      <c r="J77" s="115"/>
    </row>
    <row r="78" spans="1:10" ht="204">
      <c r="A78" s="114"/>
      <c r="B78" s="107">
        <v>5</v>
      </c>
      <c r="C78" s="10" t="s">
        <v>779</v>
      </c>
      <c r="D78" s="118" t="s">
        <v>780</v>
      </c>
      <c r="E78" s="135"/>
      <c r="F78" s="136"/>
      <c r="G78" s="11" t="s">
        <v>781</v>
      </c>
      <c r="H78" s="14">
        <v>7.75</v>
      </c>
      <c r="I78" s="109">
        <f t="shared" si="1"/>
        <v>38.75</v>
      </c>
      <c r="J78" s="115"/>
    </row>
    <row r="79" spans="1:10" ht="204">
      <c r="A79" s="114"/>
      <c r="B79" s="107">
        <v>5</v>
      </c>
      <c r="C79" s="10" t="s">
        <v>779</v>
      </c>
      <c r="D79" s="118" t="s">
        <v>708</v>
      </c>
      <c r="E79" s="135"/>
      <c r="F79" s="136"/>
      <c r="G79" s="11" t="s">
        <v>781</v>
      </c>
      <c r="H79" s="14">
        <v>8.14</v>
      </c>
      <c r="I79" s="109">
        <f t="shared" si="1"/>
        <v>40.700000000000003</v>
      </c>
      <c r="J79" s="115"/>
    </row>
    <row r="80" spans="1:10" ht="204">
      <c r="A80" s="114"/>
      <c r="B80" s="107">
        <v>5</v>
      </c>
      <c r="C80" s="10" t="s">
        <v>779</v>
      </c>
      <c r="D80" s="118" t="s">
        <v>776</v>
      </c>
      <c r="E80" s="135"/>
      <c r="F80" s="136"/>
      <c r="G80" s="11" t="s">
        <v>781</v>
      </c>
      <c r="H80" s="14">
        <v>8.14</v>
      </c>
      <c r="I80" s="109">
        <f t="shared" si="1"/>
        <v>40.700000000000003</v>
      </c>
      <c r="J80" s="115"/>
    </row>
    <row r="81" spans="1:10" ht="204">
      <c r="A81" s="114"/>
      <c r="B81" s="107">
        <v>5</v>
      </c>
      <c r="C81" s="10" t="s">
        <v>779</v>
      </c>
      <c r="D81" s="118" t="s">
        <v>777</v>
      </c>
      <c r="E81" s="135"/>
      <c r="F81" s="136"/>
      <c r="G81" s="11" t="s">
        <v>781</v>
      </c>
      <c r="H81" s="14">
        <v>8.14</v>
      </c>
      <c r="I81" s="109">
        <f t="shared" si="1"/>
        <v>40.700000000000003</v>
      </c>
      <c r="J81" s="115"/>
    </row>
    <row r="82" spans="1:10" ht="204">
      <c r="A82" s="114"/>
      <c r="B82" s="107">
        <v>5</v>
      </c>
      <c r="C82" s="10" t="s">
        <v>779</v>
      </c>
      <c r="D82" s="118" t="s">
        <v>778</v>
      </c>
      <c r="E82" s="135"/>
      <c r="F82" s="136"/>
      <c r="G82" s="11" t="s">
        <v>781</v>
      </c>
      <c r="H82" s="14">
        <v>8.14</v>
      </c>
      <c r="I82" s="109">
        <f t="shared" si="1"/>
        <v>40.700000000000003</v>
      </c>
      <c r="J82" s="115"/>
    </row>
    <row r="83" spans="1:10" ht="132">
      <c r="A83" s="114"/>
      <c r="B83" s="107">
        <v>15</v>
      </c>
      <c r="C83" s="10" t="s">
        <v>782</v>
      </c>
      <c r="D83" s="118" t="s">
        <v>93</v>
      </c>
      <c r="E83" s="135"/>
      <c r="F83" s="136"/>
      <c r="G83" s="11" t="s">
        <v>783</v>
      </c>
      <c r="H83" s="14">
        <v>0.7</v>
      </c>
      <c r="I83" s="109">
        <f t="shared" si="1"/>
        <v>10.5</v>
      </c>
      <c r="J83" s="115"/>
    </row>
    <row r="84" spans="1:10" ht="132">
      <c r="A84" s="114"/>
      <c r="B84" s="107">
        <v>5</v>
      </c>
      <c r="C84" s="10" t="s">
        <v>782</v>
      </c>
      <c r="D84" s="118" t="s">
        <v>48</v>
      </c>
      <c r="E84" s="135"/>
      <c r="F84" s="136"/>
      <c r="G84" s="11" t="s">
        <v>783</v>
      </c>
      <c r="H84" s="14">
        <v>0.7</v>
      </c>
      <c r="I84" s="109">
        <f t="shared" si="1"/>
        <v>3.5</v>
      </c>
      <c r="J84" s="115"/>
    </row>
    <row r="85" spans="1:10" ht="132">
      <c r="A85" s="114"/>
      <c r="B85" s="107">
        <v>2</v>
      </c>
      <c r="C85" s="10" t="s">
        <v>782</v>
      </c>
      <c r="D85" s="118" t="s">
        <v>784</v>
      </c>
      <c r="E85" s="135"/>
      <c r="F85" s="136"/>
      <c r="G85" s="11" t="s">
        <v>783</v>
      </c>
      <c r="H85" s="14">
        <v>1.23</v>
      </c>
      <c r="I85" s="109">
        <f t="shared" si="1"/>
        <v>2.46</v>
      </c>
      <c r="J85" s="115"/>
    </row>
    <row r="86" spans="1:10" ht="132">
      <c r="A86" s="114"/>
      <c r="B86" s="107">
        <v>2</v>
      </c>
      <c r="C86" s="10" t="s">
        <v>782</v>
      </c>
      <c r="D86" s="118" t="s">
        <v>785</v>
      </c>
      <c r="E86" s="135"/>
      <c r="F86" s="136"/>
      <c r="G86" s="11" t="s">
        <v>783</v>
      </c>
      <c r="H86" s="14">
        <v>1.37</v>
      </c>
      <c r="I86" s="109">
        <f t="shared" ref="I86:I108" si="2">H86*B86</f>
        <v>2.74</v>
      </c>
      <c r="J86" s="115"/>
    </row>
    <row r="87" spans="1:10" ht="132">
      <c r="A87" s="114"/>
      <c r="B87" s="107">
        <v>10</v>
      </c>
      <c r="C87" s="10" t="s">
        <v>786</v>
      </c>
      <c r="D87" s="118" t="s">
        <v>651</v>
      </c>
      <c r="E87" s="135"/>
      <c r="F87" s="136"/>
      <c r="G87" s="11" t="s">
        <v>787</v>
      </c>
      <c r="H87" s="14">
        <v>0.6</v>
      </c>
      <c r="I87" s="109">
        <f t="shared" si="2"/>
        <v>6</v>
      </c>
      <c r="J87" s="115"/>
    </row>
    <row r="88" spans="1:10" ht="132">
      <c r="A88" s="114"/>
      <c r="B88" s="107">
        <v>10</v>
      </c>
      <c r="C88" s="10" t="s">
        <v>786</v>
      </c>
      <c r="D88" s="118" t="s">
        <v>25</v>
      </c>
      <c r="E88" s="135"/>
      <c r="F88" s="136"/>
      <c r="G88" s="11" t="s">
        <v>787</v>
      </c>
      <c r="H88" s="14">
        <v>0.6</v>
      </c>
      <c r="I88" s="109">
        <f t="shared" si="2"/>
        <v>6</v>
      </c>
      <c r="J88" s="115"/>
    </row>
    <row r="89" spans="1:10" ht="132">
      <c r="A89" s="114"/>
      <c r="B89" s="107">
        <v>10</v>
      </c>
      <c r="C89" s="10" t="s">
        <v>786</v>
      </c>
      <c r="D89" s="118" t="s">
        <v>27</v>
      </c>
      <c r="E89" s="135"/>
      <c r="F89" s="136"/>
      <c r="G89" s="11" t="s">
        <v>787</v>
      </c>
      <c r="H89" s="14">
        <v>0.6</v>
      </c>
      <c r="I89" s="109">
        <f t="shared" si="2"/>
        <v>6</v>
      </c>
      <c r="J89" s="115"/>
    </row>
    <row r="90" spans="1:10" ht="132">
      <c r="A90" s="114"/>
      <c r="B90" s="107">
        <v>5</v>
      </c>
      <c r="C90" s="10" t="s">
        <v>786</v>
      </c>
      <c r="D90" s="118" t="s">
        <v>28</v>
      </c>
      <c r="E90" s="135"/>
      <c r="F90" s="136"/>
      <c r="G90" s="11" t="s">
        <v>787</v>
      </c>
      <c r="H90" s="14">
        <v>0.79</v>
      </c>
      <c r="I90" s="109">
        <f t="shared" si="2"/>
        <v>3.95</v>
      </c>
      <c r="J90" s="115"/>
    </row>
    <row r="91" spans="1:10" ht="132">
      <c r="A91" s="114"/>
      <c r="B91" s="107">
        <v>2</v>
      </c>
      <c r="C91" s="10" t="s">
        <v>786</v>
      </c>
      <c r="D91" s="118" t="s">
        <v>33</v>
      </c>
      <c r="E91" s="135"/>
      <c r="F91" s="136"/>
      <c r="G91" s="11" t="s">
        <v>787</v>
      </c>
      <c r="H91" s="14">
        <v>1.23</v>
      </c>
      <c r="I91" s="109">
        <f t="shared" si="2"/>
        <v>2.46</v>
      </c>
      <c r="J91" s="115"/>
    </row>
    <row r="92" spans="1:10" ht="132">
      <c r="A92" s="114"/>
      <c r="B92" s="107">
        <v>2</v>
      </c>
      <c r="C92" s="10" t="s">
        <v>786</v>
      </c>
      <c r="D92" s="118" t="s">
        <v>34</v>
      </c>
      <c r="E92" s="135"/>
      <c r="F92" s="136"/>
      <c r="G92" s="11" t="s">
        <v>787</v>
      </c>
      <c r="H92" s="14">
        <v>1.23</v>
      </c>
      <c r="I92" s="109">
        <f t="shared" si="2"/>
        <v>2.46</v>
      </c>
      <c r="J92" s="115"/>
    </row>
    <row r="93" spans="1:10" ht="132">
      <c r="A93" s="114"/>
      <c r="B93" s="107">
        <v>5</v>
      </c>
      <c r="C93" s="10" t="s">
        <v>786</v>
      </c>
      <c r="D93" s="118" t="s">
        <v>37</v>
      </c>
      <c r="E93" s="135"/>
      <c r="F93" s="136"/>
      <c r="G93" s="11" t="s">
        <v>787</v>
      </c>
      <c r="H93" s="14">
        <v>1.23</v>
      </c>
      <c r="I93" s="109">
        <f t="shared" si="2"/>
        <v>6.15</v>
      </c>
      <c r="J93" s="115"/>
    </row>
    <row r="94" spans="1:10" ht="132">
      <c r="A94" s="114"/>
      <c r="B94" s="107">
        <v>3</v>
      </c>
      <c r="C94" s="10" t="s">
        <v>786</v>
      </c>
      <c r="D94" s="118" t="s">
        <v>41</v>
      </c>
      <c r="E94" s="135"/>
      <c r="F94" s="136"/>
      <c r="G94" s="11" t="s">
        <v>787</v>
      </c>
      <c r="H94" s="14">
        <v>1.63</v>
      </c>
      <c r="I94" s="109">
        <f t="shared" si="2"/>
        <v>4.8899999999999997</v>
      </c>
      <c r="J94" s="115"/>
    </row>
    <row r="95" spans="1:10" ht="132">
      <c r="A95" s="114"/>
      <c r="B95" s="107">
        <v>5</v>
      </c>
      <c r="C95" s="10" t="s">
        <v>786</v>
      </c>
      <c r="D95" s="118" t="s">
        <v>49</v>
      </c>
      <c r="E95" s="135"/>
      <c r="F95" s="136"/>
      <c r="G95" s="11" t="s">
        <v>787</v>
      </c>
      <c r="H95" s="14">
        <v>0.79</v>
      </c>
      <c r="I95" s="109">
        <f t="shared" si="2"/>
        <v>3.95</v>
      </c>
      <c r="J95" s="115"/>
    </row>
    <row r="96" spans="1:10" ht="132">
      <c r="A96" s="114"/>
      <c r="B96" s="107">
        <v>10</v>
      </c>
      <c r="C96" s="10" t="s">
        <v>788</v>
      </c>
      <c r="D96" s="118"/>
      <c r="E96" s="135"/>
      <c r="F96" s="136"/>
      <c r="G96" s="11" t="s">
        <v>789</v>
      </c>
      <c r="H96" s="14">
        <v>1.98</v>
      </c>
      <c r="I96" s="109">
        <f t="shared" si="2"/>
        <v>19.8</v>
      </c>
      <c r="J96" s="115"/>
    </row>
    <row r="97" spans="1:10" ht="192">
      <c r="A97" s="114"/>
      <c r="B97" s="107">
        <v>1</v>
      </c>
      <c r="C97" s="10" t="s">
        <v>790</v>
      </c>
      <c r="D97" s="118" t="s">
        <v>214</v>
      </c>
      <c r="E97" s="135"/>
      <c r="F97" s="136"/>
      <c r="G97" s="11" t="s">
        <v>791</v>
      </c>
      <c r="H97" s="14">
        <v>2.92</v>
      </c>
      <c r="I97" s="109">
        <f t="shared" si="2"/>
        <v>2.92</v>
      </c>
      <c r="J97" s="115"/>
    </row>
    <row r="98" spans="1:10" ht="192">
      <c r="A98" s="114"/>
      <c r="B98" s="107">
        <v>1</v>
      </c>
      <c r="C98" s="10" t="s">
        <v>790</v>
      </c>
      <c r="D98" s="118" t="s">
        <v>310</v>
      </c>
      <c r="E98" s="135"/>
      <c r="F98" s="136"/>
      <c r="G98" s="11" t="s">
        <v>791</v>
      </c>
      <c r="H98" s="14">
        <v>2.92</v>
      </c>
      <c r="I98" s="109">
        <f t="shared" si="2"/>
        <v>2.92</v>
      </c>
      <c r="J98" s="115"/>
    </row>
    <row r="99" spans="1:10" ht="192">
      <c r="A99" s="114"/>
      <c r="B99" s="107">
        <v>1</v>
      </c>
      <c r="C99" s="10" t="s">
        <v>790</v>
      </c>
      <c r="D99" s="118" t="s">
        <v>269</v>
      </c>
      <c r="E99" s="135"/>
      <c r="F99" s="136"/>
      <c r="G99" s="11" t="s">
        <v>791</v>
      </c>
      <c r="H99" s="14">
        <v>2.92</v>
      </c>
      <c r="I99" s="109">
        <f t="shared" si="2"/>
        <v>2.92</v>
      </c>
      <c r="J99" s="115"/>
    </row>
    <row r="100" spans="1:10" ht="192">
      <c r="A100" s="114"/>
      <c r="B100" s="107">
        <v>1</v>
      </c>
      <c r="C100" s="10" t="s">
        <v>790</v>
      </c>
      <c r="D100" s="118" t="s">
        <v>311</v>
      </c>
      <c r="E100" s="135"/>
      <c r="F100" s="136"/>
      <c r="G100" s="11" t="s">
        <v>791</v>
      </c>
      <c r="H100" s="14">
        <v>2.92</v>
      </c>
      <c r="I100" s="109">
        <f t="shared" si="2"/>
        <v>2.92</v>
      </c>
      <c r="J100" s="115"/>
    </row>
    <row r="101" spans="1:10" ht="192">
      <c r="A101" s="114"/>
      <c r="B101" s="107">
        <v>3</v>
      </c>
      <c r="C101" s="10" t="s">
        <v>792</v>
      </c>
      <c r="D101" s="118" t="s">
        <v>107</v>
      </c>
      <c r="E101" s="135"/>
      <c r="F101" s="136"/>
      <c r="G101" s="11" t="s">
        <v>793</v>
      </c>
      <c r="H101" s="14">
        <v>3.23</v>
      </c>
      <c r="I101" s="109">
        <f t="shared" si="2"/>
        <v>9.69</v>
      </c>
      <c r="J101" s="115"/>
    </row>
    <row r="102" spans="1:10" ht="192">
      <c r="A102" s="114"/>
      <c r="B102" s="107">
        <v>1</v>
      </c>
      <c r="C102" s="10" t="s">
        <v>792</v>
      </c>
      <c r="D102" s="118" t="s">
        <v>214</v>
      </c>
      <c r="E102" s="135"/>
      <c r="F102" s="136"/>
      <c r="G102" s="11" t="s">
        <v>793</v>
      </c>
      <c r="H102" s="14">
        <v>3.23</v>
      </c>
      <c r="I102" s="109">
        <f t="shared" si="2"/>
        <v>3.23</v>
      </c>
      <c r="J102" s="115"/>
    </row>
    <row r="103" spans="1:10" ht="192">
      <c r="A103" s="114"/>
      <c r="B103" s="107">
        <v>1</v>
      </c>
      <c r="C103" s="10" t="s">
        <v>794</v>
      </c>
      <c r="D103" s="118" t="s">
        <v>269</v>
      </c>
      <c r="E103" s="135"/>
      <c r="F103" s="136"/>
      <c r="G103" s="11" t="s">
        <v>795</v>
      </c>
      <c r="H103" s="14">
        <v>3.43</v>
      </c>
      <c r="I103" s="109">
        <f t="shared" si="2"/>
        <v>3.43</v>
      </c>
      <c r="J103" s="115"/>
    </row>
    <row r="104" spans="1:10" ht="144">
      <c r="A104" s="114"/>
      <c r="B104" s="107">
        <v>10</v>
      </c>
      <c r="C104" s="10" t="s">
        <v>796</v>
      </c>
      <c r="D104" s="118" t="s">
        <v>210</v>
      </c>
      <c r="E104" s="135"/>
      <c r="F104" s="136"/>
      <c r="G104" s="11" t="s">
        <v>797</v>
      </c>
      <c r="H104" s="14">
        <v>3.24</v>
      </c>
      <c r="I104" s="109">
        <f t="shared" si="2"/>
        <v>32.400000000000006</v>
      </c>
      <c r="J104" s="115"/>
    </row>
    <row r="105" spans="1:10" ht="144">
      <c r="A105" s="114"/>
      <c r="B105" s="107">
        <v>10</v>
      </c>
      <c r="C105" s="10" t="s">
        <v>798</v>
      </c>
      <c r="D105" s="118" t="s">
        <v>799</v>
      </c>
      <c r="E105" s="135"/>
      <c r="F105" s="136"/>
      <c r="G105" s="11" t="s">
        <v>800</v>
      </c>
      <c r="H105" s="14">
        <v>5.25</v>
      </c>
      <c r="I105" s="109">
        <f t="shared" si="2"/>
        <v>52.5</v>
      </c>
      <c r="J105" s="115"/>
    </row>
    <row r="106" spans="1:10" ht="180">
      <c r="A106" s="114"/>
      <c r="B106" s="107">
        <v>50</v>
      </c>
      <c r="C106" s="10" t="s">
        <v>801</v>
      </c>
      <c r="D106" s="118" t="s">
        <v>67</v>
      </c>
      <c r="E106" s="135"/>
      <c r="F106" s="136"/>
      <c r="G106" s="11" t="s">
        <v>802</v>
      </c>
      <c r="H106" s="14">
        <v>1.23</v>
      </c>
      <c r="I106" s="109">
        <f t="shared" si="2"/>
        <v>61.5</v>
      </c>
      <c r="J106" s="115"/>
    </row>
    <row r="107" spans="1:10" ht="108">
      <c r="A107" s="114"/>
      <c r="B107" s="107">
        <v>15</v>
      </c>
      <c r="C107" s="10" t="s">
        <v>803</v>
      </c>
      <c r="D107" s="118" t="s">
        <v>583</v>
      </c>
      <c r="E107" s="135"/>
      <c r="F107" s="136"/>
      <c r="G107" s="11" t="s">
        <v>804</v>
      </c>
      <c r="H107" s="14">
        <v>0.73</v>
      </c>
      <c r="I107" s="109">
        <f t="shared" si="2"/>
        <v>10.95</v>
      </c>
      <c r="J107" s="115"/>
    </row>
    <row r="108" spans="1:10" ht="108">
      <c r="A108" s="114"/>
      <c r="B108" s="108">
        <v>5</v>
      </c>
      <c r="C108" s="12" t="s">
        <v>805</v>
      </c>
      <c r="D108" s="119"/>
      <c r="E108" s="133"/>
      <c r="F108" s="134"/>
      <c r="G108" s="13" t="s">
        <v>806</v>
      </c>
      <c r="H108" s="15">
        <v>4.87</v>
      </c>
      <c r="I108" s="110">
        <f t="shared" si="2"/>
        <v>24.35</v>
      </c>
      <c r="J108" s="115"/>
    </row>
  </sheetData>
  <mergeCells count="91">
    <mergeCell ref="I10:I11"/>
    <mergeCell ref="I14:I15"/>
    <mergeCell ref="E20:F20"/>
    <mergeCell ref="E21:F21"/>
    <mergeCell ref="E22:F22"/>
    <mergeCell ref="E23:F23"/>
    <mergeCell ref="E30:F30"/>
    <mergeCell ref="E31:F31"/>
    <mergeCell ref="E32:F32"/>
    <mergeCell ref="E24:F24"/>
    <mergeCell ref="E25:F25"/>
    <mergeCell ref="E26:F26"/>
    <mergeCell ref="E27:F27"/>
    <mergeCell ref="E28:F28"/>
    <mergeCell ref="E29:F29"/>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95:F95"/>
    <mergeCell ref="E96:F96"/>
    <mergeCell ref="E97:F97"/>
    <mergeCell ref="E98:F98"/>
    <mergeCell ref="E99:F99"/>
    <mergeCell ref="E100:F100"/>
    <mergeCell ref="E101:F101"/>
    <mergeCell ref="E102:F102"/>
    <mergeCell ref="E108:F108"/>
    <mergeCell ref="E103:F103"/>
    <mergeCell ref="E104:F104"/>
    <mergeCell ref="E105:F105"/>
    <mergeCell ref="E106:F106"/>
    <mergeCell ref="E107:F10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20"/>
  <sheetViews>
    <sheetView zoomScale="90" zoomScaleNormal="90" workbookViewId="0">
      <selection activeCell="R27" sqref="R27"/>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2893.989999999998</v>
      </c>
      <c r="O2" t="s">
        <v>182</v>
      </c>
    </row>
    <row r="3" spans="1:15" ht="12.75" customHeight="1">
      <c r="A3" s="114"/>
      <c r="B3" s="121" t="s">
        <v>135</v>
      </c>
      <c r="C3" s="120"/>
      <c r="D3" s="120"/>
      <c r="E3" s="120"/>
      <c r="F3" s="120"/>
      <c r="G3" s="120"/>
      <c r="H3" s="120"/>
      <c r="I3" s="120"/>
      <c r="J3" s="120"/>
      <c r="K3" s="120"/>
      <c r="L3" s="115"/>
      <c r="N3">
        <v>2893.989999999998</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709</v>
      </c>
      <c r="C10" s="120"/>
      <c r="D10" s="120"/>
      <c r="E10" s="120"/>
      <c r="F10" s="115"/>
      <c r="G10" s="116"/>
      <c r="H10" s="116" t="s">
        <v>709</v>
      </c>
      <c r="I10" s="120"/>
      <c r="J10" s="120"/>
      <c r="K10" s="137">
        <f>IF(Invoice!J10&lt;&gt;"",Invoice!J10,"")</f>
        <v>51589</v>
      </c>
      <c r="L10" s="115"/>
    </row>
    <row r="11" spans="1:15" ht="12.75" customHeight="1">
      <c r="A11" s="114"/>
      <c r="B11" s="114" t="s">
        <v>710</v>
      </c>
      <c r="C11" s="120"/>
      <c r="D11" s="120"/>
      <c r="E11" s="120"/>
      <c r="F11" s="115"/>
      <c r="G11" s="116"/>
      <c r="H11" s="116" t="s">
        <v>710</v>
      </c>
      <c r="I11" s="120"/>
      <c r="J11" s="120"/>
      <c r="K11" s="138"/>
      <c r="L11" s="115"/>
    </row>
    <row r="12" spans="1:15" ht="12.75" customHeight="1">
      <c r="A12" s="114"/>
      <c r="B12" s="114" t="s">
        <v>711</v>
      </c>
      <c r="C12" s="120"/>
      <c r="D12" s="120"/>
      <c r="E12" s="120"/>
      <c r="F12" s="115"/>
      <c r="G12" s="116"/>
      <c r="H12" s="116" t="s">
        <v>711</v>
      </c>
      <c r="I12" s="120"/>
      <c r="J12" s="120"/>
      <c r="K12" s="120"/>
      <c r="L12" s="115"/>
    </row>
    <row r="13" spans="1:15" ht="12.75" customHeight="1">
      <c r="A13" s="114"/>
      <c r="B13" s="114" t="s">
        <v>712</v>
      </c>
      <c r="C13" s="120"/>
      <c r="D13" s="120"/>
      <c r="E13" s="120"/>
      <c r="F13" s="115"/>
      <c r="G13" s="116"/>
      <c r="H13" s="116" t="s">
        <v>712</v>
      </c>
      <c r="I13" s="120"/>
      <c r="J13" s="120"/>
      <c r="K13" s="99" t="s">
        <v>11</v>
      </c>
      <c r="L13" s="115"/>
    </row>
    <row r="14" spans="1:15" ht="15" customHeight="1">
      <c r="A14" s="114"/>
      <c r="B14" s="114" t="s">
        <v>713</v>
      </c>
      <c r="C14" s="120"/>
      <c r="D14" s="120"/>
      <c r="E14" s="120"/>
      <c r="F14" s="115"/>
      <c r="G14" s="116"/>
      <c r="H14" s="116" t="s">
        <v>713</v>
      </c>
      <c r="I14" s="120"/>
      <c r="J14" s="120"/>
      <c r="K14" s="139">
        <f>Invoice!J14</f>
        <v>45197</v>
      </c>
      <c r="L14" s="115"/>
    </row>
    <row r="15" spans="1:15" ht="15" customHeight="1">
      <c r="A15" s="114"/>
      <c r="B15" s="131" t="s">
        <v>840</v>
      </c>
      <c r="C15" s="7"/>
      <c r="D15" s="7"/>
      <c r="E15" s="7"/>
      <c r="F15" s="8"/>
      <c r="G15" s="116"/>
      <c r="H15" s="131" t="s">
        <v>840</v>
      </c>
      <c r="I15" s="120"/>
      <c r="J15" s="120"/>
      <c r="K15" s="140"/>
      <c r="L15" s="115"/>
    </row>
    <row r="16" spans="1:15" ht="15" customHeight="1">
      <c r="A16" s="114"/>
      <c r="B16" s="120"/>
      <c r="C16" s="120"/>
      <c r="D16" s="120"/>
      <c r="E16" s="120"/>
      <c r="F16" s="120"/>
      <c r="G16" s="120"/>
      <c r="H16" s="120"/>
      <c r="I16" s="123" t="s">
        <v>142</v>
      </c>
      <c r="J16" s="123" t="s">
        <v>142</v>
      </c>
      <c r="K16" s="129">
        <v>40162</v>
      </c>
      <c r="L16" s="115"/>
    </row>
    <row r="17" spans="1:12" ht="12.75" customHeight="1">
      <c r="A17" s="114"/>
      <c r="B17" s="120" t="s">
        <v>714</v>
      </c>
      <c r="C17" s="120"/>
      <c r="D17" s="120"/>
      <c r="E17" s="120"/>
      <c r="F17" s="120"/>
      <c r="G17" s="120"/>
      <c r="H17" s="120"/>
      <c r="I17" s="123" t="s">
        <v>143</v>
      </c>
      <c r="J17" s="123" t="s">
        <v>143</v>
      </c>
      <c r="K17" s="129" t="str">
        <f>IF(Invoice!J17&lt;&gt;"",Invoice!J17,"")</f>
        <v>Sunny</v>
      </c>
      <c r="L17" s="115"/>
    </row>
    <row r="18" spans="1:12" ht="18" customHeight="1">
      <c r="A18" s="114"/>
      <c r="B18" s="120" t="s">
        <v>715</v>
      </c>
      <c r="C18" s="120"/>
      <c r="D18" s="120"/>
      <c r="E18" s="120"/>
      <c r="F18" s="120"/>
      <c r="G18" s="120"/>
      <c r="H18" s="120"/>
      <c r="I18" s="122" t="s">
        <v>258</v>
      </c>
      <c r="J18" s="122" t="s">
        <v>258</v>
      </c>
      <c r="K18" s="104" t="s">
        <v>133</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1" t="s">
        <v>201</v>
      </c>
      <c r="G20" s="142"/>
      <c r="H20" s="100" t="s">
        <v>169</v>
      </c>
      <c r="I20" s="100" t="s">
        <v>202</v>
      </c>
      <c r="J20" s="100" t="s">
        <v>202</v>
      </c>
      <c r="K20" s="100" t="s">
        <v>21</v>
      </c>
      <c r="L20" s="115"/>
    </row>
    <row r="21" spans="1:12" ht="38.25">
      <c r="A21" s="114"/>
      <c r="B21" s="105"/>
      <c r="C21" s="105"/>
      <c r="D21" s="105"/>
      <c r="E21" s="106"/>
      <c r="F21" s="143"/>
      <c r="G21" s="144"/>
      <c r="H21" s="132" t="s">
        <v>841</v>
      </c>
      <c r="I21" s="105"/>
      <c r="J21" s="105"/>
      <c r="K21" s="105"/>
      <c r="L21" s="115"/>
    </row>
    <row r="22" spans="1:12" ht="24" customHeight="1">
      <c r="A22" s="114"/>
      <c r="B22" s="107">
        <f>'Tax Invoice'!D18</f>
        <v>20</v>
      </c>
      <c r="C22" s="10" t="s">
        <v>716</v>
      </c>
      <c r="D22" s="10" t="s">
        <v>716</v>
      </c>
      <c r="E22" s="118" t="s">
        <v>717</v>
      </c>
      <c r="F22" s="135" t="s">
        <v>23</v>
      </c>
      <c r="G22" s="136"/>
      <c r="H22" s="11" t="s">
        <v>718</v>
      </c>
      <c r="I22" s="14">
        <f t="shared" ref="I22:I53" si="0">ROUNDUP(J22*$N$1,2)</f>
        <v>0.19</v>
      </c>
      <c r="J22" s="14">
        <v>0.19</v>
      </c>
      <c r="K22" s="109">
        <f t="shared" ref="K22:K53" si="1">I22*B22</f>
        <v>3.8</v>
      </c>
      <c r="L22" s="115"/>
    </row>
    <row r="23" spans="1:12" ht="12.75" customHeight="1">
      <c r="A23" s="114"/>
      <c r="B23" s="107">
        <f>'Tax Invoice'!D19</f>
        <v>100</v>
      </c>
      <c r="C23" s="10" t="s">
        <v>104</v>
      </c>
      <c r="D23" s="10" t="s">
        <v>807</v>
      </c>
      <c r="E23" s="118" t="s">
        <v>28</v>
      </c>
      <c r="F23" s="135"/>
      <c r="G23" s="136"/>
      <c r="H23" s="11" t="s">
        <v>719</v>
      </c>
      <c r="I23" s="14">
        <f t="shared" si="0"/>
        <v>0.17</v>
      </c>
      <c r="J23" s="14">
        <v>0.17</v>
      </c>
      <c r="K23" s="109">
        <f t="shared" si="1"/>
        <v>17</v>
      </c>
      <c r="L23" s="115"/>
    </row>
    <row r="24" spans="1:12" ht="12.75" customHeight="1">
      <c r="A24" s="114"/>
      <c r="B24" s="107">
        <f>'Tax Invoice'!D20</f>
        <v>20</v>
      </c>
      <c r="C24" s="10" t="s">
        <v>30</v>
      </c>
      <c r="D24" s="10" t="s">
        <v>808</v>
      </c>
      <c r="E24" s="118" t="s">
        <v>34</v>
      </c>
      <c r="F24" s="135"/>
      <c r="G24" s="136"/>
      <c r="H24" s="11" t="s">
        <v>720</v>
      </c>
      <c r="I24" s="14">
        <f t="shared" si="0"/>
        <v>0.25</v>
      </c>
      <c r="J24" s="14">
        <v>0.25</v>
      </c>
      <c r="K24" s="109">
        <f t="shared" si="1"/>
        <v>5</v>
      </c>
      <c r="L24" s="115"/>
    </row>
    <row r="25" spans="1:12" ht="12.75" customHeight="1">
      <c r="A25" s="114"/>
      <c r="B25" s="107">
        <f>'Tax Invoice'!D21</f>
        <v>30</v>
      </c>
      <c r="C25" s="10" t="s">
        <v>30</v>
      </c>
      <c r="D25" s="10" t="s">
        <v>808</v>
      </c>
      <c r="E25" s="118" t="s">
        <v>35</v>
      </c>
      <c r="F25" s="135"/>
      <c r="G25" s="136"/>
      <c r="H25" s="11" t="s">
        <v>720</v>
      </c>
      <c r="I25" s="14">
        <f t="shared" si="0"/>
        <v>0.25</v>
      </c>
      <c r="J25" s="14">
        <v>0.25</v>
      </c>
      <c r="K25" s="109">
        <f t="shared" si="1"/>
        <v>7.5</v>
      </c>
      <c r="L25" s="115"/>
    </row>
    <row r="26" spans="1:12" ht="12.75" customHeight="1">
      <c r="A26" s="114"/>
      <c r="B26" s="107">
        <f>'Tax Invoice'!D22</f>
        <v>20</v>
      </c>
      <c r="C26" s="10" t="s">
        <v>30</v>
      </c>
      <c r="D26" s="10" t="s">
        <v>808</v>
      </c>
      <c r="E26" s="118" t="s">
        <v>721</v>
      </c>
      <c r="F26" s="135"/>
      <c r="G26" s="136"/>
      <c r="H26" s="11" t="s">
        <v>720</v>
      </c>
      <c r="I26" s="14">
        <f t="shared" si="0"/>
        <v>0.25</v>
      </c>
      <c r="J26" s="14">
        <v>0.25</v>
      </c>
      <c r="K26" s="109">
        <f t="shared" si="1"/>
        <v>5</v>
      </c>
      <c r="L26" s="115"/>
    </row>
    <row r="27" spans="1:12" ht="24" customHeight="1">
      <c r="A27" s="114"/>
      <c r="B27" s="107">
        <f>'Tax Invoice'!D23</f>
        <v>50</v>
      </c>
      <c r="C27" s="10" t="s">
        <v>722</v>
      </c>
      <c r="D27" s="10" t="s">
        <v>809</v>
      </c>
      <c r="E27" s="118" t="s">
        <v>34</v>
      </c>
      <c r="F27" s="135"/>
      <c r="G27" s="136"/>
      <c r="H27" s="11" t="s">
        <v>723</v>
      </c>
      <c r="I27" s="14">
        <f t="shared" si="0"/>
        <v>0.25</v>
      </c>
      <c r="J27" s="14">
        <v>0.25</v>
      </c>
      <c r="K27" s="109">
        <f t="shared" si="1"/>
        <v>12.5</v>
      </c>
      <c r="L27" s="115"/>
    </row>
    <row r="28" spans="1:12" ht="24" customHeight="1">
      <c r="A28" s="114"/>
      <c r="B28" s="107">
        <f>'Tax Invoice'!D24</f>
        <v>50</v>
      </c>
      <c r="C28" s="10" t="s">
        <v>724</v>
      </c>
      <c r="D28" s="10" t="s">
        <v>724</v>
      </c>
      <c r="E28" s="118" t="s">
        <v>25</v>
      </c>
      <c r="F28" s="135" t="s">
        <v>107</v>
      </c>
      <c r="G28" s="136"/>
      <c r="H28" s="11" t="s">
        <v>725</v>
      </c>
      <c r="I28" s="14">
        <f t="shared" si="0"/>
        <v>0.39</v>
      </c>
      <c r="J28" s="14">
        <v>0.39</v>
      </c>
      <c r="K28" s="109">
        <f t="shared" si="1"/>
        <v>19.5</v>
      </c>
      <c r="L28" s="115"/>
    </row>
    <row r="29" spans="1:12" ht="24" customHeight="1">
      <c r="A29" s="114"/>
      <c r="B29" s="107">
        <f>'Tax Invoice'!D25</f>
        <v>10</v>
      </c>
      <c r="C29" s="10" t="s">
        <v>726</v>
      </c>
      <c r="D29" s="10" t="s">
        <v>726</v>
      </c>
      <c r="E29" s="118" t="s">
        <v>25</v>
      </c>
      <c r="F29" s="135" t="s">
        <v>269</v>
      </c>
      <c r="G29" s="136"/>
      <c r="H29" s="11" t="s">
        <v>727</v>
      </c>
      <c r="I29" s="14">
        <f t="shared" si="0"/>
        <v>0.39</v>
      </c>
      <c r="J29" s="14">
        <v>0.39</v>
      </c>
      <c r="K29" s="109">
        <f t="shared" si="1"/>
        <v>3.9000000000000004</v>
      </c>
      <c r="L29" s="115"/>
    </row>
    <row r="30" spans="1:12" ht="24" customHeight="1">
      <c r="A30" s="114"/>
      <c r="B30" s="107">
        <f>'Tax Invoice'!D26</f>
        <v>1</v>
      </c>
      <c r="C30" s="10" t="s">
        <v>728</v>
      </c>
      <c r="D30" s="10" t="s">
        <v>810</v>
      </c>
      <c r="E30" s="118" t="s">
        <v>242</v>
      </c>
      <c r="F30" s="135" t="s">
        <v>310</v>
      </c>
      <c r="G30" s="136"/>
      <c r="H30" s="11" t="s">
        <v>729</v>
      </c>
      <c r="I30" s="14">
        <f t="shared" si="0"/>
        <v>36</v>
      </c>
      <c r="J30" s="14">
        <v>36</v>
      </c>
      <c r="K30" s="109">
        <f t="shared" si="1"/>
        <v>36</v>
      </c>
      <c r="L30" s="115"/>
    </row>
    <row r="31" spans="1:12" ht="36" customHeight="1">
      <c r="A31" s="114"/>
      <c r="B31" s="107">
        <f>'Tax Invoice'!D27</f>
        <v>1</v>
      </c>
      <c r="C31" s="10" t="s">
        <v>730</v>
      </c>
      <c r="D31" s="10" t="s">
        <v>811</v>
      </c>
      <c r="E31" s="118" t="s">
        <v>242</v>
      </c>
      <c r="F31" s="135" t="s">
        <v>311</v>
      </c>
      <c r="G31" s="136"/>
      <c r="H31" s="11" t="s">
        <v>731</v>
      </c>
      <c r="I31" s="14">
        <f t="shared" si="0"/>
        <v>33.74</v>
      </c>
      <c r="J31" s="14">
        <v>33.74</v>
      </c>
      <c r="K31" s="109">
        <f t="shared" si="1"/>
        <v>33.74</v>
      </c>
      <c r="L31" s="115"/>
    </row>
    <row r="32" spans="1:12" ht="24" customHeight="1">
      <c r="A32" s="114"/>
      <c r="B32" s="107">
        <f>'Tax Invoice'!D28</f>
        <v>50</v>
      </c>
      <c r="C32" s="10" t="s">
        <v>662</v>
      </c>
      <c r="D32" s="10" t="s">
        <v>662</v>
      </c>
      <c r="E32" s="118" t="s">
        <v>25</v>
      </c>
      <c r="F32" s="135" t="s">
        <v>107</v>
      </c>
      <c r="G32" s="136"/>
      <c r="H32" s="11" t="s">
        <v>732</v>
      </c>
      <c r="I32" s="14">
        <f t="shared" si="0"/>
        <v>0.85</v>
      </c>
      <c r="J32" s="14">
        <v>0.85</v>
      </c>
      <c r="K32" s="109">
        <f t="shared" si="1"/>
        <v>42.5</v>
      </c>
      <c r="L32" s="115"/>
    </row>
    <row r="33" spans="1:12" ht="24" customHeight="1">
      <c r="A33" s="114"/>
      <c r="B33" s="107">
        <f>'Tax Invoice'!D29</f>
        <v>50</v>
      </c>
      <c r="C33" s="10" t="s">
        <v>662</v>
      </c>
      <c r="D33" s="10" t="s">
        <v>662</v>
      </c>
      <c r="E33" s="118" t="s">
        <v>27</v>
      </c>
      <c r="F33" s="135" t="s">
        <v>263</v>
      </c>
      <c r="G33" s="136"/>
      <c r="H33" s="11" t="s">
        <v>732</v>
      </c>
      <c r="I33" s="14">
        <f t="shared" si="0"/>
        <v>0.85</v>
      </c>
      <c r="J33" s="14">
        <v>0.85</v>
      </c>
      <c r="K33" s="109">
        <f t="shared" si="1"/>
        <v>42.5</v>
      </c>
      <c r="L33" s="115"/>
    </row>
    <row r="34" spans="1:12" ht="24" customHeight="1">
      <c r="A34" s="114"/>
      <c r="B34" s="107">
        <f>'Tax Invoice'!D30</f>
        <v>50</v>
      </c>
      <c r="C34" s="10" t="s">
        <v>662</v>
      </c>
      <c r="D34" s="10" t="s">
        <v>662</v>
      </c>
      <c r="E34" s="118" t="s">
        <v>27</v>
      </c>
      <c r="F34" s="135" t="s">
        <v>214</v>
      </c>
      <c r="G34" s="136"/>
      <c r="H34" s="11" t="s">
        <v>732</v>
      </c>
      <c r="I34" s="14">
        <f t="shared" si="0"/>
        <v>0.85</v>
      </c>
      <c r="J34" s="14">
        <v>0.85</v>
      </c>
      <c r="K34" s="109">
        <f t="shared" si="1"/>
        <v>42.5</v>
      </c>
      <c r="L34" s="115"/>
    </row>
    <row r="35" spans="1:12" ht="24" customHeight="1">
      <c r="A35" s="114"/>
      <c r="B35" s="107">
        <f>'Tax Invoice'!D31</f>
        <v>100</v>
      </c>
      <c r="C35" s="10" t="s">
        <v>733</v>
      </c>
      <c r="D35" s="10" t="s">
        <v>733</v>
      </c>
      <c r="E35" s="118" t="s">
        <v>25</v>
      </c>
      <c r="F35" s="135" t="s">
        <v>272</v>
      </c>
      <c r="G35" s="136"/>
      <c r="H35" s="11" t="s">
        <v>734</v>
      </c>
      <c r="I35" s="14">
        <f t="shared" si="0"/>
        <v>0.59</v>
      </c>
      <c r="J35" s="14">
        <v>0.59</v>
      </c>
      <c r="K35" s="109">
        <f t="shared" si="1"/>
        <v>59</v>
      </c>
      <c r="L35" s="115"/>
    </row>
    <row r="36" spans="1:12" ht="12.95" customHeight="1">
      <c r="A36" s="114"/>
      <c r="B36" s="107">
        <f>'Tax Invoice'!D32</f>
        <v>20</v>
      </c>
      <c r="C36" s="10" t="s">
        <v>735</v>
      </c>
      <c r="D36" s="10" t="s">
        <v>735</v>
      </c>
      <c r="E36" s="118" t="s">
        <v>651</v>
      </c>
      <c r="F36" s="135"/>
      <c r="G36" s="136"/>
      <c r="H36" s="11" t="s">
        <v>736</v>
      </c>
      <c r="I36" s="14">
        <f t="shared" si="0"/>
        <v>0.24</v>
      </c>
      <c r="J36" s="14">
        <v>0.24</v>
      </c>
      <c r="K36" s="109">
        <f t="shared" si="1"/>
        <v>4.8</v>
      </c>
      <c r="L36" s="115"/>
    </row>
    <row r="37" spans="1:12" ht="12.95" customHeight="1">
      <c r="A37" s="114"/>
      <c r="B37" s="107">
        <f>'Tax Invoice'!D33</f>
        <v>30</v>
      </c>
      <c r="C37" s="10" t="s">
        <v>735</v>
      </c>
      <c r="D37" s="10" t="s">
        <v>735</v>
      </c>
      <c r="E37" s="118" t="s">
        <v>25</v>
      </c>
      <c r="F37" s="135"/>
      <c r="G37" s="136"/>
      <c r="H37" s="11" t="s">
        <v>736</v>
      </c>
      <c r="I37" s="14">
        <f t="shared" si="0"/>
        <v>0.24</v>
      </c>
      <c r="J37" s="14">
        <v>0.24</v>
      </c>
      <c r="K37" s="109">
        <f t="shared" si="1"/>
        <v>7.1999999999999993</v>
      </c>
      <c r="L37" s="115"/>
    </row>
    <row r="38" spans="1:12" ht="12.95" customHeight="1">
      <c r="A38" s="114"/>
      <c r="B38" s="107">
        <f>'Tax Invoice'!D34</f>
        <v>20</v>
      </c>
      <c r="C38" s="10" t="s">
        <v>735</v>
      </c>
      <c r="D38" s="10" t="s">
        <v>735</v>
      </c>
      <c r="E38" s="118" t="s">
        <v>67</v>
      </c>
      <c r="F38" s="135"/>
      <c r="G38" s="136"/>
      <c r="H38" s="11" t="s">
        <v>736</v>
      </c>
      <c r="I38" s="14">
        <f t="shared" si="0"/>
        <v>0.24</v>
      </c>
      <c r="J38" s="14">
        <v>0.24</v>
      </c>
      <c r="K38" s="109">
        <f t="shared" si="1"/>
        <v>4.8</v>
      </c>
      <c r="L38" s="115"/>
    </row>
    <row r="39" spans="1:12" ht="12.75" customHeight="1">
      <c r="A39" s="114"/>
      <c r="B39" s="107">
        <f>'Tax Invoice'!D35</f>
        <v>100</v>
      </c>
      <c r="C39" s="10" t="s">
        <v>737</v>
      </c>
      <c r="D39" s="10" t="s">
        <v>737</v>
      </c>
      <c r="E39" s="118" t="s">
        <v>294</v>
      </c>
      <c r="F39" s="135"/>
      <c r="G39" s="136"/>
      <c r="H39" s="11" t="s">
        <v>738</v>
      </c>
      <c r="I39" s="14">
        <f t="shared" si="0"/>
        <v>0.49</v>
      </c>
      <c r="J39" s="14">
        <v>0.49</v>
      </c>
      <c r="K39" s="109">
        <f t="shared" si="1"/>
        <v>49</v>
      </c>
      <c r="L39" s="115"/>
    </row>
    <row r="40" spans="1:12" ht="24" customHeight="1">
      <c r="A40" s="114"/>
      <c r="B40" s="107">
        <f>'Tax Invoice'!D36</f>
        <v>5</v>
      </c>
      <c r="C40" s="10" t="s">
        <v>739</v>
      </c>
      <c r="D40" s="10" t="s">
        <v>812</v>
      </c>
      <c r="E40" s="118" t="s">
        <v>740</v>
      </c>
      <c r="F40" s="135"/>
      <c r="G40" s="136"/>
      <c r="H40" s="11" t="s">
        <v>741</v>
      </c>
      <c r="I40" s="14">
        <f t="shared" si="0"/>
        <v>1.99</v>
      </c>
      <c r="J40" s="14">
        <v>1.99</v>
      </c>
      <c r="K40" s="109">
        <f t="shared" si="1"/>
        <v>9.9499999999999993</v>
      </c>
      <c r="L40" s="115"/>
    </row>
    <row r="41" spans="1:12" ht="24" customHeight="1">
      <c r="A41" s="114"/>
      <c r="B41" s="107">
        <f>'Tax Invoice'!D37</f>
        <v>10</v>
      </c>
      <c r="C41" s="10" t="s">
        <v>742</v>
      </c>
      <c r="D41" s="10" t="s">
        <v>742</v>
      </c>
      <c r="E41" s="118" t="s">
        <v>25</v>
      </c>
      <c r="F41" s="135" t="s">
        <v>107</v>
      </c>
      <c r="G41" s="136"/>
      <c r="H41" s="11" t="s">
        <v>743</v>
      </c>
      <c r="I41" s="14">
        <f t="shared" si="0"/>
        <v>2.37</v>
      </c>
      <c r="J41" s="14">
        <v>2.37</v>
      </c>
      <c r="K41" s="109">
        <f t="shared" si="1"/>
        <v>23.700000000000003</v>
      </c>
      <c r="L41" s="115"/>
    </row>
    <row r="42" spans="1:12" ht="24" customHeight="1">
      <c r="A42" s="114"/>
      <c r="B42" s="107">
        <f>'Tax Invoice'!D38</f>
        <v>100</v>
      </c>
      <c r="C42" s="10" t="s">
        <v>744</v>
      </c>
      <c r="D42" s="10" t="s">
        <v>744</v>
      </c>
      <c r="E42" s="118" t="s">
        <v>107</v>
      </c>
      <c r="F42" s="135"/>
      <c r="G42" s="136"/>
      <c r="H42" s="11" t="s">
        <v>745</v>
      </c>
      <c r="I42" s="14">
        <f t="shared" si="0"/>
        <v>0.54</v>
      </c>
      <c r="J42" s="14">
        <v>0.54</v>
      </c>
      <c r="K42" s="109">
        <f t="shared" si="1"/>
        <v>54</v>
      </c>
      <c r="L42" s="115"/>
    </row>
    <row r="43" spans="1:12" ht="12.75" customHeight="1">
      <c r="A43" s="114"/>
      <c r="B43" s="107">
        <f>'Tax Invoice'!D39</f>
        <v>30</v>
      </c>
      <c r="C43" s="10" t="s">
        <v>570</v>
      </c>
      <c r="D43" s="10" t="s">
        <v>813</v>
      </c>
      <c r="E43" s="118" t="s">
        <v>298</v>
      </c>
      <c r="F43" s="135"/>
      <c r="G43" s="136"/>
      <c r="H43" s="11" t="s">
        <v>573</v>
      </c>
      <c r="I43" s="14">
        <f t="shared" si="0"/>
        <v>0.39</v>
      </c>
      <c r="J43" s="14">
        <v>0.39</v>
      </c>
      <c r="K43" s="109">
        <f t="shared" si="1"/>
        <v>11.700000000000001</v>
      </c>
      <c r="L43" s="115"/>
    </row>
    <row r="44" spans="1:12" ht="12.75" customHeight="1">
      <c r="A44" s="114"/>
      <c r="B44" s="107">
        <f>'Tax Invoice'!D40</f>
        <v>30</v>
      </c>
      <c r="C44" s="10" t="s">
        <v>570</v>
      </c>
      <c r="D44" s="10" t="s">
        <v>814</v>
      </c>
      <c r="E44" s="118" t="s">
        <v>294</v>
      </c>
      <c r="F44" s="135"/>
      <c r="G44" s="136"/>
      <c r="H44" s="11" t="s">
        <v>573</v>
      </c>
      <c r="I44" s="14">
        <f t="shared" si="0"/>
        <v>0.44</v>
      </c>
      <c r="J44" s="14">
        <v>0.44</v>
      </c>
      <c r="K44" s="109">
        <f t="shared" si="1"/>
        <v>13.2</v>
      </c>
      <c r="L44" s="115"/>
    </row>
    <row r="45" spans="1:12" ht="24" customHeight="1">
      <c r="A45" s="114"/>
      <c r="B45" s="107">
        <f>'Tax Invoice'!D41</f>
        <v>10</v>
      </c>
      <c r="C45" s="10" t="s">
        <v>746</v>
      </c>
      <c r="D45" s="10" t="s">
        <v>815</v>
      </c>
      <c r="E45" s="118" t="s">
        <v>294</v>
      </c>
      <c r="F45" s="135" t="s">
        <v>212</v>
      </c>
      <c r="G45" s="136"/>
      <c r="H45" s="11" t="s">
        <v>747</v>
      </c>
      <c r="I45" s="14">
        <f t="shared" si="0"/>
        <v>1.48</v>
      </c>
      <c r="J45" s="14">
        <v>1.48</v>
      </c>
      <c r="K45" s="109">
        <f t="shared" si="1"/>
        <v>14.8</v>
      </c>
      <c r="L45" s="115"/>
    </row>
    <row r="46" spans="1:12" ht="12.75" customHeight="1">
      <c r="A46" s="114"/>
      <c r="B46" s="107">
        <f>'Tax Invoice'!D42</f>
        <v>50</v>
      </c>
      <c r="C46" s="10" t="s">
        <v>748</v>
      </c>
      <c r="D46" s="10" t="s">
        <v>748</v>
      </c>
      <c r="E46" s="118" t="s">
        <v>25</v>
      </c>
      <c r="F46" s="135"/>
      <c r="G46" s="136"/>
      <c r="H46" s="11" t="s">
        <v>749</v>
      </c>
      <c r="I46" s="14">
        <f t="shared" si="0"/>
        <v>0.17</v>
      </c>
      <c r="J46" s="14">
        <v>0.17</v>
      </c>
      <c r="K46" s="109">
        <f t="shared" si="1"/>
        <v>8.5</v>
      </c>
      <c r="L46" s="115"/>
    </row>
    <row r="47" spans="1:12" ht="24" customHeight="1">
      <c r="A47" s="114"/>
      <c r="B47" s="107">
        <f>'Tax Invoice'!D43</f>
        <v>10</v>
      </c>
      <c r="C47" s="10" t="s">
        <v>585</v>
      </c>
      <c r="D47" s="10" t="s">
        <v>585</v>
      </c>
      <c r="E47" s="118" t="s">
        <v>25</v>
      </c>
      <c r="F47" s="135" t="s">
        <v>107</v>
      </c>
      <c r="G47" s="136"/>
      <c r="H47" s="11" t="s">
        <v>587</v>
      </c>
      <c r="I47" s="14">
        <f t="shared" si="0"/>
        <v>1.7</v>
      </c>
      <c r="J47" s="14">
        <v>1.7</v>
      </c>
      <c r="K47" s="109">
        <f t="shared" si="1"/>
        <v>17</v>
      </c>
      <c r="L47" s="115"/>
    </row>
    <row r="48" spans="1:12" ht="24" customHeight="1">
      <c r="A48" s="114"/>
      <c r="B48" s="107">
        <f>'Tax Invoice'!D44</f>
        <v>5</v>
      </c>
      <c r="C48" s="10" t="s">
        <v>585</v>
      </c>
      <c r="D48" s="10" t="s">
        <v>585</v>
      </c>
      <c r="E48" s="118" t="s">
        <v>25</v>
      </c>
      <c r="F48" s="135" t="s">
        <v>210</v>
      </c>
      <c r="G48" s="136"/>
      <c r="H48" s="11" t="s">
        <v>587</v>
      </c>
      <c r="I48" s="14">
        <f t="shared" si="0"/>
        <v>1.7</v>
      </c>
      <c r="J48" s="14">
        <v>1.7</v>
      </c>
      <c r="K48" s="109">
        <f t="shared" si="1"/>
        <v>8.5</v>
      </c>
      <c r="L48" s="115"/>
    </row>
    <row r="49" spans="1:12" ht="24" customHeight="1">
      <c r="A49" s="114"/>
      <c r="B49" s="107">
        <f>'Tax Invoice'!D45</f>
        <v>5</v>
      </c>
      <c r="C49" s="10" t="s">
        <v>585</v>
      </c>
      <c r="D49" s="10" t="s">
        <v>585</v>
      </c>
      <c r="E49" s="118" t="s">
        <v>25</v>
      </c>
      <c r="F49" s="135" t="s">
        <v>213</v>
      </c>
      <c r="G49" s="136"/>
      <c r="H49" s="11" t="s">
        <v>587</v>
      </c>
      <c r="I49" s="14">
        <f t="shared" si="0"/>
        <v>1.7</v>
      </c>
      <c r="J49" s="14">
        <v>1.7</v>
      </c>
      <c r="K49" s="109">
        <f t="shared" si="1"/>
        <v>8.5</v>
      </c>
      <c r="L49" s="115"/>
    </row>
    <row r="50" spans="1:12" ht="24" customHeight="1">
      <c r="A50" s="114"/>
      <c r="B50" s="107">
        <f>'Tax Invoice'!D46</f>
        <v>5</v>
      </c>
      <c r="C50" s="10" t="s">
        <v>585</v>
      </c>
      <c r="D50" s="10" t="s">
        <v>585</v>
      </c>
      <c r="E50" s="118" t="s">
        <v>25</v>
      </c>
      <c r="F50" s="135" t="s">
        <v>263</v>
      </c>
      <c r="G50" s="136"/>
      <c r="H50" s="11" t="s">
        <v>587</v>
      </c>
      <c r="I50" s="14">
        <f t="shared" si="0"/>
        <v>1.7</v>
      </c>
      <c r="J50" s="14">
        <v>1.7</v>
      </c>
      <c r="K50" s="109">
        <f t="shared" si="1"/>
        <v>8.5</v>
      </c>
      <c r="L50" s="115"/>
    </row>
    <row r="51" spans="1:12" ht="24" customHeight="1">
      <c r="A51" s="114"/>
      <c r="B51" s="107">
        <f>'Tax Invoice'!D47</f>
        <v>5</v>
      </c>
      <c r="C51" s="10" t="s">
        <v>585</v>
      </c>
      <c r="D51" s="10" t="s">
        <v>585</v>
      </c>
      <c r="E51" s="118" t="s">
        <v>25</v>
      </c>
      <c r="F51" s="135" t="s">
        <v>214</v>
      </c>
      <c r="G51" s="136"/>
      <c r="H51" s="11" t="s">
        <v>587</v>
      </c>
      <c r="I51" s="14">
        <f t="shared" si="0"/>
        <v>1.7</v>
      </c>
      <c r="J51" s="14">
        <v>1.7</v>
      </c>
      <c r="K51" s="109">
        <f t="shared" si="1"/>
        <v>8.5</v>
      </c>
      <c r="L51" s="115"/>
    </row>
    <row r="52" spans="1:12" ht="24" customHeight="1">
      <c r="A52" s="114"/>
      <c r="B52" s="107">
        <f>'Tax Invoice'!D48</f>
        <v>5</v>
      </c>
      <c r="C52" s="10" t="s">
        <v>585</v>
      </c>
      <c r="D52" s="10" t="s">
        <v>585</v>
      </c>
      <c r="E52" s="118" t="s">
        <v>25</v>
      </c>
      <c r="F52" s="135" t="s">
        <v>265</v>
      </c>
      <c r="G52" s="136"/>
      <c r="H52" s="11" t="s">
        <v>587</v>
      </c>
      <c r="I52" s="14">
        <f t="shared" si="0"/>
        <v>1.7</v>
      </c>
      <c r="J52" s="14">
        <v>1.7</v>
      </c>
      <c r="K52" s="109">
        <f t="shared" si="1"/>
        <v>8.5</v>
      </c>
      <c r="L52" s="115"/>
    </row>
    <row r="53" spans="1:12" ht="24" customHeight="1">
      <c r="A53" s="114"/>
      <c r="B53" s="107">
        <f>'Tax Invoice'!D49</f>
        <v>5</v>
      </c>
      <c r="C53" s="10" t="s">
        <v>585</v>
      </c>
      <c r="D53" s="10" t="s">
        <v>585</v>
      </c>
      <c r="E53" s="118" t="s">
        <v>25</v>
      </c>
      <c r="F53" s="135" t="s">
        <v>269</v>
      </c>
      <c r="G53" s="136"/>
      <c r="H53" s="11" t="s">
        <v>587</v>
      </c>
      <c r="I53" s="14">
        <f t="shared" si="0"/>
        <v>1.7</v>
      </c>
      <c r="J53" s="14">
        <v>1.7</v>
      </c>
      <c r="K53" s="109">
        <f t="shared" si="1"/>
        <v>8.5</v>
      </c>
      <c r="L53" s="115"/>
    </row>
    <row r="54" spans="1:12" ht="24" customHeight="1">
      <c r="A54" s="114"/>
      <c r="B54" s="107">
        <f>'Tax Invoice'!D50</f>
        <v>10</v>
      </c>
      <c r="C54" s="10" t="s">
        <v>750</v>
      </c>
      <c r="D54" s="10" t="s">
        <v>750</v>
      </c>
      <c r="E54" s="118" t="s">
        <v>26</v>
      </c>
      <c r="F54" s="135" t="s">
        <v>107</v>
      </c>
      <c r="G54" s="136"/>
      <c r="H54" s="11" t="s">
        <v>751</v>
      </c>
      <c r="I54" s="14">
        <f t="shared" ref="I54:I85" si="2">ROUNDUP(J54*$N$1,2)</f>
        <v>1.92</v>
      </c>
      <c r="J54" s="14">
        <v>1.92</v>
      </c>
      <c r="K54" s="109">
        <f t="shared" ref="K54:K85" si="3">I54*B54</f>
        <v>19.2</v>
      </c>
      <c r="L54" s="115"/>
    </row>
    <row r="55" spans="1:12" ht="24" customHeight="1">
      <c r="A55" s="114"/>
      <c r="B55" s="107">
        <f>'Tax Invoice'!D51</f>
        <v>100</v>
      </c>
      <c r="C55" s="10" t="s">
        <v>752</v>
      </c>
      <c r="D55" s="10" t="s">
        <v>752</v>
      </c>
      <c r="E55" s="118" t="s">
        <v>26</v>
      </c>
      <c r="F55" s="135" t="s">
        <v>272</v>
      </c>
      <c r="G55" s="136"/>
      <c r="H55" s="11" t="s">
        <v>753</v>
      </c>
      <c r="I55" s="14">
        <f t="shared" si="2"/>
        <v>0.59</v>
      </c>
      <c r="J55" s="14">
        <v>0.59</v>
      </c>
      <c r="K55" s="109">
        <f t="shared" si="3"/>
        <v>59</v>
      </c>
      <c r="L55" s="115"/>
    </row>
    <row r="56" spans="1:12" ht="12.95" customHeight="1">
      <c r="A56" s="114"/>
      <c r="B56" s="107">
        <f>'Tax Invoice'!D52</f>
        <v>100</v>
      </c>
      <c r="C56" s="10" t="s">
        <v>65</v>
      </c>
      <c r="D56" s="10" t="s">
        <v>65</v>
      </c>
      <c r="E56" s="118" t="s">
        <v>67</v>
      </c>
      <c r="F56" s="135"/>
      <c r="G56" s="136"/>
      <c r="H56" s="11" t="s">
        <v>754</v>
      </c>
      <c r="I56" s="14">
        <f t="shared" si="2"/>
        <v>1.58</v>
      </c>
      <c r="J56" s="14">
        <v>1.58</v>
      </c>
      <c r="K56" s="109">
        <f t="shared" si="3"/>
        <v>158</v>
      </c>
      <c r="L56" s="115"/>
    </row>
    <row r="57" spans="1:12" ht="12.95" customHeight="1">
      <c r="A57" s="114"/>
      <c r="B57" s="107">
        <f>'Tax Invoice'!D53</f>
        <v>100</v>
      </c>
      <c r="C57" s="10" t="s">
        <v>65</v>
      </c>
      <c r="D57" s="10" t="s">
        <v>65</v>
      </c>
      <c r="E57" s="118" t="s">
        <v>26</v>
      </c>
      <c r="F57" s="135"/>
      <c r="G57" s="136"/>
      <c r="H57" s="11" t="s">
        <v>754</v>
      </c>
      <c r="I57" s="14">
        <f t="shared" si="2"/>
        <v>1.58</v>
      </c>
      <c r="J57" s="14">
        <v>1.58</v>
      </c>
      <c r="K57" s="109">
        <f t="shared" si="3"/>
        <v>158</v>
      </c>
      <c r="L57" s="115"/>
    </row>
    <row r="58" spans="1:12" ht="12.75" customHeight="1">
      <c r="A58" s="114"/>
      <c r="B58" s="107">
        <f>'Tax Invoice'!D54</f>
        <v>50</v>
      </c>
      <c r="C58" s="10" t="s">
        <v>68</v>
      </c>
      <c r="D58" s="10" t="s">
        <v>68</v>
      </c>
      <c r="E58" s="118" t="s">
        <v>25</v>
      </c>
      <c r="F58" s="135" t="s">
        <v>273</v>
      </c>
      <c r="G58" s="136"/>
      <c r="H58" s="11" t="s">
        <v>755</v>
      </c>
      <c r="I58" s="14">
        <f t="shared" si="2"/>
        <v>1.93</v>
      </c>
      <c r="J58" s="14">
        <v>1.93</v>
      </c>
      <c r="K58" s="109">
        <f t="shared" si="3"/>
        <v>96.5</v>
      </c>
      <c r="L58" s="115"/>
    </row>
    <row r="59" spans="1:12" ht="12.75" customHeight="1">
      <c r="A59" s="114"/>
      <c r="B59" s="107">
        <f>'Tax Invoice'!D55</f>
        <v>150</v>
      </c>
      <c r="C59" s="10" t="s">
        <v>68</v>
      </c>
      <c r="D59" s="10" t="s">
        <v>68</v>
      </c>
      <c r="E59" s="118" t="s">
        <v>26</v>
      </c>
      <c r="F59" s="135" t="s">
        <v>272</v>
      </c>
      <c r="G59" s="136"/>
      <c r="H59" s="11" t="s">
        <v>755</v>
      </c>
      <c r="I59" s="14">
        <f t="shared" si="2"/>
        <v>1.93</v>
      </c>
      <c r="J59" s="14">
        <v>1.93</v>
      </c>
      <c r="K59" s="109">
        <f t="shared" si="3"/>
        <v>289.5</v>
      </c>
      <c r="L59" s="115"/>
    </row>
    <row r="60" spans="1:12" ht="12.75" customHeight="1">
      <c r="A60" s="114"/>
      <c r="B60" s="107">
        <f>'Tax Invoice'!D56</f>
        <v>20</v>
      </c>
      <c r="C60" s="10" t="s">
        <v>756</v>
      </c>
      <c r="D60" s="10" t="s">
        <v>816</v>
      </c>
      <c r="E60" s="118" t="s">
        <v>757</v>
      </c>
      <c r="F60" s="135" t="s">
        <v>583</v>
      </c>
      <c r="G60" s="136"/>
      <c r="H60" s="11" t="s">
        <v>758</v>
      </c>
      <c r="I60" s="14">
        <f t="shared" si="2"/>
        <v>0.48</v>
      </c>
      <c r="J60" s="14">
        <v>0.48</v>
      </c>
      <c r="K60" s="109">
        <f t="shared" si="3"/>
        <v>9.6</v>
      </c>
      <c r="L60" s="115"/>
    </row>
    <row r="61" spans="1:12" ht="12.75" customHeight="1">
      <c r="A61" s="114"/>
      <c r="B61" s="107">
        <f>'Tax Invoice'!D57</f>
        <v>50</v>
      </c>
      <c r="C61" s="10" t="s">
        <v>756</v>
      </c>
      <c r="D61" s="10" t="s">
        <v>817</v>
      </c>
      <c r="E61" s="118" t="s">
        <v>759</v>
      </c>
      <c r="F61" s="135" t="s">
        <v>273</v>
      </c>
      <c r="G61" s="136"/>
      <c r="H61" s="11" t="s">
        <v>758</v>
      </c>
      <c r="I61" s="14">
        <f t="shared" si="2"/>
        <v>0.52</v>
      </c>
      <c r="J61" s="14">
        <v>0.52</v>
      </c>
      <c r="K61" s="109">
        <f t="shared" si="3"/>
        <v>26</v>
      </c>
      <c r="L61" s="115"/>
    </row>
    <row r="62" spans="1:12" ht="12.75" customHeight="1">
      <c r="A62" s="114"/>
      <c r="B62" s="107">
        <f>'Tax Invoice'!D58</f>
        <v>10</v>
      </c>
      <c r="C62" s="10" t="s">
        <v>756</v>
      </c>
      <c r="D62" s="10" t="s">
        <v>817</v>
      </c>
      <c r="E62" s="118" t="s">
        <v>759</v>
      </c>
      <c r="F62" s="135" t="s">
        <v>760</v>
      </c>
      <c r="G62" s="136"/>
      <c r="H62" s="11" t="s">
        <v>758</v>
      </c>
      <c r="I62" s="14">
        <f t="shared" si="2"/>
        <v>0.52</v>
      </c>
      <c r="J62" s="14">
        <v>0.52</v>
      </c>
      <c r="K62" s="109">
        <f t="shared" si="3"/>
        <v>5.2</v>
      </c>
      <c r="L62" s="115"/>
    </row>
    <row r="63" spans="1:12" ht="12.75" customHeight="1">
      <c r="A63" s="114"/>
      <c r="B63" s="107">
        <f>'Tax Invoice'!D59</f>
        <v>10</v>
      </c>
      <c r="C63" s="10" t="s">
        <v>756</v>
      </c>
      <c r="D63" s="10" t="s">
        <v>818</v>
      </c>
      <c r="E63" s="118" t="s">
        <v>761</v>
      </c>
      <c r="F63" s="135" t="s">
        <v>273</v>
      </c>
      <c r="G63" s="136"/>
      <c r="H63" s="11" t="s">
        <v>758</v>
      </c>
      <c r="I63" s="14">
        <f t="shared" si="2"/>
        <v>0.66</v>
      </c>
      <c r="J63" s="14">
        <v>0.66</v>
      </c>
      <c r="K63" s="109">
        <f t="shared" si="3"/>
        <v>6.6000000000000005</v>
      </c>
      <c r="L63" s="115"/>
    </row>
    <row r="64" spans="1:12" ht="12.75" customHeight="1">
      <c r="A64" s="114"/>
      <c r="B64" s="107">
        <f>'Tax Invoice'!D60</f>
        <v>4</v>
      </c>
      <c r="C64" s="10" t="s">
        <v>756</v>
      </c>
      <c r="D64" s="10" t="s">
        <v>818</v>
      </c>
      <c r="E64" s="118" t="s">
        <v>761</v>
      </c>
      <c r="F64" s="135" t="s">
        <v>760</v>
      </c>
      <c r="G64" s="136"/>
      <c r="H64" s="11" t="s">
        <v>758</v>
      </c>
      <c r="I64" s="14">
        <f t="shared" si="2"/>
        <v>0.66</v>
      </c>
      <c r="J64" s="14">
        <v>0.66</v>
      </c>
      <c r="K64" s="109">
        <f t="shared" si="3"/>
        <v>2.64</v>
      </c>
      <c r="L64" s="115"/>
    </row>
    <row r="65" spans="1:12" ht="12.75" customHeight="1">
      <c r="A65" s="114"/>
      <c r="B65" s="107">
        <f>'Tax Invoice'!D61</f>
        <v>20</v>
      </c>
      <c r="C65" s="10" t="s">
        <v>756</v>
      </c>
      <c r="D65" s="10" t="s">
        <v>819</v>
      </c>
      <c r="E65" s="118" t="s">
        <v>762</v>
      </c>
      <c r="F65" s="135" t="s">
        <v>273</v>
      </c>
      <c r="G65" s="136"/>
      <c r="H65" s="11" t="s">
        <v>758</v>
      </c>
      <c r="I65" s="14">
        <f t="shared" si="2"/>
        <v>0.69</v>
      </c>
      <c r="J65" s="14">
        <v>0.69</v>
      </c>
      <c r="K65" s="109">
        <f t="shared" si="3"/>
        <v>13.799999999999999</v>
      </c>
      <c r="L65" s="115"/>
    </row>
    <row r="66" spans="1:12" ht="12.75" customHeight="1">
      <c r="A66" s="114"/>
      <c r="B66" s="107">
        <f>'Tax Invoice'!D62</f>
        <v>6</v>
      </c>
      <c r="C66" s="10" t="s">
        <v>756</v>
      </c>
      <c r="D66" s="10" t="s">
        <v>820</v>
      </c>
      <c r="E66" s="118" t="s">
        <v>763</v>
      </c>
      <c r="F66" s="135" t="s">
        <v>273</v>
      </c>
      <c r="G66" s="136"/>
      <c r="H66" s="11" t="s">
        <v>758</v>
      </c>
      <c r="I66" s="14">
        <f t="shared" si="2"/>
        <v>0.72</v>
      </c>
      <c r="J66" s="14">
        <v>0.72</v>
      </c>
      <c r="K66" s="109">
        <f t="shared" si="3"/>
        <v>4.32</v>
      </c>
      <c r="L66" s="115"/>
    </row>
    <row r="67" spans="1:12" ht="48" customHeight="1">
      <c r="A67" s="114"/>
      <c r="B67" s="107">
        <f>'Tax Invoice'!D63</f>
        <v>100</v>
      </c>
      <c r="C67" s="10" t="s">
        <v>764</v>
      </c>
      <c r="D67" s="10" t="s">
        <v>764</v>
      </c>
      <c r="E67" s="118" t="s">
        <v>765</v>
      </c>
      <c r="F67" s="135"/>
      <c r="G67" s="136"/>
      <c r="H67" s="11" t="s">
        <v>766</v>
      </c>
      <c r="I67" s="14">
        <f t="shared" si="2"/>
        <v>2.4700000000000002</v>
      </c>
      <c r="J67" s="14">
        <v>2.4700000000000002</v>
      </c>
      <c r="K67" s="109">
        <f t="shared" si="3"/>
        <v>247.00000000000003</v>
      </c>
      <c r="L67" s="115"/>
    </row>
    <row r="68" spans="1:12" ht="24" customHeight="1">
      <c r="A68" s="114"/>
      <c r="B68" s="107">
        <f>'Tax Invoice'!D64</f>
        <v>5</v>
      </c>
      <c r="C68" s="10" t="s">
        <v>767</v>
      </c>
      <c r="D68" s="10" t="s">
        <v>767</v>
      </c>
      <c r="E68" s="118" t="s">
        <v>25</v>
      </c>
      <c r="F68" s="135" t="s">
        <v>269</v>
      </c>
      <c r="G68" s="136"/>
      <c r="H68" s="11" t="s">
        <v>768</v>
      </c>
      <c r="I68" s="14">
        <f t="shared" si="2"/>
        <v>1.98</v>
      </c>
      <c r="J68" s="14">
        <v>1.98</v>
      </c>
      <c r="K68" s="109">
        <f t="shared" si="3"/>
        <v>9.9</v>
      </c>
      <c r="L68" s="115"/>
    </row>
    <row r="69" spans="1:12" ht="24" customHeight="1">
      <c r="A69" s="114"/>
      <c r="B69" s="107">
        <f>'Tax Invoice'!D65</f>
        <v>20</v>
      </c>
      <c r="C69" s="10" t="s">
        <v>769</v>
      </c>
      <c r="D69" s="10" t="s">
        <v>769</v>
      </c>
      <c r="E69" s="118" t="s">
        <v>27</v>
      </c>
      <c r="F69" s="135" t="s">
        <v>268</v>
      </c>
      <c r="G69" s="136"/>
      <c r="H69" s="11" t="s">
        <v>237</v>
      </c>
      <c r="I69" s="14">
        <f t="shared" si="2"/>
        <v>2.13</v>
      </c>
      <c r="J69" s="14">
        <v>2.13</v>
      </c>
      <c r="K69" s="109">
        <f t="shared" si="3"/>
        <v>42.599999999999994</v>
      </c>
      <c r="L69" s="115"/>
    </row>
    <row r="70" spans="1:12" ht="24" customHeight="1">
      <c r="A70" s="114"/>
      <c r="B70" s="107">
        <f>'Tax Invoice'!D66</f>
        <v>10</v>
      </c>
      <c r="C70" s="10" t="s">
        <v>769</v>
      </c>
      <c r="D70" s="10" t="s">
        <v>769</v>
      </c>
      <c r="E70" s="118" t="s">
        <v>27</v>
      </c>
      <c r="F70" s="135" t="s">
        <v>311</v>
      </c>
      <c r="G70" s="136"/>
      <c r="H70" s="11" t="s">
        <v>237</v>
      </c>
      <c r="I70" s="14">
        <f t="shared" si="2"/>
        <v>2.13</v>
      </c>
      <c r="J70" s="14">
        <v>2.13</v>
      </c>
      <c r="K70" s="109">
        <f t="shared" si="3"/>
        <v>21.299999999999997</v>
      </c>
      <c r="L70" s="115"/>
    </row>
    <row r="71" spans="1:12" ht="24" customHeight="1">
      <c r="A71" s="114"/>
      <c r="B71" s="107">
        <f>'Tax Invoice'!D67</f>
        <v>10</v>
      </c>
      <c r="C71" s="10" t="s">
        <v>769</v>
      </c>
      <c r="D71" s="10" t="s">
        <v>769</v>
      </c>
      <c r="E71" s="118" t="s">
        <v>28</v>
      </c>
      <c r="F71" s="135" t="s">
        <v>268</v>
      </c>
      <c r="G71" s="136"/>
      <c r="H71" s="11" t="s">
        <v>237</v>
      </c>
      <c r="I71" s="14">
        <f t="shared" si="2"/>
        <v>2.13</v>
      </c>
      <c r="J71" s="14">
        <v>2.13</v>
      </c>
      <c r="K71" s="109">
        <f t="shared" si="3"/>
        <v>21.299999999999997</v>
      </c>
      <c r="L71" s="115"/>
    </row>
    <row r="72" spans="1:12" ht="12.75" customHeight="1">
      <c r="A72" s="114"/>
      <c r="B72" s="107">
        <f>'Tax Invoice'!D68</f>
        <v>50</v>
      </c>
      <c r="C72" s="10" t="s">
        <v>770</v>
      </c>
      <c r="D72" s="10" t="s">
        <v>770</v>
      </c>
      <c r="E72" s="118" t="s">
        <v>26</v>
      </c>
      <c r="F72" s="135"/>
      <c r="G72" s="136"/>
      <c r="H72" s="11" t="s">
        <v>771</v>
      </c>
      <c r="I72" s="14">
        <f t="shared" si="2"/>
        <v>1.03</v>
      </c>
      <c r="J72" s="14">
        <v>1.03</v>
      </c>
      <c r="K72" s="109">
        <f t="shared" si="3"/>
        <v>51.5</v>
      </c>
      <c r="L72" s="115"/>
    </row>
    <row r="73" spans="1:12" ht="12.75" customHeight="1">
      <c r="A73" s="114"/>
      <c r="B73" s="107">
        <f>'Tax Invoice'!D69</f>
        <v>200</v>
      </c>
      <c r="C73" s="10" t="s">
        <v>772</v>
      </c>
      <c r="D73" s="10" t="s">
        <v>772</v>
      </c>
      <c r="E73" s="118" t="s">
        <v>25</v>
      </c>
      <c r="F73" s="135"/>
      <c r="G73" s="136"/>
      <c r="H73" s="11" t="s">
        <v>773</v>
      </c>
      <c r="I73" s="14">
        <f t="shared" si="2"/>
        <v>2.37</v>
      </c>
      <c r="J73" s="14">
        <v>2.37</v>
      </c>
      <c r="K73" s="109">
        <f t="shared" si="3"/>
        <v>474</v>
      </c>
      <c r="L73" s="115"/>
    </row>
    <row r="74" spans="1:12" ht="24" customHeight="1">
      <c r="A74" s="114"/>
      <c r="B74" s="107">
        <f>'Tax Invoice'!D70</f>
        <v>5</v>
      </c>
      <c r="C74" s="10" t="s">
        <v>774</v>
      </c>
      <c r="D74" s="10" t="s">
        <v>821</v>
      </c>
      <c r="E74" s="118" t="s">
        <v>708</v>
      </c>
      <c r="F74" s="135"/>
      <c r="G74" s="136"/>
      <c r="H74" s="11" t="s">
        <v>775</v>
      </c>
      <c r="I74" s="14">
        <f t="shared" si="2"/>
        <v>4.29</v>
      </c>
      <c r="J74" s="14">
        <v>4.29</v>
      </c>
      <c r="K74" s="109">
        <f t="shared" si="3"/>
        <v>21.45</v>
      </c>
      <c r="L74" s="115"/>
    </row>
    <row r="75" spans="1:12" ht="24" customHeight="1">
      <c r="A75" s="114"/>
      <c r="B75" s="107">
        <f>'Tax Invoice'!D71</f>
        <v>5</v>
      </c>
      <c r="C75" s="10" t="s">
        <v>774</v>
      </c>
      <c r="D75" s="10" t="s">
        <v>822</v>
      </c>
      <c r="E75" s="118" t="s">
        <v>776</v>
      </c>
      <c r="F75" s="135"/>
      <c r="G75" s="136"/>
      <c r="H75" s="11" t="s">
        <v>775</v>
      </c>
      <c r="I75" s="14">
        <f t="shared" si="2"/>
        <v>4.29</v>
      </c>
      <c r="J75" s="14">
        <v>4.29</v>
      </c>
      <c r="K75" s="109">
        <f t="shared" si="3"/>
        <v>21.45</v>
      </c>
      <c r="L75" s="115"/>
    </row>
    <row r="76" spans="1:12" ht="24" customHeight="1">
      <c r="A76" s="114"/>
      <c r="B76" s="107">
        <f>'Tax Invoice'!D72</f>
        <v>5</v>
      </c>
      <c r="C76" s="10" t="s">
        <v>774</v>
      </c>
      <c r="D76" s="10" t="s">
        <v>823</v>
      </c>
      <c r="E76" s="118" t="s">
        <v>777</v>
      </c>
      <c r="F76" s="135"/>
      <c r="G76" s="136"/>
      <c r="H76" s="11" t="s">
        <v>775</v>
      </c>
      <c r="I76" s="14">
        <f t="shared" si="2"/>
        <v>4.29</v>
      </c>
      <c r="J76" s="14">
        <v>4.29</v>
      </c>
      <c r="K76" s="109">
        <f t="shared" si="3"/>
        <v>21.45</v>
      </c>
      <c r="L76" s="115"/>
    </row>
    <row r="77" spans="1:12" ht="24" customHeight="1">
      <c r="A77" s="114"/>
      <c r="B77" s="107">
        <f>'Tax Invoice'!D73</f>
        <v>5</v>
      </c>
      <c r="C77" s="10" t="s">
        <v>774</v>
      </c>
      <c r="D77" s="10" t="s">
        <v>824</v>
      </c>
      <c r="E77" s="118" t="s">
        <v>778</v>
      </c>
      <c r="F77" s="135"/>
      <c r="G77" s="136"/>
      <c r="H77" s="11" t="s">
        <v>775</v>
      </c>
      <c r="I77" s="14">
        <f t="shared" si="2"/>
        <v>4.29</v>
      </c>
      <c r="J77" s="14">
        <v>4.29</v>
      </c>
      <c r="K77" s="109">
        <f t="shared" si="3"/>
        <v>21.45</v>
      </c>
      <c r="L77" s="115"/>
    </row>
    <row r="78" spans="1:12" ht="24" customHeight="1">
      <c r="A78" s="114"/>
      <c r="B78" s="107">
        <f>'Tax Invoice'!D74</f>
        <v>5</v>
      </c>
      <c r="C78" s="10" t="s">
        <v>779</v>
      </c>
      <c r="D78" s="10" t="s">
        <v>825</v>
      </c>
      <c r="E78" s="118" t="s">
        <v>780</v>
      </c>
      <c r="F78" s="135"/>
      <c r="G78" s="136"/>
      <c r="H78" s="11" t="s">
        <v>781</v>
      </c>
      <c r="I78" s="14">
        <f t="shared" si="2"/>
        <v>7.75</v>
      </c>
      <c r="J78" s="14">
        <v>7.75</v>
      </c>
      <c r="K78" s="109">
        <f t="shared" si="3"/>
        <v>38.75</v>
      </c>
      <c r="L78" s="115"/>
    </row>
    <row r="79" spans="1:12" ht="24" customHeight="1">
      <c r="A79" s="114"/>
      <c r="B79" s="107">
        <f>'Tax Invoice'!D75</f>
        <v>5</v>
      </c>
      <c r="C79" s="10" t="s">
        <v>779</v>
      </c>
      <c r="D79" s="10" t="s">
        <v>826</v>
      </c>
      <c r="E79" s="118" t="s">
        <v>708</v>
      </c>
      <c r="F79" s="135"/>
      <c r="G79" s="136"/>
      <c r="H79" s="11" t="s">
        <v>781</v>
      </c>
      <c r="I79" s="14">
        <f t="shared" si="2"/>
        <v>8.14</v>
      </c>
      <c r="J79" s="14">
        <v>8.14</v>
      </c>
      <c r="K79" s="109">
        <f t="shared" si="3"/>
        <v>40.700000000000003</v>
      </c>
      <c r="L79" s="115"/>
    </row>
    <row r="80" spans="1:12" ht="24" customHeight="1">
      <c r="A80" s="114"/>
      <c r="B80" s="107">
        <f>'Tax Invoice'!D76</f>
        <v>5</v>
      </c>
      <c r="C80" s="10" t="s">
        <v>779</v>
      </c>
      <c r="D80" s="10" t="s">
        <v>826</v>
      </c>
      <c r="E80" s="118" t="s">
        <v>776</v>
      </c>
      <c r="F80" s="135"/>
      <c r="G80" s="136"/>
      <c r="H80" s="11" t="s">
        <v>781</v>
      </c>
      <c r="I80" s="14">
        <f t="shared" si="2"/>
        <v>8.14</v>
      </c>
      <c r="J80" s="14">
        <v>8.14</v>
      </c>
      <c r="K80" s="109">
        <f t="shared" si="3"/>
        <v>40.700000000000003</v>
      </c>
      <c r="L80" s="115"/>
    </row>
    <row r="81" spans="1:12" ht="24" customHeight="1">
      <c r="A81" s="114"/>
      <c r="B81" s="107">
        <f>'Tax Invoice'!D77</f>
        <v>5</v>
      </c>
      <c r="C81" s="10" t="s">
        <v>779</v>
      </c>
      <c r="D81" s="10" t="s">
        <v>826</v>
      </c>
      <c r="E81" s="118" t="s">
        <v>777</v>
      </c>
      <c r="F81" s="135"/>
      <c r="G81" s="136"/>
      <c r="H81" s="11" t="s">
        <v>781</v>
      </c>
      <c r="I81" s="14">
        <f t="shared" si="2"/>
        <v>8.14</v>
      </c>
      <c r="J81" s="14">
        <v>8.14</v>
      </c>
      <c r="K81" s="109">
        <f t="shared" si="3"/>
        <v>40.700000000000003</v>
      </c>
      <c r="L81" s="115"/>
    </row>
    <row r="82" spans="1:12" ht="24" customHeight="1">
      <c r="A82" s="114"/>
      <c r="B82" s="107">
        <f>'Tax Invoice'!D78</f>
        <v>5</v>
      </c>
      <c r="C82" s="10" t="s">
        <v>779</v>
      </c>
      <c r="D82" s="10" t="s">
        <v>826</v>
      </c>
      <c r="E82" s="118" t="s">
        <v>778</v>
      </c>
      <c r="F82" s="135"/>
      <c r="G82" s="136"/>
      <c r="H82" s="11" t="s">
        <v>781</v>
      </c>
      <c r="I82" s="14">
        <f t="shared" si="2"/>
        <v>8.14</v>
      </c>
      <c r="J82" s="14">
        <v>8.14</v>
      </c>
      <c r="K82" s="109">
        <f t="shared" si="3"/>
        <v>40.700000000000003</v>
      </c>
      <c r="L82" s="115"/>
    </row>
    <row r="83" spans="1:12" ht="24" customHeight="1">
      <c r="A83" s="114"/>
      <c r="B83" s="107">
        <f>'Tax Invoice'!D79</f>
        <v>15</v>
      </c>
      <c r="C83" s="10" t="s">
        <v>782</v>
      </c>
      <c r="D83" s="10" t="s">
        <v>782</v>
      </c>
      <c r="E83" s="118" t="s">
        <v>93</v>
      </c>
      <c r="F83" s="135"/>
      <c r="G83" s="136"/>
      <c r="H83" s="11" t="s">
        <v>783</v>
      </c>
      <c r="I83" s="14">
        <f t="shared" si="2"/>
        <v>0.7</v>
      </c>
      <c r="J83" s="14">
        <v>0.7</v>
      </c>
      <c r="K83" s="109">
        <f t="shared" si="3"/>
        <v>10.5</v>
      </c>
      <c r="L83" s="115"/>
    </row>
    <row r="84" spans="1:12" ht="24" customHeight="1">
      <c r="A84" s="114"/>
      <c r="B84" s="107">
        <f>'Tax Invoice'!D80</f>
        <v>5</v>
      </c>
      <c r="C84" s="10" t="s">
        <v>782</v>
      </c>
      <c r="D84" s="10" t="s">
        <v>782</v>
      </c>
      <c r="E84" s="118" t="s">
        <v>48</v>
      </c>
      <c r="F84" s="135"/>
      <c r="G84" s="136"/>
      <c r="H84" s="11" t="s">
        <v>783</v>
      </c>
      <c r="I84" s="14">
        <f t="shared" si="2"/>
        <v>0.7</v>
      </c>
      <c r="J84" s="14">
        <v>0.7</v>
      </c>
      <c r="K84" s="109">
        <f t="shared" si="3"/>
        <v>3.5</v>
      </c>
      <c r="L84" s="115"/>
    </row>
    <row r="85" spans="1:12" ht="24" customHeight="1">
      <c r="A85" s="114"/>
      <c r="B85" s="107">
        <f>'Tax Invoice'!D81</f>
        <v>2</v>
      </c>
      <c r="C85" s="10" t="s">
        <v>782</v>
      </c>
      <c r="D85" s="10" t="s">
        <v>827</v>
      </c>
      <c r="E85" s="118" t="s">
        <v>784</v>
      </c>
      <c r="F85" s="135"/>
      <c r="G85" s="136"/>
      <c r="H85" s="11" t="s">
        <v>783</v>
      </c>
      <c r="I85" s="14">
        <f t="shared" si="2"/>
        <v>1.23</v>
      </c>
      <c r="J85" s="14">
        <v>1.23</v>
      </c>
      <c r="K85" s="109">
        <f t="shared" si="3"/>
        <v>2.46</v>
      </c>
      <c r="L85" s="115"/>
    </row>
    <row r="86" spans="1:12" ht="24" customHeight="1">
      <c r="A86" s="114"/>
      <c r="B86" s="107">
        <f>'Tax Invoice'!D82</f>
        <v>2</v>
      </c>
      <c r="C86" s="10" t="s">
        <v>782</v>
      </c>
      <c r="D86" s="10" t="s">
        <v>828</v>
      </c>
      <c r="E86" s="118" t="s">
        <v>785</v>
      </c>
      <c r="F86" s="135"/>
      <c r="G86" s="136"/>
      <c r="H86" s="11" t="s">
        <v>783</v>
      </c>
      <c r="I86" s="14">
        <f t="shared" ref="I86:I108" si="4">ROUNDUP(J86*$N$1,2)</f>
        <v>1.37</v>
      </c>
      <c r="J86" s="14">
        <v>1.37</v>
      </c>
      <c r="K86" s="109">
        <f t="shared" ref="K86:K108" si="5">I86*B86</f>
        <v>2.74</v>
      </c>
      <c r="L86" s="115"/>
    </row>
    <row r="87" spans="1:12" ht="24" customHeight="1">
      <c r="A87" s="114"/>
      <c r="B87" s="107">
        <f>'Tax Invoice'!D83</f>
        <v>10</v>
      </c>
      <c r="C87" s="10" t="s">
        <v>786</v>
      </c>
      <c r="D87" s="10" t="s">
        <v>829</v>
      </c>
      <c r="E87" s="118" t="s">
        <v>651</v>
      </c>
      <c r="F87" s="135"/>
      <c r="G87" s="136"/>
      <c r="H87" s="11" t="s">
        <v>787</v>
      </c>
      <c r="I87" s="14">
        <f t="shared" si="4"/>
        <v>0.6</v>
      </c>
      <c r="J87" s="14">
        <v>0.6</v>
      </c>
      <c r="K87" s="109">
        <f t="shared" si="5"/>
        <v>6</v>
      </c>
      <c r="L87" s="115"/>
    </row>
    <row r="88" spans="1:12" ht="24" customHeight="1">
      <c r="A88" s="114"/>
      <c r="B88" s="107">
        <f>'Tax Invoice'!D84</f>
        <v>10</v>
      </c>
      <c r="C88" s="10" t="s">
        <v>786</v>
      </c>
      <c r="D88" s="10" t="s">
        <v>829</v>
      </c>
      <c r="E88" s="118" t="s">
        <v>25</v>
      </c>
      <c r="F88" s="135"/>
      <c r="G88" s="136"/>
      <c r="H88" s="11" t="s">
        <v>787</v>
      </c>
      <c r="I88" s="14">
        <f t="shared" si="4"/>
        <v>0.6</v>
      </c>
      <c r="J88" s="14">
        <v>0.6</v>
      </c>
      <c r="K88" s="109">
        <f t="shared" si="5"/>
        <v>6</v>
      </c>
      <c r="L88" s="115"/>
    </row>
    <row r="89" spans="1:12" ht="24" customHeight="1">
      <c r="A89" s="114"/>
      <c r="B89" s="107">
        <f>'Tax Invoice'!D85</f>
        <v>10</v>
      </c>
      <c r="C89" s="10" t="s">
        <v>786</v>
      </c>
      <c r="D89" s="10" t="s">
        <v>829</v>
      </c>
      <c r="E89" s="118" t="s">
        <v>27</v>
      </c>
      <c r="F89" s="135"/>
      <c r="G89" s="136"/>
      <c r="H89" s="11" t="s">
        <v>787</v>
      </c>
      <c r="I89" s="14">
        <f t="shared" si="4"/>
        <v>0.6</v>
      </c>
      <c r="J89" s="14">
        <v>0.6</v>
      </c>
      <c r="K89" s="109">
        <f t="shared" si="5"/>
        <v>6</v>
      </c>
      <c r="L89" s="115"/>
    </row>
    <row r="90" spans="1:12" ht="24" customHeight="1">
      <c r="A90" s="114"/>
      <c r="B90" s="107">
        <f>'Tax Invoice'!D86</f>
        <v>5</v>
      </c>
      <c r="C90" s="10" t="s">
        <v>786</v>
      </c>
      <c r="D90" s="10" t="s">
        <v>786</v>
      </c>
      <c r="E90" s="118" t="s">
        <v>28</v>
      </c>
      <c r="F90" s="135"/>
      <c r="G90" s="136"/>
      <c r="H90" s="11" t="s">
        <v>787</v>
      </c>
      <c r="I90" s="14">
        <f t="shared" si="4"/>
        <v>0.79</v>
      </c>
      <c r="J90" s="14">
        <v>0.79</v>
      </c>
      <c r="K90" s="109">
        <f t="shared" si="5"/>
        <v>3.95</v>
      </c>
      <c r="L90" s="115"/>
    </row>
    <row r="91" spans="1:12" ht="24" customHeight="1">
      <c r="A91" s="114"/>
      <c r="B91" s="107">
        <f>'Tax Invoice'!D87</f>
        <v>2</v>
      </c>
      <c r="C91" s="10" t="s">
        <v>786</v>
      </c>
      <c r="D91" s="10" t="s">
        <v>830</v>
      </c>
      <c r="E91" s="118" t="s">
        <v>33</v>
      </c>
      <c r="F91" s="135"/>
      <c r="G91" s="136"/>
      <c r="H91" s="11" t="s">
        <v>787</v>
      </c>
      <c r="I91" s="14">
        <f t="shared" si="4"/>
        <v>1.23</v>
      </c>
      <c r="J91" s="14">
        <v>1.23</v>
      </c>
      <c r="K91" s="109">
        <f t="shared" si="5"/>
        <v>2.46</v>
      </c>
      <c r="L91" s="115"/>
    </row>
    <row r="92" spans="1:12" ht="24" customHeight="1">
      <c r="A92" s="114"/>
      <c r="B92" s="107">
        <f>'Tax Invoice'!D88</f>
        <v>2</v>
      </c>
      <c r="C92" s="10" t="s">
        <v>786</v>
      </c>
      <c r="D92" s="10" t="s">
        <v>830</v>
      </c>
      <c r="E92" s="118" t="s">
        <v>34</v>
      </c>
      <c r="F92" s="135"/>
      <c r="G92" s="136"/>
      <c r="H92" s="11" t="s">
        <v>787</v>
      </c>
      <c r="I92" s="14">
        <f t="shared" si="4"/>
        <v>1.23</v>
      </c>
      <c r="J92" s="14">
        <v>1.23</v>
      </c>
      <c r="K92" s="109">
        <f t="shared" si="5"/>
        <v>2.46</v>
      </c>
      <c r="L92" s="115"/>
    </row>
    <row r="93" spans="1:12" ht="24" customHeight="1">
      <c r="A93" s="114"/>
      <c r="B93" s="107">
        <f>'Tax Invoice'!D89</f>
        <v>5</v>
      </c>
      <c r="C93" s="10" t="s">
        <v>786</v>
      </c>
      <c r="D93" s="10" t="s">
        <v>830</v>
      </c>
      <c r="E93" s="118" t="s">
        <v>37</v>
      </c>
      <c r="F93" s="135"/>
      <c r="G93" s="136"/>
      <c r="H93" s="11" t="s">
        <v>787</v>
      </c>
      <c r="I93" s="14">
        <f t="shared" si="4"/>
        <v>1.23</v>
      </c>
      <c r="J93" s="14">
        <v>1.23</v>
      </c>
      <c r="K93" s="109">
        <f t="shared" si="5"/>
        <v>6.15</v>
      </c>
      <c r="L93" s="115"/>
    </row>
    <row r="94" spans="1:12" ht="24" customHeight="1">
      <c r="A94" s="114"/>
      <c r="B94" s="107">
        <f>'Tax Invoice'!D90</f>
        <v>3</v>
      </c>
      <c r="C94" s="10" t="s">
        <v>786</v>
      </c>
      <c r="D94" s="10" t="s">
        <v>831</v>
      </c>
      <c r="E94" s="118" t="s">
        <v>41</v>
      </c>
      <c r="F94" s="135"/>
      <c r="G94" s="136"/>
      <c r="H94" s="11" t="s">
        <v>787</v>
      </c>
      <c r="I94" s="14">
        <f t="shared" si="4"/>
        <v>1.63</v>
      </c>
      <c r="J94" s="14">
        <v>1.63</v>
      </c>
      <c r="K94" s="109">
        <f t="shared" si="5"/>
        <v>4.8899999999999997</v>
      </c>
      <c r="L94" s="115"/>
    </row>
    <row r="95" spans="1:12" ht="24" customHeight="1">
      <c r="A95" s="114"/>
      <c r="B95" s="107">
        <f>'Tax Invoice'!D91</f>
        <v>5</v>
      </c>
      <c r="C95" s="10" t="s">
        <v>786</v>
      </c>
      <c r="D95" s="10" t="s">
        <v>786</v>
      </c>
      <c r="E95" s="118" t="s">
        <v>49</v>
      </c>
      <c r="F95" s="135"/>
      <c r="G95" s="136"/>
      <c r="H95" s="11" t="s">
        <v>787</v>
      </c>
      <c r="I95" s="14">
        <f t="shared" si="4"/>
        <v>0.79</v>
      </c>
      <c r="J95" s="14">
        <v>0.79</v>
      </c>
      <c r="K95" s="109">
        <f t="shared" si="5"/>
        <v>3.95</v>
      </c>
      <c r="L95" s="115"/>
    </row>
    <row r="96" spans="1:12" ht="24" customHeight="1">
      <c r="A96" s="114"/>
      <c r="B96" s="107">
        <f>'Tax Invoice'!D92</f>
        <v>10</v>
      </c>
      <c r="C96" s="10" t="s">
        <v>788</v>
      </c>
      <c r="D96" s="10" t="s">
        <v>788</v>
      </c>
      <c r="E96" s="118"/>
      <c r="F96" s="135"/>
      <c r="G96" s="136"/>
      <c r="H96" s="11" t="s">
        <v>789</v>
      </c>
      <c r="I96" s="14">
        <f t="shared" si="4"/>
        <v>1.98</v>
      </c>
      <c r="J96" s="14">
        <v>1.98</v>
      </c>
      <c r="K96" s="109">
        <f t="shared" si="5"/>
        <v>19.8</v>
      </c>
      <c r="L96" s="115"/>
    </row>
    <row r="97" spans="1:12" ht="36" customHeight="1">
      <c r="A97" s="114"/>
      <c r="B97" s="107">
        <f>'Tax Invoice'!D93</f>
        <v>1</v>
      </c>
      <c r="C97" s="10" t="s">
        <v>790</v>
      </c>
      <c r="D97" s="10" t="s">
        <v>790</v>
      </c>
      <c r="E97" s="118" t="s">
        <v>214</v>
      </c>
      <c r="F97" s="135"/>
      <c r="G97" s="136"/>
      <c r="H97" s="11" t="s">
        <v>791</v>
      </c>
      <c r="I97" s="14">
        <f t="shared" si="4"/>
        <v>2.92</v>
      </c>
      <c r="J97" s="14">
        <v>2.92</v>
      </c>
      <c r="K97" s="109">
        <f t="shared" si="5"/>
        <v>2.92</v>
      </c>
      <c r="L97" s="115"/>
    </row>
    <row r="98" spans="1:12" ht="36" customHeight="1">
      <c r="A98" s="114"/>
      <c r="B98" s="107">
        <f>'Tax Invoice'!D94</f>
        <v>1</v>
      </c>
      <c r="C98" s="10" t="s">
        <v>790</v>
      </c>
      <c r="D98" s="10" t="s">
        <v>790</v>
      </c>
      <c r="E98" s="118" t="s">
        <v>310</v>
      </c>
      <c r="F98" s="135"/>
      <c r="G98" s="136"/>
      <c r="H98" s="11" t="s">
        <v>791</v>
      </c>
      <c r="I98" s="14">
        <f t="shared" si="4"/>
        <v>2.92</v>
      </c>
      <c r="J98" s="14">
        <v>2.92</v>
      </c>
      <c r="K98" s="109">
        <f t="shared" si="5"/>
        <v>2.92</v>
      </c>
      <c r="L98" s="115"/>
    </row>
    <row r="99" spans="1:12" ht="36" customHeight="1">
      <c r="A99" s="114"/>
      <c r="B99" s="107">
        <f>'Tax Invoice'!D95</f>
        <v>1</v>
      </c>
      <c r="C99" s="10" t="s">
        <v>790</v>
      </c>
      <c r="D99" s="10" t="s">
        <v>790</v>
      </c>
      <c r="E99" s="118" t="s">
        <v>269</v>
      </c>
      <c r="F99" s="135"/>
      <c r="G99" s="136"/>
      <c r="H99" s="11" t="s">
        <v>791</v>
      </c>
      <c r="I99" s="14">
        <f t="shared" si="4"/>
        <v>2.92</v>
      </c>
      <c r="J99" s="14">
        <v>2.92</v>
      </c>
      <c r="K99" s="109">
        <f t="shared" si="5"/>
        <v>2.92</v>
      </c>
      <c r="L99" s="115"/>
    </row>
    <row r="100" spans="1:12" ht="36" customHeight="1">
      <c r="A100" s="114"/>
      <c r="B100" s="107">
        <f>'Tax Invoice'!D96</f>
        <v>1</v>
      </c>
      <c r="C100" s="10" t="s">
        <v>790</v>
      </c>
      <c r="D100" s="10" t="s">
        <v>790</v>
      </c>
      <c r="E100" s="118" t="s">
        <v>311</v>
      </c>
      <c r="F100" s="135"/>
      <c r="G100" s="136"/>
      <c r="H100" s="11" t="s">
        <v>791</v>
      </c>
      <c r="I100" s="14">
        <f t="shared" si="4"/>
        <v>2.92</v>
      </c>
      <c r="J100" s="14">
        <v>2.92</v>
      </c>
      <c r="K100" s="109">
        <f t="shared" si="5"/>
        <v>2.92</v>
      </c>
      <c r="L100" s="115"/>
    </row>
    <row r="101" spans="1:12" ht="36" customHeight="1">
      <c r="A101" s="114"/>
      <c r="B101" s="107">
        <f>'Tax Invoice'!D97</f>
        <v>3</v>
      </c>
      <c r="C101" s="10" t="s">
        <v>792</v>
      </c>
      <c r="D101" s="10" t="s">
        <v>792</v>
      </c>
      <c r="E101" s="118" t="s">
        <v>107</v>
      </c>
      <c r="F101" s="135"/>
      <c r="G101" s="136"/>
      <c r="H101" s="11" t="s">
        <v>793</v>
      </c>
      <c r="I101" s="14">
        <f t="shared" si="4"/>
        <v>3.23</v>
      </c>
      <c r="J101" s="14">
        <v>3.23</v>
      </c>
      <c r="K101" s="109">
        <f t="shared" si="5"/>
        <v>9.69</v>
      </c>
      <c r="L101" s="115"/>
    </row>
    <row r="102" spans="1:12" ht="36" customHeight="1">
      <c r="A102" s="114"/>
      <c r="B102" s="107">
        <f>'Tax Invoice'!D98</f>
        <v>1</v>
      </c>
      <c r="C102" s="10" t="s">
        <v>792</v>
      </c>
      <c r="D102" s="10" t="s">
        <v>792</v>
      </c>
      <c r="E102" s="118" t="s">
        <v>214</v>
      </c>
      <c r="F102" s="135"/>
      <c r="G102" s="136"/>
      <c r="H102" s="11" t="s">
        <v>793</v>
      </c>
      <c r="I102" s="14">
        <f t="shared" si="4"/>
        <v>3.23</v>
      </c>
      <c r="J102" s="14">
        <v>3.23</v>
      </c>
      <c r="K102" s="109">
        <f t="shared" si="5"/>
        <v>3.23</v>
      </c>
      <c r="L102" s="115"/>
    </row>
    <row r="103" spans="1:12" ht="36" customHeight="1">
      <c r="A103" s="114"/>
      <c r="B103" s="107">
        <f>'Tax Invoice'!D99</f>
        <v>1</v>
      </c>
      <c r="C103" s="10" t="s">
        <v>794</v>
      </c>
      <c r="D103" s="10" t="s">
        <v>794</v>
      </c>
      <c r="E103" s="118" t="s">
        <v>269</v>
      </c>
      <c r="F103" s="135"/>
      <c r="G103" s="136"/>
      <c r="H103" s="11" t="s">
        <v>795</v>
      </c>
      <c r="I103" s="14">
        <f t="shared" si="4"/>
        <v>3.43</v>
      </c>
      <c r="J103" s="14">
        <v>3.43</v>
      </c>
      <c r="K103" s="109">
        <f t="shared" si="5"/>
        <v>3.43</v>
      </c>
      <c r="L103" s="115"/>
    </row>
    <row r="104" spans="1:12" ht="24" customHeight="1">
      <c r="A104" s="114"/>
      <c r="B104" s="107">
        <f>'Tax Invoice'!D100</f>
        <v>10</v>
      </c>
      <c r="C104" s="10" t="s">
        <v>796</v>
      </c>
      <c r="D104" s="10" t="s">
        <v>796</v>
      </c>
      <c r="E104" s="118" t="s">
        <v>210</v>
      </c>
      <c r="F104" s="135"/>
      <c r="G104" s="136"/>
      <c r="H104" s="11" t="s">
        <v>797</v>
      </c>
      <c r="I104" s="14">
        <f t="shared" si="4"/>
        <v>3.24</v>
      </c>
      <c r="J104" s="14">
        <v>3.24</v>
      </c>
      <c r="K104" s="109">
        <f t="shared" si="5"/>
        <v>32.400000000000006</v>
      </c>
      <c r="L104" s="115"/>
    </row>
    <row r="105" spans="1:12" ht="36" customHeight="1">
      <c r="A105" s="114"/>
      <c r="B105" s="107">
        <f>'Tax Invoice'!D101</f>
        <v>10</v>
      </c>
      <c r="C105" s="10" t="s">
        <v>798</v>
      </c>
      <c r="D105" s="10" t="s">
        <v>798</v>
      </c>
      <c r="E105" s="118" t="s">
        <v>799</v>
      </c>
      <c r="F105" s="135"/>
      <c r="G105" s="136"/>
      <c r="H105" s="11" t="s">
        <v>800</v>
      </c>
      <c r="I105" s="14">
        <f t="shared" si="4"/>
        <v>5.25</v>
      </c>
      <c r="J105" s="14">
        <v>5.25</v>
      </c>
      <c r="K105" s="109">
        <f t="shared" si="5"/>
        <v>52.5</v>
      </c>
      <c r="L105" s="115"/>
    </row>
    <row r="106" spans="1:12" ht="24" customHeight="1">
      <c r="A106" s="114"/>
      <c r="B106" s="107">
        <f>'Tax Invoice'!D102</f>
        <v>50</v>
      </c>
      <c r="C106" s="10" t="s">
        <v>801</v>
      </c>
      <c r="D106" s="10" t="s">
        <v>801</v>
      </c>
      <c r="E106" s="118" t="s">
        <v>67</v>
      </c>
      <c r="F106" s="135"/>
      <c r="G106" s="136"/>
      <c r="H106" s="11" t="s">
        <v>802</v>
      </c>
      <c r="I106" s="14">
        <f t="shared" si="4"/>
        <v>1.23</v>
      </c>
      <c r="J106" s="14">
        <v>1.23</v>
      </c>
      <c r="K106" s="109">
        <f t="shared" si="5"/>
        <v>61.5</v>
      </c>
      <c r="L106" s="115"/>
    </row>
    <row r="107" spans="1:12" ht="24" customHeight="1">
      <c r="A107" s="114"/>
      <c r="B107" s="107">
        <f>'Tax Invoice'!D103</f>
        <v>15</v>
      </c>
      <c r="C107" s="10" t="s">
        <v>803</v>
      </c>
      <c r="D107" s="10" t="s">
        <v>803</v>
      </c>
      <c r="E107" s="118" t="s">
        <v>583</v>
      </c>
      <c r="F107" s="135"/>
      <c r="G107" s="136"/>
      <c r="H107" s="11" t="s">
        <v>804</v>
      </c>
      <c r="I107" s="14">
        <f t="shared" si="4"/>
        <v>0.73</v>
      </c>
      <c r="J107" s="14">
        <v>0.73</v>
      </c>
      <c r="K107" s="109">
        <f t="shared" si="5"/>
        <v>10.95</v>
      </c>
      <c r="L107" s="115"/>
    </row>
    <row r="108" spans="1:12" ht="24" customHeight="1">
      <c r="A108" s="114"/>
      <c r="B108" s="108">
        <f>'Tax Invoice'!D104</f>
        <v>5</v>
      </c>
      <c r="C108" s="12" t="s">
        <v>805</v>
      </c>
      <c r="D108" s="12" t="s">
        <v>805</v>
      </c>
      <c r="E108" s="119"/>
      <c r="F108" s="133"/>
      <c r="G108" s="134"/>
      <c r="H108" s="13" t="s">
        <v>806</v>
      </c>
      <c r="I108" s="15">
        <f t="shared" si="4"/>
        <v>4.87</v>
      </c>
      <c r="J108" s="15">
        <v>4.87</v>
      </c>
      <c r="K108" s="110">
        <f t="shared" si="5"/>
        <v>24.35</v>
      </c>
      <c r="L108" s="115"/>
    </row>
    <row r="109" spans="1:12" ht="12.75" customHeight="1">
      <c r="A109" s="114"/>
      <c r="B109" s="126">
        <f>SUM(B22:B108)</f>
        <v>2252</v>
      </c>
      <c r="C109" s="126" t="s">
        <v>144</v>
      </c>
      <c r="D109" s="126"/>
      <c r="E109" s="126"/>
      <c r="F109" s="126"/>
      <c r="G109" s="126"/>
      <c r="H109" s="126"/>
      <c r="I109" s="127" t="s">
        <v>255</v>
      </c>
      <c r="J109" s="127" t="s">
        <v>255</v>
      </c>
      <c r="K109" s="128">
        <f>SUM(K22:K108)</f>
        <v>2893.989999999998</v>
      </c>
      <c r="L109" s="115"/>
    </row>
    <row r="110" spans="1:12" ht="12.75" customHeight="1">
      <c r="A110" s="114"/>
      <c r="B110" s="126"/>
      <c r="C110" s="126"/>
      <c r="D110" s="126"/>
      <c r="E110" s="126"/>
      <c r="F110" s="126"/>
      <c r="G110" s="126"/>
      <c r="H110" s="126"/>
      <c r="I110" s="130" t="s">
        <v>837</v>
      </c>
      <c r="J110" s="127" t="s">
        <v>184</v>
      </c>
      <c r="K110" s="128">
        <f>Invoice!J110</f>
        <v>-1157.5959999999993</v>
      </c>
      <c r="L110" s="115"/>
    </row>
    <row r="111" spans="1:12" ht="12.75" customHeight="1" outlineLevel="1">
      <c r="A111" s="114"/>
      <c r="B111" s="126"/>
      <c r="C111" s="126"/>
      <c r="D111" s="126"/>
      <c r="E111" s="126"/>
      <c r="F111" s="126"/>
      <c r="G111" s="126"/>
      <c r="H111" s="126"/>
      <c r="I111" s="130" t="s">
        <v>838</v>
      </c>
      <c r="J111" s="127" t="s">
        <v>185</v>
      </c>
      <c r="K111" s="128">
        <f>Invoice!J111</f>
        <v>0</v>
      </c>
      <c r="L111" s="115"/>
    </row>
    <row r="112" spans="1:12" ht="12.75" customHeight="1">
      <c r="A112" s="114"/>
      <c r="B112" s="126"/>
      <c r="C112" s="126"/>
      <c r="D112" s="126"/>
      <c r="E112" s="126"/>
      <c r="F112" s="126"/>
      <c r="G112" s="126"/>
      <c r="H112" s="126"/>
      <c r="I112" s="127" t="s">
        <v>257</v>
      </c>
      <c r="J112" s="127" t="s">
        <v>257</v>
      </c>
      <c r="K112" s="128">
        <f>SUM(K109:K111)</f>
        <v>1736.3939999999986</v>
      </c>
      <c r="L112" s="115"/>
    </row>
    <row r="113" spans="1:12" ht="12.75" customHeight="1">
      <c r="A113" s="6"/>
      <c r="B113" s="7"/>
      <c r="C113" s="7"/>
      <c r="D113" s="7"/>
      <c r="E113" s="7"/>
      <c r="F113" s="7"/>
      <c r="G113" s="7"/>
      <c r="H113" s="7" t="s">
        <v>839</v>
      </c>
      <c r="I113" s="7"/>
      <c r="J113" s="7"/>
      <c r="K113" s="7"/>
      <c r="L113" s="8"/>
    </row>
    <row r="114" spans="1:12" ht="12.75" customHeight="1"/>
    <row r="115" spans="1:12" ht="12.75" customHeight="1"/>
    <row r="116" spans="1:12" ht="12.75" customHeight="1"/>
    <row r="117" spans="1:12" ht="12.75" customHeight="1"/>
    <row r="118" spans="1:12" ht="12.75" customHeight="1"/>
    <row r="119" spans="1:12" ht="12.75" customHeight="1"/>
    <row r="120" spans="1:12" ht="12.75" customHeight="1"/>
  </sheetData>
  <mergeCells count="91">
    <mergeCell ref="F26:G26"/>
    <mergeCell ref="F27:G27"/>
    <mergeCell ref="K10:K11"/>
    <mergeCell ref="K14:K15"/>
    <mergeCell ref="F33:G33"/>
    <mergeCell ref="F20:G20"/>
    <mergeCell ref="F21:G21"/>
    <mergeCell ref="F22:G22"/>
    <mergeCell ref="F24:G24"/>
    <mergeCell ref="F25:G25"/>
    <mergeCell ref="F23:G23"/>
    <mergeCell ref="F28:G28"/>
    <mergeCell ref="F29:G29"/>
    <mergeCell ref="F34:G34"/>
    <mergeCell ref="F35:G35"/>
    <mergeCell ref="F36:G36"/>
    <mergeCell ref="F30:G30"/>
    <mergeCell ref="F31:G31"/>
    <mergeCell ref="F32:G32"/>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0:G100"/>
    <mergeCell ref="F101:G101"/>
    <mergeCell ref="F107:G107"/>
    <mergeCell ref="F108:G108"/>
    <mergeCell ref="F102:G102"/>
    <mergeCell ref="F103:G103"/>
    <mergeCell ref="F104:G104"/>
    <mergeCell ref="F105:G105"/>
    <mergeCell ref="F106:G10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104"/>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2893.989999999998</v>
      </c>
      <c r="O2" s="21" t="s">
        <v>259</v>
      </c>
    </row>
    <row r="3" spans="1:15" s="21" customFormat="1" ht="15" customHeight="1" thickBot="1">
      <c r="A3" s="22" t="s">
        <v>151</v>
      </c>
      <c r="G3" s="28">
        <f>Invoice!J14</f>
        <v>45197</v>
      </c>
      <c r="H3" s="29"/>
      <c r="N3" s="21">
        <v>2893.989999999998</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EUR</v>
      </c>
    </row>
    <row r="10" spans="1:15" s="21" customFormat="1" ht="13.5" thickBot="1">
      <c r="A10" s="36" t="str">
        <f>'Copy paste to Here'!G10</f>
        <v>Mabuti GmbH</v>
      </c>
      <c r="B10" s="37"/>
      <c r="C10" s="37"/>
      <c r="D10" s="37"/>
      <c r="F10" s="38" t="str">
        <f>'Copy paste to Here'!B10</f>
        <v>Mabuti GmbH</v>
      </c>
      <c r="G10" s="39"/>
      <c r="H10" s="40"/>
      <c r="K10" s="95" t="s">
        <v>276</v>
      </c>
      <c r="L10" s="35" t="s">
        <v>276</v>
      </c>
      <c r="M10" s="21">
        <v>1</v>
      </c>
    </row>
    <row r="11" spans="1:15" s="21" customFormat="1" ht="15.75" thickBot="1">
      <c r="A11" s="41" t="str">
        <f>'Copy paste to Here'!G11</f>
        <v>Felix Hanspach</v>
      </c>
      <c r="B11" s="42"/>
      <c r="C11" s="42"/>
      <c r="D11" s="42"/>
      <c r="F11" s="43" t="str">
        <f>'Copy paste to Here'!B11</f>
        <v>Felix Hanspach</v>
      </c>
      <c r="G11" s="44"/>
      <c r="H11" s="45"/>
      <c r="K11" s="93" t="s">
        <v>158</v>
      </c>
      <c r="L11" s="46" t="s">
        <v>159</v>
      </c>
      <c r="M11" s="21">
        <f>VLOOKUP(G3,[1]Sheet1!$A$9:$I$7290,2,FALSE)</f>
        <v>36.57</v>
      </c>
    </row>
    <row r="12" spans="1:15" s="21" customFormat="1" ht="15.75" thickBot="1">
      <c r="A12" s="41" t="str">
        <f>'Copy paste to Here'!G12</f>
        <v>Slevogtstraße 59</v>
      </c>
      <c r="B12" s="42"/>
      <c r="C12" s="42"/>
      <c r="D12" s="42"/>
      <c r="E12" s="89"/>
      <c r="F12" s="43" t="str">
        <f>'Copy paste to Here'!B12</f>
        <v>Slevogtstraße 59</v>
      </c>
      <c r="G12" s="44"/>
      <c r="H12" s="45"/>
      <c r="K12" s="93" t="s">
        <v>160</v>
      </c>
      <c r="L12" s="46" t="s">
        <v>133</v>
      </c>
      <c r="M12" s="21">
        <f>VLOOKUP(G3,[1]Sheet1!$A$9:$I$7290,3,FALSE)</f>
        <v>38.25</v>
      </c>
    </row>
    <row r="13" spans="1:15" s="21" customFormat="1" ht="15.75" thickBot="1">
      <c r="A13" s="41" t="str">
        <f>'Copy paste to Here'!G13</f>
        <v>09114 Chemnitz</v>
      </c>
      <c r="B13" s="42"/>
      <c r="C13" s="42"/>
      <c r="D13" s="42"/>
      <c r="E13" s="111" t="s">
        <v>133</v>
      </c>
      <c r="F13" s="43" t="str">
        <f>'Copy paste to Here'!B13</f>
        <v>09114 Chemnitz</v>
      </c>
      <c r="G13" s="44"/>
      <c r="H13" s="45"/>
      <c r="K13" s="93" t="s">
        <v>161</v>
      </c>
      <c r="L13" s="46" t="s">
        <v>162</v>
      </c>
      <c r="M13" s="113">
        <f>VLOOKUP(G3,[1]Sheet1!$A$9:$I$7290,4,FALSE)</f>
        <v>44.17</v>
      </c>
    </row>
    <row r="14" spans="1:15" s="21" customFormat="1" ht="15.75" thickBot="1">
      <c r="A14" s="41" t="str">
        <f>'Copy paste to Here'!G14</f>
        <v>Germany</v>
      </c>
      <c r="B14" s="42"/>
      <c r="C14" s="42"/>
      <c r="D14" s="42"/>
      <c r="E14" s="111">
        <f>VLOOKUP(J9,$L$10:$M$17,2,FALSE)</f>
        <v>38.25</v>
      </c>
      <c r="F14" s="43" t="str">
        <f>'Copy paste to Here'!B14</f>
        <v>Germany</v>
      </c>
      <c r="G14" s="44"/>
      <c r="H14" s="45"/>
      <c r="K14" s="93" t="s">
        <v>163</v>
      </c>
      <c r="L14" s="46" t="s">
        <v>164</v>
      </c>
      <c r="M14" s="21">
        <f>VLOOKUP(G3,[1]Sheet1!$A$9:$I$7290,5,FALSE)</f>
        <v>22.89</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26.92</v>
      </c>
    </row>
    <row r="16" spans="1:15" s="21" customFormat="1" ht="13.7" customHeight="1" thickBot="1">
      <c r="A16" s="52"/>
      <c r="K16" s="94" t="s">
        <v>167</v>
      </c>
      <c r="L16" s="51" t="s">
        <v>168</v>
      </c>
      <c r="M16" s="21">
        <f>VLOOKUP(G3,[1]Sheet1!$A$9:$I$7290,7,FALSE)</f>
        <v>21.41</v>
      </c>
    </row>
    <row r="17" spans="1:13" s="21" customFormat="1" ht="13.5" thickBot="1">
      <c r="A17" s="53" t="s">
        <v>169</v>
      </c>
      <c r="B17" s="54" t="s">
        <v>170</v>
      </c>
      <c r="C17" s="54" t="s">
        <v>284</v>
      </c>
      <c r="D17" s="55" t="s">
        <v>198</v>
      </c>
      <c r="E17" s="55" t="s">
        <v>261</v>
      </c>
      <c r="F17" s="55" t="str">
        <f>CONCATENATE("Amount ",,J9)</f>
        <v>Amount EUR</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PVD plated 316L steel eyebrow barbell, 18g (1mm) with two 3mm balls &amp; Color: High Polish  &amp;  Length: 6mm</v>
      </c>
      <c r="B18" s="57" t="str">
        <f>'Copy paste to Here'!C22</f>
        <v>BB18B3</v>
      </c>
      <c r="C18" s="57" t="s">
        <v>716</v>
      </c>
      <c r="D18" s="58">
        <f>Invoice!B22</f>
        <v>20</v>
      </c>
      <c r="E18" s="59">
        <f>'Shipping Invoice'!J22*$N$1</f>
        <v>0.19</v>
      </c>
      <c r="F18" s="59">
        <f>D18*E18</f>
        <v>3.8</v>
      </c>
      <c r="G18" s="60">
        <f>E18*$E$14</f>
        <v>7.2675000000000001</v>
      </c>
      <c r="H18" s="61">
        <f>D18*G18</f>
        <v>145.35</v>
      </c>
    </row>
    <row r="19" spans="1:13" s="62" customFormat="1" ht="24">
      <c r="A19" s="112" t="str">
        <f>IF((LEN('Copy paste to Here'!G23))&gt;5,((CONCATENATE('Copy paste to Here'!G23," &amp; ",'Copy paste to Here'!D23,"  &amp;  ",'Copy paste to Here'!E23))),"Empty Cell")</f>
        <v xml:space="preserve">316L steel eyebrow barbell, 16g (1.2mm) with two 3mm balls &amp; Length: 14mm  &amp;  </v>
      </c>
      <c r="B19" s="57" t="str">
        <f>'Copy paste to Here'!C23</f>
        <v>BBEB</v>
      </c>
      <c r="C19" s="57" t="s">
        <v>807</v>
      </c>
      <c r="D19" s="58">
        <f>Invoice!B23</f>
        <v>100</v>
      </c>
      <c r="E19" s="59">
        <f>'Shipping Invoice'!J23*$N$1</f>
        <v>0.17</v>
      </c>
      <c r="F19" s="59">
        <f t="shared" ref="F19:F82" si="0">D19*E19</f>
        <v>17</v>
      </c>
      <c r="G19" s="60">
        <f t="shared" ref="G19:G82" si="1">E19*$E$14</f>
        <v>6.5025000000000004</v>
      </c>
      <c r="H19" s="63">
        <f t="shared" ref="H19:H82" si="2">D19*G19</f>
        <v>650.25</v>
      </c>
    </row>
    <row r="20" spans="1:13" s="62" customFormat="1" ht="25.5">
      <c r="A20" s="56" t="str">
        <f>IF((LEN('Copy paste to Here'!G24))&gt;5,((CONCATENATE('Copy paste to Here'!G24," &amp; ",'Copy paste to Here'!D24,"  &amp;  ",'Copy paste to Here'!E24))),"Empty Cell")</f>
        <v xml:space="preserve">316L steel Industrial barbell, 14g (1.6mm) with two 5mm balls &amp; Length: 32mm  &amp;  </v>
      </c>
      <c r="B20" s="57" t="str">
        <f>'Copy paste to Here'!C24</f>
        <v>BBIND</v>
      </c>
      <c r="C20" s="57" t="s">
        <v>808</v>
      </c>
      <c r="D20" s="58">
        <f>Invoice!B24</f>
        <v>20</v>
      </c>
      <c r="E20" s="59">
        <f>'Shipping Invoice'!J24*$N$1</f>
        <v>0.25</v>
      </c>
      <c r="F20" s="59">
        <f t="shared" si="0"/>
        <v>5</v>
      </c>
      <c r="G20" s="60">
        <f t="shared" si="1"/>
        <v>9.5625</v>
      </c>
      <c r="H20" s="63">
        <f t="shared" si="2"/>
        <v>191.25</v>
      </c>
    </row>
    <row r="21" spans="1:13" s="62" customFormat="1" ht="25.5">
      <c r="A21" s="56" t="str">
        <f>IF((LEN('Copy paste to Here'!G25))&gt;5,((CONCATENATE('Copy paste to Here'!G25," &amp; ",'Copy paste to Here'!D25,"  &amp;  ",'Copy paste to Here'!E25))),"Empty Cell")</f>
        <v xml:space="preserve">316L steel Industrial barbell, 14g (1.6mm) with two 5mm balls &amp; Length: 35mm  &amp;  </v>
      </c>
      <c r="B21" s="57" t="str">
        <f>'Copy paste to Here'!C25</f>
        <v>BBIND</v>
      </c>
      <c r="C21" s="57" t="s">
        <v>808</v>
      </c>
      <c r="D21" s="58">
        <f>Invoice!B25</f>
        <v>30</v>
      </c>
      <c r="E21" s="59">
        <f>'Shipping Invoice'!J25*$N$1</f>
        <v>0.25</v>
      </c>
      <c r="F21" s="59">
        <f t="shared" si="0"/>
        <v>7.5</v>
      </c>
      <c r="G21" s="60">
        <f t="shared" si="1"/>
        <v>9.5625</v>
      </c>
      <c r="H21" s="63">
        <f t="shared" si="2"/>
        <v>286.875</v>
      </c>
    </row>
    <row r="22" spans="1:13" s="62" customFormat="1" ht="25.5">
      <c r="A22" s="56" t="str">
        <f>IF((LEN('Copy paste to Here'!G26))&gt;5,((CONCATENATE('Copy paste to Here'!G26," &amp; ",'Copy paste to Here'!D26,"  &amp;  ",'Copy paste to Here'!E26))),"Empty Cell")</f>
        <v xml:space="preserve">316L steel Industrial barbell, 14g (1.6mm) with two 5mm balls &amp; Length: 34mm  &amp;  </v>
      </c>
      <c r="B22" s="57" t="str">
        <f>'Copy paste to Here'!C26</f>
        <v>BBIND</v>
      </c>
      <c r="C22" s="57" t="s">
        <v>808</v>
      </c>
      <c r="D22" s="58">
        <f>Invoice!B26</f>
        <v>20</v>
      </c>
      <c r="E22" s="59">
        <f>'Shipping Invoice'!J26*$N$1</f>
        <v>0.25</v>
      </c>
      <c r="F22" s="59">
        <f t="shared" si="0"/>
        <v>5</v>
      </c>
      <c r="G22" s="60">
        <f t="shared" si="1"/>
        <v>9.5625</v>
      </c>
      <c r="H22" s="63">
        <f t="shared" si="2"/>
        <v>191.25</v>
      </c>
    </row>
    <row r="23" spans="1:13" s="62" customFormat="1" ht="25.5">
      <c r="A23" s="56" t="str">
        <f>IF((LEN('Copy paste to Here'!G27))&gt;5,((CONCATENATE('Copy paste to Here'!G27," &amp; ",'Copy paste to Here'!D27,"  &amp;  ",'Copy paste to Here'!E27))),"Empty Cell")</f>
        <v xml:space="preserve">Extra long 316L steel Industrial barbell, 16g (1.2mm) with two 4mm balls &amp; Length: 32mm  &amp;  </v>
      </c>
      <c r="B23" s="57" t="str">
        <f>'Copy paste to Here'!C27</f>
        <v>BBINDS</v>
      </c>
      <c r="C23" s="57" t="s">
        <v>809</v>
      </c>
      <c r="D23" s="58">
        <f>Invoice!B27</f>
        <v>50</v>
      </c>
      <c r="E23" s="59">
        <f>'Shipping Invoice'!J27*$N$1</f>
        <v>0.25</v>
      </c>
      <c r="F23" s="59">
        <f t="shared" si="0"/>
        <v>12.5</v>
      </c>
      <c r="G23" s="60">
        <f t="shared" si="1"/>
        <v>9.5625</v>
      </c>
      <c r="H23" s="63">
        <f t="shared" si="2"/>
        <v>478.125</v>
      </c>
    </row>
    <row r="24" spans="1:13" s="62" customFormat="1" ht="24">
      <c r="A24" s="56" t="str">
        <f>IF((LEN('Copy paste to Here'!G28))&gt;5,((CONCATENATE('Copy paste to Here'!G28," &amp; ",'Copy paste to Here'!D28,"  &amp;  ",'Copy paste to Here'!E28))),"Empty Cell")</f>
        <v>Surgical steel ball closure ring, 16g (1.2mm) with 3mm closure ball with a bezel set crystal &amp; Length: 8mm  &amp;  Crystal Color: Clear</v>
      </c>
      <c r="B24" s="57" t="str">
        <f>'Copy paste to Here'!C28</f>
        <v>BCEC3</v>
      </c>
      <c r="C24" s="57" t="s">
        <v>724</v>
      </c>
      <c r="D24" s="58">
        <f>Invoice!B28</f>
        <v>50</v>
      </c>
      <c r="E24" s="59">
        <f>'Shipping Invoice'!J28*$N$1</f>
        <v>0.39</v>
      </c>
      <c r="F24" s="59">
        <f t="shared" si="0"/>
        <v>19.5</v>
      </c>
      <c r="G24" s="60">
        <f t="shared" si="1"/>
        <v>14.9175</v>
      </c>
      <c r="H24" s="63">
        <f t="shared" si="2"/>
        <v>745.875</v>
      </c>
    </row>
    <row r="25" spans="1:13" s="62" customFormat="1" ht="36">
      <c r="A25" s="56" t="str">
        <f>IF((LEN('Copy paste to Here'!G29))&gt;5,((CONCATENATE('Copy paste to Here'!G29," &amp; ",'Copy paste to Here'!D29,"  &amp;  ",'Copy paste to Here'!E29))),"Empty Cell")</f>
        <v>316L steel ball closure ring, 16g (1.2mm) with 4mm closure ball with a bezel set crystal &amp; Length: 8mm  &amp;  Crystal Color: Light Siam</v>
      </c>
      <c r="B25" s="57" t="str">
        <f>'Copy paste to Here'!C29</f>
        <v>BCEC4S</v>
      </c>
      <c r="C25" s="57" t="s">
        <v>726</v>
      </c>
      <c r="D25" s="58">
        <f>Invoice!B29</f>
        <v>10</v>
      </c>
      <c r="E25" s="59">
        <f>'Shipping Invoice'!J29*$N$1</f>
        <v>0.39</v>
      </c>
      <c r="F25" s="59">
        <f t="shared" si="0"/>
        <v>3.9000000000000004</v>
      </c>
      <c r="G25" s="60">
        <f t="shared" si="1"/>
        <v>14.9175</v>
      </c>
      <c r="H25" s="63">
        <f t="shared" si="2"/>
        <v>149.17500000000001</v>
      </c>
    </row>
    <row r="26" spans="1:13" s="62" customFormat="1" ht="36">
      <c r="A26" s="56" t="str">
        <f>IF((LEN('Copy paste to Here'!G30))&gt;5,((CONCATENATE('Copy paste to Here'!G30," &amp; ",'Copy paste to Here'!D30,"  &amp;  ",'Copy paste to Here'!E30))),"Empty Cell")</f>
        <v>Bulk body jewelry: 24 pcs or 100 pcs. of 3mm multi-crystal balls with 16g (1.2mm) threading and resin cover &amp; Quantity In Bulk: 24 pcs.  &amp;  Crystal Color: Fuchsia</v>
      </c>
      <c r="B26" s="57" t="str">
        <f>'Copy paste to Here'!C30</f>
        <v>BLK314</v>
      </c>
      <c r="C26" s="57" t="s">
        <v>810</v>
      </c>
      <c r="D26" s="58">
        <f>Invoice!B30</f>
        <v>1</v>
      </c>
      <c r="E26" s="59">
        <f>'Shipping Invoice'!J30*$N$1</f>
        <v>36</v>
      </c>
      <c r="F26" s="59">
        <f t="shared" si="0"/>
        <v>36</v>
      </c>
      <c r="G26" s="60">
        <f t="shared" si="1"/>
        <v>1377</v>
      </c>
      <c r="H26" s="63">
        <f t="shared" si="2"/>
        <v>1377</v>
      </c>
    </row>
    <row r="27" spans="1:13" s="62" customFormat="1" ht="36">
      <c r="A27" s="56" t="str">
        <f>IF((LEN('Copy paste to Here'!G31))&gt;5,((CONCATENATE('Copy paste to Here'!G31," &amp; ",'Copy paste to Here'!D31,"  &amp;  ",'Copy paste to Here'!E31))),"Empty Cell")</f>
        <v>Bulk body jewelry: 24 pcs or 100 pcs. of 4mm multi-crystal balls with 16g (1.2mm) threading and resin cover. Price as low as 1.34$ per pcs. &amp; Quantity In Bulk: 24 pcs.  &amp;  Crystal Color: Peridot</v>
      </c>
      <c r="B27" s="57" t="str">
        <f>'Copy paste to Here'!C31</f>
        <v>BLK315</v>
      </c>
      <c r="C27" s="57" t="s">
        <v>811</v>
      </c>
      <c r="D27" s="58">
        <f>Invoice!B31</f>
        <v>1</v>
      </c>
      <c r="E27" s="59">
        <f>'Shipping Invoice'!J31*$N$1</f>
        <v>33.74</v>
      </c>
      <c r="F27" s="59">
        <f t="shared" si="0"/>
        <v>33.74</v>
      </c>
      <c r="G27" s="60">
        <f t="shared" si="1"/>
        <v>1290.5550000000001</v>
      </c>
      <c r="H27" s="63">
        <f t="shared" si="2"/>
        <v>1290.5550000000001</v>
      </c>
    </row>
    <row r="28" spans="1:13" s="62" customFormat="1" ht="36">
      <c r="A28" s="56" t="str">
        <f>IF((LEN('Copy paste to Here'!G32))&gt;5,((CONCATENATE('Copy paste to Here'!G32," &amp; ",'Copy paste to Here'!D32,"  &amp;  ",'Copy paste to Here'!E32))),"Empty Cell")</f>
        <v>316L steel belly banana, 14g (1.6m) with a 8mm and a 5mm bezel set jewel ball using original Czech Preciosa crystals. &amp; Length: 8mm  &amp;  Crystal Color: Clear</v>
      </c>
      <c r="B28" s="57" t="str">
        <f>'Copy paste to Here'!C32</f>
        <v>BN2CG</v>
      </c>
      <c r="C28" s="57" t="s">
        <v>662</v>
      </c>
      <c r="D28" s="58">
        <f>Invoice!B32</f>
        <v>50</v>
      </c>
      <c r="E28" s="59">
        <f>'Shipping Invoice'!J32*$N$1</f>
        <v>0.85</v>
      </c>
      <c r="F28" s="59">
        <f t="shared" si="0"/>
        <v>42.5</v>
      </c>
      <c r="G28" s="60">
        <f t="shared" si="1"/>
        <v>32.512499999999996</v>
      </c>
      <c r="H28" s="63">
        <f t="shared" si="2"/>
        <v>1625.6249999999998</v>
      </c>
    </row>
    <row r="29" spans="1:13" s="62" customFormat="1" ht="36">
      <c r="A29" s="56" t="str">
        <f>IF((LEN('Copy paste to Here'!G33))&gt;5,((CONCATENATE('Copy paste to Here'!G33," &amp; ",'Copy paste to Here'!D33,"  &amp;  ",'Copy paste to Here'!E33))),"Empty Cell")</f>
        <v>316L steel belly banana, 14g (1.6m) with a 8mm and a 5mm bezel set jewel ball using original Czech Preciosa crystals. &amp; Length: 12mm  &amp;  Crystal Color: Sapphire</v>
      </c>
      <c r="B29" s="57" t="str">
        <f>'Copy paste to Here'!C33</f>
        <v>BN2CG</v>
      </c>
      <c r="C29" s="57" t="s">
        <v>662</v>
      </c>
      <c r="D29" s="58">
        <f>Invoice!B33</f>
        <v>50</v>
      </c>
      <c r="E29" s="59">
        <f>'Shipping Invoice'!J33*$N$1</f>
        <v>0.85</v>
      </c>
      <c r="F29" s="59">
        <f t="shared" si="0"/>
        <v>42.5</v>
      </c>
      <c r="G29" s="60">
        <f t="shared" si="1"/>
        <v>32.512499999999996</v>
      </c>
      <c r="H29" s="63">
        <f t="shared" si="2"/>
        <v>1625.6249999999998</v>
      </c>
    </row>
    <row r="30" spans="1:13" s="62" customFormat="1" ht="36">
      <c r="A30" s="56" t="str">
        <f>IF((LEN('Copy paste to Here'!G34))&gt;5,((CONCATENATE('Copy paste to Here'!G34," &amp; ",'Copy paste to Here'!D34,"  &amp;  ",'Copy paste to Here'!E34))),"Empty Cell")</f>
        <v>316L steel belly banana, 14g (1.6m) with a 8mm and a 5mm bezel set jewel ball using original Czech Preciosa crystals. &amp; Length: 12mm  &amp;  Crystal Color: Aquamarine</v>
      </c>
      <c r="B30" s="57" t="str">
        <f>'Copy paste to Here'!C34</f>
        <v>BN2CG</v>
      </c>
      <c r="C30" s="57" t="s">
        <v>662</v>
      </c>
      <c r="D30" s="58">
        <f>Invoice!B34</f>
        <v>50</v>
      </c>
      <c r="E30" s="59">
        <f>'Shipping Invoice'!J34*$N$1</f>
        <v>0.85</v>
      </c>
      <c r="F30" s="59">
        <f t="shared" si="0"/>
        <v>42.5</v>
      </c>
      <c r="G30" s="60">
        <f t="shared" si="1"/>
        <v>32.512499999999996</v>
      </c>
      <c r="H30" s="63">
        <f t="shared" si="2"/>
        <v>1625.6249999999998</v>
      </c>
    </row>
    <row r="31" spans="1:13" s="62" customFormat="1" ht="24">
      <c r="A31" s="56" t="str">
        <f>IF((LEN('Copy paste to Here'!G35))&gt;5,((CONCATENATE('Copy paste to Here'!G35," &amp; ",'Copy paste to Here'!D35,"  &amp;  ",'Copy paste to Here'!E35))),"Empty Cell")</f>
        <v>Premium PVD plated surgical steel eyebrow banana, 16g (1.2mm) with two 3mm balls &amp; Length: 8mm  &amp;  Color: Gold</v>
      </c>
      <c r="B31" s="57" t="str">
        <f>'Copy paste to Here'!C35</f>
        <v>BNETB</v>
      </c>
      <c r="C31" s="57" t="s">
        <v>733</v>
      </c>
      <c r="D31" s="58">
        <f>Invoice!B35</f>
        <v>100</v>
      </c>
      <c r="E31" s="59">
        <f>'Shipping Invoice'!J35*$N$1</f>
        <v>0.59</v>
      </c>
      <c r="F31" s="59">
        <f t="shared" si="0"/>
        <v>59</v>
      </c>
      <c r="G31" s="60">
        <f t="shared" si="1"/>
        <v>22.567499999999999</v>
      </c>
      <c r="H31" s="63">
        <f t="shared" si="2"/>
        <v>2256.75</v>
      </c>
    </row>
    <row r="32" spans="1:13" s="62" customFormat="1" ht="24">
      <c r="A32" s="56" t="str">
        <f>IF((LEN('Copy paste to Here'!G36))&gt;5,((CONCATENATE('Copy paste to Here'!G36," &amp; ",'Copy paste to Here'!D36,"  &amp;  ",'Copy paste to Here'!E36))),"Empty Cell")</f>
        <v xml:space="preserve">Surgical steel circular barbell, 16g (1.2mm) with two 3mm cones &amp; Length: 7mm  &amp;  </v>
      </c>
      <c r="B32" s="57" t="str">
        <f>'Copy paste to Here'!C36</f>
        <v>CBECN</v>
      </c>
      <c r="C32" s="57" t="s">
        <v>735</v>
      </c>
      <c r="D32" s="58">
        <f>Invoice!B36</f>
        <v>20</v>
      </c>
      <c r="E32" s="59">
        <f>'Shipping Invoice'!J36*$N$1</f>
        <v>0.24</v>
      </c>
      <c r="F32" s="59">
        <f t="shared" si="0"/>
        <v>4.8</v>
      </c>
      <c r="G32" s="60">
        <f t="shared" si="1"/>
        <v>9.18</v>
      </c>
      <c r="H32" s="63">
        <f t="shared" si="2"/>
        <v>183.6</v>
      </c>
    </row>
    <row r="33" spans="1:8" s="62" customFormat="1" ht="24">
      <c r="A33" s="56" t="str">
        <f>IF((LEN('Copy paste to Here'!G37))&gt;5,((CONCATENATE('Copy paste to Here'!G37," &amp; ",'Copy paste to Here'!D37,"  &amp;  ",'Copy paste to Here'!E37))),"Empty Cell")</f>
        <v xml:space="preserve">Surgical steel circular barbell, 16g (1.2mm) with two 3mm cones &amp; Length: 8mm  &amp;  </v>
      </c>
      <c r="B33" s="57" t="str">
        <f>'Copy paste to Here'!C37</f>
        <v>CBECN</v>
      </c>
      <c r="C33" s="57" t="s">
        <v>735</v>
      </c>
      <c r="D33" s="58">
        <f>Invoice!B37</f>
        <v>30</v>
      </c>
      <c r="E33" s="59">
        <f>'Shipping Invoice'!J37*$N$1</f>
        <v>0.24</v>
      </c>
      <c r="F33" s="59">
        <f t="shared" si="0"/>
        <v>7.1999999999999993</v>
      </c>
      <c r="G33" s="60">
        <f t="shared" si="1"/>
        <v>9.18</v>
      </c>
      <c r="H33" s="63">
        <f t="shared" si="2"/>
        <v>275.39999999999998</v>
      </c>
    </row>
    <row r="34" spans="1:8" s="62" customFormat="1" ht="24">
      <c r="A34" s="56" t="str">
        <f>IF((LEN('Copy paste to Here'!G38))&gt;5,((CONCATENATE('Copy paste to Here'!G38," &amp; ",'Copy paste to Here'!D38,"  &amp;  ",'Copy paste to Here'!E38))),"Empty Cell")</f>
        <v xml:space="preserve">Surgical steel circular barbell, 16g (1.2mm) with two 3mm cones &amp; Length: 9mm  &amp;  </v>
      </c>
      <c r="B34" s="57" t="str">
        <f>'Copy paste to Here'!C38</f>
        <v>CBECN</v>
      </c>
      <c r="C34" s="57" t="s">
        <v>735</v>
      </c>
      <c r="D34" s="58">
        <f>Invoice!B38</f>
        <v>20</v>
      </c>
      <c r="E34" s="59">
        <f>'Shipping Invoice'!J38*$N$1</f>
        <v>0.24</v>
      </c>
      <c r="F34" s="59">
        <f t="shared" si="0"/>
        <v>4.8</v>
      </c>
      <c r="G34" s="60">
        <f t="shared" si="1"/>
        <v>9.18</v>
      </c>
      <c r="H34" s="63">
        <f t="shared" si="2"/>
        <v>183.6</v>
      </c>
    </row>
    <row r="35" spans="1:8" s="62" customFormat="1" ht="24">
      <c r="A35" s="56" t="str">
        <f>IF((LEN('Copy paste to Here'!G39))&gt;5,((CONCATENATE('Copy paste to Here'!G39," &amp; ",'Copy paste to Here'!D39,"  &amp;  ",'Copy paste to Here'!E39))),"Empty Cell")</f>
        <v xml:space="preserve">Non piercing surgical steel clip-on nose hoop, 18g (1mm) &amp; Size: 8mm  &amp;  </v>
      </c>
      <c r="B35" s="57" t="str">
        <f>'Copy paste to Here'!C39</f>
        <v>CLNS</v>
      </c>
      <c r="C35" s="57" t="s">
        <v>737</v>
      </c>
      <c r="D35" s="58">
        <f>Invoice!B39</f>
        <v>100</v>
      </c>
      <c r="E35" s="59">
        <f>'Shipping Invoice'!J39*$N$1</f>
        <v>0.49</v>
      </c>
      <c r="F35" s="59">
        <f t="shared" si="0"/>
        <v>49</v>
      </c>
      <c r="G35" s="60">
        <f t="shared" si="1"/>
        <v>18.7425</v>
      </c>
      <c r="H35" s="63">
        <f t="shared" si="2"/>
        <v>1874.25</v>
      </c>
    </row>
    <row r="36" spans="1:8" s="62" customFormat="1" ht="24">
      <c r="A36" s="56" t="str">
        <f>IF((LEN('Copy paste to Here'!G40))&gt;5,((CONCATENATE('Copy paste to Here'!G40," &amp; ",'Copy paste to Here'!D40,"  &amp;  ",'Copy paste to Here'!E40))),"Empty Cell")</f>
        <v xml:space="preserve">One pair of 18k gold plated sterling silver earring studs with 1.5mm to 10mm round clear prong set CZ stone &amp; Size: 4mm  &amp;  </v>
      </c>
      <c r="B36" s="57" t="str">
        <f>'Copy paste to Here'!C40</f>
        <v>GPRZ</v>
      </c>
      <c r="C36" s="57" t="s">
        <v>812</v>
      </c>
      <c r="D36" s="58">
        <f>Invoice!B40</f>
        <v>5</v>
      </c>
      <c r="E36" s="59">
        <f>'Shipping Invoice'!J40*$N$1</f>
        <v>1.99</v>
      </c>
      <c r="F36" s="59">
        <f t="shared" si="0"/>
        <v>9.9499999999999993</v>
      </c>
      <c r="G36" s="60">
        <f t="shared" si="1"/>
        <v>76.117499999999993</v>
      </c>
      <c r="H36" s="63">
        <f t="shared" si="2"/>
        <v>380.58749999999998</v>
      </c>
    </row>
    <row r="37" spans="1:8" s="62" customFormat="1" ht="36">
      <c r="A37" s="56" t="str">
        <f>IF((LEN('Copy paste to Here'!G41))&gt;5,((CONCATENATE('Copy paste to Here'!G41," &amp; ",'Copy paste to Here'!D41,"  &amp;  ",'Copy paste to Here'!E41))),"Empty Cell")</f>
        <v>High polished surgical steel hinged ball closure ring, 16g (1.2mm) with 3mm ball with bezel set crystal &amp; Length: 8mm  &amp;  Crystal Color: Clear</v>
      </c>
      <c r="B37" s="57" t="str">
        <f>'Copy paste to Here'!C41</f>
        <v>HBCRC16</v>
      </c>
      <c r="C37" s="57" t="s">
        <v>742</v>
      </c>
      <c r="D37" s="58">
        <f>Invoice!B41</f>
        <v>10</v>
      </c>
      <c r="E37" s="59">
        <f>'Shipping Invoice'!J41*$N$1</f>
        <v>2.37</v>
      </c>
      <c r="F37" s="59">
        <f t="shared" si="0"/>
        <v>23.700000000000003</v>
      </c>
      <c r="G37" s="60">
        <f t="shared" si="1"/>
        <v>90.652500000000003</v>
      </c>
      <c r="H37" s="63">
        <f t="shared" si="2"/>
        <v>906.52500000000009</v>
      </c>
    </row>
    <row r="38" spans="1:8" s="62" customFormat="1" ht="36">
      <c r="A38" s="56" t="str">
        <f>IF((LEN('Copy paste to Here'!G42))&gt;5,((CONCATENATE('Copy paste to Here'!G42," &amp; ",'Copy paste to Here'!D42,"  &amp;  ",'Copy paste to Here'!E42))),"Empty Cell")</f>
        <v xml:space="preserve">316L steel 4mm dermal anchor top part with bezel set flat crystal for 1.6mm (14g) posts with 1.2mm internal threading &amp; Crystal Color: Clear  &amp;  </v>
      </c>
      <c r="B38" s="57" t="str">
        <f>'Copy paste to Here'!C42</f>
        <v>IJF4</v>
      </c>
      <c r="C38" s="57" t="s">
        <v>744</v>
      </c>
      <c r="D38" s="58">
        <f>Invoice!B42</f>
        <v>100</v>
      </c>
      <c r="E38" s="59">
        <f>'Shipping Invoice'!J42*$N$1</f>
        <v>0.54</v>
      </c>
      <c r="F38" s="59">
        <f t="shared" si="0"/>
        <v>54</v>
      </c>
      <c r="G38" s="60">
        <f t="shared" si="1"/>
        <v>20.655000000000001</v>
      </c>
      <c r="H38" s="63">
        <f t="shared" si="2"/>
        <v>2065.5</v>
      </c>
    </row>
    <row r="39" spans="1:8" s="62" customFormat="1" ht="24">
      <c r="A39" s="56" t="str">
        <f>IF((LEN('Copy paste to Here'!G43))&gt;5,((CONCATENATE('Copy paste to Here'!G43," &amp; ",'Copy paste to Here'!D43,"  &amp;  ",'Copy paste to Here'!E43))),"Empty Cell")</f>
        <v xml:space="preserve">High polished surgical steel fake plug without rubber O-Rings &amp; Size: 6mm  &amp;  </v>
      </c>
      <c r="B39" s="57" t="str">
        <f>'Copy paste to Here'!C43</f>
        <v>IPRD</v>
      </c>
      <c r="C39" s="57" t="s">
        <v>813</v>
      </c>
      <c r="D39" s="58">
        <f>Invoice!B43</f>
        <v>30</v>
      </c>
      <c r="E39" s="59">
        <f>'Shipping Invoice'!J43*$N$1</f>
        <v>0.39</v>
      </c>
      <c r="F39" s="59">
        <f t="shared" si="0"/>
        <v>11.700000000000001</v>
      </c>
      <c r="G39" s="60">
        <f t="shared" si="1"/>
        <v>14.9175</v>
      </c>
      <c r="H39" s="63">
        <f t="shared" si="2"/>
        <v>447.52500000000003</v>
      </c>
    </row>
    <row r="40" spans="1:8" s="62" customFormat="1" ht="24">
      <c r="A40" s="56" t="str">
        <f>IF((LEN('Copy paste to Here'!G44))&gt;5,((CONCATENATE('Copy paste to Here'!G44," &amp; ",'Copy paste to Here'!D44,"  &amp;  ",'Copy paste to Here'!E44))),"Empty Cell")</f>
        <v xml:space="preserve">High polished surgical steel fake plug without rubber O-Rings &amp; Size: 8mm  &amp;  </v>
      </c>
      <c r="B40" s="57" t="str">
        <f>'Copy paste to Here'!C44</f>
        <v>IPRD</v>
      </c>
      <c r="C40" s="57" t="s">
        <v>814</v>
      </c>
      <c r="D40" s="58">
        <f>Invoice!B44</f>
        <v>30</v>
      </c>
      <c r="E40" s="59">
        <f>'Shipping Invoice'!J44*$N$1</f>
        <v>0.44</v>
      </c>
      <c r="F40" s="59">
        <f t="shared" si="0"/>
        <v>13.2</v>
      </c>
      <c r="G40" s="60">
        <f t="shared" si="1"/>
        <v>16.830000000000002</v>
      </c>
      <c r="H40" s="63">
        <f t="shared" si="2"/>
        <v>504.90000000000003</v>
      </c>
    </row>
    <row r="41" spans="1:8" s="62" customFormat="1" ht="24">
      <c r="A41" s="56" t="str">
        <f>IF((LEN('Copy paste to Here'!G45))&gt;5,((CONCATENATE('Copy paste to Here'!G45," &amp; ",'Copy paste to Here'!D45,"  &amp;  ",'Copy paste to Here'!E45))),"Empty Cell")</f>
        <v>Surgical steel fake plug with ferido glued multi crystal on front and rubber O-rings &amp; Size: 8mm  &amp;  Crystal Color: Rose</v>
      </c>
      <c r="B41" s="57" t="str">
        <f>'Copy paste to Here'!C45</f>
        <v>IPRFC</v>
      </c>
      <c r="C41" s="57" t="s">
        <v>815</v>
      </c>
      <c r="D41" s="58">
        <f>Invoice!B45</f>
        <v>10</v>
      </c>
      <c r="E41" s="59">
        <f>'Shipping Invoice'!J45*$N$1</f>
        <v>1.48</v>
      </c>
      <c r="F41" s="59">
        <f t="shared" si="0"/>
        <v>14.8</v>
      </c>
      <c r="G41" s="60">
        <f t="shared" si="1"/>
        <v>56.61</v>
      </c>
      <c r="H41" s="63">
        <f t="shared" si="2"/>
        <v>566.1</v>
      </c>
    </row>
    <row r="42" spans="1:8" s="62" customFormat="1" ht="24">
      <c r="A42" s="56" t="str">
        <f>IF((LEN('Copy paste to Here'!G46))&gt;5,((CONCATENATE('Copy paste to Here'!G46," &amp; ",'Copy paste to Here'!D46,"  &amp;  ",'Copy paste to Here'!E46))),"Empty Cell")</f>
        <v xml:space="preserve">Surgical steel labret, 16g (1.2mm) with a 3mm cone &amp; Length: 8mm  &amp;  </v>
      </c>
      <c r="B42" s="57" t="str">
        <f>'Copy paste to Here'!C46</f>
        <v>LBCN3</v>
      </c>
      <c r="C42" s="57" t="s">
        <v>748</v>
      </c>
      <c r="D42" s="58">
        <f>Invoice!B46</f>
        <v>50</v>
      </c>
      <c r="E42" s="59">
        <f>'Shipping Invoice'!J46*$N$1</f>
        <v>0.17</v>
      </c>
      <c r="F42" s="59">
        <f t="shared" si="0"/>
        <v>8.5</v>
      </c>
      <c r="G42" s="60">
        <f t="shared" si="1"/>
        <v>6.5025000000000004</v>
      </c>
      <c r="H42" s="63">
        <f t="shared" si="2"/>
        <v>325.125</v>
      </c>
    </row>
    <row r="43" spans="1:8" s="62" customFormat="1" ht="36">
      <c r="A43" s="56" t="str">
        <f>IF((LEN('Copy paste to Here'!G47))&gt;5,((CONCATENATE('Copy paste to Here'!G47," &amp; ",'Copy paste to Here'!D47,"  &amp;  ",'Copy paste to Here'!E47))),"Empty Cell")</f>
        <v>Surgical steel labret, 16g (1.2mm) with a 3mm ferido glued multi-crystal ball with resin cover &amp; Length: 8mm  &amp;  Crystal Color: Clear</v>
      </c>
      <c r="B43" s="57" t="str">
        <f>'Copy paste to Here'!C47</f>
        <v>LBFR3</v>
      </c>
      <c r="C43" s="57" t="s">
        <v>585</v>
      </c>
      <c r="D43" s="58">
        <f>Invoice!B47</f>
        <v>10</v>
      </c>
      <c r="E43" s="59">
        <f>'Shipping Invoice'!J47*$N$1</f>
        <v>1.7</v>
      </c>
      <c r="F43" s="59">
        <f t="shared" si="0"/>
        <v>17</v>
      </c>
      <c r="G43" s="60">
        <f t="shared" si="1"/>
        <v>65.024999999999991</v>
      </c>
      <c r="H43" s="63">
        <f t="shared" si="2"/>
        <v>650.24999999999989</v>
      </c>
    </row>
    <row r="44" spans="1:8" s="62" customFormat="1" ht="24">
      <c r="A44" s="56" t="str">
        <f>IF((LEN('Copy paste to Here'!G48))&gt;5,((CONCATENATE('Copy paste to Here'!G48," &amp; ",'Copy paste to Here'!D48,"  &amp;  ",'Copy paste to Here'!E48))),"Empty Cell")</f>
        <v>Surgical steel labret, 16g (1.2mm) with a 3mm ferido glued multi-crystal ball with resin cover &amp; Length: 8mm  &amp;  Crystal Color: AB</v>
      </c>
      <c r="B44" s="57" t="str">
        <f>'Copy paste to Here'!C48</f>
        <v>LBFR3</v>
      </c>
      <c r="C44" s="57" t="s">
        <v>585</v>
      </c>
      <c r="D44" s="58">
        <f>Invoice!B48</f>
        <v>5</v>
      </c>
      <c r="E44" s="59">
        <f>'Shipping Invoice'!J48*$N$1</f>
        <v>1.7</v>
      </c>
      <c r="F44" s="59">
        <f t="shared" si="0"/>
        <v>8.5</v>
      </c>
      <c r="G44" s="60">
        <f t="shared" si="1"/>
        <v>65.024999999999991</v>
      </c>
      <c r="H44" s="63">
        <f t="shared" si="2"/>
        <v>325.12499999999994</v>
      </c>
    </row>
    <row r="45" spans="1:8" s="62" customFormat="1" ht="36">
      <c r="A45" s="56" t="str">
        <f>IF((LEN('Copy paste to Here'!G49))&gt;5,((CONCATENATE('Copy paste to Here'!G49," &amp; ",'Copy paste to Here'!D49,"  &amp;  ",'Copy paste to Here'!E49))),"Empty Cell")</f>
        <v>Surgical steel labret, 16g (1.2mm) with a 3mm ferido glued multi-crystal ball with resin cover &amp; Length: 8mm  &amp;  Crystal Color: Light Sapphire</v>
      </c>
      <c r="B45" s="57" t="str">
        <f>'Copy paste to Here'!C49</f>
        <v>LBFR3</v>
      </c>
      <c r="C45" s="57" t="s">
        <v>585</v>
      </c>
      <c r="D45" s="58">
        <f>Invoice!B49</f>
        <v>5</v>
      </c>
      <c r="E45" s="59">
        <f>'Shipping Invoice'!J49*$N$1</f>
        <v>1.7</v>
      </c>
      <c r="F45" s="59">
        <f t="shared" si="0"/>
        <v>8.5</v>
      </c>
      <c r="G45" s="60">
        <f t="shared" si="1"/>
        <v>65.024999999999991</v>
      </c>
      <c r="H45" s="63">
        <f t="shared" si="2"/>
        <v>325.12499999999994</v>
      </c>
    </row>
    <row r="46" spans="1:8" s="62" customFormat="1" ht="36">
      <c r="A46" s="56" t="str">
        <f>IF((LEN('Copy paste to Here'!G50))&gt;5,((CONCATENATE('Copy paste to Here'!G50," &amp; ",'Copy paste to Here'!D50,"  &amp;  ",'Copy paste to Here'!E50))),"Empty Cell")</f>
        <v>Surgical steel labret, 16g (1.2mm) with a 3mm ferido glued multi-crystal ball with resin cover &amp; Length: 8mm  &amp;  Crystal Color: Sapphire</v>
      </c>
      <c r="B46" s="57" t="str">
        <f>'Copy paste to Here'!C50</f>
        <v>LBFR3</v>
      </c>
      <c r="C46" s="57" t="s">
        <v>585</v>
      </c>
      <c r="D46" s="58">
        <f>Invoice!B50</f>
        <v>5</v>
      </c>
      <c r="E46" s="59">
        <f>'Shipping Invoice'!J50*$N$1</f>
        <v>1.7</v>
      </c>
      <c r="F46" s="59">
        <f t="shared" si="0"/>
        <v>8.5</v>
      </c>
      <c r="G46" s="60">
        <f t="shared" si="1"/>
        <v>65.024999999999991</v>
      </c>
      <c r="H46" s="63">
        <f t="shared" si="2"/>
        <v>325.12499999999994</v>
      </c>
    </row>
    <row r="47" spans="1:8" s="62" customFormat="1" ht="36">
      <c r="A47" s="56" t="str">
        <f>IF((LEN('Copy paste to Here'!G51))&gt;5,((CONCATENATE('Copy paste to Here'!G51," &amp; ",'Copy paste to Here'!D51,"  &amp;  ",'Copy paste to Here'!E51))),"Empty Cell")</f>
        <v>Surgical steel labret, 16g (1.2mm) with a 3mm ferido glued multi-crystal ball with resin cover &amp; Length: 8mm  &amp;  Crystal Color: Aquamarine</v>
      </c>
      <c r="B47" s="57" t="str">
        <f>'Copy paste to Here'!C51</f>
        <v>LBFR3</v>
      </c>
      <c r="C47" s="57" t="s">
        <v>585</v>
      </c>
      <c r="D47" s="58">
        <f>Invoice!B51</f>
        <v>5</v>
      </c>
      <c r="E47" s="59">
        <f>'Shipping Invoice'!J51*$N$1</f>
        <v>1.7</v>
      </c>
      <c r="F47" s="59">
        <f t="shared" si="0"/>
        <v>8.5</v>
      </c>
      <c r="G47" s="60">
        <f t="shared" si="1"/>
        <v>65.024999999999991</v>
      </c>
      <c r="H47" s="63">
        <f t="shared" si="2"/>
        <v>325.12499999999994</v>
      </c>
    </row>
    <row r="48" spans="1:8" s="62" customFormat="1" ht="36">
      <c r="A48" s="56" t="str">
        <f>IF((LEN('Copy paste to Here'!G52))&gt;5,((CONCATENATE('Copy paste to Here'!G52," &amp; ",'Copy paste to Here'!D52,"  &amp;  ",'Copy paste to Here'!E52))),"Empty Cell")</f>
        <v>Surgical steel labret, 16g (1.2mm) with a 3mm ferido glued multi-crystal ball with resin cover &amp; Length: 8mm  &amp;  Crystal Color: Blue Zircon</v>
      </c>
      <c r="B48" s="57" t="str">
        <f>'Copy paste to Here'!C52</f>
        <v>LBFR3</v>
      </c>
      <c r="C48" s="57" t="s">
        <v>585</v>
      </c>
      <c r="D48" s="58">
        <f>Invoice!B52</f>
        <v>5</v>
      </c>
      <c r="E48" s="59">
        <f>'Shipping Invoice'!J52*$N$1</f>
        <v>1.7</v>
      </c>
      <c r="F48" s="59">
        <f t="shared" si="0"/>
        <v>8.5</v>
      </c>
      <c r="G48" s="60">
        <f t="shared" si="1"/>
        <v>65.024999999999991</v>
      </c>
      <c r="H48" s="63">
        <f t="shared" si="2"/>
        <v>325.12499999999994</v>
      </c>
    </row>
    <row r="49" spans="1:8" s="62" customFormat="1" ht="36">
      <c r="A49" s="56" t="str">
        <f>IF((LEN('Copy paste to Here'!G53))&gt;5,((CONCATENATE('Copy paste to Here'!G53," &amp; ",'Copy paste to Here'!D53,"  &amp;  ",'Copy paste to Here'!E53))),"Empty Cell")</f>
        <v>Surgical steel labret, 16g (1.2mm) with a 3mm ferido glued multi-crystal ball with resin cover &amp; Length: 8mm  &amp;  Crystal Color: Light Siam</v>
      </c>
      <c r="B49" s="57" t="str">
        <f>'Copy paste to Here'!C53</f>
        <v>LBFR3</v>
      </c>
      <c r="C49" s="57" t="s">
        <v>585</v>
      </c>
      <c r="D49" s="58">
        <f>Invoice!B53</f>
        <v>5</v>
      </c>
      <c r="E49" s="59">
        <f>'Shipping Invoice'!J53*$N$1</f>
        <v>1.7</v>
      </c>
      <c r="F49" s="59">
        <f t="shared" si="0"/>
        <v>8.5</v>
      </c>
      <c r="G49" s="60">
        <f t="shared" si="1"/>
        <v>65.024999999999991</v>
      </c>
      <c r="H49" s="63">
        <f t="shared" si="2"/>
        <v>325.12499999999994</v>
      </c>
    </row>
    <row r="50" spans="1:8" s="62" customFormat="1" ht="36">
      <c r="A50" s="56" t="str">
        <f>IF((LEN('Copy paste to Here'!G54))&gt;5,((CONCATENATE('Copy paste to Here'!G54," &amp; ",'Copy paste to Here'!D54,"  &amp;  ",'Copy paste to Here'!E54))),"Empty Cell")</f>
        <v>Clear bio flexible labret, 16g (1.2mm) with a 316L steel push in 3mm multi-crystal ball with resin cover &amp; Length: 10mm  &amp;  Crystal Color: Clear</v>
      </c>
      <c r="B50" s="57" t="str">
        <f>'Copy paste to Here'!C54</f>
        <v>LBIFR3</v>
      </c>
      <c r="C50" s="57" t="s">
        <v>750</v>
      </c>
      <c r="D50" s="58">
        <f>Invoice!B54</f>
        <v>10</v>
      </c>
      <c r="E50" s="59">
        <f>'Shipping Invoice'!J54*$N$1</f>
        <v>1.92</v>
      </c>
      <c r="F50" s="59">
        <f t="shared" si="0"/>
        <v>19.2</v>
      </c>
      <c r="G50" s="60">
        <f t="shared" si="1"/>
        <v>73.44</v>
      </c>
      <c r="H50" s="63">
        <f t="shared" si="2"/>
        <v>734.4</v>
      </c>
    </row>
    <row r="51" spans="1:8" s="62" customFormat="1" ht="24">
      <c r="A51" s="56" t="str">
        <f>IF((LEN('Copy paste to Here'!G55))&gt;5,((CONCATENATE('Copy paste to Here'!G55," &amp; ",'Copy paste to Here'!D55,"  &amp;  ",'Copy paste to Here'!E55))),"Empty Cell")</f>
        <v>Premium PVD plated surgical steel labret, 16g (1.2mm) with a 3mm ball &amp; Length: 10mm  &amp;  Color: Gold</v>
      </c>
      <c r="B51" s="57" t="str">
        <f>'Copy paste to Here'!C55</f>
        <v>LBTB3</v>
      </c>
      <c r="C51" s="57" t="s">
        <v>752</v>
      </c>
      <c r="D51" s="58">
        <f>Invoice!B55</f>
        <v>100</v>
      </c>
      <c r="E51" s="59">
        <f>'Shipping Invoice'!J55*$N$1</f>
        <v>0.59</v>
      </c>
      <c r="F51" s="59">
        <f t="shared" si="0"/>
        <v>59</v>
      </c>
      <c r="G51" s="60">
        <f t="shared" si="1"/>
        <v>22.567499999999999</v>
      </c>
      <c r="H51" s="63">
        <f t="shared" si="2"/>
        <v>2256.75</v>
      </c>
    </row>
    <row r="52" spans="1:8" s="62" customFormat="1" ht="24">
      <c r="A52" s="56" t="str">
        <f>IF((LEN('Copy paste to Here'!G56))&gt;5,((CONCATENATE('Copy paste to Here'!G56," &amp; ",'Copy paste to Here'!D56,"  &amp;  ",'Copy paste to Here'!E56))),"Empty Cell")</f>
        <v xml:space="preserve">High polished surgical steel hinged segment ring, 16g (1.2mm) &amp; Length: 9mm  &amp;  </v>
      </c>
      <c r="B52" s="57" t="str">
        <f>'Copy paste to Here'!C56</f>
        <v>SEGH16</v>
      </c>
      <c r="C52" s="57" t="s">
        <v>65</v>
      </c>
      <c r="D52" s="58">
        <f>Invoice!B56</f>
        <v>100</v>
      </c>
      <c r="E52" s="59">
        <f>'Shipping Invoice'!J56*$N$1</f>
        <v>1.58</v>
      </c>
      <c r="F52" s="59">
        <f t="shared" si="0"/>
        <v>158</v>
      </c>
      <c r="G52" s="60">
        <f t="shared" si="1"/>
        <v>60.435000000000002</v>
      </c>
      <c r="H52" s="63">
        <f t="shared" si="2"/>
        <v>6043.5</v>
      </c>
    </row>
    <row r="53" spans="1:8" s="62" customFormat="1" ht="24">
      <c r="A53" s="56" t="str">
        <f>IF((LEN('Copy paste to Here'!G57))&gt;5,((CONCATENATE('Copy paste to Here'!G57," &amp; ",'Copy paste to Here'!D57,"  &amp;  ",'Copy paste to Here'!E57))),"Empty Cell")</f>
        <v xml:space="preserve">High polished surgical steel hinged segment ring, 16g (1.2mm) &amp; Length: 10mm  &amp;  </v>
      </c>
      <c r="B53" s="57" t="str">
        <f>'Copy paste to Here'!C57</f>
        <v>SEGH16</v>
      </c>
      <c r="C53" s="57" t="s">
        <v>65</v>
      </c>
      <c r="D53" s="58">
        <f>Invoice!B57</f>
        <v>100</v>
      </c>
      <c r="E53" s="59">
        <f>'Shipping Invoice'!J57*$N$1</f>
        <v>1.58</v>
      </c>
      <c r="F53" s="59">
        <f t="shared" si="0"/>
        <v>158</v>
      </c>
      <c r="G53" s="60">
        <f t="shared" si="1"/>
        <v>60.435000000000002</v>
      </c>
      <c r="H53" s="63">
        <f t="shared" si="2"/>
        <v>6043.5</v>
      </c>
    </row>
    <row r="54" spans="1:8" s="62" customFormat="1" ht="25.5">
      <c r="A54" s="56" t="str">
        <f>IF((LEN('Copy paste to Here'!G58))&gt;5,((CONCATENATE('Copy paste to Here'!G58," &amp; ",'Copy paste to Here'!D58,"  &amp;  ",'Copy paste to Here'!E58))),"Empty Cell")</f>
        <v>PVD plated surgical steel hinged segment ring, 16g (1.2mm) &amp; Length: 8mm  &amp;  Color: Black</v>
      </c>
      <c r="B54" s="57" t="str">
        <f>'Copy paste to Here'!C58</f>
        <v>SEGHT16</v>
      </c>
      <c r="C54" s="57" t="s">
        <v>68</v>
      </c>
      <c r="D54" s="58">
        <f>Invoice!B58</f>
        <v>50</v>
      </c>
      <c r="E54" s="59">
        <f>'Shipping Invoice'!J58*$N$1</f>
        <v>1.93</v>
      </c>
      <c r="F54" s="59">
        <f t="shared" si="0"/>
        <v>96.5</v>
      </c>
      <c r="G54" s="60">
        <f t="shared" si="1"/>
        <v>73.822499999999991</v>
      </c>
      <c r="H54" s="63">
        <f t="shared" si="2"/>
        <v>3691.1249999999995</v>
      </c>
    </row>
    <row r="55" spans="1:8" s="62" customFormat="1" ht="25.5">
      <c r="A55" s="56" t="str">
        <f>IF((LEN('Copy paste to Here'!G59))&gt;5,((CONCATENATE('Copy paste to Here'!G59," &amp; ",'Copy paste to Here'!D59,"  &amp;  ",'Copy paste to Here'!E59))),"Empty Cell")</f>
        <v>PVD plated surgical steel hinged segment ring, 16g (1.2mm) &amp; Length: 10mm  &amp;  Color: Gold</v>
      </c>
      <c r="B55" s="57" t="str">
        <f>'Copy paste to Here'!C59</f>
        <v>SEGHT16</v>
      </c>
      <c r="C55" s="57" t="s">
        <v>68</v>
      </c>
      <c r="D55" s="58">
        <f>Invoice!B59</f>
        <v>150</v>
      </c>
      <c r="E55" s="59">
        <f>'Shipping Invoice'!J59*$N$1</f>
        <v>1.93</v>
      </c>
      <c r="F55" s="59">
        <f t="shared" si="0"/>
        <v>289.5</v>
      </c>
      <c r="G55" s="60">
        <f t="shared" si="1"/>
        <v>73.822499999999991</v>
      </c>
      <c r="H55" s="63">
        <f t="shared" si="2"/>
        <v>11073.374999999998</v>
      </c>
    </row>
    <row r="56" spans="1:8" s="62" customFormat="1" ht="24">
      <c r="A56" s="56" t="str">
        <f>IF((LEN('Copy paste to Here'!G60))&gt;5,((CONCATENATE('Copy paste to Here'!G60," &amp; ",'Copy paste to Here'!D60,"  &amp;  ",'Copy paste to Here'!E60))),"Empty Cell")</f>
        <v>Silicone Ultra Thin double flared flesh tunnel &amp; Gauge: 8mm  &amp;  Color: White</v>
      </c>
      <c r="B56" s="57" t="str">
        <f>'Copy paste to Here'!C60</f>
        <v>SIUT</v>
      </c>
      <c r="C56" s="57" t="s">
        <v>816</v>
      </c>
      <c r="D56" s="58">
        <f>Invoice!B60</f>
        <v>20</v>
      </c>
      <c r="E56" s="59">
        <f>'Shipping Invoice'!J60*$N$1</f>
        <v>0.48</v>
      </c>
      <c r="F56" s="59">
        <f t="shared" si="0"/>
        <v>9.6</v>
      </c>
      <c r="G56" s="60">
        <f t="shared" si="1"/>
        <v>18.36</v>
      </c>
      <c r="H56" s="63">
        <f t="shared" si="2"/>
        <v>367.2</v>
      </c>
    </row>
    <row r="57" spans="1:8" s="62" customFormat="1" ht="24">
      <c r="A57" s="56" t="str">
        <f>IF((LEN('Copy paste to Here'!G61))&gt;5,((CONCATENATE('Copy paste to Here'!G61," &amp; ",'Copy paste to Here'!D61,"  &amp;  ",'Copy paste to Here'!E61))),"Empty Cell")</f>
        <v>Silicone Ultra Thin double flared flesh tunnel &amp; Gauge: 10mm  &amp;  Color: Black</v>
      </c>
      <c r="B57" s="57" t="str">
        <f>'Copy paste to Here'!C61</f>
        <v>SIUT</v>
      </c>
      <c r="C57" s="57" t="s">
        <v>817</v>
      </c>
      <c r="D57" s="58">
        <f>Invoice!B61</f>
        <v>50</v>
      </c>
      <c r="E57" s="59">
        <f>'Shipping Invoice'!J61*$N$1</f>
        <v>0.52</v>
      </c>
      <c r="F57" s="59">
        <f t="shared" si="0"/>
        <v>26</v>
      </c>
      <c r="G57" s="60">
        <f t="shared" si="1"/>
        <v>19.89</v>
      </c>
      <c r="H57" s="63">
        <f t="shared" si="2"/>
        <v>994.5</v>
      </c>
    </row>
    <row r="58" spans="1:8" s="62" customFormat="1" ht="24">
      <c r="A58" s="56" t="str">
        <f>IF((LEN('Copy paste to Here'!G62))&gt;5,((CONCATENATE('Copy paste to Here'!G62," &amp; ",'Copy paste to Here'!D62,"  &amp;  ",'Copy paste to Here'!E62))),"Empty Cell")</f>
        <v>Silicone Ultra Thin double flared flesh tunnel &amp; Gauge: 10mm  &amp;  Color: Skin Tone</v>
      </c>
      <c r="B58" s="57" t="str">
        <f>'Copy paste to Here'!C62</f>
        <v>SIUT</v>
      </c>
      <c r="C58" s="57" t="s">
        <v>817</v>
      </c>
      <c r="D58" s="58">
        <f>Invoice!B62</f>
        <v>10</v>
      </c>
      <c r="E58" s="59">
        <f>'Shipping Invoice'!J62*$N$1</f>
        <v>0.52</v>
      </c>
      <c r="F58" s="59">
        <f t="shared" si="0"/>
        <v>5.2</v>
      </c>
      <c r="G58" s="60">
        <f t="shared" si="1"/>
        <v>19.89</v>
      </c>
      <c r="H58" s="63">
        <f t="shared" si="2"/>
        <v>198.9</v>
      </c>
    </row>
    <row r="59" spans="1:8" s="62" customFormat="1" ht="24">
      <c r="A59" s="56" t="str">
        <f>IF((LEN('Copy paste to Here'!G63))&gt;5,((CONCATENATE('Copy paste to Here'!G63," &amp; ",'Copy paste to Here'!D63,"  &amp;  ",'Copy paste to Here'!E63))),"Empty Cell")</f>
        <v>Silicone Ultra Thin double flared flesh tunnel &amp; Gauge: 16mm  &amp;  Color: Black</v>
      </c>
      <c r="B59" s="57" t="str">
        <f>'Copy paste to Here'!C63</f>
        <v>SIUT</v>
      </c>
      <c r="C59" s="57" t="s">
        <v>818</v>
      </c>
      <c r="D59" s="58">
        <f>Invoice!B63</f>
        <v>10</v>
      </c>
      <c r="E59" s="59">
        <f>'Shipping Invoice'!J63*$N$1</f>
        <v>0.66</v>
      </c>
      <c r="F59" s="59">
        <f t="shared" si="0"/>
        <v>6.6000000000000005</v>
      </c>
      <c r="G59" s="60">
        <f t="shared" si="1"/>
        <v>25.245000000000001</v>
      </c>
      <c r="H59" s="63">
        <f t="shared" si="2"/>
        <v>252.45000000000002</v>
      </c>
    </row>
    <row r="60" spans="1:8" s="62" customFormat="1" ht="24">
      <c r="A60" s="56" t="str">
        <f>IF((LEN('Copy paste to Here'!G64))&gt;5,((CONCATENATE('Copy paste to Here'!G64," &amp; ",'Copy paste to Here'!D64,"  &amp;  ",'Copy paste to Here'!E64))),"Empty Cell")</f>
        <v>Silicone Ultra Thin double flared flesh tunnel &amp; Gauge: 16mm  &amp;  Color: Skin Tone</v>
      </c>
      <c r="B60" s="57" t="str">
        <f>'Copy paste to Here'!C64</f>
        <v>SIUT</v>
      </c>
      <c r="C60" s="57" t="s">
        <v>818</v>
      </c>
      <c r="D60" s="58">
        <f>Invoice!B64</f>
        <v>4</v>
      </c>
      <c r="E60" s="59">
        <f>'Shipping Invoice'!J64*$N$1</f>
        <v>0.66</v>
      </c>
      <c r="F60" s="59">
        <f t="shared" si="0"/>
        <v>2.64</v>
      </c>
      <c r="G60" s="60">
        <f t="shared" si="1"/>
        <v>25.245000000000001</v>
      </c>
      <c r="H60" s="63">
        <f t="shared" si="2"/>
        <v>100.98</v>
      </c>
    </row>
    <row r="61" spans="1:8" s="62" customFormat="1" ht="25.5">
      <c r="A61" s="56" t="str">
        <f>IF((LEN('Copy paste to Here'!G65))&gt;5,((CONCATENATE('Copy paste to Here'!G65," &amp; ",'Copy paste to Here'!D65,"  &amp;  ",'Copy paste to Here'!E65))),"Empty Cell")</f>
        <v>Silicone Ultra Thin double flared flesh tunnel &amp; Gauge: 18mm  &amp;  Color: Black</v>
      </c>
      <c r="B61" s="57" t="str">
        <f>'Copy paste to Here'!C65</f>
        <v>SIUT</v>
      </c>
      <c r="C61" s="57" t="s">
        <v>819</v>
      </c>
      <c r="D61" s="58">
        <f>Invoice!B65</f>
        <v>20</v>
      </c>
      <c r="E61" s="59">
        <f>'Shipping Invoice'!J65*$N$1</f>
        <v>0.69</v>
      </c>
      <c r="F61" s="59">
        <f t="shared" si="0"/>
        <v>13.799999999999999</v>
      </c>
      <c r="G61" s="60">
        <f t="shared" si="1"/>
        <v>26.392499999999998</v>
      </c>
      <c r="H61" s="63">
        <f t="shared" si="2"/>
        <v>527.84999999999991</v>
      </c>
    </row>
    <row r="62" spans="1:8" s="62" customFormat="1" ht="25.5">
      <c r="A62" s="56" t="str">
        <f>IF((LEN('Copy paste to Here'!G66))&gt;5,((CONCATENATE('Copy paste to Here'!G66," &amp; ",'Copy paste to Here'!D66,"  &amp;  ",'Copy paste to Here'!E66))),"Empty Cell")</f>
        <v>Silicone Ultra Thin double flared flesh tunnel &amp; Gauge: 20mm  &amp;  Color: Black</v>
      </c>
      <c r="B62" s="57" t="str">
        <f>'Copy paste to Here'!C66</f>
        <v>SIUT</v>
      </c>
      <c r="C62" s="57" t="s">
        <v>820</v>
      </c>
      <c r="D62" s="58">
        <f>Invoice!B66</f>
        <v>6</v>
      </c>
      <c r="E62" s="59">
        <f>'Shipping Invoice'!J66*$N$1</f>
        <v>0.72</v>
      </c>
      <c r="F62" s="59">
        <f t="shared" si="0"/>
        <v>4.32</v>
      </c>
      <c r="G62" s="60">
        <f t="shared" si="1"/>
        <v>27.54</v>
      </c>
      <c r="H62" s="63">
        <f t="shared" si="2"/>
        <v>165.24</v>
      </c>
    </row>
    <row r="63" spans="1:8" s="62" customFormat="1" ht="60">
      <c r="A63" s="56" t="str">
        <f>IF((LEN('Copy paste to Here'!G67))&gt;5,((CONCATENATE('Copy paste to Here'!G67," &amp; ",'Copy paste to Here'!D67,"  &amp;  ",'Copy paste to Here'!E67))),"Empty Cell")</f>
        <v xml:space="preserve">High polished titanium G23 base part for dermal anchor, 14g (1.6mm) with surface piercing with three circular holes in the base plate and with a 16g (1.2mm) internal threading connector (this product only fits our dermal anchor top parts) &amp; Height: 2.5mm  &amp;  </v>
      </c>
      <c r="B63" s="57" t="str">
        <f>'Copy paste to Here'!C67</f>
        <v>TSA2</v>
      </c>
      <c r="C63" s="57" t="s">
        <v>764</v>
      </c>
      <c r="D63" s="58">
        <f>Invoice!B67</f>
        <v>100</v>
      </c>
      <c r="E63" s="59">
        <f>'Shipping Invoice'!J67*$N$1</f>
        <v>2.4700000000000002</v>
      </c>
      <c r="F63" s="59">
        <f t="shared" si="0"/>
        <v>247.00000000000003</v>
      </c>
      <c r="G63" s="60">
        <f t="shared" si="1"/>
        <v>94.477500000000006</v>
      </c>
      <c r="H63" s="63">
        <f t="shared" si="2"/>
        <v>9447.75</v>
      </c>
    </row>
    <row r="64" spans="1:8" s="62" customFormat="1" ht="36">
      <c r="A64" s="56" t="str">
        <f>IF((LEN('Copy paste to Here'!G68))&gt;5,((CONCATENATE('Copy paste to Here'!G68," &amp; ",'Copy paste to Here'!D68,"  &amp;  ",'Copy paste to Here'!E68))),"Empty Cell")</f>
        <v>Titanium G23 belly banana, 14g (1.6mm) with an 8mm bezel set jewel ball and an upper 5mm plain titanium ball &amp; Length: 8mm  &amp;  Crystal Color: Light Siam</v>
      </c>
      <c r="B64" s="57" t="str">
        <f>'Copy paste to Here'!C68</f>
        <v>UBN1CG</v>
      </c>
      <c r="C64" s="57" t="s">
        <v>767</v>
      </c>
      <c r="D64" s="58">
        <f>Invoice!B68</f>
        <v>5</v>
      </c>
      <c r="E64" s="59">
        <f>'Shipping Invoice'!J68*$N$1</f>
        <v>1.98</v>
      </c>
      <c r="F64" s="59">
        <f t="shared" si="0"/>
        <v>9.9</v>
      </c>
      <c r="G64" s="60">
        <f t="shared" si="1"/>
        <v>75.734999999999999</v>
      </c>
      <c r="H64" s="63">
        <f t="shared" si="2"/>
        <v>378.67500000000001</v>
      </c>
    </row>
    <row r="65" spans="1:8" s="62" customFormat="1" ht="24">
      <c r="A65" s="56" t="str">
        <f>IF((LEN('Copy paste to Here'!G69))&gt;5,((CONCATENATE('Copy paste to Here'!G69," &amp; ",'Copy paste to Here'!D69,"  &amp;  ",'Copy paste to Here'!E69))),"Empty Cell")</f>
        <v>Titanium G23 belly banana, 14g (1.6mm) with 8mm &amp; 5mm bezel set jewel ball &amp; Length: 12mm  &amp;  Crystal Color: Jet</v>
      </c>
      <c r="B65" s="57" t="str">
        <f>'Copy paste to Here'!C69</f>
        <v>UBN2CG</v>
      </c>
      <c r="C65" s="57" t="s">
        <v>769</v>
      </c>
      <c r="D65" s="58">
        <f>Invoice!B69</f>
        <v>20</v>
      </c>
      <c r="E65" s="59">
        <f>'Shipping Invoice'!J69*$N$1</f>
        <v>2.13</v>
      </c>
      <c r="F65" s="59">
        <f t="shared" si="0"/>
        <v>42.599999999999994</v>
      </c>
      <c r="G65" s="60">
        <f t="shared" si="1"/>
        <v>81.472499999999997</v>
      </c>
      <c r="H65" s="63">
        <f t="shared" si="2"/>
        <v>1629.4499999999998</v>
      </c>
    </row>
    <row r="66" spans="1:8" s="62" customFormat="1" ht="24">
      <c r="A66" s="56" t="str">
        <f>IF((LEN('Copy paste to Here'!G70))&gt;5,((CONCATENATE('Copy paste to Here'!G70," &amp; ",'Copy paste to Here'!D70,"  &amp;  ",'Copy paste to Here'!E70))),"Empty Cell")</f>
        <v>Titanium G23 belly banana, 14g (1.6mm) with 8mm &amp; 5mm bezel set jewel ball &amp; Length: 12mm  &amp;  Crystal Color: Peridot</v>
      </c>
      <c r="B66" s="57" t="str">
        <f>'Copy paste to Here'!C70</f>
        <v>UBN2CG</v>
      </c>
      <c r="C66" s="57" t="s">
        <v>769</v>
      </c>
      <c r="D66" s="58">
        <f>Invoice!B70</f>
        <v>10</v>
      </c>
      <c r="E66" s="59">
        <f>'Shipping Invoice'!J70*$N$1</f>
        <v>2.13</v>
      </c>
      <c r="F66" s="59">
        <f t="shared" si="0"/>
        <v>21.299999999999997</v>
      </c>
      <c r="G66" s="60">
        <f t="shared" si="1"/>
        <v>81.472499999999997</v>
      </c>
      <c r="H66" s="63">
        <f t="shared" si="2"/>
        <v>814.72499999999991</v>
      </c>
    </row>
    <row r="67" spans="1:8" s="62" customFormat="1" ht="24">
      <c r="A67" s="56" t="str">
        <f>IF((LEN('Copy paste to Here'!G71))&gt;5,((CONCATENATE('Copy paste to Here'!G71," &amp; ",'Copy paste to Here'!D71,"  &amp;  ",'Copy paste to Here'!E71))),"Empty Cell")</f>
        <v>Titanium G23 belly banana, 14g (1.6mm) with 8mm &amp; 5mm bezel set jewel ball &amp; Length: 14mm  &amp;  Crystal Color: Jet</v>
      </c>
      <c r="B67" s="57" t="str">
        <f>'Copy paste to Here'!C71</f>
        <v>UBN2CG</v>
      </c>
      <c r="C67" s="57" t="s">
        <v>769</v>
      </c>
      <c r="D67" s="58">
        <f>Invoice!B71</f>
        <v>10</v>
      </c>
      <c r="E67" s="59">
        <f>'Shipping Invoice'!J71*$N$1</f>
        <v>2.13</v>
      </c>
      <c r="F67" s="59">
        <f t="shared" si="0"/>
        <v>21.299999999999997</v>
      </c>
      <c r="G67" s="60">
        <f t="shared" si="1"/>
        <v>81.472499999999997</v>
      </c>
      <c r="H67" s="63">
        <f t="shared" si="2"/>
        <v>814.72499999999991</v>
      </c>
    </row>
    <row r="68" spans="1:8" s="62" customFormat="1" ht="24">
      <c r="A68" s="56" t="str">
        <f>IF((LEN('Copy paste to Here'!G72))&gt;5,((CONCATENATE('Copy paste to Here'!G72," &amp; ",'Copy paste to Here'!D72,"  &amp;  ",'Copy paste to Here'!E72))),"Empty Cell")</f>
        <v xml:space="preserve">Titanium G23 labret, 16g (1.2mm) with a 4mm ball &amp; Length: 10mm  &amp;  </v>
      </c>
      <c r="B68" s="57" t="str">
        <f>'Copy paste to Here'!C72</f>
        <v>ULB4S</v>
      </c>
      <c r="C68" s="57" t="s">
        <v>770</v>
      </c>
      <c r="D68" s="58">
        <f>Invoice!B72</f>
        <v>50</v>
      </c>
      <c r="E68" s="59">
        <f>'Shipping Invoice'!J72*$N$1</f>
        <v>1.03</v>
      </c>
      <c r="F68" s="59">
        <f t="shared" si="0"/>
        <v>51.5</v>
      </c>
      <c r="G68" s="60">
        <f t="shared" si="1"/>
        <v>39.397500000000001</v>
      </c>
      <c r="H68" s="63">
        <f t="shared" si="2"/>
        <v>1969.875</v>
      </c>
    </row>
    <row r="69" spans="1:8" s="62" customFormat="1" ht="25.5">
      <c r="A69" s="56" t="str">
        <f>IF((LEN('Copy paste to Here'!G73))&gt;5,((CONCATENATE('Copy paste to Here'!G73," &amp; ",'Copy paste to Here'!D73,"  &amp;  ",'Copy paste to Here'!E73))),"Empty Cell")</f>
        <v xml:space="preserve">Titanium G23 hinged segment ring, 16g (1.2mm) &amp; Length: 8mm  &amp;  </v>
      </c>
      <c r="B69" s="57" t="str">
        <f>'Copy paste to Here'!C73</f>
        <v>USEGH16</v>
      </c>
      <c r="C69" s="57" t="s">
        <v>772</v>
      </c>
      <c r="D69" s="58">
        <f>Invoice!B73</f>
        <v>200</v>
      </c>
      <c r="E69" s="59">
        <f>'Shipping Invoice'!J73*$N$1</f>
        <v>2.37</v>
      </c>
      <c r="F69" s="59">
        <f t="shared" si="0"/>
        <v>474</v>
      </c>
      <c r="G69" s="60">
        <f t="shared" si="1"/>
        <v>90.652500000000003</v>
      </c>
      <c r="H69" s="63">
        <f t="shared" si="2"/>
        <v>18130.5</v>
      </c>
    </row>
    <row r="70" spans="1:8" s="62" customFormat="1" ht="36">
      <c r="A70" s="56" t="str">
        <f>IF((LEN('Copy paste to Here'!G74))&gt;5,((CONCATENATE('Copy paste to Here'!G74," &amp; ",'Copy paste to Here'!D74,"  &amp;  ",'Copy paste to Here'!E74))),"Empty Cell")</f>
        <v xml:space="preserve">PVD plated titanium G23 hinged segment ring, 1.2mm (16g) with pyramid patterns at the side and inner diameter from 6mm to 12mm &amp; Color: Gold 8mm  &amp;  </v>
      </c>
      <c r="B70" s="57" t="str">
        <f>'Copy paste to Here'!C74</f>
        <v>USGSH41T</v>
      </c>
      <c r="C70" s="57" t="s">
        <v>821</v>
      </c>
      <c r="D70" s="58">
        <f>Invoice!B74</f>
        <v>5</v>
      </c>
      <c r="E70" s="59">
        <f>'Shipping Invoice'!J74*$N$1</f>
        <v>4.29</v>
      </c>
      <c r="F70" s="59">
        <f t="shared" si="0"/>
        <v>21.45</v>
      </c>
      <c r="G70" s="60">
        <f t="shared" si="1"/>
        <v>164.0925</v>
      </c>
      <c r="H70" s="63">
        <f t="shared" si="2"/>
        <v>820.46249999999998</v>
      </c>
    </row>
    <row r="71" spans="1:8" s="62" customFormat="1" ht="36">
      <c r="A71" s="56" t="str">
        <f>IF((LEN('Copy paste to Here'!G75))&gt;5,((CONCATENATE('Copy paste to Here'!G75," &amp; ",'Copy paste to Here'!D75,"  &amp;  ",'Copy paste to Here'!E75))),"Empty Cell")</f>
        <v xml:space="preserve">PVD plated titanium G23 hinged segment ring, 1.2mm (16g) with pyramid patterns at the side and inner diameter from 6mm to 12mm &amp; Color: Rose Gold 8mm  &amp;  </v>
      </c>
      <c r="B71" s="57" t="str">
        <f>'Copy paste to Here'!C75</f>
        <v>USGSH41T</v>
      </c>
      <c r="C71" s="57" t="s">
        <v>822</v>
      </c>
      <c r="D71" s="58">
        <f>Invoice!B75</f>
        <v>5</v>
      </c>
      <c r="E71" s="59">
        <f>'Shipping Invoice'!J75*$N$1</f>
        <v>4.29</v>
      </c>
      <c r="F71" s="59">
        <f t="shared" si="0"/>
        <v>21.45</v>
      </c>
      <c r="G71" s="60">
        <f t="shared" si="1"/>
        <v>164.0925</v>
      </c>
      <c r="H71" s="63">
        <f t="shared" si="2"/>
        <v>820.46249999999998</v>
      </c>
    </row>
    <row r="72" spans="1:8" s="62" customFormat="1" ht="38.25">
      <c r="A72" s="56" t="str">
        <f>IF((LEN('Copy paste to Here'!G76))&gt;5,((CONCATENATE('Copy paste to Here'!G76," &amp; ",'Copy paste to Here'!D76,"  &amp;  ",'Copy paste to Here'!E76))),"Empty Cell")</f>
        <v xml:space="preserve">PVD plated titanium G23 hinged segment ring, 1.2mm (16g) with pyramid patterns at the side and inner diameter from 6mm to 12mm &amp; Color: Rainbow 8mm  &amp;  </v>
      </c>
      <c r="B72" s="57" t="str">
        <f>'Copy paste to Here'!C76</f>
        <v>USGSH41T</v>
      </c>
      <c r="C72" s="57" t="s">
        <v>823</v>
      </c>
      <c r="D72" s="58">
        <f>Invoice!B76</f>
        <v>5</v>
      </c>
      <c r="E72" s="59">
        <f>'Shipping Invoice'!J76*$N$1</f>
        <v>4.29</v>
      </c>
      <c r="F72" s="59">
        <f t="shared" si="0"/>
        <v>21.45</v>
      </c>
      <c r="G72" s="60">
        <f t="shared" si="1"/>
        <v>164.0925</v>
      </c>
      <c r="H72" s="63">
        <f t="shared" si="2"/>
        <v>820.46249999999998</v>
      </c>
    </row>
    <row r="73" spans="1:8" s="62" customFormat="1" ht="36">
      <c r="A73" s="56" t="str">
        <f>IF((LEN('Copy paste to Here'!G77))&gt;5,((CONCATENATE('Copy paste to Here'!G77," &amp; ",'Copy paste to Here'!D77,"  &amp;  ",'Copy paste to Here'!E77))),"Empty Cell")</f>
        <v xml:space="preserve">PVD plated titanium G23 hinged segment ring, 1.2mm (16g) with pyramid patterns at the side and inner diameter from 6mm to 12mm &amp; Color: Black 8mm  &amp;  </v>
      </c>
      <c r="B73" s="57" t="str">
        <f>'Copy paste to Here'!C77</f>
        <v>USGSH41T</v>
      </c>
      <c r="C73" s="57" t="s">
        <v>824</v>
      </c>
      <c r="D73" s="58">
        <f>Invoice!B77</f>
        <v>5</v>
      </c>
      <c r="E73" s="59">
        <f>'Shipping Invoice'!J77*$N$1</f>
        <v>4.29</v>
      </c>
      <c r="F73" s="59">
        <f t="shared" si="0"/>
        <v>21.45</v>
      </c>
      <c r="G73" s="60">
        <f t="shared" si="1"/>
        <v>164.0925</v>
      </c>
      <c r="H73" s="63">
        <f t="shared" si="2"/>
        <v>820.46249999999998</v>
      </c>
    </row>
    <row r="74" spans="1:8" s="62" customFormat="1" ht="36">
      <c r="A74" s="56" t="str">
        <f>IF((LEN('Copy paste to Here'!G78))&gt;5,((CONCATENATE('Copy paste to Here'!G78," &amp; ",'Copy paste to Here'!D78,"  &amp;  ",'Copy paste to Here'!E78))),"Empty Cell")</f>
        <v xml:space="preserve">PVD plated polished titanium G23 hinged segment ring, 1.2mm (16g) with outward facing CNC set Cubic Zirconia (CZ) stones &amp; Color: High Polish 8mm  &amp;  </v>
      </c>
      <c r="B74" s="57" t="str">
        <f>'Copy paste to Here'!C78</f>
        <v>USGTSH10</v>
      </c>
      <c r="C74" s="57" t="s">
        <v>825</v>
      </c>
      <c r="D74" s="58">
        <f>Invoice!B78</f>
        <v>5</v>
      </c>
      <c r="E74" s="59">
        <f>'Shipping Invoice'!J78*$N$1</f>
        <v>7.75</v>
      </c>
      <c r="F74" s="59">
        <f t="shared" si="0"/>
        <v>38.75</v>
      </c>
      <c r="G74" s="60">
        <f t="shared" si="1"/>
        <v>296.4375</v>
      </c>
      <c r="H74" s="63">
        <f t="shared" si="2"/>
        <v>1482.1875</v>
      </c>
    </row>
    <row r="75" spans="1:8" s="62" customFormat="1" ht="36">
      <c r="A75" s="56" t="str">
        <f>IF((LEN('Copy paste to Here'!G79))&gt;5,((CONCATENATE('Copy paste to Here'!G79," &amp; ",'Copy paste to Here'!D79,"  &amp;  ",'Copy paste to Here'!E79))),"Empty Cell")</f>
        <v xml:space="preserve">PVD plated polished titanium G23 hinged segment ring, 1.2mm (16g) with outward facing CNC set Cubic Zirconia (CZ) stones &amp; Color: Gold 8mm  &amp;  </v>
      </c>
      <c r="B75" s="57" t="str">
        <f>'Copy paste to Here'!C79</f>
        <v>USGTSH10</v>
      </c>
      <c r="C75" s="57" t="s">
        <v>826</v>
      </c>
      <c r="D75" s="58">
        <f>Invoice!B79</f>
        <v>5</v>
      </c>
      <c r="E75" s="59">
        <f>'Shipping Invoice'!J79*$N$1</f>
        <v>8.14</v>
      </c>
      <c r="F75" s="59">
        <f t="shared" si="0"/>
        <v>40.700000000000003</v>
      </c>
      <c r="G75" s="60">
        <f t="shared" si="1"/>
        <v>311.35500000000002</v>
      </c>
      <c r="H75" s="63">
        <f t="shared" si="2"/>
        <v>1556.7750000000001</v>
      </c>
    </row>
    <row r="76" spans="1:8" s="62" customFormat="1" ht="36">
      <c r="A76" s="56" t="str">
        <f>IF((LEN('Copy paste to Here'!G80))&gt;5,((CONCATENATE('Copy paste to Here'!G80," &amp; ",'Copy paste to Here'!D80,"  &amp;  ",'Copy paste to Here'!E80))),"Empty Cell")</f>
        <v xml:space="preserve">PVD plated polished titanium G23 hinged segment ring, 1.2mm (16g) with outward facing CNC set Cubic Zirconia (CZ) stones &amp; Color: Rose Gold 8mm  &amp;  </v>
      </c>
      <c r="B76" s="57" t="str">
        <f>'Copy paste to Here'!C80</f>
        <v>USGTSH10</v>
      </c>
      <c r="C76" s="57" t="s">
        <v>826</v>
      </c>
      <c r="D76" s="58">
        <f>Invoice!B80</f>
        <v>5</v>
      </c>
      <c r="E76" s="59">
        <f>'Shipping Invoice'!J80*$N$1</f>
        <v>8.14</v>
      </c>
      <c r="F76" s="59">
        <f t="shared" si="0"/>
        <v>40.700000000000003</v>
      </c>
      <c r="G76" s="60">
        <f t="shared" si="1"/>
        <v>311.35500000000002</v>
      </c>
      <c r="H76" s="63">
        <f t="shared" si="2"/>
        <v>1556.7750000000001</v>
      </c>
    </row>
    <row r="77" spans="1:8" s="62" customFormat="1" ht="36">
      <c r="A77" s="56" t="str">
        <f>IF((LEN('Copy paste to Here'!G81))&gt;5,((CONCATENATE('Copy paste to Here'!G81," &amp; ",'Copy paste to Here'!D81,"  &amp;  ",'Copy paste to Here'!E81))),"Empty Cell")</f>
        <v xml:space="preserve">PVD plated polished titanium G23 hinged segment ring, 1.2mm (16g) with outward facing CNC set Cubic Zirconia (CZ) stones &amp; Color: Rainbow 8mm  &amp;  </v>
      </c>
      <c r="B77" s="57" t="str">
        <f>'Copy paste to Here'!C81</f>
        <v>USGTSH10</v>
      </c>
      <c r="C77" s="57" t="s">
        <v>826</v>
      </c>
      <c r="D77" s="58">
        <f>Invoice!B81</f>
        <v>5</v>
      </c>
      <c r="E77" s="59">
        <f>'Shipping Invoice'!J81*$N$1</f>
        <v>8.14</v>
      </c>
      <c r="F77" s="59">
        <f t="shared" si="0"/>
        <v>40.700000000000003</v>
      </c>
      <c r="G77" s="60">
        <f t="shared" si="1"/>
        <v>311.35500000000002</v>
      </c>
      <c r="H77" s="63">
        <f t="shared" si="2"/>
        <v>1556.7750000000001</v>
      </c>
    </row>
    <row r="78" spans="1:8" s="62" customFormat="1" ht="36">
      <c r="A78" s="56" t="str">
        <f>IF((LEN('Copy paste to Here'!G82))&gt;5,((CONCATENATE('Copy paste to Here'!G82," &amp; ",'Copy paste to Here'!D82,"  &amp;  ",'Copy paste to Here'!E82))),"Empty Cell")</f>
        <v xml:space="preserve">PVD plated polished titanium G23 hinged segment ring, 1.2mm (16g) with outward facing CNC set Cubic Zirconia (CZ) stones &amp; Color: Black 8mm  &amp;  </v>
      </c>
      <c r="B78" s="57" t="str">
        <f>'Copy paste to Here'!C82</f>
        <v>USGTSH10</v>
      </c>
      <c r="C78" s="57" t="s">
        <v>826</v>
      </c>
      <c r="D78" s="58">
        <f>Invoice!B82</f>
        <v>5</v>
      </c>
      <c r="E78" s="59">
        <f>'Shipping Invoice'!J82*$N$1</f>
        <v>8.14</v>
      </c>
      <c r="F78" s="59">
        <f t="shared" si="0"/>
        <v>40.700000000000003</v>
      </c>
      <c r="G78" s="60">
        <f t="shared" si="1"/>
        <v>311.35500000000002</v>
      </c>
      <c r="H78" s="63">
        <f t="shared" si="2"/>
        <v>1556.7750000000001</v>
      </c>
    </row>
    <row r="79" spans="1:8" s="62" customFormat="1" ht="24">
      <c r="A79" s="56" t="str">
        <f>IF((LEN('Copy paste to Here'!G83))&gt;5,((CONCATENATE('Copy paste to Here'!G83," &amp; ",'Copy paste to Here'!D83,"  &amp;  ",'Copy paste to Here'!E83))),"Empty Cell")</f>
        <v xml:space="preserve">Pack of 10 pcs. of high polished 316L steel barbell posts - threading 1.6mm (14g) &amp; Length: 13mm  &amp;  </v>
      </c>
      <c r="B79" s="57" t="str">
        <f>'Copy paste to Here'!C83</f>
        <v>XBB14G</v>
      </c>
      <c r="C79" s="57" t="s">
        <v>782</v>
      </c>
      <c r="D79" s="58">
        <f>Invoice!B83</f>
        <v>15</v>
      </c>
      <c r="E79" s="59">
        <f>'Shipping Invoice'!J83*$N$1</f>
        <v>0.7</v>
      </c>
      <c r="F79" s="59">
        <f t="shared" si="0"/>
        <v>10.5</v>
      </c>
      <c r="G79" s="60">
        <f t="shared" si="1"/>
        <v>26.774999999999999</v>
      </c>
      <c r="H79" s="63">
        <f t="shared" si="2"/>
        <v>401.625</v>
      </c>
    </row>
    <row r="80" spans="1:8" s="62" customFormat="1" ht="24">
      <c r="A80" s="56" t="str">
        <f>IF((LEN('Copy paste to Here'!G84))&gt;5,((CONCATENATE('Copy paste to Here'!G84," &amp; ",'Copy paste to Here'!D84,"  &amp;  ",'Copy paste to Here'!E84))),"Empty Cell")</f>
        <v xml:space="preserve">Pack of 10 pcs. of high polished 316L steel barbell posts - threading 1.6mm (14g) &amp; Length: 19mm  &amp;  </v>
      </c>
      <c r="B80" s="57" t="str">
        <f>'Copy paste to Here'!C84</f>
        <v>XBB14G</v>
      </c>
      <c r="C80" s="57" t="s">
        <v>782</v>
      </c>
      <c r="D80" s="58">
        <f>Invoice!B84</f>
        <v>5</v>
      </c>
      <c r="E80" s="59">
        <f>'Shipping Invoice'!J84*$N$1</f>
        <v>0.7</v>
      </c>
      <c r="F80" s="59">
        <f t="shared" si="0"/>
        <v>3.5</v>
      </c>
      <c r="G80" s="60">
        <f t="shared" si="1"/>
        <v>26.774999999999999</v>
      </c>
      <c r="H80" s="63">
        <f t="shared" si="2"/>
        <v>133.875</v>
      </c>
    </row>
    <row r="81" spans="1:8" s="62" customFormat="1" ht="24">
      <c r="A81" s="56" t="str">
        <f>IF((LEN('Copy paste to Here'!G85))&gt;5,((CONCATENATE('Copy paste to Here'!G85," &amp; ",'Copy paste to Here'!D85,"  &amp;  ",'Copy paste to Here'!E85))),"Empty Cell")</f>
        <v xml:space="preserve">Pack of 10 pcs. of high polished 316L steel barbell posts - threading 1.6mm (14g) &amp; Length: 31mm  &amp;  </v>
      </c>
      <c r="B81" s="57" t="str">
        <f>'Copy paste to Here'!C85</f>
        <v>XBB14G</v>
      </c>
      <c r="C81" s="57" t="s">
        <v>827</v>
      </c>
      <c r="D81" s="58">
        <f>Invoice!B85</f>
        <v>2</v>
      </c>
      <c r="E81" s="59">
        <f>'Shipping Invoice'!J85*$N$1</f>
        <v>1.23</v>
      </c>
      <c r="F81" s="59">
        <f t="shared" si="0"/>
        <v>2.46</v>
      </c>
      <c r="G81" s="60">
        <f t="shared" si="1"/>
        <v>47.047499999999999</v>
      </c>
      <c r="H81" s="63">
        <f t="shared" si="2"/>
        <v>94.094999999999999</v>
      </c>
    </row>
    <row r="82" spans="1:8" s="62" customFormat="1" ht="24">
      <c r="A82" s="56" t="str">
        <f>IF((LEN('Copy paste to Here'!G86))&gt;5,((CONCATENATE('Copy paste to Here'!G86," &amp; ",'Copy paste to Here'!D86,"  &amp;  ",'Copy paste to Here'!E86))),"Empty Cell")</f>
        <v xml:space="preserve">Pack of 10 pcs. of high polished 316L steel barbell posts - threading 1.6mm (14g) &amp; Length: 46mm  &amp;  </v>
      </c>
      <c r="B82" s="57" t="str">
        <f>'Copy paste to Here'!C86</f>
        <v>XBB14G</v>
      </c>
      <c r="C82" s="57" t="s">
        <v>828</v>
      </c>
      <c r="D82" s="58">
        <f>Invoice!B86</f>
        <v>2</v>
      </c>
      <c r="E82" s="59">
        <f>'Shipping Invoice'!J86*$N$1</f>
        <v>1.37</v>
      </c>
      <c r="F82" s="59">
        <f t="shared" si="0"/>
        <v>2.74</v>
      </c>
      <c r="G82" s="60">
        <f t="shared" si="1"/>
        <v>52.402500000000003</v>
      </c>
      <c r="H82" s="63">
        <f t="shared" si="2"/>
        <v>104.80500000000001</v>
      </c>
    </row>
    <row r="83" spans="1:8" s="62" customFormat="1" ht="25.5">
      <c r="A83" s="56" t="str">
        <f>IF((LEN('Copy paste to Here'!G87))&gt;5,((CONCATENATE('Copy paste to Here'!G87," &amp; ",'Copy paste to Here'!D87,"  &amp;  ",'Copy paste to Here'!E87))),"Empty Cell")</f>
        <v xml:space="preserve">Pack of 10 pcs. of high polished 316L steel barbell posts - threading 1.2mm (16g) &amp; Length: 7mm  &amp;  </v>
      </c>
      <c r="B83" s="57" t="str">
        <f>'Copy paste to Here'!C87</f>
        <v>XBB16G</v>
      </c>
      <c r="C83" s="57" t="s">
        <v>829</v>
      </c>
      <c r="D83" s="58">
        <f>Invoice!B87</f>
        <v>10</v>
      </c>
      <c r="E83" s="59">
        <f>'Shipping Invoice'!J87*$N$1</f>
        <v>0.6</v>
      </c>
      <c r="F83" s="59">
        <f t="shared" ref="F83:F146" si="3">D83*E83</f>
        <v>6</v>
      </c>
      <c r="G83" s="60">
        <f t="shared" ref="G83:G146" si="4">E83*$E$14</f>
        <v>22.95</v>
      </c>
      <c r="H83" s="63">
        <f t="shared" ref="H83:H146" si="5">D83*G83</f>
        <v>229.5</v>
      </c>
    </row>
    <row r="84" spans="1:8" s="62" customFormat="1" ht="25.5">
      <c r="A84" s="56" t="str">
        <f>IF((LEN('Copy paste to Here'!G88))&gt;5,((CONCATENATE('Copy paste to Here'!G88," &amp; ",'Copy paste to Here'!D88,"  &amp;  ",'Copy paste to Here'!E88))),"Empty Cell")</f>
        <v xml:space="preserve">Pack of 10 pcs. of high polished 316L steel barbell posts - threading 1.2mm (16g) &amp; Length: 8mm  &amp;  </v>
      </c>
      <c r="B84" s="57" t="str">
        <f>'Copy paste to Here'!C88</f>
        <v>XBB16G</v>
      </c>
      <c r="C84" s="57" t="s">
        <v>829</v>
      </c>
      <c r="D84" s="58">
        <f>Invoice!B88</f>
        <v>10</v>
      </c>
      <c r="E84" s="59">
        <f>'Shipping Invoice'!J88*$N$1</f>
        <v>0.6</v>
      </c>
      <c r="F84" s="59">
        <f t="shared" si="3"/>
        <v>6</v>
      </c>
      <c r="G84" s="60">
        <f t="shared" si="4"/>
        <v>22.95</v>
      </c>
      <c r="H84" s="63">
        <f t="shared" si="5"/>
        <v>229.5</v>
      </c>
    </row>
    <row r="85" spans="1:8" s="62" customFormat="1" ht="25.5">
      <c r="A85" s="56" t="str">
        <f>IF((LEN('Copy paste to Here'!G89))&gt;5,((CONCATENATE('Copy paste to Here'!G89," &amp; ",'Copy paste to Here'!D89,"  &amp;  ",'Copy paste to Here'!E89))),"Empty Cell")</f>
        <v xml:space="preserve">Pack of 10 pcs. of high polished 316L steel barbell posts - threading 1.2mm (16g) &amp; Length: 12mm  &amp;  </v>
      </c>
      <c r="B85" s="57" t="str">
        <f>'Copy paste to Here'!C89</f>
        <v>XBB16G</v>
      </c>
      <c r="C85" s="57" t="s">
        <v>829</v>
      </c>
      <c r="D85" s="58">
        <f>Invoice!B89</f>
        <v>10</v>
      </c>
      <c r="E85" s="59">
        <f>'Shipping Invoice'!J89*$N$1</f>
        <v>0.6</v>
      </c>
      <c r="F85" s="59">
        <f t="shared" si="3"/>
        <v>6</v>
      </c>
      <c r="G85" s="60">
        <f t="shared" si="4"/>
        <v>22.95</v>
      </c>
      <c r="H85" s="63">
        <f t="shared" si="5"/>
        <v>229.5</v>
      </c>
    </row>
    <row r="86" spans="1:8" s="62" customFormat="1" ht="24">
      <c r="A86" s="56" t="str">
        <f>IF((LEN('Copy paste to Here'!G90))&gt;5,((CONCATENATE('Copy paste to Here'!G90," &amp; ",'Copy paste to Here'!D90,"  &amp;  ",'Copy paste to Here'!E90))),"Empty Cell")</f>
        <v xml:space="preserve">Pack of 10 pcs. of high polished 316L steel barbell posts - threading 1.2mm (16g) &amp; Length: 14mm  &amp;  </v>
      </c>
      <c r="B86" s="57" t="str">
        <f>'Copy paste to Here'!C90</f>
        <v>XBB16G</v>
      </c>
      <c r="C86" s="57" t="s">
        <v>786</v>
      </c>
      <c r="D86" s="58">
        <f>Invoice!B90</f>
        <v>5</v>
      </c>
      <c r="E86" s="59">
        <f>'Shipping Invoice'!J90*$N$1</f>
        <v>0.79</v>
      </c>
      <c r="F86" s="59">
        <f t="shared" si="3"/>
        <v>3.95</v>
      </c>
      <c r="G86" s="60">
        <f t="shared" si="4"/>
        <v>30.217500000000001</v>
      </c>
      <c r="H86" s="63">
        <f t="shared" si="5"/>
        <v>151.08750000000001</v>
      </c>
    </row>
    <row r="87" spans="1:8" s="62" customFormat="1" ht="24">
      <c r="A87" s="56" t="str">
        <f>IF((LEN('Copy paste to Here'!G91))&gt;5,((CONCATENATE('Copy paste to Here'!G91," &amp; ",'Copy paste to Here'!D91,"  &amp;  ",'Copy paste to Here'!E91))),"Empty Cell")</f>
        <v xml:space="preserve">Pack of 10 pcs. of high polished 316L steel barbell posts - threading 1.2mm (16g) &amp; Length: 28mm  &amp;  </v>
      </c>
      <c r="B87" s="57" t="str">
        <f>'Copy paste to Here'!C91</f>
        <v>XBB16G</v>
      </c>
      <c r="C87" s="57" t="s">
        <v>830</v>
      </c>
      <c r="D87" s="58">
        <f>Invoice!B91</f>
        <v>2</v>
      </c>
      <c r="E87" s="59">
        <f>'Shipping Invoice'!J91*$N$1</f>
        <v>1.23</v>
      </c>
      <c r="F87" s="59">
        <f t="shared" si="3"/>
        <v>2.46</v>
      </c>
      <c r="G87" s="60">
        <f t="shared" si="4"/>
        <v>47.047499999999999</v>
      </c>
      <c r="H87" s="63">
        <f t="shared" si="5"/>
        <v>94.094999999999999</v>
      </c>
    </row>
    <row r="88" spans="1:8" s="62" customFormat="1" ht="24">
      <c r="A88" s="56" t="str">
        <f>IF((LEN('Copy paste to Here'!G92))&gt;5,((CONCATENATE('Copy paste to Here'!G92," &amp; ",'Copy paste to Here'!D92,"  &amp;  ",'Copy paste to Here'!E92))),"Empty Cell")</f>
        <v xml:space="preserve">Pack of 10 pcs. of high polished 316L steel barbell posts - threading 1.2mm (16g) &amp; Length: 32mm  &amp;  </v>
      </c>
      <c r="B88" s="57" t="str">
        <f>'Copy paste to Here'!C92</f>
        <v>XBB16G</v>
      </c>
      <c r="C88" s="57" t="s">
        <v>830</v>
      </c>
      <c r="D88" s="58">
        <f>Invoice!B92</f>
        <v>2</v>
      </c>
      <c r="E88" s="59">
        <f>'Shipping Invoice'!J92*$N$1</f>
        <v>1.23</v>
      </c>
      <c r="F88" s="59">
        <f t="shared" si="3"/>
        <v>2.46</v>
      </c>
      <c r="G88" s="60">
        <f t="shared" si="4"/>
        <v>47.047499999999999</v>
      </c>
      <c r="H88" s="63">
        <f t="shared" si="5"/>
        <v>94.094999999999999</v>
      </c>
    </row>
    <row r="89" spans="1:8" s="62" customFormat="1" ht="24">
      <c r="A89" s="56" t="str">
        <f>IF((LEN('Copy paste to Here'!G93))&gt;5,((CONCATENATE('Copy paste to Here'!G93," &amp; ",'Copy paste to Here'!D93,"  &amp;  ",'Copy paste to Here'!E93))),"Empty Cell")</f>
        <v xml:space="preserve">Pack of 10 pcs. of high polished 316L steel barbell posts - threading 1.2mm (16g) &amp; Length: 38mm  &amp;  </v>
      </c>
      <c r="B89" s="57" t="str">
        <f>'Copy paste to Here'!C93</f>
        <v>XBB16G</v>
      </c>
      <c r="C89" s="57" t="s">
        <v>830</v>
      </c>
      <c r="D89" s="58">
        <f>Invoice!B93</f>
        <v>5</v>
      </c>
      <c r="E89" s="59">
        <f>'Shipping Invoice'!J93*$N$1</f>
        <v>1.23</v>
      </c>
      <c r="F89" s="59">
        <f t="shared" si="3"/>
        <v>6.15</v>
      </c>
      <c r="G89" s="60">
        <f t="shared" si="4"/>
        <v>47.047499999999999</v>
      </c>
      <c r="H89" s="63">
        <f t="shared" si="5"/>
        <v>235.23750000000001</v>
      </c>
    </row>
    <row r="90" spans="1:8" s="62" customFormat="1" ht="25.5">
      <c r="A90" s="56" t="str">
        <f>IF((LEN('Copy paste to Here'!G94))&gt;5,((CONCATENATE('Copy paste to Here'!G94," &amp; ",'Copy paste to Here'!D94,"  &amp;  ",'Copy paste to Here'!E94))),"Empty Cell")</f>
        <v xml:space="preserve">Pack of 10 pcs. of high polished 316L steel barbell posts - threading 1.2mm (16g) &amp; Length: 50mm  &amp;  </v>
      </c>
      <c r="B90" s="57" t="str">
        <f>'Copy paste to Here'!C94</f>
        <v>XBB16G</v>
      </c>
      <c r="C90" s="57" t="s">
        <v>831</v>
      </c>
      <c r="D90" s="58">
        <f>Invoice!B94</f>
        <v>3</v>
      </c>
      <c r="E90" s="59">
        <f>'Shipping Invoice'!J94*$N$1</f>
        <v>1.63</v>
      </c>
      <c r="F90" s="59">
        <f t="shared" si="3"/>
        <v>4.8899999999999997</v>
      </c>
      <c r="G90" s="60">
        <f t="shared" si="4"/>
        <v>62.347499999999997</v>
      </c>
      <c r="H90" s="63">
        <f t="shared" si="5"/>
        <v>187.04249999999999</v>
      </c>
    </row>
    <row r="91" spans="1:8" s="62" customFormat="1" ht="24">
      <c r="A91" s="56" t="str">
        <f>IF((LEN('Copy paste to Here'!G95))&gt;5,((CONCATENATE('Copy paste to Here'!G95," &amp; ",'Copy paste to Here'!D95,"  &amp;  ",'Copy paste to Here'!E95))),"Empty Cell")</f>
        <v xml:space="preserve">Pack of 10 pcs. of high polished 316L steel barbell posts - threading 1.2mm (16g) &amp; Length: 20mm  &amp;  </v>
      </c>
      <c r="B91" s="57" t="str">
        <f>'Copy paste to Here'!C95</f>
        <v>XBB16G</v>
      </c>
      <c r="C91" s="57" t="s">
        <v>786</v>
      </c>
      <c r="D91" s="58">
        <f>Invoice!B95</f>
        <v>5</v>
      </c>
      <c r="E91" s="59">
        <f>'Shipping Invoice'!J95*$N$1</f>
        <v>0.79</v>
      </c>
      <c r="F91" s="59">
        <f t="shared" si="3"/>
        <v>3.95</v>
      </c>
      <c r="G91" s="60">
        <f t="shared" si="4"/>
        <v>30.217500000000001</v>
      </c>
      <c r="H91" s="63">
        <f t="shared" si="5"/>
        <v>151.08750000000001</v>
      </c>
    </row>
    <row r="92" spans="1:8" s="62" customFormat="1" ht="24">
      <c r="A92" s="56" t="str">
        <f>IF((LEN('Copy paste to Here'!G96))&gt;5,((CONCATENATE('Copy paste to Here'!G96," &amp; ",'Copy paste to Here'!D96,"  &amp;  ",'Copy paste to Here'!E96))),"Empty Cell")</f>
        <v xml:space="preserve">Pack of 10 pcs. of 4mm rose gold PVD plated 316L steel balls with 1.2mm threading (16g) &amp;   &amp;  </v>
      </c>
      <c r="B92" s="57" t="str">
        <f>'Copy paste to Here'!C96</f>
        <v>XBTT4S</v>
      </c>
      <c r="C92" s="57" t="s">
        <v>788</v>
      </c>
      <c r="D92" s="58">
        <f>Invoice!B96</f>
        <v>10</v>
      </c>
      <c r="E92" s="59">
        <f>'Shipping Invoice'!J96*$N$1</f>
        <v>1.98</v>
      </c>
      <c r="F92" s="59">
        <f t="shared" si="3"/>
        <v>19.8</v>
      </c>
      <c r="G92" s="60">
        <f t="shared" si="4"/>
        <v>75.734999999999999</v>
      </c>
      <c r="H92" s="63">
        <f t="shared" si="5"/>
        <v>757.35</v>
      </c>
    </row>
    <row r="93" spans="1:8" s="62" customFormat="1" ht="36">
      <c r="A93" s="56" t="str">
        <f>IF((LEN('Copy paste to Here'!G97))&gt;5,((CONCATENATE('Copy paste to Here'!G97," &amp; ",'Copy paste to Here'!D97,"  &amp;  ",'Copy paste to Here'!E97))),"Empty Cell")</f>
        <v xml:space="preserve">Pack of 10pcs of 3mm 316L steel ball closure ring balls with bezel set crystal suitable for rings in 14g and 16g (1.2mm and 1.6mm) &amp; Crystal Color: Aquamarine  &amp;  </v>
      </c>
      <c r="B93" s="57" t="str">
        <f>'Copy paste to Here'!C97</f>
        <v>XDPBC3</v>
      </c>
      <c r="C93" s="57" t="s">
        <v>790</v>
      </c>
      <c r="D93" s="58">
        <f>Invoice!B97</f>
        <v>1</v>
      </c>
      <c r="E93" s="59">
        <f>'Shipping Invoice'!J97*$N$1</f>
        <v>2.92</v>
      </c>
      <c r="F93" s="59">
        <f t="shared" si="3"/>
        <v>2.92</v>
      </c>
      <c r="G93" s="60">
        <f t="shared" si="4"/>
        <v>111.69</v>
      </c>
      <c r="H93" s="63">
        <f t="shared" si="5"/>
        <v>111.69</v>
      </c>
    </row>
    <row r="94" spans="1:8" s="62" customFormat="1" ht="36">
      <c r="A94" s="56" t="str">
        <f>IF((LEN('Copy paste to Here'!G98))&gt;5,((CONCATENATE('Copy paste to Here'!G98," &amp; ",'Copy paste to Here'!D98,"  &amp;  ",'Copy paste to Here'!E98))),"Empty Cell")</f>
        <v xml:space="preserve">Pack of 10pcs of 3mm 316L steel ball closure ring balls with bezel set crystal suitable for rings in 14g and 16g (1.2mm and 1.6mm) &amp; Crystal Color: Fuchsia  &amp;  </v>
      </c>
      <c r="B94" s="57" t="str">
        <f>'Copy paste to Here'!C98</f>
        <v>XDPBC3</v>
      </c>
      <c r="C94" s="57" t="s">
        <v>790</v>
      </c>
      <c r="D94" s="58">
        <f>Invoice!B98</f>
        <v>1</v>
      </c>
      <c r="E94" s="59">
        <f>'Shipping Invoice'!J98*$N$1</f>
        <v>2.92</v>
      </c>
      <c r="F94" s="59">
        <f t="shared" si="3"/>
        <v>2.92</v>
      </c>
      <c r="G94" s="60">
        <f t="shared" si="4"/>
        <v>111.69</v>
      </c>
      <c r="H94" s="63">
        <f t="shared" si="5"/>
        <v>111.69</v>
      </c>
    </row>
    <row r="95" spans="1:8" s="62" customFormat="1" ht="36">
      <c r="A95" s="56" t="str">
        <f>IF((LEN('Copy paste to Here'!G99))&gt;5,((CONCATENATE('Copy paste to Here'!G99," &amp; ",'Copy paste to Here'!D99,"  &amp;  ",'Copy paste to Here'!E99))),"Empty Cell")</f>
        <v xml:space="preserve">Pack of 10pcs of 3mm 316L steel ball closure ring balls with bezel set crystal suitable for rings in 14g and 16g (1.2mm and 1.6mm) &amp; Crystal Color: Light Siam  &amp;  </v>
      </c>
      <c r="B95" s="57" t="str">
        <f>'Copy paste to Here'!C99</f>
        <v>XDPBC3</v>
      </c>
      <c r="C95" s="57" t="s">
        <v>790</v>
      </c>
      <c r="D95" s="58">
        <f>Invoice!B99</f>
        <v>1</v>
      </c>
      <c r="E95" s="59">
        <f>'Shipping Invoice'!J99*$N$1</f>
        <v>2.92</v>
      </c>
      <c r="F95" s="59">
        <f t="shared" si="3"/>
        <v>2.92</v>
      </c>
      <c r="G95" s="60">
        <f t="shared" si="4"/>
        <v>111.69</v>
      </c>
      <c r="H95" s="63">
        <f t="shared" si="5"/>
        <v>111.69</v>
      </c>
    </row>
    <row r="96" spans="1:8" s="62" customFormat="1" ht="36">
      <c r="A96" s="56" t="str">
        <f>IF((LEN('Copy paste to Here'!G100))&gt;5,((CONCATENATE('Copy paste to Here'!G100," &amp; ",'Copy paste to Here'!D100,"  &amp;  ",'Copy paste to Here'!E100))),"Empty Cell")</f>
        <v xml:space="preserve">Pack of 10pcs of 3mm 316L steel ball closure ring balls with bezel set crystal suitable for rings in 14g and 16g (1.2mm and 1.6mm) &amp; Crystal Color: Peridot  &amp;  </v>
      </c>
      <c r="B96" s="57" t="str">
        <f>'Copy paste to Here'!C100</f>
        <v>XDPBC3</v>
      </c>
      <c r="C96" s="57" t="s">
        <v>790</v>
      </c>
      <c r="D96" s="58">
        <f>Invoice!B100</f>
        <v>1</v>
      </c>
      <c r="E96" s="59">
        <f>'Shipping Invoice'!J100*$N$1</f>
        <v>2.92</v>
      </c>
      <c r="F96" s="59">
        <f t="shared" si="3"/>
        <v>2.92</v>
      </c>
      <c r="G96" s="60">
        <f t="shared" si="4"/>
        <v>111.69</v>
      </c>
      <c r="H96" s="63">
        <f t="shared" si="5"/>
        <v>111.69</v>
      </c>
    </row>
    <row r="97" spans="1:8" s="62" customFormat="1" ht="36">
      <c r="A97" s="56" t="str">
        <f>IF((LEN('Copy paste to Here'!G101))&gt;5,((CONCATENATE('Copy paste to Here'!G101," &amp; ",'Copy paste to Here'!D101,"  &amp;  ",'Copy paste to Here'!E101))),"Empty Cell")</f>
        <v xml:space="preserve">Pack of 10pcs of 4mm 316L steel ball closure ring balls with bezel set crystal suitable for rings in 14g and 16g (1.2mm and 1.6mm) &amp; Crystal Color: Clear  &amp;  </v>
      </c>
      <c r="B97" s="57" t="str">
        <f>'Copy paste to Here'!C101</f>
        <v>XDPBC4</v>
      </c>
      <c r="C97" s="57" t="s">
        <v>792</v>
      </c>
      <c r="D97" s="58">
        <f>Invoice!B101</f>
        <v>3</v>
      </c>
      <c r="E97" s="59">
        <f>'Shipping Invoice'!J101*$N$1</f>
        <v>3.23</v>
      </c>
      <c r="F97" s="59">
        <f t="shared" si="3"/>
        <v>9.69</v>
      </c>
      <c r="G97" s="60">
        <f t="shared" si="4"/>
        <v>123.5475</v>
      </c>
      <c r="H97" s="63">
        <f t="shared" si="5"/>
        <v>370.64249999999998</v>
      </c>
    </row>
    <row r="98" spans="1:8" s="62" customFormat="1" ht="36">
      <c r="A98" s="56" t="str">
        <f>IF((LEN('Copy paste to Here'!G102))&gt;5,((CONCATENATE('Copy paste to Here'!G102," &amp; ",'Copy paste to Here'!D102,"  &amp;  ",'Copy paste to Here'!E102))),"Empty Cell")</f>
        <v xml:space="preserve">Pack of 10pcs of 4mm 316L steel ball closure ring balls with bezel set crystal suitable for rings in 14g and 16g (1.2mm and 1.6mm) &amp; Crystal Color: Aquamarine  &amp;  </v>
      </c>
      <c r="B98" s="57" t="str">
        <f>'Copy paste to Here'!C102</f>
        <v>XDPBC4</v>
      </c>
      <c r="C98" s="57" t="s">
        <v>792</v>
      </c>
      <c r="D98" s="58">
        <f>Invoice!B102</f>
        <v>1</v>
      </c>
      <c r="E98" s="59">
        <f>'Shipping Invoice'!J102*$N$1</f>
        <v>3.23</v>
      </c>
      <c r="F98" s="59">
        <f t="shared" si="3"/>
        <v>3.23</v>
      </c>
      <c r="G98" s="60">
        <f t="shared" si="4"/>
        <v>123.5475</v>
      </c>
      <c r="H98" s="63">
        <f t="shared" si="5"/>
        <v>123.5475</v>
      </c>
    </row>
    <row r="99" spans="1:8" s="62" customFormat="1" ht="36">
      <c r="A99" s="56" t="str">
        <f>IF((LEN('Copy paste to Here'!G103))&gt;5,((CONCATENATE('Copy paste to Here'!G103," &amp; ",'Copy paste to Here'!D103,"  &amp;  ",'Copy paste to Here'!E103))),"Empty Cell")</f>
        <v xml:space="preserve">Pack of 10pcs of 5mm 316L steel ball closure ring balls with bezel set crystal suitable for rings in 14g and 16g (1.2mm and 1.6mm) &amp; Crystal Color: Light Siam  &amp;  </v>
      </c>
      <c r="B99" s="57" t="str">
        <f>'Copy paste to Here'!C103</f>
        <v>XDPBC5</v>
      </c>
      <c r="C99" s="57" t="s">
        <v>794</v>
      </c>
      <c r="D99" s="58">
        <f>Invoice!B103</f>
        <v>1</v>
      </c>
      <c r="E99" s="59">
        <f>'Shipping Invoice'!J103*$N$1</f>
        <v>3.43</v>
      </c>
      <c r="F99" s="59">
        <f t="shared" si="3"/>
        <v>3.43</v>
      </c>
      <c r="G99" s="60">
        <f t="shared" si="4"/>
        <v>131.19750000000002</v>
      </c>
      <c r="H99" s="63">
        <f t="shared" si="5"/>
        <v>131.19750000000002</v>
      </c>
    </row>
    <row r="100" spans="1:8" s="62" customFormat="1" ht="24">
      <c r="A100" s="56" t="str">
        <f>IF((LEN('Copy paste to Here'!G104))&gt;5,((CONCATENATE('Copy paste to Here'!G104," &amp; ",'Copy paste to Here'!D104,"  &amp;  ",'Copy paste to Here'!E104))),"Empty Cell")</f>
        <v xml:space="preserve">Pack of 10 pcs. of surgical steel balls with tiny 2.5mm bezel set crystals with 1.2mm threading (16g) &amp; Crystal Color: AB  &amp;  </v>
      </c>
      <c r="B100" s="57" t="str">
        <f>'Copy paste to Here'!C104</f>
        <v>XJB25</v>
      </c>
      <c r="C100" s="57" t="s">
        <v>796</v>
      </c>
      <c r="D100" s="58">
        <f>Invoice!B104</f>
        <v>10</v>
      </c>
      <c r="E100" s="59">
        <f>'Shipping Invoice'!J104*$N$1</f>
        <v>3.24</v>
      </c>
      <c r="F100" s="59">
        <f t="shared" si="3"/>
        <v>32.400000000000006</v>
      </c>
      <c r="G100" s="60">
        <f t="shared" si="4"/>
        <v>123.93</v>
      </c>
      <c r="H100" s="63">
        <f t="shared" si="5"/>
        <v>1239.3000000000002</v>
      </c>
    </row>
    <row r="101" spans="1:8" s="62" customFormat="1" ht="36">
      <c r="A101" s="56" t="str">
        <f>IF((LEN('Copy paste to Here'!G105))&gt;5,((CONCATENATE('Copy paste to Here'!G105," &amp; ",'Copy paste to Here'!D105,"  &amp;  ",'Copy paste to Here'!E105))),"Empty Cell")</f>
        <v xml:space="preserve">Pack of 10 pcs. of 3mm anodized surgical steel balls with bezel set crystal and with 1.2mm threading (16g) &amp; Color: Black Anodized w/ Clear crystal  &amp;  </v>
      </c>
      <c r="B101" s="57" t="str">
        <f>'Copy paste to Here'!C105</f>
        <v>XJBT3S</v>
      </c>
      <c r="C101" s="57" t="s">
        <v>798</v>
      </c>
      <c r="D101" s="58">
        <f>Invoice!B105</f>
        <v>10</v>
      </c>
      <c r="E101" s="59">
        <f>'Shipping Invoice'!J105*$N$1</f>
        <v>5.25</v>
      </c>
      <c r="F101" s="59">
        <f t="shared" si="3"/>
        <v>52.5</v>
      </c>
      <c r="G101" s="60">
        <f t="shared" si="4"/>
        <v>200.8125</v>
      </c>
      <c r="H101" s="63">
        <f t="shared" si="5"/>
        <v>2008.125</v>
      </c>
    </row>
    <row r="102" spans="1:8" s="62" customFormat="1" ht="36">
      <c r="A102" s="56" t="str">
        <f>IF((LEN('Copy paste to Here'!G106))&gt;5,((CONCATENATE('Copy paste to Here'!G106," &amp; ",'Copy paste to Here'!D106,"  &amp;  ",'Copy paste to Here'!E106))),"Empty Cell")</f>
        <v xml:space="preserve">Pack of 10 steel posts for labrets - 1.2mm threading (16g), selectable length ”body jewelry parts” (4mm base of labret) &amp; Length: 9mm  &amp;  </v>
      </c>
      <c r="B102" s="57" t="str">
        <f>'Copy paste to Here'!C106</f>
        <v>XLB16G</v>
      </c>
      <c r="C102" s="57" t="s">
        <v>801</v>
      </c>
      <c r="D102" s="58">
        <f>Invoice!B106</f>
        <v>50</v>
      </c>
      <c r="E102" s="59">
        <f>'Shipping Invoice'!J106*$N$1</f>
        <v>1.23</v>
      </c>
      <c r="F102" s="59">
        <f t="shared" si="3"/>
        <v>61.5</v>
      </c>
      <c r="G102" s="60">
        <f t="shared" si="4"/>
        <v>47.047499999999999</v>
      </c>
      <c r="H102" s="63">
        <f t="shared" si="5"/>
        <v>2352.375</v>
      </c>
    </row>
    <row r="103" spans="1:8" s="62" customFormat="1" ht="24">
      <c r="A103" s="56" t="str">
        <f>IF((LEN('Copy paste to Here'!G107))&gt;5,((CONCATENATE('Copy paste to Here'!G107," &amp; ",'Copy paste to Here'!D107,"  &amp;  ",'Copy paste to Here'!E107))),"Empty Cell")</f>
        <v xml:space="preserve">Set of 10 pcs. of 2.5mm acrylic ball in solid colors with 16g (1.2mm) threading &amp; Color: White  &amp;  </v>
      </c>
      <c r="B103" s="57" t="str">
        <f>'Copy paste to Here'!C107</f>
        <v>XSAB25</v>
      </c>
      <c r="C103" s="57" t="s">
        <v>803</v>
      </c>
      <c r="D103" s="58">
        <f>Invoice!B107</f>
        <v>15</v>
      </c>
      <c r="E103" s="59">
        <f>'Shipping Invoice'!J107*$N$1</f>
        <v>0.73</v>
      </c>
      <c r="F103" s="59">
        <f t="shared" si="3"/>
        <v>10.95</v>
      </c>
      <c r="G103" s="60">
        <f t="shared" si="4"/>
        <v>27.922499999999999</v>
      </c>
      <c r="H103" s="63">
        <f t="shared" si="5"/>
        <v>418.83749999999998</v>
      </c>
    </row>
    <row r="104" spans="1:8" s="62" customFormat="1" ht="24">
      <c r="A104" s="56" t="str">
        <f>IF((LEN('Copy paste to Here'!G108))&gt;5,((CONCATENATE('Copy paste to Here'!G108," &amp; ",'Copy paste to Here'!D108,"  &amp;  ",'Copy paste to Here'!E108))),"Empty Cell")</f>
        <v xml:space="preserve">Pack of 10 pcs. of 5mm high polished titanium G23 balls - threading 1.6mm (14g) &amp;   &amp;  </v>
      </c>
      <c r="B104" s="57" t="str">
        <f>'Copy paste to Here'!C108</f>
        <v>XUBAL5</v>
      </c>
      <c r="C104" s="57" t="s">
        <v>805</v>
      </c>
      <c r="D104" s="58">
        <f>Invoice!B108</f>
        <v>5</v>
      </c>
      <c r="E104" s="59">
        <f>'Shipping Invoice'!J108*$N$1</f>
        <v>4.87</v>
      </c>
      <c r="F104" s="59">
        <f t="shared" si="3"/>
        <v>24.35</v>
      </c>
      <c r="G104" s="60">
        <f t="shared" si="4"/>
        <v>186.2775</v>
      </c>
      <c r="H104" s="63">
        <f t="shared" si="5"/>
        <v>931.38750000000005</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2893.989999999998</v>
      </c>
      <c r="G1000" s="60"/>
      <c r="H1000" s="61">
        <f t="shared" ref="H1000:H1007" si="49">F1000*$E$14</f>
        <v>110695.11749999992</v>
      </c>
    </row>
    <row r="1001" spans="1:8" s="62" customFormat="1">
      <c r="A1001" s="56" t="str">
        <f>'[2]Copy paste to Here'!T2</f>
        <v>SHIPPING HANDLING</v>
      </c>
      <c r="B1001" s="75"/>
      <c r="C1001" s="75"/>
      <c r="D1001" s="76"/>
      <c r="E1001" s="67"/>
      <c r="F1001" s="59">
        <f>Invoice!J110</f>
        <v>-1157.5959999999993</v>
      </c>
      <c r="G1001" s="60"/>
      <c r="H1001" s="61">
        <f t="shared" si="49"/>
        <v>-44278.046999999977</v>
      </c>
    </row>
    <row r="1002" spans="1:8" s="62" customFormat="1" outlineLevel="1">
      <c r="A1002" s="56" t="str">
        <f>'[2]Copy paste to Here'!T3</f>
        <v>DISCOUNT</v>
      </c>
      <c r="B1002" s="75"/>
      <c r="C1002" s="75"/>
      <c r="D1002" s="76"/>
      <c r="E1002" s="67"/>
      <c r="F1002" s="59">
        <f>Invoice!J111</f>
        <v>0</v>
      </c>
      <c r="G1002" s="60"/>
      <c r="H1002" s="61">
        <f t="shared" si="49"/>
        <v>0</v>
      </c>
    </row>
    <row r="1003" spans="1:8" s="62" customFormat="1">
      <c r="A1003" s="56" t="str">
        <f>'[2]Copy paste to Here'!T4</f>
        <v>Total:</v>
      </c>
      <c r="B1003" s="75"/>
      <c r="C1003" s="75"/>
      <c r="D1003" s="76"/>
      <c r="E1003" s="67"/>
      <c r="F1003" s="59">
        <f>SUM(F1000:F1002)</f>
        <v>1736.3939999999986</v>
      </c>
      <c r="G1003" s="60"/>
      <c r="H1003" s="61">
        <f t="shared" si="49"/>
        <v>66417.070499999943</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110695.11749999995</v>
      </c>
    </row>
    <row r="1010" spans="1:8" s="21" customFormat="1">
      <c r="A1010" s="22"/>
      <c r="E1010" s="21" t="s">
        <v>177</v>
      </c>
      <c r="H1010" s="84">
        <f>(SUMIF($A$1000:$A$1008,"Total:",$H$1000:$H$1008))</f>
        <v>66417.070499999943</v>
      </c>
    </row>
    <row r="1011" spans="1:8" s="21" customFormat="1">
      <c r="E1011" s="21" t="s">
        <v>178</v>
      </c>
      <c r="H1011" s="85">
        <f>H1013-H1012</f>
        <v>62072.030000000006</v>
      </c>
    </row>
    <row r="1012" spans="1:8" s="21" customFormat="1">
      <c r="E1012" s="21" t="s">
        <v>179</v>
      </c>
      <c r="H1012" s="85">
        <f>ROUND((H1013*7)/107,2)</f>
        <v>4345.04</v>
      </c>
    </row>
    <row r="1013" spans="1:8" s="21" customFormat="1">
      <c r="E1013" s="22" t="s">
        <v>180</v>
      </c>
      <c r="H1013" s="86">
        <f>ROUND((SUMIF($A$1000:$A$1008,"Total:",$H$1000:$H$1008)),2)</f>
        <v>66417.070000000007</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7"/>
  <sheetViews>
    <sheetView workbookViewId="0">
      <selection activeCell="A5" sqref="A5"/>
    </sheetView>
  </sheetViews>
  <sheetFormatPr defaultRowHeight="15"/>
  <sheetData>
    <row r="1" spans="1:1">
      <c r="A1" s="2" t="s">
        <v>716</v>
      </c>
    </row>
    <row r="2" spans="1:1">
      <c r="A2" s="2" t="s">
        <v>807</v>
      </c>
    </row>
    <row r="3" spans="1:1">
      <c r="A3" s="2" t="s">
        <v>808</v>
      </c>
    </row>
    <row r="4" spans="1:1">
      <c r="A4" s="2" t="s">
        <v>808</v>
      </c>
    </row>
    <row r="5" spans="1:1">
      <c r="A5" s="2" t="s">
        <v>808</v>
      </c>
    </row>
    <row r="6" spans="1:1">
      <c r="A6" s="2" t="s">
        <v>809</v>
      </c>
    </row>
    <row r="7" spans="1:1">
      <c r="A7" s="2" t="s">
        <v>724</v>
      </c>
    </row>
    <row r="8" spans="1:1">
      <c r="A8" s="2" t="s">
        <v>726</v>
      </c>
    </row>
    <row r="9" spans="1:1">
      <c r="A9" s="2" t="s">
        <v>810</v>
      </c>
    </row>
    <row r="10" spans="1:1">
      <c r="A10" s="2" t="s">
        <v>811</v>
      </c>
    </row>
    <row r="11" spans="1:1">
      <c r="A11" s="2" t="s">
        <v>662</v>
      </c>
    </row>
    <row r="12" spans="1:1">
      <c r="A12" s="2" t="s">
        <v>662</v>
      </c>
    </row>
    <row r="13" spans="1:1">
      <c r="A13" s="2" t="s">
        <v>662</v>
      </c>
    </row>
    <row r="14" spans="1:1">
      <c r="A14" s="2" t="s">
        <v>733</v>
      </c>
    </row>
    <row r="15" spans="1:1">
      <c r="A15" s="2" t="s">
        <v>735</v>
      </c>
    </row>
    <row r="16" spans="1:1">
      <c r="A16" s="2" t="s">
        <v>735</v>
      </c>
    </row>
    <row r="17" spans="1:1">
      <c r="A17" s="2" t="s">
        <v>735</v>
      </c>
    </row>
    <row r="18" spans="1:1">
      <c r="A18" s="2" t="s">
        <v>737</v>
      </c>
    </row>
    <row r="19" spans="1:1">
      <c r="A19" s="2" t="s">
        <v>812</v>
      </c>
    </row>
    <row r="20" spans="1:1">
      <c r="A20" s="2" t="s">
        <v>742</v>
      </c>
    </row>
    <row r="21" spans="1:1">
      <c r="A21" s="2" t="s">
        <v>744</v>
      </c>
    </row>
    <row r="22" spans="1:1">
      <c r="A22" s="2" t="s">
        <v>813</v>
      </c>
    </row>
    <row r="23" spans="1:1">
      <c r="A23" s="2" t="s">
        <v>814</v>
      </c>
    </row>
    <row r="24" spans="1:1">
      <c r="A24" s="2" t="s">
        <v>815</v>
      </c>
    </row>
    <row r="25" spans="1:1">
      <c r="A25" s="2" t="s">
        <v>748</v>
      </c>
    </row>
    <row r="26" spans="1:1">
      <c r="A26" s="2" t="s">
        <v>585</v>
      </c>
    </row>
    <row r="27" spans="1:1">
      <c r="A27" s="2" t="s">
        <v>585</v>
      </c>
    </row>
    <row r="28" spans="1:1">
      <c r="A28" s="2" t="s">
        <v>585</v>
      </c>
    </row>
    <row r="29" spans="1:1">
      <c r="A29" s="2" t="s">
        <v>585</v>
      </c>
    </row>
    <row r="30" spans="1:1">
      <c r="A30" s="2" t="s">
        <v>585</v>
      </c>
    </row>
    <row r="31" spans="1:1">
      <c r="A31" s="2" t="s">
        <v>585</v>
      </c>
    </row>
    <row r="32" spans="1:1">
      <c r="A32" s="2" t="s">
        <v>585</v>
      </c>
    </row>
    <row r="33" spans="1:1">
      <c r="A33" s="2" t="s">
        <v>750</v>
      </c>
    </row>
    <row r="34" spans="1:1">
      <c r="A34" s="2" t="s">
        <v>752</v>
      </c>
    </row>
    <row r="35" spans="1:1">
      <c r="A35" s="2" t="s">
        <v>65</v>
      </c>
    </row>
    <row r="36" spans="1:1">
      <c r="A36" s="2" t="s">
        <v>65</v>
      </c>
    </row>
    <row r="37" spans="1:1">
      <c r="A37" s="2" t="s">
        <v>68</v>
      </c>
    </row>
    <row r="38" spans="1:1">
      <c r="A38" s="2" t="s">
        <v>68</v>
      </c>
    </row>
    <row r="39" spans="1:1">
      <c r="A39" s="2" t="s">
        <v>816</v>
      </c>
    </row>
    <row r="40" spans="1:1">
      <c r="A40" s="2" t="s">
        <v>817</v>
      </c>
    </row>
    <row r="41" spans="1:1">
      <c r="A41" s="2" t="s">
        <v>817</v>
      </c>
    </row>
    <row r="42" spans="1:1">
      <c r="A42" s="2" t="s">
        <v>818</v>
      </c>
    </row>
    <row r="43" spans="1:1">
      <c r="A43" s="2" t="s">
        <v>818</v>
      </c>
    </row>
    <row r="44" spans="1:1">
      <c r="A44" s="2" t="s">
        <v>819</v>
      </c>
    </row>
    <row r="45" spans="1:1">
      <c r="A45" s="2" t="s">
        <v>820</v>
      </c>
    </row>
    <row r="46" spans="1:1">
      <c r="A46" s="2" t="s">
        <v>764</v>
      </c>
    </row>
    <row r="47" spans="1:1">
      <c r="A47" s="2" t="s">
        <v>767</v>
      </c>
    </row>
    <row r="48" spans="1:1">
      <c r="A48" s="2" t="s">
        <v>769</v>
      </c>
    </row>
    <row r="49" spans="1:1">
      <c r="A49" s="2" t="s">
        <v>769</v>
      </c>
    </row>
    <row r="50" spans="1:1">
      <c r="A50" s="2" t="s">
        <v>769</v>
      </c>
    </row>
    <row r="51" spans="1:1">
      <c r="A51" s="2" t="s">
        <v>770</v>
      </c>
    </row>
    <row r="52" spans="1:1">
      <c r="A52" s="2" t="s">
        <v>772</v>
      </c>
    </row>
    <row r="53" spans="1:1">
      <c r="A53" s="2" t="s">
        <v>821</v>
      </c>
    </row>
    <row r="54" spans="1:1">
      <c r="A54" s="2" t="s">
        <v>822</v>
      </c>
    </row>
    <row r="55" spans="1:1">
      <c r="A55" s="2" t="s">
        <v>823</v>
      </c>
    </row>
    <row r="56" spans="1:1">
      <c r="A56" s="2" t="s">
        <v>824</v>
      </c>
    </row>
    <row r="57" spans="1:1">
      <c r="A57" s="2" t="s">
        <v>825</v>
      </c>
    </row>
    <row r="58" spans="1:1">
      <c r="A58" s="2" t="s">
        <v>826</v>
      </c>
    </row>
    <row r="59" spans="1:1">
      <c r="A59" s="2" t="s">
        <v>826</v>
      </c>
    </row>
    <row r="60" spans="1:1">
      <c r="A60" s="2" t="s">
        <v>826</v>
      </c>
    </row>
    <row r="61" spans="1:1">
      <c r="A61" s="2" t="s">
        <v>826</v>
      </c>
    </row>
    <row r="62" spans="1:1">
      <c r="A62" s="2" t="s">
        <v>782</v>
      </c>
    </row>
    <row r="63" spans="1:1">
      <c r="A63" s="2" t="s">
        <v>782</v>
      </c>
    </row>
    <row r="64" spans="1:1">
      <c r="A64" s="2" t="s">
        <v>827</v>
      </c>
    </row>
    <row r="65" spans="1:1">
      <c r="A65" s="2" t="s">
        <v>828</v>
      </c>
    </row>
    <row r="66" spans="1:1">
      <c r="A66" s="2" t="s">
        <v>829</v>
      </c>
    </row>
    <row r="67" spans="1:1">
      <c r="A67" s="2" t="s">
        <v>829</v>
      </c>
    </row>
    <row r="68" spans="1:1">
      <c r="A68" s="2" t="s">
        <v>829</v>
      </c>
    </row>
    <row r="69" spans="1:1">
      <c r="A69" s="2" t="s">
        <v>786</v>
      </c>
    </row>
    <row r="70" spans="1:1">
      <c r="A70" s="2" t="s">
        <v>830</v>
      </c>
    </row>
    <row r="71" spans="1:1">
      <c r="A71" s="2" t="s">
        <v>830</v>
      </c>
    </row>
    <row r="72" spans="1:1">
      <c r="A72" s="2" t="s">
        <v>830</v>
      </c>
    </row>
    <row r="73" spans="1:1">
      <c r="A73" s="2" t="s">
        <v>831</v>
      </c>
    </row>
    <row r="74" spans="1:1">
      <c r="A74" s="2" t="s">
        <v>786</v>
      </c>
    </row>
    <row r="75" spans="1:1">
      <c r="A75" s="2" t="s">
        <v>788</v>
      </c>
    </row>
    <row r="76" spans="1:1">
      <c r="A76" s="2" t="s">
        <v>790</v>
      </c>
    </row>
    <row r="77" spans="1:1">
      <c r="A77" s="2" t="s">
        <v>790</v>
      </c>
    </row>
    <row r="78" spans="1:1">
      <c r="A78" s="2" t="s">
        <v>790</v>
      </c>
    </row>
    <row r="79" spans="1:1">
      <c r="A79" s="2" t="s">
        <v>790</v>
      </c>
    </row>
    <row r="80" spans="1:1">
      <c r="A80" s="2" t="s">
        <v>792</v>
      </c>
    </row>
    <row r="81" spans="1:1">
      <c r="A81" s="2" t="s">
        <v>792</v>
      </c>
    </row>
    <row r="82" spans="1:1">
      <c r="A82" s="2" t="s">
        <v>794</v>
      </c>
    </row>
    <row r="83" spans="1:1">
      <c r="A83" s="2" t="s">
        <v>796</v>
      </c>
    </row>
    <row r="84" spans="1:1">
      <c r="A84" s="2" t="s">
        <v>798</v>
      </c>
    </row>
    <row r="85" spans="1:1">
      <c r="A85" s="2" t="s">
        <v>801</v>
      </c>
    </row>
    <row r="86" spans="1:1">
      <c r="A86" s="2" t="s">
        <v>803</v>
      </c>
    </row>
    <row r="87" spans="1:1">
      <c r="A87" s="2" t="s">
        <v>805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2023-09-29T03:41:02Z</cp:lastPrinted>
  <dcterms:created xsi:type="dcterms:W3CDTF">2009-06-02T18:56:54Z</dcterms:created>
  <dcterms:modified xsi:type="dcterms:W3CDTF">2023-09-29T03:43:28Z</dcterms:modified>
</cp:coreProperties>
</file>