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449801E6-228C-4C5F-A10E-61EA956375FC}" xr6:coauthVersionLast="47" xr6:coauthVersionMax="47" xr10:uidLastSave="{00000000-0000-0000-0000-000000000000}"/>
  <bookViews>
    <workbookView xWindow="-12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Invoice!$A$1:$K$100</definedName>
    <definedName name="_xlnm.Print_Area" localSheetId="2">'Shipping Invoice'!$A$1:$L$92</definedName>
    <definedName name="_xlnm.Print_Area" localSheetId="3">'Tax Invoice'!$A$1:$H$1014</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3" i="6" l="1"/>
  <c r="A1002" i="6"/>
  <c r="A1001" i="6"/>
  <c r="J92" i="2"/>
  <c r="K14" i="7" l="1"/>
  <c r="K17" i="7"/>
  <c r="K10" i="7"/>
  <c r="I81" i="7"/>
  <c r="B74" i="7"/>
  <c r="I66" i="7"/>
  <c r="I50" i="7"/>
  <c r="B36" i="7"/>
  <c r="I80" i="7"/>
  <c r="N1" i="6"/>
  <c r="E74" i="6" s="1"/>
  <c r="F1001" i="6"/>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8" i="6"/>
  <c r="A1007" i="6"/>
  <c r="A1006" i="6"/>
  <c r="F1005" i="6"/>
  <c r="A1005" i="6"/>
  <c r="A1004" i="6"/>
  <c r="E27" i="6" l="1"/>
  <c r="E43" i="6"/>
  <c r="E59" i="6"/>
  <c r="E75" i="6"/>
  <c r="J88" i="2"/>
  <c r="I52" i="7"/>
  <c r="I69" i="7"/>
  <c r="I82" i="7"/>
  <c r="I84" i="7"/>
  <c r="I39" i="7"/>
  <c r="K39" i="7" s="1"/>
  <c r="I83" i="7"/>
  <c r="K83" i="7" s="1"/>
  <c r="I37" i="7"/>
  <c r="K37" i="7" s="1"/>
  <c r="I38" i="7"/>
  <c r="K38" i="7" s="1"/>
  <c r="I86" i="7"/>
  <c r="K81" i="7"/>
  <c r="I41" i="7"/>
  <c r="K41" i="7" s="1"/>
  <c r="I87" i="7"/>
  <c r="K87" i="7" s="1"/>
  <c r="K50" i="7"/>
  <c r="I27" i="7"/>
  <c r="K27" i="7" s="1"/>
  <c r="I57" i="7"/>
  <c r="K57" i="7" s="1"/>
  <c r="K67" i="7"/>
  <c r="I28" i="7"/>
  <c r="K28" i="7" s="1"/>
  <c r="I43" i="7"/>
  <c r="K43" i="7" s="1"/>
  <c r="I58" i="7"/>
  <c r="I74" i="7"/>
  <c r="K74" i="7" s="1"/>
  <c r="K52" i="7"/>
  <c r="K84" i="7"/>
  <c r="I29" i="7"/>
  <c r="K29" i="7" s="1"/>
  <c r="I44" i="7"/>
  <c r="K44" i="7" s="1"/>
  <c r="I59" i="7"/>
  <c r="K59" i="7" s="1"/>
  <c r="I36" i="7"/>
  <c r="K36" i="7" s="1"/>
  <c r="I54" i="7"/>
  <c r="K54" i="7" s="1"/>
  <c r="I67" i="7"/>
  <c r="K62" i="7"/>
  <c r="K80" i="7"/>
  <c r="I71" i="7"/>
  <c r="K71" i="7" s="1"/>
  <c r="K53" i="7"/>
  <c r="K69" i="7"/>
  <c r="I30" i="7"/>
  <c r="K30" i="7" s="1"/>
  <c r="I45" i="7"/>
  <c r="K45" i="7" s="1"/>
  <c r="I60" i="7"/>
  <c r="I75" i="7"/>
  <c r="K75" i="7" s="1"/>
  <c r="K70" i="7"/>
  <c r="K86" i="7"/>
  <c r="I31" i="7"/>
  <c r="K31" i="7" s="1"/>
  <c r="I46" i="7"/>
  <c r="K46" i="7" s="1"/>
  <c r="I61" i="7"/>
  <c r="K61" i="7" s="1"/>
  <c r="I76" i="7"/>
  <c r="K76" i="7" s="1"/>
  <c r="I23" i="7"/>
  <c r="K23" i="7" s="1"/>
  <c r="I53" i="7"/>
  <c r="I70" i="7"/>
  <c r="I25" i="7"/>
  <c r="K25" i="7" s="1"/>
  <c r="I32" i="7"/>
  <c r="I68" i="7"/>
  <c r="K68" i="7" s="1"/>
  <c r="I24" i="7"/>
  <c r="K24" i="7" s="1"/>
  <c r="K32" i="7"/>
  <c r="I55" i="7"/>
  <c r="K55" i="7" s="1"/>
  <c r="I56" i="7"/>
  <c r="K56" i="7" s="1"/>
  <c r="K34" i="7"/>
  <c r="K82" i="7"/>
  <c r="I73" i="7"/>
  <c r="K73" i="7" s="1"/>
  <c r="I47" i="7"/>
  <c r="I62" i="7"/>
  <c r="I77" i="7"/>
  <c r="K77" i="7" s="1"/>
  <c r="K72" i="7"/>
  <c r="I33" i="7"/>
  <c r="K33" i="7" s="1"/>
  <c r="K47" i="7"/>
  <c r="I63" i="7"/>
  <c r="K63" i="7" s="1"/>
  <c r="I78" i="7"/>
  <c r="K78" i="7" s="1"/>
  <c r="K60" i="7"/>
  <c r="I51" i="7"/>
  <c r="K51" i="7" s="1"/>
  <c r="I85" i="7"/>
  <c r="K85" i="7" s="1"/>
  <c r="I22" i="7"/>
  <c r="K22" i="7" s="1"/>
  <c r="K48" i="7"/>
  <c r="I40" i="7"/>
  <c r="K40" i="7" s="1"/>
  <c r="I26" i="7"/>
  <c r="K26" i="7" s="1"/>
  <c r="I72" i="7"/>
  <c r="K66" i="7"/>
  <c r="I42" i="7"/>
  <c r="K42" i="7" s="1"/>
  <c r="I34" i="7"/>
  <c r="I48" i="7"/>
  <c r="I64" i="7"/>
  <c r="K64" i="7" s="1"/>
  <c r="I79" i="7"/>
  <c r="K79" i="7" s="1"/>
  <c r="K58" i="7"/>
  <c r="I35" i="7"/>
  <c r="K35" i="7" s="1"/>
  <c r="I49" i="7"/>
  <c r="K49" i="7" s="1"/>
  <c r="I65" i="7"/>
  <c r="K65" i="7" s="1"/>
  <c r="E28" i="6"/>
  <c r="E44" i="6"/>
  <c r="E60" i="6"/>
  <c r="E76" i="6"/>
  <c r="E29" i="6"/>
  <c r="E45" i="6"/>
  <c r="E61" i="6"/>
  <c r="E77" i="6"/>
  <c r="E30" i="6"/>
  <c r="E46" i="6"/>
  <c r="E62" i="6"/>
  <c r="E78" i="6"/>
  <c r="E31" i="6"/>
  <c r="E47" i="6"/>
  <c r="E63" i="6"/>
  <c r="E79" i="6"/>
  <c r="E32" i="6"/>
  <c r="E48" i="6"/>
  <c r="E64" i="6"/>
  <c r="E80" i="6"/>
  <c r="E33" i="6"/>
  <c r="E49" i="6"/>
  <c r="E65" i="6"/>
  <c r="E81" i="6"/>
  <c r="E18" i="6"/>
  <c r="E34" i="6"/>
  <c r="E50" i="6"/>
  <c r="E66" i="6"/>
  <c r="E82" i="6"/>
  <c r="E19" i="6"/>
  <c r="E35" i="6"/>
  <c r="E51" i="6"/>
  <c r="E67" i="6"/>
  <c r="E83" i="6"/>
  <c r="E20" i="6"/>
  <c r="E36" i="6"/>
  <c r="E52" i="6"/>
  <c r="E68" i="6"/>
  <c r="E21" i="6"/>
  <c r="E37" i="6"/>
  <c r="E53" i="6"/>
  <c r="E69" i="6"/>
  <c r="E22" i="6"/>
  <c r="E38" i="6"/>
  <c r="E54" i="6"/>
  <c r="E70" i="6"/>
  <c r="E23" i="6"/>
  <c r="E39" i="6"/>
  <c r="E55" i="6"/>
  <c r="E71" i="6"/>
  <c r="E24" i="6"/>
  <c r="E40" i="6"/>
  <c r="E56" i="6"/>
  <c r="E72" i="6"/>
  <c r="E25" i="6"/>
  <c r="E41" i="6"/>
  <c r="E57" i="6"/>
  <c r="E73" i="6"/>
  <c r="E26" i="6"/>
  <c r="E42" i="6"/>
  <c r="E58" i="6"/>
  <c r="M11" i="6"/>
  <c r="I96" i="2" s="1"/>
  <c r="J90" i="2" l="1"/>
  <c r="F1002" i="6" s="1"/>
  <c r="K88" i="7"/>
  <c r="K91"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4" i="6" s="1"/>
  <c r="E14" i="6"/>
  <c r="I95" i="2" s="1"/>
  <c r="I100" i="2" l="1"/>
  <c r="H1008" i="6"/>
  <c r="H1007" i="6"/>
  <c r="H1006" i="6"/>
  <c r="H1004" i="6"/>
  <c r="H1005"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98" i="2" l="1"/>
  <c r="I99" i="2"/>
  <c r="I97" i="2" s="1"/>
  <c r="H1014" i="6"/>
  <c r="H1011" i="6"/>
  <c r="H1010" i="6"/>
  <c r="H1013" i="6" l="1"/>
  <c r="H1012" i="6" s="1"/>
</calcChain>
</file>

<file path=xl/sharedStrings.xml><?xml version="1.0" encoding="utf-8"?>
<sst xmlns="http://schemas.openxmlformats.org/spreadsheetml/2006/main" count="2832" uniqueCount="817">
  <si>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</si>
  <si>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</si>
  <si>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</si>
  <si>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</si>
  <si>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</si>
  <si>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</si>
  <si>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</si>
  <si>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</si>
  <si>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</si>
  <si>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</si>
  <si>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</si>
  <si>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</si>
  <si>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</si>
  <si>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</si>
  <si>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</si>
  <si>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</si>
  <si>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</si>
  <si>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</si>
  <si>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</si>
  <si>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</si>
  <si>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</si>
  <si>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</si>
  <si>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</si>
  <si>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</si>
  <si>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</si>
  <si>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</si>
  <si>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</si>
  <si>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</si>
  <si>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</si>
  <si>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</si>
  <si>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</si>
  <si>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</si>
  <si>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</si>
  <si>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</si>
  <si>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</si>
  <si>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</si>
  <si>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</si>
  <si>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</si>
  <si>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</si>
  <si>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</si>
  <si>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</si>
  <si>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</si>
  <si>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</si>
  <si>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</si>
  <si>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</si>
  <si>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</si>
  <si>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</si>
  <si>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</si>
  <si>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</si>
  <si>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</si>
  <si>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</si>
  <si>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</si>
  <si>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</si>
  <si>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</si>
  <si>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</si>
  <si>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</si>
  <si>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</si>
  <si>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</si>
  <si>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</si>
  <si>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</si>
  <si>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</si>
  <si>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</si>
  <si>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</si>
  <si>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</si>
  <si>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</si>
  <si>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</si>
  <si>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</si>
  <si>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</si>
  <si>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</si>
  <si>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</si>
  <si>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</si>
  <si>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</si>
  <si>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</si>
  <si>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</si>
  <si>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</si>
  <si>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</si>
  <si>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</si>
  <si>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</si>
  <si>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</si>
  <si>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</si>
  <si>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</si>
  <si>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</si>
  <si>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</si>
  <si>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</si>
  <si>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</si>
  <si>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</si>
  <si>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</si>
  <si>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</si>
  <si>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</si>
  <si>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</si>
  <si>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</si>
  <si>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</si>
  <si>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</si>
  <si>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</si>
  <si>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</si>
  <si>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</si>
  <si>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</si>
  <si>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</si>
  <si>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</si>
  <si>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</si>
  <si>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</si>
  <si>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</si>
  <si>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</si>
  <si>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</si>
  <si>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</si>
  <si>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</si>
  <si>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</si>
  <si>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</si>
  <si>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</si>
  <si>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</si>
  <si>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</si>
  <si>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</si>
  <si>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</si>
  <si>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</si>
  <si>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</si>
  <si>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</si>
  <si>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</si>
  <si>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</si>
  <si>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</si>
  <si>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</si>
  <si>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</si>
  <si>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</si>
  <si>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</si>
  <si>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</si>
  <si>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</si>
  <si>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</si>
  <si>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</si>
  <si>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</si>
  <si>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</si>
  <si>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</si>
  <si>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</si>
  <si>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</si>
  <si>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</si>
  <si>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</si>
  <si>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</si>
  <si>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</si>
  <si>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</si>
  <si>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</si>
  <si>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</si>
  <si>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</si>
  <si>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</si>
  <si>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</si>
  <si>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</si>
  <si>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</si>
  <si>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</si>
  <si>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</si>
  <si>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</si>
  <si>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</si>
  <si>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</si>
  <si>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</si>
  <si>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</si>
  <si>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</si>
  <si>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</si>
  <si>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</si>
  <si>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</si>
  <si>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</si>
  <si>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</si>
  <si>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</si>
  <si>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</si>
  <si>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</si>
  <si>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</si>
  <si>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</si>
  <si>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</si>
  <si>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</si>
  <si>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</si>
  <si>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</si>
  <si>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</si>
  <si>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</si>
  <si>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</si>
  <si>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</si>
  <si>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</si>
  <si>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</si>
  <si>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</si>
  <si>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</si>
  <si>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</si>
  <si>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</si>
  <si>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</si>
  <si>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</si>
  <si>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</si>
  <si>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</si>
  <si>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</si>
  <si>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</si>
  <si>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</si>
  <si>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</si>
  <si>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</si>
  <si>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</si>
  <si>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</si>
  <si>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</si>
  <si>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</si>
  <si>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</si>
  <si>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</si>
  <si>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</si>
  <si>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</si>
  <si>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</si>
  <si>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</si>
  <si>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</si>
  <si>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</si>
  <si>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</si>
  <si>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</si>
  <si>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</si>
  <si>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</si>
  <si>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</si>
  <si>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</si>
  <si>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</si>
  <si>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</si>
  <si>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</si>
  <si>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</si>
  <si>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</si>
  <si>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</si>
  <si>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</si>
  <si>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</si>
  <si>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</si>
  <si>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</si>
  <si>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</si>
  <si>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</si>
  <si>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</si>
  <si>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</si>
  <si>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</si>
  <si>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</si>
  <si>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</si>
  <si>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</si>
  <si>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</si>
  <si>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</si>
  <si>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</si>
  <si>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</si>
  <si>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</si>
  <si>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</si>
  <si>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</si>
  <si>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</si>
  <si>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</si>
  <si>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</si>
  <si>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</si>
  <si>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</si>
  <si>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</si>
  <si>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</si>
  <si>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</si>
  <si>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</si>
  <si>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</si>
  <si>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</si>
  <si>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</si>
  <si>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</si>
  <si>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</si>
  <si>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</si>
  <si>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</si>
  <si>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</si>
  <si>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</si>
  <si>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</si>
  <si>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</si>
  <si>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</si>
  <si>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</si>
  <si>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</si>
  <si>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</si>
  <si>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</si>
  <si>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</si>
  <si>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</si>
  <si>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</si>
  <si>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</si>
  <si>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</si>
  <si>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</si>
  <si>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</si>
  <si>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</si>
  <si>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</si>
  <si>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</si>
  <si>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</si>
  <si>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</si>
  <si>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</si>
  <si>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</si>
  <si>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</si>
  <si>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</si>
  <si>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</si>
  <si>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</si>
  <si>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</si>
  <si>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</si>
  <si>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</si>
  <si>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</si>
  <si>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</si>
  <si>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</si>
  <si>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</si>
  <si>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</si>
  <si>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</si>
  <si>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</si>
  <si>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</si>
  <si>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</si>
  <si>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</si>
  <si>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</si>
  <si>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</si>
  <si>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</si>
  <si>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</si>
  <si>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</si>
  <si>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</si>
  <si>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</si>
  <si>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</si>
  <si>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</si>
  <si>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</si>
  <si>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</si>
  <si>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</si>
  <si>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</si>
  <si>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</si>
  <si>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</si>
  <si>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</si>
  <si>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</si>
  <si>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</si>
  <si>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</si>
  <si>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</si>
  <si>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</si>
  <si>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</si>
  <si>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</si>
  <si>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</si>
  <si>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</si>
  <si>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</si>
  <si>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</si>
  <si>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</si>
  <si>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</si>
  <si>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</si>
  <si>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</si>
  <si>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</si>
  <si>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</si>
  <si>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</si>
  <si>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</si>
  <si>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</si>
  <si>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</si>
  <si>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</si>
  <si>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</si>
  <si>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</si>
  <si>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</si>
  <si>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</si>
  <si>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</si>
  <si>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</si>
  <si>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</si>
  <si>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</si>
  <si>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</si>
  <si>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</si>
  <si>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</si>
  <si>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</si>
  <si>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</si>
  <si>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</si>
  <si>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</si>
  <si>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</si>
  <si>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</si>
  <si>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</si>
  <si>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</si>
  <si>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</si>
  <si>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</si>
  <si>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</si>
  <si>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</si>
  <si>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</si>
  <si>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</si>
  <si>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</si>
  <si>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</si>
  <si>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</si>
  <si>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</si>
  <si>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</si>
  <si>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</si>
  <si>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</si>
  <si>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</si>
  <si>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</si>
  <si>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</si>
  <si>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</si>
  <si>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</si>
  <si>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</si>
  <si>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</si>
  <si>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</si>
  <si>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</si>
  <si>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</si>
  <si>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</si>
  <si>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</si>
  <si>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</si>
  <si>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</si>
  <si>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</si>
  <si>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</si>
  <si>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</si>
  <si>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</si>
  <si>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</si>
  <si>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</si>
  <si>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</si>
  <si>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</si>
  <si>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</si>
  <si>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</si>
  <si>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</si>
  <si>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</si>
  <si>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</si>
  <si>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</si>
  <si>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</si>
  <si>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</si>
  <si>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</si>
  <si>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</si>
  <si>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</si>
  <si>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</si>
  <si>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</si>
  <si>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</si>
  <si>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</si>
  <si>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</si>
  <si>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</si>
  <si>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</si>
  <si>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</si>
  <si>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</si>
  <si>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</si>
  <si>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</si>
  <si>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</si>
  <si>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</si>
  <si>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</si>
  <si>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</si>
  <si>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</si>
  <si>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</si>
  <si>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</si>
  <si>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</si>
  <si>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</si>
  <si>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</si>
  <si>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</si>
  <si>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</si>
  <si>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</si>
  <si>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</si>
  <si>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</si>
  <si>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</si>
  <si>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</si>
  <si>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</si>
  <si>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</si>
  <si>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</si>
  <si>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</si>
  <si>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</si>
  <si>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</si>
  <si>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</si>
  <si>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</si>
  <si>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</si>
  <si>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</si>
  <si>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</si>
  <si>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</si>
  <si>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</si>
  <si>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</si>
  <si>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</si>
  <si>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</si>
  <si>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</si>
  <si>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</si>
  <si>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</si>
  <si>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</si>
  <si>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</si>
  <si>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</si>
  <si>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</si>
  <si>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</si>
  <si>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</si>
  <si>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</si>
  <si>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</si>
  <si>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</si>
  <si>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</si>
  <si>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</si>
  <si>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</si>
  <si>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</si>
  <si>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</si>
  <si>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</si>
  <si>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</si>
  <si>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</si>
  <si>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</si>
  <si>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</si>
  <si>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</si>
  <si>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</si>
  <si>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</si>
  <si>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</si>
  <si>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</si>
  <si>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</si>
  <si>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</si>
  <si>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</si>
  <si>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</si>
  <si>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</si>
  <si>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</si>
  <si>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</si>
  <si>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</si>
  <si>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</si>
  <si>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</si>
  <si>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</si>
  <si>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</si>
  <si>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</si>
  <si>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</si>
  <si>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</si>
  <si>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</si>
  <si>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</si>
  <si>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</si>
  <si>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</si>
  <si>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</si>
  <si>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</si>
  <si>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</si>
  <si>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</si>
  <si>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</si>
  <si>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</si>
  <si>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</si>
  <si>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</si>
  <si>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</si>
  <si>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</si>
  <si>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</si>
  <si>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</si>
  <si>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</si>
  <si>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</si>
  <si>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</si>
  <si>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</si>
  <si>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</si>
  <si>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</si>
  <si>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</si>
  <si>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</si>
  <si>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</si>
  <si>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</si>
  <si>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</si>
  <si>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</si>
  <si>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</si>
  <si>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</si>
  <si>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</si>
  <si>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</si>
  <si>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</si>
  <si>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</si>
  <si>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</si>
  <si>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</si>
  <si>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</si>
  <si>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</si>
  <si>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</si>
  <si>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</si>
  <si>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</si>
  <si>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</si>
  <si>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</si>
  <si>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</si>
  <si>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</si>
  <si>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</si>
  <si>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</si>
  <si>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</si>
  <si>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</si>
  <si>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</si>
  <si>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</si>
  <si>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</si>
  <si>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</si>
  <si>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</si>
  <si>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</si>
  <si>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</si>
  <si>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</si>
  <si>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</si>
  <si>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</si>
  <si>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</si>
  <si>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</si>
  <si>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</si>
  <si>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</si>
  <si>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</si>
  <si>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</si>
  <si>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</si>
  <si>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</si>
  <si>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</si>
  <si>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</si>
  <si>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</si>
  <si>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</si>
  <si>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</si>
  <si>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</si>
  <si>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</si>
  <si>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</si>
  <si>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</si>
  <si>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</si>
  <si>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</si>
  <si>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</si>
  <si>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</si>
  <si>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</si>
  <si>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</si>
  <si>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</si>
  <si>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</si>
  <si>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</si>
  <si>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</si>
  <si>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</si>
  <si>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</si>
  <si>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</si>
  <si>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</si>
  <si>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</si>
  <si>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</si>
  <si>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</si>
  <si>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</si>
  <si>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</si>
  <si>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</si>
  <si>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</si>
  <si>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</si>
  <si>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</si>
  <si>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</si>
  <si>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</si>
  <si>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</si>
  <si>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</si>
  <si>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</si>
  <si>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</si>
  <si>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</si>
  <si>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</si>
  <si>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</si>
  <si>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</si>
  <si>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</si>
  <si>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</si>
  <si>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</si>
  <si>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</si>
  <si>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</si>
  <si>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</si>
  <si>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</si>
  <si>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</si>
  <si>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</si>
  <si>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</si>
  <si>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</si>
  <si>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</si>
  <si>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</si>
  <si>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</si>
  <si>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</si>
  <si>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</si>
  <si>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</si>
  <si>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</si>
  <si>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</si>
  <si>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</si>
  <si>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</si>
  <si>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</si>
  <si>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</si>
  <si>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</si>
  <si>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</si>
  <si>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</si>
  <si>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</si>
  <si>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</si>
  <si>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</si>
  <si>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</si>
  <si>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</si>
  <si>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</si>
  <si>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</si>
  <si>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</si>
  <si>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</si>
  <si>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</si>
  <si>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</si>
  <si>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</si>
  <si>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</si>
  <si>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</si>
  <si>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</si>
  <si>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</si>
  <si>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</si>
  <si>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</si>
  <si>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</si>
  <si>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</si>
  <si>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</si>
  <si>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</si>
  <si>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</si>
  <si>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</si>
  <si>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</si>
  <si>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</si>
  <si>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</si>
  <si>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</si>
  <si>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</si>
  <si>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</si>
  <si>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</si>
  <si>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</si>
  <si>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</si>
  <si>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</si>
  <si>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</si>
  <si>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</si>
  <si>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</si>
  <si>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</si>
  <si>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</si>
  <si>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</si>
  <si>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</si>
  <si>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</si>
  <si>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</si>
  <si>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</si>
  <si>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</si>
  <si>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</si>
  <si>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</si>
  <si>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</si>
  <si>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</si>
  <si>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</si>
  <si>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</si>
  <si>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</si>
  <si>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</si>
  <si>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</si>
  <si>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</si>
  <si>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</si>
  <si>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</si>
  <si>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</si>
  <si>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</si>
  <si>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</si>
  <si>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</si>
  <si>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</si>
  <si>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</si>
  <si>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</si>
  <si>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</si>
  <si>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</si>
  <si>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</si>
  <si>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</si>
  <si>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</si>
  <si>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</si>
  <si>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</si>
  <si>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</si>
  <si>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</si>
  <si>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</si>
  <si>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</si>
  <si>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</si>
  <si>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</si>
  <si>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</si>
  <si>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</si>
  <si>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</si>
  <si>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</si>
  <si>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</si>
  <si>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</si>
  <si>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</si>
  <si>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</si>
  <si>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</si>
  <si>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</si>
  <si>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</si>
  <si>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</si>
  <si>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</si>
  <si>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</si>
  <si>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</si>
  <si>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</si>
  <si>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</si>
  <si>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</si>
  <si>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</si>
  <si>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</si>
  <si>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</si>
  <si>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</si>
  <si>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</si>
  <si>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</si>
  <si>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</si>
  <si>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BLK03A</t>
  </si>
  <si>
    <t>Bulk body jewelry: 100 pcs. assortment of surgical steel labrets,16g (1.2mm) with 3mm ball</t>
  </si>
  <si>
    <t>Edith Courville</t>
  </si>
  <si>
    <t>1447 montee st-lazare</t>
  </si>
  <si>
    <t>J7T 2W5 St-lazare</t>
  </si>
  <si>
    <t>Tel: 514-895-0327</t>
  </si>
  <si>
    <t>Email: mikejd_27@hotmail.com</t>
  </si>
  <si>
    <t>316L steel eyebrow barbell, 16g (1.2mm) with two 3mm balls</t>
  </si>
  <si>
    <t>Length: 12mm with 4mm jewel balls</t>
  </si>
  <si>
    <t>316L steel nipple barbell, 1.6mm (14g) with two forward facing 5mm or 6mm jewel balls</t>
  </si>
  <si>
    <t>BLK466</t>
  </si>
  <si>
    <t>Bulk body jewelry: 50 pcs. of premium PVD plated surgical labrets, 16g (1.2mm) with 3mm ball</t>
  </si>
  <si>
    <t>ER248B</t>
  </si>
  <si>
    <t>Black anodized surgical steel tiny helix huggie with a diameter of 7mm (sold per pcs)</t>
  </si>
  <si>
    <t>ER248G</t>
  </si>
  <si>
    <t>Tiny gold anodized surgical steel helix huggie - diameter 7mm (sold per pcs)</t>
  </si>
  <si>
    <t>ER248H</t>
  </si>
  <si>
    <t>Tiny high polished surgical steel helix huggie - diameter 7mm (sold per pcs)</t>
  </si>
  <si>
    <t>ER248M</t>
  </si>
  <si>
    <t>Tiny matt polished surgical steel helix huggie - diameter 7mm (sold per pcs)</t>
  </si>
  <si>
    <t>FSPFR</t>
  </si>
  <si>
    <t>Gauge: 8mm</t>
  </si>
  <si>
    <t>Surgical steel screw-fit flesh tunnel with ferido glued multi crystal studded rim with resin cover. Stones will never fall out guaranteed!</t>
  </si>
  <si>
    <t>FTPG</t>
  </si>
  <si>
    <t>Gauge: 1.6mm</t>
  </si>
  <si>
    <t>PVD plated surgical steel screw-fit flesh tunnel</t>
  </si>
  <si>
    <t>Gauge: 4mm</t>
  </si>
  <si>
    <t>Gauge: 12mm</t>
  </si>
  <si>
    <t>FTSCPCR</t>
  </si>
  <si>
    <t>PVD plated surgical steel flesh tunnel with crystal studded rim on the front side with resin cover. Stones will never fall out guaranteed!</t>
  </si>
  <si>
    <t>Gauge: 5mm</t>
  </si>
  <si>
    <t>Gauge: 16mm</t>
  </si>
  <si>
    <t>Gauge: 18mm</t>
  </si>
  <si>
    <t>FTTPG</t>
  </si>
  <si>
    <t xml:space="preserve">Rose Gold PVD plated surgical steel screw-fit flesh tunnel </t>
  </si>
  <si>
    <t>Gauge: 6mm</t>
  </si>
  <si>
    <t>Gauge: 10mm</t>
  </si>
  <si>
    <t>PVD plated surgical steel hinged segment ring, 16g (1.2mm)</t>
  </si>
  <si>
    <t>SEL20</t>
  </si>
  <si>
    <t>High polished annealed 316L steel seamless hoop ring, 20g (0.8mm)</t>
  </si>
  <si>
    <t>SELT18</t>
  </si>
  <si>
    <t>PVD plated annealed 316L steel seamless hoop ring, 18g (1mm)</t>
  </si>
  <si>
    <t>PVD plated annealed 316L steel seamless hoop ring, 20g (0.8mm)</t>
  </si>
  <si>
    <t>SGSH10</t>
  </si>
  <si>
    <t>316L steel hinged segment ring, 1.2mm (16g) with outward facing CNC set Cubic Zirconia (CZ) stones, inner diameter from 6mm to 14mm</t>
  </si>
  <si>
    <t>SGSH45T</t>
  </si>
  <si>
    <t>Color: Gold 8mm</t>
  </si>
  <si>
    <t>PVD Plated 316L steel hinged segment ring, 1.2mm (16g) with cross bridge design and CNC set Cubic Zirconia (CZ) stones, inner diameter 8mm to10mm</t>
  </si>
  <si>
    <t>Color: Gold 10mm</t>
  </si>
  <si>
    <t>SGTSH10</t>
  </si>
  <si>
    <t>Color: Gold Anodized w/ Clear CZ</t>
  </si>
  <si>
    <t>Anodized 316L steel hinged segment ring, 1.2mm (16g) with outward facing CNC set Cubic Zirconia (CZ) stones, inner diameter from 6mm to 12mm</t>
  </si>
  <si>
    <t>STHP</t>
  </si>
  <si>
    <t>PVD plated internally threaded surgical steel double flare flesh tunnel</t>
  </si>
  <si>
    <t>Gauge: 14mm</t>
  </si>
  <si>
    <t>USGTSH10</t>
  </si>
  <si>
    <t>PVD plated polished titanium G23 hinged segment ring, 1.2mm (16g) with outward facing CNC set Cubic Zirconia (CZ) stones</t>
  </si>
  <si>
    <t>XJB3</t>
  </si>
  <si>
    <t>Pack of 10 pcs. of 3mm high polished surgical steel balls with bezel set crystal and with 1.2mm (16g) threading</t>
  </si>
  <si>
    <t>XJB4S</t>
  </si>
  <si>
    <t>Pack of 10 pcs. of 4mm high polished surgical steel balls with bezel set crystal and with 1.2mm (16g) threading</t>
  </si>
  <si>
    <t>XJBT3S</t>
  </si>
  <si>
    <t>Color: Gold Anodized w/ Clear crystal</t>
  </si>
  <si>
    <t>Pack of 10 pcs. of 3mm anodized surgical steel balls with bezel set crystal and with 1.2mm threading (16g)</t>
  </si>
  <si>
    <t>XTBN16G</t>
  </si>
  <si>
    <t>Pack of 10 pcs. of anodized 316L steel eyebrow banana post - threading 1.2mm (16g) - length 6mm - 16mm</t>
  </si>
  <si>
    <t>BBNP2C4</t>
  </si>
  <si>
    <t>FSPFR0</t>
  </si>
  <si>
    <t>FTPG14</t>
  </si>
  <si>
    <t>FTPG6</t>
  </si>
  <si>
    <t>FTPG1/2</t>
  </si>
  <si>
    <t>FTSCPCR6</t>
  </si>
  <si>
    <t>FTSCPCR4</t>
  </si>
  <si>
    <t>FTSCPCR0</t>
  </si>
  <si>
    <t>FTSCPCR5/8</t>
  </si>
  <si>
    <t>FTSCPCR11/16</t>
  </si>
  <si>
    <t>FTTPG6</t>
  </si>
  <si>
    <t>FTTPG4</t>
  </si>
  <si>
    <t>FTTPG2</t>
  </si>
  <si>
    <t>FTTPG0</t>
  </si>
  <si>
    <t>FTTPG00</t>
  </si>
  <si>
    <t>SGSH10A</t>
  </si>
  <si>
    <t>SGSH10G</t>
  </si>
  <si>
    <t>SGSH10B</t>
  </si>
  <si>
    <t>SGSH45TX16G8</t>
  </si>
  <si>
    <t>SGSH45TX16G10</t>
  </si>
  <si>
    <t>SGTSH10F</t>
  </si>
  <si>
    <t>SGTSH10G</t>
  </si>
  <si>
    <t>STHP4</t>
  </si>
  <si>
    <t>STHP2</t>
  </si>
  <si>
    <t>STHP0</t>
  </si>
  <si>
    <t>STHP00</t>
  </si>
  <si>
    <t>STHP1/2</t>
  </si>
  <si>
    <t>STHP9/16</t>
  </si>
  <si>
    <t>STHP11/16</t>
  </si>
  <si>
    <t>USGTSH10A</t>
  </si>
  <si>
    <t>USGTSH10B</t>
  </si>
  <si>
    <t>One Thousand Two Hundred Fifty Five and 48 cents CAD</t>
  </si>
  <si>
    <t>Exchange Rate CAD-THB</t>
  </si>
  <si>
    <t>Mina</t>
  </si>
  <si>
    <t>J7T 2W5 St-lazare, Quebec</t>
  </si>
  <si>
    <t>Discount (3% for Orders over 800 USD):</t>
  </si>
  <si>
    <t>Free Shipping to Canada via DHL due to order over 350USD:</t>
  </si>
  <si>
    <t>Free Shipping to Canada via DHL due to order over 250 CAD:</t>
  </si>
  <si>
    <t>One Thousand One Hundred Eighty Six  and 26 cents CAD</t>
  </si>
  <si>
    <t>Three Hundred Fifteen and 98 cents CAD</t>
  </si>
  <si>
    <t>Store Credit from last INV #49908: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</si>
</sst>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39">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cellStyleXfs>
  <cellXfs count="150">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 fontId="18" fillId="4" borderId="19" xfId="0" applyNumberFormat="1" applyFont="1" applyFill="1" applyBorder="1" applyAlignment="1">
      <alignment horizontal="center" vertical="top" wrapText="1"/>
    </xf>
    <xf numFmtId="1" fontId="1" fillId="4" borderId="19"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9" xfId="0" applyNumberFormat="1" applyFont="1" applyFill="1" applyBorder="1" applyAlignment="1">
      <alignment vertical="top" wrapText="1"/>
    </xf>
    <xf numFmtId="2" fontId="1" fillId="4" borderId="19" xfId="0" applyNumberFormat="1" applyFont="1" applyFill="1" applyBorder="1" applyAlignment="1">
      <alignment horizontal="right" vertical="top" wrapText="1"/>
    </xf>
    <xf numFmtId="2" fontId="18" fillId="4" borderId="19" xfId="0" applyNumberFormat="1" applyFont="1" applyFill="1" applyBorder="1" applyAlignment="1">
      <alignment horizontal="right" vertical="top"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39">
    <cellStyle name="Comma 2" xfId="7" xr:uid="{DC7F6465-087A-40AA-8F63-F42F34B1F45C}"/>
    <cellStyle name="Comma 2 2" xfId="4430" xr:uid="{19F2B02B-6D64-4A37-BF63-4499DFC2EB89}"/>
    <cellStyle name="Comma 2 2 2" xfId="4755" xr:uid="{5E4212E4-B0B8-4BB3-B92D-D09AE4196E6C}"/>
    <cellStyle name="Comma 2 2 2 2" xfId="5326" xr:uid="{4B6A191A-DEDA-4BCA-8295-ACBD5A28E996}"/>
    <cellStyle name="Comma 2 2 3" xfId="4591" xr:uid="{6891548A-8D0E-4BCB-B264-2621BF84077C}"/>
    <cellStyle name="Comma 3" xfId="4318" xr:uid="{5C11B872-8111-4A50-A229-3CF45B325930}"/>
    <cellStyle name="Comma 3 2" xfId="4432" xr:uid="{B6D7F8D0-DC28-4A6E-A668-8B93731BFD89}"/>
    <cellStyle name="Comma 3 2 2" xfId="4756" xr:uid="{6A60A107-EEA5-420F-9E29-5FE34E49DB89}"/>
    <cellStyle name="Comma 3 2 2 2" xfId="5327" xr:uid="{1EC3673E-F64F-432A-AE9C-8FCA47B56F3C}"/>
    <cellStyle name="Comma 3 2 3" xfId="5325" xr:uid="{185042DC-5602-4704-9CA0-F665ACA7F445}"/>
    <cellStyle name="Currency 10" xfId="8" xr:uid="{6F156F2D-CB89-4FB4-B37B-4B050BFAABF1}"/>
    <cellStyle name="Currency 10 2" xfId="9" xr:uid="{E4A1D2B8-187A-4A94-B43D-A8A0C41F9A31}"/>
    <cellStyle name="Currency 10 2 2" xfId="203" xr:uid="{50288506-E5DC-4345-9E3B-740FAE24EEE4}"/>
    <cellStyle name="Currency 10 2 2 2" xfId="4616" xr:uid="{D0B9BCF8-5010-4469-8B5A-E46BAA0A0D11}"/>
    <cellStyle name="Currency 10 2 3" xfId="4511" xr:uid="{45CFB4F9-7A9E-4F3D-8FAC-1044EFEA84FA}"/>
    <cellStyle name="Currency 10 3" xfId="10" xr:uid="{14DFB771-E778-49B0-B3B2-9F9F05290C08}"/>
    <cellStyle name="Currency 10 3 2" xfId="204" xr:uid="{77FF883B-6AA2-4BC0-B0B9-02CC1A25F67C}"/>
    <cellStyle name="Currency 10 3 2 2" xfId="4617" xr:uid="{E4676548-605B-4202-B06F-3C90B8805826}"/>
    <cellStyle name="Currency 10 3 3" xfId="4512" xr:uid="{6B8C5A16-B6AD-428B-82A7-F3B36D91BAD3}"/>
    <cellStyle name="Currency 10 4" xfId="205" xr:uid="{527FEB5A-8DEB-46F6-81ED-4864C1C8C7D4}"/>
    <cellStyle name="Currency 10 4 2" xfId="4618" xr:uid="{A707B12C-2D61-4119-B2F9-FF1A26E023E2}"/>
    <cellStyle name="Currency 10 5" xfId="4437" xr:uid="{5F21488F-2EDA-4F32-9446-0050A8AB7684}"/>
    <cellStyle name="Currency 10 6" xfId="4510" xr:uid="{6BC5D4A5-ED23-48F6-B174-DF768488D93C}"/>
    <cellStyle name="Currency 11" xfId="11" xr:uid="{E5192679-A588-4035-A897-54208F52BA3F}"/>
    <cellStyle name="Currency 11 2" xfId="12" xr:uid="{44AED64E-83C2-44E1-9EA3-71FF25706284}"/>
    <cellStyle name="Currency 11 2 2" xfId="206" xr:uid="{40B1CE91-50F9-4906-ABA3-A28415BBA7F2}"/>
    <cellStyle name="Currency 11 2 2 2" xfId="4619" xr:uid="{5DF35E3B-6C45-46A1-8B23-7AA7F42B1D34}"/>
    <cellStyle name="Currency 11 2 3" xfId="4514" xr:uid="{8BD28879-E22E-46CC-A89D-0CC44538CB53}"/>
    <cellStyle name="Currency 11 3" xfId="13" xr:uid="{2DD4E93A-9E74-4D15-8685-1F3191E557AF}"/>
    <cellStyle name="Currency 11 3 2" xfId="207" xr:uid="{D9C69003-E601-4605-94BE-8B22EABDDBF9}"/>
    <cellStyle name="Currency 11 3 2 2" xfId="4620" xr:uid="{9D98A477-5B22-4270-9466-BB8ED4D274B0}"/>
    <cellStyle name="Currency 11 3 3" xfId="4515" xr:uid="{608AFB1D-82AB-455F-A173-AC023642CA43}"/>
    <cellStyle name="Currency 11 4" xfId="208" xr:uid="{7D0F82AB-B29A-46ED-9B1C-A36DFEC10309}"/>
    <cellStyle name="Currency 11 4 2" xfId="4621" xr:uid="{02852A9F-BD9C-484D-A3F1-189334E70F13}"/>
    <cellStyle name="Currency 11 5" xfId="4319" xr:uid="{DC6975E4-F24F-4AD9-A0FF-ECDE3A6DF552}"/>
    <cellStyle name="Currency 11 5 2" xfId="4438" xr:uid="{BBCA157B-6A38-485F-9F19-4CFA8B6446A0}"/>
    <cellStyle name="Currency 11 5 3" xfId="4720" xr:uid="{662F927F-D809-474E-BEB9-A9BE8CEB75F0}"/>
    <cellStyle name="Currency 11 5 3 2" xfId="5315" xr:uid="{7B6208A1-CDC1-4F87-A7E1-D759ACCA3B3D}"/>
    <cellStyle name="Currency 11 5 3 3" xfId="4757" xr:uid="{D7931697-C743-4E42-905A-F492B404C1BA}"/>
    <cellStyle name="Currency 11 5 4" xfId="4697" xr:uid="{9A7CAE05-505C-4422-BC54-7A8575E8520D}"/>
    <cellStyle name="Currency 11 6" xfId="4513" xr:uid="{CB832BAD-C8A7-4674-BCC9-2D5961760CEE}"/>
    <cellStyle name="Currency 12" xfId="14" xr:uid="{95CFF5EE-5099-44AE-B6B9-707B6045F1CC}"/>
    <cellStyle name="Currency 12 2" xfId="15" xr:uid="{464616FE-ED13-4257-9D53-ADFAA34E2284}"/>
    <cellStyle name="Currency 12 2 2" xfId="209" xr:uid="{88B95DE7-C04D-4BA4-88D4-454A75032486}"/>
    <cellStyle name="Currency 12 2 2 2" xfId="4622" xr:uid="{C28A562D-4774-4282-9424-705CB7F566B9}"/>
    <cellStyle name="Currency 12 2 3" xfId="4517" xr:uid="{B1C8822C-8A20-418E-AABB-9C6B8AA2403A}"/>
    <cellStyle name="Currency 12 3" xfId="210" xr:uid="{61A5FE6D-0FD5-479D-ACF1-8E70820B6948}"/>
    <cellStyle name="Currency 12 3 2" xfId="4623" xr:uid="{E9299125-5531-4EA9-A23D-E77E451ABCFF}"/>
    <cellStyle name="Currency 12 4" xfId="4516" xr:uid="{98C76095-D208-4089-9696-C264B3CD85EE}"/>
    <cellStyle name="Currency 13" xfId="16" xr:uid="{05C257E1-2A88-4201-807A-FFD69BD6DB9C}"/>
    <cellStyle name="Currency 13 2" xfId="4321" xr:uid="{82233E05-D678-4383-B8D8-DC171B1D4AA5}"/>
    <cellStyle name="Currency 13 3" xfId="4322" xr:uid="{FCC849B7-070D-4337-AAAD-A4905DBD627D}"/>
    <cellStyle name="Currency 13 3 2" xfId="4759" xr:uid="{240E1C60-3816-4472-A08B-22F0AA8FC150}"/>
    <cellStyle name="Currency 13 4" xfId="4320" xr:uid="{CB22EDBF-6030-411C-8DAD-F9CE02D0381A}"/>
    <cellStyle name="Currency 13 5" xfId="4758" xr:uid="{D39C0A7F-A1CE-4E13-9A64-BB483EC0991A}"/>
    <cellStyle name="Currency 14" xfId="17" xr:uid="{36ADBC4F-F516-4996-8915-65E21437BC58}"/>
    <cellStyle name="Currency 14 2" xfId="211" xr:uid="{13BA0105-E45F-4B91-8D35-DF9BAE54ECC3}"/>
    <cellStyle name="Currency 14 2 2" xfId="4624" xr:uid="{1CDADB9D-1D72-4A05-A1F2-9BA808088C03}"/>
    <cellStyle name="Currency 14 3" xfId="4518" xr:uid="{0B544339-B082-45FD-858F-A8A5BDD63CE5}"/>
    <cellStyle name="Currency 15" xfId="4414" xr:uid="{70B98C57-5872-456A-B23F-B26D173E05C6}"/>
    <cellStyle name="Currency 17" xfId="4323" xr:uid="{8F404F92-031B-466C-B2CB-8AE2DBCE83A2}"/>
    <cellStyle name="Currency 2" xfId="18" xr:uid="{788A0BEB-913D-4B56-AD55-F39B21358C8D}"/>
    <cellStyle name="Currency 2 2" xfId="19" xr:uid="{6F2606A8-C67C-4E11-9F96-3150748BDE2D}"/>
    <cellStyle name="Currency 2 2 2" xfId="20" xr:uid="{76CF44CD-28B8-4201-B360-59AA0C93A2C1}"/>
    <cellStyle name="Currency 2 2 2 2" xfId="21" xr:uid="{48474A36-B9D5-4012-AC1C-19F0570EDB5F}"/>
    <cellStyle name="Currency 2 2 2 2 2" xfId="4760" xr:uid="{316D049F-BFEC-4369-8CB3-731C63613662}"/>
    <cellStyle name="Currency 2 2 2 3" xfId="22" xr:uid="{93DF48C1-2F2E-49C8-93D0-8A707BE8CC52}"/>
    <cellStyle name="Currency 2 2 2 3 2" xfId="212" xr:uid="{103B2D03-5FF4-4A14-8897-703FD11787E8}"/>
    <cellStyle name="Currency 2 2 2 3 2 2" xfId="4625" xr:uid="{A62B0157-A11E-4EB2-8864-0E51069E93AA}"/>
    <cellStyle name="Currency 2 2 2 3 3" xfId="4521" xr:uid="{AC606AA7-9547-426C-9744-B044BA1ABEA6}"/>
    <cellStyle name="Currency 2 2 2 4" xfId="213" xr:uid="{24A08958-BAC5-46D3-9892-0686DC932B67}"/>
    <cellStyle name="Currency 2 2 2 4 2" xfId="4626" xr:uid="{7ADB2D58-ED91-47E3-BBAF-372B86953DEB}"/>
    <cellStyle name="Currency 2 2 2 5" xfId="4520" xr:uid="{7C22E3DA-954F-4E31-A039-8D326C6FD8B3}"/>
    <cellStyle name="Currency 2 2 3" xfId="214" xr:uid="{B840D336-7963-4BE2-85AA-A72D2AE39966}"/>
    <cellStyle name="Currency 2 2 3 2" xfId="4627" xr:uid="{A18057A7-A7F7-4EAE-ABE1-C4967D70FD36}"/>
    <cellStyle name="Currency 2 2 4" xfId="4519" xr:uid="{7E4C5610-4487-4606-93ED-0FF9AEBBFDED}"/>
    <cellStyle name="Currency 2 3" xfId="23" xr:uid="{14B3DA80-629F-49D6-B80A-C4D955E9235B}"/>
    <cellStyle name="Currency 2 3 2" xfId="215" xr:uid="{6E35FFD2-D0CF-49FB-B0A7-F6E343DA7F2A}"/>
    <cellStyle name="Currency 2 3 2 2" xfId="4628" xr:uid="{D003C733-91B9-496C-9BFF-BF265E0EA91A}"/>
    <cellStyle name="Currency 2 3 3" xfId="4522" xr:uid="{D9F8DCB0-75C0-4E82-9FC0-6D76CCC485FB}"/>
    <cellStyle name="Currency 2 4" xfId="216" xr:uid="{56E9F0C5-5801-46CB-811A-7ACA2E48B560}"/>
    <cellStyle name="Currency 2 4 2" xfId="217" xr:uid="{7C536CEB-C417-4C00-8C13-35FBDB17EB71}"/>
    <cellStyle name="Currency 2 5" xfId="218" xr:uid="{17083297-B6E2-4185-9013-5B631DF28F01}"/>
    <cellStyle name="Currency 2 5 2" xfId="219" xr:uid="{EF8DEF07-B5A2-4C33-9C64-A3BC316ECB35}"/>
    <cellStyle name="Currency 2 6" xfId="220" xr:uid="{8DCFDC0F-9231-46BC-A87A-E4AFE272D8FD}"/>
    <cellStyle name="Currency 3" xfId="24" xr:uid="{EEFCAB76-292C-433E-B27E-18A54B578B89}"/>
    <cellStyle name="Currency 3 2" xfId="25" xr:uid="{D7DA578C-303A-4495-9030-F28ED9AE6A67}"/>
    <cellStyle name="Currency 3 2 2" xfId="221" xr:uid="{5388A3C7-F6FB-4665-9FC4-0C02603BA0B6}"/>
    <cellStyle name="Currency 3 2 2 2" xfId="4629" xr:uid="{969CB13E-2DD5-4C85-A8E5-AE159BD31525}"/>
    <cellStyle name="Currency 3 2 3" xfId="4524" xr:uid="{AEF51190-8B5C-46A9-89E9-CE4E64308A87}"/>
    <cellStyle name="Currency 3 3" xfId="26" xr:uid="{E4848D3B-B026-4A2C-AE99-8033E494D9DF}"/>
    <cellStyle name="Currency 3 3 2" xfId="222" xr:uid="{D039B82A-BFA3-4B21-83D3-247CEA16213E}"/>
    <cellStyle name="Currency 3 3 2 2" xfId="4630" xr:uid="{5D1A0675-621B-4A47-AC7D-F8FEC602988E}"/>
    <cellStyle name="Currency 3 3 3" xfId="4525" xr:uid="{88B4F265-D6D1-48B3-B6C4-8DB7D4B24AD6}"/>
    <cellStyle name="Currency 3 4" xfId="27" xr:uid="{392C3774-DC04-4F7D-A3D5-35F23DE1B588}"/>
    <cellStyle name="Currency 3 4 2" xfId="223" xr:uid="{1AE2CE84-1A78-4BF5-ACB1-53AE85CC627E}"/>
    <cellStyle name="Currency 3 4 2 2" xfId="4631" xr:uid="{DD3F9D77-6DF5-463E-A883-2C63CF2F8E64}"/>
    <cellStyle name="Currency 3 4 3" xfId="4526" xr:uid="{A96866D6-EF6C-4746-A0CC-E2B28E619A22}"/>
    <cellStyle name="Currency 3 5" xfId="224" xr:uid="{74801976-B69C-4652-A29B-8F2067DDB857}"/>
    <cellStyle name="Currency 3 5 2" xfId="4632" xr:uid="{B718193D-99C3-4779-973F-91C3A2EBC518}"/>
    <cellStyle name="Currency 3 6" xfId="4523" xr:uid="{9B4E52C0-E257-45DC-A309-D4B96E79BBE7}"/>
    <cellStyle name="Currency 4" xfId="28" xr:uid="{F3CD58E8-D4EC-4C9D-801C-8167926186A7}"/>
    <cellStyle name="Currency 4 2" xfId="29" xr:uid="{DA30E7E0-0966-46B2-8E11-5BF9C4AFF25A}"/>
    <cellStyle name="Currency 4 2 2" xfId="225" xr:uid="{E282BA87-577F-48F3-9C53-635A40400839}"/>
    <cellStyle name="Currency 4 2 2 2" xfId="4633" xr:uid="{326A136A-B7AC-4B9A-AA4C-12B892B9956F}"/>
    <cellStyle name="Currency 4 2 3" xfId="4528" xr:uid="{FF8B615E-3CBD-4FEF-88ED-37E18F7BC6A4}"/>
    <cellStyle name="Currency 4 3" xfId="30" xr:uid="{A8C24B43-23E2-4576-BA88-619A538933AC}"/>
    <cellStyle name="Currency 4 3 2" xfId="226" xr:uid="{4A40B713-C68B-4207-9F01-D4A762C49C39}"/>
    <cellStyle name="Currency 4 3 2 2" xfId="4634" xr:uid="{96BECE14-84A4-434C-B561-10766BE994E4}"/>
    <cellStyle name="Currency 4 3 3" xfId="4529" xr:uid="{3956C960-68B3-4788-9B79-17EE047F3CBB}"/>
    <cellStyle name="Currency 4 4" xfId="227" xr:uid="{1CC1CD6D-F3A2-4C71-8F9B-D5105830B78B}"/>
    <cellStyle name="Currency 4 4 2" xfId="4635" xr:uid="{D9ED0F84-29B3-406A-AF10-A41F99358DD3}"/>
    <cellStyle name="Currency 4 5" xfId="4324" xr:uid="{949C827D-D153-4F9A-B5A8-B549C61B62E1}"/>
    <cellStyle name="Currency 4 5 2" xfId="4439" xr:uid="{DA40AAD9-4E35-489A-B378-6A5C1BE5D19C}"/>
    <cellStyle name="Currency 4 5 3" xfId="4721" xr:uid="{D768F22E-9FFF-432D-A093-266F84AC59C9}"/>
    <cellStyle name="Currency 4 5 3 2" xfId="5316" xr:uid="{FD0166BF-697D-434B-9901-3F9A3CD7405A}"/>
    <cellStyle name="Currency 4 5 3 3" xfId="4761" xr:uid="{27CC8C78-1988-4475-BFB7-08FEF61F73F8}"/>
    <cellStyle name="Currency 4 5 4" xfId="4698" xr:uid="{2DEC497F-9733-4558-9578-A48777559C72}"/>
    <cellStyle name="Currency 4 6" xfId="4527" xr:uid="{4FC18161-76FA-4194-B159-836887A932BE}"/>
    <cellStyle name="Currency 5" xfId="31" xr:uid="{C57F3CF9-6B1B-47A9-805A-067EE54FB0EC}"/>
    <cellStyle name="Currency 5 2" xfId="32" xr:uid="{293A2E11-804E-4917-A710-B0C7A116ED00}"/>
    <cellStyle name="Currency 5 2 2" xfId="228" xr:uid="{44944B6B-5919-455E-A37B-9D9E485A427E}"/>
    <cellStyle name="Currency 5 2 2 2" xfId="4636" xr:uid="{00EEF455-773E-4B12-9DFA-61A71AE3C8EF}"/>
    <cellStyle name="Currency 5 2 3" xfId="4530" xr:uid="{974EA440-B41F-4B9B-AF68-07B2CCD0CC7F}"/>
    <cellStyle name="Currency 5 3" xfId="4325" xr:uid="{8D7EF725-120F-47A8-8DCA-4E224ECB4704}"/>
    <cellStyle name="Currency 5 3 2" xfId="4440" xr:uid="{14C40E11-208F-4CF9-BE8C-6D0E378EA7D3}"/>
    <cellStyle name="Currency 5 3 2 2" xfId="5306" xr:uid="{EFB99070-89A8-4053-9B1D-DCB963FD412C}"/>
    <cellStyle name="Currency 5 3 2 3" xfId="4763" xr:uid="{677E7B24-E8EE-474F-9F1A-D34115BF937D}"/>
    <cellStyle name="Currency 5 4" xfId="4762" xr:uid="{B009B4A2-233F-4555-BC9F-3A14246B0C54}"/>
    <cellStyle name="Currency 6" xfId="33" xr:uid="{27F45465-CBFD-40BD-94E4-3A47D70EF5AA}"/>
    <cellStyle name="Currency 6 2" xfId="229" xr:uid="{269E8F56-410C-4A0B-BD67-682D6BE40E46}"/>
    <cellStyle name="Currency 6 2 2" xfId="4637" xr:uid="{02D14F7D-7012-4618-9DE7-9E81C2C0FCE1}"/>
    <cellStyle name="Currency 6 3" xfId="4326" xr:uid="{F2AD4F18-F892-498B-8669-58CC47983297}"/>
    <cellStyle name="Currency 6 3 2" xfId="4441" xr:uid="{FAA5FA1A-3129-4066-AED1-55A113E891C5}"/>
    <cellStyle name="Currency 6 3 3" xfId="4722" xr:uid="{472EC947-8DBC-4EAC-8957-45C8942ACF9F}"/>
    <cellStyle name="Currency 6 3 3 2" xfId="5317" xr:uid="{59962C68-3998-45EB-98F8-152942C37D52}"/>
    <cellStyle name="Currency 6 3 3 3" xfId="4764" xr:uid="{AB23CCE8-F541-4369-BC1F-5BD3D267AC77}"/>
    <cellStyle name="Currency 6 3 4" xfId="4699" xr:uid="{18DF78F5-A580-4AA6-BAFF-D31022CFF938}"/>
    <cellStyle name="Currency 6 4" xfId="4531" xr:uid="{4940497D-2826-4E93-A330-5349E3D27ACB}"/>
    <cellStyle name="Currency 7" xfId="34" xr:uid="{7C64616D-01B6-4448-AEA5-E7C32D19C799}"/>
    <cellStyle name="Currency 7 2" xfId="35" xr:uid="{5C9AA98F-16C7-48F8-9682-736CB272D94F}"/>
    <cellStyle name="Currency 7 2 2" xfId="250" xr:uid="{03395A26-55FD-4F34-9439-DCB3951E4AD5}"/>
    <cellStyle name="Currency 7 2 2 2" xfId="4638" xr:uid="{C305CF3D-5026-46C2-8303-CFC5846C0DCD}"/>
    <cellStyle name="Currency 7 2 3" xfId="4533" xr:uid="{BC1D5C72-9D0A-4848-A5D0-D3F2DD626E01}"/>
    <cellStyle name="Currency 7 3" xfId="230" xr:uid="{4F1EF8C0-8DF9-47AB-977A-F2C28BCEDC31}"/>
    <cellStyle name="Currency 7 3 2" xfId="4639" xr:uid="{4A2955E1-07A0-4132-BAD1-264F24576157}"/>
    <cellStyle name="Currency 7 4" xfId="4442" xr:uid="{FDB950DF-45A4-44BE-B6DB-D0266A2D3D13}"/>
    <cellStyle name="Currency 7 5" xfId="4532" xr:uid="{557E1EE4-C7E8-4267-B2C4-60F2A41ABFA5}"/>
    <cellStyle name="Currency 8" xfId="36" xr:uid="{7CE2F663-7D15-4BC4-BA83-7704CB1545A5}"/>
    <cellStyle name="Currency 8 2" xfId="37" xr:uid="{E21B0321-A10F-45BC-85D7-ED269FF17038}"/>
    <cellStyle name="Currency 8 2 2" xfId="231" xr:uid="{C03A5B63-8DA0-45BC-BB55-3152CD1E44C8}"/>
    <cellStyle name="Currency 8 2 2 2" xfId="4640" xr:uid="{E057683C-7695-4720-964C-FE2D2DFD9B88}"/>
    <cellStyle name="Currency 8 2 3" xfId="4535" xr:uid="{9807FE99-CEBD-40B9-9C2A-BE870806F646}"/>
    <cellStyle name="Currency 8 3" xfId="38" xr:uid="{9C8022D6-7BA5-4FB3-80B9-0CAF9E818319}"/>
    <cellStyle name="Currency 8 3 2" xfId="232" xr:uid="{4F534B31-0296-4BCE-AD9B-8709365659AE}"/>
    <cellStyle name="Currency 8 3 2 2" xfId="4641" xr:uid="{A307126B-2C2C-4BF9-9FD7-425CF8ED158B}"/>
    <cellStyle name="Currency 8 3 3" xfId="4536" xr:uid="{C131FC25-F507-45F2-B62A-DB298ACD7344}"/>
    <cellStyle name="Currency 8 4" xfId="39" xr:uid="{2979DAD8-C3DD-487C-9D53-4DFD519EA467}"/>
    <cellStyle name="Currency 8 4 2" xfId="233" xr:uid="{0526C3AD-F6AD-4835-A988-B792205C59F6}"/>
    <cellStyle name="Currency 8 4 2 2" xfId="4642" xr:uid="{98CD1F3F-EE77-4937-91D9-07AA75F98DEF}"/>
    <cellStyle name="Currency 8 4 3" xfId="4537" xr:uid="{ED556BFD-3E34-42A7-B357-9EFBF42A3440}"/>
    <cellStyle name="Currency 8 5" xfId="234" xr:uid="{AB6AB0B2-EDCF-4FF9-BE1A-5C9DD43455AB}"/>
    <cellStyle name="Currency 8 5 2" xfId="4643" xr:uid="{2C98885E-76CE-4070-84F2-3EE4F0A79773}"/>
    <cellStyle name="Currency 8 6" xfId="4443" xr:uid="{58882A8D-94DC-43C9-95E2-111539C3FCD7}"/>
    <cellStyle name="Currency 8 7" xfId="4534" xr:uid="{6A651DE0-08D9-4566-838E-B2B4EDBDB2A5}"/>
    <cellStyle name="Currency 9" xfId="40" xr:uid="{E39AA204-87DA-48B1-BAFC-F6412DFC93DD}"/>
    <cellStyle name="Currency 9 2" xfId="41" xr:uid="{2F807BD4-4143-4BCE-9125-FF0453033A60}"/>
    <cellStyle name="Currency 9 2 2" xfId="235" xr:uid="{38789610-2976-45F9-B051-FEB3A31F8356}"/>
    <cellStyle name="Currency 9 2 2 2" xfId="4644" xr:uid="{F4F2402B-79F2-49E0-818D-ECA1F613A1F7}"/>
    <cellStyle name="Currency 9 2 3" xfId="4539" xr:uid="{1B766EF2-4520-4D14-8DDE-BAFA47D9AA2C}"/>
    <cellStyle name="Currency 9 3" xfId="42" xr:uid="{F72137EF-2DEB-4A7E-AB50-D04DA1AD9DAA}"/>
    <cellStyle name="Currency 9 3 2" xfId="236" xr:uid="{B03ADD2B-BBDF-41AB-8EEE-F12C6A1DE3BD}"/>
    <cellStyle name="Currency 9 3 2 2" xfId="4645" xr:uid="{1FB99D48-8BC7-4516-A976-F5380C443894}"/>
    <cellStyle name="Currency 9 3 3" xfId="4540" xr:uid="{B715B51C-DACA-449F-A901-2286145841C8}"/>
    <cellStyle name="Currency 9 4" xfId="237" xr:uid="{8FAC6540-BCD9-41D9-B156-E55F8F185C7C}"/>
    <cellStyle name="Currency 9 4 2" xfId="4646" xr:uid="{13204C5A-C75D-4DE7-96D8-0F15019FD5CA}"/>
    <cellStyle name="Currency 9 5" xfId="4327" xr:uid="{205ACC19-B9CF-4655-A0B0-854F8E7E9FFA}"/>
    <cellStyle name="Currency 9 5 2" xfId="4444" xr:uid="{86DEB097-1DE2-4EF5-B5C2-81A9AA6A0783}"/>
    <cellStyle name="Currency 9 5 3" xfId="4723" xr:uid="{554A3B01-6509-4118-A7CB-7A8F2B79DA16}"/>
    <cellStyle name="Currency 9 5 4" xfId="4700" xr:uid="{8F9D395D-9AE5-4F90-BE58-761C3A363D85}"/>
    <cellStyle name="Currency 9 6" xfId="4538" xr:uid="{38FE6A3B-473C-4020-A74A-95D994A205E1}"/>
    <cellStyle name="Hyperlink 2" xfId="6" xr:uid="{6CFFD761-E1C4-4FFC-9C82-FDD569F38491}"/>
    <cellStyle name="Hyperlink 3" xfId="202" xr:uid="{AFB79F66-FCFE-4595-9F29-E30DCBE7A652}"/>
    <cellStyle name="Hyperlink 3 2" xfId="4415" xr:uid="{88346100-117E-4A60-9329-90BD799F976C}"/>
    <cellStyle name="Hyperlink 3 3" xfId="4328" xr:uid="{25D10576-EECA-4C59-8E87-589632BF4C81}"/>
    <cellStyle name="Hyperlink 4" xfId="4329" xr:uid="{0F637524-EAC8-446F-A392-FB3AF04CE491}"/>
    <cellStyle name="Normal" xfId="0" builtinId="0"/>
    <cellStyle name="Normal 10" xfId="43" xr:uid="{0243A105-BB59-4D1D-8C5B-75C1B0100E1D}"/>
    <cellStyle name="Normal 10 10" xfId="903" xr:uid="{0E3E7851-F818-4BC7-BD12-2F01B1E72F1E}"/>
    <cellStyle name="Normal 10 10 2" xfId="2508" xr:uid="{8B808E05-5193-4E0E-844B-FC97DF9A4765}"/>
    <cellStyle name="Normal 10 10 2 2" xfId="4331" xr:uid="{E679EFB6-7E67-41C4-A3CF-55AD9F2C316D}"/>
    <cellStyle name="Normal 10 10 2 3" xfId="4675" xr:uid="{C77B2857-B32B-4BE7-A47E-40E90D7A5A66}"/>
    <cellStyle name="Normal 10 10 3" xfId="2509" xr:uid="{2C3A3B41-6069-4B29-9654-9BE9DE00DA9D}"/>
    <cellStyle name="Normal 10 10 4" xfId="2510" xr:uid="{DBC3D377-F946-48E8-BAED-35CC7B8ABB13}"/>
    <cellStyle name="Normal 10 11" xfId="2511" xr:uid="{AE94A4F1-1EFC-40E0-9386-62A553BF25E9}"/>
    <cellStyle name="Normal 10 11 2" xfId="2512" xr:uid="{12D3BE7D-2753-4285-B502-555A9D2FD734}"/>
    <cellStyle name="Normal 10 11 3" xfId="2513" xr:uid="{0CC399EB-BF7A-4D64-B078-AEB1488CF748}"/>
    <cellStyle name="Normal 10 11 4" xfId="2514" xr:uid="{14AB76D3-BB05-477A-BE13-01FA4CADB95F}"/>
    <cellStyle name="Normal 10 12" xfId="2515" xr:uid="{40879F81-C917-4DAB-9FC5-1A50920F47B3}"/>
    <cellStyle name="Normal 10 12 2" xfId="2516" xr:uid="{363A2F19-098F-4383-8A5F-AC2CC9825A3B}"/>
    <cellStyle name="Normal 10 13" xfId="2517" xr:uid="{CC8DD4B0-2E19-47CD-A15C-F5A82EDB4262}"/>
    <cellStyle name="Normal 10 14" xfId="2518" xr:uid="{1D9D8073-B319-4CCD-AE56-15EBEB984729}"/>
    <cellStyle name="Normal 10 15" xfId="2519" xr:uid="{2AE3F368-D4FF-45DF-AAC2-F88AD7D59009}"/>
    <cellStyle name="Normal 10 2" xfId="44" xr:uid="{5AFD23BD-8106-4A8B-A2C5-1359FF4B3DDB}"/>
    <cellStyle name="Normal 10 2 10" xfId="2520" xr:uid="{64CF7516-EA91-4158-98AB-1CA71B61D59D}"/>
    <cellStyle name="Normal 10 2 11" xfId="2521" xr:uid="{D8D66353-1780-4A02-8E10-64A4A27846FF}"/>
    <cellStyle name="Normal 10 2 2" xfId="45" xr:uid="{593E74D3-C3CA-43ED-85BE-D3E2B0C431F3}"/>
    <cellStyle name="Normal 10 2 2 2" xfId="46" xr:uid="{7DD01C05-13FF-4E7D-8160-741D9C6F307A}"/>
    <cellStyle name="Normal 10 2 2 2 2" xfId="238" xr:uid="{8E7D511E-C6EA-4FE6-9A2E-5CD625EC4E23}"/>
    <cellStyle name="Normal 10 2 2 2 2 2" xfId="454" xr:uid="{4E0E3744-FEA1-4B80-843C-A32B4A6EF1A9}"/>
    <cellStyle name="Normal 10 2 2 2 2 2 2" xfId="455" xr:uid="{0FD14826-4066-4CBE-8BEF-A621CEA04D8B}"/>
    <cellStyle name="Normal 10 2 2 2 2 2 2 2" xfId="904" xr:uid="{660A82DA-F915-4C27-942B-C928F4DC1490}"/>
    <cellStyle name="Normal 10 2 2 2 2 2 2 2 2" xfId="905" xr:uid="{B8C0880E-53A9-4FA9-86F7-CF2D6B2F6691}"/>
    <cellStyle name="Normal 10 2 2 2 2 2 2 3" xfId="906" xr:uid="{3E75F1D8-B64F-4E7F-B043-67ECF5A63F70}"/>
    <cellStyle name="Normal 10 2 2 2 2 2 3" xfId="907" xr:uid="{BC0FC0D6-B5F5-4E51-BF2A-E592CDDF4C83}"/>
    <cellStyle name="Normal 10 2 2 2 2 2 3 2" xfId="908" xr:uid="{4A99CF18-5FBE-4651-A62C-BECC1CBF805D}"/>
    <cellStyle name="Normal 10 2 2 2 2 2 4" xfId="909" xr:uid="{BAA1C50B-7BEC-4F31-8563-67E9E7A4AC39}"/>
    <cellStyle name="Normal 10 2 2 2 2 3" xfId="456" xr:uid="{9EF039E4-3AB1-4821-A08A-3033F6D49EF3}"/>
    <cellStyle name="Normal 10 2 2 2 2 3 2" xfId="910" xr:uid="{718DF06E-9D42-41AD-BF63-1CC2F3662453}"/>
    <cellStyle name="Normal 10 2 2 2 2 3 2 2" xfId="911" xr:uid="{7DDFAE9D-65F5-4F68-A4D5-E8A6340D6E89}"/>
    <cellStyle name="Normal 10 2 2 2 2 3 3" xfId="912" xr:uid="{FE0DF2FD-2BC3-44BB-AB77-BD088AF85844}"/>
    <cellStyle name="Normal 10 2 2 2 2 3 4" xfId="2522" xr:uid="{07FF7052-4E96-46E6-8F98-3AF3469DF90A}"/>
    <cellStyle name="Normal 10 2 2 2 2 4" xfId="913" xr:uid="{0AB2F50D-8FB3-439E-B29C-30D2282F1E62}"/>
    <cellStyle name="Normal 10 2 2 2 2 4 2" xfId="914" xr:uid="{DD4B06D9-3C54-4E63-AC4F-B54AD0765B78}"/>
    <cellStyle name="Normal 10 2 2 2 2 5" xfId="915" xr:uid="{0953CE32-A7D8-4E46-8195-A961BD298B5C}"/>
    <cellStyle name="Normal 10 2 2 2 2 6" xfId="2523" xr:uid="{9468CC6F-9929-4200-A8DF-19BEF55C0B58}"/>
    <cellStyle name="Normal 10 2 2 2 3" xfId="239" xr:uid="{44C7BF18-7123-413F-AA98-F6AEFDD6EBA3}"/>
    <cellStyle name="Normal 10 2 2 2 3 2" xfId="457" xr:uid="{111A2909-F9D4-4A7B-A365-B8B4D86EEE82}"/>
    <cellStyle name="Normal 10 2 2 2 3 2 2" xfId="458" xr:uid="{F15CD2DD-D6E1-464C-9DBE-B73A2285023D}"/>
    <cellStyle name="Normal 10 2 2 2 3 2 2 2" xfId="916" xr:uid="{5031CF90-7C3B-455D-815A-EB8F1CA166A3}"/>
    <cellStyle name="Normal 10 2 2 2 3 2 2 2 2" xfId="917" xr:uid="{51A8F35F-4302-4B17-A010-C6446B707474}"/>
    <cellStyle name="Normal 10 2 2 2 3 2 2 3" xfId="918" xr:uid="{DA15AC5A-4D0B-49C8-BB43-222720FC8E84}"/>
    <cellStyle name="Normal 10 2 2 2 3 2 3" xfId="919" xr:uid="{DA6D7360-8975-40F0-BC85-B29D7C65F25A}"/>
    <cellStyle name="Normal 10 2 2 2 3 2 3 2" xfId="920" xr:uid="{C8ED5A9D-BD49-4202-B859-0D4E6A70AED7}"/>
    <cellStyle name="Normal 10 2 2 2 3 2 4" xfId="921" xr:uid="{9C344DB5-E463-49EE-B657-5167D6F072A6}"/>
    <cellStyle name="Normal 10 2 2 2 3 3" xfId="459" xr:uid="{12C08002-E9D0-4D58-808C-13C15611607E}"/>
    <cellStyle name="Normal 10 2 2 2 3 3 2" xfId="922" xr:uid="{8187B46C-1BD7-4F06-A890-228CE5148925}"/>
    <cellStyle name="Normal 10 2 2 2 3 3 2 2" xfId="923" xr:uid="{642BAE2F-3F0D-40E2-ACBC-E2D35D8884B4}"/>
    <cellStyle name="Normal 10 2 2 2 3 3 3" xfId="924" xr:uid="{6A3326A0-3BF4-410D-A48E-937FA7688512}"/>
    <cellStyle name="Normal 10 2 2 2 3 4" xfId="925" xr:uid="{DD820FC7-6D48-4672-8931-811E33EA88EB}"/>
    <cellStyle name="Normal 10 2 2 2 3 4 2" xfId="926" xr:uid="{52B2D878-5F8B-430C-A735-11077E50E238}"/>
    <cellStyle name="Normal 10 2 2 2 3 5" xfId="927" xr:uid="{559C1324-9309-4D66-AA64-EB318D97E8D3}"/>
    <cellStyle name="Normal 10 2 2 2 4" xfId="460" xr:uid="{16E8681D-BAD3-463B-9442-7F4C9F5F45FC}"/>
    <cellStyle name="Normal 10 2 2 2 4 2" xfId="461" xr:uid="{7F736979-7523-4C29-A9EA-E8BC08FF8E26}"/>
    <cellStyle name="Normal 10 2 2 2 4 2 2" xfId="928" xr:uid="{0EE6F177-27E8-47D2-95AD-49A5EC833568}"/>
    <cellStyle name="Normal 10 2 2 2 4 2 2 2" xfId="929" xr:uid="{EC09D7A4-443E-4527-B0CC-53BF4EF61032}"/>
    <cellStyle name="Normal 10 2 2 2 4 2 3" xfId="930" xr:uid="{9BE25D16-3FCE-43A7-AA1D-D9565CC78A79}"/>
    <cellStyle name="Normal 10 2 2 2 4 3" xfId="931" xr:uid="{51EAACBA-2DF5-4BC4-BE7A-82E317F30EBA}"/>
    <cellStyle name="Normal 10 2 2 2 4 3 2" xfId="932" xr:uid="{8EC852B5-B51D-4EBB-8988-BF4DF6833044}"/>
    <cellStyle name="Normal 10 2 2 2 4 4" xfId="933" xr:uid="{CEA60B7D-2434-4925-AA32-E10B5D7E6FD6}"/>
    <cellStyle name="Normal 10 2 2 2 5" xfId="462" xr:uid="{489FB8FE-A1ED-4A60-8031-59424E98D4AF}"/>
    <cellStyle name="Normal 10 2 2 2 5 2" xfId="934" xr:uid="{618CB546-4B03-4BAE-B9C2-7BC1A304918B}"/>
    <cellStyle name="Normal 10 2 2 2 5 2 2" xfId="935" xr:uid="{9F75F3BA-734E-4D3F-B05E-EECE660F1E79}"/>
    <cellStyle name="Normal 10 2 2 2 5 3" xfId="936" xr:uid="{B0F4330F-D82C-410E-BD9B-05A76B782E12}"/>
    <cellStyle name="Normal 10 2 2 2 5 4" xfId="2524" xr:uid="{0B371B7F-6505-4A5D-84C6-5D748778BB7C}"/>
    <cellStyle name="Normal 10 2 2 2 6" xfId="937" xr:uid="{D1EE013D-D830-4436-9C10-3904DCCD81BA}"/>
    <cellStyle name="Normal 10 2 2 2 6 2" xfId="938" xr:uid="{D5DDAD5E-21FE-467E-BB10-41B79C25EB03}"/>
    <cellStyle name="Normal 10 2 2 2 7" xfId="939" xr:uid="{CD1A0630-241D-4F44-9A6A-0346868FC4C3}"/>
    <cellStyle name="Normal 10 2 2 2 8" xfId="2525" xr:uid="{E3BE4287-4F33-4523-9B5B-99326FCDEF3C}"/>
    <cellStyle name="Normal 10 2 2 3" xfId="240" xr:uid="{4B22A795-E960-45BF-AC67-7EEB7CD07882}"/>
    <cellStyle name="Normal 10 2 2 3 2" xfId="463" xr:uid="{151C3382-E4F6-4898-B26B-DA3952ADD478}"/>
    <cellStyle name="Normal 10 2 2 3 2 2" xfId="464" xr:uid="{82E5BF8C-ABAB-464A-9157-3B08C55C323A}"/>
    <cellStyle name="Normal 10 2 2 3 2 2 2" xfId="940" xr:uid="{C0824E92-A48B-441E-AAD2-F1EA429C8B1C}"/>
    <cellStyle name="Normal 10 2 2 3 2 2 2 2" xfId="941" xr:uid="{5DEF23C0-F53F-40AD-A1CD-E9A606E5B10E}"/>
    <cellStyle name="Normal 10 2 2 3 2 2 3" xfId="942" xr:uid="{0267A9AF-ACC2-49C0-9706-CFD035183D05}"/>
    <cellStyle name="Normal 10 2 2 3 2 3" xfId="943" xr:uid="{B8451292-673F-4805-8F7B-142E020FC5CE}"/>
    <cellStyle name="Normal 10 2 2 3 2 3 2" xfId="944" xr:uid="{588C51A5-92E3-44E2-B653-3737139454E5}"/>
    <cellStyle name="Normal 10 2 2 3 2 4" xfId="945" xr:uid="{222FFBE0-AF9E-4C7C-AD5E-242B98276F60}"/>
    <cellStyle name="Normal 10 2 2 3 3" xfId="465" xr:uid="{1C75447F-0862-4675-A861-2E2DFA9361BD}"/>
    <cellStyle name="Normal 10 2 2 3 3 2" xfId="946" xr:uid="{CB24DC8A-4998-4B33-8E3A-7A92FA963CB2}"/>
    <cellStyle name="Normal 10 2 2 3 3 2 2" xfId="947" xr:uid="{6364876A-0AAD-4CD5-9423-8B504EC000DE}"/>
    <cellStyle name="Normal 10 2 2 3 3 3" xfId="948" xr:uid="{7B26EA12-EED8-40EE-9302-164F46B20381}"/>
    <cellStyle name="Normal 10 2 2 3 3 4" xfId="2526" xr:uid="{D183AAA5-193C-49EB-BEEC-CFC0BEFCD024}"/>
    <cellStyle name="Normal 10 2 2 3 4" xfId="949" xr:uid="{62814F05-CB90-45A2-9E7D-202B6E2192C6}"/>
    <cellStyle name="Normal 10 2 2 3 4 2" xfId="950" xr:uid="{39CA8175-7C0D-4555-9B0D-88274E2318A4}"/>
    <cellStyle name="Normal 10 2 2 3 5" xfId="951" xr:uid="{14972CAF-BDBF-4185-95F8-CD51E7B51F5A}"/>
    <cellStyle name="Normal 10 2 2 3 6" xfId="2527" xr:uid="{D2B08DE1-9635-49AE-932B-54F09D514970}"/>
    <cellStyle name="Normal 10 2 2 4" xfId="241" xr:uid="{0CBB1EFD-4098-42EB-A2EC-84F8D992922C}"/>
    <cellStyle name="Normal 10 2 2 4 2" xfId="466" xr:uid="{5431F9B6-633A-4BB3-AA8A-383D36860E21}"/>
    <cellStyle name="Normal 10 2 2 4 2 2" xfId="467" xr:uid="{7D01E8C4-2D50-485D-9535-199E21B79BD9}"/>
    <cellStyle name="Normal 10 2 2 4 2 2 2" xfId="952" xr:uid="{7F71EB1C-D7E0-4C54-8B18-1C7D392C42F9}"/>
    <cellStyle name="Normal 10 2 2 4 2 2 2 2" xfId="953" xr:uid="{3E7A4194-3774-479D-82C3-6207428A21B1}"/>
    <cellStyle name="Normal 10 2 2 4 2 2 3" xfId="954" xr:uid="{3610D282-B272-4215-BF24-84944F1E0959}"/>
    <cellStyle name="Normal 10 2 2 4 2 3" xfId="955" xr:uid="{6ED3D66E-D421-4D12-9386-17A7B3C12F7D}"/>
    <cellStyle name="Normal 10 2 2 4 2 3 2" xfId="956" xr:uid="{733200DF-F496-4625-9DCE-6C154F5012BE}"/>
    <cellStyle name="Normal 10 2 2 4 2 4" xfId="957" xr:uid="{54AC3186-51D9-4BE1-828C-5BD94502E477}"/>
    <cellStyle name="Normal 10 2 2 4 3" xfId="468" xr:uid="{A149285B-B48F-4F29-B73D-1C3A691FDB3D}"/>
    <cellStyle name="Normal 10 2 2 4 3 2" xfId="958" xr:uid="{7416C8D3-D250-442A-A89E-7DFDB8759F92}"/>
    <cellStyle name="Normal 10 2 2 4 3 2 2" xfId="959" xr:uid="{5B042D86-9B15-499F-B732-77DD17E88394}"/>
    <cellStyle name="Normal 10 2 2 4 3 3" xfId="960" xr:uid="{05A713E5-8D57-4306-A62E-AF7B26E7AA97}"/>
    <cellStyle name="Normal 10 2 2 4 4" xfId="961" xr:uid="{AF286380-2AD4-45D9-99F8-912ECFCE48F4}"/>
    <cellStyle name="Normal 10 2 2 4 4 2" xfId="962" xr:uid="{4395F267-1B9F-4AC8-98D2-0359289DFB36}"/>
    <cellStyle name="Normal 10 2 2 4 5" xfId="963" xr:uid="{FFD61BA3-2FF3-4E08-B314-ADE9FD681E77}"/>
    <cellStyle name="Normal 10 2 2 5" xfId="242" xr:uid="{48936B2D-F93B-4CC6-BC71-B217FD5B9783}"/>
    <cellStyle name="Normal 10 2 2 5 2" xfId="469" xr:uid="{7326121E-DAE5-4681-BB40-D77C0DDDB3AD}"/>
    <cellStyle name="Normal 10 2 2 5 2 2" xfId="964" xr:uid="{345F415E-2857-4861-9300-F4DCBF28ED9B}"/>
    <cellStyle name="Normal 10 2 2 5 2 2 2" xfId="965" xr:uid="{5A3E0022-5A02-47E9-A7D5-239D6361150C}"/>
    <cellStyle name="Normal 10 2 2 5 2 3" xfId="966" xr:uid="{9D7044BC-DD27-4F7C-8560-F88F22AE196B}"/>
    <cellStyle name="Normal 10 2 2 5 3" xfId="967" xr:uid="{27153210-A8EB-4232-94D4-62AA4604F7C2}"/>
    <cellStyle name="Normal 10 2 2 5 3 2" xfId="968" xr:uid="{94034698-CE9A-41EA-818F-64A8ABFFEC3F}"/>
    <cellStyle name="Normal 10 2 2 5 4" xfId="969" xr:uid="{9C94F90C-8FDA-4F7F-A6EC-6E6F52704B2B}"/>
    <cellStyle name="Normal 10 2 2 6" xfId="470" xr:uid="{BEA61ECE-DC62-41AD-878B-CF0867D4C37C}"/>
    <cellStyle name="Normal 10 2 2 6 2" xfId="970" xr:uid="{57DACF14-92D9-467A-B44B-F12F0C007469}"/>
    <cellStyle name="Normal 10 2 2 6 2 2" xfId="971" xr:uid="{FA2864E2-61F2-4A74-8FBC-7BBA58FF7012}"/>
    <cellStyle name="Normal 10 2 2 6 2 3" xfId="4333" xr:uid="{12EE00E7-5307-4D03-8184-EB213587DD40}"/>
    <cellStyle name="Normal 10 2 2 6 3" xfId="972" xr:uid="{C8D10947-ACA8-4754-8C2A-DB0FE491CB2B}"/>
    <cellStyle name="Normal 10 2 2 6 4" xfId="2528" xr:uid="{0509879F-D0F6-4AD3-88D6-3B53D0325FBA}"/>
    <cellStyle name="Normal 10 2 2 6 4 2" xfId="4564" xr:uid="{4AA3D6F0-069B-47FE-85BA-C318E6BDAAC4}"/>
    <cellStyle name="Normal 10 2 2 6 4 3" xfId="4676" xr:uid="{A68AE0FD-70BA-4869-AB36-2D3CEB85D1E0}"/>
    <cellStyle name="Normal 10 2 2 6 4 4" xfId="4602" xr:uid="{02B329F9-467E-4A87-ACDF-BE764CC1880B}"/>
    <cellStyle name="Normal 10 2 2 7" xfId="973" xr:uid="{593338CF-D479-44DA-81E8-D372A5E338C1}"/>
    <cellStyle name="Normal 10 2 2 7 2" xfId="974" xr:uid="{633D3375-DD6C-49AD-B3C3-E758D9DF733C}"/>
    <cellStyle name="Normal 10 2 2 8" xfId="975" xr:uid="{801FD8D4-85AB-4294-B21A-F6B223C27C35}"/>
    <cellStyle name="Normal 10 2 2 9" xfId="2529" xr:uid="{470E1626-B38D-4FEE-AFF7-356DF0252D00}"/>
    <cellStyle name="Normal 10 2 3" xfId="47" xr:uid="{364373B8-E964-49DA-91C9-E70E4E4849F5}"/>
    <cellStyle name="Normal 10 2 3 2" xfId="48" xr:uid="{2851BD28-C009-486B-84C5-01735D814B94}"/>
    <cellStyle name="Normal 10 2 3 2 2" xfId="471" xr:uid="{75A30976-501F-4199-9C82-CBFA81B1F9A4}"/>
    <cellStyle name="Normal 10 2 3 2 2 2" xfId="472" xr:uid="{94B10512-DC31-4BC7-9D5A-2D5BA6688EEA}"/>
    <cellStyle name="Normal 10 2 3 2 2 2 2" xfId="976" xr:uid="{26E84AF7-9914-4636-9EC7-356BD76C9739}"/>
    <cellStyle name="Normal 10 2 3 2 2 2 2 2" xfId="977" xr:uid="{7718A8A2-7EB7-44D0-89B6-21EFD92268D3}"/>
    <cellStyle name="Normal 10 2 3 2 2 2 3" xfId="978" xr:uid="{0A774F61-3EBB-4F41-B5A0-D64CD16FF3AA}"/>
    <cellStyle name="Normal 10 2 3 2 2 3" xfId="979" xr:uid="{281A3F66-3887-4185-BA51-07CD618F3DA8}"/>
    <cellStyle name="Normal 10 2 3 2 2 3 2" xfId="980" xr:uid="{DF75A5DB-5937-490E-A3E4-515A7A7B5AB3}"/>
    <cellStyle name="Normal 10 2 3 2 2 4" xfId="981" xr:uid="{0185BC5E-AD51-4183-A22B-7A647BCA09D2}"/>
    <cellStyle name="Normal 10 2 3 2 3" xfId="473" xr:uid="{85E9AFA5-BADD-4052-BB8A-1379A627D6F4}"/>
    <cellStyle name="Normal 10 2 3 2 3 2" xfId="982" xr:uid="{61081034-2E5F-4444-B831-3FC5B7F08C8B}"/>
    <cellStyle name="Normal 10 2 3 2 3 2 2" xfId="983" xr:uid="{4FFF84A8-3D92-4A0F-B07F-3E8191FFCF1F}"/>
    <cellStyle name="Normal 10 2 3 2 3 3" xfId="984" xr:uid="{45FF6578-002F-4D93-B7F1-2B9FF220F050}"/>
    <cellStyle name="Normal 10 2 3 2 3 4" xfId="2530" xr:uid="{82BC88B1-C947-40CC-A33C-0D33F7DBC42A}"/>
    <cellStyle name="Normal 10 2 3 2 4" xfId="985" xr:uid="{B51EF662-3677-4FF1-AEEC-F30B0E9F7683}"/>
    <cellStyle name="Normal 10 2 3 2 4 2" xfId="986" xr:uid="{CC92CD7E-90EA-41FA-8E0F-318445038053}"/>
    <cellStyle name="Normal 10 2 3 2 5" xfId="987" xr:uid="{8E953870-7469-4945-A359-9A22B9FD5D90}"/>
    <cellStyle name="Normal 10 2 3 2 6" xfId="2531" xr:uid="{5F79444F-74D1-4DC9-8F99-F868932415B7}"/>
    <cellStyle name="Normal 10 2 3 3" xfId="243" xr:uid="{C0337FF3-D236-4D05-8AE6-8484A9A1D9FE}"/>
    <cellStyle name="Normal 10 2 3 3 2" xfId="474" xr:uid="{5C3060B5-141F-4675-BCC9-E1DA37507EDD}"/>
    <cellStyle name="Normal 10 2 3 3 2 2" xfId="475" xr:uid="{BB999FC8-8770-48ED-AA75-0946728B2CF1}"/>
    <cellStyle name="Normal 10 2 3 3 2 2 2" xfId="988" xr:uid="{97DC780C-B6EB-434A-8CC0-658DE68F6FC5}"/>
    <cellStyle name="Normal 10 2 3 3 2 2 2 2" xfId="989" xr:uid="{E2B35EFA-AA35-41B9-915A-B09B46CFA00F}"/>
    <cellStyle name="Normal 10 2 3 3 2 2 3" xfId="990" xr:uid="{B601C0F7-7668-4AA7-AC87-B68D93C5A367}"/>
    <cellStyle name="Normal 10 2 3 3 2 3" xfId="991" xr:uid="{CD755CC3-4104-4070-BAE1-04741F8CC676}"/>
    <cellStyle name="Normal 10 2 3 3 2 3 2" xfId="992" xr:uid="{54CEB15A-B40C-4202-AB99-D1E8162E6623}"/>
    <cellStyle name="Normal 10 2 3 3 2 4" xfId="993" xr:uid="{AF55EE37-74F1-4066-869B-814DDDBA0374}"/>
    <cellStyle name="Normal 10 2 3 3 3" xfId="476" xr:uid="{A863D87C-696A-4318-9C35-08DF85693DD4}"/>
    <cellStyle name="Normal 10 2 3 3 3 2" xfId="994" xr:uid="{D5D7112F-4240-4F36-A470-CD5BE3D29A5F}"/>
    <cellStyle name="Normal 10 2 3 3 3 2 2" xfId="995" xr:uid="{CD7D20E4-ED15-4541-8495-F4E671A2DB25}"/>
    <cellStyle name="Normal 10 2 3 3 3 3" xfId="996" xr:uid="{E8B7BC23-B920-48AC-BF45-648AD7ADA493}"/>
    <cellStyle name="Normal 10 2 3 3 4" xfId="997" xr:uid="{62A368A3-2009-4DD9-AF46-3F3D39D83759}"/>
    <cellStyle name="Normal 10 2 3 3 4 2" xfId="998" xr:uid="{BEE83183-5714-41D7-9EA1-148ED6D73134}"/>
    <cellStyle name="Normal 10 2 3 3 5" xfId="999" xr:uid="{EADCBDB5-C723-45E7-98E0-68AFBFFEFCF0}"/>
    <cellStyle name="Normal 10 2 3 4" xfId="244" xr:uid="{751B50A7-E6E6-4BBD-9DFD-D398A7BFD6BF}"/>
    <cellStyle name="Normal 10 2 3 4 2" xfId="477" xr:uid="{150C29A4-05AA-496D-834F-A4E01F9B7F1C}"/>
    <cellStyle name="Normal 10 2 3 4 2 2" xfId="1000" xr:uid="{EAAA4B8B-52DB-432B-B54F-55A2B7AF62E9}"/>
    <cellStyle name="Normal 10 2 3 4 2 2 2" xfId="1001" xr:uid="{1AD81425-E541-4269-A046-5BCB902C37A3}"/>
    <cellStyle name="Normal 10 2 3 4 2 3" xfId="1002" xr:uid="{039E18A7-8F9D-4E74-8FD3-D6015C0E64C7}"/>
    <cellStyle name="Normal 10 2 3 4 3" xfId="1003" xr:uid="{6BD2A816-1B7D-4C59-9F7F-3F8E6152BBF4}"/>
    <cellStyle name="Normal 10 2 3 4 3 2" xfId="1004" xr:uid="{CFF1BFED-0E10-4886-8DF3-A9D796A6DAEE}"/>
    <cellStyle name="Normal 10 2 3 4 4" xfId="1005" xr:uid="{DEE69C60-98AA-4C18-A43F-732EE7649B3A}"/>
    <cellStyle name="Normal 10 2 3 5" xfId="478" xr:uid="{CD176EBE-D98C-4576-A09A-87E1E2B3CE61}"/>
    <cellStyle name="Normal 10 2 3 5 2" xfId="1006" xr:uid="{3C5B76A2-C1FE-4725-A8D7-C4644D122530}"/>
    <cellStyle name="Normal 10 2 3 5 2 2" xfId="1007" xr:uid="{38ABB7DB-7286-4508-9879-784686B08BC4}"/>
    <cellStyle name="Normal 10 2 3 5 2 3" xfId="4334" xr:uid="{0A912016-8920-42F3-9D8A-5E74CA146E82}"/>
    <cellStyle name="Normal 10 2 3 5 3" xfId="1008" xr:uid="{2BD3DC24-01F4-4BED-BE7D-B2615D90FB87}"/>
    <cellStyle name="Normal 10 2 3 5 4" xfId="2532" xr:uid="{F5946925-3AF1-48FB-916D-3537108C854B}"/>
    <cellStyle name="Normal 10 2 3 5 4 2" xfId="4565" xr:uid="{A3F476AD-15DC-4CCF-B350-2CD27916E156}"/>
    <cellStyle name="Normal 10 2 3 5 4 3" xfId="4677" xr:uid="{BACEB283-8E99-4F0A-AF5E-6A3E2B674002}"/>
    <cellStyle name="Normal 10 2 3 5 4 4" xfId="4603" xr:uid="{74252ADD-AA54-498A-939D-90FE18C5FE4E}"/>
    <cellStyle name="Normal 10 2 3 6" xfId="1009" xr:uid="{2B80B7CB-7FDC-4370-9F4E-0D4637C84369}"/>
    <cellStyle name="Normal 10 2 3 6 2" xfId="1010" xr:uid="{82BF9AF3-27C1-4988-AE63-C016DF819803}"/>
    <cellStyle name="Normal 10 2 3 7" xfId="1011" xr:uid="{41006353-7AAE-405F-A354-6A88FF44848F}"/>
    <cellStyle name="Normal 10 2 3 8" xfId="2533" xr:uid="{13E257A9-F930-478E-A30F-73AF8B3B3A9E}"/>
    <cellStyle name="Normal 10 2 4" xfId="49" xr:uid="{36A83408-DF0F-4137-9E06-4E5CBC0E79F6}"/>
    <cellStyle name="Normal 10 2 4 2" xfId="429" xr:uid="{B68F5F21-E4B4-4794-A77E-190AE3AFF303}"/>
    <cellStyle name="Normal 10 2 4 2 2" xfId="479" xr:uid="{B75B1EAB-B86F-46BA-B345-F939BEC96F0E}"/>
    <cellStyle name="Normal 10 2 4 2 2 2" xfId="1012" xr:uid="{4F8DF9A7-A775-451F-99E7-500EAAFCBDCF}"/>
    <cellStyle name="Normal 10 2 4 2 2 2 2" xfId="1013" xr:uid="{2492AF50-016E-43DF-B17B-59D798AA2B34}"/>
    <cellStyle name="Normal 10 2 4 2 2 3" xfId="1014" xr:uid="{44CCE4C4-EA4C-4803-BCFB-DD29D4A01A2E}"/>
    <cellStyle name="Normal 10 2 4 2 2 4" xfId="2534" xr:uid="{77E7A0EB-0C7F-47F8-9C12-3B4DFC59A0E1}"/>
    <cellStyle name="Normal 10 2 4 2 3" xfId="1015" xr:uid="{0497E07D-4A83-4857-AE59-49389BD9DB32}"/>
    <cellStyle name="Normal 10 2 4 2 3 2" xfId="1016" xr:uid="{4376F5FB-BBC9-4DD9-83D6-F2F931A954F8}"/>
    <cellStyle name="Normal 10 2 4 2 4" xfId="1017" xr:uid="{5142D481-3404-42AF-80AC-363C3EE42BFA}"/>
    <cellStyle name="Normal 10 2 4 2 5" xfId="2535" xr:uid="{1B6DF382-2DA7-492A-B416-9A78146A57CD}"/>
    <cellStyle name="Normal 10 2 4 3" xfId="480" xr:uid="{0176A00C-BC36-498C-84C9-3A30FC7A9299}"/>
    <cellStyle name="Normal 10 2 4 3 2" xfId="1018" xr:uid="{7AA052B7-A60A-43D4-B5CB-F104DEB2BBBC}"/>
    <cellStyle name="Normal 10 2 4 3 2 2" xfId="1019" xr:uid="{41EE55FE-20EB-4F18-981E-70A9F02DFD0A}"/>
    <cellStyle name="Normal 10 2 4 3 3" xfId="1020" xr:uid="{9CE875D7-0D14-4342-A0D8-261CB77898D3}"/>
    <cellStyle name="Normal 10 2 4 3 4" xfId="2536" xr:uid="{E60084FD-B68E-48FE-BD5A-0CCB67AF5BD4}"/>
    <cellStyle name="Normal 10 2 4 4" xfId="1021" xr:uid="{ACB6B9F5-AF1B-4FD9-94D8-BFC14230BB98}"/>
    <cellStyle name="Normal 10 2 4 4 2" xfId="1022" xr:uid="{6B0C578B-834A-4563-8284-54B8533CDE1F}"/>
    <cellStyle name="Normal 10 2 4 4 3" xfId="2537" xr:uid="{4887F5E3-07D2-468C-99D9-07F8E7FEBE94}"/>
    <cellStyle name="Normal 10 2 4 4 4" xfId="2538" xr:uid="{EBFB7B11-C621-4C23-BE2B-BDA965D65153}"/>
    <cellStyle name="Normal 10 2 4 5" xfId="1023" xr:uid="{95096E2E-F4A6-495F-A208-EF4D6895CB28}"/>
    <cellStyle name="Normal 10 2 4 6" xfId="2539" xr:uid="{96E3690B-6738-41B8-8F1F-FD1BE58F029B}"/>
    <cellStyle name="Normal 10 2 4 7" xfId="2540" xr:uid="{1EE4B424-C519-4E98-825E-6AD435A7FD88}"/>
    <cellStyle name="Normal 10 2 5" xfId="245" xr:uid="{57DA1B19-3D86-451E-A513-892B893F436F}"/>
    <cellStyle name="Normal 10 2 5 2" xfId="481" xr:uid="{2DB2192F-6E5F-4060-926B-CDB2CF810878}"/>
    <cellStyle name="Normal 10 2 5 2 2" xfId="482" xr:uid="{9CB226C7-CAE2-4FF9-9C87-11F19167ED4B}"/>
    <cellStyle name="Normal 10 2 5 2 2 2" xfId="1024" xr:uid="{06C0BD53-8340-4885-B50B-6572209DCFE5}"/>
    <cellStyle name="Normal 10 2 5 2 2 2 2" xfId="1025" xr:uid="{8DDB6B3B-BD8D-46F6-B448-9220CB3B421A}"/>
    <cellStyle name="Normal 10 2 5 2 2 3" xfId="1026" xr:uid="{1FA85745-B299-411E-8FB8-009D52DFCF82}"/>
    <cellStyle name="Normal 10 2 5 2 3" xfId="1027" xr:uid="{13341EAB-83EA-4C3A-BBB6-914DA9D01C44}"/>
    <cellStyle name="Normal 10 2 5 2 3 2" xfId="1028" xr:uid="{E7422E67-A383-4511-BE77-F7266A290DAD}"/>
    <cellStyle name="Normal 10 2 5 2 4" xfId="1029" xr:uid="{0BE1C7A1-761B-413E-AADC-0E7AC8B89609}"/>
    <cellStyle name="Normal 10 2 5 3" xfId="483" xr:uid="{59CE739A-8881-470C-A6B8-537133DF4EAA}"/>
    <cellStyle name="Normal 10 2 5 3 2" xfId="1030" xr:uid="{A816E100-60A1-4BF6-B1C7-A9314E479AC7}"/>
    <cellStyle name="Normal 10 2 5 3 2 2" xfId="1031" xr:uid="{DBF08158-9300-4C44-8895-FC09C453BDBD}"/>
    <cellStyle name="Normal 10 2 5 3 3" xfId="1032" xr:uid="{330B697D-5CC6-4A24-8D31-FB41033285B5}"/>
    <cellStyle name="Normal 10 2 5 3 4" xfId="2541" xr:uid="{7F78FC21-FA2F-4B04-8961-BF0AF5323D4E}"/>
    <cellStyle name="Normal 10 2 5 4" xfId="1033" xr:uid="{4BBE5A50-8860-450E-A4B5-63FCF07FDAC8}"/>
    <cellStyle name="Normal 10 2 5 4 2" xfId="1034" xr:uid="{E70F51AA-6DD3-4A6E-B5DE-C104F423B800}"/>
    <cellStyle name="Normal 10 2 5 5" xfId="1035" xr:uid="{EF447F9A-061A-426B-A257-25F35B422658}"/>
    <cellStyle name="Normal 10 2 5 6" xfId="2542" xr:uid="{173DABD9-CE7E-4BE6-BAB5-927D7C09C57F}"/>
    <cellStyle name="Normal 10 2 6" xfId="246" xr:uid="{A31CD851-05A8-4742-B8E9-A54DB6778C28}"/>
    <cellStyle name="Normal 10 2 6 2" xfId="484" xr:uid="{8E75DAE3-3E40-44F7-9EC1-80D6A3E5E63D}"/>
    <cellStyle name="Normal 10 2 6 2 2" xfId="1036" xr:uid="{49968791-CDCE-426B-9DA0-6E4C87C51F46}"/>
    <cellStyle name="Normal 10 2 6 2 2 2" xfId="1037" xr:uid="{7A28FB82-18B9-4D98-8B93-4CCDC9976033}"/>
    <cellStyle name="Normal 10 2 6 2 3" xfId="1038" xr:uid="{34925CB1-86A8-402E-810B-BA7CF50E6156}"/>
    <cellStyle name="Normal 10 2 6 2 4" xfId="2543" xr:uid="{D14F1BD4-0159-423D-81B2-5F9960A74ED0}"/>
    <cellStyle name="Normal 10 2 6 3" xfId="1039" xr:uid="{022D4AAA-07E9-432A-A4C4-87E4ACAE9F2A}"/>
    <cellStyle name="Normal 10 2 6 3 2" xfId="1040" xr:uid="{95A2999F-8749-444F-BBD0-29DB421F99DA}"/>
    <cellStyle name="Normal 10 2 6 4" xfId="1041" xr:uid="{8C5CC933-B9AA-4478-A2DD-5E8D40382CEB}"/>
    <cellStyle name="Normal 10 2 6 5" xfId="2544" xr:uid="{51976775-04DF-4DA9-BF7E-C9D658F08A46}"/>
    <cellStyle name="Normal 10 2 7" xfId="485" xr:uid="{201FD431-1AFC-47FE-94FA-4D6157317D6A}"/>
    <cellStyle name="Normal 10 2 7 2" xfId="1042" xr:uid="{38FBA06E-0D90-41AC-9D14-A3B003CA31D1}"/>
    <cellStyle name="Normal 10 2 7 2 2" xfId="1043" xr:uid="{E40D0F06-DCDF-4BDE-BA77-B7A69A3E1576}"/>
    <cellStyle name="Normal 10 2 7 2 3" xfId="4332" xr:uid="{F2B0FF2A-DDD0-4ECF-9265-09AE36A13B51}"/>
    <cellStyle name="Normal 10 2 7 3" xfId="1044" xr:uid="{89E88F61-8487-48C2-AE6D-C1B7CD38F968}"/>
    <cellStyle name="Normal 10 2 7 4" xfId="2545" xr:uid="{A3BE28E6-B61D-468D-B354-2B0EB60EBFC2}"/>
    <cellStyle name="Normal 10 2 7 4 2" xfId="4563" xr:uid="{BCE49AE5-F453-47C1-A046-E949AFC0002D}"/>
    <cellStyle name="Normal 10 2 7 4 3" xfId="4678" xr:uid="{B6BA39F3-0D0F-407D-BFD8-1E06A2130E5A}"/>
    <cellStyle name="Normal 10 2 7 4 4" xfId="4601" xr:uid="{0F2CCA5B-B228-44AA-BBF2-92181433FA46}"/>
    <cellStyle name="Normal 10 2 8" xfId="1045" xr:uid="{9AB83F9B-F97D-4A0E-9C38-BB2C9DC3B771}"/>
    <cellStyle name="Normal 10 2 8 2" xfId="1046" xr:uid="{99E90D12-CA9B-4894-9F59-2BDB0ED9559F}"/>
    <cellStyle name="Normal 10 2 8 3" xfId="2546" xr:uid="{CA88A97D-B08C-423E-B8F8-58804583DC30}"/>
    <cellStyle name="Normal 10 2 8 4" xfId="2547" xr:uid="{5257024F-064C-4BFA-BADB-18067A769F27}"/>
    <cellStyle name="Normal 10 2 9" xfId="1047" xr:uid="{5EDE5FF2-C278-4169-B696-2EE648EE2FFE}"/>
    <cellStyle name="Normal 10 3" xfId="50" xr:uid="{700A740A-5BC1-4ED2-AF07-043C13DF1629}"/>
    <cellStyle name="Normal 10 3 10" xfId="2548" xr:uid="{E9DB4B88-3150-4B58-AA0F-327D7E89E026}"/>
    <cellStyle name="Normal 10 3 11" xfId="2549" xr:uid="{3C9DBE57-03AF-49F0-AC40-C397B74D4CF0}"/>
    <cellStyle name="Normal 10 3 2" xfId="51" xr:uid="{7D049049-3C98-436A-8827-0BAF839DBF6F}"/>
    <cellStyle name="Normal 10 3 2 2" xfId="52" xr:uid="{5A6DA470-20E6-4D5A-A8BA-637D8A7F3E4B}"/>
    <cellStyle name="Normal 10 3 2 2 2" xfId="247" xr:uid="{661AE03A-5A76-4828-A79A-3939FE6C2B54}"/>
    <cellStyle name="Normal 10 3 2 2 2 2" xfId="486" xr:uid="{7860B299-B790-47C4-9471-0A318D63B955}"/>
    <cellStyle name="Normal 10 3 2 2 2 2 2" xfId="1048" xr:uid="{E3959AC5-0DA2-44A4-8437-67364264733C}"/>
    <cellStyle name="Normal 10 3 2 2 2 2 2 2" xfId="1049" xr:uid="{FE3FB0AD-6BB7-4393-83F8-9E571E5400D3}"/>
    <cellStyle name="Normal 10 3 2 2 2 2 3" xfId="1050" xr:uid="{9F100B95-A57F-4746-8903-B340DF233747}"/>
    <cellStyle name="Normal 10 3 2 2 2 2 4" xfId="2550" xr:uid="{DC71448B-14E9-440F-BE4C-8C510BB2EFBE}"/>
    <cellStyle name="Normal 10 3 2 2 2 3" xfId="1051" xr:uid="{1F2D01E7-4EFD-4FB0-8B71-16245575CBB1}"/>
    <cellStyle name="Normal 10 3 2 2 2 3 2" xfId="1052" xr:uid="{7FA44FE1-7C03-4F57-BF5C-F6D88851B9B9}"/>
    <cellStyle name="Normal 10 3 2 2 2 3 3" xfId="2551" xr:uid="{A4188B24-4B86-410F-90F2-29939D43CC96}"/>
    <cellStyle name="Normal 10 3 2 2 2 3 4" xfId="2552" xr:uid="{3CA2BC76-9B93-464B-BE3C-A673431A8F44}"/>
    <cellStyle name="Normal 10 3 2 2 2 4" xfId="1053" xr:uid="{E3EEBE01-581F-4504-BEAB-4F923C18C27C}"/>
    <cellStyle name="Normal 10 3 2 2 2 5" xfId="2553" xr:uid="{BE5C0D65-EB94-4A44-B80F-957AE06BD394}"/>
    <cellStyle name="Normal 10 3 2 2 2 6" xfId="2554" xr:uid="{ED1BC02D-A658-4B56-AEDF-6ADB5BD2B40B}"/>
    <cellStyle name="Normal 10 3 2 2 3" xfId="487" xr:uid="{7FF43FB6-8779-4A31-8674-56D5ECD2ECE3}"/>
    <cellStyle name="Normal 10 3 2 2 3 2" xfId="1054" xr:uid="{4EA60EAC-8BC1-4D3D-8443-9E7264EB0392}"/>
    <cellStyle name="Normal 10 3 2 2 3 2 2" xfId="1055" xr:uid="{E5673B47-9FF1-4F27-BFBE-ED0F7AB745E3}"/>
    <cellStyle name="Normal 10 3 2 2 3 2 3" xfId="2555" xr:uid="{3733DDF0-3207-4163-824E-65DC881AF3C8}"/>
    <cellStyle name="Normal 10 3 2 2 3 2 4" xfId="2556" xr:uid="{6225CC91-9E7C-4FB3-8DE0-142974989872}"/>
    <cellStyle name="Normal 10 3 2 2 3 3" xfId="1056" xr:uid="{F090CAF8-BCA8-48FB-84FD-9898C4E125B7}"/>
    <cellStyle name="Normal 10 3 2 2 3 4" xfId="2557" xr:uid="{DAF3CF9C-1CF7-422A-AE79-119A3CA6C65A}"/>
    <cellStyle name="Normal 10 3 2 2 3 5" xfId="2558" xr:uid="{AA1E5E42-AE87-47DE-A70B-49ADE6841BBD}"/>
    <cellStyle name="Normal 10 3 2 2 4" xfId="1057" xr:uid="{F32D892F-0DAC-4CC0-9896-D338E67BDFF8}"/>
    <cellStyle name="Normal 10 3 2 2 4 2" xfId="1058" xr:uid="{E7F14002-B526-492E-A4DF-EFA3BC1E973F}"/>
    <cellStyle name="Normal 10 3 2 2 4 3" xfId="2559" xr:uid="{7AD21955-26E6-4843-B01F-8EC360312A97}"/>
    <cellStyle name="Normal 10 3 2 2 4 4" xfId="2560" xr:uid="{8B6CB36C-A30B-46BA-99F9-8B397592D6FA}"/>
    <cellStyle name="Normal 10 3 2 2 5" xfId="1059" xr:uid="{55C4C08D-60FF-494F-A6F9-0FBFD6EC4B48}"/>
    <cellStyle name="Normal 10 3 2 2 5 2" xfId="2561" xr:uid="{393494A7-6F04-4400-B8F3-C72E53A1B96B}"/>
    <cellStyle name="Normal 10 3 2 2 5 3" xfId="2562" xr:uid="{E39DA6BA-DC29-484C-8199-BDBD813B3AAF}"/>
    <cellStyle name="Normal 10 3 2 2 5 4" xfId="2563" xr:uid="{A1B74068-8B03-4802-9235-0BDA1730D6DF}"/>
    <cellStyle name="Normal 10 3 2 2 6" xfId="2564" xr:uid="{D7A9E17F-C15D-453B-B4CF-4F9230E25B17}"/>
    <cellStyle name="Normal 10 3 2 2 7" xfId="2565" xr:uid="{B11BE802-81C5-4183-9EB0-EB1DADCB3111}"/>
    <cellStyle name="Normal 10 3 2 2 8" xfId="2566" xr:uid="{1308B314-98A1-4BCC-A3C6-8B3B6340AE3C}"/>
    <cellStyle name="Normal 10 3 2 3" xfId="248" xr:uid="{DBA5B810-2838-4E3B-8347-0CB32267F094}"/>
    <cellStyle name="Normal 10 3 2 3 2" xfId="488" xr:uid="{CC7538C5-5CFB-4613-98B2-139569A210E5}"/>
    <cellStyle name="Normal 10 3 2 3 2 2" xfId="489" xr:uid="{D5765A86-67DD-4BD3-9BE8-1311E8387575}"/>
    <cellStyle name="Normal 10 3 2 3 2 2 2" xfId="1060" xr:uid="{91B4F267-2B01-4CB6-BFE8-FD3FEA10154B}"/>
    <cellStyle name="Normal 10 3 2 3 2 2 2 2" xfId="1061" xr:uid="{32228130-C17B-4A7B-86B9-C6044003C228}"/>
    <cellStyle name="Normal 10 3 2 3 2 2 3" xfId="1062" xr:uid="{2BA10772-D20E-4E17-A7DB-43BACD2F7021}"/>
    <cellStyle name="Normal 10 3 2 3 2 3" xfId="1063" xr:uid="{5E7B5843-C53B-4A16-BEA8-2A20F3D48412}"/>
    <cellStyle name="Normal 10 3 2 3 2 3 2" xfId="1064" xr:uid="{E5EAFAB4-44E7-447B-B45E-5FCF48CE2021}"/>
    <cellStyle name="Normal 10 3 2 3 2 4" xfId="1065" xr:uid="{64787D36-3AA6-4C1A-AE05-B8194444A946}"/>
    <cellStyle name="Normal 10 3 2 3 3" xfId="490" xr:uid="{3DFDBAA4-0D41-4E70-BCF5-1020ABABDB7F}"/>
    <cellStyle name="Normal 10 3 2 3 3 2" xfId="1066" xr:uid="{BEB4494C-5241-4D02-AA42-2DF532FE2CC3}"/>
    <cellStyle name="Normal 10 3 2 3 3 2 2" xfId="1067" xr:uid="{BE00EB69-3267-4345-B7BF-B4DB42E71B65}"/>
    <cellStyle name="Normal 10 3 2 3 3 3" xfId="1068" xr:uid="{C4051B12-E7E3-4303-B8BE-586C4F7CD806}"/>
    <cellStyle name="Normal 10 3 2 3 3 4" xfId="2567" xr:uid="{F5D9BC2E-084C-42C3-9FD3-3340D7E988CC}"/>
    <cellStyle name="Normal 10 3 2 3 4" xfId="1069" xr:uid="{B8EF2CC6-585F-450B-94D0-10DC774BC79D}"/>
    <cellStyle name="Normal 10 3 2 3 4 2" xfId="1070" xr:uid="{DBB2193F-65B8-41E6-9D49-3F7CB20D64E6}"/>
    <cellStyle name="Normal 10 3 2 3 5" xfId="1071" xr:uid="{F5E7F43C-9FE7-44AE-89AA-E49AF0F76AA8}"/>
    <cellStyle name="Normal 10 3 2 3 6" xfId="2568" xr:uid="{B5246AE4-95D2-48BC-AACC-56AB70CD2B5F}"/>
    <cellStyle name="Normal 10 3 2 4" xfId="249" xr:uid="{481159A6-5C5B-4206-B865-F88ACF21FD88}"/>
    <cellStyle name="Normal 10 3 2 4 2" xfId="491" xr:uid="{E76305DB-EE6D-4B31-91DC-A3FCB0AE2011}"/>
    <cellStyle name="Normal 10 3 2 4 2 2" xfId="1072" xr:uid="{7FCFA1E8-E457-48B0-862F-479BCFE7EFFC}"/>
    <cellStyle name="Normal 10 3 2 4 2 2 2" xfId="1073" xr:uid="{EBE3DFCE-A485-479C-93C8-9F4B246E55C4}"/>
    <cellStyle name="Normal 10 3 2 4 2 3" xfId="1074" xr:uid="{02B76704-95E0-48C9-B667-57608EE1B30F}"/>
    <cellStyle name="Normal 10 3 2 4 2 4" xfId="2569" xr:uid="{B4D628FC-DC1B-4A3B-AEAF-3AD82041CAFC}"/>
    <cellStyle name="Normal 10 3 2 4 3" xfId="1075" xr:uid="{5CDCE368-CEBB-4B2C-A145-E6A57CA16918}"/>
    <cellStyle name="Normal 10 3 2 4 3 2" xfId="1076" xr:uid="{80ED20BE-99DF-46E5-93E6-D82A37A883B1}"/>
    <cellStyle name="Normal 10 3 2 4 4" xfId="1077" xr:uid="{062E0D0D-8D57-4F9B-8919-D411D093FBCE}"/>
    <cellStyle name="Normal 10 3 2 4 5" xfId="2570" xr:uid="{ECD646A5-76E2-4ABF-8706-5EC62D424CE6}"/>
    <cellStyle name="Normal 10 3 2 5" xfId="251" xr:uid="{4EE00B2D-32C3-42D5-BFA7-8DCE4E2DAE59}"/>
    <cellStyle name="Normal 10 3 2 5 2" xfId="1078" xr:uid="{8AB9BAE7-F70D-4416-8D11-260025198B35}"/>
    <cellStyle name="Normal 10 3 2 5 2 2" xfId="1079" xr:uid="{473013CA-B246-45E9-B5D0-D5AF6BEF32E7}"/>
    <cellStyle name="Normal 10 3 2 5 3" xfId="1080" xr:uid="{B41F5A3F-B65C-4F56-B4F8-AEE06453C19B}"/>
    <cellStyle name="Normal 10 3 2 5 4" xfId="2571" xr:uid="{FE04CDD5-30E9-4915-BBC4-AF24B57F3C05}"/>
    <cellStyle name="Normal 10 3 2 6" xfId="1081" xr:uid="{0477FEBE-54FE-45BC-A853-1659823310EC}"/>
    <cellStyle name="Normal 10 3 2 6 2" xfId="1082" xr:uid="{F7BAA8C6-7EFA-4C90-8A3D-69B2AB09E732}"/>
    <cellStyle name="Normal 10 3 2 6 3" xfId="2572" xr:uid="{9935A2F2-90E2-4485-91B9-61D3D6AA615B}"/>
    <cellStyle name="Normal 10 3 2 6 4" xfId="2573" xr:uid="{41E52043-CBA8-42DD-AD4E-9024C03AFDB4}"/>
    <cellStyle name="Normal 10 3 2 7" xfId="1083" xr:uid="{17F39C06-9456-4D14-BE6A-F458DD8049C4}"/>
    <cellStyle name="Normal 10 3 2 8" xfId="2574" xr:uid="{641AEC11-1734-4FBC-BF72-EDB88C6E7180}"/>
    <cellStyle name="Normal 10 3 2 9" xfId="2575" xr:uid="{DEA767F5-3566-4874-BAC2-7BC8DC45AC79}"/>
    <cellStyle name="Normal 10 3 3" xfId="53" xr:uid="{B47F8A3A-3146-49D4-A761-BBCE6D16C58A}"/>
    <cellStyle name="Normal 10 3 3 2" xfId="54" xr:uid="{B8A1A16E-FE18-4BB9-B4D3-DCB3BC7F204A}"/>
    <cellStyle name="Normal 10 3 3 2 2" xfId="492" xr:uid="{80F9F045-60F0-4FC1-AC9F-F198F6431FDC}"/>
    <cellStyle name="Normal 10 3 3 2 2 2" xfId="1084" xr:uid="{EC4DCFC0-1D78-4143-90BE-C07FE68AA9E2}"/>
    <cellStyle name="Normal 10 3 3 2 2 2 2" xfId="1085" xr:uid="{002E6F53-D34D-4706-B77B-635283027DD6}"/>
    <cellStyle name="Normal 10 3 3 2 2 2 2 2" xfId="4445" xr:uid="{F883F801-F772-4164-902A-FCCEC1DEE4AB}"/>
    <cellStyle name="Normal 10 3 3 2 2 2 3" xfId="4446" xr:uid="{793F3DFB-BCFD-4AD3-8DEC-5DA0CE3F616C}"/>
    <cellStyle name="Normal 10 3 3 2 2 3" xfId="1086" xr:uid="{60002F27-25CC-4C8F-AE8A-3F17BBC948A2}"/>
    <cellStyle name="Normal 10 3 3 2 2 3 2" xfId="4447" xr:uid="{A545060A-2405-4341-B291-7B07D572B695}"/>
    <cellStyle name="Normal 10 3 3 2 2 4" xfId="2576" xr:uid="{D46F3E07-CAC3-41B2-AED0-E80F1D2C0D97}"/>
    <cellStyle name="Normal 10 3 3 2 3" xfId="1087" xr:uid="{5FD4E651-6793-4C12-AC41-AD3C5CB3B690}"/>
    <cellStyle name="Normal 10 3 3 2 3 2" xfId="1088" xr:uid="{8B3C12BD-D4B8-46AB-A3FB-FA867848C263}"/>
    <cellStyle name="Normal 10 3 3 2 3 2 2" xfId="4448" xr:uid="{9BC69F0B-1CE5-4799-8B0E-0B723F554DB7}"/>
    <cellStyle name="Normal 10 3 3 2 3 3" xfId="2577" xr:uid="{2320502C-553A-403D-81C5-ED34601C9AD6}"/>
    <cellStyle name="Normal 10 3 3 2 3 4" xfId="2578" xr:uid="{A61B1325-5785-41E0-B757-4BAAFA9B3976}"/>
    <cellStyle name="Normal 10 3 3 2 4" xfId="1089" xr:uid="{678BD5DB-AD66-452D-8807-8A03EC247906}"/>
    <cellStyle name="Normal 10 3 3 2 4 2" xfId="4449" xr:uid="{34346A10-94DB-4E5F-BD6D-B334197C8BEE}"/>
    <cellStyle name="Normal 10 3 3 2 5" xfId="2579" xr:uid="{04C8A29E-047C-4F11-B8DA-31F889DEAA11}"/>
    <cellStyle name="Normal 10 3 3 2 6" xfId="2580" xr:uid="{1BBB15B6-23AB-4E7D-95B4-814E33B60998}"/>
    <cellStyle name="Normal 10 3 3 3" xfId="252" xr:uid="{48B6CC28-43C6-4D57-9767-7EDE8F194043}"/>
    <cellStyle name="Normal 10 3 3 3 2" xfId="1090" xr:uid="{E164899B-6A2C-4383-80A7-C647566DB150}"/>
    <cellStyle name="Normal 10 3 3 3 2 2" xfId="1091" xr:uid="{9C0D9028-250C-43AD-98C5-0E573673A8BA}"/>
    <cellStyle name="Normal 10 3 3 3 2 2 2" xfId="4450" xr:uid="{A294CE8D-69B4-4569-86B4-483075EEAEB6}"/>
    <cellStyle name="Normal 10 3 3 3 2 3" xfId="2581" xr:uid="{C3738D26-BB2E-4A12-874E-940C9EF7550A}"/>
    <cellStyle name="Normal 10 3 3 3 2 4" xfId="2582" xr:uid="{48E82D51-A343-47CE-BA1D-A9B649B7C8CA}"/>
    <cellStyle name="Normal 10 3 3 3 3" xfId="1092" xr:uid="{04C2E492-189B-4570-B19C-DD23BB49D291}"/>
    <cellStyle name="Normal 10 3 3 3 3 2" xfId="4451" xr:uid="{5226928B-9085-4E29-B6D0-ABE8AD64849F}"/>
    <cellStyle name="Normal 10 3 3 3 4" xfId="2583" xr:uid="{D19DDA7D-3D95-434F-A688-8C8F128BAD46}"/>
    <cellStyle name="Normal 10 3 3 3 5" xfId="2584" xr:uid="{451A9A39-EEB0-475A-9F3A-019751A70F74}"/>
    <cellStyle name="Normal 10 3 3 4" xfId="1093" xr:uid="{B2D0EF54-D469-4F44-829D-97EA539B4C40}"/>
    <cellStyle name="Normal 10 3 3 4 2" xfId="1094" xr:uid="{75180D43-D52F-4415-AE36-871567AE46F0}"/>
    <cellStyle name="Normal 10 3 3 4 2 2" xfId="4452" xr:uid="{4ED24A01-FD29-46B4-8CE8-1DFD4660DA5A}"/>
    <cellStyle name="Normal 10 3 3 4 3" xfId="2585" xr:uid="{C3D6564D-8613-40B5-839A-45FDD7A1FC44}"/>
    <cellStyle name="Normal 10 3 3 4 4" xfId="2586" xr:uid="{82CB78AB-3BA0-4150-BAAE-2A2624C8912E}"/>
    <cellStyle name="Normal 10 3 3 5" xfId="1095" xr:uid="{200CD60E-8695-4C63-9071-357A7432C6CD}"/>
    <cellStyle name="Normal 10 3 3 5 2" xfId="2587" xr:uid="{F0C3A03A-2A4C-4332-89A3-0D90FDD69039}"/>
    <cellStyle name="Normal 10 3 3 5 3" xfId="2588" xr:uid="{D580B40A-5D9B-4923-B8CC-B54F84ECD670}"/>
    <cellStyle name="Normal 10 3 3 5 4" xfId="2589" xr:uid="{11DF7E08-0AF8-429D-A85C-AE37A131CE5B}"/>
    <cellStyle name="Normal 10 3 3 6" xfId="2590" xr:uid="{39C4D2AC-E325-479F-B778-09F24DA8B70C}"/>
    <cellStyle name="Normal 10 3 3 7" xfId="2591" xr:uid="{735CF5E2-DF0A-4A0C-BFC1-5B8A89A29D4F}"/>
    <cellStyle name="Normal 10 3 3 8" xfId="2592" xr:uid="{32D63352-EC4A-4708-AEC3-8A2661D7E375}"/>
    <cellStyle name="Normal 10 3 4" xfId="55" xr:uid="{E6A57C3C-7B55-4B6E-9D83-1D6090D89586}"/>
    <cellStyle name="Normal 10 3 4 2" xfId="493" xr:uid="{64437B92-3453-4273-AEC8-BA287184E369}"/>
    <cellStyle name="Normal 10 3 4 2 2" xfId="494" xr:uid="{B3851F99-A779-4F4A-A5E3-69BBB92CA77C}"/>
    <cellStyle name="Normal 10 3 4 2 2 2" xfId="1096" xr:uid="{A88280C0-F9B6-461B-9996-F9BC8268324A}"/>
    <cellStyle name="Normal 10 3 4 2 2 2 2" xfId="1097" xr:uid="{A52C04DA-496B-40C3-B4AB-3C0291AD1BED}"/>
    <cellStyle name="Normal 10 3 4 2 2 3" xfId="1098" xr:uid="{A870FC75-8B13-4216-B644-52394D70454B}"/>
    <cellStyle name="Normal 10 3 4 2 2 4" xfId="2593" xr:uid="{533A9F0C-47D6-4397-9A5D-56A461EBC611}"/>
    <cellStyle name="Normal 10 3 4 2 3" xfId="1099" xr:uid="{DE0A2CF9-2557-4616-89F6-3898C864EF11}"/>
    <cellStyle name="Normal 10 3 4 2 3 2" xfId="1100" xr:uid="{68FC30F6-A49E-4138-94BF-33B9E1EA7776}"/>
    <cellStyle name="Normal 10 3 4 2 4" xfId="1101" xr:uid="{4D06DB42-E14B-4DA9-BBE8-E64687BB4243}"/>
    <cellStyle name="Normal 10 3 4 2 5" xfId="2594" xr:uid="{3C33E470-17EF-4295-A53A-35570C955287}"/>
    <cellStyle name="Normal 10 3 4 3" xfId="495" xr:uid="{E2D6A3DC-456A-4002-930F-2FA5CA7DD42E}"/>
    <cellStyle name="Normal 10 3 4 3 2" xfId="1102" xr:uid="{200E6759-D134-478C-822F-05DAC1294DED}"/>
    <cellStyle name="Normal 10 3 4 3 2 2" xfId="1103" xr:uid="{ABA7008A-85B2-4E54-9F8B-98AC82C60E75}"/>
    <cellStyle name="Normal 10 3 4 3 3" xfId="1104" xr:uid="{5A80AC8D-582A-4770-956A-D345C19367A8}"/>
    <cellStyle name="Normal 10 3 4 3 4" xfId="2595" xr:uid="{3BC31872-A593-4402-945F-C3D500C0BB77}"/>
    <cellStyle name="Normal 10 3 4 4" xfId="1105" xr:uid="{2C61E807-8E54-44C5-9505-F359D1459D23}"/>
    <cellStyle name="Normal 10 3 4 4 2" xfId="1106" xr:uid="{233D2953-8672-4301-B24A-BEA6372E24ED}"/>
    <cellStyle name="Normal 10 3 4 4 3" xfId="2596" xr:uid="{DB2D5EDC-E30C-4170-9B10-DC84BE9897D3}"/>
    <cellStyle name="Normal 10 3 4 4 4" xfId="2597" xr:uid="{DAEE395C-9438-4822-9CD6-0A2780458008}"/>
    <cellStyle name="Normal 10 3 4 5" xfId="1107" xr:uid="{A875FD9B-3494-491B-9642-8C082ED0E860}"/>
    <cellStyle name="Normal 10 3 4 6" xfId="2598" xr:uid="{A737C8C7-E27B-4D23-8285-CD991FD8A1A2}"/>
    <cellStyle name="Normal 10 3 4 7" xfId="2599" xr:uid="{E888E138-BA4F-41A6-B7E5-798C67CE004A}"/>
    <cellStyle name="Normal 10 3 5" xfId="253" xr:uid="{41C18200-9EB7-4BF1-BA4B-DB520DD38946}"/>
    <cellStyle name="Normal 10 3 5 2" xfId="496" xr:uid="{B89FF250-6E2F-414A-8245-5C8C7DD438AC}"/>
    <cellStyle name="Normal 10 3 5 2 2" xfId="1108" xr:uid="{76F137EF-BDAF-41A0-AA1C-2BFFA4DD48A7}"/>
    <cellStyle name="Normal 10 3 5 2 2 2" xfId="1109" xr:uid="{9D9FA952-2FC7-4B39-9BE4-2C21E7185773}"/>
    <cellStyle name="Normal 10 3 5 2 3" xfId="1110" xr:uid="{D43E0870-1E15-4AFC-B3B6-C3AB0ACD7973}"/>
    <cellStyle name="Normal 10 3 5 2 4" xfId="2600" xr:uid="{15E43F2B-DA37-4343-800B-EBF811A3D3E2}"/>
    <cellStyle name="Normal 10 3 5 3" xfId="1111" xr:uid="{C046041C-71BE-4220-B82E-F349A88489F2}"/>
    <cellStyle name="Normal 10 3 5 3 2" xfId="1112" xr:uid="{166ED08E-6297-4BFA-91F5-E888B27772D8}"/>
    <cellStyle name="Normal 10 3 5 3 3" xfId="2601" xr:uid="{0FFE3D93-4B48-4EC9-90CC-D8D6A82E7B16}"/>
    <cellStyle name="Normal 10 3 5 3 4" xfId="2602" xr:uid="{45C72849-F3CA-4386-B4D0-19D6AE339155}"/>
    <cellStyle name="Normal 10 3 5 4" xfId="1113" xr:uid="{9099B9ED-7A43-4F2A-A827-23CD669F3327}"/>
    <cellStyle name="Normal 10 3 5 5" xfId="2603" xr:uid="{8E5FF14E-8654-413D-A881-F45EC1A8CEB8}"/>
    <cellStyle name="Normal 10 3 5 6" xfId="2604" xr:uid="{3A79E101-4328-4521-8539-79508AF68A21}"/>
    <cellStyle name="Normal 10 3 6" xfId="254" xr:uid="{182D6371-00FB-46BE-83EB-3D0910E8E234}"/>
    <cellStyle name="Normal 10 3 6 2" xfId="1114" xr:uid="{38EEACC8-2EBA-4C84-836A-FD66F14C1B5B}"/>
    <cellStyle name="Normal 10 3 6 2 2" xfId="1115" xr:uid="{11A24595-275A-443B-B935-DD26455BEEF6}"/>
    <cellStyle name="Normal 10 3 6 2 3" xfId="2605" xr:uid="{9280E8C1-34A7-422E-B4A8-B529A7C1BC2B}"/>
    <cellStyle name="Normal 10 3 6 2 4" xfId="2606" xr:uid="{C2C2ECB8-4500-4D83-9691-948B742BE867}"/>
    <cellStyle name="Normal 10 3 6 3" xfId="1116" xr:uid="{393E90B3-FCAD-47F5-BD85-C4D565E04F6B}"/>
    <cellStyle name="Normal 10 3 6 4" xfId="2607" xr:uid="{EB265346-D54D-49FE-8CDC-4AC44334DB48}"/>
    <cellStyle name="Normal 10 3 6 5" xfId="2608" xr:uid="{44548DD7-AAE4-40C0-9B46-80EFE465246F}"/>
    <cellStyle name="Normal 10 3 7" xfId="1117" xr:uid="{C1364B78-781D-4E8D-9484-0AB054064639}"/>
    <cellStyle name="Normal 10 3 7 2" xfId="1118" xr:uid="{FFF3CAE2-03EA-4038-B77D-83F6FAE6F588}"/>
    <cellStyle name="Normal 10 3 7 3" xfId="2609" xr:uid="{83206C5A-DA97-4C4B-9509-0B56AC52F8F5}"/>
    <cellStyle name="Normal 10 3 7 4" xfId="2610" xr:uid="{912B2C5D-72F7-4F61-BF48-F5C25F0779F3}"/>
    <cellStyle name="Normal 10 3 8" xfId="1119" xr:uid="{15170258-908F-40AF-BDAC-754D52F79ACE}"/>
    <cellStyle name="Normal 10 3 8 2" xfId="2611" xr:uid="{D43372BA-C845-4CEE-9E6E-36C475390AA8}"/>
    <cellStyle name="Normal 10 3 8 3" xfId="2612" xr:uid="{06DA626E-C691-422A-80F9-ED3C5447686D}"/>
    <cellStyle name="Normal 10 3 8 4" xfId="2613" xr:uid="{659504FD-ACD8-4F1E-BF41-F2B8127A5A8C}"/>
    <cellStyle name="Normal 10 3 9" xfId="2614" xr:uid="{4602D623-B6C7-4612-9E07-049D85D194B8}"/>
    <cellStyle name="Normal 10 4" xfId="56" xr:uid="{CAB517D2-2146-4385-B777-09B3A1C384B5}"/>
    <cellStyle name="Normal 10 4 10" xfId="2615" xr:uid="{AAA9A46C-A3ED-4AC8-BE9B-403A337F2215}"/>
    <cellStyle name="Normal 10 4 11" xfId="2616" xr:uid="{F79D728B-ED71-4BA7-BAD6-2147AC96C9D2}"/>
    <cellStyle name="Normal 10 4 2" xfId="57" xr:uid="{18887B47-3C7F-4D1C-B997-C02762D01E10}"/>
    <cellStyle name="Normal 10 4 2 2" xfId="255" xr:uid="{7F461594-F311-46D5-9D9E-7942543BC94F}"/>
    <cellStyle name="Normal 10 4 2 2 2" xfId="497" xr:uid="{022DB257-9FB8-400B-A01B-554CDE11E455}"/>
    <cellStyle name="Normal 10 4 2 2 2 2" xfId="498" xr:uid="{ADB3F095-3E2D-4389-8AC2-65A6742E7AE8}"/>
    <cellStyle name="Normal 10 4 2 2 2 2 2" xfId="1120" xr:uid="{200AD90D-0B32-40C4-B223-8FCA2E705C21}"/>
    <cellStyle name="Normal 10 4 2 2 2 2 3" xfId="2617" xr:uid="{BFB0E329-C00E-4695-B94C-26C844193200}"/>
    <cellStyle name="Normal 10 4 2 2 2 2 4" xfId="2618" xr:uid="{BDE4A756-388C-4701-B434-A70FCD50F89C}"/>
    <cellStyle name="Normal 10 4 2 2 2 3" xfId="1121" xr:uid="{A1143095-B0D2-4CEC-849E-486804E895FA}"/>
    <cellStyle name="Normal 10 4 2 2 2 3 2" xfId="2619" xr:uid="{546972E3-ECD3-4EF4-A4EF-74E9790D889A}"/>
    <cellStyle name="Normal 10 4 2 2 2 3 3" xfId="2620" xr:uid="{5D6D5389-C4DF-4296-A978-7AD621FDFB14}"/>
    <cellStyle name="Normal 10 4 2 2 2 3 4" xfId="2621" xr:uid="{708DE3F7-13D4-43B0-8611-22D5FC20C6CA}"/>
    <cellStyle name="Normal 10 4 2 2 2 4" xfId="2622" xr:uid="{1A594F83-E053-4183-8CDD-309210477B26}"/>
    <cellStyle name="Normal 10 4 2 2 2 5" xfId="2623" xr:uid="{28B9CDF5-1027-48F0-A90C-05D2EBC450A8}"/>
    <cellStyle name="Normal 10 4 2 2 2 6" xfId="2624" xr:uid="{EE9CAC04-8D57-4286-9ADF-B44DA3D406E6}"/>
    <cellStyle name="Normal 10 4 2 2 3" xfId="499" xr:uid="{CF405733-9FFF-4A85-82D2-796DD3585DBA}"/>
    <cellStyle name="Normal 10 4 2 2 3 2" xfId="1122" xr:uid="{F5F1D640-2C60-48A2-B377-5CBA169F5B09}"/>
    <cellStyle name="Normal 10 4 2 2 3 2 2" xfId="2625" xr:uid="{03CB303D-1271-42F8-B150-23A7783A05BD}"/>
    <cellStyle name="Normal 10 4 2 2 3 2 3" xfId="2626" xr:uid="{72B0F903-EB9B-4362-AF4B-849AE9A65774}"/>
    <cellStyle name="Normal 10 4 2 2 3 2 4" xfId="2627" xr:uid="{52EBB643-C1F7-4B5C-BD7A-3E6C38A15494}"/>
    <cellStyle name="Normal 10 4 2 2 3 3" xfId="2628" xr:uid="{F9D85250-2BA7-45B8-AF83-27CCBA3C862F}"/>
    <cellStyle name="Normal 10 4 2 2 3 4" xfId="2629" xr:uid="{830502DE-F241-4A5F-8AA9-0ABA7E3A363B}"/>
    <cellStyle name="Normal 10 4 2 2 3 5" xfId="2630" xr:uid="{A8725FCD-7EDB-4CA8-ADA5-AE29D7E95BD5}"/>
    <cellStyle name="Normal 10 4 2 2 4" xfId="1123" xr:uid="{F10B729E-3B32-4599-9598-96D23D5BA33C}"/>
    <cellStyle name="Normal 10 4 2 2 4 2" xfId="2631" xr:uid="{956BD417-67BC-4D8A-B2AF-630493FB7572}"/>
    <cellStyle name="Normal 10 4 2 2 4 3" xfId="2632" xr:uid="{F527E14E-FCD1-465E-BB31-9A1C6261D8C1}"/>
    <cellStyle name="Normal 10 4 2 2 4 4" xfId="2633" xr:uid="{95CE903D-75BF-4468-A4C0-99BF7CFF31F6}"/>
    <cellStyle name="Normal 10 4 2 2 5" xfId="2634" xr:uid="{3DA1476F-DF3D-45B8-A61E-D38B390D8BAA}"/>
    <cellStyle name="Normal 10 4 2 2 5 2" xfId="2635" xr:uid="{1B9953FF-63F7-4011-BABB-CB81576465D4}"/>
    <cellStyle name="Normal 10 4 2 2 5 3" xfId="2636" xr:uid="{B3748FB5-866F-4EF9-81FE-4D4256D2E89E}"/>
    <cellStyle name="Normal 10 4 2 2 5 4" xfId="2637" xr:uid="{A323CB07-9F2D-4002-ACA6-CB96302170A9}"/>
    <cellStyle name="Normal 10 4 2 2 6" xfId="2638" xr:uid="{11D19260-4153-439E-89C5-9993D3402F0D}"/>
    <cellStyle name="Normal 10 4 2 2 7" xfId="2639" xr:uid="{490471D1-495A-4A77-8718-5CBB815DA64C}"/>
    <cellStyle name="Normal 10 4 2 2 8" xfId="2640" xr:uid="{3C8B839E-65C4-4024-9742-F6007EE422D5}"/>
    <cellStyle name="Normal 10 4 2 3" xfId="500" xr:uid="{F305FCFA-8900-4EFE-B200-2475F495EDEB}"/>
    <cellStyle name="Normal 10 4 2 3 2" xfId="501" xr:uid="{A8D85B45-8560-435C-BE40-E2623DE7B758}"/>
    <cellStyle name="Normal 10 4 2 3 2 2" xfId="502" xr:uid="{AC4F4258-9F27-44BE-B6FB-1A1D2F84E656}"/>
    <cellStyle name="Normal 10 4 2 3 2 3" xfId="2641" xr:uid="{CF3EE034-97E9-4C2A-9C91-371DA22CD667}"/>
    <cellStyle name="Normal 10 4 2 3 2 4" xfId="2642" xr:uid="{7F1AA320-778B-4A3C-9651-C3E39DA658F1}"/>
    <cellStyle name="Normal 10 4 2 3 3" xfId="503" xr:uid="{62FEA8A0-1283-4ACE-BD7B-549284195886}"/>
    <cellStyle name="Normal 10 4 2 3 3 2" xfId="2643" xr:uid="{CF51418E-142F-4F55-A735-FC318EA9DD4B}"/>
    <cellStyle name="Normal 10 4 2 3 3 3" xfId="2644" xr:uid="{E51895EC-F05A-446F-886A-4DDED1C919F5}"/>
    <cellStyle name="Normal 10 4 2 3 3 4" xfId="2645" xr:uid="{CFCA2095-715C-4C0D-B0CB-1B4439E35170}"/>
    <cellStyle name="Normal 10 4 2 3 4" xfId="2646" xr:uid="{C42E59F5-0BC9-401F-B544-524061957F54}"/>
    <cellStyle name="Normal 10 4 2 3 5" xfId="2647" xr:uid="{E2A4814E-74C5-465A-A7A3-0DFA6F3D5F75}"/>
    <cellStyle name="Normal 10 4 2 3 6" xfId="2648" xr:uid="{CF0B0F2F-B631-4087-A76E-783E9C1FAC86}"/>
    <cellStyle name="Normal 10 4 2 4" xfId="504" xr:uid="{659D8A71-7A63-4D31-9DF7-4BA2898B2B6E}"/>
    <cellStyle name="Normal 10 4 2 4 2" xfId="505" xr:uid="{3B05019F-18A2-4DD4-92F3-34300C7DF6BD}"/>
    <cellStyle name="Normal 10 4 2 4 2 2" xfId="2649" xr:uid="{74313C2F-5711-4A08-AC43-983BB9D234C3}"/>
    <cellStyle name="Normal 10 4 2 4 2 3" xfId="2650" xr:uid="{38CC74C1-C0B6-4162-A99E-FCB057637502}"/>
    <cellStyle name="Normal 10 4 2 4 2 4" xfId="2651" xr:uid="{593425C3-A35A-4035-8B02-0E51C0E80F4C}"/>
    <cellStyle name="Normal 10 4 2 4 3" xfId="2652" xr:uid="{9847EE0D-3114-44DB-BA5D-EBE73EEB37C4}"/>
    <cellStyle name="Normal 10 4 2 4 4" xfId="2653" xr:uid="{D085703D-25E8-463C-ACFD-C7383DF91EBD}"/>
    <cellStyle name="Normal 10 4 2 4 5" xfId="2654" xr:uid="{19FEBBA2-6CE3-4F04-A5D0-BC3B2F797450}"/>
    <cellStyle name="Normal 10 4 2 5" xfId="506" xr:uid="{49412320-1B2B-4FD3-85D0-23AF83C9F333}"/>
    <cellStyle name="Normal 10 4 2 5 2" xfId="2655" xr:uid="{F6D42986-95EE-4E4C-B2C7-8EA4040B0D36}"/>
    <cellStyle name="Normal 10 4 2 5 3" xfId="2656" xr:uid="{3FCE30CD-5D1C-4473-BB46-76DC552A8834}"/>
    <cellStyle name="Normal 10 4 2 5 4" xfId="2657" xr:uid="{086EF29F-F5EB-4EDE-ADC2-4116043C9822}"/>
    <cellStyle name="Normal 10 4 2 6" xfId="2658" xr:uid="{24165A9C-1D4E-4C44-AF81-C9EC08D47035}"/>
    <cellStyle name="Normal 10 4 2 6 2" xfId="2659" xr:uid="{31BF5A21-2AF0-4C4B-97B8-55FA31D99787}"/>
    <cellStyle name="Normal 10 4 2 6 3" xfId="2660" xr:uid="{DEE8F070-BB5C-4F06-9FC8-179DE3CF20BC}"/>
    <cellStyle name="Normal 10 4 2 6 4" xfId="2661" xr:uid="{739FE14E-2B6E-4F4D-903F-25636C984099}"/>
    <cellStyle name="Normal 10 4 2 7" xfId="2662" xr:uid="{CEBFE23A-0658-4B37-8C0C-FD34C3AF3AAD}"/>
    <cellStyle name="Normal 10 4 2 8" xfId="2663" xr:uid="{9B941A38-7A3E-4992-B3B5-1E0648C86476}"/>
    <cellStyle name="Normal 10 4 2 9" xfId="2664" xr:uid="{D649E62C-83C7-465E-8DF6-BB552583357E}"/>
    <cellStyle name="Normal 10 4 3" xfId="256" xr:uid="{93C2AEAA-96F8-47EC-9262-EFD14183A8BA}"/>
    <cellStyle name="Normal 10 4 3 2" xfId="507" xr:uid="{0F5B2B4A-F5D1-439A-AF23-654C5FE03546}"/>
    <cellStyle name="Normal 10 4 3 2 2" xfId="508" xr:uid="{6E8FEF43-EAD2-4DF7-835D-44EF361DA4A5}"/>
    <cellStyle name="Normal 10 4 3 2 2 2" xfId="1124" xr:uid="{0AC0C956-9640-4AE7-9807-61BD4EDE4E9F}"/>
    <cellStyle name="Normal 10 4 3 2 2 2 2" xfId="1125" xr:uid="{D2A526E3-617A-4BF5-8E9C-A338E2116C86}"/>
    <cellStyle name="Normal 10 4 3 2 2 3" xfId="1126" xr:uid="{6A9F2D6F-A618-4705-B9EC-5127EAF1818C}"/>
    <cellStyle name="Normal 10 4 3 2 2 4" xfId="2665" xr:uid="{27D36FD5-77D0-4D1D-AA0A-18F6A6A80EC8}"/>
    <cellStyle name="Normal 10 4 3 2 3" xfId="1127" xr:uid="{01E462BD-D384-4ED9-9233-83432672942A}"/>
    <cellStyle name="Normal 10 4 3 2 3 2" xfId="1128" xr:uid="{748A2079-B1D9-4366-8813-E46A341FE266}"/>
    <cellStyle name="Normal 10 4 3 2 3 3" xfId="2666" xr:uid="{09C9118A-A579-4136-A3D9-B0AA55A780CF}"/>
    <cellStyle name="Normal 10 4 3 2 3 4" xfId="2667" xr:uid="{886EFD7A-CF52-4B2E-BA69-DD09F422BBFC}"/>
    <cellStyle name="Normal 10 4 3 2 4" xfId="1129" xr:uid="{7948BB79-56BD-4C6E-984F-1C0FE937886E}"/>
    <cellStyle name="Normal 10 4 3 2 5" xfId="2668" xr:uid="{F0D97DC6-D497-4B1A-BC8B-BB4BA5DD588E}"/>
    <cellStyle name="Normal 10 4 3 2 6" xfId="2669" xr:uid="{AA36F838-4526-48FF-8C8F-DC04826D1D6E}"/>
    <cellStyle name="Normal 10 4 3 3" xfId="509" xr:uid="{31D579B2-1FF8-4446-B25A-8F9A92CD769C}"/>
    <cellStyle name="Normal 10 4 3 3 2" xfId="1130" xr:uid="{B4BFA235-F91C-4FE8-B70A-9CCE34612E0A}"/>
    <cellStyle name="Normal 10 4 3 3 2 2" xfId="1131" xr:uid="{99B02061-F7C5-497F-BD9D-93D784830504}"/>
    <cellStyle name="Normal 10 4 3 3 2 3" xfId="2670" xr:uid="{E05C3E1E-9DC1-4683-9462-A65FEC21E19E}"/>
    <cellStyle name="Normal 10 4 3 3 2 4" xfId="2671" xr:uid="{9B1227AF-5C7D-4E78-926C-3F2A2538793E}"/>
    <cellStyle name="Normal 10 4 3 3 3" xfId="1132" xr:uid="{B21A7960-D090-4F1E-9967-F62559F26225}"/>
    <cellStyle name="Normal 10 4 3 3 4" xfId="2672" xr:uid="{929C2FC8-9F02-4819-B9F5-DDA3A8D4DD36}"/>
    <cellStyle name="Normal 10 4 3 3 5" xfId="2673" xr:uid="{D7A3639A-7CE7-41F9-9B7B-B75898836125}"/>
    <cellStyle name="Normal 10 4 3 4" xfId="1133" xr:uid="{FA0FB747-449F-4212-8A2A-428933376CE2}"/>
    <cellStyle name="Normal 10 4 3 4 2" xfId="1134" xr:uid="{AA486FB7-83EC-493A-8A4A-63BF4A925898}"/>
    <cellStyle name="Normal 10 4 3 4 3" xfId="2674" xr:uid="{B790A950-E51C-4053-A619-E8E12BC9A21E}"/>
    <cellStyle name="Normal 10 4 3 4 4" xfId="2675" xr:uid="{444929BC-CEF7-4075-8FB0-FC851364321F}"/>
    <cellStyle name="Normal 10 4 3 5" xfId="1135" xr:uid="{90127A7E-DB98-4479-A309-6D039E755BC0}"/>
    <cellStyle name="Normal 10 4 3 5 2" xfId="2676" xr:uid="{520ED6B6-5B2F-4B91-B17C-B1DDF2AB3AC4}"/>
    <cellStyle name="Normal 10 4 3 5 3" xfId="2677" xr:uid="{9DDC52A1-3E95-4DF7-9AD2-C7396FF07075}"/>
    <cellStyle name="Normal 10 4 3 5 4" xfId="2678" xr:uid="{E53F1B73-97CF-43B1-B95F-2A2ECBDEB414}"/>
    <cellStyle name="Normal 10 4 3 6" xfId="2679" xr:uid="{3A259961-208D-44EC-96A6-6EFB45008D6A}"/>
    <cellStyle name="Normal 10 4 3 7" xfId="2680" xr:uid="{F4A7E263-CDD1-4F43-BBD9-8D8A4FEAB9D7}"/>
    <cellStyle name="Normal 10 4 3 8" xfId="2681" xr:uid="{C0266E57-B5A8-4A17-9509-AABCD1970FBC}"/>
    <cellStyle name="Normal 10 4 4" xfId="257" xr:uid="{B5C83160-4ECE-48C2-8B56-CA9B2D19DF31}"/>
    <cellStyle name="Normal 10 4 4 2" xfId="510" xr:uid="{59E64BDF-094B-4AD6-BA4B-91AF3F86CCFD}"/>
    <cellStyle name="Normal 10 4 4 2 2" xfId="511" xr:uid="{E713A136-5529-409F-B881-58F79387CF7D}"/>
    <cellStyle name="Normal 10 4 4 2 2 2" xfId="1136" xr:uid="{FE7141C6-6397-41FF-A1F9-F7BB72A2569A}"/>
    <cellStyle name="Normal 10 4 4 2 2 3" xfId="2682" xr:uid="{D272D6CF-A3D5-4AC6-B980-DF6E76CD5EB6}"/>
    <cellStyle name="Normal 10 4 4 2 2 4" xfId="2683" xr:uid="{92C07772-EBEE-4CFF-8588-6352BF07B992}"/>
    <cellStyle name="Normal 10 4 4 2 3" xfId="1137" xr:uid="{DD10DA75-F828-4F18-B094-78CF41AF3598}"/>
    <cellStyle name="Normal 10 4 4 2 4" xfId="2684" xr:uid="{F6CA0405-75D5-463B-86A8-B386320CE7B5}"/>
    <cellStyle name="Normal 10 4 4 2 5" xfId="2685" xr:uid="{B154B3E5-7907-4643-B9AE-4B2E46EEBDAA}"/>
    <cellStyle name="Normal 10 4 4 3" xfId="512" xr:uid="{179FF87E-5472-4364-BAAB-6EE9C5AFFC78}"/>
    <cellStyle name="Normal 10 4 4 3 2" xfId="1138" xr:uid="{997DECF0-3BDA-4334-87CB-26A2EF3F8F96}"/>
    <cellStyle name="Normal 10 4 4 3 3" xfId="2686" xr:uid="{09C7B3D4-1D12-4FA4-B4F4-1360520494EE}"/>
    <cellStyle name="Normal 10 4 4 3 4" xfId="2687" xr:uid="{A22BA1A7-2727-4A93-A73E-7292274A3A03}"/>
    <cellStyle name="Normal 10 4 4 4" xfId="1139" xr:uid="{E6A48D05-D62B-4A45-9CCC-CE87304ACB1A}"/>
    <cellStyle name="Normal 10 4 4 4 2" xfId="2688" xr:uid="{6EA427FE-F8E1-4607-9455-AAA8417C1596}"/>
    <cellStyle name="Normal 10 4 4 4 3" xfId="2689" xr:uid="{D3B4AE2A-7ECB-42BC-8A47-0C35053DBA62}"/>
    <cellStyle name="Normal 10 4 4 4 4" xfId="2690" xr:uid="{12C9AE28-BE15-4535-A9DB-498703644CE5}"/>
    <cellStyle name="Normal 10 4 4 5" xfId="2691" xr:uid="{8C7D6E86-01A7-4C02-9995-6CAF58653CCB}"/>
    <cellStyle name="Normal 10 4 4 6" xfId="2692" xr:uid="{1AE3FF76-6194-472E-86CF-17F3B77331EB}"/>
    <cellStyle name="Normal 10 4 4 7" xfId="2693" xr:uid="{68AAA36D-8B3D-40DE-8F2C-5C4C95BA5920}"/>
    <cellStyle name="Normal 10 4 5" xfId="258" xr:uid="{A4F20459-3685-4828-BF3B-9DE19ACCF4E0}"/>
    <cellStyle name="Normal 10 4 5 2" xfId="513" xr:uid="{5D9D7A12-B687-4987-84B8-F791D80E678C}"/>
    <cellStyle name="Normal 10 4 5 2 2" xfId="1140" xr:uid="{47EEE9AD-1F4A-44E9-91D2-92F2C330536D}"/>
    <cellStyle name="Normal 10 4 5 2 3" xfId="2694" xr:uid="{6E188C0D-11CF-4B1D-8F1E-B8E2DDFA2FB4}"/>
    <cellStyle name="Normal 10 4 5 2 4" xfId="2695" xr:uid="{2FFED473-6904-455D-98AC-6ACA060037EC}"/>
    <cellStyle name="Normal 10 4 5 3" xfId="1141" xr:uid="{E7E71FCE-7D49-47AA-95BA-AEA60DFFDB9C}"/>
    <cellStyle name="Normal 10 4 5 3 2" xfId="2696" xr:uid="{BB72A447-DB40-4561-B291-DF872C2B766B}"/>
    <cellStyle name="Normal 10 4 5 3 3" xfId="2697" xr:uid="{FA265404-9C82-43D1-84E5-BC4367F0558C}"/>
    <cellStyle name="Normal 10 4 5 3 4" xfId="2698" xr:uid="{72FC2812-C266-4737-8312-59FD007038EF}"/>
    <cellStyle name="Normal 10 4 5 4" xfId="2699" xr:uid="{124FC0EA-29CF-4812-AF71-B60FC770B8B0}"/>
    <cellStyle name="Normal 10 4 5 5" xfId="2700" xr:uid="{8850A4B7-B289-4C6E-9C10-97E26B31B5BE}"/>
    <cellStyle name="Normal 10 4 5 6" xfId="2701" xr:uid="{03FEFD38-B6C8-4976-BB8D-055ADA923D84}"/>
    <cellStyle name="Normal 10 4 6" xfId="514" xr:uid="{08275337-7BEA-4951-AA84-956E08915272}"/>
    <cellStyle name="Normal 10 4 6 2" xfId="1142" xr:uid="{390F4D08-4D91-4056-84C0-3B9E3541F544}"/>
    <cellStyle name="Normal 10 4 6 2 2" xfId="2702" xr:uid="{DBAD6401-0471-4F03-B917-42207F47C98B}"/>
    <cellStyle name="Normal 10 4 6 2 3" xfId="2703" xr:uid="{0C02FFF4-F772-44E1-9496-283023A5B488}"/>
    <cellStyle name="Normal 10 4 6 2 4" xfId="2704" xr:uid="{E1CD9516-4B29-4F05-A0AE-7FB22209357C}"/>
    <cellStyle name="Normal 10 4 6 3" xfId="2705" xr:uid="{115EF0A2-CCC3-47AD-B8A3-9A71D138CF5B}"/>
    <cellStyle name="Normal 10 4 6 4" xfId="2706" xr:uid="{E013905B-A253-4DC9-9F0C-6ED80016EAC2}"/>
    <cellStyle name="Normal 10 4 6 5" xfId="2707" xr:uid="{6CCF31A8-50B0-4DA8-8EA6-ABCD9816321A}"/>
    <cellStyle name="Normal 10 4 7" xfId="1143" xr:uid="{D3E10C8F-5C73-403F-95BF-840CC49DA88D}"/>
    <cellStyle name="Normal 10 4 7 2" xfId="2708" xr:uid="{CF41AE0B-4F34-47FE-8E84-A6CAA20C1146}"/>
    <cellStyle name="Normal 10 4 7 3" xfId="2709" xr:uid="{347ABEC6-B67E-4A95-9A42-533D0BA4362A}"/>
    <cellStyle name="Normal 10 4 7 4" xfId="2710" xr:uid="{A43D6DD4-9304-4F5F-B4F3-6FB65C8EE44C}"/>
    <cellStyle name="Normal 10 4 8" xfId="2711" xr:uid="{095CBF77-D56C-43DD-940B-5DEBE2B25B35}"/>
    <cellStyle name="Normal 10 4 8 2" xfId="2712" xr:uid="{BB9B2B7F-B32E-4180-8579-DE93CEAE38C5}"/>
    <cellStyle name="Normal 10 4 8 3" xfId="2713" xr:uid="{C0104AD7-41A0-453E-8D22-C2CA4A0902B4}"/>
    <cellStyle name="Normal 10 4 8 4" xfId="2714" xr:uid="{91F41822-3854-4BA9-A431-780579CEB3D3}"/>
    <cellStyle name="Normal 10 4 9" xfId="2715" xr:uid="{7DBC747D-7A86-4141-AC75-AD08D2005F07}"/>
    <cellStyle name="Normal 10 5" xfId="58" xr:uid="{EA83B2B4-4309-41E9-9560-F46002007D74}"/>
    <cellStyle name="Normal 10 5 2" xfId="59" xr:uid="{84959C8B-4A1B-4915-B990-F567487333E8}"/>
    <cellStyle name="Normal 10 5 2 2" xfId="259" xr:uid="{AEAA61DC-0AA2-4161-AA04-F2CE44CABAC0}"/>
    <cellStyle name="Normal 10 5 2 2 2" xfId="515" xr:uid="{871AA479-F3E8-4D30-A3C3-72FF8173A567}"/>
    <cellStyle name="Normal 10 5 2 2 2 2" xfId="1144" xr:uid="{E220BE34-774E-4730-AF7D-85D89588D9B6}"/>
    <cellStyle name="Normal 10 5 2 2 2 3" xfId="2716" xr:uid="{6B43BEB2-850D-49D4-8C4F-68827D35B985}"/>
    <cellStyle name="Normal 10 5 2 2 2 4" xfId="2717" xr:uid="{DE6E4A3B-3AD0-4945-87E4-A27D2BF54F2C}"/>
    <cellStyle name="Normal 10 5 2 2 3" xfId="1145" xr:uid="{5DAD4BB0-BDF8-42B0-859C-FB3BA77476FD}"/>
    <cellStyle name="Normal 10 5 2 2 3 2" xfId="2718" xr:uid="{8955A6FD-E656-4E41-90A3-02AA8E5F0F61}"/>
    <cellStyle name="Normal 10 5 2 2 3 3" xfId="2719" xr:uid="{0932A0BE-3319-47DA-87DB-28BA0142E96F}"/>
    <cellStyle name="Normal 10 5 2 2 3 4" xfId="2720" xr:uid="{F895D6B9-DE44-469A-8DB0-8E3F065DC06B}"/>
    <cellStyle name="Normal 10 5 2 2 4" xfId="2721" xr:uid="{DABC55B6-56E8-429D-8CC1-F6FB6E49F4F1}"/>
    <cellStyle name="Normal 10 5 2 2 5" xfId="2722" xr:uid="{A38008E3-676D-478E-A681-027251A2F978}"/>
    <cellStyle name="Normal 10 5 2 2 6" xfId="2723" xr:uid="{F28D83D0-9145-4F87-AC37-4E8AFC6DFC8C}"/>
    <cellStyle name="Normal 10 5 2 3" xfId="516" xr:uid="{E689B999-28E2-4AE2-87D3-9B9BAB936F23}"/>
    <cellStyle name="Normal 10 5 2 3 2" xfId="1146" xr:uid="{B606454D-519A-4FA3-9DAD-8D5A3901FB1B}"/>
    <cellStyle name="Normal 10 5 2 3 2 2" xfId="2724" xr:uid="{040A4538-ECDB-42C7-90F6-8DA6B4AFD3F4}"/>
    <cellStyle name="Normal 10 5 2 3 2 3" xfId="2725" xr:uid="{913CAF22-21DD-427F-937A-ED43106FEFC0}"/>
    <cellStyle name="Normal 10 5 2 3 2 4" xfId="2726" xr:uid="{2BE95D30-5512-44F2-8D17-35C8C7E166A5}"/>
    <cellStyle name="Normal 10 5 2 3 3" xfId="2727" xr:uid="{0897C308-387D-4214-8919-C20E7F2E6981}"/>
    <cellStyle name="Normal 10 5 2 3 4" xfId="2728" xr:uid="{01361BF6-9D68-4A4C-9925-60DB0EF1995A}"/>
    <cellStyle name="Normal 10 5 2 3 5" xfId="2729" xr:uid="{4D6AF833-1629-44C5-A3B9-A86897ADF193}"/>
    <cellStyle name="Normal 10 5 2 4" xfId="1147" xr:uid="{3DE0BBD0-81D1-4F90-8AE0-CC96B659C36F}"/>
    <cellStyle name="Normal 10 5 2 4 2" xfId="2730" xr:uid="{0A7696FE-B543-491C-8645-A92FE4941E06}"/>
    <cellStyle name="Normal 10 5 2 4 3" xfId="2731" xr:uid="{AA068528-C74A-4B5A-9343-F2203A1D2F6C}"/>
    <cellStyle name="Normal 10 5 2 4 4" xfId="2732" xr:uid="{A3D77A76-6202-4FFF-B728-B45D59E37861}"/>
    <cellStyle name="Normal 10 5 2 5" xfId="2733" xr:uid="{F38C1D89-C204-465E-976D-EBF27FD48EFF}"/>
    <cellStyle name="Normal 10 5 2 5 2" xfId="2734" xr:uid="{9426D0DB-15EF-497C-B05B-7D9F3EA6AF0D}"/>
    <cellStyle name="Normal 10 5 2 5 3" xfId="2735" xr:uid="{FBA44FD5-8F35-4619-8272-1E5A9F26DF54}"/>
    <cellStyle name="Normal 10 5 2 5 4" xfId="2736" xr:uid="{040311C6-641C-414E-AAC8-9DCD43A84C35}"/>
    <cellStyle name="Normal 10 5 2 6" xfId="2737" xr:uid="{3F14C255-794C-4AA2-B4BB-DA6820994485}"/>
    <cellStyle name="Normal 10 5 2 7" xfId="2738" xr:uid="{69A8CD53-F0B3-43FE-9436-F84EB056FC00}"/>
    <cellStyle name="Normal 10 5 2 8" xfId="2739" xr:uid="{DBE3F336-6DAB-49B5-916F-C6480F3EAE5E}"/>
    <cellStyle name="Normal 10 5 3" xfId="260" xr:uid="{31B65790-5973-447B-90B5-1DDD520665D3}"/>
    <cellStyle name="Normal 10 5 3 2" xfId="517" xr:uid="{B8050DE5-2E1F-4182-9F98-E2C20C986FBD}"/>
    <cellStyle name="Normal 10 5 3 2 2" xfId="518" xr:uid="{0217C8C5-3010-4306-974B-A8820B7A1B88}"/>
    <cellStyle name="Normal 10 5 3 2 3" xfId="2740" xr:uid="{69385823-38DA-49B6-B72B-B98BE4968667}"/>
    <cellStyle name="Normal 10 5 3 2 4" xfId="2741" xr:uid="{F34F710A-F500-4BB2-8C71-4532A2E199D7}"/>
    <cellStyle name="Normal 10 5 3 3" xfId="519" xr:uid="{16712F0B-A1BE-4668-87A2-5F69B6BF8F7A}"/>
    <cellStyle name="Normal 10 5 3 3 2" xfId="2742" xr:uid="{24EF6AE5-991F-4ECC-80FD-413730699F5C}"/>
    <cellStyle name="Normal 10 5 3 3 3" xfId="2743" xr:uid="{72B5255D-5BA3-4FB5-86EA-75BFFE808694}"/>
    <cellStyle name="Normal 10 5 3 3 4" xfId="2744" xr:uid="{615CADE8-80E4-49D2-9BDE-43B9AFF68B27}"/>
    <cellStyle name="Normal 10 5 3 4" xfId="2745" xr:uid="{0E5D0700-9653-47EA-867F-B2DF4BF15F77}"/>
    <cellStyle name="Normal 10 5 3 5" xfId="2746" xr:uid="{614A0298-2D99-4495-85C7-186B55029BB4}"/>
    <cellStyle name="Normal 10 5 3 6" xfId="2747" xr:uid="{CCD3061D-F79A-4605-8AAC-49C1226E904E}"/>
    <cellStyle name="Normal 10 5 4" xfId="261" xr:uid="{2AA08E6E-9943-4B83-A0C7-DCF5AAE622D5}"/>
    <cellStyle name="Normal 10 5 4 2" xfId="520" xr:uid="{BF1D5C03-F67C-4249-805B-C40C60F782A9}"/>
    <cellStyle name="Normal 10 5 4 2 2" xfId="2748" xr:uid="{61170FBF-7462-416C-8A57-8AA7D529384B}"/>
    <cellStyle name="Normal 10 5 4 2 3" xfId="2749" xr:uid="{481A797F-EEE7-45F1-803D-BA2ACB7EBBFA}"/>
    <cellStyle name="Normal 10 5 4 2 4" xfId="2750" xr:uid="{CBAAC75D-582A-4264-AF9D-FCDD8D6D38C8}"/>
    <cellStyle name="Normal 10 5 4 3" xfId="2751" xr:uid="{70D3C569-DD65-46D0-B4B8-4816C2002A64}"/>
    <cellStyle name="Normal 10 5 4 4" xfId="2752" xr:uid="{484F0A40-72F9-4512-A88B-81C4ED1B6EC9}"/>
    <cellStyle name="Normal 10 5 4 5" xfId="2753" xr:uid="{EC5EDD8A-919D-48B5-AD15-E7C71B507DEC}"/>
    <cellStyle name="Normal 10 5 5" xfId="521" xr:uid="{E858530D-13CB-4143-BB56-6384DBDA5D84}"/>
    <cellStyle name="Normal 10 5 5 2" xfId="2754" xr:uid="{1CB7114F-B8DC-41F3-99C7-5A1A30403F4E}"/>
    <cellStyle name="Normal 10 5 5 3" xfId="2755" xr:uid="{39611FB0-9D01-48DE-995F-0DAC495FA656}"/>
    <cellStyle name="Normal 10 5 5 4" xfId="2756" xr:uid="{FDE2B5A2-FB7D-493D-ADF8-A49C7168792A}"/>
    <cellStyle name="Normal 10 5 6" xfId="2757" xr:uid="{3B64440D-B035-411E-8F0F-64AF3FC3F4B3}"/>
    <cellStyle name="Normal 10 5 6 2" xfId="2758" xr:uid="{9F952F22-D1D2-47CE-B996-564A2E78FA97}"/>
    <cellStyle name="Normal 10 5 6 3" xfId="2759" xr:uid="{105B11F4-FDF3-4D5F-B139-9B43C38C018D}"/>
    <cellStyle name="Normal 10 5 6 4" xfId="2760" xr:uid="{32FE1514-88F2-46A1-972B-58804DDF462E}"/>
    <cellStyle name="Normal 10 5 7" xfId="2761" xr:uid="{BFACBD74-45E1-4FC6-A69A-DACD488F2E27}"/>
    <cellStyle name="Normal 10 5 8" xfId="2762" xr:uid="{74CF86D0-6466-44B1-A427-816708F9548D}"/>
    <cellStyle name="Normal 10 5 9" xfId="2763" xr:uid="{FD5E7325-C18B-4F7B-A57F-DCD697F0A44E}"/>
    <cellStyle name="Normal 10 6" xfId="60" xr:uid="{D7E7DE58-188E-4F60-A96A-8D9613133C7E}"/>
    <cellStyle name="Normal 10 6 2" xfId="262" xr:uid="{03E7A829-37D8-4F4D-B7BD-C38B95D49EFE}"/>
    <cellStyle name="Normal 10 6 2 2" xfId="522" xr:uid="{55ED4C62-9EF4-47A5-B973-2F9EB95052D0}"/>
    <cellStyle name="Normal 10 6 2 2 2" xfId="1148" xr:uid="{8AAE9285-330A-4F1E-9905-2A1FA1ECD7C4}"/>
    <cellStyle name="Normal 10 6 2 2 2 2" xfId="1149" xr:uid="{8B9A1575-92E1-417A-80B4-AD9CF2DF09F8}"/>
    <cellStyle name="Normal 10 6 2 2 3" xfId="1150" xr:uid="{0C35E220-78C9-4EE5-891F-612978FFB962}"/>
    <cellStyle name="Normal 10 6 2 2 4" xfId="2764" xr:uid="{608A9052-93C6-47C9-940D-A879B144BE9E}"/>
    <cellStyle name="Normal 10 6 2 3" xfId="1151" xr:uid="{E43D436D-120F-462D-9D04-3B230675B935}"/>
    <cellStyle name="Normal 10 6 2 3 2" xfId="1152" xr:uid="{D16C468C-0602-411C-A177-1B466AA8C174}"/>
    <cellStyle name="Normal 10 6 2 3 3" xfId="2765" xr:uid="{3A454BE1-0D0C-41EB-9F09-51E2782F37E4}"/>
    <cellStyle name="Normal 10 6 2 3 4" xfId="2766" xr:uid="{6B48EF42-7EDD-4A98-924D-9CB87805A10E}"/>
    <cellStyle name="Normal 10 6 2 4" xfId="1153" xr:uid="{16BB6016-E5DF-45D2-BDC4-B4929AFD6763}"/>
    <cellStyle name="Normal 10 6 2 5" xfId="2767" xr:uid="{7D5AD315-5C35-4E7E-A564-4C8A1749EA87}"/>
    <cellStyle name="Normal 10 6 2 6" xfId="2768" xr:uid="{040ED2BF-FC29-4569-9EC8-846A7B5AC5B7}"/>
    <cellStyle name="Normal 10 6 3" xfId="523" xr:uid="{04162A75-F873-416B-8B81-95CDE4605964}"/>
    <cellStyle name="Normal 10 6 3 2" xfId="1154" xr:uid="{CCCB7109-1292-4D74-B00A-1051154175AB}"/>
    <cellStyle name="Normal 10 6 3 2 2" xfId="1155" xr:uid="{C0446D97-6CFD-4A65-9510-A12D4078BAE9}"/>
    <cellStyle name="Normal 10 6 3 2 3" xfId="2769" xr:uid="{632CA7E1-FA82-40B1-AD83-3E3370C1D4AF}"/>
    <cellStyle name="Normal 10 6 3 2 4" xfId="2770" xr:uid="{BE03191C-F76A-4448-9241-681AF7FC61FE}"/>
    <cellStyle name="Normal 10 6 3 3" xfId="1156" xr:uid="{FC5263C8-DAFB-4CAB-9119-AF4DE29B2AFD}"/>
    <cellStyle name="Normal 10 6 3 4" xfId="2771" xr:uid="{443EEBCF-EAB7-4F5E-BE48-A121E7C37198}"/>
    <cellStyle name="Normal 10 6 3 5" xfId="2772" xr:uid="{A6F66CF9-5342-4CD9-A8BC-5531E8E9527F}"/>
    <cellStyle name="Normal 10 6 4" xfId="1157" xr:uid="{FC028A04-4373-49AF-A8AF-19FF92FBA36A}"/>
    <cellStyle name="Normal 10 6 4 2" xfId="1158" xr:uid="{07092147-0C5E-42FB-9991-B70278076980}"/>
    <cellStyle name="Normal 10 6 4 3" xfId="2773" xr:uid="{D8EB8D8F-B4DE-4730-B2E8-A7971E77D5E9}"/>
    <cellStyle name="Normal 10 6 4 4" xfId="2774" xr:uid="{E91C1023-2F34-4808-A97E-4124DC524DE9}"/>
    <cellStyle name="Normal 10 6 5" xfId="1159" xr:uid="{6F0AC1CF-6F08-474A-86CB-7A9CF04F24F0}"/>
    <cellStyle name="Normal 10 6 5 2" xfId="2775" xr:uid="{EAD80DD1-8A51-4A49-AC0C-A35A9E947339}"/>
    <cellStyle name="Normal 10 6 5 3" xfId="2776" xr:uid="{BFE45E1A-262D-43A4-A07C-43E2EE9B6756}"/>
    <cellStyle name="Normal 10 6 5 4" xfId="2777" xr:uid="{D901082E-AFF6-4A17-B137-2F4104C1B109}"/>
    <cellStyle name="Normal 10 6 6" xfId="2778" xr:uid="{D406977A-1D9C-4AD8-AE44-35077A0BEC3E}"/>
    <cellStyle name="Normal 10 6 7" xfId="2779" xr:uid="{99B24CC5-0D91-437D-AC7E-6A149DCB6DEF}"/>
    <cellStyle name="Normal 10 6 8" xfId="2780" xr:uid="{1075DE8D-3B10-4A62-ACD3-8FA8372856F0}"/>
    <cellStyle name="Normal 10 7" xfId="263" xr:uid="{C2880D4A-F1BC-446E-898F-9155A1708B51}"/>
    <cellStyle name="Normal 10 7 2" xfId="524" xr:uid="{72F1E19C-A1F9-4139-8203-617C11928E30}"/>
    <cellStyle name="Normal 10 7 2 2" xfId="525" xr:uid="{ACFC6AE9-B5E8-473B-904C-C41E7F653399}"/>
    <cellStyle name="Normal 10 7 2 2 2" xfId="1160" xr:uid="{DE0171EC-363E-4A04-BBF0-83E7A7E6C34D}"/>
    <cellStyle name="Normal 10 7 2 2 3" xfId="2781" xr:uid="{A3DDE561-A1FD-4217-B3CB-FA1FE5C3DC45}"/>
    <cellStyle name="Normal 10 7 2 2 4" xfId="2782" xr:uid="{61E39B9F-DCDD-4ECB-9F76-31935B859A04}"/>
    <cellStyle name="Normal 10 7 2 3" xfId="1161" xr:uid="{619E4845-C2FD-4148-A57F-3B00327C4DDF}"/>
    <cellStyle name="Normal 10 7 2 4" xfId="2783" xr:uid="{7E97D992-6477-490F-B9AF-167B0B53AD91}"/>
    <cellStyle name="Normal 10 7 2 5" xfId="2784" xr:uid="{864B1D2F-6802-499A-B9C6-2319EC77DCF3}"/>
    <cellStyle name="Normal 10 7 3" xfId="526" xr:uid="{B857244F-E427-4219-A111-88230D1BE308}"/>
    <cellStyle name="Normal 10 7 3 2" xfId="1162" xr:uid="{AB08F5BC-A57A-4930-801E-2BF56597CE37}"/>
    <cellStyle name="Normal 10 7 3 3" xfId="2785" xr:uid="{A514CC80-C13A-4A55-BF4E-355D19EA8156}"/>
    <cellStyle name="Normal 10 7 3 4" xfId="2786" xr:uid="{06308EC9-2D8C-425E-9A88-8373CB749AB4}"/>
    <cellStyle name="Normal 10 7 4" xfId="1163" xr:uid="{F7FB20FA-2261-4206-A7C5-6689A54E1F02}"/>
    <cellStyle name="Normal 10 7 4 2" xfId="2787" xr:uid="{F8AB87F8-3DF9-4409-A5F8-E32278A1E327}"/>
    <cellStyle name="Normal 10 7 4 3" xfId="2788" xr:uid="{8CD34AFC-4786-4989-969A-46A5C18671D4}"/>
    <cellStyle name="Normal 10 7 4 4" xfId="2789" xr:uid="{C7E33DD0-0B2C-4CA3-9102-751C4DDDD2DD}"/>
    <cellStyle name="Normal 10 7 5" xfId="2790" xr:uid="{FC647A3B-6766-4259-85D1-BDDF5640E5A7}"/>
    <cellStyle name="Normal 10 7 6" xfId="2791" xr:uid="{3A6B0E6F-F46C-4099-874B-B45B4601CA4C}"/>
    <cellStyle name="Normal 10 7 7" xfId="2792" xr:uid="{062ED63F-D68E-4748-93F4-3A5CFD9E2414}"/>
    <cellStyle name="Normal 10 8" xfId="264" xr:uid="{1D3777E5-AABB-4D97-A86B-3D1227ED5CDC}"/>
    <cellStyle name="Normal 10 8 2" xfId="527" xr:uid="{8EDC346F-4FB7-4248-BA9B-94A870CE06A9}"/>
    <cellStyle name="Normal 10 8 2 2" xfId="1164" xr:uid="{03292568-4826-4AC1-86A9-82B5FE167E37}"/>
    <cellStyle name="Normal 10 8 2 3" xfId="2793" xr:uid="{0262A744-834F-4483-A25D-9B6330F5F335}"/>
    <cellStyle name="Normal 10 8 2 4" xfId="2794" xr:uid="{5E293FFF-BED8-496E-AB3F-AC8587EDF2B7}"/>
    <cellStyle name="Normal 10 8 3" xfId="1165" xr:uid="{8CED92F8-1F39-4099-9832-72E39F0C7CA1}"/>
    <cellStyle name="Normal 10 8 3 2" xfId="2795" xr:uid="{FC3EA326-EBF0-4FE5-B008-D759B3D4D57D}"/>
    <cellStyle name="Normal 10 8 3 3" xfId="2796" xr:uid="{D2BE3DD9-B0C1-4289-9E62-D5A5AFE79675}"/>
    <cellStyle name="Normal 10 8 3 4" xfId="2797" xr:uid="{2ED62BCC-CA75-4D9C-9374-3B86765C84FE}"/>
    <cellStyle name="Normal 10 8 4" xfId="2798" xr:uid="{0122D5F8-90A9-4B41-B0B0-96E8C2BE5BA5}"/>
    <cellStyle name="Normal 10 8 5" xfId="2799" xr:uid="{322316E7-7E1A-4292-87C6-19B04360C354}"/>
    <cellStyle name="Normal 10 8 6" xfId="2800" xr:uid="{66ADA2CA-2E13-4AD4-8BFC-84BF38DC4F7F}"/>
    <cellStyle name="Normal 10 9" xfId="265" xr:uid="{74DE0794-CC70-47F8-8386-9B7EF8BC83EE}"/>
    <cellStyle name="Normal 10 9 2" xfId="1166" xr:uid="{45D209DE-5EE4-4267-AA3F-3843723A1338}"/>
    <cellStyle name="Normal 10 9 2 2" xfId="2801" xr:uid="{FF66B791-E55A-4579-B2B5-929A4EDFAEB3}"/>
    <cellStyle name="Normal 10 9 2 2 2" xfId="4330" xr:uid="{07E15F0A-21D9-4E4D-BBC9-34ADD7508270}"/>
    <cellStyle name="Normal 10 9 2 2 3" xfId="4679" xr:uid="{3289A404-E879-4C2C-9B05-4ADDF1ACBB7C}"/>
    <cellStyle name="Normal 10 9 2 3" xfId="2802" xr:uid="{73503BE0-9015-4F72-9C32-23635141A632}"/>
    <cellStyle name="Normal 10 9 2 4" xfId="2803" xr:uid="{A2AC532F-3A91-472B-A4A4-69E2B3BE2953}"/>
    <cellStyle name="Normal 10 9 3" xfId="2804" xr:uid="{9AB0989C-993C-41D2-8692-EE6453DA67FF}"/>
    <cellStyle name="Normal 10 9 4" xfId="2805" xr:uid="{8E96DA3F-CAB1-4C27-8FFB-B8AE7633F41C}"/>
    <cellStyle name="Normal 10 9 4 2" xfId="4562" xr:uid="{3569DB36-DC0B-4309-BE1F-3CE973E78F28}"/>
    <cellStyle name="Normal 10 9 4 3" xfId="4680" xr:uid="{E9966844-903A-440D-BA77-144074C918F2}"/>
    <cellStyle name="Normal 10 9 4 4" xfId="4600" xr:uid="{4FEA613C-3A36-4F29-B31C-F7F5647E7F24}"/>
    <cellStyle name="Normal 10 9 5" xfId="2806" xr:uid="{570439DC-772A-4CDF-A5C0-18CB74196BBF}"/>
    <cellStyle name="Normal 11" xfId="61" xr:uid="{E123DE7E-1B27-455A-8D36-968620217976}"/>
    <cellStyle name="Normal 11 2" xfId="266" xr:uid="{321EA53C-2266-4636-824B-908FAA018BB2}"/>
    <cellStyle name="Normal 11 2 2" xfId="4647" xr:uid="{7203B709-EC73-4F46-987A-5D6077DA21C3}"/>
    <cellStyle name="Normal 11 3" xfId="4335" xr:uid="{DAB03BA3-993B-42A9-BE65-7D97D0659E09}"/>
    <cellStyle name="Normal 11 3 2" xfId="4541" xr:uid="{21B4A25A-8674-4BF6-86D1-E96DF4213373}"/>
    <cellStyle name="Normal 11 3 3" xfId="4724" xr:uid="{570A818A-A88F-4000-BE10-E990B796B5ED}"/>
    <cellStyle name="Normal 11 3 4" xfId="4701" xr:uid="{D45A27C5-3B61-4F4D-B8CA-89D74C57A29A}"/>
    <cellStyle name="Normal 12" xfId="62" xr:uid="{239823BF-2F2F-41CE-9B6B-A544C92C486D}"/>
    <cellStyle name="Normal 12 2" xfId="267" xr:uid="{6B8932AD-AE34-4438-859F-845375EF929E}"/>
    <cellStyle name="Normal 12 2 2" xfId="4648" xr:uid="{FC5B616B-B67D-4DFC-8CD7-C2A1EE7922F6}"/>
    <cellStyle name="Normal 12 3" xfId="4542" xr:uid="{E4FE1A53-ABF8-4E45-B252-2258356035FD}"/>
    <cellStyle name="Normal 13" xfId="63" xr:uid="{932C8C48-5639-4A18-856F-3F15953345CE}"/>
    <cellStyle name="Normal 13 2" xfId="64" xr:uid="{3A12C444-5EDA-4B16-AD84-3FBED72F41FC}"/>
    <cellStyle name="Normal 13 2 2" xfId="268" xr:uid="{0E81BE58-BBD9-4374-9643-1A2F998CC638}"/>
    <cellStyle name="Normal 13 2 2 2" xfId="4649" xr:uid="{EDCC37FD-BD12-473E-BAD0-432DD5519854}"/>
    <cellStyle name="Normal 13 2 3" xfId="4337" xr:uid="{E083451A-DEB4-423F-ADF0-DF8658A537C6}"/>
    <cellStyle name="Normal 13 2 3 2" xfId="4543" xr:uid="{641DB5FE-F88B-412F-A84F-15E34C8C0023}"/>
    <cellStyle name="Normal 13 2 3 3" xfId="4725" xr:uid="{2D10DD64-8900-4E5A-8C06-CFD44B3B6745}"/>
    <cellStyle name="Normal 13 2 3 4" xfId="4702" xr:uid="{5E43453F-05B2-4A90-9BE4-7408737B61CA}"/>
    <cellStyle name="Normal 13 3" xfId="269" xr:uid="{FD9CE5D3-02B0-4EA6-9C86-77E0AFF1D579}"/>
    <cellStyle name="Normal 13 3 2" xfId="4421" xr:uid="{4ECF3E76-CE13-4798-815A-11CCC0B6ED2C}"/>
    <cellStyle name="Normal 13 3 3" xfId="4338" xr:uid="{BE26625D-D946-4130-9556-96082EECBAB8}"/>
    <cellStyle name="Normal 13 3 4" xfId="4566" xr:uid="{7962554E-F428-443D-BABF-5DB06039F225}"/>
    <cellStyle name="Normal 13 3 5" xfId="4726" xr:uid="{AF128E9C-132F-43A4-8FDC-5FF55879A47F}"/>
    <cellStyle name="Normal 13 4" xfId="4339" xr:uid="{933DAC5B-FEF5-48FA-95C0-2431996D017A}"/>
    <cellStyle name="Normal 13 5" xfId="4336" xr:uid="{FB03A6E7-CA9A-4E40-A259-30992525E97E}"/>
    <cellStyle name="Normal 14" xfId="65" xr:uid="{81D2B7A9-D8CF-4C03-90EE-14883CF99381}"/>
    <cellStyle name="Normal 14 18" xfId="4341" xr:uid="{B556753B-FEDA-4311-9A15-FD2603ADF535}"/>
    <cellStyle name="Normal 14 2" xfId="270" xr:uid="{C78377C9-EBCA-46F5-B4FA-D5077A9972E2}"/>
    <cellStyle name="Normal 14 2 2" xfId="430" xr:uid="{11653CFE-BDBD-4F0B-A813-6ED5EF75F3D4}"/>
    <cellStyle name="Normal 14 2 2 2" xfId="431" xr:uid="{AE45C4BA-605B-461D-A411-BED602A13251}"/>
    <cellStyle name="Normal 14 2 3" xfId="432" xr:uid="{B82C2A39-D477-4858-8168-3173A1E1BBBF}"/>
    <cellStyle name="Normal 14 3" xfId="433" xr:uid="{4F9EEA1F-A9AA-44C0-A90B-F6BC55689A57}"/>
    <cellStyle name="Normal 14 3 2" xfId="4650" xr:uid="{5BA95411-256A-4EA6-B2A8-E8BFC8F9D870}"/>
    <cellStyle name="Normal 14 4" xfId="4340" xr:uid="{4AA0D5BC-BDD6-451F-9FA5-E73020F09570}"/>
    <cellStyle name="Normal 14 4 2" xfId="4544" xr:uid="{32BE2D04-23C4-4BC2-B747-EB97DE52CA42}"/>
    <cellStyle name="Normal 14 4 3" xfId="4727" xr:uid="{8807ED58-795D-4712-AE33-40EEADFC7F93}"/>
    <cellStyle name="Normal 14 4 4" xfId="4703" xr:uid="{56E2A6B2-9096-4ED2-BCE4-0624989D1AE7}"/>
    <cellStyle name="Normal 15" xfId="66" xr:uid="{30131111-1B33-4BAC-84B1-641AFE297324}"/>
    <cellStyle name="Normal 15 2" xfId="67" xr:uid="{635D071D-D9EE-4AFA-8484-C74F42AED660}"/>
    <cellStyle name="Normal 15 2 2" xfId="271" xr:uid="{87B634B5-2D28-43EA-BFDA-E19FF598ED65}"/>
    <cellStyle name="Normal 15 2 2 2" xfId="4453" xr:uid="{F103C7E6-7961-45F1-8214-E156B27A60EA}"/>
    <cellStyle name="Normal 15 2 3" xfId="4546" xr:uid="{4A8514CA-FD23-4D32-A64E-4F259F164C12}"/>
    <cellStyle name="Normal 15 3" xfId="272" xr:uid="{B74F6627-C0A2-4CC5-AB4D-983D31E741DA}"/>
    <cellStyle name="Normal 15 3 2" xfId="4422" xr:uid="{10790FE9-53A3-4B1B-A5BE-5181E34DF025}"/>
    <cellStyle name="Normal 15 3 3" xfId="4343" xr:uid="{AFCC3F7F-894A-4871-92EF-318A68449483}"/>
    <cellStyle name="Normal 15 3 4" xfId="4567" xr:uid="{93CF25EB-3E6A-41D8-AF95-3324FE078559}"/>
    <cellStyle name="Normal 15 3 5" xfId="4729" xr:uid="{BE574523-FBC1-43AB-A1B3-461AC4CD56A5}"/>
    <cellStyle name="Normal 15 4" xfId="4342" xr:uid="{9AAE75C2-760A-42CA-9C39-5C00881FF02B}"/>
    <cellStyle name="Normal 15 4 2" xfId="4545" xr:uid="{9A06AE48-77B2-4C69-AA02-478088245988}"/>
    <cellStyle name="Normal 15 4 3" xfId="4728" xr:uid="{CEB6CEEC-D562-4C70-965A-52B140C48D09}"/>
    <cellStyle name="Normal 15 4 4" xfId="4704" xr:uid="{A3F8DE92-19EF-4F56-BCF3-7A65B342326A}"/>
    <cellStyle name="Normal 16" xfId="68" xr:uid="{6B8F0421-C739-42C7-AFE0-40D89FBF1B85}"/>
    <cellStyle name="Normal 16 2" xfId="273" xr:uid="{968E0665-C0F3-474A-9E6F-32F7B297C651}"/>
    <cellStyle name="Normal 16 2 2" xfId="4423" xr:uid="{EE7FBA69-2500-4368-99E9-A339C1F6A565}"/>
    <cellStyle name="Normal 16 2 3" xfId="4344" xr:uid="{38CB1E79-7BDF-4880-B3FD-4D8445F1BB8F}"/>
    <cellStyle name="Normal 16 2 4" xfId="4568" xr:uid="{CE7B75BC-B537-493B-B475-9EC56498E2CB}"/>
    <cellStyle name="Normal 16 2 5" xfId="4730" xr:uid="{54C3B76F-2917-492B-8567-6F0EDCD951BF}"/>
    <cellStyle name="Normal 16 3" xfId="274" xr:uid="{B9B412D6-54AC-4D56-A602-BCCBF15DBD00}"/>
    <cellStyle name="Normal 17" xfId="69" xr:uid="{1EC0F85F-3A0E-4890-8E0B-959C2C7F8529}"/>
    <cellStyle name="Normal 17 2" xfId="275" xr:uid="{4B7D799E-8A08-4C5F-8F78-00DC2DF9CEF4}"/>
    <cellStyle name="Normal 17 2 2" xfId="4424" xr:uid="{C39991EF-708D-421E-B299-9BBF40058E35}"/>
    <cellStyle name="Normal 17 2 3" xfId="4346" xr:uid="{EFDBF84C-3DAB-4F67-AD85-1D6287F29AEF}"/>
    <cellStyle name="Normal 17 2 4" xfId="4569" xr:uid="{CFF29E98-E0C9-40CD-A81E-C8CE5E052035}"/>
    <cellStyle name="Normal 17 2 5" xfId="4731" xr:uid="{09A49D26-5579-4448-8B0D-8F2473BB4599}"/>
    <cellStyle name="Normal 17 3" xfId="4347" xr:uid="{1FEE9ACC-333C-47AC-BC1C-69034B1262C8}"/>
    <cellStyle name="Normal 17 4" xfId="4345" xr:uid="{134267AC-FE41-45E5-9F36-30F7A6672676}"/>
    <cellStyle name="Normal 18" xfId="70" xr:uid="{4702BAAD-232A-4FEF-A75D-D307D8926E5F}"/>
    <cellStyle name="Normal 18 2" xfId="276" xr:uid="{BBBB4A6C-763C-4024-930C-42BF3BFBD507}"/>
    <cellStyle name="Normal 18 2 2" xfId="4454" xr:uid="{B26BD6EB-417C-4083-851F-98BFA98A95D9}"/>
    <cellStyle name="Normal 18 3" xfId="4348" xr:uid="{0F9E9D1B-990E-4FC0-BCE4-BABCAB3F8426}"/>
    <cellStyle name="Normal 18 3 2" xfId="4547" xr:uid="{D2D427F8-0339-43F7-9BEF-5A03703E4F14}"/>
    <cellStyle name="Normal 18 3 3" xfId="4732" xr:uid="{10BA1B98-03A8-465A-8CD2-8AE2658197CF}"/>
    <cellStyle name="Normal 18 3 4" xfId="4705" xr:uid="{9B46B208-5A32-41A2-AA5B-4B7322049050}"/>
    <cellStyle name="Normal 19" xfId="71" xr:uid="{CC992B0D-5F34-46CD-8676-DB5B9EC15A4F}"/>
    <cellStyle name="Normal 19 2" xfId="72" xr:uid="{E3635E74-DCF6-4CA8-B394-FB87CFA8E2E7}"/>
    <cellStyle name="Normal 19 2 2" xfId="277" xr:uid="{EA877800-1B46-4DEF-B4EA-4C1930F6ED45}"/>
    <cellStyle name="Normal 19 2 2 2" xfId="4651" xr:uid="{B30AA0A1-3834-41C5-ADCB-E79395B03B97}"/>
    <cellStyle name="Normal 19 2 3" xfId="4549" xr:uid="{1992EF56-2D1F-4B05-B895-F0F5DB0EE0CD}"/>
    <cellStyle name="Normal 19 3" xfId="278" xr:uid="{BAE66FD2-E580-4F7E-AAA6-E7B24E3583DC}"/>
    <cellStyle name="Normal 19 3 2" xfId="4652" xr:uid="{523C1C02-B2BB-4A0A-A644-52EB3E03B58E}"/>
    <cellStyle name="Normal 19 4" xfId="4548" xr:uid="{D9576BB6-B57E-4F9A-8D59-74D68D2D0F7D}"/>
    <cellStyle name="Normal 2" xfId="3" xr:uid="{0035700C-F3A5-4A6F-B63A-5CE25669DEE2}"/>
    <cellStyle name="Normal 2 2" xfId="73" xr:uid="{EAB613AF-3337-4EEA-99B6-D8BB5B7BCF72}"/>
    <cellStyle name="Normal 2 2 2" xfId="74" xr:uid="{4C28CC10-183B-49B3-B386-D5B18D06349F}"/>
    <cellStyle name="Normal 2 2 2 2" xfId="279" xr:uid="{BB619243-EC03-4B70-8C74-76BB85300905}"/>
    <cellStyle name="Normal 2 2 2 2 2" xfId="4655" xr:uid="{B74065D9-647E-483C-ADB3-2AFB9CD71351}"/>
    <cellStyle name="Normal 2 2 2 3" xfId="4551" xr:uid="{23AFB490-3EEF-45CF-A448-2BD1DF642CE0}"/>
    <cellStyle name="Normal 2 2 3" xfId="280" xr:uid="{64A2CB8F-77B9-49AA-8074-861C5AD8C037}"/>
    <cellStyle name="Normal 2 2 3 2" xfId="4455" xr:uid="{37B9DAB8-BC41-4041-B8A3-AD0802D0BE35}"/>
    <cellStyle name="Normal 2 2 3 2 2" xfId="4585" xr:uid="{2C45CD4D-E4D0-411F-B7D7-2DC2BD0B17F6}"/>
    <cellStyle name="Normal 2 2 3 2 2 2" xfId="4656" xr:uid="{20AC519C-A7F7-4B5C-9C71-1F1448BDFD56}"/>
    <cellStyle name="Normal 2 2 3 2 3" xfId="4750" xr:uid="{A63AE671-1168-48EE-9FCA-06B1C7CE6BD4}"/>
    <cellStyle name="Normal 2 2 3 2 4" xfId="5305" xr:uid="{D8493C62-3189-4F67-9913-F3EDF677AAB3}"/>
    <cellStyle name="Normal 2 2 3 3" xfId="4435" xr:uid="{380B88BD-949D-481E-9A12-3182024E4C70}"/>
    <cellStyle name="Normal 2 2 3 4" xfId="4706" xr:uid="{A10B3B1F-7D94-40CA-A45C-728B8A9E66AE}"/>
    <cellStyle name="Normal 2 2 3 5" xfId="4695" xr:uid="{4578E231-752F-4DD0-9123-294077B3DCA2}"/>
    <cellStyle name="Normal 2 2 4" xfId="4349" xr:uid="{2CD5C361-742B-4C57-9E28-AA24B3B3F4A6}"/>
    <cellStyle name="Normal 2 2 4 2" xfId="4550" xr:uid="{079B8B4F-9937-434F-93BE-4DA978CF9408}"/>
    <cellStyle name="Normal 2 2 4 3" xfId="4733" xr:uid="{5D7C9A7E-33AC-4168-B2EE-A8E8377A596C}"/>
    <cellStyle name="Normal 2 2 4 4" xfId="4707" xr:uid="{DF479559-EA0C-4A45-B7B2-0A7FD1CECE06}"/>
    <cellStyle name="Normal 2 2 5" xfId="4654" xr:uid="{C6219769-50A4-4DA6-972A-34B640612721}"/>
    <cellStyle name="Normal 2 2 6" xfId="4753" xr:uid="{5FF8723F-464D-4BD0-AAF2-54E11ABAC830}"/>
    <cellStyle name="Normal 2 3" xfId="75" xr:uid="{A7FC779E-0D2D-415E-9486-32FFB5B3EE8A}"/>
    <cellStyle name="Normal 2 3 2" xfId="76" xr:uid="{A457096B-5D14-42A6-868E-C09140FD5F44}"/>
    <cellStyle name="Normal 2 3 2 2" xfId="281" xr:uid="{913AB9C6-B772-4071-84C4-02F64A1FFC79}"/>
    <cellStyle name="Normal 2 3 2 2 2" xfId="4657" xr:uid="{6171A24D-35B7-40CC-A37C-85EE0B5D58E4}"/>
    <cellStyle name="Normal 2 3 2 3" xfId="4351" xr:uid="{A887CB73-6224-45DC-9C9F-F5968AD17A61}"/>
    <cellStyle name="Normal 2 3 2 3 2" xfId="4553" xr:uid="{C7894D32-3798-48BD-8917-1F1AB0C2D54B}"/>
    <cellStyle name="Normal 2 3 2 3 3" xfId="4735" xr:uid="{89E44007-11F0-4CD8-8414-0D3B64914D6D}"/>
    <cellStyle name="Normal 2 3 2 3 4" xfId="4708" xr:uid="{5A56546F-A5C0-48A0-92F6-AD48DDEE1C0D}"/>
    <cellStyle name="Normal 2 3 3" xfId="77" xr:uid="{7FED16F8-0A31-4AFF-B65A-51E753C4FD8B}"/>
    <cellStyle name="Normal 2 3 4" xfId="78" xr:uid="{0DA260A6-F797-4050-A650-A30387542D6A}"/>
    <cellStyle name="Normal 2 3 5" xfId="185" xr:uid="{2D8AAD51-0778-4EE7-8893-D80BA085423D}"/>
    <cellStyle name="Normal 2 3 5 2" xfId="4658" xr:uid="{EBBAF557-4354-43C4-A811-1705010CB8E6}"/>
    <cellStyle name="Normal 2 3 6" xfId="4350" xr:uid="{D864416B-E6F9-4CA3-AF91-0C9DD88E1FCB}"/>
    <cellStyle name="Normal 2 3 6 2" xfId="4552" xr:uid="{B48230FF-6388-465B-8DE7-97B96572D572}"/>
    <cellStyle name="Normal 2 3 6 3" xfId="4734" xr:uid="{C9B297FA-1B92-4ACB-BEE2-4467B8572D63}"/>
    <cellStyle name="Normal 2 3 6 4" xfId="4709" xr:uid="{4A6B16D0-955B-401B-A785-E156605B6803}"/>
    <cellStyle name="Normal 2 3 7" xfId="5318" xr:uid="{9CB7B761-8BDD-4362-9369-B272FB91426C}"/>
    <cellStyle name="Normal 2 4" xfId="79" xr:uid="{32B00CA9-1BFB-4D43-8A05-A2A64B1E1CF4}"/>
    <cellStyle name="Normal 2 4 2" xfId="80" xr:uid="{4322D76D-E0E6-490A-9442-E4C67994DF96}"/>
    <cellStyle name="Normal 2 4 3" xfId="282" xr:uid="{460AFF74-4B80-4ED6-A0BF-8A3328CA08FB}"/>
    <cellStyle name="Normal 2 4 3 2" xfId="4659" xr:uid="{70943094-5057-4FBA-895A-93463D64E41B}"/>
    <cellStyle name="Normal 2 4 3 3" xfId="4673" xr:uid="{D4B58436-6946-41EF-A246-ED010A133EC6}"/>
    <cellStyle name="Normal 2 4 4" xfId="4554" xr:uid="{11F577EC-2AB5-48E2-B9C8-D95FB06D5970}"/>
    <cellStyle name="Normal 2 4 5" xfId="4754" xr:uid="{79463B09-4534-45C3-984A-EFEDCF507C67}"/>
    <cellStyle name="Normal 2 4 6" xfId="4752" xr:uid="{FAF07EBC-4035-44BE-A2F0-6517BC3C2A30}"/>
    <cellStyle name="Normal 2 5" xfId="184" xr:uid="{0A95DF5B-ADBC-4A62-8841-338CF7E278D4}"/>
    <cellStyle name="Normal 2 5 2" xfId="284" xr:uid="{429E8A42-BC36-4A3F-9D09-F2BEF97C1152}"/>
    <cellStyle name="Normal 2 5 2 2" xfId="2505" xr:uid="{393736C0-1287-4E42-A681-D48C960EB8F5}"/>
    <cellStyle name="Normal 2 5 3" xfId="283" xr:uid="{337BB9B8-D0B4-421C-B29B-35F2512DEDD7}"/>
    <cellStyle name="Normal 2 5 3 2" xfId="4586" xr:uid="{DC3649FC-051D-416F-B67A-CFCDFB644341}"/>
    <cellStyle name="Normal 2 5 3 3" xfId="4746" xr:uid="{F2889FFD-AA8E-4ECE-8213-004DF1C8EE92}"/>
    <cellStyle name="Normal 2 5 3 4" xfId="5302" xr:uid="{0B678E09-6268-4655-B080-D538714532DA}"/>
    <cellStyle name="Normal 2 5 4" xfId="4660" xr:uid="{7B9B5561-789F-4E23-B580-0F5046D73F41}"/>
    <cellStyle name="Normal 2 5 5" xfId="4615" xr:uid="{49E3ECBD-C2BA-4495-BBA5-9B0E053FD4E2}"/>
    <cellStyle name="Normal 2 5 6" xfId="4614" xr:uid="{9364A735-B288-430D-977C-453069343F47}"/>
    <cellStyle name="Normal 2 5 7" xfId="4749" xr:uid="{C879B736-B235-4C69-BBE3-F69A989B9591}"/>
    <cellStyle name="Normal 2 5 8" xfId="4719" xr:uid="{23604ED6-9610-4BE9-B8B7-F196D1B617AE}"/>
    <cellStyle name="Normal 2 6" xfId="285" xr:uid="{44AB3E77-6FA8-4B95-AE5C-A254B175DA66}"/>
    <cellStyle name="Normal 2 6 2" xfId="286" xr:uid="{AC987115-52E9-4956-BCA6-09F81F495E11}"/>
    <cellStyle name="Normal 2 6 3" xfId="452" xr:uid="{C840DAD0-17C1-4428-B6FB-E16E4AD87A72}"/>
    <cellStyle name="Normal 2 6 3 2" xfId="5335" xr:uid="{C4C6838D-4301-4042-AB1D-D57402BBA462}"/>
    <cellStyle name="Normal 2 6 4" xfId="4661" xr:uid="{DE9C5BDD-D9DB-44B7-B42D-47A3289E4DD6}"/>
    <cellStyle name="Normal 2 6 5" xfId="4612" xr:uid="{CA763C9D-47AD-472B-93E6-5B5E1C9EE155}"/>
    <cellStyle name="Normal 2 6 5 2" xfId="4710" xr:uid="{D99A7191-9F64-4A5F-BB76-B742870DA081}"/>
    <cellStyle name="Normal 2 6 6" xfId="4598" xr:uid="{2753E437-FB62-4945-8F45-9A20F95AC940}"/>
    <cellStyle name="Normal 2 6 7" xfId="5322" xr:uid="{9D7ADAD0-6291-40F9-9748-F3C4CC39647D}"/>
    <cellStyle name="Normal 2 6 8" xfId="5331" xr:uid="{A66A5625-7213-4FF3-A626-C12285F8F921}"/>
    <cellStyle name="Normal 2 7" xfId="287" xr:uid="{EC8F471B-41CD-47BB-977B-ADFE50AF99D3}"/>
    <cellStyle name="Normal 2 7 2" xfId="4456" xr:uid="{E6532DE7-A0A9-4DFE-9596-986C63EFA2E2}"/>
    <cellStyle name="Normal 2 7 3" xfId="4662" xr:uid="{1D32D48D-1082-4B84-B9B1-37D5B0A31A7D}"/>
    <cellStyle name="Normal 2 7 4" xfId="5303" xr:uid="{42527B0B-8C36-44E2-8B55-EA0FE00EFB2E}"/>
    <cellStyle name="Normal 2 8" xfId="4508" xr:uid="{86A17AA2-9222-428D-892B-949FA4B6C2B9}"/>
    <cellStyle name="Normal 2 9" xfId="4653" xr:uid="{3F4ACBBC-E693-459F-AD0B-C0E245111E20}"/>
    <cellStyle name="Normal 20" xfId="434" xr:uid="{C2BB13B1-B45D-434B-9F16-D4BBEC8B9E2A}"/>
    <cellStyle name="Normal 20 2" xfId="435" xr:uid="{04C1B515-0D57-4C2C-B00F-89381CD4BF39}"/>
    <cellStyle name="Normal 20 2 2" xfId="436" xr:uid="{3B9BCAFB-6AA2-4726-B630-A9851F8C9149}"/>
    <cellStyle name="Normal 20 2 2 2" xfId="4425" xr:uid="{E0E4329A-D5BD-4751-AEFC-079B9E2358F2}"/>
    <cellStyle name="Normal 20 2 2 3" xfId="4417" xr:uid="{70DE5311-E54B-460F-9C49-1209D7218AD9}"/>
    <cellStyle name="Normal 20 2 2 4" xfId="4582" xr:uid="{3CAEEFE2-4C03-4147-8EA2-4FE144489FC8}"/>
    <cellStyle name="Normal 20 2 2 5" xfId="4744" xr:uid="{84403ABA-8729-4A12-9B72-570A325DE019}"/>
    <cellStyle name="Normal 20 2 3" xfId="4420" xr:uid="{E151F4E3-7B31-4D37-9AEA-AEE061EB6ED9}"/>
    <cellStyle name="Normal 20 2 4" xfId="4416" xr:uid="{A88DEBAF-CE87-4C2F-BD1A-7D54CE2574B9}"/>
    <cellStyle name="Normal 20 2 5" xfId="4581" xr:uid="{175295EC-DBD5-4318-8DF2-ED5D6D4CE013}"/>
    <cellStyle name="Normal 20 2 6" xfId="4743" xr:uid="{8AF0636F-1FF7-4224-A97A-5C80BA688DF1}"/>
    <cellStyle name="Normal 20 3" xfId="1167" xr:uid="{C88419F2-DD5D-4BDC-A61D-0F70481B4066}"/>
    <cellStyle name="Normal 20 3 2" xfId="4457" xr:uid="{661FA7E4-39B3-43F6-9409-34AB0F8FB2D8}"/>
    <cellStyle name="Normal 20 4" xfId="4352" xr:uid="{00DF7015-B511-47B3-BDAC-78CF96516E59}"/>
    <cellStyle name="Normal 20 4 2" xfId="4555" xr:uid="{546EBBCD-3636-432C-9614-BFF6D979E805}"/>
    <cellStyle name="Normal 20 4 3" xfId="4736" xr:uid="{C00CC8C4-891A-4AE4-9565-3166C811BABD}"/>
    <cellStyle name="Normal 20 4 4" xfId="4711" xr:uid="{4DDA1763-22D4-4070-BFD8-D46FFE3E6438}"/>
    <cellStyle name="Normal 20 5" xfId="4433" xr:uid="{F9DC0D2F-EAB3-4E71-899A-227CEF880F2A}"/>
    <cellStyle name="Normal 20 5 2" xfId="5328" xr:uid="{7566C230-290E-4892-AF43-232AEA87E23E}"/>
    <cellStyle name="Normal 20 6" xfId="4587" xr:uid="{4BE5F20F-7FC9-4018-8040-331138271A0C}"/>
    <cellStyle name="Normal 20 7" xfId="4696" xr:uid="{3B7A0D1F-83F2-4F4F-A926-0B4935A0CA19}"/>
    <cellStyle name="Normal 20 8" xfId="4717" xr:uid="{A5EAFCF8-88E6-476E-8334-5A703B213C5D}"/>
    <cellStyle name="Normal 20 9" xfId="4716" xr:uid="{3110B502-64A0-4365-97F4-812C41D479DD}"/>
    <cellStyle name="Normal 21" xfId="437" xr:uid="{92A44DAA-6957-45CF-B1F5-1F0D918D99F5}"/>
    <cellStyle name="Normal 21 2" xfId="438" xr:uid="{FFC9A772-B649-4B75-907A-CD94596952C1}"/>
    <cellStyle name="Normal 21 2 2" xfId="439" xr:uid="{28180402-E76D-46C2-AE4E-7B4B65DC8840}"/>
    <cellStyle name="Normal 21 3" xfId="4353" xr:uid="{EB3C7605-FFF7-437E-9842-2339A147D4BC}"/>
    <cellStyle name="Normal 21 3 2" xfId="4459" xr:uid="{C04D8193-0857-4607-8968-48A027C0744F}"/>
    <cellStyle name="Normal 21 3 3" xfId="4458" xr:uid="{3BFB7B1A-BA2E-4C7B-A871-FEB7B10B0B74}"/>
    <cellStyle name="Normal 21 4" xfId="4570" xr:uid="{4A0F09D4-DEFD-4A9C-8EF6-A2614E151023}"/>
    <cellStyle name="Normal 21 5" xfId="4737" xr:uid="{ABA9D47A-9EC6-4492-A2C7-7CFBE407498D}"/>
    <cellStyle name="Normal 22" xfId="440" xr:uid="{DF6EFB7D-3113-4D70-AC9B-37088819031E}"/>
    <cellStyle name="Normal 22 2" xfId="441" xr:uid="{96C2E5C3-AD24-4E66-93E5-76188EBC2F36}"/>
    <cellStyle name="Normal 22 3" xfId="4310" xr:uid="{53D639E4-DC7D-4888-85B5-38249BC413DE}"/>
    <cellStyle name="Normal 22 3 2" xfId="4354" xr:uid="{9CCFE45E-65EF-442C-95FD-2F26C45E1233}"/>
    <cellStyle name="Normal 22 3 2 2" xfId="4461" xr:uid="{DF6EBC18-AF04-462A-8D43-5116B152094A}"/>
    <cellStyle name="Normal 22 3 3" xfId="4460" xr:uid="{83272215-DE07-47B6-A0E8-E70F3B5E9D2F}"/>
    <cellStyle name="Normal 22 3 4" xfId="4691" xr:uid="{94A8E451-5DB4-40C7-9EF7-4C9D3990D492}"/>
    <cellStyle name="Normal 22 4" xfId="4313" xr:uid="{D88C8379-66AA-43F5-BF38-94AF82CE37F1}"/>
    <cellStyle name="Normal 22 4 2" xfId="4431" xr:uid="{77E0F0F2-87AE-49D5-90AE-0BC45E9CCC33}"/>
    <cellStyle name="Normal 22 4 3" xfId="4571" xr:uid="{C749CA57-19AD-442B-9EB4-14A9DCA25076}"/>
    <cellStyle name="Normal 22 4 3 2" xfId="4590" xr:uid="{D88F5FC6-E4BC-4267-B84E-5AE4BBC2B192}"/>
    <cellStyle name="Normal 22 4 3 3" xfId="4748" xr:uid="{3CD182FF-3F04-413B-9D9D-9348C96CB464}"/>
    <cellStyle name="Normal 22 4 3 4" xfId="5338" xr:uid="{F7D66356-80DE-4B6F-A419-224D8CE3AED3}"/>
    <cellStyle name="Normal 22 4 3 5" xfId="5334" xr:uid="{7223EF25-F8E2-4AF5-AF5A-E806A72681DB}"/>
    <cellStyle name="Normal 22 4 4" xfId="4692" xr:uid="{13E331F2-8188-4BF7-8621-00C71760F8B1}"/>
    <cellStyle name="Normal 22 4 5" xfId="4604" xr:uid="{14AD202D-A3C0-43B6-ACFF-9693971123A5}"/>
    <cellStyle name="Normal 22 4 6" xfId="4595" xr:uid="{E493860F-9A11-4D42-8F03-30271D9C8EA1}"/>
    <cellStyle name="Normal 22 4 7" xfId="4594" xr:uid="{30772EEB-A97C-4715-B0E3-189756E342EE}"/>
    <cellStyle name="Normal 22 4 8" xfId="4593" xr:uid="{3F7AE92A-7CAC-4853-849D-6CC2044BD59F}"/>
    <cellStyle name="Normal 22 4 9" xfId="4592" xr:uid="{4A50744C-48BE-43EF-9A92-6813B430F5E1}"/>
    <cellStyle name="Normal 22 5" xfId="4738" xr:uid="{17B4ADE8-5FB1-48D1-A7D5-199458E99CB0}"/>
    <cellStyle name="Normal 23" xfId="442" xr:uid="{65D6A038-F497-4E91-8AFC-61E7D57BB82B}"/>
    <cellStyle name="Normal 23 2" xfId="2500" xr:uid="{B4618AAF-3413-46D8-A117-4D835F7B6A8B}"/>
    <cellStyle name="Normal 23 2 2" xfId="4356" xr:uid="{67C4B196-EE5E-45A7-81B9-49174356580B}"/>
    <cellStyle name="Normal 23 2 2 2" xfId="4751" xr:uid="{F08C8988-6382-49E6-AA0C-869E2062AB70}"/>
    <cellStyle name="Normal 23 2 2 3" xfId="4693" xr:uid="{A98333E9-FCC4-4A36-A3F1-C8CBCDE27387}"/>
    <cellStyle name="Normal 23 2 2 4" xfId="4663" xr:uid="{D018EC91-64D0-4748-B0D9-104C4423FAFF}"/>
    <cellStyle name="Normal 23 2 3" xfId="4605" xr:uid="{D87B87DD-02B7-449B-B058-86607A7D6EAF}"/>
    <cellStyle name="Normal 23 2 4" xfId="4712" xr:uid="{BE9AFEB6-DE43-45FC-A946-ECE04E401A14}"/>
    <cellStyle name="Normal 23 3" xfId="4426" xr:uid="{693BC7A6-7E1C-4B25-ABC9-A4F606ED5FF7}"/>
    <cellStyle name="Normal 23 4" xfId="4355" xr:uid="{217A5C73-DD88-42B6-A13B-624BB299E66F}"/>
    <cellStyle name="Normal 23 5" xfId="4572" xr:uid="{B91E33DF-4AE0-4290-88C8-A236EFFC14B2}"/>
    <cellStyle name="Normal 23 6" xfId="4739" xr:uid="{C59B2F9C-61B7-4D60-B092-1BDAA71BDDF6}"/>
    <cellStyle name="Normal 24" xfId="443" xr:uid="{C57D7235-FF39-4CA5-841E-5F9503E27BD0}"/>
    <cellStyle name="Normal 24 2" xfId="444" xr:uid="{475CBE34-F0EE-4A36-A569-A6A8865CAC86}"/>
    <cellStyle name="Normal 24 2 2" xfId="4428" xr:uid="{60A29F81-3B82-4BE7-8989-AC8CB6FB9A65}"/>
    <cellStyle name="Normal 24 2 3" xfId="4358" xr:uid="{E066D3F0-2998-47CE-9D8F-F290C491D592}"/>
    <cellStyle name="Normal 24 2 4" xfId="4574" xr:uid="{0356C296-6DE2-49E5-AAFA-C107188E6C91}"/>
    <cellStyle name="Normal 24 2 5" xfId="4741" xr:uid="{A9DB1F62-0962-46A5-BDD5-6C983587E0B9}"/>
    <cellStyle name="Normal 24 3" xfId="4427" xr:uid="{77AE8388-5B29-42DE-B63B-237B413AAB30}"/>
    <cellStyle name="Normal 24 4" xfId="4357" xr:uid="{477649FC-0C53-4BEB-99AA-8D89A247D32C}"/>
    <cellStyle name="Normal 24 5" xfId="4573" xr:uid="{38C9DCA5-1A21-4123-9BDA-B1AC0A2C1527}"/>
    <cellStyle name="Normal 24 6" xfId="4740" xr:uid="{A5D3094E-244E-4B63-9E19-000627AFC7F2}"/>
    <cellStyle name="Normal 25" xfId="451" xr:uid="{E13F3D3C-A9ED-4CDF-9F3F-9C393D7FA753}"/>
    <cellStyle name="Normal 25 2" xfId="4360" xr:uid="{65B8E05F-D40D-4BB5-AF29-A9F0189D22FF}"/>
    <cellStyle name="Normal 25 2 2" xfId="5337" xr:uid="{FF5B4D70-CA78-4C4F-8CE2-6EE749251EA8}"/>
    <cellStyle name="Normal 25 3" xfId="4429" xr:uid="{99062299-8E35-4DCC-A771-8C0727509A78}"/>
    <cellStyle name="Normal 25 4" xfId="4359" xr:uid="{D8313122-0346-4873-B04D-4C8C4E782865}"/>
    <cellStyle name="Normal 25 5" xfId="4575" xr:uid="{B00A7E61-9711-4E0A-9FEB-3D07CC19620F}"/>
    <cellStyle name="Normal 26" xfId="2498" xr:uid="{D31A9292-0367-4EB2-ACCF-6B4F990DC4E3}"/>
    <cellStyle name="Normal 26 2" xfId="2499" xr:uid="{6EFBA220-CCDC-4AD5-B791-737247E71E08}"/>
    <cellStyle name="Normal 26 2 2" xfId="4362" xr:uid="{1B9AFEE7-3A0D-49A1-A1E9-B85219AC32FA}"/>
    <cellStyle name="Normal 26 3" xfId="4361" xr:uid="{12F5B997-88E7-41C2-9E79-42F2B2E0D8DF}"/>
    <cellStyle name="Normal 26 3 2" xfId="4436" xr:uid="{38E404F7-C2CB-4913-AF37-29573F3B2B2F}"/>
    <cellStyle name="Normal 27" xfId="2507" xr:uid="{69A177D0-998A-4D1E-858F-AE4A28AB0B3C}"/>
    <cellStyle name="Normal 27 2" xfId="4364" xr:uid="{C7EF0240-76EA-42F8-90EA-3A20D9E2292F}"/>
    <cellStyle name="Normal 27 3" xfId="4363" xr:uid="{0868A2C5-9467-413F-8CFE-6ED2EF4009AD}"/>
    <cellStyle name="Normal 27 4" xfId="4599" xr:uid="{62A90F7C-D2EF-43A6-9487-DD3B9CD88A7D}"/>
    <cellStyle name="Normal 27 5" xfId="5320" xr:uid="{4942C50E-0799-4BA7-A720-C71AD907CB55}"/>
    <cellStyle name="Normal 27 6" xfId="4589" xr:uid="{6DAD7F01-1405-40FA-B9B5-2480FB131114}"/>
    <cellStyle name="Normal 27 7" xfId="5332" xr:uid="{E1968810-7B81-4604-8439-84B6D011A951}"/>
    <cellStyle name="Normal 28" xfId="4365" xr:uid="{506F31D3-B91E-42AE-B774-0BF65ECA97C2}"/>
    <cellStyle name="Normal 28 2" xfId="4366" xr:uid="{79054D79-F566-413D-8383-B28ADB7A1F97}"/>
    <cellStyle name="Normal 28 3" xfId="4367" xr:uid="{F188C191-6007-4BC4-AE7B-EAA3358CF952}"/>
    <cellStyle name="Normal 29" xfId="4368" xr:uid="{B9A1D490-1601-4F40-9A25-B7B4940E6BD4}"/>
    <cellStyle name="Normal 29 2" xfId="4369" xr:uid="{45A17586-125E-4571-85CC-055822999F94}"/>
    <cellStyle name="Normal 3" xfId="2" xr:uid="{665067A7-73F8-4B7E-BFD2-7BB3B9468366}"/>
    <cellStyle name="Normal 3 2" xfId="81" xr:uid="{6837F88A-93D3-4634-8D65-67EFF30F6490}"/>
    <cellStyle name="Normal 3 2 2" xfId="82" xr:uid="{18ED8ABE-CAE9-4BE1-9563-5726E6C5B6B4}"/>
    <cellStyle name="Normal 3 2 2 2" xfId="288" xr:uid="{7EC2364E-7506-4D6E-8A64-CAAADB83D688}"/>
    <cellStyle name="Normal 3 2 2 2 2" xfId="4665" xr:uid="{3D925457-BC62-423F-A090-05FBE9CD33F1}"/>
    <cellStyle name="Normal 3 2 2 3" xfId="4556" xr:uid="{B60B3FD3-B217-49F0-834D-961105F8E57A}"/>
    <cellStyle name="Normal 3 2 3" xfId="83" xr:uid="{7B271BBA-CCF2-483C-A9A1-42B90D645A7E}"/>
    <cellStyle name="Normal 3 2 4" xfId="289" xr:uid="{4994E4D3-36C6-4DC0-9C1F-14844CD4A5B3}"/>
    <cellStyle name="Normal 3 2 4 2" xfId="4666" xr:uid="{E27EB1E6-B37B-488D-9558-BBBECAA425F1}"/>
    <cellStyle name="Normal 3 2 5" xfId="2506" xr:uid="{A022A7D8-AC81-4CAC-9597-B2FB2EC9972F}"/>
    <cellStyle name="Normal 3 2 5 2" xfId="4509" xr:uid="{CAE24072-DF53-4072-892D-8042BBDADC9E}"/>
    <cellStyle name="Normal 3 2 5 3" xfId="5304" xr:uid="{272C374B-A650-4F7C-9DE0-040758E9844A}"/>
    <cellStyle name="Normal 3 3" xfId="84" xr:uid="{06369FAB-3957-46F2-B097-398D68568977}"/>
    <cellStyle name="Normal 3 3 2" xfId="290" xr:uid="{24F5FCE6-C278-4837-92B7-5EB4EDE141B9}"/>
    <cellStyle name="Normal 3 3 2 2" xfId="4667" xr:uid="{B8404B13-550F-4CF4-87C3-B3A31B13BAA7}"/>
    <cellStyle name="Normal 3 3 3" xfId="4557" xr:uid="{B00D7476-CA3D-4673-A874-B919B9FAF202}"/>
    <cellStyle name="Normal 3 4" xfId="85" xr:uid="{1C5886BA-4320-446C-AA32-46D0EBD0638C}"/>
    <cellStyle name="Normal 3 4 2" xfId="2502" xr:uid="{66045E9F-259F-4CDA-A27C-625F016230BC}"/>
    <cellStyle name="Normal 3 4 2 2" xfId="4668" xr:uid="{5EF01384-3F6A-4C4B-B267-0BB8E00F3404}"/>
    <cellStyle name="Normal 3 5" xfId="2501" xr:uid="{AEE65D96-5195-4C77-A95E-81D42663DB2F}"/>
    <cellStyle name="Normal 3 5 2" xfId="4669" xr:uid="{B9884ED9-DC8F-4981-A694-8ADEFB0922A1}"/>
    <cellStyle name="Normal 3 5 3" xfId="4745" xr:uid="{88AF328A-D9C7-4393-BEE0-E034F3D29263}"/>
    <cellStyle name="Normal 3 5 4" xfId="4713" xr:uid="{58069D3F-E79D-4443-949D-576C874D6000}"/>
    <cellStyle name="Normal 3 6" xfId="4664" xr:uid="{FBBEBA2C-315B-4414-8441-2A2E45338EE3}"/>
    <cellStyle name="Normal 3 6 2" xfId="5336" xr:uid="{7D348AF7-919A-4A9C-B66C-27A1E8DAF7FC}"/>
    <cellStyle name="Normal 3 6 2 2" xfId="5333" xr:uid="{AEC7737C-4CEB-42BA-B852-241DD05C4BA0}"/>
    <cellStyle name="Normal 30" xfId="4370" xr:uid="{98C56E63-6915-436A-8593-6EA5AAA3EF5C}"/>
    <cellStyle name="Normal 30 2" xfId="4371" xr:uid="{8FF84C71-FC6C-41B0-A7CF-0B7DD150BFD8}"/>
    <cellStyle name="Normal 31" xfId="4372" xr:uid="{7823634F-8B38-4A8D-A8AB-96B2D7AB8CC4}"/>
    <cellStyle name="Normal 31 2" xfId="4373" xr:uid="{32C0D2BC-D589-4938-BA52-3A0ACA6CE62F}"/>
    <cellStyle name="Normal 32" xfId="4374" xr:uid="{052185AB-CA6E-4D5A-8E60-6394DAC64C92}"/>
    <cellStyle name="Normal 33" xfId="4375" xr:uid="{6C60D45D-C0A5-4379-BD60-341E9111817C}"/>
    <cellStyle name="Normal 33 2" xfId="4376" xr:uid="{C188A63D-A563-4D31-9FE7-F8F819529C7C}"/>
    <cellStyle name="Normal 34" xfId="4377" xr:uid="{1A390694-1F26-43C1-829E-2A3671F31CA7}"/>
    <cellStyle name="Normal 34 2" xfId="4378" xr:uid="{C5E1CFA8-87B7-4B22-8458-6C857493462C}"/>
    <cellStyle name="Normal 35" xfId="4379" xr:uid="{1E6BAD51-DC2E-4D08-99FE-5BA5ADC83EDA}"/>
    <cellStyle name="Normal 35 2" xfId="4380" xr:uid="{A3D4D638-3A73-4294-A916-7C996538808A}"/>
    <cellStyle name="Normal 36" xfId="4381" xr:uid="{E4745098-8241-4853-81F8-A399924D6112}"/>
    <cellStyle name="Normal 36 2" xfId="4382" xr:uid="{1CA9144D-278A-4B24-8E83-10F814C6CEB7}"/>
    <cellStyle name="Normal 37" xfId="4383" xr:uid="{50D9D2CB-9A89-4626-9893-151EB55B25E6}"/>
    <cellStyle name="Normal 37 2" xfId="4384" xr:uid="{12FE32DC-4748-4007-8961-D2BE0D55E242}"/>
    <cellStyle name="Normal 38" xfId="4385" xr:uid="{9DE15119-215B-4B57-9442-348487A9E9D5}"/>
    <cellStyle name="Normal 38 2" xfId="4386" xr:uid="{40C3FDA0-ACD0-4070-9E08-E48573A038BC}"/>
    <cellStyle name="Normal 39" xfId="4387" xr:uid="{A1F05086-B4C8-44C2-8CC0-6416966F39D1}"/>
    <cellStyle name="Normal 39 2" xfId="4388" xr:uid="{AFE65B57-0032-46C9-AEBD-BAE297F7589B}"/>
    <cellStyle name="Normal 39 2 2" xfId="4389" xr:uid="{F72AB407-966D-4DD2-9A5C-F7C219C9266A}"/>
    <cellStyle name="Normal 39 3" xfId="4390" xr:uid="{589CBC01-7C96-474B-9354-36C31E8A895F}"/>
    <cellStyle name="Normal 4" xfId="86" xr:uid="{317D4254-34ED-4EA7-9BA8-935F9DA092E0}"/>
    <cellStyle name="Normal 4 2" xfId="87" xr:uid="{F6B56EF1-7B5D-4450-9B07-2B4AC96295D7}"/>
    <cellStyle name="Normal 4 2 2" xfId="88" xr:uid="{E1F206C1-6611-4CF0-B5A1-AC04CB81C6FB}"/>
    <cellStyle name="Normal 4 2 2 2" xfId="445" xr:uid="{B0B01AE7-A888-409D-B310-FF16A44B60A0}"/>
    <cellStyle name="Normal 4 2 2 3" xfId="2807" xr:uid="{25217B0C-3EED-4D36-944D-8F6B75BA877C}"/>
    <cellStyle name="Normal 4 2 2 4" xfId="2808" xr:uid="{A817B245-0026-4BE7-A86A-F21E16D11C30}"/>
    <cellStyle name="Normal 4 2 2 4 2" xfId="2809" xr:uid="{A6A061AF-F37F-4701-A3F6-60FD549BF87F}"/>
    <cellStyle name="Normal 4 2 2 4 3" xfId="2810" xr:uid="{70E15DEB-7C69-43F0-BA1D-F5AB8DBA6CA9}"/>
    <cellStyle name="Normal 4 2 2 4 3 2" xfId="2811" xr:uid="{C363AAB8-C98A-4DAD-99D9-C64BE3BD8E66}"/>
    <cellStyle name="Normal 4 2 2 4 3 3" xfId="4312" xr:uid="{E98062C1-4A9F-4E72-B739-7DD5833EF8E5}"/>
    <cellStyle name="Normal 4 2 3" xfId="2493" xr:uid="{0CC6BD96-166E-431F-A954-571C0922D8EF}"/>
    <cellStyle name="Normal 4 2 3 2" xfId="2504" xr:uid="{587414AF-D49A-4ACF-8CBD-3920377272FD}"/>
    <cellStyle name="Normal 4 2 3 2 2" xfId="4462" xr:uid="{A46D222F-60D4-49F2-BC11-E963026D9C71}"/>
    <cellStyle name="Normal 4 2 3 3" xfId="4463" xr:uid="{4AB0E105-CAD0-45DC-8760-8FA52A915DE1}"/>
    <cellStyle name="Normal 4 2 3 3 2" xfId="4464" xr:uid="{6AACC3D2-7B0F-408E-BA5E-76527D446EDA}"/>
    <cellStyle name="Normal 4 2 3 4" xfId="4465" xr:uid="{38C90B2E-58F1-4E9E-87A4-5AA7CD574ECB}"/>
    <cellStyle name="Normal 4 2 3 5" xfId="4466" xr:uid="{57282EA6-413D-4D39-93A2-84EBB9B73B18}"/>
    <cellStyle name="Normal 4 2 4" xfId="2494" xr:uid="{7BFF4044-0663-407C-8354-663581EFF9E3}"/>
    <cellStyle name="Normal 4 2 4 2" xfId="4392" xr:uid="{6F1A4388-1AF9-40A4-A066-53854540111F}"/>
    <cellStyle name="Normal 4 2 4 2 2" xfId="4467" xr:uid="{D8801F6B-A2FC-432A-931C-1179A5583C4B}"/>
    <cellStyle name="Normal 4 2 4 2 3" xfId="4694" xr:uid="{4B447D61-898C-482F-B43A-5D5CA187A1DB}"/>
    <cellStyle name="Normal 4 2 4 2 4" xfId="4613" xr:uid="{0625EA2D-32CB-4603-A6ED-E5BC5BBCCF9A}"/>
    <cellStyle name="Normal 4 2 4 3" xfId="4576" xr:uid="{469E0F30-F466-4316-B5BA-58DF1F1693AB}"/>
    <cellStyle name="Normal 4 2 4 4" xfId="4714" xr:uid="{F604B075-C68B-48B6-A1F7-01CB07BB0DDC}"/>
    <cellStyle name="Normal 4 2 5" xfId="1168" xr:uid="{F1AB1E20-8808-43B8-811D-A1A1FEBC188E}"/>
    <cellStyle name="Normal 4 2 6" xfId="4558" xr:uid="{4BB35558-B116-49BF-AD69-6CAFA508891A}"/>
    <cellStyle name="Normal 4 3" xfId="528" xr:uid="{E30AA4F7-E8AE-4B09-9F69-D52998467B77}"/>
    <cellStyle name="Normal 4 3 2" xfId="1170" xr:uid="{3A361D39-B601-45B6-A0DB-279F8B7133C1}"/>
    <cellStyle name="Normal 4 3 2 2" xfId="1171" xr:uid="{959ABCC2-915A-4E20-AC66-0FAEEE5161F7}"/>
    <cellStyle name="Normal 4 3 2 3" xfId="1172" xr:uid="{4ADDD6FC-4FA0-45E7-A2FE-C817BD5A04BF}"/>
    <cellStyle name="Normal 4 3 3" xfId="1169" xr:uid="{2BA6A810-E121-4D4D-9CF6-D8BEA7CDBCA8}"/>
    <cellStyle name="Normal 4 3 3 2" xfId="4434" xr:uid="{89B424CE-85FA-4F4D-984C-A588F4036D83}"/>
    <cellStyle name="Normal 4 3 4" xfId="2812" xr:uid="{847EFF87-970D-4F38-AC2F-9683C6E073D1}"/>
    <cellStyle name="Normal 4 3 5" xfId="2813" xr:uid="{8091FCFC-1EC1-4E6F-876F-9DE3BEE742EA}"/>
    <cellStyle name="Normal 4 3 5 2" xfId="2814" xr:uid="{CACB036B-7EA1-4E71-A859-E4DF2ADF4CE6}"/>
    <cellStyle name="Normal 4 3 5 3" xfId="2815" xr:uid="{A7266337-2EC5-4450-B128-29344B139EEA}"/>
    <cellStyle name="Normal 4 3 5 3 2" xfId="2816" xr:uid="{6615FDBF-9569-4CE1-9804-EA78D7C85F45}"/>
    <cellStyle name="Normal 4 3 5 3 3" xfId="4311" xr:uid="{85156B2E-BDCF-45C7-8BF8-94A72F57A09E}"/>
    <cellStyle name="Normal 4 3 6" xfId="4314" xr:uid="{9D43C9C9-1E22-4A6E-B7FB-594C4CA3328B}"/>
    <cellStyle name="Normal 4 4" xfId="453" xr:uid="{947CD76D-B3E1-4DF5-8A9E-981C1515D2A2}"/>
    <cellStyle name="Normal 4 4 2" xfId="2495" xr:uid="{BC333D1B-EFAC-4C0C-9634-73CE4D7509F7}"/>
    <cellStyle name="Normal 4 4 3" xfId="2503" xr:uid="{2CB12A3F-AD5F-4B96-B94C-F4252293944B}"/>
    <cellStyle name="Normal 4 4 3 2" xfId="4317" xr:uid="{437A962D-CA73-4005-9C1C-6E16FA03D6C4}"/>
    <cellStyle name="Normal 4 4 3 3" xfId="4316" xr:uid="{413C1A48-E1F8-4684-AFDF-E39CA78BD522}"/>
    <cellStyle name="Normal 4 4 4" xfId="4747" xr:uid="{7924EF74-C19F-4894-8189-EFFBE9EC3C83}"/>
    <cellStyle name="Normal 4 5" xfId="2496" xr:uid="{FFED6E5E-DB94-4A35-B763-D0B5F0EB8502}"/>
    <cellStyle name="Normal 4 5 2" xfId="4391" xr:uid="{E3550C1A-1297-40C5-818F-4AF66FD520B4}"/>
    <cellStyle name="Normal 4 6" xfId="2497" xr:uid="{AD1C2581-65CA-4520-ABA9-7675A359C524}"/>
    <cellStyle name="Normal 4 7" xfId="900" xr:uid="{4D559419-AAEF-4C0E-93E8-910A0B483A0D}"/>
    <cellStyle name="Normal 40" xfId="4393" xr:uid="{40C16E42-4CEF-4B49-AAB1-A0E57422DE4A}"/>
    <cellStyle name="Normal 40 2" xfId="4394" xr:uid="{1BD35386-175D-4241-8759-A9A547DDFB44}"/>
    <cellStyle name="Normal 40 2 2" xfId="4395" xr:uid="{420B72CB-C5BD-4C35-805E-A1FAD8126701}"/>
    <cellStyle name="Normal 40 3" xfId="4396" xr:uid="{D62D21B3-6A0A-4178-943D-118E23B0CFD0}"/>
    <cellStyle name="Normal 41" xfId="4397" xr:uid="{C1EC11A2-F380-4D89-BB15-86C24F707FDA}"/>
    <cellStyle name="Normal 41 2" xfId="4398" xr:uid="{B763440F-249B-4380-8ACC-707B2173F873}"/>
    <cellStyle name="Normal 42" xfId="4399" xr:uid="{027CB575-F8FD-479E-9116-5CC0898280EB}"/>
    <cellStyle name="Normal 42 2" xfId="4400" xr:uid="{25F78E05-C7B3-445A-B1B6-2ECB1B8D0637}"/>
    <cellStyle name="Normal 43" xfId="4401" xr:uid="{5B29C399-675C-4B72-AB5C-D73EE6812D1C}"/>
    <cellStyle name="Normal 43 2" xfId="4402" xr:uid="{2BA7BF6E-D4AF-4ED2-A782-FE13484A79C5}"/>
    <cellStyle name="Normal 44" xfId="4412" xr:uid="{9591B5E0-0806-489F-9FBC-8C839924C29E}"/>
    <cellStyle name="Normal 44 2" xfId="4413" xr:uid="{A4812FE9-3378-45CF-BE7B-35F8FE1FD8A3}"/>
    <cellStyle name="Normal 45" xfId="4674" xr:uid="{EC6B370E-979B-4389-AD2A-4D887DE3A8B8}"/>
    <cellStyle name="Normal 45 2" xfId="5324" xr:uid="{D7B11ED4-EB0E-4008-8BFE-FFE11BAA4606}"/>
    <cellStyle name="Normal 45 3" xfId="5323" xr:uid="{52A52C1A-0566-4441-8BA4-FCBDD10D6E4A}"/>
    <cellStyle name="Normal 5" xfId="89" xr:uid="{2AE8B9E0-C127-4CEB-B001-E8A771BACCC8}"/>
    <cellStyle name="Normal 5 10" xfId="291" xr:uid="{5D7E6738-256B-471A-81D3-CBF5623FA5B2}"/>
    <cellStyle name="Normal 5 10 2" xfId="529" xr:uid="{06295865-EDED-4467-A23C-D6458FB6DD1F}"/>
    <cellStyle name="Normal 5 10 2 2" xfId="1173" xr:uid="{A0BBA3DE-FE0A-4232-BBF5-B793DED63D88}"/>
    <cellStyle name="Normal 5 10 2 3" xfId="2817" xr:uid="{FEC2336E-1DF9-4198-9770-B23621C37D11}"/>
    <cellStyle name="Normal 5 10 2 4" xfId="2818" xr:uid="{62412372-2B38-4FD3-877E-E2464DC91D9C}"/>
    <cellStyle name="Normal 5 10 3" xfId="1174" xr:uid="{3EDE29C3-B4A7-40A2-BC27-7E37DA0940E2}"/>
    <cellStyle name="Normal 5 10 3 2" xfId="2819" xr:uid="{B025D354-1142-406E-BB77-46904D5EB3DF}"/>
    <cellStyle name="Normal 5 10 3 3" xfId="2820" xr:uid="{4B53BDC6-25E9-43CA-9F22-27C125A32C15}"/>
    <cellStyle name="Normal 5 10 3 4" xfId="2821" xr:uid="{F9CBBBDD-595B-4182-84A8-5954EB184A76}"/>
    <cellStyle name="Normal 5 10 4" xfId="2822" xr:uid="{BC4682EF-FF73-4EBF-AB27-9DC80D8C2AAE}"/>
    <cellStyle name="Normal 5 10 5" xfId="2823" xr:uid="{1CF2BE1A-06AF-452D-88DE-B3F24633EF47}"/>
    <cellStyle name="Normal 5 10 6" xfId="2824" xr:uid="{32B3F61B-D09B-4676-AC0A-3E6A24599D09}"/>
    <cellStyle name="Normal 5 11" xfId="292" xr:uid="{058BD5CB-6033-40BA-B99F-B7C682F3B25B}"/>
    <cellStyle name="Normal 5 11 2" xfId="1175" xr:uid="{22D968C1-63C1-438E-A171-34F46404BB68}"/>
    <cellStyle name="Normal 5 11 2 2" xfId="2825" xr:uid="{535F2C2B-F4E3-4764-84F4-C12E5109C00E}"/>
    <cellStyle name="Normal 5 11 2 2 2" xfId="4403" xr:uid="{92108F51-AB97-4D1C-ADC2-F61782EDE78A}"/>
    <cellStyle name="Normal 5 11 2 2 3" xfId="4681" xr:uid="{911C52C9-C59A-4C83-B05A-4A160D991566}"/>
    <cellStyle name="Normal 5 11 2 3" xfId="2826" xr:uid="{4D6B3F41-B627-4789-A30C-032FD22C8E7A}"/>
    <cellStyle name="Normal 5 11 2 4" xfId="2827" xr:uid="{16BEDA2B-6EBF-4314-9599-4C92ACFF0FF5}"/>
    <cellStyle name="Normal 5 11 3" xfId="2828" xr:uid="{D36265A3-E38C-44E7-BEDC-B3F1D54121C9}"/>
    <cellStyle name="Normal 5 11 4" xfId="2829" xr:uid="{2B109E1E-99AD-4555-893D-31352FC44094}"/>
    <cellStyle name="Normal 5 11 4 2" xfId="4577" xr:uid="{8DCB678C-0DD9-4D3D-B328-1AA383C47426}"/>
    <cellStyle name="Normal 5 11 4 3" xfId="4682" xr:uid="{13A17BF3-F114-4ACA-82EF-CD5348C827CD}"/>
    <cellStyle name="Normal 5 11 4 4" xfId="4606" xr:uid="{C68BB342-E1D3-4307-BF29-3A87047030F2}"/>
    <cellStyle name="Normal 5 11 5" xfId="2830" xr:uid="{EA82BE39-FCD9-4460-96A4-3D7505686374}"/>
    <cellStyle name="Normal 5 12" xfId="1176" xr:uid="{665C3474-60E6-4CF3-9011-F6AF9F4EF73F}"/>
    <cellStyle name="Normal 5 12 2" xfId="2831" xr:uid="{F400DA63-9CFC-4D75-A8EC-479A314432E2}"/>
    <cellStyle name="Normal 5 12 3" xfId="2832" xr:uid="{0DCF85A3-B378-4782-9396-881E56263E0B}"/>
    <cellStyle name="Normal 5 12 4" xfId="2833" xr:uid="{50A0DF9E-87FD-4C59-B326-127E091AD9D1}"/>
    <cellStyle name="Normal 5 13" xfId="901" xr:uid="{DE426DEB-AB6A-4DEE-8631-DA2FA4DD1EF7}"/>
    <cellStyle name="Normal 5 13 2" xfId="2834" xr:uid="{132C7C2E-23B3-4E65-AE79-6E169355C773}"/>
    <cellStyle name="Normal 5 13 3" xfId="2835" xr:uid="{F8203813-75C6-4CE3-984B-86AAF5628D65}"/>
    <cellStyle name="Normal 5 13 4" xfId="2836" xr:uid="{9F6C035F-1D48-476B-8CAE-C29941C260CF}"/>
    <cellStyle name="Normal 5 14" xfId="2837" xr:uid="{96A4EC0A-9B4B-4722-8AF1-1B5D201883E6}"/>
    <cellStyle name="Normal 5 14 2" xfId="2838" xr:uid="{D8C4B91C-8EC6-4622-B3F3-FB92BC7C55E7}"/>
    <cellStyle name="Normal 5 15" xfId="2839" xr:uid="{E6E83EAD-36DF-4FCA-8DE5-9CA59C741F1E}"/>
    <cellStyle name="Normal 5 16" xfId="2840" xr:uid="{1049D87A-A29F-4A33-80F6-71A6A15392CB}"/>
    <cellStyle name="Normal 5 17" xfId="2841" xr:uid="{1549ABCC-CB2B-4A10-B139-5B194114BF57}"/>
    <cellStyle name="Normal 5 2" xfId="90" xr:uid="{78CCF485-0C39-4AAA-9C93-9E4CC899C414}"/>
    <cellStyle name="Normal 5 2 2" xfId="187" xr:uid="{B0D8A3A0-14E6-47F2-9F96-630DCB27C5E3}"/>
    <cellStyle name="Normal 5 2 2 2" xfId="188" xr:uid="{B3BDEA15-4632-47DB-A55C-DAA907A1A3E9}"/>
    <cellStyle name="Normal 5 2 2 2 2" xfId="189" xr:uid="{28243F15-B198-4962-BF70-CE7A76F6CC98}"/>
    <cellStyle name="Normal 5 2 2 2 2 2" xfId="190" xr:uid="{A359FB68-EC29-4813-B007-3F4CB1A1EBFA}"/>
    <cellStyle name="Normal 5 2 2 2 3" xfId="191" xr:uid="{EAD6D2D0-C8D2-4586-ABD0-8A0BDC006395}"/>
    <cellStyle name="Normal 5 2 2 2 4" xfId="4670" xr:uid="{6C69FFF1-B006-4CFD-A68E-D20FFF209C34}"/>
    <cellStyle name="Normal 5 2 2 2 5" xfId="5300" xr:uid="{395A74FB-2850-46DC-9686-EF5B5BA27D9C}"/>
    <cellStyle name="Normal 5 2 2 3" xfId="192" xr:uid="{82D88B4E-770B-4F8C-A6F9-9B27ECEA9DEE}"/>
    <cellStyle name="Normal 5 2 2 3 2" xfId="193" xr:uid="{1742E32A-E4AC-41EA-8EE5-ADEF0E19FCC0}"/>
    <cellStyle name="Normal 5 2 2 4" xfId="194" xr:uid="{C5C9EBCC-E154-4522-85E1-A6A58943A349}"/>
    <cellStyle name="Normal 5 2 2 5" xfId="293" xr:uid="{101F7BC8-EAC0-4885-A88B-32AF9CA028A3}"/>
    <cellStyle name="Normal 5 2 2 6" xfId="4596" xr:uid="{EE7665E7-C480-4BA3-A5D0-FAC8D61766AD}"/>
    <cellStyle name="Normal 5 2 2 7" xfId="5329" xr:uid="{4ED9D22B-75A7-4DE7-B949-FA91B73349C3}"/>
    <cellStyle name="Normal 5 2 3" xfId="195" xr:uid="{46F98DB1-BA82-412F-94FE-6C91B8EDC884}"/>
    <cellStyle name="Normal 5 2 3 2" xfId="196" xr:uid="{B337363E-9E06-4104-AC3B-A42D8908C0FB}"/>
    <cellStyle name="Normal 5 2 3 2 2" xfId="197" xr:uid="{89181761-E7D7-485B-883A-6C463E93E65A}"/>
    <cellStyle name="Normal 5 2 3 2 3" xfId="4559" xr:uid="{C2B16389-00D0-4530-B319-D3F256B24978}"/>
    <cellStyle name="Normal 5 2 3 2 4" xfId="5301" xr:uid="{92F9D727-C64E-4AFC-A770-3D89B2D1B69D}"/>
    <cellStyle name="Normal 5 2 3 3" xfId="198" xr:uid="{FA4EBEE2-6947-4DAB-9A28-0497FB17549E}"/>
    <cellStyle name="Normal 5 2 3 3 2" xfId="4742" xr:uid="{B385F482-20AC-4368-AAB5-0C95CA6861FD}"/>
    <cellStyle name="Normal 5 2 3 4" xfId="4404" xr:uid="{849888E7-8D06-4B41-859A-7C8BCD69DDAF}"/>
    <cellStyle name="Normal 5 2 3 4 2" xfId="4715" xr:uid="{C9341864-48E5-482C-BF75-E62591D55F74}"/>
    <cellStyle name="Normal 5 2 3 5" xfId="4597" xr:uid="{5BC6D0F9-E964-4325-8A72-51AD928158FF}"/>
    <cellStyle name="Normal 5 2 3 6" xfId="5321" xr:uid="{D81EAF3F-EE0D-4219-9F37-1E7F60909862}"/>
    <cellStyle name="Normal 5 2 3 7" xfId="5330" xr:uid="{1C88B799-A4D2-4268-8EAD-2413959B1FC0}"/>
    <cellStyle name="Normal 5 2 4" xfId="199" xr:uid="{8DF60DB6-9E23-47B9-948B-CA3CE6AD01FC}"/>
    <cellStyle name="Normal 5 2 4 2" xfId="200" xr:uid="{54656DF5-4AFC-4617-9830-87744B3C8ED0}"/>
    <cellStyle name="Normal 5 2 5" xfId="201" xr:uid="{27A9B6B4-9F2D-437B-A59C-7FD2D7E5268D}"/>
    <cellStyle name="Normal 5 2 6" xfId="186" xr:uid="{498D522B-3C1C-4B5B-B2B6-FCF05591D6F3}"/>
    <cellStyle name="Normal 5 3" xfId="91" xr:uid="{1F1A7DD2-B814-424E-AB6C-CD8CA92024CD}"/>
    <cellStyle name="Normal 5 3 2" xfId="4406" xr:uid="{60A16368-5E48-4A64-B039-FF33DDC2E256}"/>
    <cellStyle name="Normal 5 3 3" xfId="4405" xr:uid="{41C4CBEC-DAD3-4764-8B33-36BBA92A2F90}"/>
    <cellStyle name="Normal 5 4" xfId="92" xr:uid="{E54E801C-C47D-420C-9CB4-C6473C956BA9}"/>
    <cellStyle name="Normal 5 4 10" xfId="2842" xr:uid="{69B777A2-4235-4E54-A1A1-5FB50C66FDD2}"/>
    <cellStyle name="Normal 5 4 11" xfId="2843" xr:uid="{837EE67F-3BE1-42D1-929F-F47249FC8685}"/>
    <cellStyle name="Normal 5 4 2" xfId="93" xr:uid="{D27D9124-C34F-46BC-B2EA-5B33D166E4AF}"/>
    <cellStyle name="Normal 5 4 2 2" xfId="94" xr:uid="{0B006FA2-AF29-4DBA-95C0-DE487C26E13A}"/>
    <cellStyle name="Normal 5 4 2 2 2" xfId="294" xr:uid="{A251596F-9701-4F9C-8A40-50873BE83725}"/>
    <cellStyle name="Normal 5 4 2 2 2 2" xfId="530" xr:uid="{3E19330A-B4E9-45FE-A535-E2D02AE56701}"/>
    <cellStyle name="Normal 5 4 2 2 2 2 2" xfId="531" xr:uid="{9B7213F0-6F0F-46AA-AC00-DE5675DE4C3C}"/>
    <cellStyle name="Normal 5 4 2 2 2 2 2 2" xfId="1177" xr:uid="{EDBC4610-4518-49C4-BE5E-2F7A3F1FBF45}"/>
    <cellStyle name="Normal 5 4 2 2 2 2 2 2 2" xfId="1178" xr:uid="{3FAB5AD7-B031-4FDF-9609-4C29A04D1BDE}"/>
    <cellStyle name="Normal 5 4 2 2 2 2 2 3" xfId="1179" xr:uid="{114EB95B-6A43-4181-9586-9C0C3E5BF913}"/>
    <cellStyle name="Normal 5 4 2 2 2 2 3" xfId="1180" xr:uid="{CD29C7E4-15F0-43D8-A95E-5621C3AB722F}"/>
    <cellStyle name="Normal 5 4 2 2 2 2 3 2" xfId="1181" xr:uid="{F57C18ED-7212-466B-AFFB-A2C2065785E0}"/>
    <cellStyle name="Normal 5 4 2 2 2 2 4" xfId="1182" xr:uid="{63CC0C47-8C52-4989-A6A4-1DA903A63ABE}"/>
    <cellStyle name="Normal 5 4 2 2 2 3" xfId="532" xr:uid="{778B3BED-BAEF-4932-9CED-730E11EBD5EB}"/>
    <cellStyle name="Normal 5 4 2 2 2 3 2" xfId="1183" xr:uid="{5CBBCC23-42F0-4DC6-92AE-C32B124BC457}"/>
    <cellStyle name="Normal 5 4 2 2 2 3 2 2" xfId="1184" xr:uid="{C8CA26F1-2D49-4E24-B76B-1C63F2E7D7D4}"/>
    <cellStyle name="Normal 5 4 2 2 2 3 3" xfId="1185" xr:uid="{28206E36-E362-4799-9062-6CDE44BA7A71}"/>
    <cellStyle name="Normal 5 4 2 2 2 3 4" xfId="2844" xr:uid="{B3F60542-7A60-4EB3-A9F8-6E26C56B05C4}"/>
    <cellStyle name="Normal 5 4 2 2 2 4" xfId="1186" xr:uid="{94CFE2D7-A808-4B18-98B3-873A76D989EB}"/>
    <cellStyle name="Normal 5 4 2 2 2 4 2" xfId="1187" xr:uid="{08B1C285-A88B-40BC-BA40-0F95E3E91BAB}"/>
    <cellStyle name="Normal 5 4 2 2 2 5" xfId="1188" xr:uid="{029153A5-911C-4CFE-8E86-1D4F2A91B4CC}"/>
    <cellStyle name="Normal 5 4 2 2 2 6" xfId="2845" xr:uid="{5EFE7FDA-5CA0-400E-9230-0536DF102786}"/>
    <cellStyle name="Normal 5 4 2 2 3" xfId="295" xr:uid="{3752E6DC-2FDB-40AE-89AE-69258CD214BD}"/>
    <cellStyle name="Normal 5 4 2 2 3 2" xfId="533" xr:uid="{41E606E2-9ECC-4442-B7B7-FAEC42FFEC9B}"/>
    <cellStyle name="Normal 5 4 2 2 3 2 2" xfId="534" xr:uid="{236204D2-B0FC-4CDA-9000-786D93DBB713}"/>
    <cellStyle name="Normal 5 4 2 2 3 2 2 2" xfId="1189" xr:uid="{2155B26E-94AD-44C9-BCB2-05BED5FB0F8C}"/>
    <cellStyle name="Normal 5 4 2 2 3 2 2 2 2" xfId="1190" xr:uid="{941B4404-0420-49BF-8BFB-4322264C5FE9}"/>
    <cellStyle name="Normal 5 4 2 2 3 2 2 3" xfId="1191" xr:uid="{9A0EEF3C-D5F5-458E-8341-FA3E9B0712F6}"/>
    <cellStyle name="Normal 5 4 2 2 3 2 3" xfId="1192" xr:uid="{B80E71C6-9692-498A-BF68-923B35E25408}"/>
    <cellStyle name="Normal 5 4 2 2 3 2 3 2" xfId="1193" xr:uid="{99E4B548-A604-45B5-AF27-92F32C493C99}"/>
    <cellStyle name="Normal 5 4 2 2 3 2 4" xfId="1194" xr:uid="{1C2F3784-0C33-4C93-8B21-6845C2C5A2E1}"/>
    <cellStyle name="Normal 5 4 2 2 3 3" xfId="535" xr:uid="{70092641-6B57-45ED-A53C-0D7A9E4B6F55}"/>
    <cellStyle name="Normal 5 4 2 2 3 3 2" xfId="1195" xr:uid="{7FBAC4F0-F942-42A0-8AAF-7B2B320E2A01}"/>
    <cellStyle name="Normal 5 4 2 2 3 3 2 2" xfId="1196" xr:uid="{453EA0BA-FC4B-48BA-B55D-40EF5AF53AAC}"/>
    <cellStyle name="Normal 5 4 2 2 3 3 3" xfId="1197" xr:uid="{499F51D4-D484-4647-AC74-BC2F2B34B6AA}"/>
    <cellStyle name="Normal 5 4 2 2 3 4" xfId="1198" xr:uid="{7961E58B-ACAA-494B-86F5-CD8FBC92059E}"/>
    <cellStyle name="Normal 5 4 2 2 3 4 2" xfId="1199" xr:uid="{15A54C05-A767-495E-97CB-F493F7395AE6}"/>
    <cellStyle name="Normal 5 4 2 2 3 5" xfId="1200" xr:uid="{44A90940-B509-4AC6-B614-6C5B86AF7E5E}"/>
    <cellStyle name="Normal 5 4 2 2 4" xfId="536" xr:uid="{9C7FACC5-969A-4B2D-8734-683306183204}"/>
    <cellStyle name="Normal 5 4 2 2 4 2" xfId="537" xr:uid="{96D3AA2E-B2B1-46A6-92FB-AAB52A592782}"/>
    <cellStyle name="Normal 5 4 2 2 4 2 2" xfId="1201" xr:uid="{389FCFCC-18A3-4A07-AC9A-7A134300F7CB}"/>
    <cellStyle name="Normal 5 4 2 2 4 2 2 2" xfId="1202" xr:uid="{FAA5712A-0CA6-4A87-886F-B05DF8D93702}"/>
    <cellStyle name="Normal 5 4 2 2 4 2 3" xfId="1203" xr:uid="{1BD17C40-66E4-4CC4-BA1F-E6CD140961F1}"/>
    <cellStyle name="Normal 5 4 2 2 4 3" xfId="1204" xr:uid="{DCDBDDC7-6850-4C77-8900-87402BD90316}"/>
    <cellStyle name="Normal 5 4 2 2 4 3 2" xfId="1205" xr:uid="{66264454-7011-47BD-AC11-F1A9BF22FFCC}"/>
    <cellStyle name="Normal 5 4 2 2 4 4" xfId="1206" xr:uid="{7EB2939B-A9BF-41A6-824F-285E2045C6B9}"/>
    <cellStyle name="Normal 5 4 2 2 5" xfId="538" xr:uid="{3AF9F5BC-7D6D-4EC8-A32E-2199D5AA4B9C}"/>
    <cellStyle name="Normal 5 4 2 2 5 2" xfId="1207" xr:uid="{A6B11E39-F86D-4A6E-8BCA-D742C9A20986}"/>
    <cellStyle name="Normal 5 4 2 2 5 2 2" xfId="1208" xr:uid="{8BD18ADA-D0E2-410F-9CBD-EB797B53E60F}"/>
    <cellStyle name="Normal 5 4 2 2 5 3" xfId="1209" xr:uid="{8E48C061-E02C-48C7-A025-EB38620C51AF}"/>
    <cellStyle name="Normal 5 4 2 2 5 4" xfId="2846" xr:uid="{F6C4A2DA-737C-4C16-8EF6-712AF1B6CAFA}"/>
    <cellStyle name="Normal 5 4 2 2 6" xfId="1210" xr:uid="{4318A28E-C87A-4D95-ADC0-762D16A56A17}"/>
    <cellStyle name="Normal 5 4 2 2 6 2" xfId="1211" xr:uid="{9FFFB15A-EAD0-4276-A527-4ACB996C9401}"/>
    <cellStyle name="Normal 5 4 2 2 7" xfId="1212" xr:uid="{B7601330-354C-439F-A1FE-C06948D23541}"/>
    <cellStyle name="Normal 5 4 2 2 8" xfId="2847" xr:uid="{A10C5DE2-3D0E-499C-A0A6-48AEE0B5268E}"/>
    <cellStyle name="Normal 5 4 2 3" xfId="296" xr:uid="{374BEF2E-8E65-4CA6-A9FE-5BEF545C861A}"/>
    <cellStyle name="Normal 5 4 2 3 2" xfId="539" xr:uid="{024AA568-57C8-4FF8-9E60-439B0F3505C3}"/>
    <cellStyle name="Normal 5 4 2 3 2 2" xfId="540" xr:uid="{5EF0719E-25DB-4E90-83F9-95051A4F2AAC}"/>
    <cellStyle name="Normal 5 4 2 3 2 2 2" xfId="1213" xr:uid="{45E42313-D909-494B-8AE6-131CE297F455}"/>
    <cellStyle name="Normal 5 4 2 3 2 2 2 2" xfId="1214" xr:uid="{CE363B38-6804-4CD7-BB88-7AF0FB907287}"/>
    <cellStyle name="Normal 5 4 2 3 2 2 3" xfId="1215" xr:uid="{19C83E76-49DC-4D31-99B7-3C7A912EB14B}"/>
    <cellStyle name="Normal 5 4 2 3 2 3" xfId="1216" xr:uid="{94501F5C-47FC-4538-948D-89A9D6966D8D}"/>
    <cellStyle name="Normal 5 4 2 3 2 3 2" xfId="1217" xr:uid="{178D0AA5-D294-438D-8E2C-C06CFFE12856}"/>
    <cellStyle name="Normal 5 4 2 3 2 4" xfId="1218" xr:uid="{A0AAF8E7-86F9-4ED4-84DD-6EBF0AA7B164}"/>
    <cellStyle name="Normal 5 4 2 3 3" xfId="541" xr:uid="{DF07BDF7-974B-4B65-97DE-905A5F9A03B9}"/>
    <cellStyle name="Normal 5 4 2 3 3 2" xfId="1219" xr:uid="{9DFB01C8-A030-4BD6-9C4B-FC3EE7858D00}"/>
    <cellStyle name="Normal 5 4 2 3 3 2 2" xfId="1220" xr:uid="{A29A7933-5DEA-436C-874E-294AFBD78877}"/>
    <cellStyle name="Normal 5 4 2 3 3 3" xfId="1221" xr:uid="{5B8070D0-7AF5-481E-BAAB-1AD40C15D08F}"/>
    <cellStyle name="Normal 5 4 2 3 3 4" xfId="2848" xr:uid="{D7839BD3-E386-4810-989D-82A4603EDE76}"/>
    <cellStyle name="Normal 5 4 2 3 4" xfId="1222" xr:uid="{0AAFDDE1-5300-490B-BBE3-63D1C7073991}"/>
    <cellStyle name="Normal 5 4 2 3 4 2" xfId="1223" xr:uid="{CD1760DD-9CA7-4FA2-B8D1-FAAA539428DD}"/>
    <cellStyle name="Normal 5 4 2 3 5" xfId="1224" xr:uid="{B21C4C53-D8CF-423C-9DC8-E3E7766157D8}"/>
    <cellStyle name="Normal 5 4 2 3 6" xfId="2849" xr:uid="{FDA187EC-3CFD-4627-8394-72838A7926EE}"/>
    <cellStyle name="Normal 5 4 2 4" xfId="297" xr:uid="{EA9CB263-A377-48E6-B544-4DBFD263316D}"/>
    <cellStyle name="Normal 5 4 2 4 2" xfId="542" xr:uid="{E0C9FEB7-A7F2-4B8C-A730-C3C09A07FFAD}"/>
    <cellStyle name="Normal 5 4 2 4 2 2" xfId="543" xr:uid="{7B736096-9B1E-408F-9E7C-2A2EE0967429}"/>
    <cellStyle name="Normal 5 4 2 4 2 2 2" xfId="1225" xr:uid="{F0F61C94-AC9E-4D53-9203-1D9418051D52}"/>
    <cellStyle name="Normal 5 4 2 4 2 2 2 2" xfId="1226" xr:uid="{91D02A74-3E49-42C0-9234-869D367D17E8}"/>
    <cellStyle name="Normal 5 4 2 4 2 2 3" xfId="1227" xr:uid="{AB583A45-8953-47A4-8AC8-53E917AA35C5}"/>
    <cellStyle name="Normal 5 4 2 4 2 3" xfId="1228" xr:uid="{FF11A4E7-DAFC-4CC3-B9BC-2E5CEF216339}"/>
    <cellStyle name="Normal 5 4 2 4 2 3 2" xfId="1229" xr:uid="{A7DE3CD0-D453-4042-A228-C79A58FDF0A9}"/>
    <cellStyle name="Normal 5 4 2 4 2 4" xfId="1230" xr:uid="{FFE6DC7A-C954-421B-9308-4A1DEF625B2E}"/>
    <cellStyle name="Normal 5 4 2 4 3" xfId="544" xr:uid="{BD467B64-EE08-49F2-82B9-C999D08FD431}"/>
    <cellStyle name="Normal 5 4 2 4 3 2" xfId="1231" xr:uid="{0B445B7C-B545-462B-8D6D-0D49EAA26E79}"/>
    <cellStyle name="Normal 5 4 2 4 3 2 2" xfId="1232" xr:uid="{343794E7-4E1C-48E4-8F8C-5041E580643D}"/>
    <cellStyle name="Normal 5 4 2 4 3 3" xfId="1233" xr:uid="{3E6C66F5-E2FE-4798-AC92-2C009495932A}"/>
    <cellStyle name="Normal 5 4 2 4 4" xfId="1234" xr:uid="{523D4594-50EB-4623-87FD-3A252524BA71}"/>
    <cellStyle name="Normal 5 4 2 4 4 2" xfId="1235" xr:uid="{112CAE8E-8AEE-4FA1-A652-12F20D636AE2}"/>
    <cellStyle name="Normal 5 4 2 4 5" xfId="1236" xr:uid="{478E5461-43AC-4BC1-B517-FB5225D87706}"/>
    <cellStyle name="Normal 5 4 2 5" xfId="298" xr:uid="{4E5ED171-3C91-468A-99AB-6F3323863EC0}"/>
    <cellStyle name="Normal 5 4 2 5 2" xfId="545" xr:uid="{271D5A76-9423-4059-A3DA-B0AE842FC546}"/>
    <cellStyle name="Normal 5 4 2 5 2 2" xfId="1237" xr:uid="{8580FA76-6479-4170-B818-0EBC26790922}"/>
    <cellStyle name="Normal 5 4 2 5 2 2 2" xfId="1238" xr:uid="{056DF113-F895-40A4-9D7F-25411D42EFBF}"/>
    <cellStyle name="Normal 5 4 2 5 2 3" xfId="1239" xr:uid="{8E08FD2B-4D03-4CC3-9947-81868357AA43}"/>
    <cellStyle name="Normal 5 4 2 5 3" xfId="1240" xr:uid="{E7E8E5D7-6856-4B2A-8EA6-ED7956171D4E}"/>
    <cellStyle name="Normal 5 4 2 5 3 2" xfId="1241" xr:uid="{8D668F32-F431-4580-A918-DF2E32336E71}"/>
    <cellStyle name="Normal 5 4 2 5 4" xfId="1242" xr:uid="{EA1F28F7-8AA9-47AA-86AF-79D0B346423B}"/>
    <cellStyle name="Normal 5 4 2 6" xfId="546" xr:uid="{57EF1515-3565-4807-A037-4FA1C0A25DBA}"/>
    <cellStyle name="Normal 5 4 2 6 2" xfId="1243" xr:uid="{38F1F8B0-0535-4039-8394-EF9D6202F1B2}"/>
    <cellStyle name="Normal 5 4 2 6 2 2" xfId="1244" xr:uid="{75DF3C1C-F6F7-4936-8D7D-8B15C6FB57B7}"/>
    <cellStyle name="Normal 5 4 2 6 2 3" xfId="4419" xr:uid="{02E6DAC5-C2F9-4D97-A979-9C4E1624B1F4}"/>
    <cellStyle name="Normal 5 4 2 6 3" xfId="1245" xr:uid="{C18E2585-7AE2-41E9-AA03-B8BD1B9F7266}"/>
    <cellStyle name="Normal 5 4 2 6 4" xfId="2850" xr:uid="{DDE0D024-D11E-4BC6-8EFB-F4411A5A9CE0}"/>
    <cellStyle name="Normal 5 4 2 6 4 2" xfId="4584" xr:uid="{E034920E-0F7A-4AA5-9047-62D90BCC56A7}"/>
    <cellStyle name="Normal 5 4 2 6 4 3" xfId="4683" xr:uid="{75B26D91-08CD-4B9B-99D3-48CF69D97101}"/>
    <cellStyle name="Normal 5 4 2 6 4 4" xfId="4611" xr:uid="{4091A35E-5C0E-40A7-816F-7B40BB6B14FE}"/>
    <cellStyle name="Normal 5 4 2 7" xfId="1246" xr:uid="{7BCA1618-FB22-49EA-A2B0-89400CFC7756}"/>
    <cellStyle name="Normal 5 4 2 7 2" xfId="1247" xr:uid="{CC4D8E19-8864-4259-87EC-51618487297F}"/>
    <cellStyle name="Normal 5 4 2 8" xfId="1248" xr:uid="{3A03CA46-587B-40E9-B140-2B304774E52E}"/>
    <cellStyle name="Normal 5 4 2 9" xfId="2851" xr:uid="{AEA5C25F-C922-4541-ABBB-492C29CDCBD5}"/>
    <cellStyle name="Normal 5 4 3" xfId="95" xr:uid="{7DE59CCC-24AE-43F5-8787-7B522C13D542}"/>
    <cellStyle name="Normal 5 4 3 2" xfId="96" xr:uid="{252CFDA3-0A79-4702-B9F1-DDB85A71915E}"/>
    <cellStyle name="Normal 5 4 3 2 2" xfId="547" xr:uid="{AF080A1A-D5FA-4568-9813-83EDD7943FCC}"/>
    <cellStyle name="Normal 5 4 3 2 2 2" xfId="548" xr:uid="{9746927D-C295-4BFD-B908-30FA11352A94}"/>
    <cellStyle name="Normal 5 4 3 2 2 2 2" xfId="1249" xr:uid="{35C533CA-8A9B-41AB-BD8E-6EEE9AE7BBB4}"/>
    <cellStyle name="Normal 5 4 3 2 2 2 2 2" xfId="1250" xr:uid="{078B4EEC-D17E-4A47-B81C-259024F4127F}"/>
    <cellStyle name="Normal 5 4 3 2 2 2 3" xfId="1251" xr:uid="{7857726C-12F5-46B1-BF00-7E3594F96EF4}"/>
    <cellStyle name="Normal 5 4 3 2 2 3" xfId="1252" xr:uid="{C0FD3CEC-EE88-4794-84F7-B35358DF2687}"/>
    <cellStyle name="Normal 5 4 3 2 2 3 2" xfId="1253" xr:uid="{E66CFD1B-68A9-4448-A492-A88C4587345A}"/>
    <cellStyle name="Normal 5 4 3 2 2 4" xfId="1254" xr:uid="{90BECDAE-AB5B-41E0-992B-2B28E28538F3}"/>
    <cellStyle name="Normal 5 4 3 2 3" xfId="549" xr:uid="{15A489E5-60DE-4B5E-ADC6-14E072509AFF}"/>
    <cellStyle name="Normal 5 4 3 2 3 2" xfId="1255" xr:uid="{A0FEA556-20AF-457C-A21C-5F133F1534E5}"/>
    <cellStyle name="Normal 5 4 3 2 3 2 2" xfId="1256" xr:uid="{DA0894D8-27BE-40A3-94EA-DC00276DF988}"/>
    <cellStyle name="Normal 5 4 3 2 3 3" xfId="1257" xr:uid="{6CC24AD2-EB70-4410-BABF-881A1271F381}"/>
    <cellStyle name="Normal 5 4 3 2 3 4" xfId="2852" xr:uid="{E4E1C3B3-CD84-442E-87C3-CEE92358CE0B}"/>
    <cellStyle name="Normal 5 4 3 2 4" xfId="1258" xr:uid="{1804CD7D-A369-42E3-84FF-4BA490BA189D}"/>
    <cellStyle name="Normal 5 4 3 2 4 2" xfId="1259" xr:uid="{0E4649FA-94CF-48E2-A739-339C0A15E58B}"/>
    <cellStyle name="Normal 5 4 3 2 5" xfId="1260" xr:uid="{B13E9FF2-A11B-42B7-998C-CAAF8B36EF77}"/>
    <cellStyle name="Normal 5 4 3 2 6" xfId="2853" xr:uid="{3A9A6E29-5693-44EB-89BD-35B7ED9AFC41}"/>
    <cellStyle name="Normal 5 4 3 3" xfId="299" xr:uid="{01CD1207-D053-45BC-BDE2-A652DAD1294C}"/>
    <cellStyle name="Normal 5 4 3 3 2" xfId="550" xr:uid="{09DD0F48-3FF7-419B-A495-AFE75C640A92}"/>
    <cellStyle name="Normal 5 4 3 3 2 2" xfId="551" xr:uid="{9B941DDC-2447-4AB7-AB8D-1C7110B06450}"/>
    <cellStyle name="Normal 5 4 3 3 2 2 2" xfId="1261" xr:uid="{2E3496A9-E51A-463B-8F4D-8A6208FC5A03}"/>
    <cellStyle name="Normal 5 4 3 3 2 2 2 2" xfId="1262" xr:uid="{3E2A15AA-7F12-4D7B-B905-F18B139EBED6}"/>
    <cellStyle name="Normal 5 4 3 3 2 2 3" xfId="1263" xr:uid="{1F849A1B-C6E3-412E-BEC7-8F1361189821}"/>
    <cellStyle name="Normal 5 4 3 3 2 3" xfId="1264" xr:uid="{CC49BBBC-5D26-4D42-A853-1C8C83E11289}"/>
    <cellStyle name="Normal 5 4 3 3 2 3 2" xfId="1265" xr:uid="{302EA59B-4042-4CC3-8708-2D5115A5137E}"/>
    <cellStyle name="Normal 5 4 3 3 2 4" xfId="1266" xr:uid="{B9B41344-AF8C-4374-AEC2-FCB7342B16B1}"/>
    <cellStyle name="Normal 5 4 3 3 3" xfId="552" xr:uid="{550124D9-6D9C-437D-B7EF-356C009676FE}"/>
    <cellStyle name="Normal 5 4 3 3 3 2" xfId="1267" xr:uid="{BA23C9EA-A17A-4AE7-A904-3DEF7B612ACD}"/>
    <cellStyle name="Normal 5 4 3 3 3 2 2" xfId="1268" xr:uid="{4BFE5C72-2FB4-4ED4-93B5-970979286E81}"/>
    <cellStyle name="Normal 5 4 3 3 3 3" xfId="1269" xr:uid="{E4CEF387-E734-44A0-BD2B-F6A5F0BA93F5}"/>
    <cellStyle name="Normal 5 4 3 3 4" xfId="1270" xr:uid="{31BD2059-B246-4A7C-8879-FBDD1785FD03}"/>
    <cellStyle name="Normal 5 4 3 3 4 2" xfId="1271" xr:uid="{03EF2ED9-DBE6-41AE-89E1-8BE596DF9A3A}"/>
    <cellStyle name="Normal 5 4 3 3 5" xfId="1272" xr:uid="{2C25891A-CB48-4821-A0CC-5224F0B70664}"/>
    <cellStyle name="Normal 5 4 3 4" xfId="300" xr:uid="{FEA9F3B2-A71B-46B7-8A5C-807CA6341F1B}"/>
    <cellStyle name="Normal 5 4 3 4 2" xfId="553" xr:uid="{382A043E-474C-4DBB-9510-FB012FA7C15B}"/>
    <cellStyle name="Normal 5 4 3 4 2 2" xfId="1273" xr:uid="{C825F78C-6890-4DBF-A2AC-A53A62F0A4DB}"/>
    <cellStyle name="Normal 5 4 3 4 2 2 2" xfId="1274" xr:uid="{46DB2C5B-DFE2-469A-B37D-4A2798328E3D}"/>
    <cellStyle name="Normal 5 4 3 4 2 3" xfId="1275" xr:uid="{7B19F36F-1784-4E5C-927C-3DC73F6799B6}"/>
    <cellStyle name="Normal 5 4 3 4 3" xfId="1276" xr:uid="{336F1C19-D196-48EC-BA11-94C56BF9A2FE}"/>
    <cellStyle name="Normal 5 4 3 4 3 2" xfId="1277" xr:uid="{1C4A355E-7A9E-48C0-A4BF-ED6BF5CD0FAA}"/>
    <cellStyle name="Normal 5 4 3 4 4" xfId="1278" xr:uid="{9635579C-E2E0-4C92-B24C-17D6CFB003B7}"/>
    <cellStyle name="Normal 5 4 3 5" xfId="554" xr:uid="{968C15C1-DA06-4521-A546-924063441554}"/>
    <cellStyle name="Normal 5 4 3 5 2" xfId="1279" xr:uid="{78A83E62-FF0E-4E6F-80C8-60F6F1CAF284}"/>
    <cellStyle name="Normal 5 4 3 5 2 2" xfId="1280" xr:uid="{96EC6B3C-0786-4313-A4E5-13927299C902}"/>
    <cellStyle name="Normal 5 4 3 5 3" xfId="1281" xr:uid="{5F67F493-D6CB-4EC7-9685-486EC47DFC01}"/>
    <cellStyle name="Normal 5 4 3 5 4" xfId="2854" xr:uid="{37ADB6FF-16DD-453D-86BC-8A22B647B47A}"/>
    <cellStyle name="Normal 5 4 3 6" xfId="1282" xr:uid="{30784989-8467-4111-9758-F66FB4973EFD}"/>
    <cellStyle name="Normal 5 4 3 6 2" xfId="1283" xr:uid="{3421C54F-BDD9-4425-9FAF-F832113F0639}"/>
    <cellStyle name="Normal 5 4 3 7" xfId="1284" xr:uid="{A61CBFCC-CD42-46B6-B03F-D4E6042C8EED}"/>
    <cellStyle name="Normal 5 4 3 8" xfId="2855" xr:uid="{12EF5954-7499-4CD3-8C41-630C1E0E3B5A}"/>
    <cellStyle name="Normal 5 4 4" xfId="97" xr:uid="{EEF604C7-6310-4DFD-B85F-0E7F6020EDD4}"/>
    <cellStyle name="Normal 5 4 4 2" xfId="446" xr:uid="{B8A0B49E-54DE-4FD5-9349-797A017104D8}"/>
    <cellStyle name="Normal 5 4 4 2 2" xfId="555" xr:uid="{759190D3-656E-4B7F-A544-7813A438F4F1}"/>
    <cellStyle name="Normal 5 4 4 2 2 2" xfId="1285" xr:uid="{B27DD127-0A7C-4E6C-84B3-AD1650C366D2}"/>
    <cellStyle name="Normal 5 4 4 2 2 2 2" xfId="1286" xr:uid="{52C5BA85-3929-4873-AE93-DE46B0E3FB83}"/>
    <cellStyle name="Normal 5 4 4 2 2 3" xfId="1287" xr:uid="{9179C5B5-DA09-45B5-8594-9C2EC63A1294}"/>
    <cellStyle name="Normal 5 4 4 2 2 4" xfId="2856" xr:uid="{823E21CF-24D3-4E86-A880-839885DA7669}"/>
    <cellStyle name="Normal 5 4 4 2 3" xfId="1288" xr:uid="{6432144E-133A-46BB-B7CB-7F975B27D589}"/>
    <cellStyle name="Normal 5 4 4 2 3 2" xfId="1289" xr:uid="{30BEBF3E-8D56-474E-8F11-B1A8A6ADB2C9}"/>
    <cellStyle name="Normal 5 4 4 2 4" xfId="1290" xr:uid="{8C14902F-E034-480A-9079-AC172ADAEECC}"/>
    <cellStyle name="Normal 5 4 4 2 5" xfId="2857" xr:uid="{52456479-5952-486A-840C-AF4777CF5751}"/>
    <cellStyle name="Normal 5 4 4 3" xfId="556" xr:uid="{424F78ED-775B-49E4-A7A4-47D245F88BBE}"/>
    <cellStyle name="Normal 5 4 4 3 2" xfId="1291" xr:uid="{B8D0C524-11EB-4069-BC6E-02CFA6E194C8}"/>
    <cellStyle name="Normal 5 4 4 3 2 2" xfId="1292" xr:uid="{62603A0D-6CEE-4483-82A4-9EF03041D696}"/>
    <cellStyle name="Normal 5 4 4 3 3" xfId="1293" xr:uid="{28FF1C18-40B5-422A-ADEF-1B0268B0D974}"/>
    <cellStyle name="Normal 5 4 4 3 4" xfId="2858" xr:uid="{F68896B0-879A-4B57-B5A6-8275F0833609}"/>
    <cellStyle name="Normal 5 4 4 4" xfId="1294" xr:uid="{108652B2-438B-49B9-BFE8-C4C3B1AAC151}"/>
    <cellStyle name="Normal 5 4 4 4 2" xfId="1295" xr:uid="{9F0B1529-A630-4DE8-A174-99521F93D6C0}"/>
    <cellStyle name="Normal 5 4 4 4 3" xfId="2859" xr:uid="{D3482589-6D61-44CC-B190-E91FCB9EAC89}"/>
    <cellStyle name="Normal 5 4 4 4 4" xfId="2860" xr:uid="{77B968A4-962C-4700-A210-46FDE3DA904D}"/>
    <cellStyle name="Normal 5 4 4 5" xfId="1296" xr:uid="{28197C27-E301-4A67-BCAF-D6B818AB4E14}"/>
    <cellStyle name="Normal 5 4 4 6" xfId="2861" xr:uid="{CFA3BF65-881E-491E-B06D-E71B4564D036}"/>
    <cellStyle name="Normal 5 4 4 7" xfId="2862" xr:uid="{041F91EC-FCBF-4C92-A3F0-76CA3E29E7F6}"/>
    <cellStyle name="Normal 5 4 5" xfId="301" xr:uid="{06B0F0E1-B4EB-4A48-AA8E-2034447411F9}"/>
    <cellStyle name="Normal 5 4 5 2" xfId="557" xr:uid="{7B34220F-C6EA-490A-B0EA-F09509B1CFA4}"/>
    <cellStyle name="Normal 5 4 5 2 2" xfId="558" xr:uid="{25104848-443A-49C7-9A2B-70235C21DECB}"/>
    <cellStyle name="Normal 5 4 5 2 2 2" xfId="1297" xr:uid="{4B49BFC8-95A3-4B83-80D3-E65725AA99C4}"/>
    <cellStyle name="Normal 5 4 5 2 2 2 2" xfId="1298" xr:uid="{C7B425B0-6A34-43C4-A47D-63FCC6CCC3A3}"/>
    <cellStyle name="Normal 5 4 5 2 2 3" xfId="1299" xr:uid="{4779B45C-C97C-441D-AE75-8A5DFFFC5BB8}"/>
    <cellStyle name="Normal 5 4 5 2 3" xfId="1300" xr:uid="{79DCD04E-05B6-4DA7-8E0B-F75725858BA2}"/>
    <cellStyle name="Normal 5 4 5 2 3 2" xfId="1301" xr:uid="{D98ECEE3-D1A3-44B8-A00D-51072511A87A}"/>
    <cellStyle name="Normal 5 4 5 2 4" xfId="1302" xr:uid="{8CB199A4-B98A-499A-918E-6CD6FCDF198B}"/>
    <cellStyle name="Normal 5 4 5 3" xfId="559" xr:uid="{96B8A155-9563-41D2-9969-A0EA425B5FF1}"/>
    <cellStyle name="Normal 5 4 5 3 2" xfId="1303" xr:uid="{9D9BCB02-E5AE-475F-BFDB-DAD9FA70493C}"/>
    <cellStyle name="Normal 5 4 5 3 2 2" xfId="1304" xr:uid="{83922FC3-02AC-4052-A81E-18CC39FE3641}"/>
    <cellStyle name="Normal 5 4 5 3 3" xfId="1305" xr:uid="{A1011C8F-F9F0-4223-A41A-62F79A544DA3}"/>
    <cellStyle name="Normal 5 4 5 3 4" xfId="2863" xr:uid="{D9D4331B-C5EE-465C-A8AC-0D92A6A818B0}"/>
    <cellStyle name="Normal 5 4 5 4" xfId="1306" xr:uid="{F688E526-32E5-4AEF-A0B2-FB612BD0446E}"/>
    <cellStyle name="Normal 5 4 5 4 2" xfId="1307" xr:uid="{34EC73CF-EEAA-4B8E-AEAB-92B5E2A32C82}"/>
    <cellStyle name="Normal 5 4 5 5" xfId="1308" xr:uid="{79054B74-3116-4935-8C74-9EE45941EC11}"/>
    <cellStyle name="Normal 5 4 5 6" xfId="2864" xr:uid="{2570593E-31D9-4267-AF37-DEE589A88F49}"/>
    <cellStyle name="Normal 5 4 6" xfId="302" xr:uid="{E36D5CC1-BC8F-4793-90D0-3A323E34DC26}"/>
    <cellStyle name="Normal 5 4 6 2" xfId="560" xr:uid="{6AB63913-F61A-4711-AD7D-532340FF6F87}"/>
    <cellStyle name="Normal 5 4 6 2 2" xfId="1309" xr:uid="{C60B1438-D266-431E-AA3F-73E651E82830}"/>
    <cellStyle name="Normal 5 4 6 2 2 2" xfId="1310" xr:uid="{A8BD307E-E1C7-4733-A944-E71D34E84B1B}"/>
    <cellStyle name="Normal 5 4 6 2 3" xfId="1311" xr:uid="{E42E920A-3F9B-4C69-B74A-B36C6E75837B}"/>
    <cellStyle name="Normal 5 4 6 2 4" xfId="2865" xr:uid="{0419DD9F-8977-46D0-9A8F-7F0A9FD7336A}"/>
    <cellStyle name="Normal 5 4 6 3" xfId="1312" xr:uid="{8F860F04-B418-4133-9900-E56E95FFC269}"/>
    <cellStyle name="Normal 5 4 6 3 2" xfId="1313" xr:uid="{B725B425-4BA5-4B1D-AC4A-6B96B106621F}"/>
    <cellStyle name="Normal 5 4 6 4" xfId="1314" xr:uid="{81F90492-1B34-4DD9-8C63-C43639F302DF}"/>
    <cellStyle name="Normal 5 4 6 5" xfId="2866" xr:uid="{7B38B1B2-9135-4D18-909C-E3F070277003}"/>
    <cellStyle name="Normal 5 4 7" xfId="561" xr:uid="{8F4A832B-E553-47EB-9A1B-FCB027EF21FF}"/>
    <cellStyle name="Normal 5 4 7 2" xfId="1315" xr:uid="{54FCFB48-8E5A-49B6-A3BC-AFD125F988DE}"/>
    <cellStyle name="Normal 5 4 7 2 2" xfId="1316" xr:uid="{C48C6F68-C7F4-4814-9F2D-60D7C2AF169A}"/>
    <cellStyle name="Normal 5 4 7 2 3" xfId="4418" xr:uid="{8CC0ED78-A1E8-490D-B6E0-AAE6C34DDEAA}"/>
    <cellStyle name="Normal 5 4 7 3" xfId="1317" xr:uid="{09D0830B-0B1F-498B-847A-844F13605693}"/>
    <cellStyle name="Normal 5 4 7 4" xfId="2867" xr:uid="{E64CBC1A-716E-4B8E-BD24-806EDBA6F411}"/>
    <cellStyle name="Normal 5 4 7 4 2" xfId="4583" xr:uid="{F22D5328-71B9-4B13-89E5-2FA83B83126B}"/>
    <cellStyle name="Normal 5 4 7 4 3" xfId="4684" xr:uid="{A8E8BBE9-F77A-42F4-ACCE-DE63D80E649C}"/>
    <cellStyle name="Normal 5 4 7 4 4" xfId="4610" xr:uid="{6FF3F50C-5FA1-471B-AD93-EB842940AA7D}"/>
    <cellStyle name="Normal 5 4 8" xfId="1318" xr:uid="{7574797E-FF99-4EB2-B574-F93E702BA034}"/>
    <cellStyle name="Normal 5 4 8 2" xfId="1319" xr:uid="{5F270E77-2072-48EF-9A2B-C7AF7BABD587}"/>
    <cellStyle name="Normal 5 4 8 3" xfId="2868" xr:uid="{1183053A-21C5-42BB-9B89-2C502B530230}"/>
    <cellStyle name="Normal 5 4 8 4" xfId="2869" xr:uid="{8AFE6491-7EBC-43DD-840B-3CC555CE25A2}"/>
    <cellStyle name="Normal 5 4 9" xfId="1320" xr:uid="{13BB6779-5B66-46A7-94A0-EC26E40B47FE}"/>
    <cellStyle name="Normal 5 5" xfId="98" xr:uid="{B1009623-5146-4360-A26B-AAA4C3180815}"/>
    <cellStyle name="Normal 5 5 10" xfId="2870" xr:uid="{BEA03CB6-DF12-4649-AAB4-192745C8B96F}"/>
    <cellStyle name="Normal 5 5 11" xfId="2871" xr:uid="{1833129D-6CFD-4AD8-ABAF-88C67071017E}"/>
    <cellStyle name="Normal 5 5 2" xfId="99" xr:uid="{EB7BFC95-5724-4203-9E35-51A89D93C84C}"/>
    <cellStyle name="Normal 5 5 2 2" xfId="100" xr:uid="{D62EADC2-9519-433D-9398-BF23A77A4FB5}"/>
    <cellStyle name="Normal 5 5 2 2 2" xfId="303" xr:uid="{DF99F88D-F3E8-492D-A71B-FEEDE0BA2CE9}"/>
    <cellStyle name="Normal 5 5 2 2 2 2" xfId="562" xr:uid="{3A78C8EB-07A3-4E2D-82DD-8CC72ACB36C5}"/>
    <cellStyle name="Normal 5 5 2 2 2 2 2" xfId="1321" xr:uid="{0DCCE067-B11E-4041-B295-CFEE982C1431}"/>
    <cellStyle name="Normal 5 5 2 2 2 2 2 2" xfId="1322" xr:uid="{34B9FD14-6860-44FB-B660-019ACEFDCC4A}"/>
    <cellStyle name="Normal 5 5 2 2 2 2 3" xfId="1323" xr:uid="{8F769A81-B6D6-4729-B6EC-80710C80583B}"/>
    <cellStyle name="Normal 5 5 2 2 2 2 4" xfId="2872" xr:uid="{3EEA8615-AC5A-404C-A139-6BCB51B34D8E}"/>
    <cellStyle name="Normal 5 5 2 2 2 3" xfId="1324" xr:uid="{F51CFE4A-82FA-45AD-8C84-8CE597AF3FD9}"/>
    <cellStyle name="Normal 5 5 2 2 2 3 2" xfId="1325" xr:uid="{B2A2C27E-6D4D-4E8B-8DDF-1B36BAD5B48F}"/>
    <cellStyle name="Normal 5 5 2 2 2 3 3" xfId="2873" xr:uid="{B22163FD-450A-4BB2-B7AE-2DD1316B9FE7}"/>
    <cellStyle name="Normal 5 5 2 2 2 3 4" xfId="2874" xr:uid="{054CEDE4-4388-4C82-AC28-44EFF4979F75}"/>
    <cellStyle name="Normal 5 5 2 2 2 4" xfId="1326" xr:uid="{DA0F0602-2443-4CA5-BE40-BB19491B3E64}"/>
    <cellStyle name="Normal 5 5 2 2 2 5" xfId="2875" xr:uid="{E6C6283A-0E07-49BD-8B42-265E89363D36}"/>
    <cellStyle name="Normal 5 5 2 2 2 6" xfId="2876" xr:uid="{39A1D745-789D-49B9-AD81-6FE4F87FDDF6}"/>
    <cellStyle name="Normal 5 5 2 2 3" xfId="563" xr:uid="{2E8FB42D-F6D0-49A7-9DCB-E8CF9C7CF3F6}"/>
    <cellStyle name="Normal 5 5 2 2 3 2" xfId="1327" xr:uid="{EED47CBE-9AE6-41A1-A6A8-98A9ED5E30A3}"/>
    <cellStyle name="Normal 5 5 2 2 3 2 2" xfId="1328" xr:uid="{55B0B64D-2A07-4E0D-B42F-DECDF087ACFF}"/>
    <cellStyle name="Normal 5 5 2 2 3 2 3" xfId="2877" xr:uid="{97303F79-4678-4783-BC40-51BBE10DB56C}"/>
    <cellStyle name="Normal 5 5 2 2 3 2 4" xfId="2878" xr:uid="{E05D4766-F8FF-4E6A-B7F5-B89A7EA3E95C}"/>
    <cellStyle name="Normal 5 5 2 2 3 3" xfId="1329" xr:uid="{794ED6AB-1DE9-4DC4-B35F-1EB87AFD3BAD}"/>
    <cellStyle name="Normal 5 5 2 2 3 4" xfId="2879" xr:uid="{42B30C13-A93D-4C98-AEF6-50B66924CEB1}"/>
    <cellStyle name="Normal 5 5 2 2 3 5" xfId="2880" xr:uid="{61C6A1B5-9FDF-430A-B148-FCD2239A4892}"/>
    <cellStyle name="Normal 5 5 2 2 4" xfId="1330" xr:uid="{0A839D80-0FE2-4CCE-A9E1-765D123E513F}"/>
    <cellStyle name="Normal 5 5 2 2 4 2" xfId="1331" xr:uid="{34DDC360-D363-4008-8698-BA56DEFBAE43}"/>
    <cellStyle name="Normal 5 5 2 2 4 3" xfId="2881" xr:uid="{8D36E483-747B-44B4-AA57-5BB412D8BB93}"/>
    <cellStyle name="Normal 5 5 2 2 4 4" xfId="2882" xr:uid="{71FA22B3-3F7E-41DC-AD2C-47345D5E17A9}"/>
    <cellStyle name="Normal 5 5 2 2 5" xfId="1332" xr:uid="{00D5B9D8-6145-4739-9B55-05AF77622705}"/>
    <cellStyle name="Normal 5 5 2 2 5 2" xfId="2883" xr:uid="{2AC22032-B40C-46E2-9D30-4D843B2FA294}"/>
    <cellStyle name="Normal 5 5 2 2 5 3" xfId="2884" xr:uid="{B7531E63-4DE3-46EF-81F3-E8EC54666871}"/>
    <cellStyle name="Normal 5 5 2 2 5 4" xfId="2885" xr:uid="{509D4B6F-FD14-4551-9C0F-2BE7DA102270}"/>
    <cellStyle name="Normal 5 5 2 2 6" xfId="2886" xr:uid="{B31957EF-5228-4634-9F8B-66C39F769BE5}"/>
    <cellStyle name="Normal 5 5 2 2 7" xfId="2887" xr:uid="{7862F7CC-79F0-4206-B9A9-CB9341433C77}"/>
    <cellStyle name="Normal 5 5 2 2 8" xfId="2888" xr:uid="{36EBBA33-4E29-40AC-AD62-5E4E17DBF055}"/>
    <cellStyle name="Normal 5 5 2 3" xfId="304" xr:uid="{4B3986EF-1196-42E8-8645-85F599E8C3B3}"/>
    <cellStyle name="Normal 5 5 2 3 2" xfId="564" xr:uid="{58E9D55B-168F-4C43-A1CD-22B10B2797F9}"/>
    <cellStyle name="Normal 5 5 2 3 2 2" xfId="565" xr:uid="{7EA44212-17B5-4010-A4DE-F46282C11EF1}"/>
    <cellStyle name="Normal 5 5 2 3 2 2 2" xfId="1333" xr:uid="{C90081FC-048F-48B1-B9E2-902590BF589D}"/>
    <cellStyle name="Normal 5 5 2 3 2 2 2 2" xfId="1334" xr:uid="{E6BF9B05-D500-4FAE-9EB5-F3B4B1313720}"/>
    <cellStyle name="Normal 5 5 2 3 2 2 3" xfId="1335" xr:uid="{BEC98F09-C51A-4E2F-97F2-E7B689FE606C}"/>
    <cellStyle name="Normal 5 5 2 3 2 3" xfId="1336" xr:uid="{11EAC569-90C3-45BB-95F8-9C9DD13D73BE}"/>
    <cellStyle name="Normal 5 5 2 3 2 3 2" xfId="1337" xr:uid="{24AB34E9-C431-4DF6-B514-DB144DDE83A8}"/>
    <cellStyle name="Normal 5 5 2 3 2 4" xfId="1338" xr:uid="{6B1B98C2-2489-4F2C-86E3-367357F217F0}"/>
    <cellStyle name="Normal 5 5 2 3 3" xfId="566" xr:uid="{B8997DF8-8F0D-4BCE-A05D-045C363E2E70}"/>
    <cellStyle name="Normal 5 5 2 3 3 2" xfId="1339" xr:uid="{49610096-C10E-4506-A6CB-9ED176D5D671}"/>
    <cellStyle name="Normal 5 5 2 3 3 2 2" xfId="1340" xr:uid="{7C858910-696B-4485-9C01-30860E5148A1}"/>
    <cellStyle name="Normal 5 5 2 3 3 3" xfId="1341" xr:uid="{9AD5446C-A0C8-43B4-8836-D6714A378300}"/>
    <cellStyle name="Normal 5 5 2 3 3 4" xfId="2889" xr:uid="{E64C4D8B-6870-46EE-97C0-78C01B29C34D}"/>
    <cellStyle name="Normal 5 5 2 3 4" xfId="1342" xr:uid="{19D3D367-8FBF-4BF6-8059-8BD6A3C8F046}"/>
    <cellStyle name="Normal 5 5 2 3 4 2" xfId="1343" xr:uid="{8A883D41-521D-4A53-9329-52A3E298E1C9}"/>
    <cellStyle name="Normal 5 5 2 3 5" xfId="1344" xr:uid="{DE2B58B5-04E1-4EA3-852B-3D23B76BA143}"/>
    <cellStyle name="Normal 5 5 2 3 6" xfId="2890" xr:uid="{AF372374-C247-4DC5-BD80-51255B35EA79}"/>
    <cellStyle name="Normal 5 5 2 4" xfId="305" xr:uid="{3605BD02-2A6A-415E-8FEC-EEA27FBEF22F}"/>
    <cellStyle name="Normal 5 5 2 4 2" xfId="567" xr:uid="{C368EC25-F72B-418A-9E75-655F999183A7}"/>
    <cellStyle name="Normal 5 5 2 4 2 2" xfId="1345" xr:uid="{664B2F85-8258-4F98-B55E-70302C5C7759}"/>
    <cellStyle name="Normal 5 5 2 4 2 2 2" xfId="1346" xr:uid="{3AF33D49-EF30-43E1-BE1A-13EFD16D617A}"/>
    <cellStyle name="Normal 5 5 2 4 2 3" xfId="1347" xr:uid="{D33C5AE3-70E6-4544-94B3-7839102CFFBB}"/>
    <cellStyle name="Normal 5 5 2 4 2 4" xfId="2891" xr:uid="{E0D5EADC-FBC9-40B6-BC35-B07337706D4A}"/>
    <cellStyle name="Normal 5 5 2 4 3" xfId="1348" xr:uid="{6ACCCC10-7B84-4FD2-A256-3A595749C512}"/>
    <cellStyle name="Normal 5 5 2 4 3 2" xfId="1349" xr:uid="{A2F4EF7E-9F70-452A-B17D-2C0CC98C6AE5}"/>
    <cellStyle name="Normal 5 5 2 4 4" xfId="1350" xr:uid="{B7B32A30-00C9-4048-87E2-6311FF87843F}"/>
    <cellStyle name="Normal 5 5 2 4 5" xfId="2892" xr:uid="{97DDED1D-B097-47E9-9DC3-DD1C6100728D}"/>
    <cellStyle name="Normal 5 5 2 5" xfId="306" xr:uid="{18B942FE-E6E7-47A2-94E9-A1F9EFF8F84A}"/>
    <cellStyle name="Normal 5 5 2 5 2" xfId="1351" xr:uid="{7EB64586-C7B5-4477-B017-BB20EE3472FD}"/>
    <cellStyle name="Normal 5 5 2 5 2 2" xfId="1352" xr:uid="{DB1E383B-B58B-485B-9089-D5A3F89F6825}"/>
    <cellStyle name="Normal 5 5 2 5 3" xfId="1353" xr:uid="{623A019D-AF45-4AE2-82EC-DFC24A5BD050}"/>
    <cellStyle name="Normal 5 5 2 5 4" xfId="2893" xr:uid="{13EABCEB-9589-4D14-A9C7-57055C8DBBD7}"/>
    <cellStyle name="Normal 5 5 2 6" xfId="1354" xr:uid="{F79896B4-DB16-451F-B9F6-A85FCCFB1D5C}"/>
    <cellStyle name="Normal 5 5 2 6 2" xfId="1355" xr:uid="{F4D3F07B-3A99-4B54-AC2A-6C9877224836}"/>
    <cellStyle name="Normal 5 5 2 6 3" xfId="2894" xr:uid="{A0155AD2-5EE2-46A4-B363-31734FD47907}"/>
    <cellStyle name="Normal 5 5 2 6 4" xfId="2895" xr:uid="{F2B7A331-F2F3-45B3-A90F-1AB73DDB7212}"/>
    <cellStyle name="Normal 5 5 2 7" xfId="1356" xr:uid="{82F54F9B-FA12-4C55-8CB7-1726D3FA71A4}"/>
    <cellStyle name="Normal 5 5 2 8" xfId="2896" xr:uid="{E8FFEE3B-E015-454F-848C-B422E40107AC}"/>
    <cellStyle name="Normal 5 5 2 9" xfId="2897" xr:uid="{630B0C1B-E8F9-4BCB-963B-A8B280DABB0C}"/>
    <cellStyle name="Normal 5 5 3" xfId="101" xr:uid="{C599A9F4-6278-4343-99DF-9B846FA18141}"/>
    <cellStyle name="Normal 5 5 3 2" xfId="102" xr:uid="{FA5D530B-1925-487D-8C9F-690EE0306FCF}"/>
    <cellStyle name="Normal 5 5 3 2 2" xfId="568" xr:uid="{8495947E-A2E2-4ABD-AE58-0783E6724CF8}"/>
    <cellStyle name="Normal 5 5 3 2 2 2" xfId="1357" xr:uid="{C2D2EAA2-C9A8-4951-98F8-59E65136A6EE}"/>
    <cellStyle name="Normal 5 5 3 2 2 2 2" xfId="1358" xr:uid="{8946CFEF-D6D3-4425-936B-8F051D2ADC0E}"/>
    <cellStyle name="Normal 5 5 3 2 2 2 2 2" xfId="4468" xr:uid="{9C688A72-5756-4243-9364-A3F9495F21E4}"/>
    <cellStyle name="Normal 5 5 3 2 2 2 3" xfId="4469" xr:uid="{2A7DBA9A-D257-44F8-9AED-0A4DB505C0B1}"/>
    <cellStyle name="Normal 5 5 3 2 2 3" xfId="1359" xr:uid="{943D3A11-94CD-472A-BC74-06C1624B9447}"/>
    <cellStyle name="Normal 5 5 3 2 2 3 2" xfId="4470" xr:uid="{E24C23F3-55C5-4FE2-927D-09E7FE6BE5E6}"/>
    <cellStyle name="Normal 5 5 3 2 2 4" xfId="2898" xr:uid="{E438EFBB-797C-4D4D-B5E6-979185BB5D80}"/>
    <cellStyle name="Normal 5 5 3 2 3" xfId="1360" xr:uid="{93E9AFAE-A08B-463C-94A9-49CE2EE93565}"/>
    <cellStyle name="Normal 5 5 3 2 3 2" xfId="1361" xr:uid="{07C3CF78-ED1E-4E03-BF0F-4F895AE76622}"/>
    <cellStyle name="Normal 5 5 3 2 3 2 2" xfId="4471" xr:uid="{1FF13C3C-E964-4AB6-AD69-05FA69C44FDF}"/>
    <cellStyle name="Normal 5 5 3 2 3 3" xfId="2899" xr:uid="{5AED25D2-D41E-4F1F-BF31-3978ED2BA8A9}"/>
    <cellStyle name="Normal 5 5 3 2 3 4" xfId="2900" xr:uid="{FE3D8B1A-6D4D-4DE8-8C03-FDC1E38F65C6}"/>
    <cellStyle name="Normal 5 5 3 2 4" xfId="1362" xr:uid="{7D426C1D-3FE1-4405-ABF2-C8CC7641ABD6}"/>
    <cellStyle name="Normal 5 5 3 2 4 2" xfId="4472" xr:uid="{1A0EC51F-7B08-45C9-A05A-E0B384E040C4}"/>
    <cellStyle name="Normal 5 5 3 2 5" xfId="2901" xr:uid="{E8678730-0080-4DFC-ADED-BBFE5629BDCB}"/>
    <cellStyle name="Normal 5 5 3 2 6" xfId="2902" xr:uid="{5A604E09-06BB-4838-94B7-73F6F6FDE8EB}"/>
    <cellStyle name="Normal 5 5 3 3" xfId="307" xr:uid="{2248B893-E6EC-440B-9BE6-0C1D25B9F1C2}"/>
    <cellStyle name="Normal 5 5 3 3 2" xfId="1363" xr:uid="{0EF71716-71B2-4AB1-B5D3-6629A6E557BC}"/>
    <cellStyle name="Normal 5 5 3 3 2 2" xfId="1364" xr:uid="{B7D1C327-5F3E-40D1-8037-A0C9647DA5CD}"/>
    <cellStyle name="Normal 5 5 3 3 2 2 2" xfId="4473" xr:uid="{E599567E-5F31-4DDB-8E31-BC52DB06D0FA}"/>
    <cellStyle name="Normal 5 5 3 3 2 3" xfId="2903" xr:uid="{13AEF654-3948-48A6-A1EC-5FA0379D81B0}"/>
    <cellStyle name="Normal 5 5 3 3 2 4" xfId="2904" xr:uid="{B4AD11BA-0D00-48FF-A844-670BD6B88CB9}"/>
    <cellStyle name="Normal 5 5 3 3 3" xfId="1365" xr:uid="{3BFBBD3A-4498-45CB-8403-5F35E0022292}"/>
    <cellStyle name="Normal 5 5 3 3 3 2" xfId="4474" xr:uid="{51C67F6A-DC42-4347-B8F9-92A52BF3C8B8}"/>
    <cellStyle name="Normal 5 5 3 3 4" xfId="2905" xr:uid="{B45E165F-490F-4EB4-9781-9DC04777281F}"/>
    <cellStyle name="Normal 5 5 3 3 5" xfId="2906" xr:uid="{9B21D386-1AAB-4CAA-BB15-B27280ED53F8}"/>
    <cellStyle name="Normal 5 5 3 4" xfId="1366" xr:uid="{D588E8CD-48E0-47B5-A0D1-AF45D6C0D747}"/>
    <cellStyle name="Normal 5 5 3 4 2" xfId="1367" xr:uid="{D44683A9-733B-4A1E-8AAF-878759E9CFD5}"/>
    <cellStyle name="Normal 5 5 3 4 2 2" xfId="4475" xr:uid="{E7D05026-9EFE-4A0F-B29C-941C14D003B9}"/>
    <cellStyle name="Normal 5 5 3 4 3" xfId="2907" xr:uid="{8BCCB0B8-13B1-4E30-91FF-119C0ED10E8A}"/>
    <cellStyle name="Normal 5 5 3 4 4" xfId="2908" xr:uid="{C014D77E-7690-48D3-9448-900B52C034EA}"/>
    <cellStyle name="Normal 5 5 3 5" xfId="1368" xr:uid="{B5FB2067-2A2B-4316-BF19-B64242B74F95}"/>
    <cellStyle name="Normal 5 5 3 5 2" xfId="2909" xr:uid="{F267FDAB-4CF2-4BF8-9D92-26D2E2FC0747}"/>
    <cellStyle name="Normal 5 5 3 5 3" xfId="2910" xr:uid="{30192546-01C2-46F3-B91A-CB15F00070C6}"/>
    <cellStyle name="Normal 5 5 3 5 4" xfId="2911" xr:uid="{8515A27D-B262-422E-AF71-3D87219F4165}"/>
    <cellStyle name="Normal 5 5 3 6" xfId="2912" xr:uid="{5F1BB603-85CC-4B0D-93CB-E3BA8FF8B407}"/>
    <cellStyle name="Normal 5 5 3 7" xfId="2913" xr:uid="{287991E5-0DEA-4F36-90FE-5802FF41E6EA}"/>
    <cellStyle name="Normal 5 5 3 8" xfId="2914" xr:uid="{DCC1E732-D5A6-4D55-8CA0-8F3D4663D399}"/>
    <cellStyle name="Normal 5 5 4" xfId="103" xr:uid="{A25CD49C-CCA5-4C60-B9D9-D2A378E3C37D}"/>
    <cellStyle name="Normal 5 5 4 2" xfId="569" xr:uid="{D4DC5884-EB8C-47F3-8D9C-1CDC790DE60B}"/>
    <cellStyle name="Normal 5 5 4 2 2" xfId="570" xr:uid="{5C9F7236-020C-4B7E-9488-3D321E22EF7A}"/>
    <cellStyle name="Normal 5 5 4 2 2 2" xfId="1369" xr:uid="{2BBBDC22-4AB8-4D84-A210-CD4FB747E4BC}"/>
    <cellStyle name="Normal 5 5 4 2 2 2 2" xfId="1370" xr:uid="{3FBD631A-CB65-4C85-A7D0-D05073A14580}"/>
    <cellStyle name="Normal 5 5 4 2 2 3" xfId="1371" xr:uid="{DC1E7557-1FA4-4121-A6FB-4AA00990C6CD}"/>
    <cellStyle name="Normal 5 5 4 2 2 4" xfId="2915" xr:uid="{C5E45AA5-7D4C-480C-B9CD-0B6B31218FCF}"/>
    <cellStyle name="Normal 5 5 4 2 3" xfId="1372" xr:uid="{421B91BB-3E31-4D56-895F-D07450BF1F67}"/>
    <cellStyle name="Normal 5 5 4 2 3 2" xfId="1373" xr:uid="{C8BBF7D1-8F61-47A8-98ED-E9C529CA2A58}"/>
    <cellStyle name="Normal 5 5 4 2 4" xfId="1374" xr:uid="{77C5E285-DD4C-4452-BA07-806D0EE75DDB}"/>
    <cellStyle name="Normal 5 5 4 2 5" xfId="2916" xr:uid="{BB4D1744-09D4-4BB5-BEBC-1DB3B328D663}"/>
    <cellStyle name="Normal 5 5 4 3" xfId="571" xr:uid="{35709B80-CEF9-405C-B2BA-595C2ABA7DD1}"/>
    <cellStyle name="Normal 5 5 4 3 2" xfId="1375" xr:uid="{2BB35BE5-F561-41DC-ACBE-400C129CBF6F}"/>
    <cellStyle name="Normal 5 5 4 3 2 2" xfId="1376" xr:uid="{9CFBAA1F-D8CF-4C2E-9F35-024D1B587674}"/>
    <cellStyle name="Normal 5 5 4 3 3" xfId="1377" xr:uid="{EFF9A83D-AA00-4D24-84EA-57646DAF3586}"/>
    <cellStyle name="Normal 5 5 4 3 4" xfId="2917" xr:uid="{D6191711-E6E6-46DD-9F9F-5A83F9E497FA}"/>
    <cellStyle name="Normal 5 5 4 4" xfId="1378" xr:uid="{1886715F-6867-4BDC-BE80-FEB4875C79A5}"/>
    <cellStyle name="Normal 5 5 4 4 2" xfId="1379" xr:uid="{194318C3-B50A-46CA-98FF-77B4D1DF0A07}"/>
    <cellStyle name="Normal 5 5 4 4 3" xfId="2918" xr:uid="{97798DB3-EDD0-4465-AB63-526ED9BE4B40}"/>
    <cellStyle name="Normal 5 5 4 4 4" xfId="2919" xr:uid="{A22FD8C9-7C17-4988-A4E0-CCC4419603BB}"/>
    <cellStyle name="Normal 5 5 4 5" xfId="1380" xr:uid="{8847B6FC-822D-4F9E-A8B2-FEFB5BD4C95F}"/>
    <cellStyle name="Normal 5 5 4 6" xfId="2920" xr:uid="{B8828D1A-AB89-49A7-8200-660226F435FD}"/>
    <cellStyle name="Normal 5 5 4 7" xfId="2921" xr:uid="{32245CA7-6BE3-4838-AAF3-F5C09A74FA83}"/>
    <cellStyle name="Normal 5 5 5" xfId="308" xr:uid="{BADA56AB-DD9A-4FCD-88DC-5EA32CAA5BB5}"/>
    <cellStyle name="Normal 5 5 5 2" xfId="572" xr:uid="{44AACC44-3AE8-414E-84D2-D843B5C2586F}"/>
    <cellStyle name="Normal 5 5 5 2 2" xfId="1381" xr:uid="{32F5E5BE-ECE8-4712-A9D7-51C1B1FA0AFF}"/>
    <cellStyle name="Normal 5 5 5 2 2 2" xfId="1382" xr:uid="{AC9A08EC-EFD9-403F-91E8-9A1BA18CF228}"/>
    <cellStyle name="Normal 5 5 5 2 3" xfId="1383" xr:uid="{DE999476-EEF1-4B35-83EC-A90208422057}"/>
    <cellStyle name="Normal 5 5 5 2 4" xfId="2922" xr:uid="{25731400-1D3D-4E5F-B6BD-379D988DF2AD}"/>
    <cellStyle name="Normal 5 5 5 3" xfId="1384" xr:uid="{F26E5F3E-C1FD-4003-BF2E-F758732FE159}"/>
    <cellStyle name="Normal 5 5 5 3 2" xfId="1385" xr:uid="{337E9838-191E-43F4-842A-45960385D449}"/>
    <cellStyle name="Normal 5 5 5 3 3" xfId="2923" xr:uid="{D72BE178-DD67-48D2-B4B1-A5A3086C7214}"/>
    <cellStyle name="Normal 5 5 5 3 4" xfId="2924" xr:uid="{6C4EAD47-7D5E-4C32-BABB-E4BAF888BD7F}"/>
    <cellStyle name="Normal 5 5 5 4" xfId="1386" xr:uid="{3CC0B99D-EF4A-4EA8-87F5-5F8796447693}"/>
    <cellStyle name="Normal 5 5 5 5" xfId="2925" xr:uid="{2AD1C341-6D1F-4503-9691-08FE6FB47C50}"/>
    <cellStyle name="Normal 5 5 5 6" xfId="2926" xr:uid="{C8370573-A7BF-439E-96A7-17B5AF7F32CB}"/>
    <cellStyle name="Normal 5 5 6" xfId="309" xr:uid="{5812B235-DC64-426D-BCF3-4DD2FD1E82D8}"/>
    <cellStyle name="Normal 5 5 6 2" xfId="1387" xr:uid="{FEDB6870-9A53-4560-99E3-6C4DA1AAA5EC}"/>
    <cellStyle name="Normal 5 5 6 2 2" xfId="1388" xr:uid="{7BDA953D-6C79-41BC-AC8B-DF3404E564BB}"/>
    <cellStyle name="Normal 5 5 6 2 3" xfId="2927" xr:uid="{429C03D0-B749-4D4D-9AA5-5A82E226ABA7}"/>
    <cellStyle name="Normal 5 5 6 2 4" xfId="2928" xr:uid="{897CA4C3-595C-4F4D-BE1C-642C58D598EE}"/>
    <cellStyle name="Normal 5 5 6 3" xfId="1389" xr:uid="{9D3C55EA-F738-4195-B0D5-6A1EEABAF02B}"/>
    <cellStyle name="Normal 5 5 6 4" xfId="2929" xr:uid="{399E3CF2-CA04-49D9-9A03-6F1416CD74EC}"/>
    <cellStyle name="Normal 5 5 6 5" xfId="2930" xr:uid="{2729B245-15FA-4320-B4CB-FD0BA13BD494}"/>
    <cellStyle name="Normal 5 5 7" xfId="1390" xr:uid="{2ADBD059-AE2E-43FF-A267-E5A9FE64D2EF}"/>
    <cellStyle name="Normal 5 5 7 2" xfId="1391" xr:uid="{14E91A78-2D6C-406D-AED2-6F69D47D3414}"/>
    <cellStyle name="Normal 5 5 7 3" xfId="2931" xr:uid="{274A3327-0404-4B5A-B14A-D69749F65F54}"/>
    <cellStyle name="Normal 5 5 7 4" xfId="2932" xr:uid="{8BAC09A1-9033-4A19-A91F-92B15D9685CD}"/>
    <cellStyle name="Normal 5 5 8" xfId="1392" xr:uid="{EE3C17D9-843D-411B-8784-2FA551C00122}"/>
    <cellStyle name="Normal 5 5 8 2" xfId="2933" xr:uid="{5951C10F-241C-4768-9662-CF3798A6C13D}"/>
    <cellStyle name="Normal 5 5 8 3" xfId="2934" xr:uid="{29B7AFAC-7B95-46B7-9ABC-1E72F1C582CD}"/>
    <cellStyle name="Normal 5 5 8 4" xfId="2935" xr:uid="{8AA61245-AF16-4B79-8120-6D002A11472F}"/>
    <cellStyle name="Normal 5 5 9" xfId="2936" xr:uid="{0078DEDC-C2C3-4D28-B029-ABA5A1930229}"/>
    <cellStyle name="Normal 5 6" xfId="104" xr:uid="{3FF6CF99-494D-45E3-8036-782EE8126ECC}"/>
    <cellStyle name="Normal 5 6 10" xfId="2937" xr:uid="{3AF9E5C3-5581-42E3-97FC-83402576977F}"/>
    <cellStyle name="Normal 5 6 11" xfId="2938" xr:uid="{6DFC98F5-5C48-409E-93F1-33CE298A5049}"/>
    <cellStyle name="Normal 5 6 2" xfId="105" xr:uid="{7B1A0C19-3CCD-4FF3-9AB8-FADF58FA5A0E}"/>
    <cellStyle name="Normal 5 6 2 2" xfId="310" xr:uid="{A301C9DA-2843-468B-8006-06960E901687}"/>
    <cellStyle name="Normal 5 6 2 2 2" xfId="573" xr:uid="{12CBC53E-3397-4660-9F8D-4A7E3AA6F097}"/>
    <cellStyle name="Normal 5 6 2 2 2 2" xfId="574" xr:uid="{FEF39433-998D-4336-9607-5C3225A04141}"/>
    <cellStyle name="Normal 5 6 2 2 2 2 2" xfId="1393" xr:uid="{60311245-9BA7-49AA-8D92-4BA0A1929415}"/>
    <cellStyle name="Normal 5 6 2 2 2 2 3" xfId="2939" xr:uid="{A01E80B2-95FF-4DE2-96DA-DB51522F45AA}"/>
    <cellStyle name="Normal 5 6 2 2 2 2 4" xfId="2940" xr:uid="{A7526C8A-F5DB-4857-9E08-D054A246B359}"/>
    <cellStyle name="Normal 5 6 2 2 2 3" xfId="1394" xr:uid="{78921DAF-CBBA-4808-A886-4054C0CB59EB}"/>
    <cellStyle name="Normal 5 6 2 2 2 3 2" xfId="2941" xr:uid="{7887E084-157F-4E38-880C-BFA1C13B9F01}"/>
    <cellStyle name="Normal 5 6 2 2 2 3 3" xfId="2942" xr:uid="{50BB1457-6F1E-4BC9-9B4A-EF9E9D6B6DF2}"/>
    <cellStyle name="Normal 5 6 2 2 2 3 4" xfId="2943" xr:uid="{63EBC3C5-E3B9-4F82-A498-6B46D1C71966}"/>
    <cellStyle name="Normal 5 6 2 2 2 4" xfId="2944" xr:uid="{9322BF4D-1D70-4C33-A37C-0F3D913F16B7}"/>
    <cellStyle name="Normal 5 6 2 2 2 5" xfId="2945" xr:uid="{A2B919FE-B198-4A2C-B170-4413B39D8C5A}"/>
    <cellStyle name="Normal 5 6 2 2 2 6" xfId="2946" xr:uid="{35F89572-DE17-4B7B-A594-3608C1599D46}"/>
    <cellStyle name="Normal 5 6 2 2 3" xfId="575" xr:uid="{76D63A03-A21C-4A52-89B8-FDEB1469BF97}"/>
    <cellStyle name="Normal 5 6 2 2 3 2" xfId="1395" xr:uid="{A9E5A3BD-B82C-4C5C-AC5A-6D4F8D19A30C}"/>
    <cellStyle name="Normal 5 6 2 2 3 2 2" xfId="2947" xr:uid="{46ECBDAA-38CD-4547-A2AA-E49F2DA63A49}"/>
    <cellStyle name="Normal 5 6 2 2 3 2 3" xfId="2948" xr:uid="{4564A89D-EB60-45AF-A08E-3811A5F02BDE}"/>
    <cellStyle name="Normal 5 6 2 2 3 2 4" xfId="2949" xr:uid="{F0E69100-BE7A-41A4-9662-3E2F73420545}"/>
    <cellStyle name="Normal 5 6 2 2 3 3" xfId="2950" xr:uid="{29CF2FD9-8426-4B7D-9377-226E95AA346D}"/>
    <cellStyle name="Normal 5 6 2 2 3 4" xfId="2951" xr:uid="{6597DAF5-A732-4C55-AE12-E81C71A7A61E}"/>
    <cellStyle name="Normal 5 6 2 2 3 5" xfId="2952" xr:uid="{7F19AECA-35D3-4B5C-AD19-6354AEA1CE1F}"/>
    <cellStyle name="Normal 5 6 2 2 4" xfId="1396" xr:uid="{2CC407DE-D901-4719-8085-5B4E09E577B4}"/>
    <cellStyle name="Normal 5 6 2 2 4 2" xfId="2953" xr:uid="{B081EDF1-2A0D-4C1A-8C94-42438B62D473}"/>
    <cellStyle name="Normal 5 6 2 2 4 3" xfId="2954" xr:uid="{266F6C53-B9CC-4FFB-A66C-F9734D496395}"/>
    <cellStyle name="Normal 5 6 2 2 4 4" xfId="2955" xr:uid="{D4D8BD9E-5505-4DAD-948C-C0167AC652D7}"/>
    <cellStyle name="Normal 5 6 2 2 5" xfId="2956" xr:uid="{72285DB8-DEBA-4D50-BE25-7AD4AF93D44A}"/>
    <cellStyle name="Normal 5 6 2 2 5 2" xfId="2957" xr:uid="{6D2D2D8C-555E-441F-AEF3-AD37CE51638F}"/>
    <cellStyle name="Normal 5 6 2 2 5 3" xfId="2958" xr:uid="{A1D50D7B-DC44-468E-8637-65EF3BF56362}"/>
    <cellStyle name="Normal 5 6 2 2 5 4" xfId="2959" xr:uid="{75906AC4-4DB1-432C-B43A-D269C5833871}"/>
    <cellStyle name="Normal 5 6 2 2 6" xfId="2960" xr:uid="{112C60FE-687D-461C-A067-EB16432F21FB}"/>
    <cellStyle name="Normal 5 6 2 2 7" xfId="2961" xr:uid="{9D9C8E24-4AE6-4D39-AC6B-9672F31D6439}"/>
    <cellStyle name="Normal 5 6 2 2 8" xfId="2962" xr:uid="{4F0AD7D5-8FF4-470C-9BEB-6529AF8151D8}"/>
    <cellStyle name="Normal 5 6 2 3" xfId="576" xr:uid="{65DCD681-B32C-4629-B8FF-7D1A62088ECC}"/>
    <cellStyle name="Normal 5 6 2 3 2" xfId="577" xr:uid="{B66CBBF4-EA57-4890-93BE-BB7B09D7F259}"/>
    <cellStyle name="Normal 5 6 2 3 2 2" xfId="578" xr:uid="{4F848B13-28DC-493B-9ECD-829ACE13B466}"/>
    <cellStyle name="Normal 5 6 2 3 2 3" xfId="2963" xr:uid="{CEAF742F-AB11-4327-886F-0572171B6C1B}"/>
    <cellStyle name="Normal 5 6 2 3 2 4" xfId="2964" xr:uid="{26DA7E18-2A5B-4A23-B5EF-2D7D744425DC}"/>
    <cellStyle name="Normal 5 6 2 3 3" xfId="579" xr:uid="{2E343457-7EB9-4760-8DA5-726BC6E87367}"/>
    <cellStyle name="Normal 5 6 2 3 3 2" xfId="2965" xr:uid="{F9C1A4A8-8D58-4B07-A61B-9CAF94BA3DB4}"/>
    <cellStyle name="Normal 5 6 2 3 3 3" xfId="2966" xr:uid="{0BA635FB-D7E8-469B-8461-445511997FFA}"/>
    <cellStyle name="Normal 5 6 2 3 3 4" xfId="2967" xr:uid="{CDC59CD9-E3A5-4426-B67B-7F358FAC7369}"/>
    <cellStyle name="Normal 5 6 2 3 4" xfId="2968" xr:uid="{604ABF95-0BAC-4759-B35A-FCAF1DB8DEE8}"/>
    <cellStyle name="Normal 5 6 2 3 5" xfId="2969" xr:uid="{F16056B4-282C-473B-96A2-A3D9C746789B}"/>
    <cellStyle name="Normal 5 6 2 3 6" xfId="2970" xr:uid="{F8D65EE5-0C59-4FA9-A047-53FBF8D3E043}"/>
    <cellStyle name="Normal 5 6 2 4" xfId="580" xr:uid="{8BE4E3B3-8871-4FB4-BC9C-5907E7DF1727}"/>
    <cellStyle name="Normal 5 6 2 4 2" xfId="581" xr:uid="{A7BC19FE-5C50-4883-A02E-F08DCAAA9D49}"/>
    <cellStyle name="Normal 5 6 2 4 2 2" xfId="2971" xr:uid="{F29D593D-399B-4D60-A0CF-4669DD5B184C}"/>
    <cellStyle name="Normal 5 6 2 4 2 3" xfId="2972" xr:uid="{3A058A1F-0E42-4477-89B2-BAE16EABDCBD}"/>
    <cellStyle name="Normal 5 6 2 4 2 4" xfId="2973" xr:uid="{48A3473E-8391-488B-BF0C-1C72D81BB9BB}"/>
    <cellStyle name="Normal 5 6 2 4 3" xfId="2974" xr:uid="{EB8CA832-FAC0-4B9B-8C26-39EF52CC8217}"/>
    <cellStyle name="Normal 5 6 2 4 4" xfId="2975" xr:uid="{1A0F59A9-479C-4A73-BCB5-959B114FBB1B}"/>
    <cellStyle name="Normal 5 6 2 4 5" xfId="2976" xr:uid="{B9EDF576-3AEF-46A0-A861-5A86A39C29BB}"/>
    <cellStyle name="Normal 5 6 2 5" xfId="582" xr:uid="{BE52CB6C-01E6-4024-AED4-3AADDD2C92A2}"/>
    <cellStyle name="Normal 5 6 2 5 2" xfId="2977" xr:uid="{5A99394D-02EF-45B2-AC31-640297329630}"/>
    <cellStyle name="Normal 5 6 2 5 3" xfId="2978" xr:uid="{E7A6B386-0992-40E5-BD69-782637A712D3}"/>
    <cellStyle name="Normal 5 6 2 5 4" xfId="2979" xr:uid="{4AEE226B-912F-4833-92F2-8849EB0684D1}"/>
    <cellStyle name="Normal 5 6 2 6" xfId="2980" xr:uid="{9FDC269A-003A-4F30-85BA-1351533B623A}"/>
    <cellStyle name="Normal 5 6 2 6 2" xfId="2981" xr:uid="{77A2C3C4-AD07-4582-9B3E-8E23DAF378CC}"/>
    <cellStyle name="Normal 5 6 2 6 3" xfId="2982" xr:uid="{A9D37BBD-0B72-4A49-AE25-F8C7430C79DF}"/>
    <cellStyle name="Normal 5 6 2 6 4" xfId="2983" xr:uid="{8F1AC765-080F-44D2-B287-152CFDD801B4}"/>
    <cellStyle name="Normal 5 6 2 7" xfId="2984" xr:uid="{F7F68186-E294-4BD3-BB5C-4EB8A84CBA99}"/>
    <cellStyle name="Normal 5 6 2 8" xfId="2985" xr:uid="{390F23B8-B83D-4A4B-ADCB-57FAF074C0E1}"/>
    <cellStyle name="Normal 5 6 2 9" xfId="2986" xr:uid="{40EE2591-033D-49AB-B39D-12402308464E}"/>
    <cellStyle name="Normal 5 6 3" xfId="311" xr:uid="{D7E17905-D41A-4825-97C2-1CADD4BA0C84}"/>
    <cellStyle name="Normal 5 6 3 2" xfId="583" xr:uid="{F3C26160-A6C8-4229-AA95-75DB8648920B}"/>
    <cellStyle name="Normal 5 6 3 2 2" xfId="584" xr:uid="{73195D56-50E5-4B47-B17B-48DAF6F6B983}"/>
    <cellStyle name="Normal 5 6 3 2 2 2" xfId="1397" xr:uid="{337E4A3D-FD91-47C8-B428-5F67A5144144}"/>
    <cellStyle name="Normal 5 6 3 2 2 2 2" xfId="1398" xr:uid="{7173274C-1538-41F8-A38C-7C7C390D2EB7}"/>
    <cellStyle name="Normal 5 6 3 2 2 3" xfId="1399" xr:uid="{D8E9D5D1-7274-449B-BD9E-0337A6911409}"/>
    <cellStyle name="Normal 5 6 3 2 2 4" xfId="2987" xr:uid="{E730E3AB-B281-4D60-9DE4-5078F73913E4}"/>
    <cellStyle name="Normal 5 6 3 2 3" xfId="1400" xr:uid="{FE8C9E1A-F588-4840-839E-B3B489354481}"/>
    <cellStyle name="Normal 5 6 3 2 3 2" xfId="1401" xr:uid="{59EED4A3-F4B4-48DE-9432-9B997B67840F}"/>
    <cellStyle name="Normal 5 6 3 2 3 3" xfId="2988" xr:uid="{A0F7D36B-EA33-4FA4-B8DF-28CE7E9A639F}"/>
    <cellStyle name="Normal 5 6 3 2 3 4" xfId="2989" xr:uid="{3EB5BCE2-1493-4115-B388-FD1F637E4C13}"/>
    <cellStyle name="Normal 5 6 3 2 4" xfId="1402" xr:uid="{92311B02-CE66-4C44-8E1C-D0BB27967BA5}"/>
    <cellStyle name="Normal 5 6 3 2 5" xfId="2990" xr:uid="{83AFDE02-B2ED-49D1-AB65-42042C6CDE49}"/>
    <cellStyle name="Normal 5 6 3 2 6" xfId="2991" xr:uid="{9ECBD700-0B0C-4065-83B2-26DE6EABBB2F}"/>
    <cellStyle name="Normal 5 6 3 3" xfId="585" xr:uid="{9073A225-3110-4DF8-B591-FDEDF13C7491}"/>
    <cellStyle name="Normal 5 6 3 3 2" xfId="1403" xr:uid="{D6A0BAD4-6F08-4FFC-A58B-7F501380DCED}"/>
    <cellStyle name="Normal 5 6 3 3 2 2" xfId="1404" xr:uid="{F3D96FA6-128C-4488-AD90-C40391D5B13B}"/>
    <cellStyle name="Normal 5 6 3 3 2 3" xfId="2992" xr:uid="{CE14BF18-9921-4151-9890-5B62C36E573F}"/>
    <cellStyle name="Normal 5 6 3 3 2 4" xfId="2993" xr:uid="{4E0646CD-3615-4AE1-A899-0C18D878C5F4}"/>
    <cellStyle name="Normal 5 6 3 3 3" xfId="1405" xr:uid="{4DBF339E-034F-4D83-8E21-F92F5CA47056}"/>
    <cellStyle name="Normal 5 6 3 3 4" xfId="2994" xr:uid="{69CA1B47-C28B-485B-83EC-CA3F3A53F4A6}"/>
    <cellStyle name="Normal 5 6 3 3 5" xfId="2995" xr:uid="{6FD45E7A-4B93-4F7A-9695-7F3F448A003E}"/>
    <cellStyle name="Normal 5 6 3 4" xfId="1406" xr:uid="{F8952C57-CD6D-478E-B20F-F83C9A8F8184}"/>
    <cellStyle name="Normal 5 6 3 4 2" xfId="1407" xr:uid="{96811D80-0482-429C-A72B-45ABDAC102B3}"/>
    <cellStyle name="Normal 5 6 3 4 3" xfId="2996" xr:uid="{AF599AAD-E3F7-434B-BDE7-A60611C7F8F3}"/>
    <cellStyle name="Normal 5 6 3 4 4" xfId="2997" xr:uid="{A8192C7F-8EE4-4C13-9D8B-8A3DA3255F8B}"/>
    <cellStyle name="Normal 5 6 3 5" xfId="1408" xr:uid="{5EE9B75B-814E-42B4-8125-7360ED51DF29}"/>
    <cellStyle name="Normal 5 6 3 5 2" xfId="2998" xr:uid="{5DFAEE52-24DB-49EA-B47B-BFDBAB89FB12}"/>
    <cellStyle name="Normal 5 6 3 5 3" xfId="2999" xr:uid="{38E195C9-4EF3-4EAD-A2BA-9E86B701B3F1}"/>
    <cellStyle name="Normal 5 6 3 5 4" xfId="3000" xr:uid="{5A66E351-85CB-499C-B0AD-3F3AADADC2F5}"/>
    <cellStyle name="Normal 5 6 3 6" xfId="3001" xr:uid="{A18989FA-DB81-4F17-9660-5AB2CB6391F4}"/>
    <cellStyle name="Normal 5 6 3 7" xfId="3002" xr:uid="{17AA34C2-6B37-4C15-8AF2-D157905A571D}"/>
    <cellStyle name="Normal 5 6 3 8" xfId="3003" xr:uid="{84E494D3-5A5D-48F3-BE86-FE8C1D72A412}"/>
    <cellStyle name="Normal 5 6 4" xfId="312" xr:uid="{087EDB10-AA74-4FA8-A442-02B7E5280AB9}"/>
    <cellStyle name="Normal 5 6 4 2" xfId="586" xr:uid="{E51891D0-5E7B-4E71-826C-F484E85A9A9D}"/>
    <cellStyle name="Normal 5 6 4 2 2" xfId="587" xr:uid="{887CC370-5086-49DF-959D-E42BF5983A61}"/>
    <cellStyle name="Normal 5 6 4 2 2 2" xfId="1409" xr:uid="{AFD4C202-0F75-4386-8DE0-756B9300B8B6}"/>
    <cellStyle name="Normal 5 6 4 2 2 3" xfId="3004" xr:uid="{208A28F0-860B-4B41-980A-615111819238}"/>
    <cellStyle name="Normal 5 6 4 2 2 4" xfId="3005" xr:uid="{CC4BFE81-BA3D-4DDF-8A93-C1D678FC822B}"/>
    <cellStyle name="Normal 5 6 4 2 3" xfId="1410" xr:uid="{509D43F9-D85D-4DF7-8299-5F1FDE00BA59}"/>
    <cellStyle name="Normal 5 6 4 2 4" xfId="3006" xr:uid="{AAC629CE-C8F7-43D8-950A-C19C77BE4750}"/>
    <cellStyle name="Normal 5 6 4 2 5" xfId="3007" xr:uid="{945537F3-E780-4EE0-9442-9ECB4748CDBA}"/>
    <cellStyle name="Normal 5 6 4 3" xfId="588" xr:uid="{B457979C-C28E-4E91-A45C-6B4C8CFD3246}"/>
    <cellStyle name="Normal 5 6 4 3 2" xfId="1411" xr:uid="{6BA450AF-F8EF-4B10-A868-53C016E309A2}"/>
    <cellStyle name="Normal 5 6 4 3 3" xfId="3008" xr:uid="{2F42DDBE-8C72-4B57-8D75-B916300AD0CF}"/>
    <cellStyle name="Normal 5 6 4 3 4" xfId="3009" xr:uid="{89325A03-98F4-4F48-85B8-2C329D3C4EA1}"/>
    <cellStyle name="Normal 5 6 4 4" xfId="1412" xr:uid="{CC244799-827D-44DF-835A-2E4AF5ED05C8}"/>
    <cellStyle name="Normal 5 6 4 4 2" xfId="3010" xr:uid="{EBB49BA9-1680-4A08-AB47-6A73CFB7F05A}"/>
    <cellStyle name="Normal 5 6 4 4 3" xfId="3011" xr:uid="{3D1D5754-88E9-4E68-8864-EAFF14505927}"/>
    <cellStyle name="Normal 5 6 4 4 4" xfId="3012" xr:uid="{CCBA044C-84A3-4758-A7B8-422F50921FD5}"/>
    <cellStyle name="Normal 5 6 4 5" xfId="3013" xr:uid="{B4F9E189-49C7-4A80-8A73-025076B954AC}"/>
    <cellStyle name="Normal 5 6 4 6" xfId="3014" xr:uid="{1EC6AACF-8D2B-4C82-88AE-6BE7F8E54947}"/>
    <cellStyle name="Normal 5 6 4 7" xfId="3015" xr:uid="{8DAD0BAB-1E4A-4A4F-AE87-0DE4091114A7}"/>
    <cellStyle name="Normal 5 6 5" xfId="313" xr:uid="{82F42803-D0E0-43F4-B5E4-D9B4C15220F7}"/>
    <cellStyle name="Normal 5 6 5 2" xfId="589" xr:uid="{B56A8E9F-EED8-4D77-8243-5A26C5078114}"/>
    <cellStyle name="Normal 5 6 5 2 2" xfId="1413" xr:uid="{2633D462-FD6E-48B8-8593-D5D434B8ABDC}"/>
    <cellStyle name="Normal 5 6 5 2 3" xfId="3016" xr:uid="{2AE9B917-1506-431D-929D-29F348B689F1}"/>
    <cellStyle name="Normal 5 6 5 2 4" xfId="3017" xr:uid="{B4F96535-6267-41C6-B29A-6FA435520980}"/>
    <cellStyle name="Normal 5 6 5 3" xfId="1414" xr:uid="{4CDBF35C-0737-45BC-A4CF-254E379F7826}"/>
    <cellStyle name="Normal 5 6 5 3 2" xfId="3018" xr:uid="{E4B74F1E-4715-41BE-B724-9F020BA87BDC}"/>
    <cellStyle name="Normal 5 6 5 3 3" xfId="3019" xr:uid="{0A588AFC-37C2-4E5D-97FF-2CD675D743D4}"/>
    <cellStyle name="Normal 5 6 5 3 4" xfId="3020" xr:uid="{76199CAF-A9A9-4C41-891D-61A07208A9EA}"/>
    <cellStyle name="Normal 5 6 5 4" xfId="3021" xr:uid="{C7C84E0F-EB72-4B7A-8E22-39B20AC2EAD9}"/>
    <cellStyle name="Normal 5 6 5 5" xfId="3022" xr:uid="{96C2B21E-5E08-4529-B1E4-576788A47539}"/>
    <cellStyle name="Normal 5 6 5 6" xfId="3023" xr:uid="{F4ACD044-0E78-4FA8-82DC-AC40F05F50BB}"/>
    <cellStyle name="Normal 5 6 6" xfId="590" xr:uid="{5C83773B-CBBB-441B-8F02-E6B464CA1539}"/>
    <cellStyle name="Normal 5 6 6 2" xfId="1415" xr:uid="{F421CDBA-9470-4887-99E0-1D441CA53270}"/>
    <cellStyle name="Normal 5 6 6 2 2" xfId="3024" xr:uid="{9B1FD795-03E8-40D5-A9FE-C3A353CAFE7B}"/>
    <cellStyle name="Normal 5 6 6 2 3" xfId="3025" xr:uid="{528F25EA-13F4-4F49-AC0B-8FC6A7BC8AB8}"/>
    <cellStyle name="Normal 5 6 6 2 4" xfId="3026" xr:uid="{6F66DEDE-A302-45C0-814C-1E50B4F36715}"/>
    <cellStyle name="Normal 5 6 6 3" xfId="3027" xr:uid="{BA55D1F5-CEEB-4527-AC1F-99A600324B02}"/>
    <cellStyle name="Normal 5 6 6 4" xfId="3028" xr:uid="{087A37EC-AD2C-452B-B668-7B7211585095}"/>
    <cellStyle name="Normal 5 6 6 5" xfId="3029" xr:uid="{B24C8466-59EC-49AC-8A32-2AED76C28D00}"/>
    <cellStyle name="Normal 5 6 7" xfId="1416" xr:uid="{C88315BE-67AE-449A-B08F-9BE8BF26E303}"/>
    <cellStyle name="Normal 5 6 7 2" xfId="3030" xr:uid="{3A501538-CF52-4849-BDEC-3111CAFF9298}"/>
    <cellStyle name="Normal 5 6 7 3" xfId="3031" xr:uid="{A02D8191-2D34-46D6-9490-0245DE9D844E}"/>
    <cellStyle name="Normal 5 6 7 4" xfId="3032" xr:uid="{87B4580E-21C2-442F-93C6-F73874AE1B5F}"/>
    <cellStyle name="Normal 5 6 8" xfId="3033" xr:uid="{914A4CFB-0C3E-40FF-B73B-878E74331849}"/>
    <cellStyle name="Normal 5 6 8 2" xfId="3034" xr:uid="{2C201859-7B1A-44B8-A457-F426F1BC0D92}"/>
    <cellStyle name="Normal 5 6 8 3" xfId="3035" xr:uid="{320FA86F-8F61-4536-9791-16D48C036B93}"/>
    <cellStyle name="Normal 5 6 8 4" xfId="3036" xr:uid="{B6D2404B-63A0-462B-A47D-FE237BF70A41}"/>
    <cellStyle name="Normal 5 6 9" xfId="3037" xr:uid="{F1706E0E-43FC-43C5-9440-570768E5D15E}"/>
    <cellStyle name="Normal 5 7" xfId="106" xr:uid="{D273AA35-BF35-4551-A708-A52C98C5D7CF}"/>
    <cellStyle name="Normal 5 7 2" xfId="107" xr:uid="{528EB110-8331-4ECE-80A8-5CFD10711849}"/>
    <cellStyle name="Normal 5 7 2 2" xfId="314" xr:uid="{426CA11C-5442-49B1-A490-F08BFC1605DD}"/>
    <cellStyle name="Normal 5 7 2 2 2" xfId="591" xr:uid="{CC1B5EB8-AAC1-4D5A-A933-8070C9815335}"/>
    <cellStyle name="Normal 5 7 2 2 2 2" xfId="1417" xr:uid="{D8DAA131-9520-4956-BF12-E9523EA0781B}"/>
    <cellStyle name="Normal 5 7 2 2 2 3" xfId="3038" xr:uid="{0DA95DF8-8D8C-43BE-AC06-B806F09AD77B}"/>
    <cellStyle name="Normal 5 7 2 2 2 4" xfId="3039" xr:uid="{E84FD792-BE6B-4AD8-B6EB-3235DD1A2583}"/>
    <cellStyle name="Normal 5 7 2 2 3" xfId="1418" xr:uid="{489DD517-C89D-41B9-A104-2E933A9464E8}"/>
    <cellStyle name="Normal 5 7 2 2 3 2" xfId="3040" xr:uid="{1CA16261-A2ED-4773-9ED4-22FA4206075B}"/>
    <cellStyle name="Normal 5 7 2 2 3 3" xfId="3041" xr:uid="{10E2C151-F6A3-472F-86D7-323A19C67036}"/>
    <cellStyle name="Normal 5 7 2 2 3 4" xfId="3042" xr:uid="{38E99BBB-5D1F-4ECB-B509-DE9AD01603C8}"/>
    <cellStyle name="Normal 5 7 2 2 4" xfId="3043" xr:uid="{075C26A5-4B48-4EE3-8B92-A4C8AFAE071F}"/>
    <cellStyle name="Normal 5 7 2 2 5" xfId="3044" xr:uid="{569F5B4C-6957-496E-8339-99493067E610}"/>
    <cellStyle name="Normal 5 7 2 2 6" xfId="3045" xr:uid="{969432DC-B946-4D05-B64C-36D755D85623}"/>
    <cellStyle name="Normal 5 7 2 3" xfId="592" xr:uid="{A27DD5E1-04E7-44E4-ABB6-AF8AA3388C2B}"/>
    <cellStyle name="Normal 5 7 2 3 2" xfId="1419" xr:uid="{C2B2D065-43ED-4A0C-BB66-324CCF805CDD}"/>
    <cellStyle name="Normal 5 7 2 3 2 2" xfId="3046" xr:uid="{8FCF5B5E-EE23-4168-B948-F1B8375DE5C2}"/>
    <cellStyle name="Normal 5 7 2 3 2 3" xfId="3047" xr:uid="{05F5F5EB-5232-4139-96CE-754DC4DCAFFE}"/>
    <cellStyle name="Normal 5 7 2 3 2 4" xfId="3048" xr:uid="{4ACCB482-6B66-406B-8C04-2A7D6B04EBDC}"/>
    <cellStyle name="Normal 5 7 2 3 3" xfId="3049" xr:uid="{CF80FB17-28AA-4F1A-92C7-DA5550FD3C13}"/>
    <cellStyle name="Normal 5 7 2 3 4" xfId="3050" xr:uid="{59FDC9AC-F78A-430E-A8B7-C41443E9A1ED}"/>
    <cellStyle name="Normal 5 7 2 3 5" xfId="3051" xr:uid="{E74C0B53-EC27-4194-8F78-A2DC9E4B9A86}"/>
    <cellStyle name="Normal 5 7 2 4" xfId="1420" xr:uid="{6C914E9C-D8FA-4CDF-AEA4-99BD94A48D25}"/>
    <cellStyle name="Normal 5 7 2 4 2" xfId="3052" xr:uid="{AF601721-80AD-4916-8F2C-E99C00A63A17}"/>
    <cellStyle name="Normal 5 7 2 4 3" xfId="3053" xr:uid="{88741240-0E57-462C-AD49-C7EAAE1F9415}"/>
    <cellStyle name="Normal 5 7 2 4 4" xfId="3054" xr:uid="{5E588556-4324-45F5-8E66-FE116674F54E}"/>
    <cellStyle name="Normal 5 7 2 5" xfId="3055" xr:uid="{53616535-54F2-4854-BFA7-7D23BE695057}"/>
    <cellStyle name="Normal 5 7 2 5 2" xfId="3056" xr:uid="{C4601F88-57CF-4CD9-B152-C5F53E6979E6}"/>
    <cellStyle name="Normal 5 7 2 5 3" xfId="3057" xr:uid="{5132ABFE-F124-4701-A97B-8DF12A762BFA}"/>
    <cellStyle name="Normal 5 7 2 5 4" xfId="3058" xr:uid="{AB6D9173-20C4-4AA7-91C5-23951C8A5B16}"/>
    <cellStyle name="Normal 5 7 2 6" xfId="3059" xr:uid="{13AB18C6-8341-4CAA-9BA3-82B3CC6CB481}"/>
    <cellStyle name="Normal 5 7 2 7" xfId="3060" xr:uid="{5004DC36-34C4-4007-B9DF-5D8B25C510CD}"/>
    <cellStyle name="Normal 5 7 2 8" xfId="3061" xr:uid="{7AEE83A2-F3F7-46ED-88A9-2A4D2ADAF4BA}"/>
    <cellStyle name="Normal 5 7 3" xfId="315" xr:uid="{4104CD19-81BA-4BC4-AF90-18D499E4B3A1}"/>
    <cellStyle name="Normal 5 7 3 2" xfId="593" xr:uid="{32F2DD55-20C2-4AAD-A7B6-4601515A0621}"/>
    <cellStyle name="Normal 5 7 3 2 2" xfId="594" xr:uid="{90E47AA2-B7E5-43EF-A7FE-3AEAB8B11AC1}"/>
    <cellStyle name="Normal 5 7 3 2 3" xfId="3062" xr:uid="{48CFE85A-977A-4BC9-BFF9-C560DF3925ED}"/>
    <cellStyle name="Normal 5 7 3 2 4" xfId="3063" xr:uid="{57C14DC2-5F77-4DC2-934D-8C880482286E}"/>
    <cellStyle name="Normal 5 7 3 3" xfId="595" xr:uid="{5CBDD1D2-5D0C-4AB5-A02B-56C4BE4B139B}"/>
    <cellStyle name="Normal 5 7 3 3 2" xfId="3064" xr:uid="{E160EB92-4085-4635-A334-0891990ABE3E}"/>
    <cellStyle name="Normal 5 7 3 3 3" xfId="3065" xr:uid="{4587092F-37F1-491E-83AC-108544A93302}"/>
    <cellStyle name="Normal 5 7 3 3 4" xfId="3066" xr:uid="{46170ECC-5CE8-44A6-B529-25F4D390FC8E}"/>
    <cellStyle name="Normal 5 7 3 4" xfId="3067" xr:uid="{040ADDF5-0E28-4F01-B146-A2D62C703521}"/>
    <cellStyle name="Normal 5 7 3 5" xfId="3068" xr:uid="{9DD9809F-0DE7-4ADE-AC54-E9ED943E0594}"/>
    <cellStyle name="Normal 5 7 3 6" xfId="3069" xr:uid="{5889E7A6-C8E5-4C71-B680-9903E2BA4AE3}"/>
    <cellStyle name="Normal 5 7 4" xfId="316" xr:uid="{7A831B0F-489B-499F-A9E0-52BB454C516A}"/>
    <cellStyle name="Normal 5 7 4 2" xfId="596" xr:uid="{11394239-E3E6-4145-9473-A240D0D8ED70}"/>
    <cellStyle name="Normal 5 7 4 2 2" xfId="3070" xr:uid="{756B79A2-95F8-4260-A79D-1A256E2BC188}"/>
    <cellStyle name="Normal 5 7 4 2 3" xfId="3071" xr:uid="{4C641EA6-FB19-4BA8-B634-777AD3652B66}"/>
    <cellStyle name="Normal 5 7 4 2 4" xfId="3072" xr:uid="{5ABB1350-B5E0-4F4F-A0D8-FFB424FCB90C}"/>
    <cellStyle name="Normal 5 7 4 3" xfId="3073" xr:uid="{A9692A3A-DB6B-47DA-B20C-5A9E6635FE54}"/>
    <cellStyle name="Normal 5 7 4 4" xfId="3074" xr:uid="{4EE4425D-1E13-4438-99B6-AD57FE9E11EA}"/>
    <cellStyle name="Normal 5 7 4 5" xfId="3075" xr:uid="{E9AB76B9-FA81-4765-9573-B20C49C8A557}"/>
    <cellStyle name="Normal 5 7 5" xfId="597" xr:uid="{A4A0900A-7054-4EC2-BB33-DE5BF0BD9AFF}"/>
    <cellStyle name="Normal 5 7 5 2" xfId="3076" xr:uid="{5937C150-127B-483F-A575-9A2C33A2E610}"/>
    <cellStyle name="Normal 5 7 5 3" xfId="3077" xr:uid="{88E53F7B-EAA9-4AD1-8657-720A8AA2A9EF}"/>
    <cellStyle name="Normal 5 7 5 4" xfId="3078" xr:uid="{6A6D0965-2605-42CB-A475-D61EF7EFA345}"/>
    <cellStyle name="Normal 5 7 6" xfId="3079" xr:uid="{3FA7CA46-5ECE-4B94-A715-27B3382D2398}"/>
    <cellStyle name="Normal 5 7 6 2" xfId="3080" xr:uid="{70F2DD3A-39E2-4EAB-988A-3F9BA255F4BF}"/>
    <cellStyle name="Normal 5 7 6 3" xfId="3081" xr:uid="{2A5C382D-D4D2-4FD7-B26B-032650C29F70}"/>
    <cellStyle name="Normal 5 7 6 4" xfId="3082" xr:uid="{71B4D325-70EA-4882-8847-6287B75A2E8C}"/>
    <cellStyle name="Normal 5 7 7" xfId="3083" xr:uid="{B17DEE91-8AEA-4291-99AB-81CD0E911A8C}"/>
    <cellStyle name="Normal 5 7 8" xfId="3084" xr:uid="{8003A7A4-F8CC-4975-928C-5BB2CC635721}"/>
    <cellStyle name="Normal 5 7 9" xfId="3085" xr:uid="{B6053057-138E-4415-BBD1-C7F9888120BB}"/>
    <cellStyle name="Normal 5 8" xfId="108" xr:uid="{5EE32BAC-7478-48D7-943A-A60D5B593F71}"/>
    <cellStyle name="Normal 5 8 2" xfId="317" xr:uid="{1C43917F-BBA3-4EF9-B3B4-7F33D784DB0C}"/>
    <cellStyle name="Normal 5 8 2 2" xfId="598" xr:uid="{3084DB69-5875-43B4-AB26-22BAAF0E6947}"/>
    <cellStyle name="Normal 5 8 2 2 2" xfId="1421" xr:uid="{FF9F6149-5C38-4B64-8F67-04FB58E197A2}"/>
    <cellStyle name="Normal 5 8 2 2 2 2" xfId="1422" xr:uid="{79C59086-3216-484F-9DB8-84CEC828371F}"/>
    <cellStyle name="Normal 5 8 2 2 3" xfId="1423" xr:uid="{D4615033-E861-405E-9B45-6DB0711D0D9B}"/>
    <cellStyle name="Normal 5 8 2 2 4" xfId="3086" xr:uid="{E764C29F-DBF0-487C-B38B-990EF62229BF}"/>
    <cellStyle name="Normal 5 8 2 3" xfId="1424" xr:uid="{4043FAEF-DA9A-4109-8ED3-32055DF2459E}"/>
    <cellStyle name="Normal 5 8 2 3 2" xfId="1425" xr:uid="{FBB5415A-4242-46F2-8B12-B98412A1703D}"/>
    <cellStyle name="Normal 5 8 2 3 3" xfId="3087" xr:uid="{7317861D-186D-4CC3-8747-0019C0B50C95}"/>
    <cellStyle name="Normal 5 8 2 3 4" xfId="3088" xr:uid="{6AD65B2F-8DA6-4217-BDFE-1DDBB5BCA0D0}"/>
    <cellStyle name="Normal 5 8 2 4" xfId="1426" xr:uid="{AF97D0CA-C7D2-48AC-BF32-D6080DD0B260}"/>
    <cellStyle name="Normal 5 8 2 5" xfId="3089" xr:uid="{983CCE96-0BD7-41B6-9AEC-A811E00BD34D}"/>
    <cellStyle name="Normal 5 8 2 6" xfId="3090" xr:uid="{596A53F9-CE24-402F-9525-463DB283B03F}"/>
    <cellStyle name="Normal 5 8 3" xfId="599" xr:uid="{0AECAB99-C486-4B10-A41D-B934E5843FCB}"/>
    <cellStyle name="Normal 5 8 3 2" xfId="1427" xr:uid="{140BDB6C-3C0A-4083-8EC1-F1CF20F96367}"/>
    <cellStyle name="Normal 5 8 3 2 2" xfId="1428" xr:uid="{D6F822FA-9EBE-469B-94EB-E644D5DEBB9A}"/>
    <cellStyle name="Normal 5 8 3 2 3" xfId="3091" xr:uid="{B8B1AC2E-3C44-4D29-9D04-2CD9D8D6811D}"/>
    <cellStyle name="Normal 5 8 3 2 4" xfId="3092" xr:uid="{365AF480-0D77-4A45-85EE-E93B4E3E4609}"/>
    <cellStyle name="Normal 5 8 3 3" xfId="1429" xr:uid="{249451EE-EF13-40C7-941D-D18415436BDF}"/>
    <cellStyle name="Normal 5 8 3 4" xfId="3093" xr:uid="{A588BCB6-3DA8-4524-AA1A-301C99DED9EE}"/>
    <cellStyle name="Normal 5 8 3 5" xfId="3094" xr:uid="{D93DF62D-572D-4DAA-AC68-78E9A06CA5BA}"/>
    <cellStyle name="Normal 5 8 4" xfId="1430" xr:uid="{90237F73-712D-448C-A077-B7D14F0B17B1}"/>
    <cellStyle name="Normal 5 8 4 2" xfId="1431" xr:uid="{51B90991-4FB3-4929-84A3-191F7776BB26}"/>
    <cellStyle name="Normal 5 8 4 3" xfId="3095" xr:uid="{40087F32-19B5-49C7-B2BC-5305B566E6BE}"/>
    <cellStyle name="Normal 5 8 4 4" xfId="3096" xr:uid="{15BD04AF-6831-47CA-BB58-0A6F1FC52FB5}"/>
    <cellStyle name="Normal 5 8 5" xfId="1432" xr:uid="{FEEE1D86-ADDA-4BCF-B3C7-6A246032D0E0}"/>
    <cellStyle name="Normal 5 8 5 2" xfId="3097" xr:uid="{2C143EFA-0382-4525-8DFD-3A0BB1260898}"/>
    <cellStyle name="Normal 5 8 5 3" xfId="3098" xr:uid="{34F96695-5833-4A8F-8C2B-41ED2514AC7E}"/>
    <cellStyle name="Normal 5 8 5 4" xfId="3099" xr:uid="{C6EC45F6-D4B6-427B-B852-41E1DE31E0F1}"/>
    <cellStyle name="Normal 5 8 6" xfId="3100" xr:uid="{29F49955-9105-4216-8511-01C634678BC9}"/>
    <cellStyle name="Normal 5 8 7" xfId="3101" xr:uid="{31093ECA-148C-40F2-899F-D6E53AB96EF1}"/>
    <cellStyle name="Normal 5 8 8" xfId="3102" xr:uid="{49F48B03-F122-46C6-9130-EFF9978D68A9}"/>
    <cellStyle name="Normal 5 9" xfId="318" xr:uid="{DDDCCDCC-13A0-4A6E-9576-A6A778E426AA}"/>
    <cellStyle name="Normal 5 9 2" xfId="600" xr:uid="{69F1791C-003F-47C1-8782-ADCE504C5A82}"/>
    <cellStyle name="Normal 5 9 2 2" xfId="601" xr:uid="{6C7226A9-AB86-4523-89B0-908109E2B735}"/>
    <cellStyle name="Normal 5 9 2 2 2" xfId="1433" xr:uid="{7C2E7F1C-B935-4836-B278-DC663944F5B1}"/>
    <cellStyle name="Normal 5 9 2 2 3" xfId="3103" xr:uid="{858B7BB7-66AB-44D7-A656-DB165DD921A5}"/>
    <cellStyle name="Normal 5 9 2 2 4" xfId="3104" xr:uid="{03B2C13A-1844-4216-A569-40FCC6516576}"/>
    <cellStyle name="Normal 5 9 2 3" xfId="1434" xr:uid="{58D60ECD-A38A-42BE-8322-8C871FB92339}"/>
    <cellStyle name="Normal 5 9 2 4" xfId="3105" xr:uid="{3D0CC477-A75D-45D1-BADB-77A82B55663E}"/>
    <cellStyle name="Normal 5 9 2 5" xfId="3106" xr:uid="{305DEF9A-A4F7-40F8-A601-AC21252E6F5F}"/>
    <cellStyle name="Normal 5 9 3" xfId="602" xr:uid="{4CF34FCA-5586-451A-9B72-22D8AB20F4C5}"/>
    <cellStyle name="Normal 5 9 3 2" xfId="1435" xr:uid="{8378320B-C325-484E-9F91-0837C0BB3F35}"/>
    <cellStyle name="Normal 5 9 3 3" xfId="3107" xr:uid="{7EFD97AD-AEC9-4B35-AC83-505562B04FFA}"/>
    <cellStyle name="Normal 5 9 3 4" xfId="3108" xr:uid="{5D102028-6378-4549-B782-CEBE673448E2}"/>
    <cellStyle name="Normal 5 9 4" xfId="1436" xr:uid="{9C24189A-2D84-4704-B2E8-2069DB5842DE}"/>
    <cellStyle name="Normal 5 9 4 2" xfId="3109" xr:uid="{D1B17BD4-D557-4055-B5C5-5788A8FC3B93}"/>
    <cellStyle name="Normal 5 9 4 3" xfId="3110" xr:uid="{D1C3379E-4B32-4860-B999-6F37143506CB}"/>
    <cellStyle name="Normal 5 9 4 4" xfId="3111" xr:uid="{419F1AF8-AC68-4540-85E9-CC94A093487F}"/>
    <cellStyle name="Normal 5 9 5" xfId="3112" xr:uid="{8B28AC35-E5A4-49D5-A0EE-5338E87D389B}"/>
    <cellStyle name="Normal 5 9 6" xfId="3113" xr:uid="{F7AD0A79-8917-439F-8CE6-827EF3F4CDB3}"/>
    <cellStyle name="Normal 5 9 7" xfId="3114" xr:uid="{014BC86C-A0D2-46E3-9991-1CFDA53F51D6}"/>
    <cellStyle name="Normal 6" xfId="109" xr:uid="{65F65BA6-EC5E-41DC-8430-58B415939281}"/>
    <cellStyle name="Normal 6 10" xfId="319" xr:uid="{77C3ECB2-9C50-48C3-9E1E-265F392D5552}"/>
    <cellStyle name="Normal 6 10 2" xfId="1437" xr:uid="{B9229BFB-EAFB-4736-BF42-EE03052EEEF6}"/>
    <cellStyle name="Normal 6 10 2 2" xfId="3115" xr:uid="{D085D5D9-3A94-4A7F-9AEE-EFFC9D92C9D1}"/>
    <cellStyle name="Normal 6 10 2 2 2" xfId="4588" xr:uid="{F489D62F-E83E-4D34-98D4-1A0BCAD2AFE7}"/>
    <cellStyle name="Normal 6 10 2 3" xfId="3116" xr:uid="{B5ECF146-43D0-4F58-87AA-B55FC287328B}"/>
    <cellStyle name="Normal 6 10 2 4" xfId="3117" xr:uid="{3DD39C38-9FF2-44B6-9B21-B8125182E6CD}"/>
    <cellStyle name="Normal 6 10 3" xfId="3118" xr:uid="{DB11F523-3C22-45A4-B2D5-BB9BF6F05E85}"/>
    <cellStyle name="Normal 6 10 4" xfId="3119" xr:uid="{62DC6BCF-0C91-4B2F-B093-09A24022A52D}"/>
    <cellStyle name="Normal 6 10 5" xfId="3120" xr:uid="{7353571E-B81A-4A0D-8E0D-622A005CB926}"/>
    <cellStyle name="Normal 6 11" xfId="1438" xr:uid="{F49A1DE6-008E-40FB-B502-F8F5AEA8535D}"/>
    <cellStyle name="Normal 6 11 2" xfId="3121" xr:uid="{9CAB36A3-56AC-4B55-90AA-723DB2929F06}"/>
    <cellStyle name="Normal 6 11 3" xfId="3122" xr:uid="{427E5233-C9F1-4F90-9C45-B8B4A5F8E833}"/>
    <cellStyle name="Normal 6 11 4" xfId="3123" xr:uid="{B37E254B-F6CD-4C41-A752-6E823BC68E0B}"/>
    <cellStyle name="Normal 6 12" xfId="902" xr:uid="{C77FA2B4-1CEC-4D3A-8849-5DFF1BE42BFD}"/>
    <cellStyle name="Normal 6 12 2" xfId="3124" xr:uid="{D0A7C7AB-C546-4BB9-B772-07B6C30E7DF0}"/>
    <cellStyle name="Normal 6 12 3" xfId="3125" xr:uid="{ADED04EF-DF4C-4535-956C-8ADFE0D4AFD6}"/>
    <cellStyle name="Normal 6 12 4" xfId="3126" xr:uid="{F684E32A-DA7E-4B34-A33B-C797ED770495}"/>
    <cellStyle name="Normal 6 13" xfId="899" xr:uid="{F51AA461-D952-46EA-B589-B179D077CCF8}"/>
    <cellStyle name="Normal 6 13 2" xfId="3128" xr:uid="{A7FE66A1-649F-4B4B-AE5D-1DC0AC6F798B}"/>
    <cellStyle name="Normal 6 13 3" xfId="4315" xr:uid="{49661F0B-B35D-457C-8EFA-51799348F36B}"/>
    <cellStyle name="Normal 6 13 4" xfId="3127" xr:uid="{97EC3208-EFB4-475A-AC69-B133898AD986}"/>
    <cellStyle name="Normal 6 13 5" xfId="5319" xr:uid="{4916268C-DF32-4823-8551-D7667BF48714}"/>
    <cellStyle name="Normal 6 14" xfId="3129" xr:uid="{3059D280-4276-446A-AC5B-4167E3F0DB2F}"/>
    <cellStyle name="Normal 6 15" xfId="3130" xr:uid="{4BDF36ED-03C7-4D0C-A625-47203E0846EB}"/>
    <cellStyle name="Normal 6 16" xfId="3131" xr:uid="{BE86ADEB-1AC2-4520-A86A-34C8C42AD12A}"/>
    <cellStyle name="Normal 6 2" xfId="110" xr:uid="{F2C030E3-12B0-40C8-B146-6F31DD92F0BC}"/>
    <cellStyle name="Normal 6 2 2" xfId="320" xr:uid="{8F0A8D4C-9AAC-4090-A106-C303E5033FB3}"/>
    <cellStyle name="Normal 6 2 2 2" xfId="4671" xr:uid="{95747155-ECB7-48AD-89DD-FE887CCA1D26}"/>
    <cellStyle name="Normal 6 2 3" xfId="4560" xr:uid="{27617777-51E6-4A41-ADAA-E1F22DEAB096}"/>
    <cellStyle name="Normal 6 3" xfId="111" xr:uid="{3FBC007B-C91E-40E8-B0B4-AAF1D346862D}"/>
    <cellStyle name="Normal 6 3 10" xfId="3132" xr:uid="{55AADA08-410D-4712-850E-1B1280E44C9B}"/>
    <cellStyle name="Normal 6 3 11" xfId="3133" xr:uid="{F3098C8A-763B-4584-9EE2-ADA7BB77A278}"/>
    <cellStyle name="Normal 6 3 2" xfId="112" xr:uid="{CBD9E74F-029D-43A6-A31F-828F2034A542}"/>
    <cellStyle name="Normal 6 3 2 2" xfId="113" xr:uid="{EFFC8928-FBE9-4510-A69B-C0D82CF5E56B}"/>
    <cellStyle name="Normal 6 3 2 2 2" xfId="321" xr:uid="{E7CE3C61-9EAD-4A20-B477-1264C37F8EB8}"/>
    <cellStyle name="Normal 6 3 2 2 2 2" xfId="603" xr:uid="{C7365970-1A33-4514-8D60-2F1185163A17}"/>
    <cellStyle name="Normal 6 3 2 2 2 2 2" xfId="604" xr:uid="{E463FA30-2B70-48BA-8FA4-3F39A1F9D286}"/>
    <cellStyle name="Normal 6 3 2 2 2 2 2 2" xfId="1439" xr:uid="{351A5082-4DCF-45F8-A74D-72806E3DE4AD}"/>
    <cellStyle name="Normal 6 3 2 2 2 2 2 2 2" xfId="1440" xr:uid="{8B5E7BD9-AD01-406F-9A18-4C23581148CB}"/>
    <cellStyle name="Normal 6 3 2 2 2 2 2 3" xfId="1441" xr:uid="{597F2AAC-762A-4D9A-86F4-F40CDCFB3BA7}"/>
    <cellStyle name="Normal 6 3 2 2 2 2 3" xfId="1442" xr:uid="{EE0C517C-4FFB-4517-8414-32B9471E89C3}"/>
    <cellStyle name="Normal 6 3 2 2 2 2 3 2" xfId="1443" xr:uid="{A8BD2ACE-0C11-49EC-BAA2-121FB6C9B1C8}"/>
    <cellStyle name="Normal 6 3 2 2 2 2 4" xfId="1444" xr:uid="{C2CFC6F4-63CF-4673-8566-EA2914289A8A}"/>
    <cellStyle name="Normal 6 3 2 2 2 3" xfId="605" xr:uid="{65F26D8E-EC2B-4C6A-838E-B1C9F344FD3E}"/>
    <cellStyle name="Normal 6 3 2 2 2 3 2" xfId="1445" xr:uid="{94DFE4C2-7FA3-4345-BB2F-27030ED9E8BC}"/>
    <cellStyle name="Normal 6 3 2 2 2 3 2 2" xfId="1446" xr:uid="{02736560-F12B-46C5-89BA-56DBC0AD9FF9}"/>
    <cellStyle name="Normal 6 3 2 2 2 3 3" xfId="1447" xr:uid="{FE493FA3-AD0F-4A99-9B48-E22DD004EE6E}"/>
    <cellStyle name="Normal 6 3 2 2 2 3 4" xfId="3134" xr:uid="{218EF480-FF4D-4467-BECC-3766FBDB29AC}"/>
    <cellStyle name="Normal 6 3 2 2 2 4" xfId="1448" xr:uid="{1A26A682-2F60-4BA4-A248-BFC93883A52B}"/>
    <cellStyle name="Normal 6 3 2 2 2 4 2" xfId="1449" xr:uid="{499D40C8-6261-4CBA-96F9-A81F4FF36235}"/>
    <cellStyle name="Normal 6 3 2 2 2 5" xfId="1450" xr:uid="{75810C73-CCAB-4EA9-8F6B-D4A37151D2A7}"/>
    <cellStyle name="Normal 6 3 2 2 2 6" xfId="3135" xr:uid="{9A6E392B-1392-4EBF-B3CC-7E958F6C59B3}"/>
    <cellStyle name="Normal 6 3 2 2 3" xfId="322" xr:uid="{A1D02800-F06F-4C12-80C5-C6BC484DA05E}"/>
    <cellStyle name="Normal 6 3 2 2 3 2" xfId="606" xr:uid="{9600BF8A-98F1-48B7-8E5F-7ED16B4D56D4}"/>
    <cellStyle name="Normal 6 3 2 2 3 2 2" xfId="607" xr:uid="{945C052D-B522-4A05-B1E1-C199934BCC85}"/>
    <cellStyle name="Normal 6 3 2 2 3 2 2 2" xfId="1451" xr:uid="{57BA6D7C-549E-4C55-962C-5E32B803027A}"/>
    <cellStyle name="Normal 6 3 2 2 3 2 2 2 2" xfId="1452" xr:uid="{C785BA92-4199-42AE-AD99-7E89E8383B17}"/>
    <cellStyle name="Normal 6 3 2 2 3 2 2 3" xfId="1453" xr:uid="{D6A178A2-41DC-4500-BDA5-4AD971A96AA8}"/>
    <cellStyle name="Normal 6 3 2 2 3 2 3" xfId="1454" xr:uid="{C762CB77-F6F8-4FBB-9409-FD15DD7A765C}"/>
    <cellStyle name="Normal 6 3 2 2 3 2 3 2" xfId="1455" xr:uid="{5C0E034E-1631-4E70-89D1-D6E6D02AAB99}"/>
    <cellStyle name="Normal 6 3 2 2 3 2 4" xfId="1456" xr:uid="{E523166F-2482-47ED-B8D5-288D94FDF0D3}"/>
    <cellStyle name="Normal 6 3 2 2 3 3" xfId="608" xr:uid="{16A9E9B0-909F-48AD-B947-D79A7F0C14CC}"/>
    <cellStyle name="Normal 6 3 2 2 3 3 2" xfId="1457" xr:uid="{F273A5A6-CC72-4BF2-9AD7-E9BF1CD0A823}"/>
    <cellStyle name="Normal 6 3 2 2 3 3 2 2" xfId="1458" xr:uid="{AA7F1E68-7897-4035-AE39-6FF7591E80A6}"/>
    <cellStyle name="Normal 6 3 2 2 3 3 3" xfId="1459" xr:uid="{BFEC1A31-AFF8-43FE-A28F-77B6D24D808E}"/>
    <cellStyle name="Normal 6 3 2 2 3 4" xfId="1460" xr:uid="{4EDA89AE-A94D-4869-BC89-4B6276674A4B}"/>
    <cellStyle name="Normal 6 3 2 2 3 4 2" xfId="1461" xr:uid="{DDCDB432-DC5D-4561-9598-94D3913926AD}"/>
    <cellStyle name="Normal 6 3 2 2 3 5" xfId="1462" xr:uid="{62895B18-2EE0-4536-9478-595BB914E6AE}"/>
    <cellStyle name="Normal 6 3 2 2 4" xfId="609" xr:uid="{D27D0EA2-9798-44B6-9A80-2ECBDF7A9D0B}"/>
    <cellStyle name="Normal 6 3 2 2 4 2" xfId="610" xr:uid="{A9508AA2-F227-4ECF-BB73-279E99F5DD4A}"/>
    <cellStyle name="Normal 6 3 2 2 4 2 2" xfId="1463" xr:uid="{B5A440BB-8C28-46DA-A789-3B5D059F0C90}"/>
    <cellStyle name="Normal 6 3 2 2 4 2 2 2" xfId="1464" xr:uid="{F107F948-F41F-4CBF-B957-89860AF5A364}"/>
    <cellStyle name="Normal 6 3 2 2 4 2 3" xfId="1465" xr:uid="{558AF6A0-B0C1-462C-837C-EB2A40DFB300}"/>
    <cellStyle name="Normal 6 3 2 2 4 3" xfId="1466" xr:uid="{D37EBAA7-9BFB-41E3-9A71-E5A61089B52B}"/>
    <cellStyle name="Normal 6 3 2 2 4 3 2" xfId="1467" xr:uid="{C83F0BC4-7099-4F30-AA71-EF985677300D}"/>
    <cellStyle name="Normal 6 3 2 2 4 4" xfId="1468" xr:uid="{D7D9F4FF-E1D7-4960-A85E-4474A898A704}"/>
    <cellStyle name="Normal 6 3 2 2 5" xfId="611" xr:uid="{A590C791-8969-4D5A-8B36-DE46D114FFE5}"/>
    <cellStyle name="Normal 6 3 2 2 5 2" xfId="1469" xr:uid="{20587DD8-DCFE-4A96-B8FF-C11DB6C2D866}"/>
    <cellStyle name="Normal 6 3 2 2 5 2 2" xfId="1470" xr:uid="{4E919EC9-E203-496B-ADE3-12027549523B}"/>
    <cellStyle name="Normal 6 3 2 2 5 3" xfId="1471" xr:uid="{03F5DB3D-7B51-4B24-982E-DF1DFD41EE55}"/>
    <cellStyle name="Normal 6 3 2 2 5 4" xfId="3136" xr:uid="{86F84476-CF0E-40F1-B809-4F3EFBBF8FE4}"/>
    <cellStyle name="Normal 6 3 2 2 6" xfId="1472" xr:uid="{0ED50FAA-7391-4C7E-BBD1-B4F3F4FD6414}"/>
    <cellStyle name="Normal 6 3 2 2 6 2" xfId="1473" xr:uid="{03FD0D43-A981-461E-8C86-BED4038D7087}"/>
    <cellStyle name="Normal 6 3 2 2 7" xfId="1474" xr:uid="{67439474-CEF2-47AB-96AB-C938D9B40AF3}"/>
    <cellStyle name="Normal 6 3 2 2 8" xfId="3137" xr:uid="{A2F4C0AA-6F06-46B1-9948-05DD8FCA3050}"/>
    <cellStyle name="Normal 6 3 2 3" xfId="323" xr:uid="{99094146-8C4D-409A-B510-B43CBB2C33A1}"/>
    <cellStyle name="Normal 6 3 2 3 2" xfId="612" xr:uid="{B2EAB62F-8F0D-4CAF-9DD4-689573FDDA90}"/>
    <cellStyle name="Normal 6 3 2 3 2 2" xfId="613" xr:uid="{51D7F3F7-02D0-42D4-926E-BB2ED30BCACC}"/>
    <cellStyle name="Normal 6 3 2 3 2 2 2" xfId="1475" xr:uid="{D237C39E-DCD0-443C-8E82-748B0EF7E5A2}"/>
    <cellStyle name="Normal 6 3 2 3 2 2 2 2" xfId="1476" xr:uid="{306B66CB-C78A-4125-A7A8-6109830B4DC5}"/>
    <cellStyle name="Normal 6 3 2 3 2 2 3" xfId="1477" xr:uid="{CA5241E9-BB55-46F7-9FD5-6D897040B790}"/>
    <cellStyle name="Normal 6 3 2 3 2 3" xfId="1478" xr:uid="{41D7CE24-8DAC-4FE8-A793-B398D1A70449}"/>
    <cellStyle name="Normal 6 3 2 3 2 3 2" xfId="1479" xr:uid="{0D528270-30E1-4953-95FC-9A4E86119FE4}"/>
    <cellStyle name="Normal 6 3 2 3 2 4" xfId="1480" xr:uid="{3B34B756-30AC-4AB6-A2C9-9A9DF37B0792}"/>
    <cellStyle name="Normal 6 3 2 3 3" xfId="614" xr:uid="{1342024C-8D0D-472D-8151-F8B7E33AB8BA}"/>
    <cellStyle name="Normal 6 3 2 3 3 2" xfId="1481" xr:uid="{AD4245F2-A252-4C7D-B4D2-D1C8BC7EB7F5}"/>
    <cellStyle name="Normal 6 3 2 3 3 2 2" xfId="1482" xr:uid="{B98E0028-347B-4F6A-9480-A56045AC7C2F}"/>
    <cellStyle name="Normal 6 3 2 3 3 3" xfId="1483" xr:uid="{48D0AED0-A758-491D-A251-877A198D4ED1}"/>
    <cellStyle name="Normal 6 3 2 3 3 4" xfId="3138" xr:uid="{23BD1416-7018-4DD5-929D-9A38141799A5}"/>
    <cellStyle name="Normal 6 3 2 3 4" xfId="1484" xr:uid="{CADA2F1B-DDA3-4309-AAD0-5DEFF0AA4881}"/>
    <cellStyle name="Normal 6 3 2 3 4 2" xfId="1485" xr:uid="{18DCC47F-0998-42CD-ABA2-BE4D520A0F52}"/>
    <cellStyle name="Normal 6 3 2 3 5" xfId="1486" xr:uid="{85A0FDA4-32E2-452E-ACD3-7C873BD0DFF9}"/>
    <cellStyle name="Normal 6 3 2 3 6" xfId="3139" xr:uid="{2627F485-2418-4B7E-B3BC-B5C9E04CC4F7}"/>
    <cellStyle name="Normal 6 3 2 4" xfId="324" xr:uid="{6B0B106C-A408-44AB-B84A-377601D22540}"/>
    <cellStyle name="Normal 6 3 2 4 2" xfId="615" xr:uid="{45AAF1D2-FA90-452B-8C4B-88AED700F3D9}"/>
    <cellStyle name="Normal 6 3 2 4 2 2" xfId="616" xr:uid="{D548D437-9DBC-4F84-8AD9-03FDB2013413}"/>
    <cellStyle name="Normal 6 3 2 4 2 2 2" xfId="1487" xr:uid="{E905F17E-A7EE-4A2E-A355-0655C673AE2C}"/>
    <cellStyle name="Normal 6 3 2 4 2 2 2 2" xfId="1488" xr:uid="{A44D9CAA-5655-4372-B15C-89DC500F8C95}"/>
    <cellStyle name="Normal 6 3 2 4 2 2 3" xfId="1489" xr:uid="{8EB00B48-5254-4531-9EB7-BD55FAEA2071}"/>
    <cellStyle name="Normal 6 3 2 4 2 3" xfId="1490" xr:uid="{45A02467-251A-4765-BD5A-C6BDBF64DEC5}"/>
    <cellStyle name="Normal 6 3 2 4 2 3 2" xfId="1491" xr:uid="{09F10E85-7B7D-4561-91DA-136651803D6C}"/>
    <cellStyle name="Normal 6 3 2 4 2 4" xfId="1492" xr:uid="{4409ED31-740C-4D9F-9667-DCF0CEE5CA24}"/>
    <cellStyle name="Normal 6 3 2 4 3" xfId="617" xr:uid="{7C6E4EB9-4B8A-4FDD-A592-2228B8526DF1}"/>
    <cellStyle name="Normal 6 3 2 4 3 2" xfId="1493" xr:uid="{B91AA10A-819A-411A-9D88-6C88B08D8878}"/>
    <cellStyle name="Normal 6 3 2 4 3 2 2" xfId="1494" xr:uid="{15EBFF92-1B4A-4514-8641-D9588B8BDE81}"/>
    <cellStyle name="Normal 6 3 2 4 3 3" xfId="1495" xr:uid="{3A5B35CE-946C-4040-BE49-A50E9C5C802F}"/>
    <cellStyle name="Normal 6 3 2 4 4" xfId="1496" xr:uid="{A0190086-6F4F-4BCE-886E-50BF9613D80B}"/>
    <cellStyle name="Normal 6 3 2 4 4 2" xfId="1497" xr:uid="{6A9ADC6E-BC6C-490A-9467-DCC16192B793}"/>
    <cellStyle name="Normal 6 3 2 4 5" xfId="1498" xr:uid="{AA273736-70A9-454C-A392-397F6EA2AA77}"/>
    <cellStyle name="Normal 6 3 2 5" xfId="325" xr:uid="{FC818192-4DBF-4CB6-A606-82947E909498}"/>
    <cellStyle name="Normal 6 3 2 5 2" xfId="618" xr:uid="{E8781AB5-B9A6-4FA9-B43F-FEF5307ECE6C}"/>
    <cellStyle name="Normal 6 3 2 5 2 2" xfId="1499" xr:uid="{D521CCDE-24AF-413D-8BD8-80283E508606}"/>
    <cellStyle name="Normal 6 3 2 5 2 2 2" xfId="1500" xr:uid="{CD008B0B-E000-4958-815B-EFF2096FD0B5}"/>
    <cellStyle name="Normal 6 3 2 5 2 3" xfId="1501" xr:uid="{82030854-384D-4B1E-8613-FE52F6D8C7BB}"/>
    <cellStyle name="Normal 6 3 2 5 3" xfId="1502" xr:uid="{34D7D331-1716-4E64-B75D-FCA308E5B410}"/>
    <cellStyle name="Normal 6 3 2 5 3 2" xfId="1503" xr:uid="{31FBF3E6-B663-4276-971B-B45D5DC652CE}"/>
    <cellStyle name="Normal 6 3 2 5 4" xfId="1504" xr:uid="{709DB487-6697-4BF0-B455-2FB82ADD12A1}"/>
    <cellStyle name="Normal 6 3 2 6" xfId="619" xr:uid="{FD018A1A-78C2-411C-86C1-BD979DB50CDC}"/>
    <cellStyle name="Normal 6 3 2 6 2" xfId="1505" xr:uid="{A6629D74-28C9-434E-9C43-9D92775996D3}"/>
    <cellStyle name="Normal 6 3 2 6 2 2" xfId="1506" xr:uid="{61E2E584-D22A-4981-8C60-9F39B6EA2033}"/>
    <cellStyle name="Normal 6 3 2 6 3" xfId="1507" xr:uid="{9683A76D-30CB-4BC4-941A-B8B09677E577}"/>
    <cellStyle name="Normal 6 3 2 6 4" xfId="3140" xr:uid="{3C7078F4-4CDD-4965-8254-FB342CC6E159}"/>
    <cellStyle name="Normal 6 3 2 7" xfId="1508" xr:uid="{A3B7DC85-5F33-4446-AC0C-8764D65000F6}"/>
    <cellStyle name="Normal 6 3 2 7 2" xfId="1509" xr:uid="{2BE1B001-5B57-4C50-A621-88E6676FD49A}"/>
    <cellStyle name="Normal 6 3 2 8" xfId="1510" xr:uid="{509DC6C5-48A4-4AE2-9FDE-5E5DCFC3434B}"/>
    <cellStyle name="Normal 6 3 2 9" xfId="3141" xr:uid="{AA5E1BC4-47FF-44F7-8DD9-64EC4C3C2340}"/>
    <cellStyle name="Normal 6 3 3" xfId="114" xr:uid="{2609FE88-D202-4A39-B6E5-79120F53D402}"/>
    <cellStyle name="Normal 6 3 3 2" xfId="115" xr:uid="{3EEFEFFA-67C7-4770-9B15-471346679647}"/>
    <cellStyle name="Normal 6 3 3 2 2" xfId="620" xr:uid="{F0AFEF6E-6AD5-4D9D-AFB0-0510BE29D9F5}"/>
    <cellStyle name="Normal 6 3 3 2 2 2" xfId="621" xr:uid="{5BC2A6AF-46FC-4A04-A1D3-88348E21325A}"/>
    <cellStyle name="Normal 6 3 3 2 2 2 2" xfId="1511" xr:uid="{BDE73715-9639-4576-A927-AD054C727066}"/>
    <cellStyle name="Normal 6 3 3 2 2 2 2 2" xfId="1512" xr:uid="{8F219B88-54D4-47A6-B4C2-23DFE1F542E4}"/>
    <cellStyle name="Normal 6 3 3 2 2 2 3" xfId="1513" xr:uid="{0CDB63E1-1002-454A-B379-82950D16C47A}"/>
    <cellStyle name="Normal 6 3 3 2 2 3" xfId="1514" xr:uid="{BCF8ACCB-531B-4F2F-85CC-7A74709F0C42}"/>
    <cellStyle name="Normal 6 3 3 2 2 3 2" xfId="1515" xr:uid="{613DC10D-35B5-43C4-8B7C-1095434D36B9}"/>
    <cellStyle name="Normal 6 3 3 2 2 4" xfId="1516" xr:uid="{33F556A5-48FC-41E3-8A97-2C97305EF095}"/>
    <cellStyle name="Normal 6 3 3 2 3" xfId="622" xr:uid="{E1FF6FBC-F77A-4ED2-ADCA-C6AE09940720}"/>
    <cellStyle name="Normal 6 3 3 2 3 2" xfId="1517" xr:uid="{954F9FE5-A22F-4761-85BA-4ABEB9481E2D}"/>
    <cellStyle name="Normal 6 3 3 2 3 2 2" xfId="1518" xr:uid="{4F4B52DE-308D-4EEF-AEF5-F498925E80BB}"/>
    <cellStyle name="Normal 6 3 3 2 3 3" xfId="1519" xr:uid="{9F599866-6D8A-4188-9327-9FF26C5B0152}"/>
    <cellStyle name="Normal 6 3 3 2 3 4" xfId="3142" xr:uid="{A9C969F9-EBEB-49EE-9FFA-E276877D65D7}"/>
    <cellStyle name="Normal 6 3 3 2 4" xfId="1520" xr:uid="{AD9832ED-14E2-4551-A2EB-A933CEE97AA1}"/>
    <cellStyle name="Normal 6 3 3 2 4 2" xfId="1521" xr:uid="{B543A26F-1588-41F6-9D51-A8F117CDB794}"/>
    <cellStyle name="Normal 6 3 3 2 5" xfId="1522" xr:uid="{F42E28E6-B5B4-4CF5-8C00-AA1560DBC901}"/>
    <cellStyle name="Normal 6 3 3 2 6" xfId="3143" xr:uid="{6665BFD6-320B-4BA4-8AD0-EA812A5AC733}"/>
    <cellStyle name="Normal 6 3 3 3" xfId="326" xr:uid="{B05EF062-EA19-4BC1-9C30-059DAD10451D}"/>
    <cellStyle name="Normal 6 3 3 3 2" xfId="623" xr:uid="{846611EA-59FF-405D-BB5F-431AB8C9B100}"/>
    <cellStyle name="Normal 6 3 3 3 2 2" xfId="624" xr:uid="{8096E8D2-5071-49F7-BA4C-B1FEFBC9121B}"/>
    <cellStyle name="Normal 6 3 3 3 2 2 2" xfId="1523" xr:uid="{6628F011-F471-4936-8718-905FA6AD30D2}"/>
    <cellStyle name="Normal 6 3 3 3 2 2 2 2" xfId="1524" xr:uid="{7A38D202-87B4-4CB9-AF96-572766DEC89B}"/>
    <cellStyle name="Normal 6 3 3 3 2 2 3" xfId="1525" xr:uid="{CEEEE100-DC3F-4F2A-855E-66A99F2D9137}"/>
    <cellStyle name="Normal 6 3 3 3 2 3" xfId="1526" xr:uid="{EC684487-F74F-4358-94C3-9064FF663175}"/>
    <cellStyle name="Normal 6 3 3 3 2 3 2" xfId="1527" xr:uid="{AA2D70CE-A73E-4628-8D93-F300F3D14F27}"/>
    <cellStyle name="Normal 6 3 3 3 2 4" xfId="1528" xr:uid="{F66166E5-9936-43BD-B4EA-ABCAD8BE8347}"/>
    <cellStyle name="Normal 6 3 3 3 3" xfId="625" xr:uid="{E52E8855-C40B-4DA8-8278-8110877DC757}"/>
    <cellStyle name="Normal 6 3 3 3 3 2" xfId="1529" xr:uid="{E60A62B0-5C39-477C-B24B-561E0119D5D0}"/>
    <cellStyle name="Normal 6 3 3 3 3 2 2" xfId="1530" xr:uid="{BF78942C-C192-45F0-9A43-FFC0C0DC92EB}"/>
    <cellStyle name="Normal 6 3 3 3 3 3" xfId="1531" xr:uid="{D1C4D576-DA05-4B48-86AA-F1AEFF9FB069}"/>
    <cellStyle name="Normal 6 3 3 3 4" xfId="1532" xr:uid="{18F49154-DE8F-41FF-B4A7-F985855488F5}"/>
    <cellStyle name="Normal 6 3 3 3 4 2" xfId="1533" xr:uid="{2365DD87-7C0F-456D-B465-6790D7575DC2}"/>
    <cellStyle name="Normal 6 3 3 3 5" xfId="1534" xr:uid="{C3D012FC-B040-4376-9C46-08DB89C9AEEA}"/>
    <cellStyle name="Normal 6 3 3 4" xfId="327" xr:uid="{4DA1A3AA-23B4-4ED4-9CB0-99F6A639C2B8}"/>
    <cellStyle name="Normal 6 3 3 4 2" xfId="626" xr:uid="{A01BC6CD-DC4F-435F-AF6F-4DF2F160881A}"/>
    <cellStyle name="Normal 6 3 3 4 2 2" xfId="1535" xr:uid="{1C6CB4B5-FB5C-4603-A455-EFFFB7B71586}"/>
    <cellStyle name="Normal 6 3 3 4 2 2 2" xfId="1536" xr:uid="{2A2C70C6-4540-4DF5-B894-620897992884}"/>
    <cellStyle name="Normal 6 3 3 4 2 3" xfId="1537" xr:uid="{D3E0D432-5773-4711-B027-97B7D52A0E5D}"/>
    <cellStyle name="Normal 6 3 3 4 3" xfId="1538" xr:uid="{9408057E-623D-476B-BD68-34F4BACB1CE6}"/>
    <cellStyle name="Normal 6 3 3 4 3 2" xfId="1539" xr:uid="{CC416BE8-CAC8-422B-9769-C09B6D3DE100}"/>
    <cellStyle name="Normal 6 3 3 4 4" xfId="1540" xr:uid="{3291E499-7A4B-47AF-BAF5-2AC2E4BDD529}"/>
    <cellStyle name="Normal 6 3 3 5" xfId="627" xr:uid="{39C1D49D-86E9-4879-97FB-FC9FDA1D9EC8}"/>
    <cellStyle name="Normal 6 3 3 5 2" xfId="1541" xr:uid="{AC9F9340-9C05-40A6-A04F-40601FC58418}"/>
    <cellStyle name="Normal 6 3 3 5 2 2" xfId="1542" xr:uid="{9AEB7D8E-DE3A-4C90-9B6E-8422EFEE81E4}"/>
    <cellStyle name="Normal 6 3 3 5 3" xfId="1543" xr:uid="{1D5E57A3-D4FA-4CF6-81CE-E7B7B2FE1F2E}"/>
    <cellStyle name="Normal 6 3 3 5 4" xfId="3144" xr:uid="{51A634F0-2690-4C82-99A1-1D4F3AB831FC}"/>
    <cellStyle name="Normal 6 3 3 6" xfId="1544" xr:uid="{8BEA66CC-10F6-4C08-B5EC-D444E7B3F69B}"/>
    <cellStyle name="Normal 6 3 3 6 2" xfId="1545" xr:uid="{8E5ED4DD-DD09-4B37-BB69-0FF4DCFA85A2}"/>
    <cellStyle name="Normal 6 3 3 7" xfId="1546" xr:uid="{6030C1FF-57B5-4C65-8BAD-B3E2763A3359}"/>
    <cellStyle name="Normal 6 3 3 8" xfId="3145" xr:uid="{166F895C-D84E-4658-B17E-20246925DA05}"/>
    <cellStyle name="Normal 6 3 4" xfId="116" xr:uid="{8D0C94AD-A964-4E3C-B56F-ACF2CC9470E7}"/>
    <cellStyle name="Normal 6 3 4 2" xfId="447" xr:uid="{82095B66-5546-4E9A-AD01-5F60A66D0943}"/>
    <cellStyle name="Normal 6 3 4 2 2" xfId="628" xr:uid="{CD4D2DCC-68F6-4CE1-A340-49DB92A7889D}"/>
    <cellStyle name="Normal 6 3 4 2 2 2" xfId="1547" xr:uid="{1F7DB296-0BA3-49E5-B788-E9144B2F0C12}"/>
    <cellStyle name="Normal 6 3 4 2 2 2 2" xfId="1548" xr:uid="{A61B41BB-B4D0-46C0-BF9F-BF0E4A361345}"/>
    <cellStyle name="Normal 6 3 4 2 2 3" xfId="1549" xr:uid="{90A90EBC-6186-463F-B6F0-F36A2A2FF36E}"/>
    <cellStyle name="Normal 6 3 4 2 2 4" xfId="3146" xr:uid="{0C79BC75-765F-44CF-8141-2B6831F5C618}"/>
    <cellStyle name="Normal 6 3 4 2 3" xfId="1550" xr:uid="{BA479B46-FBFF-4432-82EC-321462352C9C}"/>
    <cellStyle name="Normal 6 3 4 2 3 2" xfId="1551" xr:uid="{C61AA1DD-EE52-4D7C-85EB-F9B10FE4AEF9}"/>
    <cellStyle name="Normal 6 3 4 2 4" xfId="1552" xr:uid="{43DA41AD-8A59-4D12-A68F-E43183C98AF8}"/>
    <cellStyle name="Normal 6 3 4 2 5" xfId="3147" xr:uid="{1F9E30C3-3F3C-4F21-AFA7-CEAE4AF3D1FB}"/>
    <cellStyle name="Normal 6 3 4 3" xfId="629" xr:uid="{4FE0563B-D9F9-4903-AA4E-A5E0AD66E446}"/>
    <cellStyle name="Normal 6 3 4 3 2" xfId="1553" xr:uid="{10A7C87F-B0ED-4999-BBBF-EC197F76D786}"/>
    <cellStyle name="Normal 6 3 4 3 2 2" xfId="1554" xr:uid="{B71A0FAB-F662-485E-9CD9-F0A636A4330F}"/>
    <cellStyle name="Normal 6 3 4 3 3" xfId="1555" xr:uid="{E6AD62ED-7B65-416F-8E4C-CE923876F1D8}"/>
    <cellStyle name="Normal 6 3 4 3 4" xfId="3148" xr:uid="{3DB58634-6921-44D0-B42B-B0A5363A5C7C}"/>
    <cellStyle name="Normal 6 3 4 4" xfId="1556" xr:uid="{401D541D-A115-4F72-8A9A-C8BD94A55D52}"/>
    <cellStyle name="Normal 6 3 4 4 2" xfId="1557" xr:uid="{0B97F89F-0707-4913-AAF4-65193F34C91C}"/>
    <cellStyle name="Normal 6 3 4 4 3" xfId="3149" xr:uid="{5D42B905-990D-48B5-B04D-E02EF8C6E460}"/>
    <cellStyle name="Normal 6 3 4 4 4" xfId="3150" xr:uid="{1D6710C5-75B2-4A99-A702-F807AF0B628A}"/>
    <cellStyle name="Normal 6 3 4 5" xfId="1558" xr:uid="{7316E883-3AA7-43DE-8403-3C4C5822D1A2}"/>
    <cellStyle name="Normal 6 3 4 6" xfId="3151" xr:uid="{6F25C695-5D29-4CEF-AAFB-3978157F3E9D}"/>
    <cellStyle name="Normal 6 3 4 7" xfId="3152" xr:uid="{B2B17FA4-BB42-49D2-AF66-F12663C298FC}"/>
    <cellStyle name="Normal 6 3 5" xfId="328" xr:uid="{B4DFA091-2582-43CE-971F-11D837AA0915}"/>
    <cellStyle name="Normal 6 3 5 2" xfId="630" xr:uid="{A049A6B1-4D69-4D72-B55B-06D3112A48A0}"/>
    <cellStyle name="Normal 6 3 5 2 2" xfId="631" xr:uid="{24519B4B-FBB3-4960-AAA9-18A852E5E37C}"/>
    <cellStyle name="Normal 6 3 5 2 2 2" xfId="1559" xr:uid="{4DAA583B-07D0-424D-9FF8-D6FF2B49A0FE}"/>
    <cellStyle name="Normal 6 3 5 2 2 2 2" xfId="1560" xr:uid="{E2D25A9E-7685-4617-A50C-A2B1FD014328}"/>
    <cellStyle name="Normal 6 3 5 2 2 3" xfId="1561" xr:uid="{F30D9562-CCAB-4A5A-9055-240BF558372D}"/>
    <cellStyle name="Normal 6 3 5 2 3" xfId="1562" xr:uid="{1416DB5A-F55D-404C-8CF3-1863712DB691}"/>
    <cellStyle name="Normal 6 3 5 2 3 2" xfId="1563" xr:uid="{D0C33D08-E49D-40F3-AE94-1B1D5FA89276}"/>
    <cellStyle name="Normal 6 3 5 2 4" xfId="1564" xr:uid="{585A0F74-51D9-4E06-8796-71DB0D83A4D8}"/>
    <cellStyle name="Normal 6 3 5 3" xfId="632" xr:uid="{E38C5FF3-3F59-4F14-8BB9-A89125B209F9}"/>
    <cellStyle name="Normal 6 3 5 3 2" xfId="1565" xr:uid="{2BF79993-DEA8-40F7-916D-9E8689A3C729}"/>
    <cellStyle name="Normal 6 3 5 3 2 2" xfId="1566" xr:uid="{751EC52E-39A2-4BFA-ACCD-043C159E8789}"/>
    <cellStyle name="Normal 6 3 5 3 3" xfId="1567" xr:uid="{4F669336-7A06-44EC-A119-45F6EF3C64E5}"/>
    <cellStyle name="Normal 6 3 5 3 4" xfId="3153" xr:uid="{2061B25F-FB3A-4664-B25A-58DB471CFAFF}"/>
    <cellStyle name="Normal 6 3 5 4" xfId="1568" xr:uid="{AAEBDAA1-C0A2-4CB5-92FF-86033BF02A41}"/>
    <cellStyle name="Normal 6 3 5 4 2" xfId="1569" xr:uid="{404E8321-24A9-4BE4-A423-E396A76CA589}"/>
    <cellStyle name="Normal 6 3 5 5" xfId="1570" xr:uid="{02DCABDC-F1C0-4AA5-925B-3791A1AA7B7B}"/>
    <cellStyle name="Normal 6 3 5 6" xfId="3154" xr:uid="{F5F593C3-EC33-4558-86D3-30C41EF15882}"/>
    <cellStyle name="Normal 6 3 6" xfId="329" xr:uid="{4FCCC3C4-AF60-4CD2-AE47-410DDB779BE8}"/>
    <cellStyle name="Normal 6 3 6 2" xfId="633" xr:uid="{CBEEACBC-CDD4-4F53-B4B2-9CEEE8A0400E}"/>
    <cellStyle name="Normal 6 3 6 2 2" xfId="1571" xr:uid="{B0CF3319-D1EB-479D-ABE5-0AB09223E5C8}"/>
    <cellStyle name="Normal 6 3 6 2 2 2" xfId="1572" xr:uid="{C867E812-5FBD-4C8A-9C94-3FAA61DBB24D}"/>
    <cellStyle name="Normal 6 3 6 2 3" xfId="1573" xr:uid="{7DC5FAA9-4E26-4162-A1B3-7EC45474E0AC}"/>
    <cellStyle name="Normal 6 3 6 2 4" xfId="3155" xr:uid="{44C8D3D8-C80D-4E35-A0B2-7CD340DB86A8}"/>
    <cellStyle name="Normal 6 3 6 3" xfId="1574" xr:uid="{34051F25-CEA4-445D-87C1-6C387CB50EAF}"/>
    <cellStyle name="Normal 6 3 6 3 2" xfId="1575" xr:uid="{02A98B03-90D7-40A6-9D7B-0708BF3FABCB}"/>
    <cellStyle name="Normal 6 3 6 4" xfId="1576" xr:uid="{9CB5439F-43AD-47B2-990D-2137E009038E}"/>
    <cellStyle name="Normal 6 3 6 5" xfId="3156" xr:uid="{EC777A62-C811-44BE-8991-B713FA320EC6}"/>
    <cellStyle name="Normal 6 3 7" xfId="634" xr:uid="{6BE0898B-B108-40B2-8D72-93C8CC431E07}"/>
    <cellStyle name="Normal 6 3 7 2" xfId="1577" xr:uid="{16FA6EDF-9D0C-468F-8F62-E83006DAA38F}"/>
    <cellStyle name="Normal 6 3 7 2 2" xfId="1578" xr:uid="{5677FB10-D2E6-4F27-A01F-7950A2F2ED38}"/>
    <cellStyle name="Normal 6 3 7 3" xfId="1579" xr:uid="{69DA007B-7FA2-496E-B2C8-85B748D31D89}"/>
    <cellStyle name="Normal 6 3 7 4" xfId="3157" xr:uid="{D897DDB4-7C7A-46E3-81A5-8E26402E11F9}"/>
    <cellStyle name="Normal 6 3 8" xfId="1580" xr:uid="{C8A56204-859D-42D5-992C-3BB3798D1B97}"/>
    <cellStyle name="Normal 6 3 8 2" xfId="1581" xr:uid="{A7C22DCF-D0DF-4104-8265-497317AE739D}"/>
    <cellStyle name="Normal 6 3 8 3" xfId="3158" xr:uid="{E6358EB1-DB7D-4E0B-AE14-DFEE3DEF18A0}"/>
    <cellStyle name="Normal 6 3 8 4" xfId="3159" xr:uid="{EE488DE8-B0DD-476C-8FE3-3E9B6A985EF6}"/>
    <cellStyle name="Normal 6 3 9" xfId="1582" xr:uid="{63B82746-E3D4-4E2D-9D4A-FCBD1B6D503F}"/>
    <cellStyle name="Normal 6 3 9 2" xfId="4718" xr:uid="{120A7B3F-3BE4-4701-ACA7-5A3BB67F1FD5}"/>
    <cellStyle name="Normal 6 4" xfId="117" xr:uid="{0F78C8D1-C21E-46B8-BC0D-95F0E15FE4BC}"/>
    <cellStyle name="Normal 6 4 10" xfId="3160" xr:uid="{1E427479-9DF1-4834-B519-A528CC937376}"/>
    <cellStyle name="Normal 6 4 11" xfId="3161" xr:uid="{9AFC6A7C-C5B1-479E-818D-50381B02E0CB}"/>
    <cellStyle name="Normal 6 4 2" xfId="118" xr:uid="{894656E8-437D-4773-8A28-CEFF2B7AB8DB}"/>
    <cellStyle name="Normal 6 4 2 2" xfId="119" xr:uid="{AA632C59-FC5F-4781-9B68-2AD886484B09}"/>
    <cellStyle name="Normal 6 4 2 2 2" xfId="330" xr:uid="{4C33D247-FFD0-460F-940E-1CF85921D01B}"/>
    <cellStyle name="Normal 6 4 2 2 2 2" xfId="635" xr:uid="{CD8C8F1A-5C4C-41FD-B65A-FE97D1D24839}"/>
    <cellStyle name="Normal 6 4 2 2 2 2 2" xfId="1583" xr:uid="{F44CBF41-4824-44A8-A373-39675B7D454D}"/>
    <cellStyle name="Normal 6 4 2 2 2 2 2 2" xfId="1584" xr:uid="{A703E2D7-6CC1-4FCD-B527-9D086CA17ED9}"/>
    <cellStyle name="Normal 6 4 2 2 2 2 3" xfId="1585" xr:uid="{D0F3126C-0AB9-4A70-8430-5DB6FF9CC370}"/>
    <cellStyle name="Normal 6 4 2 2 2 2 4" xfId="3162" xr:uid="{4D2A39E8-E237-4E06-9DC0-9F73BDE934FB}"/>
    <cellStyle name="Normal 6 4 2 2 2 3" xfId="1586" xr:uid="{EC2512BB-2CF5-4BF0-BB2B-52154167B656}"/>
    <cellStyle name="Normal 6 4 2 2 2 3 2" xfId="1587" xr:uid="{693692ED-9463-4529-94E4-C2406A08C93B}"/>
    <cellStyle name="Normal 6 4 2 2 2 3 3" xfId="3163" xr:uid="{6B1BF2BA-2396-4CD4-BFFB-D27CF7D3122E}"/>
    <cellStyle name="Normal 6 4 2 2 2 3 4" xfId="3164" xr:uid="{1C3F4FC5-6034-4F6A-8E5F-2F869939321E}"/>
    <cellStyle name="Normal 6 4 2 2 2 4" xfId="1588" xr:uid="{2CA85214-850A-4797-848F-410771177688}"/>
    <cellStyle name="Normal 6 4 2 2 2 5" xfId="3165" xr:uid="{2B051BDF-5949-4960-B2BD-564C0738EC4E}"/>
    <cellStyle name="Normal 6 4 2 2 2 6" xfId="3166" xr:uid="{3FDAF087-BC87-48FE-84B8-88066C8CB916}"/>
    <cellStyle name="Normal 6 4 2 2 3" xfId="636" xr:uid="{C969335A-3CF3-4C3D-87D9-C9C92ED6C65C}"/>
    <cellStyle name="Normal 6 4 2 2 3 2" xfId="1589" xr:uid="{73C8D7A5-BA21-461E-BE71-60C7D17C7258}"/>
    <cellStyle name="Normal 6 4 2 2 3 2 2" xfId="1590" xr:uid="{E7A65661-1CAB-46FF-94FC-60542D7D36AA}"/>
    <cellStyle name="Normal 6 4 2 2 3 2 3" xfId="3167" xr:uid="{1D96E451-CF17-4CFF-B534-9C610699E09B}"/>
    <cellStyle name="Normal 6 4 2 2 3 2 4" xfId="3168" xr:uid="{16588DB3-2ECA-4AD0-93AB-23EEE8C13D72}"/>
    <cellStyle name="Normal 6 4 2 2 3 3" xfId="1591" xr:uid="{73B1865B-6515-480B-8103-86DEF498F46A}"/>
    <cellStyle name="Normal 6 4 2 2 3 4" xfId="3169" xr:uid="{6A306790-29D2-4EC0-A5B5-862790CDDCB6}"/>
    <cellStyle name="Normal 6 4 2 2 3 5" xfId="3170" xr:uid="{DD7D1C3F-917A-45A4-ADCA-6FEBFE36D355}"/>
    <cellStyle name="Normal 6 4 2 2 4" xfId="1592" xr:uid="{39358888-B5B2-402C-A3FC-AF04D5DEB809}"/>
    <cellStyle name="Normal 6 4 2 2 4 2" xfId="1593" xr:uid="{25CDF6B3-725B-4ABC-ACB9-880C0203B2F4}"/>
    <cellStyle name="Normal 6 4 2 2 4 3" xfId="3171" xr:uid="{938EDD8F-9512-4CC3-90AA-EF6580ACFE46}"/>
    <cellStyle name="Normal 6 4 2 2 4 4" xfId="3172" xr:uid="{E3FB7220-CE09-47B6-A658-7D6CB5302DB2}"/>
    <cellStyle name="Normal 6 4 2 2 5" xfId="1594" xr:uid="{325C1C0C-A9DB-433C-9EA1-77ACCFB701F4}"/>
    <cellStyle name="Normal 6 4 2 2 5 2" xfId="3173" xr:uid="{B6030F42-2E5E-422B-8945-AD76A38BEAE9}"/>
    <cellStyle name="Normal 6 4 2 2 5 3" xfId="3174" xr:uid="{F121C519-0408-4FA8-BA82-8674A9C0AD92}"/>
    <cellStyle name="Normal 6 4 2 2 5 4" xfId="3175" xr:uid="{EA136198-38FD-4AE3-BCFA-0E70584910EE}"/>
    <cellStyle name="Normal 6 4 2 2 6" xfId="3176" xr:uid="{1EC2FDFB-4850-4B9E-AA87-5C7655F45A9E}"/>
    <cellStyle name="Normal 6 4 2 2 7" xfId="3177" xr:uid="{B7CD0E00-BFDF-42F9-9893-A71C277B040E}"/>
    <cellStyle name="Normal 6 4 2 2 8" xfId="3178" xr:uid="{5AFAECA3-8DE4-463D-82A8-E81673C254FC}"/>
    <cellStyle name="Normal 6 4 2 3" xfId="331" xr:uid="{44604D91-3CF6-405D-841D-E48B37B5B166}"/>
    <cellStyle name="Normal 6 4 2 3 2" xfId="637" xr:uid="{FB69BF4E-B474-4059-BB5F-A4B2F780E9E5}"/>
    <cellStyle name="Normal 6 4 2 3 2 2" xfId="638" xr:uid="{ECEE4EE7-041C-4B76-85D0-00264E5C781D}"/>
    <cellStyle name="Normal 6 4 2 3 2 2 2" xfId="1595" xr:uid="{8A3FB3E6-CCD3-4214-B562-FAA95E6D97E9}"/>
    <cellStyle name="Normal 6 4 2 3 2 2 2 2" xfId="1596" xr:uid="{2DE5B3D0-994B-4DD9-B17E-F762EBEF6CD3}"/>
    <cellStyle name="Normal 6 4 2 3 2 2 3" xfId="1597" xr:uid="{061EA47E-ECCA-4407-9F03-351162BA2146}"/>
    <cellStyle name="Normal 6 4 2 3 2 3" xfId="1598" xr:uid="{722E5C42-1988-4153-88AF-13DB23C8C5CD}"/>
    <cellStyle name="Normal 6 4 2 3 2 3 2" xfId="1599" xr:uid="{2F9AE925-D78D-470B-A545-AB07071D1C94}"/>
    <cellStyle name="Normal 6 4 2 3 2 4" xfId="1600" xr:uid="{D05B8E64-ABF4-49A8-8250-E6880E6B33A6}"/>
    <cellStyle name="Normal 6 4 2 3 3" xfId="639" xr:uid="{E2FAD03A-6145-4576-BFFC-2DC9402602C5}"/>
    <cellStyle name="Normal 6 4 2 3 3 2" xfId="1601" xr:uid="{7681B0AA-AB94-4441-95E2-A90FF4EDC435}"/>
    <cellStyle name="Normal 6 4 2 3 3 2 2" xfId="1602" xr:uid="{A066AB74-265A-446F-86CF-1B6890415F7F}"/>
    <cellStyle name="Normal 6 4 2 3 3 3" xfId="1603" xr:uid="{79BA0235-2067-4692-9B5B-D3AB7E1B4EC9}"/>
    <cellStyle name="Normal 6 4 2 3 3 4" xfId="3179" xr:uid="{1BC79D63-8F75-4074-9601-B542AD4E210E}"/>
    <cellStyle name="Normal 6 4 2 3 4" xfId="1604" xr:uid="{874F0B18-E50B-4B3B-B9C3-633993FB1F30}"/>
    <cellStyle name="Normal 6 4 2 3 4 2" xfId="1605" xr:uid="{F829C8A5-296D-410B-98FB-144C716CF2DF}"/>
    <cellStyle name="Normal 6 4 2 3 5" xfId="1606" xr:uid="{73FEB586-92FB-4D4A-A564-A37546C7C5B4}"/>
    <cellStyle name="Normal 6 4 2 3 6" xfId="3180" xr:uid="{4C81A8CD-9A0E-4E63-B123-C76C1E9E3536}"/>
    <cellStyle name="Normal 6 4 2 4" xfId="332" xr:uid="{B3578664-FC6E-4177-B02D-CC1C1C3A8140}"/>
    <cellStyle name="Normal 6 4 2 4 2" xfId="640" xr:uid="{7A8996CA-579E-42D4-9306-E965A78E5116}"/>
    <cellStyle name="Normal 6 4 2 4 2 2" xfId="1607" xr:uid="{D8314A15-E2BE-4F9A-989A-8C8A291FB8D1}"/>
    <cellStyle name="Normal 6 4 2 4 2 2 2" xfId="1608" xr:uid="{D67F8DB3-B5C0-4BAD-BF1E-728C2F0034CF}"/>
    <cellStyle name="Normal 6 4 2 4 2 3" xfId="1609" xr:uid="{713D525A-24FD-4C42-9AEE-33C6316823F2}"/>
    <cellStyle name="Normal 6 4 2 4 2 4" xfId="3181" xr:uid="{06F34F73-7273-4E12-8B69-B51AECC4FE91}"/>
    <cellStyle name="Normal 6 4 2 4 3" xfId="1610" xr:uid="{CD490073-4870-437D-ACA4-0BC58E26F200}"/>
    <cellStyle name="Normal 6 4 2 4 3 2" xfId="1611" xr:uid="{9BD0A5DC-C1DF-4BA1-8766-D038DB487A9B}"/>
    <cellStyle name="Normal 6 4 2 4 4" xfId="1612" xr:uid="{64158F75-21BE-4758-8023-0CC49BAC6087}"/>
    <cellStyle name="Normal 6 4 2 4 5" xfId="3182" xr:uid="{D5978305-F470-435E-B316-685461346AD3}"/>
    <cellStyle name="Normal 6 4 2 5" xfId="333" xr:uid="{22A67FEB-DE3D-4881-9B28-448C6761DB08}"/>
    <cellStyle name="Normal 6 4 2 5 2" xfId="1613" xr:uid="{29502F50-1AF8-486D-9E5F-DB315EB1238D}"/>
    <cellStyle name="Normal 6 4 2 5 2 2" xfId="1614" xr:uid="{7C0EF057-513A-446E-A0CA-FABEAED618F2}"/>
    <cellStyle name="Normal 6 4 2 5 3" xfId="1615" xr:uid="{E1DC1363-30A7-4A3B-B7EC-D1F2B9D79705}"/>
    <cellStyle name="Normal 6 4 2 5 4" xfId="3183" xr:uid="{66B8739A-DD20-4016-AED2-F318AD5BD7A7}"/>
    <cellStyle name="Normal 6 4 2 6" xfId="1616" xr:uid="{8A4996C7-07F1-4BC5-9068-7D17B3484CE6}"/>
    <cellStyle name="Normal 6 4 2 6 2" xfId="1617" xr:uid="{2474AFB7-D928-4E4C-91A6-10110985C8DE}"/>
    <cellStyle name="Normal 6 4 2 6 3" xfId="3184" xr:uid="{157B1198-637B-4DA6-9D1E-2A41C3521E49}"/>
    <cellStyle name="Normal 6 4 2 6 4" xfId="3185" xr:uid="{6E1A18D5-A50E-49D6-A05E-62E6B6BD9476}"/>
    <cellStyle name="Normal 6 4 2 7" xfId="1618" xr:uid="{7E5E5B0F-B0D7-44A0-AA20-029FFA4DBD31}"/>
    <cellStyle name="Normal 6 4 2 8" xfId="3186" xr:uid="{D565F27C-35A1-45DE-BA02-BA0C0BEEEE9B}"/>
    <cellStyle name="Normal 6 4 2 9" xfId="3187" xr:uid="{2B5E9D46-EC2D-4C0F-88B8-A0CF03F605E3}"/>
    <cellStyle name="Normal 6 4 3" xfId="120" xr:uid="{BAEE8B53-91CE-4DCB-93CC-E348C95D2D49}"/>
    <cellStyle name="Normal 6 4 3 2" xfId="121" xr:uid="{62B58EC0-D195-482F-AEB1-04C31A2B358E}"/>
    <cellStyle name="Normal 6 4 3 2 2" xfId="641" xr:uid="{57BAA35B-314A-4963-8041-94D0AB1568AD}"/>
    <cellStyle name="Normal 6 4 3 2 2 2" xfId="1619" xr:uid="{E6B49030-5A28-4684-B21D-D62E9ABBA7E6}"/>
    <cellStyle name="Normal 6 4 3 2 2 2 2" xfId="1620" xr:uid="{C88F0D4A-2972-4935-86A0-B2ECE8578213}"/>
    <cellStyle name="Normal 6 4 3 2 2 2 2 2" xfId="4476" xr:uid="{2C1FA834-4D18-4FBB-8FEF-21E6384A57F4}"/>
    <cellStyle name="Normal 6 4 3 2 2 2 3" xfId="4477" xr:uid="{0DDEA177-3648-49FF-97B6-3D256F82878F}"/>
    <cellStyle name="Normal 6 4 3 2 2 3" xfId="1621" xr:uid="{0C33CBC1-9794-40B2-90D9-C75ED8E639A5}"/>
    <cellStyle name="Normal 6 4 3 2 2 3 2" xfId="4478" xr:uid="{2E93EB22-B493-4D5C-811F-5AC00B5DB2DB}"/>
    <cellStyle name="Normal 6 4 3 2 2 4" xfId="3188" xr:uid="{654D6C95-0376-4EFB-827A-855910BCB04B}"/>
    <cellStyle name="Normal 6 4 3 2 3" xfId="1622" xr:uid="{A04C2A42-F585-49C8-916B-B7C1CEF8B471}"/>
    <cellStyle name="Normal 6 4 3 2 3 2" xfId="1623" xr:uid="{235C59AB-3019-47CC-8B0B-A76C3CD362A4}"/>
    <cellStyle name="Normal 6 4 3 2 3 2 2" xfId="4479" xr:uid="{140246FB-4067-4535-8C3A-A6CF23DB5DBB}"/>
    <cellStyle name="Normal 6 4 3 2 3 3" xfId="3189" xr:uid="{FAE48589-A595-4236-A687-AE49888B28D5}"/>
    <cellStyle name="Normal 6 4 3 2 3 4" xfId="3190" xr:uid="{B03F9CBF-82E8-455C-BD4B-59ADF2637D3C}"/>
    <cellStyle name="Normal 6 4 3 2 4" xfId="1624" xr:uid="{842BA478-BED9-4FED-8FFB-CE65511ED1D7}"/>
    <cellStyle name="Normal 6 4 3 2 4 2" xfId="4480" xr:uid="{8B82F227-40FF-4C78-AE4A-CB60F57897BC}"/>
    <cellStyle name="Normal 6 4 3 2 5" xfId="3191" xr:uid="{49372A55-44A5-411D-AB9B-A5192919DF8C}"/>
    <cellStyle name="Normal 6 4 3 2 6" xfId="3192" xr:uid="{5C9BD520-1D7F-4DB9-8BFC-62A5BE97633E}"/>
    <cellStyle name="Normal 6 4 3 3" xfId="334" xr:uid="{2D785AE6-BF25-4AEB-A603-050512B3A08E}"/>
    <cellStyle name="Normal 6 4 3 3 2" xfId="1625" xr:uid="{727B43D6-0702-4169-A085-D269877336DB}"/>
    <cellStyle name="Normal 6 4 3 3 2 2" xfId="1626" xr:uid="{54DB6690-A3F1-4CAF-8C5E-0FA40FC51AED}"/>
    <cellStyle name="Normal 6 4 3 3 2 2 2" xfId="4481" xr:uid="{9A2590BC-C92D-4790-9F9E-4760B29BE95B}"/>
    <cellStyle name="Normal 6 4 3 3 2 3" xfId="3193" xr:uid="{07990670-E969-42A0-8518-F3C510109C26}"/>
    <cellStyle name="Normal 6 4 3 3 2 4" xfId="3194" xr:uid="{65EFF8EB-0E67-402A-84A1-50E927FBEF16}"/>
    <cellStyle name="Normal 6 4 3 3 3" xfId="1627" xr:uid="{AF2B9B0A-076C-4AF7-BB62-6D91974CD59A}"/>
    <cellStyle name="Normal 6 4 3 3 3 2" xfId="4482" xr:uid="{2D7B5FBC-682D-43E2-AFAC-A862E80786B3}"/>
    <cellStyle name="Normal 6 4 3 3 4" xfId="3195" xr:uid="{9C12E342-B8D2-4167-876F-E6FC284845E5}"/>
    <cellStyle name="Normal 6 4 3 3 5" xfId="3196" xr:uid="{87E05B9A-81D5-463D-B4F0-7116E2226941}"/>
    <cellStyle name="Normal 6 4 3 4" xfId="1628" xr:uid="{5C2E05CC-9422-483F-AF8A-64A4B1E0D3A6}"/>
    <cellStyle name="Normal 6 4 3 4 2" xfId="1629" xr:uid="{2AC8B117-473D-497C-B07B-47A9267B292F}"/>
    <cellStyle name="Normal 6 4 3 4 2 2" xfId="4483" xr:uid="{AAC32626-0D46-4D25-9160-3EB3A28AEB1E}"/>
    <cellStyle name="Normal 6 4 3 4 3" xfId="3197" xr:uid="{43014BDD-F696-4A12-8C2E-7E316DFA750C}"/>
    <cellStyle name="Normal 6 4 3 4 4" xfId="3198" xr:uid="{0638AEEC-7CBA-46A5-8221-3017BC312ACA}"/>
    <cellStyle name="Normal 6 4 3 5" xfId="1630" xr:uid="{A4B7B549-D1D3-45B9-84F5-F9005383462B}"/>
    <cellStyle name="Normal 6 4 3 5 2" xfId="3199" xr:uid="{70E069A8-D444-466E-AFD8-6ADBAB8C3C64}"/>
    <cellStyle name="Normal 6 4 3 5 3" xfId="3200" xr:uid="{98AEB9F0-4BE6-44E2-9C96-9DE40E034FE2}"/>
    <cellStyle name="Normal 6 4 3 5 4" xfId="3201" xr:uid="{2F1D1945-C9B2-4F5F-BD1B-FADD5C7E3E7C}"/>
    <cellStyle name="Normal 6 4 3 6" xfId="3202" xr:uid="{9BA65396-734E-4C6D-ABBF-82DE43DCA402}"/>
    <cellStyle name="Normal 6 4 3 7" xfId="3203" xr:uid="{6DB9BD26-2D9E-4CAB-B021-B5EF1955365C}"/>
    <cellStyle name="Normal 6 4 3 8" xfId="3204" xr:uid="{6731844A-EC01-4B7F-8218-20FB51A83778}"/>
    <cellStyle name="Normal 6 4 4" xfId="122" xr:uid="{22F6041F-BD30-4FAF-8396-77EB9148D725}"/>
    <cellStyle name="Normal 6 4 4 2" xfId="642" xr:uid="{3767C8EE-9C97-4233-98BD-C3B7713D9CEB}"/>
    <cellStyle name="Normal 6 4 4 2 2" xfId="643" xr:uid="{9032622E-B43E-4324-A25D-FA86C4F982B8}"/>
    <cellStyle name="Normal 6 4 4 2 2 2" xfId="1631" xr:uid="{4EE06F8E-2BF2-4FA8-AE6B-9D093A23D6C7}"/>
    <cellStyle name="Normal 6 4 4 2 2 2 2" xfId="1632" xr:uid="{361F73C0-5F2D-4F0A-9C6E-A39433A353B6}"/>
    <cellStyle name="Normal 6 4 4 2 2 3" xfId="1633" xr:uid="{D880691E-945D-4A14-B053-08D7E9A399FA}"/>
    <cellStyle name="Normal 6 4 4 2 2 4" xfId="3205" xr:uid="{A43EDA8C-10E9-4FF4-ADA6-367587309141}"/>
    <cellStyle name="Normal 6 4 4 2 3" xfId="1634" xr:uid="{7EF004BC-2428-4E07-8CD3-DB59154BBCB0}"/>
    <cellStyle name="Normal 6 4 4 2 3 2" xfId="1635" xr:uid="{764515C5-055A-4F07-B9AF-2A16438B056A}"/>
    <cellStyle name="Normal 6 4 4 2 4" xfId="1636" xr:uid="{EFBA3019-00E2-4D93-9D28-7964FCA9520C}"/>
    <cellStyle name="Normal 6 4 4 2 5" xfId="3206" xr:uid="{4ACC5F08-E72F-4F13-A8DA-C9E6C68385AC}"/>
    <cellStyle name="Normal 6 4 4 3" xfId="644" xr:uid="{FC115A31-8A98-4776-B5EC-EAAAC963EE96}"/>
    <cellStyle name="Normal 6 4 4 3 2" xfId="1637" xr:uid="{13516A41-401A-4BF8-A780-3C482374AB3E}"/>
    <cellStyle name="Normal 6 4 4 3 2 2" xfId="1638" xr:uid="{A5B935E8-6134-428F-BF3F-8B95BDE8707F}"/>
    <cellStyle name="Normal 6 4 4 3 3" xfId="1639" xr:uid="{68439D9C-F320-4549-9EB9-5AC5CC4D2F95}"/>
    <cellStyle name="Normal 6 4 4 3 4" xfId="3207" xr:uid="{39D0B6D1-83FE-417F-A134-D82C57550B12}"/>
    <cellStyle name="Normal 6 4 4 4" xfId="1640" xr:uid="{0810AD45-6755-44C2-9AB7-5D1D3AB32800}"/>
    <cellStyle name="Normal 6 4 4 4 2" xfId="1641" xr:uid="{6A8FAEBA-13F8-41AD-838F-773AE6C8230B}"/>
    <cellStyle name="Normal 6 4 4 4 3" xfId="3208" xr:uid="{9885DDB1-7F6C-461F-88AF-FF57BFDF1F3A}"/>
    <cellStyle name="Normal 6 4 4 4 4" xfId="3209" xr:uid="{43A38D4A-03EF-46FC-B7BC-26CA28C02D65}"/>
    <cellStyle name="Normal 6 4 4 5" xfId="1642" xr:uid="{8C7117A1-E4A3-459B-AE79-7177B70F1A58}"/>
    <cellStyle name="Normal 6 4 4 6" xfId="3210" xr:uid="{30B08930-2AAB-4ACD-8BAB-6F792F6461DB}"/>
    <cellStyle name="Normal 6 4 4 7" xfId="3211" xr:uid="{B8EFDFCF-E66C-4CDC-B8EC-B72FBA2560BA}"/>
    <cellStyle name="Normal 6 4 5" xfId="335" xr:uid="{5FF21702-6B03-48AE-BE7E-A46625BAF41E}"/>
    <cellStyle name="Normal 6 4 5 2" xfId="645" xr:uid="{3E6BD69B-99BB-4054-8DFC-64708B00B51C}"/>
    <cellStyle name="Normal 6 4 5 2 2" xfId="1643" xr:uid="{FD97A6C7-0933-4288-B78A-EBDA0841D213}"/>
    <cellStyle name="Normal 6 4 5 2 2 2" xfId="1644" xr:uid="{40D36DC6-84F1-4A62-9C4D-2F73FE42A870}"/>
    <cellStyle name="Normal 6 4 5 2 3" xfId="1645" xr:uid="{2B012A92-4F8A-4D31-867C-9FDC0291BA8D}"/>
    <cellStyle name="Normal 6 4 5 2 4" xfId="3212" xr:uid="{378E30F4-7B14-4B2D-AA43-F58EB7A11BCB}"/>
    <cellStyle name="Normal 6 4 5 3" xfId="1646" xr:uid="{4C741391-BD56-4E80-B616-7596167917B3}"/>
    <cellStyle name="Normal 6 4 5 3 2" xfId="1647" xr:uid="{76B24014-E948-45CC-ACEB-99B8D1A9696B}"/>
    <cellStyle name="Normal 6 4 5 3 3" xfId="3213" xr:uid="{7D63F24F-67C1-4EF7-9EA8-0782805CCAB9}"/>
    <cellStyle name="Normal 6 4 5 3 4" xfId="3214" xr:uid="{4043E145-95BB-47F8-A5AB-92B4F16476DF}"/>
    <cellStyle name="Normal 6 4 5 4" xfId="1648" xr:uid="{79D01E24-3D5E-43B5-AD25-D9CF96CD62F5}"/>
    <cellStyle name="Normal 6 4 5 5" xfId="3215" xr:uid="{2C48C908-FAA1-4AC0-B504-D13ECD1D156F}"/>
    <cellStyle name="Normal 6 4 5 6" xfId="3216" xr:uid="{833E941F-D806-4A69-ABA8-27EB5BC52BAC}"/>
    <cellStyle name="Normal 6 4 6" xfId="336" xr:uid="{E890FE03-3439-472E-AFA2-C92D23139C08}"/>
    <cellStyle name="Normal 6 4 6 2" xfId="1649" xr:uid="{6ED55DC8-639B-46C6-BD4C-97D9167AF339}"/>
    <cellStyle name="Normal 6 4 6 2 2" xfId="1650" xr:uid="{A3D90B7C-D4ED-495D-A6B1-B750F0701693}"/>
    <cellStyle name="Normal 6 4 6 2 3" xfId="3217" xr:uid="{9D1D0D86-6739-4ED5-A1A5-620B430A3B1E}"/>
    <cellStyle name="Normal 6 4 6 2 4" xfId="3218" xr:uid="{A1D549B7-FE68-4F7F-AA71-5E4131EE0F78}"/>
    <cellStyle name="Normal 6 4 6 3" xfId="1651" xr:uid="{0FD2494A-9F6B-435E-A030-E8D9D02DEACC}"/>
    <cellStyle name="Normal 6 4 6 4" xfId="3219" xr:uid="{2CBF0E7B-2850-477C-8792-75B3FE7FCBF9}"/>
    <cellStyle name="Normal 6 4 6 5" xfId="3220" xr:uid="{80495546-D81D-4CD9-B274-A863136DBE93}"/>
    <cellStyle name="Normal 6 4 7" xfId="1652" xr:uid="{CCFDB4B2-9F7F-4834-B7D3-D836D84780C0}"/>
    <cellStyle name="Normal 6 4 7 2" xfId="1653" xr:uid="{D1C8046F-3366-4DC6-A94F-6366E2D00A99}"/>
    <cellStyle name="Normal 6 4 7 3" xfId="3221" xr:uid="{009690C5-698A-4C8C-B194-EE8918D5558D}"/>
    <cellStyle name="Normal 6 4 7 3 2" xfId="4407" xr:uid="{D953D76A-6422-4081-B09E-5BD84D63AD9E}"/>
    <cellStyle name="Normal 6 4 7 3 3" xfId="4685" xr:uid="{208E7FEE-831E-4BA5-B0AB-2480A61D5C85}"/>
    <cellStyle name="Normal 6 4 7 4" xfId="3222" xr:uid="{33B62642-14BB-4C55-AFA6-5C9C4BD464D3}"/>
    <cellStyle name="Normal 6 4 8" xfId="1654" xr:uid="{0EA8D79E-C7F2-465F-BE6D-A242B618A8EB}"/>
    <cellStyle name="Normal 6 4 8 2" xfId="3223" xr:uid="{2FF71001-5C88-4BEA-AB6D-9B3DDE3B526C}"/>
    <cellStyle name="Normal 6 4 8 3" xfId="3224" xr:uid="{34FC73BC-9161-466C-8736-C6E5EA613374}"/>
    <cellStyle name="Normal 6 4 8 4" xfId="3225" xr:uid="{4176BD72-DF49-4CCE-9575-0A9F9E9731B8}"/>
    <cellStyle name="Normal 6 4 9" xfId="3226" xr:uid="{71BC753C-6C7C-4A58-BCBB-D838FA73AD49}"/>
    <cellStyle name="Normal 6 5" xfId="123" xr:uid="{212EAFCA-1AB1-49F8-84BB-D113DF88D824}"/>
    <cellStyle name="Normal 6 5 10" xfId="3227" xr:uid="{14563E93-18B6-47CA-895D-DABB06A128D1}"/>
    <cellStyle name="Normal 6 5 11" xfId="3228" xr:uid="{CC6CE85E-5730-400F-BA00-5EF69B29AE99}"/>
    <cellStyle name="Normal 6 5 2" xfId="124" xr:uid="{A29792A4-C3EF-442F-940C-1194384A0DFB}"/>
    <cellStyle name="Normal 6 5 2 2" xfId="337" xr:uid="{3BA91DAB-F02E-4409-903F-453C141A5B4D}"/>
    <cellStyle name="Normal 6 5 2 2 2" xfId="646" xr:uid="{4CCB1F7E-6095-4F47-A338-330C25A77F24}"/>
    <cellStyle name="Normal 6 5 2 2 2 2" xfId="647" xr:uid="{06E5AEB1-1137-4D87-81E1-41581F363B28}"/>
    <cellStyle name="Normal 6 5 2 2 2 2 2" xfId="1655" xr:uid="{623F3FD6-7533-4D26-9E4A-F841AC356976}"/>
    <cellStyle name="Normal 6 5 2 2 2 2 3" xfId="3229" xr:uid="{318C6908-A8CB-4760-807F-4AAF169E2175}"/>
    <cellStyle name="Normal 6 5 2 2 2 2 4" xfId="3230" xr:uid="{68F4A10E-2B6A-4E4C-8B98-FA50D549A90C}"/>
    <cellStyle name="Normal 6 5 2 2 2 3" xfId="1656" xr:uid="{C077C510-9039-4FFA-9D0A-FCD345C15196}"/>
    <cellStyle name="Normal 6 5 2 2 2 3 2" xfId="3231" xr:uid="{AF90D35F-ED85-4B68-91D2-E7142E02272B}"/>
    <cellStyle name="Normal 6 5 2 2 2 3 3" xfId="3232" xr:uid="{9C3D36A6-0AA4-4BE9-8C72-4A6258E861E9}"/>
    <cellStyle name="Normal 6 5 2 2 2 3 4" xfId="3233" xr:uid="{D4E04150-4F28-4F0E-820A-57FA99563013}"/>
    <cellStyle name="Normal 6 5 2 2 2 4" xfId="3234" xr:uid="{B9A38C08-DB4C-4C1F-A805-1AB60A2FD92D}"/>
    <cellStyle name="Normal 6 5 2 2 2 5" xfId="3235" xr:uid="{7CBE92E8-D7CD-41AF-A4FF-491908211478}"/>
    <cellStyle name="Normal 6 5 2 2 2 6" xfId="3236" xr:uid="{8DB700C9-A887-4348-B993-060B5368746D}"/>
    <cellStyle name="Normal 6 5 2 2 3" xfId="648" xr:uid="{E32566D6-59CB-4048-BB31-DEDC7D8CDC46}"/>
    <cellStyle name="Normal 6 5 2 2 3 2" xfId="1657" xr:uid="{2419E4A6-7F48-406B-B848-FCBB853B704F}"/>
    <cellStyle name="Normal 6 5 2 2 3 2 2" xfId="3237" xr:uid="{95D6DE21-768A-4028-AC6F-567B5A34D87E}"/>
    <cellStyle name="Normal 6 5 2 2 3 2 3" xfId="3238" xr:uid="{5D41409D-DD93-44A8-B09F-3E452324DDBD}"/>
    <cellStyle name="Normal 6 5 2 2 3 2 4" xfId="3239" xr:uid="{03D096BC-71E5-45A8-A459-F4509392F2BF}"/>
    <cellStyle name="Normal 6 5 2 2 3 3" xfId="3240" xr:uid="{E40D420F-0716-459A-980A-709BB3C93DD2}"/>
    <cellStyle name="Normal 6 5 2 2 3 4" xfId="3241" xr:uid="{4B9AC299-1D3E-4286-B768-E8A40E599ACA}"/>
    <cellStyle name="Normal 6 5 2 2 3 5" xfId="3242" xr:uid="{9211F63F-4F39-49CB-8B12-68AF43E2C992}"/>
    <cellStyle name="Normal 6 5 2 2 4" xfId="1658" xr:uid="{34E6A2C7-B8B9-4A7F-9D32-186E07A69C87}"/>
    <cellStyle name="Normal 6 5 2 2 4 2" xfId="3243" xr:uid="{A103D2D4-FF43-4C36-A50B-DC90AA299993}"/>
    <cellStyle name="Normal 6 5 2 2 4 3" xfId="3244" xr:uid="{99CAD265-A34D-47E9-8229-C32A764D7C0D}"/>
    <cellStyle name="Normal 6 5 2 2 4 4" xfId="3245" xr:uid="{40E9E621-D6C9-45AB-AC83-FACAFB87537F}"/>
    <cellStyle name="Normal 6 5 2 2 5" xfId="3246" xr:uid="{2707FA04-3F9A-40AB-9BED-C63E8BC51EB3}"/>
    <cellStyle name="Normal 6 5 2 2 5 2" xfId="3247" xr:uid="{4D47DE63-F1B8-4181-92FC-2474CB5FFAA0}"/>
    <cellStyle name="Normal 6 5 2 2 5 3" xfId="3248" xr:uid="{4A131417-3805-4350-B597-F2866F6322D3}"/>
    <cellStyle name="Normal 6 5 2 2 5 4" xfId="3249" xr:uid="{58C150C6-895C-4757-8A16-5357E374F7EA}"/>
    <cellStyle name="Normal 6 5 2 2 6" xfId="3250" xr:uid="{7A2863A7-0F78-4634-9C1C-F7E9BFFA747F}"/>
    <cellStyle name="Normal 6 5 2 2 7" xfId="3251" xr:uid="{9BF80FF2-270E-48C1-BF18-643391286F36}"/>
    <cellStyle name="Normal 6 5 2 2 8" xfId="3252" xr:uid="{782E5DB9-8609-4D0D-8D53-20D62478F9C6}"/>
    <cellStyle name="Normal 6 5 2 3" xfId="649" xr:uid="{466A9D7E-0072-4430-B8EC-15BE12761063}"/>
    <cellStyle name="Normal 6 5 2 3 2" xfId="650" xr:uid="{F8DAB785-1B5E-4853-B04F-CECEA5DC75B3}"/>
    <cellStyle name="Normal 6 5 2 3 2 2" xfId="651" xr:uid="{344A6D9F-1A8D-42BB-BCF7-4A2F702330C1}"/>
    <cellStyle name="Normal 6 5 2 3 2 3" xfId="3253" xr:uid="{4D71CA78-EC2D-4576-9479-E6D4172CCF66}"/>
    <cellStyle name="Normal 6 5 2 3 2 4" xfId="3254" xr:uid="{B0A3A226-037A-4D20-AB3A-FDAB776FB2C8}"/>
    <cellStyle name="Normal 6 5 2 3 3" xfId="652" xr:uid="{4C6EAC34-CD20-4DB5-8C3D-AC998164E824}"/>
    <cellStyle name="Normal 6 5 2 3 3 2" xfId="3255" xr:uid="{19DF32D0-87E4-48AF-98B5-5A76E9E56C8C}"/>
    <cellStyle name="Normal 6 5 2 3 3 3" xfId="3256" xr:uid="{1A7314AC-93BA-4F38-9667-7F724D89A037}"/>
    <cellStyle name="Normal 6 5 2 3 3 4" xfId="3257" xr:uid="{9E8221A6-A779-4F4E-AF64-1C498DC6C2B9}"/>
    <cellStyle name="Normal 6 5 2 3 4" xfId="3258" xr:uid="{C7A1FCB4-3DBE-4F90-8B79-1B095019D1DE}"/>
    <cellStyle name="Normal 6 5 2 3 5" xfId="3259" xr:uid="{33FD013B-CF95-42F7-B595-B25F5018E260}"/>
    <cellStyle name="Normal 6 5 2 3 6" xfId="3260" xr:uid="{D4679B91-3165-43A5-80F1-18B512E9E6F5}"/>
    <cellStyle name="Normal 6 5 2 4" xfId="653" xr:uid="{64015272-0782-4A0C-A0DF-1678B13FCB5F}"/>
    <cellStyle name="Normal 6 5 2 4 2" xfId="654" xr:uid="{5F35E37D-8A45-4E07-9400-4520843B34D4}"/>
    <cellStyle name="Normal 6 5 2 4 2 2" xfId="3261" xr:uid="{FEFF2D85-A575-4C59-905D-05B0E44862EF}"/>
    <cellStyle name="Normal 6 5 2 4 2 3" xfId="3262" xr:uid="{CC740CF7-BF45-4FE4-B8D6-C8735ACC661A}"/>
    <cellStyle name="Normal 6 5 2 4 2 4" xfId="3263" xr:uid="{1911E494-83C4-40BE-811D-B47BCE589DEB}"/>
    <cellStyle name="Normal 6 5 2 4 3" xfId="3264" xr:uid="{454B7ABE-336F-4F76-BB9D-5B1E4373E115}"/>
    <cellStyle name="Normal 6 5 2 4 4" xfId="3265" xr:uid="{DAC075FA-6B37-4BF5-9A41-A6147F0C573A}"/>
    <cellStyle name="Normal 6 5 2 4 5" xfId="3266" xr:uid="{2C665E2E-EB6A-438D-8338-D5DA3BBD9F22}"/>
    <cellStyle name="Normal 6 5 2 5" xfId="655" xr:uid="{95833225-6EAD-4C33-A165-E9EB53D96489}"/>
    <cellStyle name="Normal 6 5 2 5 2" xfId="3267" xr:uid="{741E7A1D-660D-4004-B5AA-747229D6498A}"/>
    <cellStyle name="Normal 6 5 2 5 3" xfId="3268" xr:uid="{16A9A8EF-5A0F-4366-8152-13E2E07BD07D}"/>
    <cellStyle name="Normal 6 5 2 5 4" xfId="3269" xr:uid="{4F06AB3D-C1BB-404F-ADF4-AEA962582C6B}"/>
    <cellStyle name="Normal 6 5 2 6" xfId="3270" xr:uid="{ADA14D17-5AE4-4424-8761-45D06E8E3853}"/>
    <cellStyle name="Normal 6 5 2 6 2" xfId="3271" xr:uid="{5528B9A5-7B0B-41B7-BFFA-6E0081809B24}"/>
    <cellStyle name="Normal 6 5 2 6 3" xfId="3272" xr:uid="{A9249549-6A6E-452C-B257-8581E4E777D9}"/>
    <cellStyle name="Normal 6 5 2 6 4" xfId="3273" xr:uid="{147B5421-0757-4E5E-861D-D07BAFA38F0E}"/>
    <cellStyle name="Normal 6 5 2 7" xfId="3274" xr:uid="{9FD58F5F-47F8-4A0C-9033-E901055D0C74}"/>
    <cellStyle name="Normal 6 5 2 8" xfId="3275" xr:uid="{4304AC9F-79F6-4F03-B47B-7E271E5F4DA7}"/>
    <cellStyle name="Normal 6 5 2 9" xfId="3276" xr:uid="{2ADF1F91-E82B-4B2E-A46A-102592738B4A}"/>
    <cellStyle name="Normal 6 5 3" xfId="338" xr:uid="{CF398592-B1DC-4421-9A96-A02C75AE9282}"/>
    <cellStyle name="Normal 6 5 3 2" xfId="656" xr:uid="{57E2D662-F152-4357-BAEB-0679B06D47A1}"/>
    <cellStyle name="Normal 6 5 3 2 2" xfId="657" xr:uid="{FA26A485-4131-4889-A387-5B47382A1AF1}"/>
    <cellStyle name="Normal 6 5 3 2 2 2" xfId="1659" xr:uid="{3807CC53-B5C9-4F21-874E-17C2BB531B70}"/>
    <cellStyle name="Normal 6 5 3 2 2 2 2" xfId="1660" xr:uid="{F10BC58C-BBF8-47FB-B3D9-FD879D40D985}"/>
    <cellStyle name="Normal 6 5 3 2 2 3" xfId="1661" xr:uid="{31DD7678-5DA6-4178-962A-D5BB1F23543A}"/>
    <cellStyle name="Normal 6 5 3 2 2 4" xfId="3277" xr:uid="{4E777366-BF49-4A5F-8B4A-5FC0E5EDCD2E}"/>
    <cellStyle name="Normal 6 5 3 2 3" xfId="1662" xr:uid="{911BA981-AE23-421E-82DC-12EF439340F7}"/>
    <cellStyle name="Normal 6 5 3 2 3 2" xfId="1663" xr:uid="{1F0144C5-48D5-4E11-BE24-86AE88D1F49F}"/>
    <cellStyle name="Normal 6 5 3 2 3 3" xfId="3278" xr:uid="{ED4CB279-5FC6-4254-8957-AED1221BF16D}"/>
    <cellStyle name="Normal 6 5 3 2 3 4" xfId="3279" xr:uid="{8D6B8961-ADF6-4646-B593-90AB761903CB}"/>
    <cellStyle name="Normal 6 5 3 2 4" xfId="1664" xr:uid="{D43A03CB-92CF-412A-8EFA-CB104086B173}"/>
    <cellStyle name="Normal 6 5 3 2 5" xfId="3280" xr:uid="{906957ED-C170-49B8-A2C6-F96AF5AC055F}"/>
    <cellStyle name="Normal 6 5 3 2 6" xfId="3281" xr:uid="{6E85EAAE-453E-43FE-BAB8-B4093DDAF48E}"/>
    <cellStyle name="Normal 6 5 3 3" xfId="658" xr:uid="{B6BFDB1A-0A49-4922-BD95-441A685DFA7D}"/>
    <cellStyle name="Normal 6 5 3 3 2" xfId="1665" xr:uid="{599284F8-D557-400F-AE60-DF39E2B450E4}"/>
    <cellStyle name="Normal 6 5 3 3 2 2" xfId="1666" xr:uid="{B5EF9DCB-831B-4725-AF43-3320CAECE2A2}"/>
    <cellStyle name="Normal 6 5 3 3 2 3" xfId="3282" xr:uid="{9B4C9D83-7BF1-4183-A6FE-A5F554377E43}"/>
    <cellStyle name="Normal 6 5 3 3 2 4" xfId="3283" xr:uid="{A1FA395C-FA24-4E13-9749-1C9C3E9DF35A}"/>
    <cellStyle name="Normal 6 5 3 3 3" xfId="1667" xr:uid="{04C008EF-BAB4-473B-97CE-AE873DF1F00A}"/>
    <cellStyle name="Normal 6 5 3 3 4" xfId="3284" xr:uid="{D95FE0F0-0EB2-484E-96B3-DE7D57923DAF}"/>
    <cellStyle name="Normal 6 5 3 3 5" xfId="3285" xr:uid="{3F14693E-3632-4AEF-97D5-5C8B96FA70B8}"/>
    <cellStyle name="Normal 6 5 3 4" xfId="1668" xr:uid="{43195806-4895-4587-B582-B204F6CAEE58}"/>
    <cellStyle name="Normal 6 5 3 4 2" xfId="1669" xr:uid="{ED397BF6-E82C-4459-BC13-369061B76FAB}"/>
    <cellStyle name="Normal 6 5 3 4 3" xfId="3286" xr:uid="{06A605E9-EFB5-4D8A-8515-F2DF23D8137D}"/>
    <cellStyle name="Normal 6 5 3 4 4" xfId="3287" xr:uid="{79FB200C-59A2-42DE-A2C8-99715B718B4A}"/>
    <cellStyle name="Normal 6 5 3 5" xfId="1670" xr:uid="{5E2B94F2-0EE5-4488-8689-F38E6DE79058}"/>
    <cellStyle name="Normal 6 5 3 5 2" xfId="3288" xr:uid="{18FED5E5-0AE5-4AE2-840E-72217A42706A}"/>
    <cellStyle name="Normal 6 5 3 5 3" xfId="3289" xr:uid="{8C8D4620-E0B1-4208-B8CC-D7BC816F43E9}"/>
    <cellStyle name="Normal 6 5 3 5 4" xfId="3290" xr:uid="{5FF56BD7-EB3B-4B96-97CA-FC650685750E}"/>
    <cellStyle name="Normal 6 5 3 6" xfId="3291" xr:uid="{1763C5BD-839A-4B24-A1B6-F49CC6CC458D}"/>
    <cellStyle name="Normal 6 5 3 7" xfId="3292" xr:uid="{BA28A24C-CCFD-490F-81B8-1003AB49A95E}"/>
    <cellStyle name="Normal 6 5 3 8" xfId="3293" xr:uid="{5386D73D-46BC-44BD-863D-6A8134D1745B}"/>
    <cellStyle name="Normal 6 5 4" xfId="339" xr:uid="{7B6349C3-8C15-4583-957C-D2FCD0138FCC}"/>
    <cellStyle name="Normal 6 5 4 2" xfId="659" xr:uid="{AEC90C1F-38D1-47FD-A4F9-36D378A9024C}"/>
    <cellStyle name="Normal 6 5 4 2 2" xfId="660" xr:uid="{5F84F2D7-444E-4807-8EC0-B085A25F5D07}"/>
    <cellStyle name="Normal 6 5 4 2 2 2" xfId="1671" xr:uid="{7E76D6C9-2328-4571-8A05-C256A2B00684}"/>
    <cellStyle name="Normal 6 5 4 2 2 3" xfId="3294" xr:uid="{7FED1402-921B-494E-86A6-D1C279181F7E}"/>
    <cellStyle name="Normal 6 5 4 2 2 4" xfId="3295" xr:uid="{0F84DECD-768D-4309-A2C8-248B4985CFA9}"/>
    <cellStyle name="Normal 6 5 4 2 3" xfId="1672" xr:uid="{99F54031-C305-46BA-BD9A-56044209A737}"/>
    <cellStyle name="Normal 6 5 4 2 4" xfId="3296" xr:uid="{BD5A7D2C-521E-4E85-BC99-06A4332B5A2E}"/>
    <cellStyle name="Normal 6 5 4 2 5" xfId="3297" xr:uid="{5D10B677-F71E-4A39-85BD-96B66F9B745E}"/>
    <cellStyle name="Normal 6 5 4 3" xfId="661" xr:uid="{B2C6CEFC-5DDF-4316-B147-068B3DD8F97A}"/>
    <cellStyle name="Normal 6 5 4 3 2" xfId="1673" xr:uid="{B680073B-3657-4404-9307-10C221B25033}"/>
    <cellStyle name="Normal 6 5 4 3 3" xfId="3298" xr:uid="{B4B7C954-A7EF-4F53-8BFC-A05A074D076D}"/>
    <cellStyle name="Normal 6 5 4 3 4" xfId="3299" xr:uid="{AF1E2042-63BA-494B-8AEB-BC46403B44A6}"/>
    <cellStyle name="Normal 6 5 4 4" xfId="1674" xr:uid="{E99058D7-B4A6-4274-851F-E0E3346DFD8D}"/>
    <cellStyle name="Normal 6 5 4 4 2" xfId="3300" xr:uid="{25D85E8A-CBD9-4F22-9E2F-118057F1592C}"/>
    <cellStyle name="Normal 6 5 4 4 3" xfId="3301" xr:uid="{62C4A9AC-1F2B-433C-864A-BFB5ACF1762E}"/>
    <cellStyle name="Normal 6 5 4 4 4" xfId="3302" xr:uid="{1BE0C4BB-0BCE-4719-82F9-14D66378CBD7}"/>
    <cellStyle name="Normal 6 5 4 5" xfId="3303" xr:uid="{265F9E46-DB3A-45DB-9E77-ECE2D82391D3}"/>
    <cellStyle name="Normal 6 5 4 6" xfId="3304" xr:uid="{7CF6676F-105A-4D1A-A7F3-B9368FA6E6BA}"/>
    <cellStyle name="Normal 6 5 4 7" xfId="3305" xr:uid="{CD00A62F-CA49-4459-A6C7-D66B59EF9CBF}"/>
    <cellStyle name="Normal 6 5 5" xfId="340" xr:uid="{DF6300C2-8424-4A00-88E8-F8ED289CA3C5}"/>
    <cellStyle name="Normal 6 5 5 2" xfId="662" xr:uid="{DBC5CAF3-1676-4BC7-9885-A9245031E135}"/>
    <cellStyle name="Normal 6 5 5 2 2" xfId="1675" xr:uid="{65368553-533B-493D-AAE1-BB5EA7BADBAC}"/>
    <cellStyle name="Normal 6 5 5 2 3" xfId="3306" xr:uid="{7E8DC7A3-1DA8-41DE-9D4C-72F0DC77C3E2}"/>
    <cellStyle name="Normal 6 5 5 2 4" xfId="3307" xr:uid="{A9F7CFF5-470A-4BB0-8694-E93D71B40235}"/>
    <cellStyle name="Normal 6 5 5 3" xfId="1676" xr:uid="{0A87DEAE-A682-4C08-A798-C8B4CDCC3B8A}"/>
    <cellStyle name="Normal 6 5 5 3 2" xfId="3308" xr:uid="{3DF0547A-801C-4879-9B4D-47F3415EE8F4}"/>
    <cellStyle name="Normal 6 5 5 3 3" xfId="3309" xr:uid="{D5C2A808-A52C-4A5D-BAEF-E3A4F3A026D4}"/>
    <cellStyle name="Normal 6 5 5 3 4" xfId="3310" xr:uid="{177189DD-2DA0-4FF9-B077-E29B08B384F5}"/>
    <cellStyle name="Normal 6 5 5 4" xfId="3311" xr:uid="{901C9C9F-E5F4-4C6F-B59E-979E689834D1}"/>
    <cellStyle name="Normal 6 5 5 5" xfId="3312" xr:uid="{8B663A5B-CE4B-44B9-BF47-97EDD722E006}"/>
    <cellStyle name="Normal 6 5 5 6" xfId="3313" xr:uid="{5B5D72EF-BE76-4093-8E28-D2FE653FBC2D}"/>
    <cellStyle name="Normal 6 5 6" xfId="663" xr:uid="{0BB35FE0-796B-4127-AEB7-0E5B85121E4B}"/>
    <cellStyle name="Normal 6 5 6 2" xfId="1677" xr:uid="{8ABE74BB-D483-443A-B0C7-06D377CD4751}"/>
    <cellStyle name="Normal 6 5 6 2 2" xfId="3314" xr:uid="{EED59378-19D5-4C29-8769-FD67A628527B}"/>
    <cellStyle name="Normal 6 5 6 2 3" xfId="3315" xr:uid="{DC2836CE-3D4B-4093-9620-E1E61BEEF3A1}"/>
    <cellStyle name="Normal 6 5 6 2 4" xfId="3316" xr:uid="{6CD33B47-D3B8-4A5D-9A97-25E9AD2DD431}"/>
    <cellStyle name="Normal 6 5 6 3" xfId="3317" xr:uid="{92EB3492-5124-41C8-829A-7DCB161998A8}"/>
    <cellStyle name="Normal 6 5 6 4" xfId="3318" xr:uid="{5F9CCEED-A0B6-425B-B18F-5DE6AD54AF26}"/>
    <cellStyle name="Normal 6 5 6 5" xfId="3319" xr:uid="{C0E8CB12-B2EF-46BC-9BF1-A54B57D5CB83}"/>
    <cellStyle name="Normal 6 5 7" xfId="1678" xr:uid="{C3961411-E420-4C8D-B818-3138D53AB0D3}"/>
    <cellStyle name="Normal 6 5 7 2" xfId="3320" xr:uid="{1424D7B8-286F-439F-A4B6-FEAF7724C6E3}"/>
    <cellStyle name="Normal 6 5 7 3" xfId="3321" xr:uid="{4BC1C2AB-F794-43D7-BAD4-774CD44CEF57}"/>
    <cellStyle name="Normal 6 5 7 4" xfId="3322" xr:uid="{FAFA5BA0-90D3-4287-BFCB-9F09B29ABAB3}"/>
    <cellStyle name="Normal 6 5 8" xfId="3323" xr:uid="{FC0D2A4D-4566-4A5A-9159-D861CF73AF69}"/>
    <cellStyle name="Normal 6 5 8 2" xfId="3324" xr:uid="{1B029CA0-F37D-4658-9C12-2FD43B570B6B}"/>
    <cellStyle name="Normal 6 5 8 3" xfId="3325" xr:uid="{813C73B8-B831-4BF9-B330-590F29EECA48}"/>
    <cellStyle name="Normal 6 5 8 4" xfId="3326" xr:uid="{90A2B361-D909-413C-B9BF-11718634295B}"/>
    <cellStyle name="Normal 6 5 9" xfId="3327" xr:uid="{69C06F54-58A3-47F4-96A3-14483819CEA4}"/>
    <cellStyle name="Normal 6 6" xfId="125" xr:uid="{878F8B6B-E1DC-4D1A-BC98-1C18942EB1E8}"/>
    <cellStyle name="Normal 6 6 2" xfId="126" xr:uid="{83541647-13D0-4756-9D42-1B8FCCE4D840}"/>
    <cellStyle name="Normal 6 6 2 2" xfId="341" xr:uid="{3A675F62-0ADE-4123-BD94-861FE1C1CEBE}"/>
    <cellStyle name="Normal 6 6 2 2 2" xfId="664" xr:uid="{22454661-AC3C-46C0-918D-D805DBDA0EE7}"/>
    <cellStyle name="Normal 6 6 2 2 2 2" xfId="1679" xr:uid="{BEF3A8FF-460B-4757-91B3-60C6D9E8C039}"/>
    <cellStyle name="Normal 6 6 2 2 2 3" xfId="3328" xr:uid="{BABC9344-74AC-4B19-9E42-F770CC985943}"/>
    <cellStyle name="Normal 6 6 2 2 2 4" xfId="3329" xr:uid="{8B41723F-8A4C-49F9-92D0-EA571C255562}"/>
    <cellStyle name="Normal 6 6 2 2 3" xfId="1680" xr:uid="{2602092D-C820-4037-9AD9-C07E64B41C51}"/>
    <cellStyle name="Normal 6 6 2 2 3 2" xfId="3330" xr:uid="{70556F31-8F52-42AE-A6AC-4AB340DED5EE}"/>
    <cellStyle name="Normal 6 6 2 2 3 3" xfId="3331" xr:uid="{1BED395F-2E7D-4FAC-92BA-40E366534908}"/>
    <cellStyle name="Normal 6 6 2 2 3 4" xfId="3332" xr:uid="{D8CF5444-C80E-442C-809C-28F4A9847272}"/>
    <cellStyle name="Normal 6 6 2 2 4" xfId="3333" xr:uid="{44795D78-54CE-41A9-A166-3E50417A8578}"/>
    <cellStyle name="Normal 6 6 2 2 5" xfId="3334" xr:uid="{C42E1F3F-08C0-4E3D-BF89-2CC20D5923A6}"/>
    <cellStyle name="Normal 6 6 2 2 6" xfId="3335" xr:uid="{7F530D15-179A-48AF-93AF-0B4EA639C7B5}"/>
    <cellStyle name="Normal 6 6 2 3" xfId="665" xr:uid="{244E7C91-07F9-41D5-8AC6-1D4B578FE10A}"/>
    <cellStyle name="Normal 6 6 2 3 2" xfId="1681" xr:uid="{A3A8021E-4C8F-466F-A91A-E63EF660ECFF}"/>
    <cellStyle name="Normal 6 6 2 3 2 2" xfId="3336" xr:uid="{2DE79E63-5693-43A9-9D33-EF1DDBEE3545}"/>
    <cellStyle name="Normal 6 6 2 3 2 3" xfId="3337" xr:uid="{E53D82CB-59C1-46E1-ADC7-06FAEFB41C25}"/>
    <cellStyle name="Normal 6 6 2 3 2 4" xfId="3338" xr:uid="{4A25E1E5-5592-407F-96C1-6822DA44F3A0}"/>
    <cellStyle name="Normal 6 6 2 3 3" xfId="3339" xr:uid="{B417453E-D274-4300-8151-A2CB878FD8DD}"/>
    <cellStyle name="Normal 6 6 2 3 4" xfId="3340" xr:uid="{360B1BF8-5891-45D8-B302-1E9A87B22FFE}"/>
    <cellStyle name="Normal 6 6 2 3 5" xfId="3341" xr:uid="{9C1B09BE-2716-4519-8916-C8C788BE9329}"/>
    <cellStyle name="Normal 6 6 2 4" xfId="1682" xr:uid="{9761E51D-1B67-459A-BB6C-1CE742977CF4}"/>
    <cellStyle name="Normal 6 6 2 4 2" xfId="3342" xr:uid="{90B5C022-6F84-43E5-A4DE-A653C5D913B4}"/>
    <cellStyle name="Normal 6 6 2 4 3" xfId="3343" xr:uid="{F44D13BC-0D6F-4E61-9D2D-EDDC4DA7B28A}"/>
    <cellStyle name="Normal 6 6 2 4 4" xfId="3344" xr:uid="{99C5E00E-87BD-40A1-8691-82FDD313C4F3}"/>
    <cellStyle name="Normal 6 6 2 5" xfId="3345" xr:uid="{C17681E9-8AF2-416D-A3D4-ADC8F6A4B8F5}"/>
    <cellStyle name="Normal 6 6 2 5 2" xfId="3346" xr:uid="{23AF99BD-8C2D-4BFF-9D7D-C48E8F30250B}"/>
    <cellStyle name="Normal 6 6 2 5 3" xfId="3347" xr:uid="{BE5A51EC-4AC0-4A6F-A37D-8072C85EFBCC}"/>
    <cellStyle name="Normal 6 6 2 5 4" xfId="3348" xr:uid="{CB2B7AC2-8AEB-4A27-B5F0-7EF237CDBEB5}"/>
    <cellStyle name="Normal 6 6 2 6" xfId="3349" xr:uid="{547817E6-C2D7-446B-98B5-7B6FEC3EDAE9}"/>
    <cellStyle name="Normal 6 6 2 7" xfId="3350" xr:uid="{4E68437B-9253-4F54-858D-410CC25FAF10}"/>
    <cellStyle name="Normal 6 6 2 8" xfId="3351" xr:uid="{9143914F-CC66-4F76-88E0-9CE76E1494A4}"/>
    <cellStyle name="Normal 6 6 3" xfId="342" xr:uid="{FF6B31CF-ECBB-4638-9BD2-9F0007397411}"/>
    <cellStyle name="Normal 6 6 3 2" xfId="666" xr:uid="{07773E22-1655-471F-A669-A039DF70B675}"/>
    <cellStyle name="Normal 6 6 3 2 2" xfId="667" xr:uid="{567EF359-59A3-4D2C-8803-35FCBF518FF7}"/>
    <cellStyle name="Normal 6 6 3 2 3" xfId="3352" xr:uid="{656CB497-1DDB-406B-8A9E-3FC0AD711C6F}"/>
    <cellStyle name="Normal 6 6 3 2 4" xfId="3353" xr:uid="{190A7641-9054-4A69-9A8E-A5C2BD4195AE}"/>
    <cellStyle name="Normal 6 6 3 3" xfId="668" xr:uid="{B837139A-1DDA-4DF9-86CC-B8311F19E8BF}"/>
    <cellStyle name="Normal 6 6 3 3 2" xfId="3354" xr:uid="{82869999-3DEE-4C17-8E64-76FAE2B59C0D}"/>
    <cellStyle name="Normal 6 6 3 3 3" xfId="3355" xr:uid="{EC906938-92BA-405A-B026-05D2E695BD02}"/>
    <cellStyle name="Normal 6 6 3 3 4" xfId="3356" xr:uid="{4638764D-4E28-4BF3-97D9-9A2650B77DE6}"/>
    <cellStyle name="Normal 6 6 3 4" xfId="3357" xr:uid="{F541EA95-DEEC-495F-9C5E-3AA5F3C76342}"/>
    <cellStyle name="Normal 6 6 3 5" xfId="3358" xr:uid="{705254B1-6F88-45F6-AC05-756BDAA25A88}"/>
    <cellStyle name="Normal 6 6 3 6" xfId="3359" xr:uid="{F284316E-ECEE-4CDB-88FF-7E698382A6E7}"/>
    <cellStyle name="Normal 6 6 4" xfId="343" xr:uid="{BC568545-C0BD-417C-9C60-ED2BBB426CF1}"/>
    <cellStyle name="Normal 6 6 4 2" xfId="669" xr:uid="{BE6D8F92-8E86-4B51-AEDB-91A3559F6A6A}"/>
    <cellStyle name="Normal 6 6 4 2 2" xfId="3360" xr:uid="{9127A38A-6D4A-4A45-BD54-832380331A0B}"/>
    <cellStyle name="Normal 6 6 4 2 3" xfId="3361" xr:uid="{BE38EE1C-B8C3-4B93-9F3A-159C1D93A4F9}"/>
    <cellStyle name="Normal 6 6 4 2 4" xfId="3362" xr:uid="{7E08857B-CC9B-4911-A208-395D9DFC8FAF}"/>
    <cellStyle name="Normal 6 6 4 3" xfId="3363" xr:uid="{11BCB14B-8DC2-426B-8C6E-7C099B5F3850}"/>
    <cellStyle name="Normal 6 6 4 4" xfId="3364" xr:uid="{7CB42DB0-E01B-4833-BC21-AD9DCBC32BBE}"/>
    <cellStyle name="Normal 6 6 4 5" xfId="3365" xr:uid="{55C96F06-C6C6-465B-9B96-F890D38F201C}"/>
    <cellStyle name="Normal 6 6 5" xfId="670" xr:uid="{CD93FFE0-ED04-48A2-BCDE-6F5C882671AF}"/>
    <cellStyle name="Normal 6 6 5 2" xfId="3366" xr:uid="{4B235B7C-831A-46EF-99C1-C5BDCEB670FD}"/>
    <cellStyle name="Normal 6 6 5 3" xfId="3367" xr:uid="{638691B3-7C5A-4EBD-9CAA-E51937ED26A6}"/>
    <cellStyle name="Normal 6 6 5 4" xfId="3368" xr:uid="{B2E81B88-AFCA-4548-81ED-F5D1A35CA8E3}"/>
    <cellStyle name="Normal 6 6 6" xfId="3369" xr:uid="{D6D17DA0-3BDC-4713-A7BE-C4188B0AFE9E}"/>
    <cellStyle name="Normal 6 6 6 2" xfId="3370" xr:uid="{22BC8CB9-D87A-4E44-9BEF-264785E7661D}"/>
    <cellStyle name="Normal 6 6 6 3" xfId="3371" xr:uid="{D72D05AD-A67F-4C2F-B6C8-572643791AB8}"/>
    <cellStyle name="Normal 6 6 6 4" xfId="3372" xr:uid="{C95B629D-90C9-4DE6-B899-C5BDB1FEC520}"/>
    <cellStyle name="Normal 6 6 7" xfId="3373" xr:uid="{0F9891AA-0595-4EDA-BB8D-12150A1680C0}"/>
    <cellStyle name="Normal 6 6 8" xfId="3374" xr:uid="{DADDBA70-54EF-48E4-B37A-673255C02CD7}"/>
    <cellStyle name="Normal 6 6 9" xfId="3375" xr:uid="{EAC933D5-42B7-458A-A854-D529BD09D4D0}"/>
    <cellStyle name="Normal 6 7" xfId="127" xr:uid="{A19B27F8-59D9-4667-83FF-F7D9F695E2AD}"/>
    <cellStyle name="Normal 6 7 2" xfId="344" xr:uid="{2859D19F-7BBD-4C87-9709-71960C641C1C}"/>
    <cellStyle name="Normal 6 7 2 2" xfId="671" xr:uid="{F91216A6-6F06-4A87-B0D4-5166E9A9347E}"/>
    <cellStyle name="Normal 6 7 2 2 2" xfId="1683" xr:uid="{1840BF91-6A52-4872-9918-996899DA0151}"/>
    <cellStyle name="Normal 6 7 2 2 2 2" xfId="1684" xr:uid="{1418ABCE-D0FA-4B49-ADFC-D5CEE2A0ECF9}"/>
    <cellStyle name="Normal 6 7 2 2 3" xfId="1685" xr:uid="{85795D0F-B030-46D4-BB3D-C1ACB6F57C33}"/>
    <cellStyle name="Normal 6 7 2 2 4" xfId="3376" xr:uid="{B3E0EEF7-8205-4D91-B443-ED226A98CD8C}"/>
    <cellStyle name="Normal 6 7 2 3" xfId="1686" xr:uid="{7814C60C-C825-4771-824B-2F5E478148FA}"/>
    <cellStyle name="Normal 6 7 2 3 2" xfId="1687" xr:uid="{D88360BA-D716-4486-A23A-730E3861D116}"/>
    <cellStyle name="Normal 6 7 2 3 3" xfId="3377" xr:uid="{C9EB4EC1-C7EA-4218-886E-09A8145BCAB7}"/>
    <cellStyle name="Normal 6 7 2 3 4" xfId="3378" xr:uid="{A81273CE-6815-43D0-8A36-9720AC494D38}"/>
    <cellStyle name="Normal 6 7 2 4" xfId="1688" xr:uid="{F6FB6CC3-B2B4-48D5-B90E-D9EC3344EA58}"/>
    <cellStyle name="Normal 6 7 2 5" xfId="3379" xr:uid="{91737520-4591-4037-BB55-1B7F0E49F0E0}"/>
    <cellStyle name="Normal 6 7 2 6" xfId="3380" xr:uid="{F951FCAE-1D45-4298-960F-E66079A78A16}"/>
    <cellStyle name="Normal 6 7 3" xfId="672" xr:uid="{CCFAC104-8AFA-4DD8-9F10-62EEE5005905}"/>
    <cellStyle name="Normal 6 7 3 2" xfId="1689" xr:uid="{3E53B3BC-7346-4AF7-B0AB-08926AECD997}"/>
    <cellStyle name="Normal 6 7 3 2 2" xfId="1690" xr:uid="{95170D34-32B9-491D-A33E-FF4A4EC558F6}"/>
    <cellStyle name="Normal 6 7 3 2 3" xfId="3381" xr:uid="{9586590C-696E-4485-A063-68FD15A654D6}"/>
    <cellStyle name="Normal 6 7 3 2 4" xfId="3382" xr:uid="{C96D07D8-708B-4B0D-8CA1-9BA378FC1E81}"/>
    <cellStyle name="Normal 6 7 3 3" xfId="1691" xr:uid="{A7FE0786-E1CE-4DAC-BD0E-C904DAB24777}"/>
    <cellStyle name="Normal 6 7 3 4" xfId="3383" xr:uid="{EB7E0975-3621-44A8-813D-6AC60F4A964F}"/>
    <cellStyle name="Normal 6 7 3 5" xfId="3384" xr:uid="{048AC842-A20D-4746-844D-CF5623899A08}"/>
    <cellStyle name="Normal 6 7 4" xfId="1692" xr:uid="{6CBC3F38-304D-41A0-A7AD-A76B2B50220D}"/>
    <cellStyle name="Normal 6 7 4 2" xfId="1693" xr:uid="{9CA5CD59-2883-47A1-B44D-CADF67106F48}"/>
    <cellStyle name="Normal 6 7 4 3" xfId="3385" xr:uid="{60BD9832-559D-4EB9-A947-3FBC3A3E1478}"/>
    <cellStyle name="Normal 6 7 4 4" xfId="3386" xr:uid="{17B0F29F-CE24-43E3-897C-D805CED779AB}"/>
    <cellStyle name="Normal 6 7 5" xfId="1694" xr:uid="{BC49BAD0-7E67-492E-9343-DA77346466F0}"/>
    <cellStyle name="Normal 6 7 5 2" xfId="3387" xr:uid="{A4181B01-5963-4778-BAA5-FBB8B5AF5413}"/>
    <cellStyle name="Normal 6 7 5 3" xfId="3388" xr:uid="{6EAEAD8C-0D91-4379-9461-187423B4E729}"/>
    <cellStyle name="Normal 6 7 5 4" xfId="3389" xr:uid="{4700305C-32B5-4EC5-A116-AE0F5F34BC33}"/>
    <cellStyle name="Normal 6 7 6" xfId="3390" xr:uid="{6772ECA2-5B5C-4F78-8C08-11F964323EAF}"/>
    <cellStyle name="Normal 6 7 7" xfId="3391" xr:uid="{C4876926-9317-4651-9975-4B6B506622CA}"/>
    <cellStyle name="Normal 6 7 8" xfId="3392" xr:uid="{84219B80-D6D1-4DB3-9364-0A26C27ABB39}"/>
    <cellStyle name="Normal 6 8" xfId="345" xr:uid="{352C95A0-0EC1-43C2-BFD5-A147982FD70E}"/>
    <cellStyle name="Normal 6 8 2" xfId="673" xr:uid="{3B2C7DE0-E527-45EB-AC28-7A92B3770B98}"/>
    <cellStyle name="Normal 6 8 2 2" xfId="674" xr:uid="{2465CB0B-1EA3-4E8F-8764-771BBA37AD03}"/>
    <cellStyle name="Normal 6 8 2 2 2" xfId="1695" xr:uid="{F0EF4B08-700F-4D5E-863E-E22D2EE9710B}"/>
    <cellStyle name="Normal 6 8 2 2 3" xfId="3393" xr:uid="{1258FBC2-2DA9-481C-8251-5BF380848F7A}"/>
    <cellStyle name="Normal 6 8 2 2 4" xfId="3394" xr:uid="{2D7BF9A0-D14D-4B3C-816A-5CDA8DF6FC23}"/>
    <cellStyle name="Normal 6 8 2 3" xfId="1696" xr:uid="{BF37CD2E-D4A5-422F-A290-49609CADF03F}"/>
    <cellStyle name="Normal 6 8 2 4" xfId="3395" xr:uid="{DBBB8CC0-DDF0-4375-96BF-CBA83E7C4596}"/>
    <cellStyle name="Normal 6 8 2 5" xfId="3396" xr:uid="{DA4E7286-3CBC-4C67-B480-525EF8CB231B}"/>
    <cellStyle name="Normal 6 8 3" xfId="675" xr:uid="{F6531E8F-F5F3-4AF7-9DA2-BC1198EE57ED}"/>
    <cellStyle name="Normal 6 8 3 2" xfId="1697" xr:uid="{5B3AD46D-D860-4561-AA6F-673E77FE55C0}"/>
    <cellStyle name="Normal 6 8 3 3" xfId="3397" xr:uid="{DE3BB8FD-940F-477A-8582-A19421806D9B}"/>
    <cellStyle name="Normal 6 8 3 4" xfId="3398" xr:uid="{3CDCABAA-D753-416A-9310-C6A46E44B07D}"/>
    <cellStyle name="Normal 6 8 4" xfId="1698" xr:uid="{FF81EB30-7442-4294-A99E-31EF491FEE38}"/>
    <cellStyle name="Normal 6 8 4 2" xfId="3399" xr:uid="{379AD273-7385-4C7E-8E14-E1C686FB2A87}"/>
    <cellStyle name="Normal 6 8 4 3" xfId="3400" xr:uid="{476E576A-6681-4399-91C9-E1A3A67D53AD}"/>
    <cellStyle name="Normal 6 8 4 4" xfId="3401" xr:uid="{9CCEA1DA-3E5D-4153-88F4-E1B47508C465}"/>
    <cellStyle name="Normal 6 8 5" xfId="3402" xr:uid="{3D12C849-7D1C-4B04-A892-32C5C1A74215}"/>
    <cellStyle name="Normal 6 8 6" xfId="3403" xr:uid="{2081C634-0E5B-4C5D-B281-620A9C62A0B5}"/>
    <cellStyle name="Normal 6 8 7" xfId="3404" xr:uid="{5FC25094-7C65-4CA1-88AA-65C3A6442E22}"/>
    <cellStyle name="Normal 6 9" xfId="346" xr:uid="{95C589E1-46E4-4B0A-8E01-A9D9DBAE46AC}"/>
    <cellStyle name="Normal 6 9 2" xfId="676" xr:uid="{452B5CEF-8E99-48A5-9856-6D0186F65567}"/>
    <cellStyle name="Normal 6 9 2 2" xfId="1699" xr:uid="{DC0F28D1-7571-49B6-AA9E-9D63024DC7BF}"/>
    <cellStyle name="Normal 6 9 2 3" xfId="3405" xr:uid="{398FA133-E3C3-4F75-B21F-8184FB41616D}"/>
    <cellStyle name="Normal 6 9 2 4" xfId="3406" xr:uid="{FF9930F1-4305-40FE-9A8F-0DD0C6E9CC6E}"/>
    <cellStyle name="Normal 6 9 3" xfId="1700" xr:uid="{46D96966-3014-4049-A20C-6221925D6A4C}"/>
    <cellStyle name="Normal 6 9 3 2" xfId="3407" xr:uid="{D6A9623F-C1E4-4858-B237-8EDE8D77EEC0}"/>
    <cellStyle name="Normal 6 9 3 3" xfId="3408" xr:uid="{39B7DE68-584C-4BF5-ACC6-C5AEAFD6C935}"/>
    <cellStyle name="Normal 6 9 3 4" xfId="3409" xr:uid="{ED447D78-F477-4505-B401-81F34FAFDF65}"/>
    <cellStyle name="Normal 6 9 4" xfId="3410" xr:uid="{ADA9672B-5364-4586-BBC6-B157241B6C13}"/>
    <cellStyle name="Normal 6 9 5" xfId="3411" xr:uid="{612765A1-6FEB-4DC2-94A7-936DD7F91DE9}"/>
    <cellStyle name="Normal 6 9 6" xfId="3412" xr:uid="{6C2389F1-1F4E-44E6-826B-5DC1866C4443}"/>
    <cellStyle name="Normal 7" xfId="128" xr:uid="{2AFFCDDB-5D72-4186-8CD0-C8F262F908D6}"/>
    <cellStyle name="Normal 7 10" xfId="1701" xr:uid="{052DECE5-2E73-4473-8885-4BF8659735BC}"/>
    <cellStyle name="Normal 7 10 2" xfId="3413" xr:uid="{B015C8E6-E708-4BB6-B3F8-66A45C4C9A81}"/>
    <cellStyle name="Normal 7 10 3" xfId="3414" xr:uid="{B49BD9A1-C70D-4C60-AB5C-EED5EC6DDEB7}"/>
    <cellStyle name="Normal 7 10 4" xfId="3415" xr:uid="{78578840-FFC1-4E1D-A81E-0BE794FBF4D6}"/>
    <cellStyle name="Normal 7 11" xfId="3416" xr:uid="{3F3697ED-6D0D-4CBF-BBBC-8AE815B6F1FD}"/>
    <cellStyle name="Normal 7 11 2" xfId="3417" xr:uid="{954BBD45-B450-4098-992D-5BB087DBCAE0}"/>
    <cellStyle name="Normal 7 11 3" xfId="3418" xr:uid="{9DEF0995-EA7F-40E8-8D5D-B45EE5C057CE}"/>
    <cellStyle name="Normal 7 11 4" xfId="3419" xr:uid="{B5B0236D-A23B-40E5-A35E-28D3E599B739}"/>
    <cellStyle name="Normal 7 12" xfId="3420" xr:uid="{8AB9831D-DEB6-4175-A939-9A6DEA1B1282}"/>
    <cellStyle name="Normal 7 12 2" xfId="3421" xr:uid="{E1B7F494-2A9D-474C-8829-E182A982535B}"/>
    <cellStyle name="Normal 7 13" xfId="3422" xr:uid="{A5C5CC00-4A28-464F-9BBE-D209B0C37A43}"/>
    <cellStyle name="Normal 7 14" xfId="3423" xr:uid="{41E491D9-7BDD-4AAA-BA5C-8E29D6D5AB03}"/>
    <cellStyle name="Normal 7 15" xfId="3424" xr:uid="{DFE9EA87-3203-4E4F-91BE-7AC4F2C1C187}"/>
    <cellStyle name="Normal 7 2" xfId="129" xr:uid="{19BB29A2-0503-48EA-B8EB-78D1CD4622A8}"/>
    <cellStyle name="Normal 7 2 10" xfId="3425" xr:uid="{714EB2EE-06CE-482C-B678-7F57C269BB99}"/>
    <cellStyle name="Normal 7 2 11" xfId="3426" xr:uid="{E44FBF23-C388-45B3-919C-698F848A38FB}"/>
    <cellStyle name="Normal 7 2 2" xfId="130" xr:uid="{86ADF85E-886E-41AE-B9EE-5A1B6FCB0CD8}"/>
    <cellStyle name="Normal 7 2 2 2" xfId="131" xr:uid="{6282CE8B-3C91-428B-A8A5-66AC81215FEC}"/>
    <cellStyle name="Normal 7 2 2 2 2" xfId="347" xr:uid="{0AAAE618-2EC2-4E3D-A2DF-98154E7DE725}"/>
    <cellStyle name="Normal 7 2 2 2 2 2" xfId="677" xr:uid="{C1046C23-3A89-4E37-8BEF-BC48C7BE0097}"/>
    <cellStyle name="Normal 7 2 2 2 2 2 2" xfId="678" xr:uid="{A25ABD43-AE9A-4C0A-BB1E-44AD8F75467D}"/>
    <cellStyle name="Normal 7 2 2 2 2 2 2 2" xfId="1702" xr:uid="{12F57B57-4608-4CDA-A2E8-33C9BF729496}"/>
    <cellStyle name="Normal 7 2 2 2 2 2 2 2 2" xfId="1703" xr:uid="{5DA8C6BB-768C-4A77-A606-B7CF153288C7}"/>
    <cellStyle name="Normal 7 2 2 2 2 2 2 3" xfId="1704" xr:uid="{1577B0B5-51D7-486C-8D8D-DBA65812642C}"/>
    <cellStyle name="Normal 7 2 2 2 2 2 3" xfId="1705" xr:uid="{DE47973D-9C96-4C99-BF27-63FD142F6BB9}"/>
    <cellStyle name="Normal 7 2 2 2 2 2 3 2" xfId="1706" xr:uid="{372C9380-4C64-4BC0-B0A0-4A009FFF96B9}"/>
    <cellStyle name="Normal 7 2 2 2 2 2 4" xfId="1707" xr:uid="{14CE4C41-B41A-4B8F-86D3-68CE9F452A9A}"/>
    <cellStyle name="Normal 7 2 2 2 2 3" xfId="679" xr:uid="{16479552-219C-4309-AC7A-E1486B9994F2}"/>
    <cellStyle name="Normal 7 2 2 2 2 3 2" xfId="1708" xr:uid="{6CECD167-D25A-48A6-841A-E70965714E2C}"/>
    <cellStyle name="Normal 7 2 2 2 2 3 2 2" xfId="1709" xr:uid="{DD56F0FF-A2A5-420E-BAD3-404EEAD66C8E}"/>
    <cellStyle name="Normal 7 2 2 2 2 3 3" xfId="1710" xr:uid="{8AC55044-A149-46D5-B383-6267CD57B158}"/>
    <cellStyle name="Normal 7 2 2 2 2 3 4" xfId="3427" xr:uid="{84BFE4ED-D199-47D9-BF23-F00D64AE33E2}"/>
    <cellStyle name="Normal 7 2 2 2 2 4" xfId="1711" xr:uid="{B02E50C4-79E9-4BBC-96C2-CF13154D5C76}"/>
    <cellStyle name="Normal 7 2 2 2 2 4 2" xfId="1712" xr:uid="{34A8E9D1-5C6F-4EEF-AF28-61BB79B11AD3}"/>
    <cellStyle name="Normal 7 2 2 2 2 5" xfId="1713" xr:uid="{77FBA717-F3AB-4E0B-A636-1245FE214679}"/>
    <cellStyle name="Normal 7 2 2 2 2 6" xfId="3428" xr:uid="{07BC396D-B390-4D06-A3A7-AB946FFD0084}"/>
    <cellStyle name="Normal 7 2 2 2 3" xfId="348" xr:uid="{FD5A68CC-7923-4D02-BA22-06918AB49533}"/>
    <cellStyle name="Normal 7 2 2 2 3 2" xfId="680" xr:uid="{5F0FC9E6-1FE4-49E4-98A5-75AB26711DA4}"/>
    <cellStyle name="Normal 7 2 2 2 3 2 2" xfId="681" xr:uid="{00572640-D617-41B9-BA97-6DDE101FACC8}"/>
    <cellStyle name="Normal 7 2 2 2 3 2 2 2" xfId="1714" xr:uid="{CC173365-DA07-44C3-8834-C1EFA475653A}"/>
    <cellStyle name="Normal 7 2 2 2 3 2 2 2 2" xfId="1715" xr:uid="{A67A78C3-80CB-4A3D-B71E-A1F4F03F2048}"/>
    <cellStyle name="Normal 7 2 2 2 3 2 2 3" xfId="1716" xr:uid="{7FEAF811-D513-44F2-BEBD-774AA95975C9}"/>
    <cellStyle name="Normal 7 2 2 2 3 2 3" xfId="1717" xr:uid="{CC4AAA65-1A6F-4AD6-A933-DA4811CF76FC}"/>
    <cellStyle name="Normal 7 2 2 2 3 2 3 2" xfId="1718" xr:uid="{511A9378-8DD4-47BE-8931-B9A48BA96B98}"/>
    <cellStyle name="Normal 7 2 2 2 3 2 4" xfId="1719" xr:uid="{44EE3D2F-AEFF-4A01-B30B-37D6D6D5FEE1}"/>
    <cellStyle name="Normal 7 2 2 2 3 3" xfId="682" xr:uid="{7D55D4C4-E4CE-422D-9D75-E80F6FCCFD5C}"/>
    <cellStyle name="Normal 7 2 2 2 3 3 2" xfId="1720" xr:uid="{B8785717-9EF0-485C-B4EF-D2974FC8212D}"/>
    <cellStyle name="Normal 7 2 2 2 3 3 2 2" xfId="1721" xr:uid="{0409556B-9F0E-48DD-922F-F598F47F5718}"/>
    <cellStyle name="Normal 7 2 2 2 3 3 3" xfId="1722" xr:uid="{C51EDE6E-AE24-4743-A495-1128D3F73B5E}"/>
    <cellStyle name="Normal 7 2 2 2 3 4" xfId="1723" xr:uid="{4CB0EB84-908C-45D4-A7E1-6ACC823BEA6D}"/>
    <cellStyle name="Normal 7 2 2 2 3 4 2" xfId="1724" xr:uid="{52B8BF22-BFA8-4B7D-919C-F2E8F05049C0}"/>
    <cellStyle name="Normal 7 2 2 2 3 5" xfId="1725" xr:uid="{48512897-2901-4D98-AB8D-C3F59A8D3D37}"/>
    <cellStyle name="Normal 7 2 2 2 4" xfId="683" xr:uid="{54AF61F9-02AF-4FDD-9E85-8A7C4EFC3B6D}"/>
    <cellStyle name="Normal 7 2 2 2 4 2" xfId="684" xr:uid="{8383CB9F-C3D4-4531-9DF7-2AC48A26B6E9}"/>
    <cellStyle name="Normal 7 2 2 2 4 2 2" xfId="1726" xr:uid="{1B7C4CA1-9038-4BFF-9249-B3C9AC3874AF}"/>
    <cellStyle name="Normal 7 2 2 2 4 2 2 2" xfId="1727" xr:uid="{D97D924F-ACA2-4E77-928F-687508497F83}"/>
    <cellStyle name="Normal 7 2 2 2 4 2 3" xfId="1728" xr:uid="{6072D6CD-3098-4C1A-BC16-88DFBEBE34E5}"/>
    <cellStyle name="Normal 7 2 2 2 4 3" xfId="1729" xr:uid="{0BD1D4C8-A4F3-48FF-8911-7E9CDD9D2F03}"/>
    <cellStyle name="Normal 7 2 2 2 4 3 2" xfId="1730" xr:uid="{CC4EDCF2-3CB8-49C5-BAC3-549A972EE631}"/>
    <cellStyle name="Normal 7 2 2 2 4 4" xfId="1731" xr:uid="{1FDB08DF-618C-4F75-84D6-C01907F96834}"/>
    <cellStyle name="Normal 7 2 2 2 5" xfId="685" xr:uid="{316E400E-D0FB-4D45-AD68-5251A4FFCCF7}"/>
    <cellStyle name="Normal 7 2 2 2 5 2" xfId="1732" xr:uid="{4B43C449-E871-4AF0-82EA-6D2E080A2E40}"/>
    <cellStyle name="Normal 7 2 2 2 5 2 2" xfId="1733" xr:uid="{2063B5FD-89D3-4A52-8F0D-06008D096CE9}"/>
    <cellStyle name="Normal 7 2 2 2 5 3" xfId="1734" xr:uid="{BE2A7F6E-B6BA-4C5C-985A-AF2B7DD7CAC4}"/>
    <cellStyle name="Normal 7 2 2 2 5 4" xfId="3429" xr:uid="{FEE4EDB2-E1EF-4222-BFED-1B6B736840A8}"/>
    <cellStyle name="Normal 7 2 2 2 6" xfId="1735" xr:uid="{622415CA-35D7-4B6A-8599-D8AAF03B13B3}"/>
    <cellStyle name="Normal 7 2 2 2 6 2" xfId="1736" xr:uid="{36DDE088-DB47-49B2-81FA-D8E226C09115}"/>
    <cellStyle name="Normal 7 2 2 2 7" xfId="1737" xr:uid="{64B6ED50-4EE2-4FF8-8F12-773F52FB5C3F}"/>
    <cellStyle name="Normal 7 2 2 2 8" xfId="3430" xr:uid="{34E04028-3951-429A-AB9C-A107B0F2E455}"/>
    <cellStyle name="Normal 7 2 2 3" xfId="349" xr:uid="{22B2C9C9-58A0-49CB-AAAF-B7990325CAD1}"/>
    <cellStyle name="Normal 7 2 2 3 2" xfId="686" xr:uid="{0AEF0DC7-72F2-44A7-9977-3614E49A419E}"/>
    <cellStyle name="Normal 7 2 2 3 2 2" xfId="687" xr:uid="{84AE3D42-DCEF-4F56-8138-E99A41E9DA40}"/>
    <cellStyle name="Normal 7 2 2 3 2 2 2" xfId="1738" xr:uid="{37044B60-B5BC-45ED-BE43-6A37E4A68AFE}"/>
    <cellStyle name="Normal 7 2 2 3 2 2 2 2" xfId="1739" xr:uid="{0CE04516-5B70-40A5-B149-2D4451982EEB}"/>
    <cellStyle name="Normal 7 2 2 3 2 2 3" xfId="1740" xr:uid="{C3BAD365-F866-4408-ABE0-6AC7EF45B601}"/>
    <cellStyle name="Normal 7 2 2 3 2 3" xfId="1741" xr:uid="{3D6965BB-E7E7-441D-97F1-EC92DF871280}"/>
    <cellStyle name="Normal 7 2 2 3 2 3 2" xfId="1742" xr:uid="{DF101900-2913-49FC-AD5F-EC10FCDCF276}"/>
    <cellStyle name="Normal 7 2 2 3 2 4" xfId="1743" xr:uid="{2AC04BA2-2242-4F8D-B0C0-BF0A29E011DD}"/>
    <cellStyle name="Normal 7 2 2 3 3" xfId="688" xr:uid="{E628EC73-E7DE-41EF-A53B-D1C820B64B60}"/>
    <cellStyle name="Normal 7 2 2 3 3 2" xfId="1744" xr:uid="{791A5503-0BD8-465C-8747-A15D9634CB1F}"/>
    <cellStyle name="Normal 7 2 2 3 3 2 2" xfId="1745" xr:uid="{9090FD33-A033-43A1-B1C5-7C63134B4A20}"/>
    <cellStyle name="Normal 7 2 2 3 3 3" xfId="1746" xr:uid="{89A927B8-9897-4FE9-867F-9C84DC1D1FD4}"/>
    <cellStyle name="Normal 7 2 2 3 3 4" xfId="3431" xr:uid="{1CF9BF24-CCC5-415A-B866-5FAA60EF0CEA}"/>
    <cellStyle name="Normal 7 2 2 3 4" xfId="1747" xr:uid="{15E77764-AA76-408B-AA7D-832E8E8519EF}"/>
    <cellStyle name="Normal 7 2 2 3 4 2" xfId="1748" xr:uid="{DE9F41B1-8B03-4B9D-8F6F-F238096C2C11}"/>
    <cellStyle name="Normal 7 2 2 3 5" xfId="1749" xr:uid="{86BE01F4-E657-4FC6-9909-D9AA548A091F}"/>
    <cellStyle name="Normal 7 2 2 3 6" xfId="3432" xr:uid="{D10D7CC4-A5F8-447B-8ABD-9DA0D36F2FE5}"/>
    <cellStyle name="Normal 7 2 2 4" xfId="350" xr:uid="{0A8328CE-DC8B-40EC-AD55-17971622FE30}"/>
    <cellStyle name="Normal 7 2 2 4 2" xfId="689" xr:uid="{E4BE6544-BF85-44BB-8E14-522044A062F4}"/>
    <cellStyle name="Normal 7 2 2 4 2 2" xfId="690" xr:uid="{D1F2CE28-6DA8-413E-AC47-BA75957CA038}"/>
    <cellStyle name="Normal 7 2 2 4 2 2 2" xfId="1750" xr:uid="{2C333777-7F85-4C76-9D7D-DC544791DF88}"/>
    <cellStyle name="Normal 7 2 2 4 2 2 2 2" xfId="1751" xr:uid="{7D8C42B3-0DF8-4112-B341-C41C9072EAB0}"/>
    <cellStyle name="Normal 7 2 2 4 2 2 3" xfId="1752" xr:uid="{9EFAC655-46E0-4C03-A286-630F163C08FE}"/>
    <cellStyle name="Normal 7 2 2 4 2 3" xfId="1753" xr:uid="{5EF361D3-537A-4FEE-AEDF-A111C9220FA6}"/>
    <cellStyle name="Normal 7 2 2 4 2 3 2" xfId="1754" xr:uid="{774016E6-1B61-444E-AA5F-622963669989}"/>
    <cellStyle name="Normal 7 2 2 4 2 4" xfId="1755" xr:uid="{A5923908-4AF5-442F-B020-B87CAC2686AE}"/>
    <cellStyle name="Normal 7 2 2 4 3" xfId="691" xr:uid="{06C7DF69-BCE6-4C43-9682-D4C678FA0408}"/>
    <cellStyle name="Normal 7 2 2 4 3 2" xfId="1756" xr:uid="{50C52FE9-CFE1-4FB0-A2DD-584FB0E50CEC}"/>
    <cellStyle name="Normal 7 2 2 4 3 2 2" xfId="1757" xr:uid="{0E7CFE7F-F6AA-4365-AA5E-53BA88666DD4}"/>
    <cellStyle name="Normal 7 2 2 4 3 3" xfId="1758" xr:uid="{20081058-7EB3-42B4-AF2D-BEAFFD043FC6}"/>
    <cellStyle name="Normal 7 2 2 4 4" xfId="1759" xr:uid="{FB759067-582B-4A03-BDE7-9AEDD05B0EC6}"/>
    <cellStyle name="Normal 7 2 2 4 4 2" xfId="1760" xr:uid="{B9096F04-0B48-4846-BFF4-479B9492FBA3}"/>
    <cellStyle name="Normal 7 2 2 4 5" xfId="1761" xr:uid="{AA260A98-E710-48B9-A71C-3CA0B54D95AE}"/>
    <cellStyle name="Normal 7 2 2 5" xfId="351" xr:uid="{8C6F63EC-908E-47A8-BE7F-25C449C5B4DF}"/>
    <cellStyle name="Normal 7 2 2 5 2" xfId="692" xr:uid="{CAD70627-11B9-4702-ABD4-C19D817D6BF4}"/>
    <cellStyle name="Normal 7 2 2 5 2 2" xfId="1762" xr:uid="{12BE6861-A0EB-4700-B2B2-12E79584241E}"/>
    <cellStyle name="Normal 7 2 2 5 2 2 2" xfId="1763" xr:uid="{BE85E80C-97ED-42DD-9B7E-35AD070CC931}"/>
    <cellStyle name="Normal 7 2 2 5 2 3" xfId="1764" xr:uid="{88FA0FB9-3DC4-4F53-9774-5E9B67A9A281}"/>
    <cellStyle name="Normal 7 2 2 5 3" xfId="1765" xr:uid="{042ACEB4-0C54-44BB-B257-0E43CF7247B1}"/>
    <cellStyle name="Normal 7 2 2 5 3 2" xfId="1766" xr:uid="{600577A5-A6AE-44BE-BB8E-7C84745704AF}"/>
    <cellStyle name="Normal 7 2 2 5 4" xfId="1767" xr:uid="{E0720C2E-0A6B-4871-A585-4A3ECAA5C380}"/>
    <cellStyle name="Normal 7 2 2 6" xfId="693" xr:uid="{E321A6E8-31B7-4145-8663-C06CE4381BB4}"/>
    <cellStyle name="Normal 7 2 2 6 2" xfId="1768" xr:uid="{E10CB529-4A4E-4DA6-9A30-28AC61509773}"/>
    <cellStyle name="Normal 7 2 2 6 2 2" xfId="1769" xr:uid="{D9040324-600F-4B14-9D8D-15434D474413}"/>
    <cellStyle name="Normal 7 2 2 6 3" xfId="1770" xr:uid="{62A525EB-6A05-4D3E-A5CC-C30BB61AB64B}"/>
    <cellStyle name="Normal 7 2 2 6 4" xfId="3433" xr:uid="{C9E4CDB5-415F-46E7-9F09-80E8B5C58870}"/>
    <cellStyle name="Normal 7 2 2 7" xfId="1771" xr:uid="{C39ADBEC-13CA-46F7-B2DF-15AE1E507515}"/>
    <cellStyle name="Normal 7 2 2 7 2" xfId="1772" xr:uid="{C9EB9F80-8096-4F9E-82C3-F3D1B297AA2A}"/>
    <cellStyle name="Normal 7 2 2 8" xfId="1773" xr:uid="{4C16CD36-5878-472E-BA2B-2CA40B18C146}"/>
    <cellStyle name="Normal 7 2 2 9" xfId="3434" xr:uid="{590282AB-6551-45AD-8686-E5EC2CCDA5AE}"/>
    <cellStyle name="Normal 7 2 3" xfId="132" xr:uid="{8DAA3D01-020B-4A21-BE17-7D78D6C10FAF}"/>
    <cellStyle name="Normal 7 2 3 2" xfId="133" xr:uid="{7637FE2C-6175-4FA7-B429-50EA704D1893}"/>
    <cellStyle name="Normal 7 2 3 2 2" xfId="694" xr:uid="{2F76BFA7-0CD1-4C8A-A23C-AE420A14A15E}"/>
    <cellStyle name="Normal 7 2 3 2 2 2" xfId="695" xr:uid="{138CA8F5-D147-47EF-B642-943296D51E68}"/>
    <cellStyle name="Normal 7 2 3 2 2 2 2" xfId="1774" xr:uid="{66EF6A1B-4860-440E-905E-C167DF5EE7E7}"/>
    <cellStyle name="Normal 7 2 3 2 2 2 2 2" xfId="1775" xr:uid="{60AFE1C7-7F4A-4F70-AC0D-CDA305558D84}"/>
    <cellStyle name="Normal 7 2 3 2 2 2 3" xfId="1776" xr:uid="{743E795A-43C2-4BAD-8073-69FF07E2C71F}"/>
    <cellStyle name="Normal 7 2 3 2 2 3" xfId="1777" xr:uid="{03A05947-80FD-4578-B7F5-9047BCC0911E}"/>
    <cellStyle name="Normal 7 2 3 2 2 3 2" xfId="1778" xr:uid="{0348E720-8DEA-48FB-A700-63122897AF2B}"/>
    <cellStyle name="Normal 7 2 3 2 2 4" xfId="1779" xr:uid="{B042E847-8709-4474-88F2-92B3F36624C5}"/>
    <cellStyle name="Normal 7 2 3 2 3" xfId="696" xr:uid="{29E87D72-8289-4A93-86A9-5720792992FD}"/>
    <cellStyle name="Normal 7 2 3 2 3 2" xfId="1780" xr:uid="{2413D3CE-A56A-4453-8FE6-9C15B4A2401B}"/>
    <cellStyle name="Normal 7 2 3 2 3 2 2" xfId="1781" xr:uid="{2FF7675A-1231-4CA3-AEEC-946CBE8BB00E}"/>
    <cellStyle name="Normal 7 2 3 2 3 3" xfId="1782" xr:uid="{55D6CA4D-4F62-482D-98BD-59705AED9374}"/>
    <cellStyle name="Normal 7 2 3 2 3 4" xfId="3435" xr:uid="{97D741BB-E0C9-42E5-B913-46FBF2439610}"/>
    <cellStyle name="Normal 7 2 3 2 4" xfId="1783" xr:uid="{0A29ADD6-53E3-4B95-A38B-BFCD1D923023}"/>
    <cellStyle name="Normal 7 2 3 2 4 2" xfId="1784" xr:uid="{1527F3FB-903D-415C-B617-C234051DEB5D}"/>
    <cellStyle name="Normal 7 2 3 2 5" xfId="1785" xr:uid="{F6D5D922-0538-4EED-A3AB-E48EC6F27A98}"/>
    <cellStyle name="Normal 7 2 3 2 6" xfId="3436" xr:uid="{2B257BAE-F68F-4778-8A70-2C1DA9FC6D38}"/>
    <cellStyle name="Normal 7 2 3 3" xfId="352" xr:uid="{50C98373-B3E4-4B6E-83B8-32698F6B1BB1}"/>
    <cellStyle name="Normal 7 2 3 3 2" xfId="697" xr:uid="{563DEF67-11AF-4E96-88A7-1A137BA563DC}"/>
    <cellStyle name="Normal 7 2 3 3 2 2" xfId="698" xr:uid="{5AA8B110-3D42-4E6C-91A5-32A7A3FFBEAD}"/>
    <cellStyle name="Normal 7 2 3 3 2 2 2" xfId="1786" xr:uid="{A3E4E2FE-A083-4EB6-8B5F-49B30AF556CB}"/>
    <cellStyle name="Normal 7 2 3 3 2 2 2 2" xfId="1787" xr:uid="{782B527F-D235-4EAC-B13F-88BAEDA4EDB0}"/>
    <cellStyle name="Normal 7 2 3 3 2 2 3" xfId="1788" xr:uid="{4305EF15-AC01-44E6-984C-1C52B86FA898}"/>
    <cellStyle name="Normal 7 2 3 3 2 3" xfId="1789" xr:uid="{F18BDE6F-4C09-4CCC-9FE6-035BE0115897}"/>
    <cellStyle name="Normal 7 2 3 3 2 3 2" xfId="1790" xr:uid="{ECF6C598-E0E8-4CA0-9B70-718B8421EFEA}"/>
    <cellStyle name="Normal 7 2 3 3 2 4" xfId="1791" xr:uid="{F573211F-D357-44CB-983B-E72C26EFCE39}"/>
    <cellStyle name="Normal 7 2 3 3 3" xfId="699" xr:uid="{38551578-1132-4AA4-931A-25841AC444D4}"/>
    <cellStyle name="Normal 7 2 3 3 3 2" xfId="1792" xr:uid="{D62D7FB2-4579-4190-86D9-1AD04927DA49}"/>
    <cellStyle name="Normal 7 2 3 3 3 2 2" xfId="1793" xr:uid="{20EC911C-D81D-461A-B525-AFFE5347AEDD}"/>
    <cellStyle name="Normal 7 2 3 3 3 3" xfId="1794" xr:uid="{6E641526-4232-4F93-B634-9BB85FC51D5C}"/>
    <cellStyle name="Normal 7 2 3 3 4" xfId="1795" xr:uid="{F00A5B98-F085-4EA2-92A5-56B95EACB2C0}"/>
    <cellStyle name="Normal 7 2 3 3 4 2" xfId="1796" xr:uid="{C20D8232-1FAC-435C-AD8E-6FE2E34B14AF}"/>
    <cellStyle name="Normal 7 2 3 3 5" xfId="1797" xr:uid="{D1617885-0A0F-4A4D-9F84-94AE6206CA3B}"/>
    <cellStyle name="Normal 7 2 3 4" xfId="353" xr:uid="{47A87790-CBD5-4216-9704-FEF633AE5B76}"/>
    <cellStyle name="Normal 7 2 3 4 2" xfId="700" xr:uid="{ECC4D431-B724-41CF-B1FC-601B1C57D58B}"/>
    <cellStyle name="Normal 7 2 3 4 2 2" xfId="1798" xr:uid="{F5309611-CC8A-4384-A34B-490074ACA215}"/>
    <cellStyle name="Normal 7 2 3 4 2 2 2" xfId="1799" xr:uid="{A7DD7E70-509E-4E2B-AEC4-A2B5433AAB68}"/>
    <cellStyle name="Normal 7 2 3 4 2 3" xfId="1800" xr:uid="{BCCA984B-8952-4594-96B1-68680CA5A2C8}"/>
    <cellStyle name="Normal 7 2 3 4 3" xfId="1801" xr:uid="{2193D365-42D8-4BC1-90ED-FF0354BE6AC6}"/>
    <cellStyle name="Normal 7 2 3 4 3 2" xfId="1802" xr:uid="{0864AF12-5298-4C1F-A543-048F4CF14244}"/>
    <cellStyle name="Normal 7 2 3 4 4" xfId="1803" xr:uid="{0AEF3BD9-1FBD-4D8D-AAFA-E57567F1C263}"/>
    <cellStyle name="Normal 7 2 3 5" xfId="701" xr:uid="{6B6F5B1A-B36A-41D7-AAC3-5DC770227107}"/>
    <cellStyle name="Normal 7 2 3 5 2" xfId="1804" xr:uid="{B0A10FE6-57A2-4CB4-86B6-68DD545D598B}"/>
    <cellStyle name="Normal 7 2 3 5 2 2" xfId="1805" xr:uid="{51E6F4E9-B51E-4D00-AB59-4A713740DB74}"/>
    <cellStyle name="Normal 7 2 3 5 3" xfId="1806" xr:uid="{7D6CC02C-F44B-4BEA-B58C-EA0A2EC1E081}"/>
    <cellStyle name="Normal 7 2 3 5 4" xfId="3437" xr:uid="{8AEB6044-57E1-488F-8E5C-838920C84AA4}"/>
    <cellStyle name="Normal 7 2 3 6" xfId="1807" xr:uid="{777AE7FC-A1A3-4CCE-AA9A-7700EDAFD07F}"/>
    <cellStyle name="Normal 7 2 3 6 2" xfId="1808" xr:uid="{7B2EA23B-E848-4EE3-834D-91B8403F7395}"/>
    <cellStyle name="Normal 7 2 3 7" xfId="1809" xr:uid="{1C398EF1-A3F2-40AF-B4BE-73EE992A8D34}"/>
    <cellStyle name="Normal 7 2 3 8" xfId="3438" xr:uid="{9C5FD963-6458-4F4C-AD73-64DB3F13036A}"/>
    <cellStyle name="Normal 7 2 4" xfId="134" xr:uid="{D8BB0F6B-9FFD-470D-AF6A-DCAE1E2BFBDC}"/>
    <cellStyle name="Normal 7 2 4 2" xfId="448" xr:uid="{AD75E1AB-4EF8-4520-B42A-58D0FA59C1CB}"/>
    <cellStyle name="Normal 7 2 4 2 2" xfId="702" xr:uid="{8EDE8917-9FE1-4C0A-B235-888F2CF3DCEF}"/>
    <cellStyle name="Normal 7 2 4 2 2 2" xfId="1810" xr:uid="{139958B0-BB45-4107-8EC2-C69390F681DF}"/>
    <cellStyle name="Normal 7 2 4 2 2 2 2" xfId="1811" xr:uid="{2CB2AE90-AC70-4373-B3EF-337212DC09D4}"/>
    <cellStyle name="Normal 7 2 4 2 2 3" xfId="1812" xr:uid="{1F139C02-9268-4360-AFC2-BA5A8D8F9835}"/>
    <cellStyle name="Normal 7 2 4 2 2 4" xfId="3439" xr:uid="{19441C73-2102-475C-B37D-2BEE2FE57406}"/>
    <cellStyle name="Normal 7 2 4 2 3" xfId="1813" xr:uid="{B3A86C54-481B-40D9-B823-80E8E9E48368}"/>
    <cellStyle name="Normal 7 2 4 2 3 2" xfId="1814" xr:uid="{1A615179-01F5-43F7-A3DE-772CA37DBB8B}"/>
    <cellStyle name="Normal 7 2 4 2 4" xfId="1815" xr:uid="{6735F20B-E847-4973-BEE2-B817AFA615BF}"/>
    <cellStyle name="Normal 7 2 4 2 5" xfId="3440" xr:uid="{476E6460-F1AC-40AC-974F-80E14EED2417}"/>
    <cellStyle name="Normal 7 2 4 3" xfId="703" xr:uid="{DD36BD43-5B77-46BE-9D07-C9B8F75390C6}"/>
    <cellStyle name="Normal 7 2 4 3 2" xfId="1816" xr:uid="{22FBB9BD-5025-440F-A6AE-E75BB9AA77C9}"/>
    <cellStyle name="Normal 7 2 4 3 2 2" xfId="1817" xr:uid="{33AF127E-EEDE-469E-B53C-E542BB99BF8B}"/>
    <cellStyle name="Normal 7 2 4 3 3" xfId="1818" xr:uid="{470FC766-B405-4A2F-9019-27C444B2B9CD}"/>
    <cellStyle name="Normal 7 2 4 3 4" xfId="3441" xr:uid="{8366A2C9-E2E0-40DF-A970-3FDA8ECD3251}"/>
    <cellStyle name="Normal 7 2 4 4" xfId="1819" xr:uid="{F41C3865-C4EE-4A4E-9A69-2613B27BAF62}"/>
    <cellStyle name="Normal 7 2 4 4 2" xfId="1820" xr:uid="{8FAB1E5F-7C8E-4451-9262-C6D6093C2198}"/>
    <cellStyle name="Normal 7 2 4 4 3" xfId="3442" xr:uid="{3CDC8A26-5459-4763-8E88-1913CD79BE95}"/>
    <cellStyle name="Normal 7 2 4 4 4" xfId="3443" xr:uid="{5AADBF42-D6E9-4A77-951D-C35450A9D123}"/>
    <cellStyle name="Normal 7 2 4 5" xfId="1821" xr:uid="{94E4E752-97DA-4F37-AE42-C60B96688C2F}"/>
    <cellStyle name="Normal 7 2 4 6" xfId="3444" xr:uid="{90E40667-416A-4989-8083-AF0396116601}"/>
    <cellStyle name="Normal 7 2 4 7" xfId="3445" xr:uid="{B47F56EE-2408-4BB0-A368-F24836213B30}"/>
    <cellStyle name="Normal 7 2 5" xfId="354" xr:uid="{F2E5872A-9BA4-41A1-830D-D704CB55B5DA}"/>
    <cellStyle name="Normal 7 2 5 2" xfId="704" xr:uid="{47858517-3ED4-4287-B7C7-BC6240290EEE}"/>
    <cellStyle name="Normal 7 2 5 2 2" xfId="705" xr:uid="{E73B8EAB-3910-4580-94E3-D798099E163D}"/>
    <cellStyle name="Normal 7 2 5 2 2 2" xfId="1822" xr:uid="{9CE5BBAB-6A42-435F-A275-0596647D6B69}"/>
    <cellStyle name="Normal 7 2 5 2 2 2 2" xfId="1823" xr:uid="{A60788DF-450A-4686-B580-08BCA40D7873}"/>
    <cellStyle name="Normal 7 2 5 2 2 3" xfId="1824" xr:uid="{1E2300B2-7701-4E58-915B-6F28B28A92E6}"/>
    <cellStyle name="Normal 7 2 5 2 3" xfId="1825" xr:uid="{FD993CBE-B2C4-4990-9120-C9C6507DB8AE}"/>
    <cellStyle name="Normal 7 2 5 2 3 2" xfId="1826" xr:uid="{FB765DCC-4212-479A-BFB2-4ED69CA9D167}"/>
    <cellStyle name="Normal 7 2 5 2 4" xfId="1827" xr:uid="{08A59DAA-A9EB-41CA-B260-92256A1F1BF1}"/>
    <cellStyle name="Normal 7 2 5 3" xfId="706" xr:uid="{B8FE3083-2AFC-4741-A13E-14420ACEB0EC}"/>
    <cellStyle name="Normal 7 2 5 3 2" xfId="1828" xr:uid="{6D607D79-F042-41C5-9F53-AAE1F45C40BD}"/>
    <cellStyle name="Normal 7 2 5 3 2 2" xfId="1829" xr:uid="{9ED7586F-AFA5-47A2-877A-1297D5797054}"/>
    <cellStyle name="Normal 7 2 5 3 3" xfId="1830" xr:uid="{79CAD5E3-E85E-4490-BD8A-25A8DB375837}"/>
    <cellStyle name="Normal 7 2 5 3 4" xfId="3446" xr:uid="{7983CA70-078C-4BF5-9902-55CF8554F3A1}"/>
    <cellStyle name="Normal 7 2 5 4" xfId="1831" xr:uid="{CB9DC7A1-14C2-4DD7-BFCF-8A37C5FDA3D9}"/>
    <cellStyle name="Normal 7 2 5 4 2" xfId="1832" xr:uid="{82669129-EB37-44C8-B87D-6FF93F2E8AF5}"/>
    <cellStyle name="Normal 7 2 5 5" xfId="1833" xr:uid="{287EBDED-F76C-4580-9D1B-F261D3A73F23}"/>
    <cellStyle name="Normal 7 2 5 6" xfId="3447" xr:uid="{F664D063-981C-48B9-8CD7-C1540D712575}"/>
    <cellStyle name="Normal 7 2 6" xfId="355" xr:uid="{111FE203-A7F4-46C8-AC7C-D6D924124E15}"/>
    <cellStyle name="Normal 7 2 6 2" xfId="707" xr:uid="{9EB655C0-F26B-43FF-B86B-E51603BB3D92}"/>
    <cellStyle name="Normal 7 2 6 2 2" xfId="1834" xr:uid="{B1FC6D70-6E7A-4F78-A3FF-66B07E423587}"/>
    <cellStyle name="Normal 7 2 6 2 2 2" xfId="1835" xr:uid="{5CDE207F-780E-44F0-8B7E-1C71F4F010C1}"/>
    <cellStyle name="Normal 7 2 6 2 3" xfId="1836" xr:uid="{6C110B77-D66D-4D5E-AC3F-3C99215CEDF2}"/>
    <cellStyle name="Normal 7 2 6 2 4" xfId="3448" xr:uid="{7D9017A9-699B-4586-A2C7-312A3AAC48C8}"/>
    <cellStyle name="Normal 7 2 6 3" xfId="1837" xr:uid="{73192861-9E4A-42B6-B986-C632969F881B}"/>
    <cellStyle name="Normal 7 2 6 3 2" xfId="1838" xr:uid="{E0958387-B587-4917-A114-66FB8E6194C9}"/>
    <cellStyle name="Normal 7 2 6 4" xfId="1839" xr:uid="{F71F823B-B72F-4A1E-BD29-6D3CD430AA71}"/>
    <cellStyle name="Normal 7 2 6 5" xfId="3449" xr:uid="{7106B30F-3176-49AA-9100-D47DD7F84ACE}"/>
    <cellStyle name="Normal 7 2 7" xfId="708" xr:uid="{9D954D1E-BA38-4508-B49F-2BDF19E6F700}"/>
    <cellStyle name="Normal 7 2 7 2" xfId="1840" xr:uid="{B7B27978-2B7E-4E90-BFF7-BE53AA0E663A}"/>
    <cellStyle name="Normal 7 2 7 2 2" xfId="1841" xr:uid="{F104F5F8-019E-43AC-B3FC-F0D83CCF38FC}"/>
    <cellStyle name="Normal 7 2 7 2 3" xfId="4409" xr:uid="{0DD66613-8F9D-4872-8E53-406E2B688172}"/>
    <cellStyle name="Normal 7 2 7 3" xfId="1842" xr:uid="{4D9BC463-26CA-4453-B116-BD87141E0F40}"/>
    <cellStyle name="Normal 7 2 7 4" xfId="3450" xr:uid="{067A7164-F753-438D-9788-F00FF0AE6CFC}"/>
    <cellStyle name="Normal 7 2 7 4 2" xfId="4579" xr:uid="{C7A5A1F6-2BED-4AEB-8327-CED5037B89F8}"/>
    <cellStyle name="Normal 7 2 7 4 3" xfId="4686" xr:uid="{5A935CE2-09C5-4295-BCF4-031C3880084D}"/>
    <cellStyle name="Normal 7 2 7 4 4" xfId="4608" xr:uid="{1484A6DC-48CD-40CD-AE6A-596DE4021536}"/>
    <cellStyle name="Normal 7 2 8" xfId="1843" xr:uid="{C45BF88C-0900-490F-83E0-408479EF98F4}"/>
    <cellStyle name="Normal 7 2 8 2" xfId="1844" xr:uid="{EC243A65-3A06-400D-9EA3-2E27ED691C6E}"/>
    <cellStyle name="Normal 7 2 8 3" xfId="3451" xr:uid="{93EFC303-E489-4182-B34C-3C1BE39A7C71}"/>
    <cellStyle name="Normal 7 2 8 4" xfId="3452" xr:uid="{FCD7744A-CD6C-46F8-B708-3F4FE8C88B18}"/>
    <cellStyle name="Normal 7 2 9" xfId="1845" xr:uid="{80535F5D-1963-4015-9BB6-CAB3B2617778}"/>
    <cellStyle name="Normal 7 3" xfId="135" xr:uid="{83D8CC91-2FF0-434C-8456-FB43AAC833B0}"/>
    <cellStyle name="Normal 7 3 10" xfId="3453" xr:uid="{824018AA-F91A-4167-B6E7-0EC819CC4A02}"/>
    <cellStyle name="Normal 7 3 11" xfId="3454" xr:uid="{E2BA1724-ECA5-4F8F-BA05-7001C3E4850C}"/>
    <cellStyle name="Normal 7 3 2" xfId="136" xr:uid="{2DC8C7A4-3272-4FA5-9FCD-F95580ACE129}"/>
    <cellStyle name="Normal 7 3 2 2" xfId="137" xr:uid="{EB47715E-0B01-40FD-AE7A-23E49841FDB7}"/>
    <cellStyle name="Normal 7 3 2 2 2" xfId="356" xr:uid="{526A3E84-CA7A-4648-BFB6-EEFB1E5C7A52}"/>
    <cellStyle name="Normal 7 3 2 2 2 2" xfId="709" xr:uid="{3455B646-D7DB-442E-9344-0B2416255A11}"/>
    <cellStyle name="Normal 7 3 2 2 2 2 2" xfId="1846" xr:uid="{C1338522-EFB7-40FD-BB68-58E255285A00}"/>
    <cellStyle name="Normal 7 3 2 2 2 2 2 2" xfId="1847" xr:uid="{117C1E43-1140-4BF4-B8EE-94BA23FC0729}"/>
    <cellStyle name="Normal 7 3 2 2 2 2 3" xfId="1848" xr:uid="{D0D510B8-B580-4F6E-A90F-1C25FC5E10FE}"/>
    <cellStyle name="Normal 7 3 2 2 2 2 4" xfId="3455" xr:uid="{D0BCA805-3E24-408F-BE8E-D16484E53FD0}"/>
    <cellStyle name="Normal 7 3 2 2 2 3" xfId="1849" xr:uid="{82B87DA2-55C4-43FF-828A-3D6C6533E8EC}"/>
    <cellStyle name="Normal 7 3 2 2 2 3 2" xfId="1850" xr:uid="{5D06C741-CAAF-47E8-9CD4-0A710DFD9756}"/>
    <cellStyle name="Normal 7 3 2 2 2 3 3" xfId="3456" xr:uid="{35712822-28E6-4488-A1D9-8575EB91E9D1}"/>
    <cellStyle name="Normal 7 3 2 2 2 3 4" xfId="3457" xr:uid="{5DF8C99B-C647-444C-AE0D-708F446095A9}"/>
    <cellStyle name="Normal 7 3 2 2 2 4" xfId="1851" xr:uid="{A7AE003E-0AC4-42AE-A797-9F36CFF024B4}"/>
    <cellStyle name="Normal 7 3 2 2 2 5" xfId="3458" xr:uid="{12B2AC9B-ADDE-44C7-A307-226C03E42F3F}"/>
    <cellStyle name="Normal 7 3 2 2 2 6" xfId="3459" xr:uid="{ACB646F0-87B4-406A-863A-076EAB2466AF}"/>
    <cellStyle name="Normal 7 3 2 2 3" xfId="710" xr:uid="{9B8DD6D6-EC28-4E53-A358-6235D2B0B848}"/>
    <cellStyle name="Normal 7 3 2 2 3 2" xfId="1852" xr:uid="{ED24E1C4-EB47-4C9B-93A6-9C54C32CF250}"/>
    <cellStyle name="Normal 7 3 2 2 3 2 2" xfId="1853" xr:uid="{30694B87-93AC-4131-88BC-723353D9FCA1}"/>
    <cellStyle name="Normal 7 3 2 2 3 2 3" xfId="3460" xr:uid="{236D90B0-8EEB-45E5-9FD7-260FFCD411B3}"/>
    <cellStyle name="Normal 7 3 2 2 3 2 4" xfId="3461" xr:uid="{BC05D094-E98C-4B70-AA46-9535A8356868}"/>
    <cellStyle name="Normal 7 3 2 2 3 3" xfId="1854" xr:uid="{786F2D39-8864-4F53-8608-06C7CC36C8E2}"/>
    <cellStyle name="Normal 7 3 2 2 3 4" xfId="3462" xr:uid="{E78C9F7B-18E2-4FFD-90B8-A667D507A8F4}"/>
    <cellStyle name="Normal 7 3 2 2 3 5" xfId="3463" xr:uid="{8D7F205C-4A00-4EBE-924B-0AC3D6998029}"/>
    <cellStyle name="Normal 7 3 2 2 4" xfId="1855" xr:uid="{74B734FD-8F04-4C8B-A9D6-93A4F9852EDF}"/>
    <cellStyle name="Normal 7 3 2 2 4 2" xfId="1856" xr:uid="{B552CD5D-BA85-4ABF-8D8C-502CB528E2A5}"/>
    <cellStyle name="Normal 7 3 2 2 4 3" xfId="3464" xr:uid="{65F1D3BD-8007-4F27-88A4-3A1D154DCA4E}"/>
    <cellStyle name="Normal 7 3 2 2 4 4" xfId="3465" xr:uid="{4569CDC4-18E9-4AE0-AD0E-6D9BEF4D6A90}"/>
    <cellStyle name="Normal 7 3 2 2 5" xfId="1857" xr:uid="{43997370-75C4-455B-AC13-E0F302C691B8}"/>
    <cellStyle name="Normal 7 3 2 2 5 2" xfId="3466" xr:uid="{AFB9082B-785F-4492-A0BF-2A605AFBE4AA}"/>
    <cellStyle name="Normal 7 3 2 2 5 3" xfId="3467" xr:uid="{F098E5EB-269D-4659-B24D-2CC347E3573F}"/>
    <cellStyle name="Normal 7 3 2 2 5 4" xfId="3468" xr:uid="{BB9AE6B8-9409-4471-97DF-4254FA6712D4}"/>
    <cellStyle name="Normal 7 3 2 2 6" xfId="3469" xr:uid="{5AF0E64C-07A3-48DB-A9A5-A6043B86B6B4}"/>
    <cellStyle name="Normal 7 3 2 2 7" xfId="3470" xr:uid="{295257EF-D59F-4B68-BDA1-1191B17FC052}"/>
    <cellStyle name="Normal 7 3 2 2 8" xfId="3471" xr:uid="{A0F3A5C2-468E-4C8B-9290-AFB9CB5ECD64}"/>
    <cellStyle name="Normal 7 3 2 3" xfId="357" xr:uid="{3C399C24-7C52-41D8-95C1-5F5FFC858962}"/>
    <cellStyle name="Normal 7 3 2 3 2" xfId="711" xr:uid="{EDA86DF5-6E32-45B7-B301-B56F72C1F7A5}"/>
    <cellStyle name="Normal 7 3 2 3 2 2" xfId="712" xr:uid="{4DA01E2F-6FD9-4EE0-A4D7-B56301859150}"/>
    <cellStyle name="Normal 7 3 2 3 2 2 2" xfId="1858" xr:uid="{74A44F9B-F5F8-483F-BF1C-2BDF994F8D0C}"/>
    <cellStyle name="Normal 7 3 2 3 2 2 2 2" xfId="1859" xr:uid="{5B4BA257-C8BB-400A-8AEF-BA721128CD8A}"/>
    <cellStyle name="Normal 7 3 2 3 2 2 3" xfId="1860" xr:uid="{EF9184E1-05C9-4675-9BAF-B0DB20682719}"/>
    <cellStyle name="Normal 7 3 2 3 2 3" xfId="1861" xr:uid="{504D8918-93F9-4094-9DC3-ADA984FD357F}"/>
    <cellStyle name="Normal 7 3 2 3 2 3 2" xfId="1862" xr:uid="{F7A60326-FA98-4DDD-AC9B-D97015F2E223}"/>
    <cellStyle name="Normal 7 3 2 3 2 4" xfId="1863" xr:uid="{6B779820-8A74-4168-A93A-1D13FC78E47B}"/>
    <cellStyle name="Normal 7 3 2 3 3" xfId="713" xr:uid="{B9DD86A9-277A-479A-BED2-3297AEB4F3BE}"/>
    <cellStyle name="Normal 7 3 2 3 3 2" xfId="1864" xr:uid="{5FB7902A-9568-4ED5-A221-06E675FDF6AC}"/>
    <cellStyle name="Normal 7 3 2 3 3 2 2" xfId="1865" xr:uid="{CF1443C2-17ED-4F1A-B03B-DF00C0F31FE6}"/>
    <cellStyle name="Normal 7 3 2 3 3 3" xfId="1866" xr:uid="{FDC11860-FC8A-4BB2-B287-860C9975292F}"/>
    <cellStyle name="Normal 7 3 2 3 3 4" xfId="3472" xr:uid="{73B6762D-D8CB-498A-9A23-53A19D950E79}"/>
    <cellStyle name="Normal 7 3 2 3 4" xfId="1867" xr:uid="{868120B6-B5AA-4B41-898C-174AE79EBBF2}"/>
    <cellStyle name="Normal 7 3 2 3 4 2" xfId="1868" xr:uid="{124E2D06-C173-4A84-96FD-94B6410F553A}"/>
    <cellStyle name="Normal 7 3 2 3 5" xfId="1869" xr:uid="{BBE1FD1E-14F0-4BC9-89AC-6EDEBFA57F78}"/>
    <cellStyle name="Normal 7 3 2 3 6" xfId="3473" xr:uid="{6A26D170-FA26-40EC-AED8-8A2727260C1E}"/>
    <cellStyle name="Normal 7 3 2 4" xfId="358" xr:uid="{2F3ECD5E-2C57-432B-8024-68DE5ED52C4E}"/>
    <cellStyle name="Normal 7 3 2 4 2" xfId="714" xr:uid="{5FBDFA3C-5CE4-436B-A000-018DC1EB8FE8}"/>
    <cellStyle name="Normal 7 3 2 4 2 2" xfId="1870" xr:uid="{AD57A623-DBE7-4CAD-9552-25B1AC1DBF6D}"/>
    <cellStyle name="Normal 7 3 2 4 2 2 2" xfId="1871" xr:uid="{C2CA4643-D367-41B0-A21C-7DA2FFACDD47}"/>
    <cellStyle name="Normal 7 3 2 4 2 3" xfId="1872" xr:uid="{D5C4AA21-87E5-40C7-B57F-BAD495B35D55}"/>
    <cellStyle name="Normal 7 3 2 4 2 4" xfId="3474" xr:uid="{EA71B762-BF68-472D-8C34-ED0F0769628F}"/>
    <cellStyle name="Normal 7 3 2 4 3" xfId="1873" xr:uid="{99BD0BC7-2271-4F81-B562-B92A700C9300}"/>
    <cellStyle name="Normal 7 3 2 4 3 2" xfId="1874" xr:uid="{026C9D02-8A46-46A3-AFD1-0A0489E82842}"/>
    <cellStyle name="Normal 7 3 2 4 4" xfId="1875" xr:uid="{4A42B636-F845-4506-8EA1-C29A1700D383}"/>
    <cellStyle name="Normal 7 3 2 4 5" xfId="3475" xr:uid="{0ABBAF0B-21AC-4EAD-BD72-16091F7635DB}"/>
    <cellStyle name="Normal 7 3 2 5" xfId="359" xr:uid="{4E3DA83B-1D45-4D58-B439-6E38389DAB9B}"/>
    <cellStyle name="Normal 7 3 2 5 2" xfId="1876" xr:uid="{60BBB5B1-D8BD-473A-9DDC-A2E521BD8C0E}"/>
    <cellStyle name="Normal 7 3 2 5 2 2" xfId="1877" xr:uid="{6E82B1AC-2635-44CD-B228-9E6186CEA990}"/>
    <cellStyle name="Normal 7 3 2 5 3" xfId="1878" xr:uid="{1DD91C88-EBE1-4EBE-A4AD-709E9C50B322}"/>
    <cellStyle name="Normal 7 3 2 5 4" xfId="3476" xr:uid="{9F9DCDEA-3305-4CD8-8D46-FCDF1095E289}"/>
    <cellStyle name="Normal 7 3 2 6" xfId="1879" xr:uid="{09770F83-3509-4D8E-9206-69B7AD26E316}"/>
    <cellStyle name="Normal 7 3 2 6 2" xfId="1880" xr:uid="{A4C3ED10-C1C6-4881-ABFB-479F19CC0D4D}"/>
    <cellStyle name="Normal 7 3 2 6 3" xfId="3477" xr:uid="{E12F4FF2-5376-46EE-87A7-D9A2CDB2BBCF}"/>
    <cellStyle name="Normal 7 3 2 6 4" xfId="3478" xr:uid="{52CA2D7A-3596-4770-96B9-F49CA35C9510}"/>
    <cellStyle name="Normal 7 3 2 7" xfId="1881" xr:uid="{FA4601B3-50BF-4DD1-8561-65DF5C037BE2}"/>
    <cellStyle name="Normal 7 3 2 8" xfId="3479" xr:uid="{BDF9CAB7-DABE-48D3-8146-95306ED20509}"/>
    <cellStyle name="Normal 7 3 2 9" xfId="3480" xr:uid="{756DF172-A6E9-46DE-B2E7-2A65B5B39106}"/>
    <cellStyle name="Normal 7 3 3" xfId="138" xr:uid="{48185FD3-13E2-4C4A-9674-F57582A0C033}"/>
    <cellStyle name="Normal 7 3 3 2" xfId="139" xr:uid="{74BCA99A-4C75-4D70-909E-9643DA7A66B7}"/>
    <cellStyle name="Normal 7 3 3 2 2" xfId="715" xr:uid="{05686BD1-502B-460C-AF05-50D4F51C1A78}"/>
    <cellStyle name="Normal 7 3 3 2 2 2" xfId="1882" xr:uid="{31C3E54C-D8C1-4643-99C7-2679B6FA8E19}"/>
    <cellStyle name="Normal 7 3 3 2 2 2 2" xfId="1883" xr:uid="{07F6A05A-8FC8-4625-95CF-0DCA3F7874F0}"/>
    <cellStyle name="Normal 7 3 3 2 2 2 2 2" xfId="4484" xr:uid="{08E50F45-A4E5-4EFF-B249-F1CB18B7E4DE}"/>
    <cellStyle name="Normal 7 3 3 2 2 2 3" xfId="4485" xr:uid="{5902A68F-72AB-466E-8EC7-B7C012B2FD6D}"/>
    <cellStyle name="Normal 7 3 3 2 2 3" xfId="1884" xr:uid="{9E106C9C-AA8C-4EE0-9749-9B64802ECB23}"/>
    <cellStyle name="Normal 7 3 3 2 2 3 2" xfId="4486" xr:uid="{F504EA51-A0F4-4A15-A293-AFF27963F2BE}"/>
    <cellStyle name="Normal 7 3 3 2 2 4" xfId="3481" xr:uid="{09B0AEB7-8625-47E0-A868-5DAE99DBA8AA}"/>
    <cellStyle name="Normal 7 3 3 2 3" xfId="1885" xr:uid="{F0B8C4E0-3EFB-43F4-A8B5-2814CB4E438D}"/>
    <cellStyle name="Normal 7 3 3 2 3 2" xfId="1886" xr:uid="{7B941FA2-B6C7-48B5-B21C-8C09CA5A7090}"/>
    <cellStyle name="Normal 7 3 3 2 3 2 2" xfId="4487" xr:uid="{E3AC508D-550A-4537-9B2A-5161A8E914F6}"/>
    <cellStyle name="Normal 7 3 3 2 3 3" xfId="3482" xr:uid="{23889AC6-4D0F-401E-96C4-7F6BD5E28023}"/>
    <cellStyle name="Normal 7 3 3 2 3 4" xfId="3483" xr:uid="{912A928A-0335-45B0-B58D-C8E977253E38}"/>
    <cellStyle name="Normal 7 3 3 2 4" xfId="1887" xr:uid="{5B48B6D5-429D-42BE-AC0A-599C72793A03}"/>
    <cellStyle name="Normal 7 3 3 2 4 2" xfId="4488" xr:uid="{FB018D1C-E0C3-4342-925C-983A4C3BBA9A}"/>
    <cellStyle name="Normal 7 3 3 2 5" xfId="3484" xr:uid="{747EB328-B3D8-4791-BE53-602CCFB54DB4}"/>
    <cellStyle name="Normal 7 3 3 2 6" xfId="3485" xr:uid="{B5CBA6EA-DE1B-4AE3-8C45-3A0025E290ED}"/>
    <cellStyle name="Normal 7 3 3 3" xfId="360" xr:uid="{210C658C-4CCB-4C63-A6FE-E2D4A683AC6F}"/>
    <cellStyle name="Normal 7 3 3 3 2" xfId="1888" xr:uid="{6F703A9F-BAEE-4F44-ACF8-47DB7F182348}"/>
    <cellStyle name="Normal 7 3 3 3 2 2" xfId="1889" xr:uid="{FEAF7F5B-F7C9-4108-895F-8C28CC89BB41}"/>
    <cellStyle name="Normal 7 3 3 3 2 2 2" xfId="4489" xr:uid="{E67E712A-2E5A-4ED0-A8AD-15F5AB6DD346}"/>
    <cellStyle name="Normal 7 3 3 3 2 3" xfId="3486" xr:uid="{FD50C780-2AE3-4F2F-A5F7-37811D675075}"/>
    <cellStyle name="Normal 7 3 3 3 2 4" xfId="3487" xr:uid="{58616F42-64A0-4026-B884-D45EAE125A07}"/>
    <cellStyle name="Normal 7 3 3 3 3" xfId="1890" xr:uid="{DE3FFAFD-E3BB-4177-BF94-532D4AFA4993}"/>
    <cellStyle name="Normal 7 3 3 3 3 2" xfId="4490" xr:uid="{66DCDDD3-5AA0-46DB-8947-3923582990F5}"/>
    <cellStyle name="Normal 7 3 3 3 4" xfId="3488" xr:uid="{4FD46F6D-1B32-4B7E-B7C3-3F4D779CD7C8}"/>
    <cellStyle name="Normal 7 3 3 3 5" xfId="3489" xr:uid="{4148FC14-F693-4E21-965E-879396368B96}"/>
    <cellStyle name="Normal 7 3 3 4" xfId="1891" xr:uid="{E90BA517-AA28-472F-9344-C08EBA0D72BA}"/>
    <cellStyle name="Normal 7 3 3 4 2" xfId="1892" xr:uid="{D6CA2DCA-4602-4734-8EA9-70E73BD9B48D}"/>
    <cellStyle name="Normal 7 3 3 4 2 2" xfId="4491" xr:uid="{164399CB-B774-44D5-8BFC-520D35F8A7D2}"/>
    <cellStyle name="Normal 7 3 3 4 3" xfId="3490" xr:uid="{0741F5D7-1D55-4345-A143-848E04195729}"/>
    <cellStyle name="Normal 7 3 3 4 4" xfId="3491" xr:uid="{EF9DCE8C-F64D-4AA7-A007-B746B7E9BFE2}"/>
    <cellStyle name="Normal 7 3 3 5" xfId="1893" xr:uid="{BCD6B89E-CABA-4DDF-ABB0-8BD0BA2C4A2E}"/>
    <cellStyle name="Normal 7 3 3 5 2" xfId="3492" xr:uid="{DA20C561-CC62-4103-B784-C74453765292}"/>
    <cellStyle name="Normal 7 3 3 5 3" xfId="3493" xr:uid="{AF576102-444E-4F8E-BB81-1F1F6317FA22}"/>
    <cellStyle name="Normal 7 3 3 5 4" xfId="3494" xr:uid="{B7DF3479-CD8E-4467-A7B8-907462C20434}"/>
    <cellStyle name="Normal 7 3 3 6" xfId="3495" xr:uid="{17859115-1FA4-47DF-A3C5-92E29C581A85}"/>
    <cellStyle name="Normal 7 3 3 7" xfId="3496" xr:uid="{92A1A09B-70B6-4049-949E-0A2C93D7F239}"/>
    <cellStyle name="Normal 7 3 3 8" xfId="3497" xr:uid="{C953730E-E821-4DEA-94DA-05F217C2DA53}"/>
    <cellStyle name="Normal 7 3 4" xfId="140" xr:uid="{39F945F1-16ED-4C3B-AE39-2EB146F8BD15}"/>
    <cellStyle name="Normal 7 3 4 2" xfId="716" xr:uid="{F77E1263-90D9-4172-BCAE-5D3AB66A3CBE}"/>
    <cellStyle name="Normal 7 3 4 2 2" xfId="717" xr:uid="{D1FB8387-0262-4B56-BC9B-66D518F89ED6}"/>
    <cellStyle name="Normal 7 3 4 2 2 2" xfId="1894" xr:uid="{6F56873E-91E5-4C88-ADA6-FF78A5D435C5}"/>
    <cellStyle name="Normal 7 3 4 2 2 2 2" xfId="1895" xr:uid="{EDEC451F-F892-44F5-8E97-F018D7873852}"/>
    <cellStyle name="Normal 7 3 4 2 2 3" xfId="1896" xr:uid="{ABC36F89-0396-4757-B40C-8254EC2FE8DE}"/>
    <cellStyle name="Normal 7 3 4 2 2 4" xfId="3498" xr:uid="{3F5A4F01-142F-4D2F-B716-C5673C68E65F}"/>
    <cellStyle name="Normal 7 3 4 2 3" xfId="1897" xr:uid="{BAD35C50-CF72-419D-A4C5-A0D4C2E4DA06}"/>
    <cellStyle name="Normal 7 3 4 2 3 2" xfId="1898" xr:uid="{4B7CA856-97A8-4FEE-B53B-45B58E48813B}"/>
    <cellStyle name="Normal 7 3 4 2 4" xfId="1899" xr:uid="{ED26438C-556C-4BDF-B847-35019249ADBD}"/>
    <cellStyle name="Normal 7 3 4 2 5" xfId="3499" xr:uid="{C38D5C3D-EB93-4860-B581-6E98F15EEEFD}"/>
    <cellStyle name="Normal 7 3 4 3" xfId="718" xr:uid="{32E6DC42-0A5D-4FCC-A231-9FC92E418749}"/>
    <cellStyle name="Normal 7 3 4 3 2" xfId="1900" xr:uid="{A9DB2480-E136-42A9-924B-7FFB613FB617}"/>
    <cellStyle name="Normal 7 3 4 3 2 2" xfId="1901" xr:uid="{57F517F3-B450-44C3-82F7-3F473A7066A8}"/>
    <cellStyle name="Normal 7 3 4 3 3" xfId="1902" xr:uid="{4AB2C3DF-300D-4DF3-BC8E-72643E0D2D8E}"/>
    <cellStyle name="Normal 7 3 4 3 4" xfId="3500" xr:uid="{479EDF38-C3A4-4EDB-8DD1-48C808800538}"/>
    <cellStyle name="Normal 7 3 4 4" xfId="1903" xr:uid="{008DC167-BB5E-4EB9-B3EE-79B7F8312C3D}"/>
    <cellStyle name="Normal 7 3 4 4 2" xfId="1904" xr:uid="{9F1D8C11-8308-47AD-88D1-38E561D28524}"/>
    <cellStyle name="Normal 7 3 4 4 3" xfId="3501" xr:uid="{5A11F819-B101-4A78-B699-4EAB12B88B0B}"/>
    <cellStyle name="Normal 7 3 4 4 4" xfId="3502" xr:uid="{F82CDA33-5EB7-469B-B4D7-4683A8140DA7}"/>
    <cellStyle name="Normal 7 3 4 5" xfId="1905" xr:uid="{0281E987-1335-4719-99EE-A7BE2DAE36E8}"/>
    <cellStyle name="Normal 7 3 4 6" xfId="3503" xr:uid="{883293D5-D547-4DDA-B8F6-BD3BE1FFBF2C}"/>
    <cellStyle name="Normal 7 3 4 7" xfId="3504" xr:uid="{85C87A26-C9E7-4E8D-94F0-8372BE0344D8}"/>
    <cellStyle name="Normal 7 3 5" xfId="361" xr:uid="{7B41FD75-9DC2-4CEF-AF2F-DC854BF24705}"/>
    <cellStyle name="Normal 7 3 5 2" xfId="719" xr:uid="{25FA036C-29B6-4D52-8B7A-FCF4F502E573}"/>
    <cellStyle name="Normal 7 3 5 2 2" xfId="1906" xr:uid="{D6569CC0-9FB3-491C-9D55-848164791389}"/>
    <cellStyle name="Normal 7 3 5 2 2 2" xfId="1907" xr:uid="{427D6AFC-7E09-4269-8ED4-7BCCF76C1A5E}"/>
    <cellStyle name="Normal 7 3 5 2 3" xfId="1908" xr:uid="{573F48A3-6673-414D-81EE-F88475C42D4D}"/>
    <cellStyle name="Normal 7 3 5 2 4" xfId="3505" xr:uid="{EE278BD1-12BC-4424-909D-11BC684561A0}"/>
    <cellStyle name="Normal 7 3 5 3" xfId="1909" xr:uid="{53F03D53-93BE-4A32-8111-22A1E01B6A5D}"/>
    <cellStyle name="Normal 7 3 5 3 2" xfId="1910" xr:uid="{D2E86D71-9433-4DBF-B53A-1B08757571E1}"/>
    <cellStyle name="Normal 7 3 5 3 3" xfId="3506" xr:uid="{04F48454-03F8-491F-BADA-B6A13F4B07DA}"/>
    <cellStyle name="Normal 7 3 5 3 4" xfId="3507" xr:uid="{810C1271-769A-4230-9BCF-DA66055E570A}"/>
    <cellStyle name="Normal 7 3 5 4" xfId="1911" xr:uid="{0B7522AA-A600-4F2F-9383-94D082D438EC}"/>
    <cellStyle name="Normal 7 3 5 5" xfId="3508" xr:uid="{2AA9B4EF-34F0-4A0E-9984-D73E443494C1}"/>
    <cellStyle name="Normal 7 3 5 6" xfId="3509" xr:uid="{B0CAD197-90DB-4272-9790-9255912DD826}"/>
    <cellStyle name="Normal 7 3 6" xfId="362" xr:uid="{C35DB83E-7D36-455F-AAE6-8074DE269C88}"/>
    <cellStyle name="Normal 7 3 6 2" xfId="1912" xr:uid="{1BB4116D-FC2D-4494-8D9D-BF6B9D9ED912}"/>
    <cellStyle name="Normal 7 3 6 2 2" xfId="1913" xr:uid="{D2C71394-AC57-47C3-B2BF-274FEBDD8F7C}"/>
    <cellStyle name="Normal 7 3 6 2 3" xfId="3510" xr:uid="{63289190-03ED-48A8-9A5A-813ADEBF0408}"/>
    <cellStyle name="Normal 7 3 6 2 4" xfId="3511" xr:uid="{2094B81D-CECA-4972-A516-C11CF150F323}"/>
    <cellStyle name="Normal 7 3 6 3" xfId="1914" xr:uid="{18CF824A-7E18-4520-B109-6174F0130A58}"/>
    <cellStyle name="Normal 7 3 6 4" xfId="3512" xr:uid="{9B6439E6-AB06-49F9-BF03-9EEDEF42FBC0}"/>
    <cellStyle name="Normal 7 3 6 5" xfId="3513" xr:uid="{E62DE094-EC6A-4CD6-93B0-3D34BA094701}"/>
    <cellStyle name="Normal 7 3 7" xfId="1915" xr:uid="{D3A41354-830E-4512-8D38-36517EFE51BF}"/>
    <cellStyle name="Normal 7 3 7 2" xfId="1916" xr:uid="{2826A776-B10D-4C18-BBE8-8CD912A14B22}"/>
    <cellStyle name="Normal 7 3 7 3" xfId="3514" xr:uid="{4A28798D-2A67-4D53-B743-B04F9B61206B}"/>
    <cellStyle name="Normal 7 3 7 4" xfId="3515" xr:uid="{381EA1CD-53D6-4592-8182-8DE3E06231A3}"/>
    <cellStyle name="Normal 7 3 8" xfId="1917" xr:uid="{563CEED1-B307-446E-8C30-3400DBD85239}"/>
    <cellStyle name="Normal 7 3 8 2" xfId="3516" xr:uid="{37D03D9D-2DF8-4FC4-89C2-250C83015CD4}"/>
    <cellStyle name="Normal 7 3 8 3" xfId="3517" xr:uid="{ACAAB6FC-4B1C-44F4-8631-093C58CA6656}"/>
    <cellStyle name="Normal 7 3 8 4" xfId="3518" xr:uid="{23682025-E94C-4AF2-978D-3A21F2DF8846}"/>
    <cellStyle name="Normal 7 3 9" xfId="3519" xr:uid="{492B5818-A7FB-4392-BBE7-29F2105D8FB1}"/>
    <cellStyle name="Normal 7 4" xfId="141" xr:uid="{32275504-0949-4598-AB1F-FFFC728E001B}"/>
    <cellStyle name="Normal 7 4 10" xfId="3520" xr:uid="{22A003F6-D828-4D33-8A11-BD30B292715B}"/>
    <cellStyle name="Normal 7 4 11" xfId="3521" xr:uid="{FF616074-F8FD-45FB-86C3-D0AE6D775579}"/>
    <cellStyle name="Normal 7 4 2" xfId="142" xr:uid="{7BCB21BE-D717-48FE-9B09-CA27E2EF14E8}"/>
    <cellStyle name="Normal 7 4 2 2" xfId="363" xr:uid="{81FFFD88-20B9-4C2C-9894-CF168347ABA6}"/>
    <cellStyle name="Normal 7 4 2 2 2" xfId="720" xr:uid="{4D826C15-CBB9-4591-89F9-C3857FDEDA64}"/>
    <cellStyle name="Normal 7 4 2 2 2 2" xfId="721" xr:uid="{AE8AECF7-907A-4350-B106-0C6EC22EC4E8}"/>
    <cellStyle name="Normal 7 4 2 2 2 2 2" xfId="1918" xr:uid="{730E507C-BF6D-4C27-99E4-7C4428F5E915}"/>
    <cellStyle name="Normal 7 4 2 2 2 2 3" xfId="3522" xr:uid="{88889FFE-8A24-4152-86E7-28F9D68EDD95}"/>
    <cellStyle name="Normal 7 4 2 2 2 2 4" xfId="3523" xr:uid="{C5993631-4875-42CD-B71D-2FDE6A13282C}"/>
    <cellStyle name="Normal 7 4 2 2 2 3" xfId="1919" xr:uid="{8D93918D-8DA2-46F0-86EB-385CC1E02992}"/>
    <cellStyle name="Normal 7 4 2 2 2 3 2" xfId="3524" xr:uid="{FC86EE09-5F81-455D-BDB9-9C5633F28F17}"/>
    <cellStyle name="Normal 7 4 2 2 2 3 3" xfId="3525" xr:uid="{2E9ED068-9958-48AC-996F-49F1E301D4F5}"/>
    <cellStyle name="Normal 7 4 2 2 2 3 4" xfId="3526" xr:uid="{FC7C2B8A-564E-4FAF-B1E4-9EB76E5553E3}"/>
    <cellStyle name="Normal 7 4 2 2 2 4" xfId="3527" xr:uid="{52438691-6CD2-474B-B654-591F6B2F01EC}"/>
    <cellStyle name="Normal 7 4 2 2 2 5" xfId="3528" xr:uid="{9AB08D55-DC36-44DC-A28D-DB530C37EE6D}"/>
    <cellStyle name="Normal 7 4 2 2 2 6" xfId="3529" xr:uid="{34CDE667-6A99-44FB-8C6B-8363715A4198}"/>
    <cellStyle name="Normal 7 4 2 2 3" xfId="722" xr:uid="{6509603F-8981-4106-BD50-ECDEC07C2D14}"/>
    <cellStyle name="Normal 7 4 2 2 3 2" xfId="1920" xr:uid="{821858CF-3CB9-436D-BED0-1F621B4D3395}"/>
    <cellStyle name="Normal 7 4 2 2 3 2 2" xfId="3530" xr:uid="{505C7D6B-DFE6-4681-9215-FAD6850AD6B8}"/>
    <cellStyle name="Normal 7 4 2 2 3 2 3" xfId="3531" xr:uid="{27562279-E8B8-41AC-9662-8930FC93BBF5}"/>
    <cellStyle name="Normal 7 4 2 2 3 2 4" xfId="3532" xr:uid="{CB2E5A73-A56B-4794-AAF7-B11A12674AE5}"/>
    <cellStyle name="Normal 7 4 2 2 3 3" xfId="3533" xr:uid="{0D6EF7C1-DA36-42AA-B998-29EFF594C2D5}"/>
    <cellStyle name="Normal 7 4 2 2 3 4" xfId="3534" xr:uid="{86DF847E-563B-49B4-9499-26B8F33D08CB}"/>
    <cellStyle name="Normal 7 4 2 2 3 5" xfId="3535" xr:uid="{3E8249EE-9775-41FD-AE0D-CA2FE0860E44}"/>
    <cellStyle name="Normal 7 4 2 2 4" xfId="1921" xr:uid="{FDCD2613-C437-4AF7-91F2-5FE04C3261C7}"/>
    <cellStyle name="Normal 7 4 2 2 4 2" xfId="3536" xr:uid="{F999B6FD-F1CA-42E3-A8F9-D179413E18BE}"/>
    <cellStyle name="Normal 7 4 2 2 4 3" xfId="3537" xr:uid="{EDBBB86B-60F4-42CF-9946-094A90614DB4}"/>
    <cellStyle name="Normal 7 4 2 2 4 4" xfId="3538" xr:uid="{960364B8-84EF-4F32-965B-A6AADB1CD5C0}"/>
    <cellStyle name="Normal 7 4 2 2 5" xfId="3539" xr:uid="{0D88531F-2B17-41CB-8DB3-6A78669537BE}"/>
    <cellStyle name="Normal 7 4 2 2 5 2" xfId="3540" xr:uid="{D01034A5-0EB6-44FD-95AF-E8A63A8198A6}"/>
    <cellStyle name="Normal 7 4 2 2 5 3" xfId="3541" xr:uid="{B627EC54-A60B-49C0-812E-7EA48627752A}"/>
    <cellStyle name="Normal 7 4 2 2 5 4" xfId="3542" xr:uid="{7DE629C5-AE6A-4B6C-A197-3C74FA9F1E4F}"/>
    <cellStyle name="Normal 7 4 2 2 6" xfId="3543" xr:uid="{05E82B53-679F-4D98-A4B3-24B896E70C2E}"/>
    <cellStyle name="Normal 7 4 2 2 7" xfId="3544" xr:uid="{CB767536-7A7B-41D1-AF0E-6D7A5B5A28DD}"/>
    <cellStyle name="Normal 7 4 2 2 8" xfId="3545" xr:uid="{C0B2CE48-6057-4C58-A3D3-096B15A392ED}"/>
    <cellStyle name="Normal 7 4 2 3" xfId="723" xr:uid="{EC1D1B65-02B7-469A-A8B1-5137868F1E88}"/>
    <cellStyle name="Normal 7 4 2 3 2" xfId="724" xr:uid="{F247491F-FC02-4634-9CA7-6FD8527FE826}"/>
    <cellStyle name="Normal 7 4 2 3 2 2" xfId="725" xr:uid="{8A2F313C-5ED0-43D5-AA97-E4350414D9E2}"/>
    <cellStyle name="Normal 7 4 2 3 2 3" xfId="3546" xr:uid="{837FCB72-750D-45D3-AA24-C875BC59B60E}"/>
    <cellStyle name="Normal 7 4 2 3 2 4" xfId="3547" xr:uid="{591409A8-0518-434A-854C-BBCDB078AAB3}"/>
    <cellStyle name="Normal 7 4 2 3 3" xfId="726" xr:uid="{25218F07-2DC2-4837-BAC6-6D8F84F52AE9}"/>
    <cellStyle name="Normal 7 4 2 3 3 2" xfId="3548" xr:uid="{523B3C6D-90F2-4313-B170-48BF9B26121A}"/>
    <cellStyle name="Normal 7 4 2 3 3 3" xfId="3549" xr:uid="{4E3150A8-1521-45AD-89DC-D61278D32776}"/>
    <cellStyle name="Normal 7 4 2 3 3 4" xfId="3550" xr:uid="{5FBBEB01-8447-443F-9573-DFCD78CFC490}"/>
    <cellStyle name="Normal 7 4 2 3 4" xfId="3551" xr:uid="{5FABCA09-72BE-4EFF-94E0-B568ADA81B61}"/>
    <cellStyle name="Normal 7 4 2 3 5" xfId="3552" xr:uid="{41BA08BB-3434-4BA5-8DED-E9EB38899C98}"/>
    <cellStyle name="Normal 7 4 2 3 6" xfId="3553" xr:uid="{DEC05D73-DD24-4314-B02D-F56BD35A3C23}"/>
    <cellStyle name="Normal 7 4 2 4" xfId="727" xr:uid="{1860D673-A6C3-4FCC-A110-0CFEBF77E1C0}"/>
    <cellStyle name="Normal 7 4 2 4 2" xfId="728" xr:uid="{88B5CF94-F936-4874-BF24-7F847B52A981}"/>
    <cellStyle name="Normal 7 4 2 4 2 2" xfId="3554" xr:uid="{268B5029-F7F3-4D9D-A69A-C7E8DADF7665}"/>
    <cellStyle name="Normal 7 4 2 4 2 3" xfId="3555" xr:uid="{1BB78ABF-D350-4D1D-9D27-64E8E4F8D42C}"/>
    <cellStyle name="Normal 7 4 2 4 2 4" xfId="3556" xr:uid="{C97A2BB6-E115-430A-B5E3-AB31C094F01E}"/>
    <cellStyle name="Normal 7 4 2 4 3" xfId="3557" xr:uid="{86559076-ED55-4BF2-816F-210E97C36D36}"/>
    <cellStyle name="Normal 7 4 2 4 4" xfId="3558" xr:uid="{768C85CB-6EEF-41E2-BB25-6A6A5C585CCD}"/>
    <cellStyle name="Normal 7 4 2 4 5" xfId="3559" xr:uid="{4ED8451D-538B-4300-AD17-71D93401A7D1}"/>
    <cellStyle name="Normal 7 4 2 5" xfId="729" xr:uid="{984E6ADA-48BA-44BE-B8C7-D116B795CD3B}"/>
    <cellStyle name="Normal 7 4 2 5 2" xfId="3560" xr:uid="{550DC893-000F-4150-A42F-E67ADDD2FF13}"/>
    <cellStyle name="Normal 7 4 2 5 3" xfId="3561" xr:uid="{B1303A4A-AB29-4C28-B6D1-71B8308FC863}"/>
    <cellStyle name="Normal 7 4 2 5 4" xfId="3562" xr:uid="{A2D78CFC-F42D-4B40-B0C5-E9894074BB6D}"/>
    <cellStyle name="Normal 7 4 2 6" xfId="3563" xr:uid="{5B7CEEC6-59CA-4A08-96CE-F060CFB2E4E2}"/>
    <cellStyle name="Normal 7 4 2 6 2" xfId="3564" xr:uid="{8A5F2705-58EF-43E4-8DFD-E88ABBE3F305}"/>
    <cellStyle name="Normal 7 4 2 6 3" xfId="3565" xr:uid="{9F1B34FE-410F-44DC-845F-82CEF9EAFBE7}"/>
    <cellStyle name="Normal 7 4 2 6 4" xfId="3566" xr:uid="{EBA0C0D0-5699-46E8-B521-E6BAFCCD7C16}"/>
    <cellStyle name="Normal 7 4 2 7" xfId="3567" xr:uid="{C276F003-67F1-46A7-94F3-1509600FB027}"/>
    <cellStyle name="Normal 7 4 2 8" xfId="3568" xr:uid="{AE4146D2-37E2-49BE-A8F9-C6CB4F5645D1}"/>
    <cellStyle name="Normal 7 4 2 9" xfId="3569" xr:uid="{03CB624C-655F-4D6A-9D5E-086E860469A4}"/>
    <cellStyle name="Normal 7 4 3" xfId="364" xr:uid="{588317D4-7EBD-4938-A659-8C284A37873F}"/>
    <cellStyle name="Normal 7 4 3 2" xfId="730" xr:uid="{4F0742C8-F8D2-4D40-9A8A-E0EB61A32312}"/>
    <cellStyle name="Normal 7 4 3 2 2" xfId="731" xr:uid="{DFEDB0FF-EEBB-454C-BF64-2D45FE62242F}"/>
    <cellStyle name="Normal 7 4 3 2 2 2" xfId="1922" xr:uid="{E95B5629-DCBB-4F32-9BDF-BCBA1B0C0509}"/>
    <cellStyle name="Normal 7 4 3 2 2 2 2" xfId="1923" xr:uid="{D6BFDDBC-C537-458D-A664-763DA5AABCAE}"/>
    <cellStyle name="Normal 7 4 3 2 2 3" xfId="1924" xr:uid="{D2D124EB-AA4A-487C-8133-8327358D44BB}"/>
    <cellStyle name="Normal 7 4 3 2 2 4" xfId="3570" xr:uid="{DFDC7168-6D5C-4FA3-A790-A2B6FC40B8F6}"/>
    <cellStyle name="Normal 7 4 3 2 3" xfId="1925" xr:uid="{A453E7E5-C24D-4383-8D6B-FD9C521866E2}"/>
    <cellStyle name="Normal 7 4 3 2 3 2" xfId="1926" xr:uid="{F59B3611-4641-4DD6-86D6-7EB32DF13E31}"/>
    <cellStyle name="Normal 7 4 3 2 3 3" xfId="3571" xr:uid="{BF90802A-9A27-485A-9C1B-06447D1083CB}"/>
    <cellStyle name="Normal 7 4 3 2 3 4" xfId="3572" xr:uid="{B6EAB6B6-51AF-4C71-A5FC-9746C1A4AC61}"/>
    <cellStyle name="Normal 7 4 3 2 4" xfId="1927" xr:uid="{0672D986-1E78-47D9-A56E-17FE3598220B}"/>
    <cellStyle name="Normal 7 4 3 2 5" xfId="3573" xr:uid="{C8A00756-B4B1-4B60-8ECA-0B179D86F518}"/>
    <cellStyle name="Normal 7 4 3 2 6" xfId="3574" xr:uid="{077EB0C1-9CDE-485D-B0C8-8B094AF78394}"/>
    <cellStyle name="Normal 7 4 3 3" xfId="732" xr:uid="{3857271E-56A1-4203-95EF-5FCA265E5B4C}"/>
    <cellStyle name="Normal 7 4 3 3 2" xfId="1928" xr:uid="{244DB470-CD1F-431E-B87C-E648DE2E5E0A}"/>
    <cellStyle name="Normal 7 4 3 3 2 2" xfId="1929" xr:uid="{83B517B1-D494-4B88-83D8-5B4BDFCFE395}"/>
    <cellStyle name="Normal 7 4 3 3 2 3" xfId="3575" xr:uid="{E791AAC7-D75B-4D80-A5A8-5E2C77063DCE}"/>
    <cellStyle name="Normal 7 4 3 3 2 4" xfId="3576" xr:uid="{DB66417F-8C7F-4B7B-BF7E-261014C4C7B8}"/>
    <cellStyle name="Normal 7 4 3 3 3" xfId="1930" xr:uid="{5047372F-1DD9-47BB-9391-DC696A4E331B}"/>
    <cellStyle name="Normal 7 4 3 3 4" xfId="3577" xr:uid="{48C4B398-9965-43FD-BB0A-2AB954AF45B5}"/>
    <cellStyle name="Normal 7 4 3 3 5" xfId="3578" xr:uid="{4D6B01C2-EF84-44E9-AFD1-312EAC6CD50F}"/>
    <cellStyle name="Normal 7 4 3 4" xfId="1931" xr:uid="{62EBD327-0AB8-4A51-B96C-592EC8D72F9B}"/>
    <cellStyle name="Normal 7 4 3 4 2" xfId="1932" xr:uid="{4330AF57-6563-4219-BABD-192F8B509FA7}"/>
    <cellStyle name="Normal 7 4 3 4 3" xfId="3579" xr:uid="{8DF0A263-31AF-45A5-BDD4-A06B028D2F69}"/>
    <cellStyle name="Normal 7 4 3 4 4" xfId="3580" xr:uid="{7D2F37FC-771B-4934-A09F-8B2FB6CD2AAE}"/>
    <cellStyle name="Normal 7 4 3 5" xfId="1933" xr:uid="{8BFF9357-CCBE-473C-AFB6-516CAFCAE3DE}"/>
    <cellStyle name="Normal 7 4 3 5 2" xfId="3581" xr:uid="{75348C33-6DA3-48B2-AABA-B09717DA2A2C}"/>
    <cellStyle name="Normal 7 4 3 5 3" xfId="3582" xr:uid="{4A2D5717-8637-4FAE-9E42-5840F655D199}"/>
    <cellStyle name="Normal 7 4 3 5 4" xfId="3583" xr:uid="{E171E897-7BA1-468D-88F3-36E8B72F7376}"/>
    <cellStyle name="Normal 7 4 3 6" xfId="3584" xr:uid="{6CB21C87-D92D-4C2F-AD25-A5B678065DE7}"/>
    <cellStyle name="Normal 7 4 3 7" xfId="3585" xr:uid="{18F9D616-DDF7-4BDE-8884-D981D2711EDE}"/>
    <cellStyle name="Normal 7 4 3 8" xfId="3586" xr:uid="{9DB12C78-6094-4192-8526-2798DFD4F7C0}"/>
    <cellStyle name="Normal 7 4 4" xfId="365" xr:uid="{CE11AAC7-C2EE-4E19-9551-F0C006AFEDD4}"/>
    <cellStyle name="Normal 7 4 4 2" xfId="733" xr:uid="{DA11B67A-D1D2-490F-9E00-2DBF66FE18D0}"/>
    <cellStyle name="Normal 7 4 4 2 2" xfId="734" xr:uid="{0F0F66A1-D299-44E3-ABD6-1FFAF644A731}"/>
    <cellStyle name="Normal 7 4 4 2 2 2" xfId="1934" xr:uid="{155EE3CC-2EE0-4488-A1F5-63255F87501E}"/>
    <cellStyle name="Normal 7 4 4 2 2 3" xfId="3587" xr:uid="{0B130178-429A-4443-9189-56E169B09820}"/>
    <cellStyle name="Normal 7 4 4 2 2 4" xfId="3588" xr:uid="{81F11F7F-4576-4B70-8341-4A6DF95169AD}"/>
    <cellStyle name="Normal 7 4 4 2 3" xfId="1935" xr:uid="{AF2B2BD4-B65D-4DAF-9E9B-7D319A07642B}"/>
    <cellStyle name="Normal 7 4 4 2 4" xfId="3589" xr:uid="{EE6022DE-2FEE-42E9-977E-92CB748CCF46}"/>
    <cellStyle name="Normal 7 4 4 2 5" xfId="3590" xr:uid="{9F701337-69D8-4509-9271-874D51DC66F8}"/>
    <cellStyle name="Normal 7 4 4 3" xfId="735" xr:uid="{9B0AFF4C-57C0-4D1E-89FC-7FA4483E2D82}"/>
    <cellStyle name="Normal 7 4 4 3 2" xfId="1936" xr:uid="{2A3E8672-3172-409C-AC78-FBBE0EF0E69D}"/>
    <cellStyle name="Normal 7 4 4 3 3" xfId="3591" xr:uid="{7A0C0AAA-B08E-4B0D-9365-C95784F861E3}"/>
    <cellStyle name="Normal 7 4 4 3 4" xfId="3592" xr:uid="{5910F081-1691-4A41-BDFA-4C5648CBE26C}"/>
    <cellStyle name="Normal 7 4 4 4" xfId="1937" xr:uid="{28750694-E257-4DAD-ABC7-E331B741BAF6}"/>
    <cellStyle name="Normal 7 4 4 4 2" xfId="3593" xr:uid="{3D0A14D4-EFCA-477B-9582-EC87BA5A3F69}"/>
    <cellStyle name="Normal 7 4 4 4 3" xfId="3594" xr:uid="{8EB6F8DF-1DB4-4124-9AF5-33F5EECFED6B}"/>
    <cellStyle name="Normal 7 4 4 4 4" xfId="3595" xr:uid="{F2A05F55-2F3B-4B29-8DD1-F7F60E45F5DE}"/>
    <cellStyle name="Normal 7 4 4 5" xfId="3596" xr:uid="{DE9A634A-CACE-4EF8-B735-1BCAF8E2E87E}"/>
    <cellStyle name="Normal 7 4 4 6" xfId="3597" xr:uid="{64A94ED7-E58D-4B1C-8CE5-489034EA6525}"/>
    <cellStyle name="Normal 7 4 4 7" xfId="3598" xr:uid="{3326EDD1-3189-497A-9E80-6BA3E386AA62}"/>
    <cellStyle name="Normal 7 4 5" xfId="366" xr:uid="{680D8901-4C02-4084-B989-1642E99BD5FF}"/>
    <cellStyle name="Normal 7 4 5 2" xfId="736" xr:uid="{8CA6455C-6D55-4ED1-B74B-7137871797AF}"/>
    <cellStyle name="Normal 7 4 5 2 2" xfId="1938" xr:uid="{D11C6153-86F8-4F47-8407-67A2E8D87B93}"/>
    <cellStyle name="Normal 7 4 5 2 3" xfId="3599" xr:uid="{78C8F111-4DED-41FC-BC4F-78FF385C029F}"/>
    <cellStyle name="Normal 7 4 5 2 4" xfId="3600" xr:uid="{DE9C66C6-9785-4E92-A030-3D373B140E7F}"/>
    <cellStyle name="Normal 7 4 5 3" xfId="1939" xr:uid="{BDF220C3-6668-4374-8115-432DFDFF95D0}"/>
    <cellStyle name="Normal 7 4 5 3 2" xfId="3601" xr:uid="{9457B37F-49F7-4601-BDC1-4E235748DE2A}"/>
    <cellStyle name="Normal 7 4 5 3 3" xfId="3602" xr:uid="{97443858-04DC-4F89-8F61-65899FB29221}"/>
    <cellStyle name="Normal 7 4 5 3 4" xfId="3603" xr:uid="{9B8396CE-67F5-432F-AF48-E892310D19FF}"/>
    <cellStyle name="Normal 7 4 5 4" xfId="3604" xr:uid="{9C05E6EB-AB73-44A7-A6FC-91F24BE0AA71}"/>
    <cellStyle name="Normal 7 4 5 5" xfId="3605" xr:uid="{40C658F6-F241-4C22-B217-3121CCB55AE3}"/>
    <cellStyle name="Normal 7 4 5 6" xfId="3606" xr:uid="{EBF9618F-90B1-4F46-A7A9-1EC8E0F91840}"/>
    <cellStyle name="Normal 7 4 6" xfId="737" xr:uid="{9FA3C11B-B45F-4C98-A244-A9850832FCEC}"/>
    <cellStyle name="Normal 7 4 6 2" xfId="1940" xr:uid="{577B6219-6529-498D-AE49-834262661529}"/>
    <cellStyle name="Normal 7 4 6 2 2" xfId="3607" xr:uid="{5712F0CD-63D0-4F87-982A-AE310AA3A789}"/>
    <cellStyle name="Normal 7 4 6 2 3" xfId="3608" xr:uid="{C4FB2F31-11D5-4122-8786-2D5A33FAAE79}"/>
    <cellStyle name="Normal 7 4 6 2 4" xfId="3609" xr:uid="{2159880A-9371-400D-83DA-4D539E7B69DC}"/>
    <cellStyle name="Normal 7 4 6 3" xfId="3610" xr:uid="{EC5FF1C7-959B-4AD1-9A87-000346C0B92A}"/>
    <cellStyle name="Normal 7 4 6 4" xfId="3611" xr:uid="{9B1A3EAF-009B-4CA4-9460-834845B0DEF6}"/>
    <cellStyle name="Normal 7 4 6 5" xfId="3612" xr:uid="{85353F73-FF0E-4C68-8763-85EDFE08043B}"/>
    <cellStyle name="Normal 7 4 7" xfId="1941" xr:uid="{75B56AE2-665D-407E-BCE2-F7B6BFC99B9B}"/>
    <cellStyle name="Normal 7 4 7 2" xfId="3613" xr:uid="{2E63E4A1-1944-498F-A504-9120B9B4F597}"/>
    <cellStyle name="Normal 7 4 7 3" xfId="3614" xr:uid="{A69966D1-0EED-4110-9AFF-311D6243840C}"/>
    <cellStyle name="Normal 7 4 7 4" xfId="3615" xr:uid="{2616E14D-452E-4313-8B2B-B190D361F0EC}"/>
    <cellStyle name="Normal 7 4 8" xfId="3616" xr:uid="{96AB02D8-E1C3-4A7A-B4AA-8626209B6776}"/>
    <cellStyle name="Normal 7 4 8 2" xfId="3617" xr:uid="{94346668-9DD4-4FB0-90BB-101C471E4A62}"/>
    <cellStyle name="Normal 7 4 8 3" xfId="3618" xr:uid="{8F314A40-6BBE-48FF-95B7-1F64CC3DBB5D}"/>
    <cellStyle name="Normal 7 4 8 4" xfId="3619" xr:uid="{FA7C1C89-5ACA-4489-8F2A-998ECCF0972B}"/>
    <cellStyle name="Normal 7 4 9" xfId="3620" xr:uid="{D9FA4705-7589-4D14-9B36-EE2BFFD41416}"/>
    <cellStyle name="Normal 7 5" xfId="143" xr:uid="{048B4FDA-7FB4-4832-8659-C63013330E86}"/>
    <cellStyle name="Normal 7 5 2" xfId="144" xr:uid="{EB3312B1-A0D3-4D42-AF6E-1CD582ADDB3F}"/>
    <cellStyle name="Normal 7 5 2 2" xfId="367" xr:uid="{B644A246-A868-4286-BBE1-BA3E1D9E5C12}"/>
    <cellStyle name="Normal 7 5 2 2 2" xfId="738" xr:uid="{CCDAE32B-91F2-40CC-BFFB-D5DD9EE3ACA2}"/>
    <cellStyle name="Normal 7 5 2 2 2 2" xfId="1942" xr:uid="{910D0216-671C-4726-A037-D4BA2D01D6B9}"/>
    <cellStyle name="Normal 7 5 2 2 2 3" xfId="3621" xr:uid="{EC7774A3-ED3F-4BE6-BDD5-E2CFF95F4E70}"/>
    <cellStyle name="Normal 7 5 2 2 2 4" xfId="3622" xr:uid="{8B0E5F6E-8A91-41F4-B04B-85E448B6FF5C}"/>
    <cellStyle name="Normal 7 5 2 2 3" xfId="1943" xr:uid="{27820B46-6332-4111-B337-CC1684A9646A}"/>
    <cellStyle name="Normal 7 5 2 2 3 2" xfId="3623" xr:uid="{F5393132-0BEF-4CCA-B7CC-6CA8F2D42027}"/>
    <cellStyle name="Normal 7 5 2 2 3 3" xfId="3624" xr:uid="{7F0C72DA-91F1-4C00-B3E6-329E3EC789FC}"/>
    <cellStyle name="Normal 7 5 2 2 3 4" xfId="3625" xr:uid="{C9AD8ADC-133F-4E26-AE6D-123B498B8873}"/>
    <cellStyle name="Normal 7 5 2 2 4" xfId="3626" xr:uid="{F2A28FB9-6904-4F04-AEF0-CED250F4F6DA}"/>
    <cellStyle name="Normal 7 5 2 2 5" xfId="3627" xr:uid="{FD2B7CC3-4D03-4310-9F11-BD299D96CC9D}"/>
    <cellStyle name="Normal 7 5 2 2 6" xfId="3628" xr:uid="{12161760-0843-4B57-81CC-00240190B6EE}"/>
    <cellStyle name="Normal 7 5 2 3" xfId="739" xr:uid="{2A667DAF-91DD-45D4-B543-0180E44A2D59}"/>
    <cellStyle name="Normal 7 5 2 3 2" xfId="1944" xr:uid="{B8889C9F-B014-4C19-ADBD-513E14AE75F6}"/>
    <cellStyle name="Normal 7 5 2 3 2 2" xfId="3629" xr:uid="{94967F43-878F-4AB5-991C-1A46F8B9637E}"/>
    <cellStyle name="Normal 7 5 2 3 2 3" xfId="3630" xr:uid="{489B5AA0-0E28-4578-AC75-C3EECFBE9D2C}"/>
    <cellStyle name="Normal 7 5 2 3 2 4" xfId="3631" xr:uid="{B9EF18AD-C15D-4035-969E-EB1A3A4F7251}"/>
    <cellStyle name="Normal 7 5 2 3 3" xfId="3632" xr:uid="{3520868F-92C3-4D28-82DC-8CFADBD974E1}"/>
    <cellStyle name="Normal 7 5 2 3 4" xfId="3633" xr:uid="{6FD30347-A29E-4FD0-8343-FBD987C6EB97}"/>
    <cellStyle name="Normal 7 5 2 3 5" xfId="3634" xr:uid="{FB0E6FF0-D3FF-4732-82C6-824EC34CDFB1}"/>
    <cellStyle name="Normal 7 5 2 4" xfId="1945" xr:uid="{C11D2335-4CCB-48FF-AE3C-23682B0F2CFE}"/>
    <cellStyle name="Normal 7 5 2 4 2" xfId="3635" xr:uid="{A2F461DF-7E23-4D64-9235-6301291B42D2}"/>
    <cellStyle name="Normal 7 5 2 4 3" xfId="3636" xr:uid="{E894872F-7264-4406-9541-A2013C3A781C}"/>
    <cellStyle name="Normal 7 5 2 4 4" xfId="3637" xr:uid="{E1AD5988-5748-4FA8-B125-25B546568488}"/>
    <cellStyle name="Normal 7 5 2 5" xfId="3638" xr:uid="{FEE200D8-6BBF-42EC-97C9-B3721D734973}"/>
    <cellStyle name="Normal 7 5 2 5 2" xfId="3639" xr:uid="{1F590946-1A3C-4EFF-A4A0-79BE2BA40E8A}"/>
    <cellStyle name="Normal 7 5 2 5 3" xfId="3640" xr:uid="{4E3DF86B-06CE-4ABB-9260-5A74A56C7AE6}"/>
    <cellStyle name="Normal 7 5 2 5 4" xfId="3641" xr:uid="{E851524E-046D-4E73-9668-33E70C473CAE}"/>
    <cellStyle name="Normal 7 5 2 6" xfId="3642" xr:uid="{444F27CD-4390-4BB3-84B4-07E826F39967}"/>
    <cellStyle name="Normal 7 5 2 7" xfId="3643" xr:uid="{F10616C1-E7F2-499B-9E8C-C18D74560A89}"/>
    <cellStyle name="Normal 7 5 2 8" xfId="3644" xr:uid="{029B6733-F940-49D5-81E1-CB09F0EAD0D4}"/>
    <cellStyle name="Normal 7 5 3" xfId="368" xr:uid="{70E2EDD4-8222-4055-B03D-703F788941A0}"/>
    <cellStyle name="Normal 7 5 3 2" xfId="740" xr:uid="{AAE89617-75FF-4E76-B686-3DF22B053EB6}"/>
    <cellStyle name="Normal 7 5 3 2 2" xfId="741" xr:uid="{17F081B5-008B-4AAC-A21F-011002E86FDC}"/>
    <cellStyle name="Normal 7 5 3 2 3" xfId="3645" xr:uid="{387D9E82-F085-4DFB-A1D0-118CEE621CBE}"/>
    <cellStyle name="Normal 7 5 3 2 4" xfId="3646" xr:uid="{1DCBE68D-074A-4D09-AF77-10C913CF4DED}"/>
    <cellStyle name="Normal 7 5 3 3" xfId="742" xr:uid="{E5B9BA7B-9A14-468B-AA89-63400107B0D3}"/>
    <cellStyle name="Normal 7 5 3 3 2" xfId="3647" xr:uid="{D258F6AA-B2C1-495D-8C57-93B967024369}"/>
    <cellStyle name="Normal 7 5 3 3 3" xfId="3648" xr:uid="{96CBABBC-2EF0-4EFD-A915-B40AC9E412C3}"/>
    <cellStyle name="Normal 7 5 3 3 4" xfId="3649" xr:uid="{BC919F48-00AF-43B2-84AE-E6D56C94AFAC}"/>
    <cellStyle name="Normal 7 5 3 4" xfId="3650" xr:uid="{05513BA2-3D78-483E-9C9E-DC01DA53BD3D}"/>
    <cellStyle name="Normal 7 5 3 5" xfId="3651" xr:uid="{CD8274FD-6111-4E22-9699-B00AF10CD609}"/>
    <cellStyle name="Normal 7 5 3 6" xfId="3652" xr:uid="{F9C59A41-D7C1-4404-ADD1-D6AB996CD744}"/>
    <cellStyle name="Normal 7 5 4" xfId="369" xr:uid="{454F5EFF-AF9C-4620-9711-F1CE8C45A8B5}"/>
    <cellStyle name="Normal 7 5 4 2" xfId="743" xr:uid="{91BAC3BA-0503-4FEC-9B51-49F05EA6DFC2}"/>
    <cellStyle name="Normal 7 5 4 2 2" xfId="3653" xr:uid="{A7E92AE0-9E16-4AF5-8BB3-87978011D241}"/>
    <cellStyle name="Normal 7 5 4 2 3" xfId="3654" xr:uid="{A2B32B4A-E1F8-4A5A-A6CA-949E487AD2C3}"/>
    <cellStyle name="Normal 7 5 4 2 4" xfId="3655" xr:uid="{6100C687-80A8-4C35-B9FA-412A3D824104}"/>
    <cellStyle name="Normal 7 5 4 3" xfId="3656" xr:uid="{A14044DB-A4AD-4BA6-BD91-7C8A832D60BD}"/>
    <cellStyle name="Normal 7 5 4 4" xfId="3657" xr:uid="{C8FFF442-8D1C-4377-A30F-3F7BFB77DEFC}"/>
    <cellStyle name="Normal 7 5 4 5" xfId="3658" xr:uid="{581B1D6B-4C43-463F-9A2A-62F39F580170}"/>
    <cellStyle name="Normal 7 5 5" xfId="744" xr:uid="{0DFE784C-70CC-405A-841A-2B9B1398B3E0}"/>
    <cellStyle name="Normal 7 5 5 2" xfId="3659" xr:uid="{57D948A0-D7E0-4713-B881-77866CEDA8B3}"/>
    <cellStyle name="Normal 7 5 5 3" xfId="3660" xr:uid="{D99DB18C-FF17-4072-9B9F-D869F809A367}"/>
    <cellStyle name="Normal 7 5 5 4" xfId="3661" xr:uid="{20D15D14-C8BA-4906-B759-001413E82A3B}"/>
    <cellStyle name="Normal 7 5 6" xfId="3662" xr:uid="{5F673865-A05F-4C0A-832C-FFB7B205F3F1}"/>
    <cellStyle name="Normal 7 5 6 2" xfId="3663" xr:uid="{892ECFFB-1243-46B1-A5A8-1024FABC99C8}"/>
    <cellStyle name="Normal 7 5 6 3" xfId="3664" xr:uid="{6C9163D8-6F3C-457C-9265-36235F2F0BB8}"/>
    <cellStyle name="Normal 7 5 6 4" xfId="3665" xr:uid="{F5A101D0-00C5-47E4-AF9F-E7687F90DD1F}"/>
    <cellStyle name="Normal 7 5 7" xfId="3666" xr:uid="{479C20A7-E1D8-4C14-9D34-7458363AABCE}"/>
    <cellStyle name="Normal 7 5 8" xfId="3667" xr:uid="{E0BF2EE6-9CDA-46B9-AE57-818928292261}"/>
    <cellStyle name="Normal 7 5 9" xfId="3668" xr:uid="{F80BB0A5-EC6C-4A85-95E5-A12B250D79E1}"/>
    <cellStyle name="Normal 7 6" xfId="145" xr:uid="{49D3F730-A160-47CB-8414-F4C26046FE65}"/>
    <cellStyle name="Normal 7 6 2" xfId="370" xr:uid="{0ABC7D0B-6D77-476C-82D9-64093E0B889F}"/>
    <cellStyle name="Normal 7 6 2 2" xfId="745" xr:uid="{FF512834-37EF-4FB8-BD48-1C8B2C6067B8}"/>
    <cellStyle name="Normal 7 6 2 2 2" xfId="1946" xr:uid="{FD07440E-C2AA-4665-8E7B-44DB0F17563F}"/>
    <cellStyle name="Normal 7 6 2 2 2 2" xfId="1947" xr:uid="{AB10BF2D-64D0-4246-8FF4-4155C909A7C3}"/>
    <cellStyle name="Normal 7 6 2 2 3" xfId="1948" xr:uid="{EAD24C35-2309-4A56-9368-ACC60D23B739}"/>
    <cellStyle name="Normal 7 6 2 2 4" xfId="3669" xr:uid="{6F6DB7B1-C1A5-471B-8CEF-8DD43C226DF2}"/>
    <cellStyle name="Normal 7 6 2 3" xfId="1949" xr:uid="{199615BF-93EC-4579-945E-A51733157DB9}"/>
    <cellStyle name="Normal 7 6 2 3 2" xfId="1950" xr:uid="{00AFC4C8-4F32-4FCD-A51F-E58FB76CE53A}"/>
    <cellStyle name="Normal 7 6 2 3 3" xfId="3670" xr:uid="{8B78CC0D-827B-4C4C-986B-6939E0A4E76F}"/>
    <cellStyle name="Normal 7 6 2 3 4" xfId="3671" xr:uid="{A01E7983-4154-4416-978D-D4B33C95DFF4}"/>
    <cellStyle name="Normal 7 6 2 4" xfId="1951" xr:uid="{F47DAD5F-1EE8-48E1-A12B-9FA019861C59}"/>
    <cellStyle name="Normal 7 6 2 5" xfId="3672" xr:uid="{B9870BE6-07D3-4FA0-8174-54AD91CBD843}"/>
    <cellStyle name="Normal 7 6 2 6" xfId="3673" xr:uid="{649BABA5-43E9-403D-9CA7-5C76D6B46FF3}"/>
    <cellStyle name="Normal 7 6 3" xfId="746" xr:uid="{A179410A-E2FD-4BE2-BE3A-0F85076D535A}"/>
    <cellStyle name="Normal 7 6 3 2" xfId="1952" xr:uid="{E519F04D-601C-415F-A5DD-A4FE8E1134B7}"/>
    <cellStyle name="Normal 7 6 3 2 2" xfId="1953" xr:uid="{5F4A87E4-DAE8-4E8A-AB67-CE5544896A29}"/>
    <cellStyle name="Normal 7 6 3 2 3" xfId="3674" xr:uid="{8B070631-D27D-41D7-B03D-CFA6D34EB46C}"/>
    <cellStyle name="Normal 7 6 3 2 4" xfId="3675" xr:uid="{9819D091-2246-4DDF-9222-F9D449C06A33}"/>
    <cellStyle name="Normal 7 6 3 3" xfId="1954" xr:uid="{9BF49FE0-FC45-4DD5-9229-E0D0FA853433}"/>
    <cellStyle name="Normal 7 6 3 4" xfId="3676" xr:uid="{8751F118-1A62-4441-B823-4E127EB196F7}"/>
    <cellStyle name="Normal 7 6 3 5" xfId="3677" xr:uid="{E0310393-7FE0-432E-B788-E6D9394D745D}"/>
    <cellStyle name="Normal 7 6 4" xfId="1955" xr:uid="{2397A5DA-A074-4416-9C59-BBC17E2933D3}"/>
    <cellStyle name="Normal 7 6 4 2" xfId="1956" xr:uid="{1BD45BE2-CCA2-4542-A70A-586FF603FBB3}"/>
    <cellStyle name="Normal 7 6 4 3" xfId="3678" xr:uid="{CA43CCCD-BB82-4E46-B381-72A81400A5F7}"/>
    <cellStyle name="Normal 7 6 4 4" xfId="3679" xr:uid="{AB462E75-7B77-437C-8F08-ECE5C630DA74}"/>
    <cellStyle name="Normal 7 6 5" xfId="1957" xr:uid="{5FD462A2-64F0-48B4-8033-2853DCCC1F1A}"/>
    <cellStyle name="Normal 7 6 5 2" xfId="3680" xr:uid="{1037AAA8-0BC5-4522-B77F-E55E03E8409C}"/>
    <cellStyle name="Normal 7 6 5 3" xfId="3681" xr:uid="{C4AE24B3-498E-4263-B492-3E1A572EA4C6}"/>
    <cellStyle name="Normal 7 6 5 4" xfId="3682" xr:uid="{E738983D-4EBC-4A47-8516-49E23D390A86}"/>
    <cellStyle name="Normal 7 6 6" xfId="3683" xr:uid="{DA453160-6552-44A8-8277-B878C727293C}"/>
    <cellStyle name="Normal 7 6 7" xfId="3684" xr:uid="{E21FAC4D-C058-4458-978C-297D7EEF6743}"/>
    <cellStyle name="Normal 7 6 8" xfId="3685" xr:uid="{1D542339-6B3A-4C9F-823E-0AB1C0179DE3}"/>
    <cellStyle name="Normal 7 7" xfId="371" xr:uid="{2331A304-C8DE-47F8-B240-AEBCC1174D63}"/>
    <cellStyle name="Normal 7 7 2" xfId="747" xr:uid="{0415D477-65DF-4505-BA7D-9D8E087FF859}"/>
    <cellStyle name="Normal 7 7 2 2" xfId="748" xr:uid="{8CE2AE15-2CF2-4AF1-9DC1-8936C4DEE490}"/>
    <cellStyle name="Normal 7 7 2 2 2" xfId="1958" xr:uid="{1A9B5BA6-DB64-4411-9610-0888DFBFCBF6}"/>
    <cellStyle name="Normal 7 7 2 2 3" xfId="3686" xr:uid="{4D194FD4-5CFA-47AB-8AAA-FFE46B8C21B1}"/>
    <cellStyle name="Normal 7 7 2 2 4" xfId="3687" xr:uid="{3A96943F-E8A9-4B05-85C0-597E08474C0A}"/>
    <cellStyle name="Normal 7 7 2 3" xfId="1959" xr:uid="{00C0EAB2-9F80-4CAC-8F07-C315C347FD92}"/>
    <cellStyle name="Normal 7 7 2 4" xfId="3688" xr:uid="{C8442B1F-838F-4735-A3A6-058E65E2CA45}"/>
    <cellStyle name="Normal 7 7 2 5" xfId="3689" xr:uid="{7B00F2C8-DB14-49EA-ADC4-F89988FE9979}"/>
    <cellStyle name="Normal 7 7 3" xfId="749" xr:uid="{AAA4F406-A496-4246-9F81-A8C44C34CEE0}"/>
    <cellStyle name="Normal 7 7 3 2" xfId="1960" xr:uid="{9DD7D8BD-4D56-45F9-9BB5-9AB25E9D05C1}"/>
    <cellStyle name="Normal 7 7 3 3" xfId="3690" xr:uid="{B06F85C8-188B-443D-9DA4-0BA201D83E42}"/>
    <cellStyle name="Normal 7 7 3 4" xfId="3691" xr:uid="{F3B1EED8-F35A-4F0D-B79A-28093BB8ACE4}"/>
    <cellStyle name="Normal 7 7 4" xfId="1961" xr:uid="{525B32EA-2F50-49CA-B1C9-2AF72FBAADDB}"/>
    <cellStyle name="Normal 7 7 4 2" xfId="3692" xr:uid="{6BAA1889-EA41-4237-BE90-835A7931DC2C}"/>
    <cellStyle name="Normal 7 7 4 3" xfId="3693" xr:uid="{408F35AC-A3DF-493F-9FFB-750F2FDF99B8}"/>
    <cellStyle name="Normal 7 7 4 4" xfId="3694" xr:uid="{C7CCCE60-C676-44FF-9D33-5999CFA77609}"/>
    <cellStyle name="Normal 7 7 5" xfId="3695" xr:uid="{8B554D29-8785-4625-98C4-0C1B22A6C521}"/>
    <cellStyle name="Normal 7 7 6" xfId="3696" xr:uid="{F35222F8-4FC6-48D9-ABC6-65B8C4995260}"/>
    <cellStyle name="Normal 7 7 7" xfId="3697" xr:uid="{F9B74040-54C2-442B-AC9B-5DC4B0B46030}"/>
    <cellStyle name="Normal 7 8" xfId="372" xr:uid="{DB3C360B-1328-4E46-9C33-34F93DE53397}"/>
    <cellStyle name="Normal 7 8 2" xfId="750" xr:uid="{03CA54B7-9009-4F37-96A7-D8F74235C1AF}"/>
    <cellStyle name="Normal 7 8 2 2" xfId="1962" xr:uid="{FD1E2997-C83F-47C1-8B67-C6EFC30AB7EB}"/>
    <cellStyle name="Normal 7 8 2 3" xfId="3698" xr:uid="{37E08611-A0E1-4556-BABB-83DA76F02A0D}"/>
    <cellStyle name="Normal 7 8 2 4" xfId="3699" xr:uid="{9AB2D451-5A8B-4C75-8A60-08B246ED59C7}"/>
    <cellStyle name="Normal 7 8 3" xfId="1963" xr:uid="{C279DED5-4037-4D5C-ACE8-FDE92D4ABF7D}"/>
    <cellStyle name="Normal 7 8 3 2" xfId="3700" xr:uid="{50EB681C-3F47-4C8F-A218-C336D513642B}"/>
    <cellStyle name="Normal 7 8 3 3" xfId="3701" xr:uid="{E2FC2DFF-49E7-4D2E-9EA7-EE3F88A105F4}"/>
    <cellStyle name="Normal 7 8 3 4" xfId="3702" xr:uid="{6736FE1B-FFFF-45D4-8089-B3BF01B5D54D}"/>
    <cellStyle name="Normal 7 8 4" xfId="3703" xr:uid="{9EC60DCE-BFAC-48FD-AEE5-E8917467F2F2}"/>
    <cellStyle name="Normal 7 8 5" xfId="3704" xr:uid="{C335C4A3-463E-4E64-A0E5-959A39E0A723}"/>
    <cellStyle name="Normal 7 8 6" xfId="3705" xr:uid="{7A8862CB-77F1-4782-ABCF-F7DFA310CD8C}"/>
    <cellStyle name="Normal 7 9" xfId="373" xr:uid="{158B909B-D7D3-45C1-8683-02A6B1C72EB5}"/>
    <cellStyle name="Normal 7 9 2" xfId="1964" xr:uid="{9DD647A4-B887-41BC-B0D1-07D191D6E083}"/>
    <cellStyle name="Normal 7 9 2 2" xfId="3706" xr:uid="{46C1BFA5-DD47-4BD8-A595-3C9351A6E445}"/>
    <cellStyle name="Normal 7 9 2 2 2" xfId="4408" xr:uid="{696898E7-E8D8-45F8-8724-09B22D8107AE}"/>
    <cellStyle name="Normal 7 9 2 2 3" xfId="4687" xr:uid="{534BF0D8-FF14-456D-8B66-8DD98BE9883E}"/>
    <cellStyle name="Normal 7 9 2 3" xfId="3707" xr:uid="{FF2D9308-3942-48CF-A22C-83D302A989A5}"/>
    <cellStyle name="Normal 7 9 2 4" xfId="3708" xr:uid="{A68551A2-B786-4DC3-AD7A-84851466E01E}"/>
    <cellStyle name="Normal 7 9 3" xfId="3709" xr:uid="{922D144C-1108-4A14-B8D0-0B328A854172}"/>
    <cellStyle name="Normal 7 9 4" xfId="3710" xr:uid="{80C324F1-D692-43EC-8D38-EC48AAD43964}"/>
    <cellStyle name="Normal 7 9 4 2" xfId="4578" xr:uid="{D9EE3DE2-A411-4B73-8A00-FD9E51FEC419}"/>
    <cellStyle name="Normal 7 9 4 3" xfId="4688" xr:uid="{0428FD95-4D91-429C-85F5-71F1423BB9D4}"/>
    <cellStyle name="Normal 7 9 4 4" xfId="4607" xr:uid="{814A39A2-F3E2-4832-B40D-0D623A215358}"/>
    <cellStyle name="Normal 7 9 5" xfId="3711" xr:uid="{3AC239A9-F9E3-489E-A119-B4ABCAB5F74B}"/>
    <cellStyle name="Normal 8" xfId="146" xr:uid="{F7518697-10F0-4D07-B511-C7A94C562BEE}"/>
    <cellStyle name="Normal 8 10" xfId="1965" xr:uid="{A0FE3C86-0172-4262-A2D3-411FFF8BADA2}"/>
    <cellStyle name="Normal 8 10 2" xfId="3712" xr:uid="{E9AEFF10-1189-4E94-BFD6-923B2899EE0C}"/>
    <cellStyle name="Normal 8 10 3" xfId="3713" xr:uid="{D532029E-C682-48F2-9C2A-84D9D544BD6E}"/>
    <cellStyle name="Normal 8 10 4" xfId="3714" xr:uid="{C3038665-6778-4C4D-ADE7-AB601C1C6D5A}"/>
    <cellStyle name="Normal 8 11" xfId="3715" xr:uid="{3BB91B0B-7803-4010-B55A-840F083D49B8}"/>
    <cellStyle name="Normal 8 11 2" xfId="3716" xr:uid="{B124592D-7C58-41B3-BD16-8C2E235CC00B}"/>
    <cellStyle name="Normal 8 11 3" xfId="3717" xr:uid="{5C045D56-E490-4500-AEAB-579E2F5DB5C0}"/>
    <cellStyle name="Normal 8 11 4" xfId="3718" xr:uid="{014661E5-C023-470B-818C-9185D1C6FB92}"/>
    <cellStyle name="Normal 8 12" xfId="3719" xr:uid="{128768E2-80B5-4297-A115-F0A9BE0E2DD9}"/>
    <cellStyle name="Normal 8 12 2" xfId="3720" xr:uid="{E3500D8E-C945-4228-8F24-9826B1E7E191}"/>
    <cellStyle name="Normal 8 13" xfId="3721" xr:uid="{A1326069-F2FA-4599-997D-9F6C5B65E895}"/>
    <cellStyle name="Normal 8 14" xfId="3722" xr:uid="{5B5C068C-E9BB-4046-8A37-0D3B6157DA79}"/>
    <cellStyle name="Normal 8 15" xfId="3723" xr:uid="{3138655A-34B7-4630-B47B-CF3F26C6FB4B}"/>
    <cellStyle name="Normal 8 2" xfId="147" xr:uid="{E12A4BD3-AF17-409B-B27E-D960E4E17C0C}"/>
    <cellStyle name="Normal 8 2 10" xfId="3724" xr:uid="{9EC123D3-DB05-401C-88E4-03391497B24F}"/>
    <cellStyle name="Normal 8 2 11" xfId="3725" xr:uid="{CA3528C2-C70C-448E-90F1-A38B025EF6B9}"/>
    <cellStyle name="Normal 8 2 2" xfId="148" xr:uid="{6F446E76-2019-48B6-9224-D7E7EFC8E8EE}"/>
    <cellStyle name="Normal 8 2 2 2" xfId="149" xr:uid="{C4630F20-CE8E-4BAB-9D33-3546978D5097}"/>
    <cellStyle name="Normal 8 2 2 2 2" xfId="374" xr:uid="{2BB0E4A2-D68F-4205-BEFA-E7E9DD61AA9A}"/>
    <cellStyle name="Normal 8 2 2 2 2 2" xfId="751" xr:uid="{EC0314D3-72F2-424D-8E02-9949291474BD}"/>
    <cellStyle name="Normal 8 2 2 2 2 2 2" xfId="752" xr:uid="{F0BF95C7-E08D-442F-9AD1-E044CE594E24}"/>
    <cellStyle name="Normal 8 2 2 2 2 2 2 2" xfId="1966" xr:uid="{575B7F34-9D0C-464E-AD2B-3A6C921FC3BC}"/>
    <cellStyle name="Normal 8 2 2 2 2 2 2 2 2" xfId="1967" xr:uid="{D9E7AE54-637F-45C9-AA4B-D722D608A8E9}"/>
    <cellStyle name="Normal 8 2 2 2 2 2 2 3" xfId="1968" xr:uid="{72F59231-492E-48BC-ADBC-401AFD2FF629}"/>
    <cellStyle name="Normal 8 2 2 2 2 2 3" xfId="1969" xr:uid="{64917751-D08F-49D8-991E-E6C372DBC3F2}"/>
    <cellStyle name="Normal 8 2 2 2 2 2 3 2" xfId="1970" xr:uid="{6428EC1D-58F3-4EA6-95FD-5838F978D9FD}"/>
    <cellStyle name="Normal 8 2 2 2 2 2 4" xfId="1971" xr:uid="{5291E035-454A-4E0D-AD3C-DEB93900C0B7}"/>
    <cellStyle name="Normal 8 2 2 2 2 3" xfId="753" xr:uid="{952981D6-FA5E-4210-BC83-DCE414F6FC30}"/>
    <cellStyle name="Normal 8 2 2 2 2 3 2" xfId="1972" xr:uid="{61BB2B63-4170-4219-9E7F-713952E44148}"/>
    <cellStyle name="Normal 8 2 2 2 2 3 2 2" xfId="1973" xr:uid="{A281207E-AA9B-444C-8464-29FC57DD5460}"/>
    <cellStyle name="Normal 8 2 2 2 2 3 3" xfId="1974" xr:uid="{C546298B-E28F-4121-B801-2A30AA37A96E}"/>
    <cellStyle name="Normal 8 2 2 2 2 3 4" xfId="3726" xr:uid="{81A5FFF1-7475-4A2A-913A-1862313F14F7}"/>
    <cellStyle name="Normal 8 2 2 2 2 4" xfId="1975" xr:uid="{913BDB3A-F09F-461E-80E9-383C205D78AC}"/>
    <cellStyle name="Normal 8 2 2 2 2 4 2" xfId="1976" xr:uid="{F46489CC-37A6-49AD-97E9-10212C1AC5B0}"/>
    <cellStyle name="Normal 8 2 2 2 2 5" xfId="1977" xr:uid="{E16D77B7-127C-4EC6-898B-B4E0A8CB554B}"/>
    <cellStyle name="Normal 8 2 2 2 2 6" xfId="3727" xr:uid="{4CB2EF1A-67C8-4C1E-B494-D686785E2EF3}"/>
    <cellStyle name="Normal 8 2 2 2 3" xfId="375" xr:uid="{03C33D7C-58C7-4E10-995E-D4E26FD2DE00}"/>
    <cellStyle name="Normal 8 2 2 2 3 2" xfId="754" xr:uid="{83C1C2AD-033C-429A-9DEF-A3F19BAA419F}"/>
    <cellStyle name="Normal 8 2 2 2 3 2 2" xfId="755" xr:uid="{3B0F81C8-6AD9-45FD-9D27-7E4947898B75}"/>
    <cellStyle name="Normal 8 2 2 2 3 2 2 2" xfId="1978" xr:uid="{16A0B801-6CDF-4C40-9250-6F5553A11F85}"/>
    <cellStyle name="Normal 8 2 2 2 3 2 2 2 2" xfId="1979" xr:uid="{83A0F329-3A0C-415E-81A8-972B39F7CC4F}"/>
    <cellStyle name="Normal 8 2 2 2 3 2 2 3" xfId="1980" xr:uid="{7C936966-7661-4F59-9AE4-FF941B57FDF8}"/>
    <cellStyle name="Normal 8 2 2 2 3 2 3" xfId="1981" xr:uid="{A3E970A8-AFD8-4213-9614-087871ADA9BD}"/>
    <cellStyle name="Normal 8 2 2 2 3 2 3 2" xfId="1982" xr:uid="{77F788EB-68BF-49DF-B2E2-96DD24F21D15}"/>
    <cellStyle name="Normal 8 2 2 2 3 2 4" xfId="1983" xr:uid="{E5B7A19F-A1DB-4828-8861-2F1190367B28}"/>
    <cellStyle name="Normal 8 2 2 2 3 3" xfId="756" xr:uid="{E1839CBA-A25A-40DF-98C3-EC299EB3133D}"/>
    <cellStyle name="Normal 8 2 2 2 3 3 2" xfId="1984" xr:uid="{3DAB247A-AB66-43E0-A9AE-AB5809C1B2F4}"/>
    <cellStyle name="Normal 8 2 2 2 3 3 2 2" xfId="1985" xr:uid="{91464D45-BB45-4977-B4D9-249AFC3D7835}"/>
    <cellStyle name="Normal 8 2 2 2 3 3 3" xfId="1986" xr:uid="{6FA94636-F8E4-41EE-85BA-C179B30123D7}"/>
    <cellStyle name="Normal 8 2 2 2 3 4" xfId="1987" xr:uid="{50A257E5-421C-4537-BCF2-AC795378C0A4}"/>
    <cellStyle name="Normal 8 2 2 2 3 4 2" xfId="1988" xr:uid="{E91C6C06-9B58-4753-953A-4996273DAB64}"/>
    <cellStyle name="Normal 8 2 2 2 3 5" xfId="1989" xr:uid="{2FE1DB3F-6220-4683-B193-612DDBDF3B8D}"/>
    <cellStyle name="Normal 8 2 2 2 4" xfId="757" xr:uid="{9A5F68B3-A21E-4202-8FE8-432445D1B842}"/>
    <cellStyle name="Normal 8 2 2 2 4 2" xfId="758" xr:uid="{6B744D66-72A7-48B6-B1DF-8151E8A2BD58}"/>
    <cellStyle name="Normal 8 2 2 2 4 2 2" xfId="1990" xr:uid="{7ABF94E8-B44F-495C-9348-F7289A1F165E}"/>
    <cellStyle name="Normal 8 2 2 2 4 2 2 2" xfId="1991" xr:uid="{C976FA30-1789-4D72-9A8F-C2510E3BF851}"/>
    <cellStyle name="Normal 8 2 2 2 4 2 3" xfId="1992" xr:uid="{8409C703-1943-475B-A238-8D9F397096F9}"/>
    <cellStyle name="Normal 8 2 2 2 4 3" xfId="1993" xr:uid="{0CEFCD40-C1FF-4962-9292-6206084B1E67}"/>
    <cellStyle name="Normal 8 2 2 2 4 3 2" xfId="1994" xr:uid="{9CC93C0E-6E76-4E6A-84FE-1FFB41263021}"/>
    <cellStyle name="Normal 8 2 2 2 4 4" xfId="1995" xr:uid="{38A55869-F8EE-427C-AED8-D7F3A8C3DE73}"/>
    <cellStyle name="Normal 8 2 2 2 5" xfId="759" xr:uid="{2407D722-BFE3-4011-B95C-F28A87C11767}"/>
    <cellStyle name="Normal 8 2 2 2 5 2" xfId="1996" xr:uid="{B13B885F-7484-4D3A-B351-8FE046FB7A6F}"/>
    <cellStyle name="Normal 8 2 2 2 5 2 2" xfId="1997" xr:uid="{ABE36D3A-A08C-4D6C-B2D8-F939B7D58A9C}"/>
    <cellStyle name="Normal 8 2 2 2 5 3" xfId="1998" xr:uid="{0434C3C6-D3D8-4D62-9C4A-E68C0928E77B}"/>
    <cellStyle name="Normal 8 2 2 2 5 4" xfId="3728" xr:uid="{9E7D0799-B7E6-4A23-95DF-CC012F52F879}"/>
    <cellStyle name="Normal 8 2 2 2 6" xfId="1999" xr:uid="{6AAD80E9-EB8E-4AC0-A5D8-11B43318D6E5}"/>
    <cellStyle name="Normal 8 2 2 2 6 2" xfId="2000" xr:uid="{76F93227-3331-4B4B-9187-72FEB421B5B9}"/>
    <cellStyle name="Normal 8 2 2 2 7" xfId="2001" xr:uid="{7B5E4E93-000C-4DEE-AEA9-74ABAE360C5D}"/>
    <cellStyle name="Normal 8 2 2 2 8" xfId="3729" xr:uid="{85A9D568-B447-4C19-92B2-42C0505047AF}"/>
    <cellStyle name="Normal 8 2 2 3" xfId="376" xr:uid="{460877FB-7473-41BE-BCBF-5AFB750E047E}"/>
    <cellStyle name="Normal 8 2 2 3 2" xfId="760" xr:uid="{F2BCCB89-C637-49B7-B9C0-3DE9FC6975F0}"/>
    <cellStyle name="Normal 8 2 2 3 2 2" xfId="761" xr:uid="{CE46F741-DBCE-4102-AFD9-D2C4FA6C8AEC}"/>
    <cellStyle name="Normal 8 2 2 3 2 2 2" xfId="2002" xr:uid="{7CF78B44-34C9-4E5F-994E-79DA31FCB6D6}"/>
    <cellStyle name="Normal 8 2 2 3 2 2 2 2" xfId="2003" xr:uid="{551EE237-5AB2-4121-A9C9-82626BAAA31B}"/>
    <cellStyle name="Normal 8 2 2 3 2 2 3" xfId="2004" xr:uid="{8AD29AA3-460B-4B88-9172-C07C4FDF1916}"/>
    <cellStyle name="Normal 8 2 2 3 2 3" xfId="2005" xr:uid="{509A3167-2660-4A36-97EF-C76AE051A13F}"/>
    <cellStyle name="Normal 8 2 2 3 2 3 2" xfId="2006" xr:uid="{2B1236D9-CD0C-46D9-8A6D-D05089F8E6F5}"/>
    <cellStyle name="Normal 8 2 2 3 2 4" xfId="2007" xr:uid="{72BF4BD6-9272-48A1-853D-9D3DB4B3F715}"/>
    <cellStyle name="Normal 8 2 2 3 3" xfId="762" xr:uid="{7526B0DF-4329-4D6F-AB3B-94500E6BAF82}"/>
    <cellStyle name="Normal 8 2 2 3 3 2" xfId="2008" xr:uid="{A4C46A5A-A895-4B3C-A22F-9AE826F3F5E1}"/>
    <cellStyle name="Normal 8 2 2 3 3 2 2" xfId="2009" xr:uid="{D46272D2-642F-449F-8EEA-881196C8FA74}"/>
    <cellStyle name="Normal 8 2 2 3 3 3" xfId="2010" xr:uid="{8FABFBEC-8EAA-468B-A3D6-ACFB21B576D6}"/>
    <cellStyle name="Normal 8 2 2 3 3 4" xfId="3730" xr:uid="{95B1951E-0048-4801-9043-0A7FB0C89756}"/>
    <cellStyle name="Normal 8 2 2 3 4" xfId="2011" xr:uid="{10BAF503-E9B5-4601-948E-23A781C52665}"/>
    <cellStyle name="Normal 8 2 2 3 4 2" xfId="2012" xr:uid="{663E68ED-FC3B-4CB9-89C8-15FAC63B623F}"/>
    <cellStyle name="Normal 8 2 2 3 5" xfId="2013" xr:uid="{9F813E20-F153-4F76-B8EE-A476C439D120}"/>
    <cellStyle name="Normal 8 2 2 3 6" xfId="3731" xr:uid="{5E82346E-A971-4763-B69E-63EC62118156}"/>
    <cellStyle name="Normal 8 2 2 4" xfId="377" xr:uid="{9295D7B7-56A3-4F94-ABC7-49A800E88EC4}"/>
    <cellStyle name="Normal 8 2 2 4 2" xfId="763" xr:uid="{9BAB769B-F9EB-4383-B985-D0CAB86B8AFE}"/>
    <cellStyle name="Normal 8 2 2 4 2 2" xfId="764" xr:uid="{26B41C07-96FD-4D3D-8E24-3F1DF6BF9540}"/>
    <cellStyle name="Normal 8 2 2 4 2 2 2" xfId="2014" xr:uid="{93B79883-24FA-4E7B-93E1-B160D659F2D3}"/>
    <cellStyle name="Normal 8 2 2 4 2 2 2 2" xfId="2015" xr:uid="{405DA7A4-3FCB-42D6-898F-315C3417C485}"/>
    <cellStyle name="Normal 8 2 2 4 2 2 3" xfId="2016" xr:uid="{5F85B68C-F792-4220-B54F-A5EE9E067429}"/>
    <cellStyle name="Normal 8 2 2 4 2 3" xfId="2017" xr:uid="{CA0F9700-9D72-427C-B76F-EAD2FF2B543F}"/>
    <cellStyle name="Normal 8 2 2 4 2 3 2" xfId="2018" xr:uid="{C82765ED-3F48-4EFB-A1CF-A6EC45602843}"/>
    <cellStyle name="Normal 8 2 2 4 2 4" xfId="2019" xr:uid="{A6A16E0A-97C9-4E5F-8DC4-B472302A7B4C}"/>
    <cellStyle name="Normal 8 2 2 4 3" xfId="765" xr:uid="{C6466738-D8B6-4292-870D-4BDC3E126DB9}"/>
    <cellStyle name="Normal 8 2 2 4 3 2" xfId="2020" xr:uid="{160264AA-20D7-46B8-B02B-3FB52CB46112}"/>
    <cellStyle name="Normal 8 2 2 4 3 2 2" xfId="2021" xr:uid="{423C48C5-687D-49FD-82C0-4C67581F32E7}"/>
    <cellStyle name="Normal 8 2 2 4 3 3" xfId="2022" xr:uid="{1D15B21F-C37F-44FF-B609-B39ECDC4C060}"/>
    <cellStyle name="Normal 8 2 2 4 4" xfId="2023" xr:uid="{2D5DE84C-5174-4191-AC31-2396FFE47826}"/>
    <cellStyle name="Normal 8 2 2 4 4 2" xfId="2024" xr:uid="{714A4923-5968-4EFD-A145-EEB2DFD20345}"/>
    <cellStyle name="Normal 8 2 2 4 5" xfId="2025" xr:uid="{5841093D-1BF5-4028-B7B0-35E75C18F0D2}"/>
    <cellStyle name="Normal 8 2 2 5" xfId="378" xr:uid="{8C1BAFBD-1334-42C9-840B-4F1661622D2D}"/>
    <cellStyle name="Normal 8 2 2 5 2" xfId="766" xr:uid="{2CB115FF-8272-44E1-889D-BE927760E506}"/>
    <cellStyle name="Normal 8 2 2 5 2 2" xfId="2026" xr:uid="{1664E7DA-C04D-4223-B6D4-238ABEFBC863}"/>
    <cellStyle name="Normal 8 2 2 5 2 2 2" xfId="2027" xr:uid="{BD1AB311-D2C2-4175-A4B0-EE877A8925EA}"/>
    <cellStyle name="Normal 8 2 2 5 2 3" xfId="2028" xr:uid="{53CC2AC7-7F91-4219-93CA-261A03A021CD}"/>
    <cellStyle name="Normal 8 2 2 5 3" xfId="2029" xr:uid="{9A4A1293-CC88-496F-B38A-4266F2065D02}"/>
    <cellStyle name="Normal 8 2 2 5 3 2" xfId="2030" xr:uid="{3C31597C-49C4-43A8-9BBD-2D641C14A76E}"/>
    <cellStyle name="Normal 8 2 2 5 4" xfId="2031" xr:uid="{6C6FE3E8-CC08-4078-BC00-ED8076B75064}"/>
    <cellStyle name="Normal 8 2 2 6" xfId="767" xr:uid="{48F4D1CC-A3D7-49B3-A345-8D5179669B4D}"/>
    <cellStyle name="Normal 8 2 2 6 2" xfId="2032" xr:uid="{F8E008A5-F99B-43B3-82B1-3E6A86CA0BBD}"/>
    <cellStyle name="Normal 8 2 2 6 2 2" xfId="2033" xr:uid="{852D7382-8C84-4FB6-BE0F-AB13319F4797}"/>
    <cellStyle name="Normal 8 2 2 6 3" xfId="2034" xr:uid="{C965DC8E-E000-4567-9816-CF0631D59C7A}"/>
    <cellStyle name="Normal 8 2 2 6 4" xfId="3732" xr:uid="{838F0589-C51B-4E5F-8764-8D6FD386D538}"/>
    <cellStyle name="Normal 8 2 2 7" xfId="2035" xr:uid="{DA19DD44-BDEB-403B-BE6B-0D9AC9B99FEB}"/>
    <cellStyle name="Normal 8 2 2 7 2" xfId="2036" xr:uid="{DB1737F5-101D-4866-B92A-1E46F4CA87A8}"/>
    <cellStyle name="Normal 8 2 2 8" xfId="2037" xr:uid="{93680B7A-BE3E-4F55-9807-1938F8952D92}"/>
    <cellStyle name="Normal 8 2 2 9" xfId="3733" xr:uid="{2329ED01-D85F-4856-B471-50C690AE74F6}"/>
    <cellStyle name="Normal 8 2 3" xfId="150" xr:uid="{5163DA35-266C-48D9-90AC-AE2BA7649179}"/>
    <cellStyle name="Normal 8 2 3 2" xfId="151" xr:uid="{6BCC2F1E-E333-46F8-B141-841841CD82A2}"/>
    <cellStyle name="Normal 8 2 3 2 2" xfId="768" xr:uid="{3584C33B-D769-485C-A032-900D9DA0244C}"/>
    <cellStyle name="Normal 8 2 3 2 2 2" xfId="769" xr:uid="{BF6572DB-085F-42FA-B1F3-7F5803E40CEE}"/>
    <cellStyle name="Normal 8 2 3 2 2 2 2" xfId="2038" xr:uid="{7DAD993F-32A5-45E1-BE9D-5051DD25ED43}"/>
    <cellStyle name="Normal 8 2 3 2 2 2 2 2" xfId="2039" xr:uid="{0CD0EEA6-B588-4EE5-94AE-E706C7C61FE6}"/>
    <cellStyle name="Normal 8 2 3 2 2 2 3" xfId="2040" xr:uid="{EDAE47DE-743E-45D2-920D-4D746BE9E675}"/>
    <cellStyle name="Normal 8 2 3 2 2 3" xfId="2041" xr:uid="{8A585DEB-1044-480F-ACFA-27467ED62090}"/>
    <cellStyle name="Normal 8 2 3 2 2 3 2" xfId="2042" xr:uid="{FB9A7DA8-CFB1-4BB6-A71F-9CE2C7A236C9}"/>
    <cellStyle name="Normal 8 2 3 2 2 4" xfId="2043" xr:uid="{FADE6C09-173E-4DF5-A58C-F67293C6189A}"/>
    <cellStyle name="Normal 8 2 3 2 3" xfId="770" xr:uid="{F07AFD97-F4BD-48ED-9232-6A4323FD114A}"/>
    <cellStyle name="Normal 8 2 3 2 3 2" xfId="2044" xr:uid="{B933C4C5-A091-4631-9E63-7099BE813814}"/>
    <cellStyle name="Normal 8 2 3 2 3 2 2" xfId="2045" xr:uid="{3D557314-AAEC-417B-B300-F618CFC575E6}"/>
    <cellStyle name="Normal 8 2 3 2 3 3" xfId="2046" xr:uid="{D626CFC2-49F0-47E0-9444-DCA6C8AAC65C}"/>
    <cellStyle name="Normal 8 2 3 2 3 4" xfId="3734" xr:uid="{00DEF2EA-2134-4C7D-8B86-A42F4EF12DAC}"/>
    <cellStyle name="Normal 8 2 3 2 4" xfId="2047" xr:uid="{4CFB0C83-8857-41C6-A055-F444C63C9E0B}"/>
    <cellStyle name="Normal 8 2 3 2 4 2" xfId="2048" xr:uid="{F402118B-7F43-4739-BF1C-7800B54DC311}"/>
    <cellStyle name="Normal 8 2 3 2 5" xfId="2049" xr:uid="{F77DF7B3-AAC1-47F8-8DD7-D0A0C156B496}"/>
    <cellStyle name="Normal 8 2 3 2 6" xfId="3735" xr:uid="{9128E571-DAEB-4487-B82B-1A101D5DE3C8}"/>
    <cellStyle name="Normal 8 2 3 3" xfId="379" xr:uid="{094B3BDD-9315-4446-A47C-4F7853D55A34}"/>
    <cellStyle name="Normal 8 2 3 3 2" xfId="771" xr:uid="{F6CAAB76-0B6D-4057-AEDC-B79392C72FF4}"/>
    <cellStyle name="Normal 8 2 3 3 2 2" xfId="772" xr:uid="{2A2C7068-F6B2-4A24-B9E4-15006329307A}"/>
    <cellStyle name="Normal 8 2 3 3 2 2 2" xfId="2050" xr:uid="{79D8D8D0-5593-4502-89C0-DCDB1286774B}"/>
    <cellStyle name="Normal 8 2 3 3 2 2 2 2" xfId="2051" xr:uid="{141BD9D1-49F1-42B8-AC01-48E26E98F7DD}"/>
    <cellStyle name="Normal 8 2 3 3 2 2 3" xfId="2052" xr:uid="{AAB1A0F7-561B-4EA0-B582-BEA028BAE36D}"/>
    <cellStyle name="Normal 8 2 3 3 2 3" xfId="2053" xr:uid="{7C39DB5D-5368-4AF7-AE00-E772D60BC228}"/>
    <cellStyle name="Normal 8 2 3 3 2 3 2" xfId="2054" xr:uid="{9475DE24-4A0A-4054-B7BD-8EC9A55A17D3}"/>
    <cellStyle name="Normal 8 2 3 3 2 4" xfId="2055" xr:uid="{560F539A-D74F-4AE5-A826-9CF62DB491A1}"/>
    <cellStyle name="Normal 8 2 3 3 3" xfId="773" xr:uid="{2CBE0DD2-B7D8-442B-ACAC-93123EED23A1}"/>
    <cellStyle name="Normal 8 2 3 3 3 2" xfId="2056" xr:uid="{473466BB-766D-40EA-AD21-C66BD6BDA10C}"/>
    <cellStyle name="Normal 8 2 3 3 3 2 2" xfId="2057" xr:uid="{07D3B653-DC63-4DBA-9D86-00F43A8239A6}"/>
    <cellStyle name="Normal 8 2 3 3 3 3" xfId="2058" xr:uid="{30F93F5B-377A-4072-8CA2-7F378BA615C6}"/>
    <cellStyle name="Normal 8 2 3 3 4" xfId="2059" xr:uid="{F27AB809-5292-4D40-837B-2242FF3F8E30}"/>
    <cellStyle name="Normal 8 2 3 3 4 2" xfId="2060" xr:uid="{F2E2F6B7-04AC-4A5C-85D6-9CBE710258B3}"/>
    <cellStyle name="Normal 8 2 3 3 5" xfId="2061" xr:uid="{73A661D3-CCCE-4CE7-95CE-51472105FB9B}"/>
    <cellStyle name="Normal 8 2 3 4" xfId="380" xr:uid="{4E7D6820-87B1-4015-8816-B06B63AF6E22}"/>
    <cellStyle name="Normal 8 2 3 4 2" xfId="774" xr:uid="{63592ECA-4F55-481B-ACA9-B076E82B2667}"/>
    <cellStyle name="Normal 8 2 3 4 2 2" xfId="2062" xr:uid="{591D8B5A-791E-47DE-A83E-CC0900B7055D}"/>
    <cellStyle name="Normal 8 2 3 4 2 2 2" xfId="2063" xr:uid="{EBE6B070-387F-4C67-B7CB-4D896CE934F5}"/>
    <cellStyle name="Normal 8 2 3 4 2 3" xfId="2064" xr:uid="{BE9D739D-6524-4827-A89E-A6A27F6127D6}"/>
    <cellStyle name="Normal 8 2 3 4 3" xfId="2065" xr:uid="{0338AD25-39C8-484C-9BCC-A08396C770CA}"/>
    <cellStyle name="Normal 8 2 3 4 3 2" xfId="2066" xr:uid="{1E67AA11-8136-4379-9828-AFD20AD99DCC}"/>
    <cellStyle name="Normal 8 2 3 4 4" xfId="2067" xr:uid="{CCB0D1A1-51C6-4EDA-8A01-595EFE93020C}"/>
    <cellStyle name="Normal 8 2 3 5" xfId="775" xr:uid="{9DB1C0EB-FB68-4B3A-A5CD-FEE17CC54F24}"/>
    <cellStyle name="Normal 8 2 3 5 2" xfId="2068" xr:uid="{50639469-B8EE-441B-9F13-D467122E6831}"/>
    <cellStyle name="Normal 8 2 3 5 2 2" xfId="2069" xr:uid="{FEB8198B-915D-4A28-9239-7A2AA1DE689A}"/>
    <cellStyle name="Normal 8 2 3 5 3" xfId="2070" xr:uid="{7C290727-3894-48EB-A720-D27A789621B5}"/>
    <cellStyle name="Normal 8 2 3 5 4" xfId="3736" xr:uid="{0F17E15C-FFFF-4298-8692-8B8D764F89D8}"/>
    <cellStyle name="Normal 8 2 3 6" xfId="2071" xr:uid="{D201529A-97E8-4CC1-80D2-75A9339076EE}"/>
    <cellStyle name="Normal 8 2 3 6 2" xfId="2072" xr:uid="{7B896A80-A6B8-491A-8B4E-93046E68F312}"/>
    <cellStyle name="Normal 8 2 3 7" xfId="2073" xr:uid="{D4AA3CEB-D1D0-45CB-9B15-F79E4EA87D85}"/>
    <cellStyle name="Normal 8 2 3 8" xfId="3737" xr:uid="{00BE7E0B-5DDD-4215-BD2A-DC96CD24BFF1}"/>
    <cellStyle name="Normal 8 2 4" xfId="152" xr:uid="{57C9CEED-9330-4B27-81AE-0AC1DEAB225B}"/>
    <cellStyle name="Normal 8 2 4 2" xfId="449" xr:uid="{ED1869F7-88D2-4201-A2A3-63EC367C52B6}"/>
    <cellStyle name="Normal 8 2 4 2 2" xfId="776" xr:uid="{7FA19A04-0235-4FBD-B817-3E8E9A4F2D9B}"/>
    <cellStyle name="Normal 8 2 4 2 2 2" xfId="2074" xr:uid="{4B61B78F-E983-4DA9-9553-A1426D03A8EB}"/>
    <cellStyle name="Normal 8 2 4 2 2 2 2" xfId="2075" xr:uid="{D2801163-9BBB-46BF-BBAE-FB91AA592EF7}"/>
    <cellStyle name="Normal 8 2 4 2 2 3" xfId="2076" xr:uid="{6217FF95-2A52-48DB-9611-512D31A3B700}"/>
    <cellStyle name="Normal 8 2 4 2 2 4" xfId="3738" xr:uid="{F8BADD68-27D6-4A0C-BD6C-E8336D99B704}"/>
    <cellStyle name="Normal 8 2 4 2 3" xfId="2077" xr:uid="{C73A9CF1-661F-4E28-8889-BFC1101E4F79}"/>
    <cellStyle name="Normal 8 2 4 2 3 2" xfId="2078" xr:uid="{8C6F1E20-8E62-447F-9EDB-BB59CEE694E0}"/>
    <cellStyle name="Normal 8 2 4 2 4" xfId="2079" xr:uid="{5F89037C-FB7F-454C-A6E9-4A0EC2F7C02C}"/>
    <cellStyle name="Normal 8 2 4 2 5" xfId="3739" xr:uid="{75363EA7-61DB-487C-86AB-E44DDB2EC8E2}"/>
    <cellStyle name="Normal 8 2 4 3" xfId="777" xr:uid="{8A8F8EB4-E9BC-4DDD-8AD3-C3B5ED8D4300}"/>
    <cellStyle name="Normal 8 2 4 3 2" xfId="2080" xr:uid="{62C07280-77E3-4336-A1F4-920687172682}"/>
    <cellStyle name="Normal 8 2 4 3 2 2" xfId="2081" xr:uid="{A4A88181-5F42-4188-B096-85E4D297E80E}"/>
    <cellStyle name="Normal 8 2 4 3 3" xfId="2082" xr:uid="{0B9D5822-8B6A-4974-9D8C-7F2FD68E4C3A}"/>
    <cellStyle name="Normal 8 2 4 3 4" xfId="3740" xr:uid="{20919217-C1B1-47C9-9237-7D6A906FB239}"/>
    <cellStyle name="Normal 8 2 4 4" xfId="2083" xr:uid="{158B2369-F6A6-4476-B05E-3DCF66D80A77}"/>
    <cellStyle name="Normal 8 2 4 4 2" xfId="2084" xr:uid="{3C351295-FDE9-4D93-B706-D6892A4EA545}"/>
    <cellStyle name="Normal 8 2 4 4 3" xfId="3741" xr:uid="{6E40C3B6-B6C7-4D2D-ADDC-CF400DCB8685}"/>
    <cellStyle name="Normal 8 2 4 4 4" xfId="3742" xr:uid="{D3347B0C-391D-43DB-B048-D0956A90CAA6}"/>
    <cellStyle name="Normal 8 2 4 5" xfId="2085" xr:uid="{FF6C1923-A295-468B-BE4E-6AD8718418D6}"/>
    <cellStyle name="Normal 8 2 4 6" xfId="3743" xr:uid="{63D54A88-A234-4574-A1CA-DAAC99B901C5}"/>
    <cellStyle name="Normal 8 2 4 7" xfId="3744" xr:uid="{F6EF7564-602A-4334-8BD0-645651ECD8E4}"/>
    <cellStyle name="Normal 8 2 5" xfId="381" xr:uid="{84B57850-EB3E-4F04-9ADC-4DF199F9C7F9}"/>
    <cellStyle name="Normal 8 2 5 2" xfId="778" xr:uid="{BFA27879-B71F-449C-AD42-6F06483C460C}"/>
    <cellStyle name="Normal 8 2 5 2 2" xfId="779" xr:uid="{2EC80AB8-E4D9-4EE1-9031-7448AD5AD867}"/>
    <cellStyle name="Normal 8 2 5 2 2 2" xfId="2086" xr:uid="{5887F147-4DA8-49D8-96CE-8F8E0B754223}"/>
    <cellStyle name="Normal 8 2 5 2 2 2 2" xfId="2087" xr:uid="{B11EE5D6-7650-49BB-8DBA-09783DD98AC2}"/>
    <cellStyle name="Normal 8 2 5 2 2 3" xfId="2088" xr:uid="{E88EF93E-7439-4916-B5AC-D2A6A100C2D5}"/>
    <cellStyle name="Normal 8 2 5 2 3" xfId="2089" xr:uid="{0BB30D58-A1B3-4982-8B96-AC1A6C423AE8}"/>
    <cellStyle name="Normal 8 2 5 2 3 2" xfId="2090" xr:uid="{3906C827-F9D8-4279-99BB-4100E244A4AB}"/>
    <cellStyle name="Normal 8 2 5 2 4" xfId="2091" xr:uid="{F6A1362B-F79E-4AD6-82EA-AA746D4EAE86}"/>
    <cellStyle name="Normal 8 2 5 3" xfId="780" xr:uid="{6AC060AC-5531-4BA0-AA7F-28583E7CB617}"/>
    <cellStyle name="Normal 8 2 5 3 2" xfId="2092" xr:uid="{A5715EF2-7A3A-4091-8339-729111B0B02C}"/>
    <cellStyle name="Normal 8 2 5 3 2 2" xfId="2093" xr:uid="{66FD33D1-53AF-4D36-A6E9-92464A622F13}"/>
    <cellStyle name="Normal 8 2 5 3 3" xfId="2094" xr:uid="{8F11C4F2-5CE4-4D8E-BEF1-F8F513CD2A73}"/>
    <cellStyle name="Normal 8 2 5 3 4" xfId="3745" xr:uid="{3E53AC42-39B1-4865-B1A7-430EECFB3766}"/>
    <cellStyle name="Normal 8 2 5 4" xfId="2095" xr:uid="{559EAAC3-E101-470F-B1E3-565711D8B404}"/>
    <cellStyle name="Normal 8 2 5 4 2" xfId="2096" xr:uid="{FF1B7B26-6C36-483D-9C88-5C613994837E}"/>
    <cellStyle name="Normal 8 2 5 5" xfId="2097" xr:uid="{F8DA0D42-A9EF-4336-8CE6-0EB587883232}"/>
    <cellStyle name="Normal 8 2 5 6" xfId="3746" xr:uid="{C7B6FBB0-69C7-40DB-BC96-509548553546}"/>
    <cellStyle name="Normal 8 2 6" xfId="382" xr:uid="{3A46384C-EA02-47FA-8705-61FFBC656A37}"/>
    <cellStyle name="Normal 8 2 6 2" xfId="781" xr:uid="{B821B288-E2D2-489F-B6E6-C0BA472716EC}"/>
    <cellStyle name="Normal 8 2 6 2 2" xfId="2098" xr:uid="{8467356A-CAC2-4FB1-8589-9F48AEF033ED}"/>
    <cellStyle name="Normal 8 2 6 2 2 2" xfId="2099" xr:uid="{8662C9BA-995A-4DBE-94BB-72AD970775AF}"/>
    <cellStyle name="Normal 8 2 6 2 3" xfId="2100" xr:uid="{E0561248-F9B2-4785-8FEE-7DEAA45F80CD}"/>
    <cellStyle name="Normal 8 2 6 2 4" xfId="3747" xr:uid="{E096C984-D076-4437-8183-7A1D3DA17EF9}"/>
    <cellStyle name="Normal 8 2 6 3" xfId="2101" xr:uid="{76DD34B5-B21C-400F-BB90-91AC2A9F09E7}"/>
    <cellStyle name="Normal 8 2 6 3 2" xfId="2102" xr:uid="{3802C1AA-68E6-403C-87A8-FB297FBB98CF}"/>
    <cellStyle name="Normal 8 2 6 4" xfId="2103" xr:uid="{476BB0B9-119F-46CF-B8E9-B816E878DE63}"/>
    <cellStyle name="Normal 8 2 6 5" xfId="3748" xr:uid="{9CB00FBA-F276-4840-BA70-C196DC3AA0B3}"/>
    <cellStyle name="Normal 8 2 7" xfId="782" xr:uid="{50EA5245-BA7D-474E-8375-6FDD10974580}"/>
    <cellStyle name="Normal 8 2 7 2" xfId="2104" xr:uid="{B23DA308-31A1-4ED4-8FAA-5FB4AD40FA41}"/>
    <cellStyle name="Normal 8 2 7 2 2" xfId="2105" xr:uid="{05008FD7-8175-4CFB-8D27-248B66FD9D68}"/>
    <cellStyle name="Normal 8 2 7 3" xfId="2106" xr:uid="{3BEB8402-9B5B-4A2A-9870-1AF01BE8D02E}"/>
    <cellStyle name="Normal 8 2 7 4" xfId="3749" xr:uid="{FEF9829E-1938-4C25-9B21-FCD566AFD3AD}"/>
    <cellStyle name="Normal 8 2 8" xfId="2107" xr:uid="{79C713DB-8B35-409B-90A0-F4F094793CFD}"/>
    <cellStyle name="Normal 8 2 8 2" xfId="2108" xr:uid="{1A1F4776-9B86-4617-ADD3-B9198B1F1767}"/>
    <cellStyle name="Normal 8 2 8 3" xfId="3750" xr:uid="{69E6FFEB-7A92-4574-B83B-6B6A7D2D0012}"/>
    <cellStyle name="Normal 8 2 8 4" xfId="3751" xr:uid="{5F15E5A4-7A6F-4D9D-916A-CF29213F7940}"/>
    <cellStyle name="Normal 8 2 9" xfId="2109" xr:uid="{8B0C9601-AA99-44D7-BC52-6EFA24B9F803}"/>
    <cellStyle name="Normal 8 3" xfId="153" xr:uid="{F45B30EE-9089-4740-ABDE-0EB0D271F337}"/>
    <cellStyle name="Normal 8 3 10" xfId="3752" xr:uid="{1DFEF49A-A24B-4A65-9F77-D3B03900C2DC}"/>
    <cellStyle name="Normal 8 3 11" xfId="3753" xr:uid="{738A50DB-252A-4E3E-B79A-01F1638A74C1}"/>
    <cellStyle name="Normal 8 3 2" xfId="154" xr:uid="{9D80915F-1BF4-48FC-A62C-A2049A0B69DC}"/>
    <cellStyle name="Normal 8 3 2 2" xfId="155" xr:uid="{FCD11E78-CFA0-4046-BD2A-5F2EFF4A6351}"/>
    <cellStyle name="Normal 8 3 2 2 2" xfId="383" xr:uid="{63AEB988-FF63-4D22-8400-4E19C663642C}"/>
    <cellStyle name="Normal 8 3 2 2 2 2" xfId="783" xr:uid="{512FED2B-28EB-4BA7-80C5-5702579E752E}"/>
    <cellStyle name="Normal 8 3 2 2 2 2 2" xfId="2110" xr:uid="{605D5539-CE48-4D7D-86DF-90A7FF48B7DA}"/>
    <cellStyle name="Normal 8 3 2 2 2 2 2 2" xfId="2111" xr:uid="{01C7F05D-6550-4349-BBA4-A450C0E1311C}"/>
    <cellStyle name="Normal 8 3 2 2 2 2 3" xfId="2112" xr:uid="{882D09FC-2C24-49BC-A8A6-D5C426BF4335}"/>
    <cellStyle name="Normal 8 3 2 2 2 2 4" xfId="3754" xr:uid="{30B1AC42-7D04-4AD7-B3C3-F55EA4B3670D}"/>
    <cellStyle name="Normal 8 3 2 2 2 3" xfId="2113" xr:uid="{D3714812-9C8C-45A6-834D-131AF6F408FE}"/>
    <cellStyle name="Normal 8 3 2 2 2 3 2" xfId="2114" xr:uid="{701A9AAF-85EE-4C42-8E58-17A25AEE7EB0}"/>
    <cellStyle name="Normal 8 3 2 2 2 3 3" xfId="3755" xr:uid="{8CE201CB-4D8F-4E5F-A38C-B6DCCAEBEF09}"/>
    <cellStyle name="Normal 8 3 2 2 2 3 4" xfId="3756" xr:uid="{07C2BB04-731F-4305-A39B-8B4D6AADAA4A}"/>
    <cellStyle name="Normal 8 3 2 2 2 4" xfId="2115" xr:uid="{E66F0AFE-734D-4750-98C2-68743A14AFC5}"/>
    <cellStyle name="Normal 8 3 2 2 2 5" xfId="3757" xr:uid="{84AA407D-CD79-4571-B529-9EE4DB1A1E67}"/>
    <cellStyle name="Normal 8 3 2 2 2 6" xfId="3758" xr:uid="{08CDED9C-4B21-42FD-BDE3-694AE8B63BB1}"/>
    <cellStyle name="Normal 8 3 2 2 3" xfId="784" xr:uid="{3CB48127-575B-4BF4-8589-6E70398D768B}"/>
    <cellStyle name="Normal 8 3 2 2 3 2" xfId="2116" xr:uid="{1BAE6C93-BECE-48AB-8761-FC3954AFB797}"/>
    <cellStyle name="Normal 8 3 2 2 3 2 2" xfId="2117" xr:uid="{9E2E25E9-49F0-440B-A1BE-F3FD323D24BA}"/>
    <cellStyle name="Normal 8 3 2 2 3 2 3" xfId="3759" xr:uid="{E9C95BAD-C5CB-4733-9019-1F9286481FB9}"/>
    <cellStyle name="Normal 8 3 2 2 3 2 4" xfId="3760" xr:uid="{C30A8DE1-A02D-448B-A338-81D0F2640BF9}"/>
    <cellStyle name="Normal 8 3 2 2 3 3" xfId="2118" xr:uid="{32C12BDC-118D-454D-867A-4E2880842908}"/>
    <cellStyle name="Normal 8 3 2 2 3 4" xfId="3761" xr:uid="{024E3688-245C-435D-BE4A-97B826D40A6B}"/>
    <cellStyle name="Normal 8 3 2 2 3 5" xfId="3762" xr:uid="{B4C6E96F-F7EF-4F1E-8B10-6C6D8FFC5591}"/>
    <cellStyle name="Normal 8 3 2 2 4" xfId="2119" xr:uid="{054ECB84-5FF4-41AB-A808-328B50200219}"/>
    <cellStyle name="Normal 8 3 2 2 4 2" xfId="2120" xr:uid="{0D60F466-185E-429C-8E36-FFAB1525EA99}"/>
    <cellStyle name="Normal 8 3 2 2 4 3" xfId="3763" xr:uid="{F5E24939-3703-4886-BDE5-AC41620BAB1E}"/>
    <cellStyle name="Normal 8 3 2 2 4 4" xfId="3764" xr:uid="{AD1FA441-BE62-4E85-99BE-506D5D76A4C2}"/>
    <cellStyle name="Normal 8 3 2 2 5" xfId="2121" xr:uid="{B751A124-6C36-4CF2-8CB3-4A2978F715E9}"/>
    <cellStyle name="Normal 8 3 2 2 5 2" xfId="3765" xr:uid="{41F4C986-89D0-484A-9699-30E3D7B37919}"/>
    <cellStyle name="Normal 8 3 2 2 5 3" xfId="3766" xr:uid="{47EC0D47-CF74-493C-B06E-0EAC961DCBF4}"/>
    <cellStyle name="Normal 8 3 2 2 5 4" xfId="3767" xr:uid="{9797BF46-A039-4132-BB26-859D303B1796}"/>
    <cellStyle name="Normal 8 3 2 2 6" xfId="3768" xr:uid="{EE1DE17F-47AE-454F-A3F6-208544A3F27D}"/>
    <cellStyle name="Normal 8 3 2 2 7" xfId="3769" xr:uid="{3D91D79A-371E-43A7-9353-C33812520699}"/>
    <cellStyle name="Normal 8 3 2 2 8" xfId="3770" xr:uid="{4E6563D6-D36F-4B01-AE7E-63EB6F09B732}"/>
    <cellStyle name="Normal 8 3 2 3" xfId="384" xr:uid="{4038CC00-7609-4DE4-84D1-1B209832D9BA}"/>
    <cellStyle name="Normal 8 3 2 3 2" xfId="785" xr:uid="{A3F59991-B680-4D34-99E6-A72A4B5801C2}"/>
    <cellStyle name="Normal 8 3 2 3 2 2" xfId="786" xr:uid="{C308295A-B69A-4E37-9B1B-E3F52C7BDE20}"/>
    <cellStyle name="Normal 8 3 2 3 2 2 2" xfId="2122" xr:uid="{B8DAD72F-1A41-4A7D-A66F-29E2CE0EF919}"/>
    <cellStyle name="Normal 8 3 2 3 2 2 2 2" xfId="2123" xr:uid="{77BD181A-4ED1-427F-A30F-CAE8AC427EFA}"/>
    <cellStyle name="Normal 8 3 2 3 2 2 3" xfId="2124" xr:uid="{1D580CCE-2287-4484-9C47-3A6FD9147555}"/>
    <cellStyle name="Normal 8 3 2 3 2 3" xfId="2125" xr:uid="{A5D8B863-E542-4E63-9BA6-C1EDD2BF0A09}"/>
    <cellStyle name="Normal 8 3 2 3 2 3 2" xfId="2126" xr:uid="{B66ECADB-35C1-4767-B10B-CB302EBC49E3}"/>
    <cellStyle name="Normal 8 3 2 3 2 4" xfId="2127" xr:uid="{BBF6A734-D274-4F07-AF88-F911129A3551}"/>
    <cellStyle name="Normal 8 3 2 3 3" xfId="787" xr:uid="{3634C407-7485-4C5A-9DC0-09816AA36EA1}"/>
    <cellStyle name="Normal 8 3 2 3 3 2" xfId="2128" xr:uid="{E2013582-934F-4117-A953-446B44AF3858}"/>
    <cellStyle name="Normal 8 3 2 3 3 2 2" xfId="2129" xr:uid="{52A38E22-2E41-44F7-8084-D83DBB67EACE}"/>
    <cellStyle name="Normal 8 3 2 3 3 3" xfId="2130" xr:uid="{A95677CD-DF6C-43FC-9875-A2DA3D717E65}"/>
    <cellStyle name="Normal 8 3 2 3 3 4" xfId="3771" xr:uid="{433B1ECB-EF0C-4BAE-B9A2-6B62D1DB9836}"/>
    <cellStyle name="Normal 8 3 2 3 4" xfId="2131" xr:uid="{E2E16DC8-BBB1-4C61-905B-19DF6D848061}"/>
    <cellStyle name="Normal 8 3 2 3 4 2" xfId="2132" xr:uid="{CB626C63-CB75-4552-B5E5-6AFF990A4CBF}"/>
    <cellStyle name="Normal 8 3 2 3 5" xfId="2133" xr:uid="{EC17DF60-9523-4DA1-94E9-FCC75A16D298}"/>
    <cellStyle name="Normal 8 3 2 3 6" xfId="3772" xr:uid="{4ECD5DD4-B6EA-470F-A054-14BCE856CD62}"/>
    <cellStyle name="Normal 8 3 2 4" xfId="385" xr:uid="{B157253A-4D91-4596-AC31-7CF13D4AC863}"/>
    <cellStyle name="Normal 8 3 2 4 2" xfId="788" xr:uid="{C3C52B67-E99D-4363-AE8A-1753EEA80D61}"/>
    <cellStyle name="Normal 8 3 2 4 2 2" xfId="2134" xr:uid="{3FAD7D43-9DFD-42F7-A1A4-36EB8689752E}"/>
    <cellStyle name="Normal 8 3 2 4 2 2 2" xfId="2135" xr:uid="{46C94D3A-3AB8-4703-9310-E06E35FF94FF}"/>
    <cellStyle name="Normal 8 3 2 4 2 3" xfId="2136" xr:uid="{CF6B41FF-3295-4505-91A7-CFC58E039ACA}"/>
    <cellStyle name="Normal 8 3 2 4 2 4" xfId="3773" xr:uid="{709D02FB-837B-470E-A417-6EE987A8A54C}"/>
    <cellStyle name="Normal 8 3 2 4 3" xfId="2137" xr:uid="{52E4222D-27A1-418B-84D9-00BDABF8F52F}"/>
    <cellStyle name="Normal 8 3 2 4 3 2" xfId="2138" xr:uid="{74040422-3165-4A57-BE24-C842EED0F05B}"/>
    <cellStyle name="Normal 8 3 2 4 4" xfId="2139" xr:uid="{132029E3-4DE2-4718-BC60-8C3AE7610C41}"/>
    <cellStyle name="Normal 8 3 2 4 5" xfId="3774" xr:uid="{B4E859A4-EF07-4701-B255-49AEC985E3AC}"/>
    <cellStyle name="Normal 8 3 2 5" xfId="386" xr:uid="{BBF31DDF-54F6-45B1-AA96-26A1971690DE}"/>
    <cellStyle name="Normal 8 3 2 5 2" xfId="2140" xr:uid="{3C9D0C81-3424-473E-A024-771A4CD4C724}"/>
    <cellStyle name="Normal 8 3 2 5 2 2" xfId="2141" xr:uid="{B42DD095-92B9-4CD3-AB22-CBC4DA1443FC}"/>
    <cellStyle name="Normal 8 3 2 5 3" xfId="2142" xr:uid="{2F164F44-1E3A-4344-BE12-21546F888BDF}"/>
    <cellStyle name="Normal 8 3 2 5 4" xfId="3775" xr:uid="{A33BBE59-5934-4F81-A44D-8DCDF14E7296}"/>
    <cellStyle name="Normal 8 3 2 6" xfId="2143" xr:uid="{F33301CE-F99D-41CA-92C7-75BCBBE6EB5F}"/>
    <cellStyle name="Normal 8 3 2 6 2" xfId="2144" xr:uid="{69D79054-1339-4C45-8CDA-7BEC923B4E57}"/>
    <cellStyle name="Normal 8 3 2 6 3" xfId="3776" xr:uid="{974517BE-0049-4519-8BC0-83B3F1A968A7}"/>
    <cellStyle name="Normal 8 3 2 6 4" xfId="3777" xr:uid="{24B6E257-BA5C-4A5E-B4CB-DFB0C5C77FD5}"/>
    <cellStyle name="Normal 8 3 2 7" xfId="2145" xr:uid="{73213D69-09CC-4511-A38B-3200CB0500C4}"/>
    <cellStyle name="Normal 8 3 2 8" xfId="3778" xr:uid="{B6E084F3-4AEE-46BD-A118-C5FC56BD86FB}"/>
    <cellStyle name="Normal 8 3 2 9" xfId="3779" xr:uid="{A98FB681-9E39-4D38-BAC2-679DDE0A04F5}"/>
    <cellStyle name="Normal 8 3 3" xfId="156" xr:uid="{EB1821B5-2848-46D1-8FE7-15B9686A2688}"/>
    <cellStyle name="Normal 8 3 3 2" xfId="157" xr:uid="{640963E7-E70C-484B-8E8D-EC31C5E30A8A}"/>
    <cellStyle name="Normal 8 3 3 2 2" xfId="789" xr:uid="{D442A880-DF0F-4B0F-8DD8-F5FBAB1E81C3}"/>
    <cellStyle name="Normal 8 3 3 2 2 2" xfId="2146" xr:uid="{45261511-88DC-4099-8F5C-9844382E6B31}"/>
    <cellStyle name="Normal 8 3 3 2 2 2 2" xfId="2147" xr:uid="{79EBE678-3F48-4CB9-8BDC-38972124475D}"/>
    <cellStyle name="Normal 8 3 3 2 2 2 2 2" xfId="4492" xr:uid="{8D4EA706-E1D5-41B2-9A66-A8237E5CBEF2}"/>
    <cellStyle name="Normal 8 3 3 2 2 2 3" xfId="4493" xr:uid="{0BFEA02B-40ED-417D-8F9B-4C8327710A65}"/>
    <cellStyle name="Normal 8 3 3 2 2 3" xfId="2148" xr:uid="{A83C7935-04B9-4E4C-A658-436D7709ED89}"/>
    <cellStyle name="Normal 8 3 3 2 2 3 2" xfId="4494" xr:uid="{07C3C2BC-74C2-4FC7-A119-3953DE7D9E2A}"/>
    <cellStyle name="Normal 8 3 3 2 2 4" xfId="3780" xr:uid="{A22C20F0-4059-41D9-A996-9CE363A09D5F}"/>
    <cellStyle name="Normal 8 3 3 2 3" xfId="2149" xr:uid="{33ED978A-0A09-42BE-8B77-3B40398AA87F}"/>
    <cellStyle name="Normal 8 3 3 2 3 2" xfId="2150" xr:uid="{B458FC86-F244-4BC9-BC22-DEB6C2C7F716}"/>
    <cellStyle name="Normal 8 3 3 2 3 2 2" xfId="4495" xr:uid="{4FA7BF83-CEF9-43FF-9C1E-2A6A5AF36848}"/>
    <cellStyle name="Normal 8 3 3 2 3 3" xfId="3781" xr:uid="{41A9BF42-4121-4226-9EA3-225F164AF59E}"/>
    <cellStyle name="Normal 8 3 3 2 3 4" xfId="3782" xr:uid="{5D298F42-6527-4ED0-9185-99FC96F5FE17}"/>
    <cellStyle name="Normal 8 3 3 2 4" xfId="2151" xr:uid="{FFB23FD4-08F8-4BF2-8436-F226771D2319}"/>
    <cellStyle name="Normal 8 3 3 2 4 2" xfId="4496" xr:uid="{D9FEEA4E-757D-43BB-869B-C42D2DA57396}"/>
    <cellStyle name="Normal 8 3 3 2 5" xfId="3783" xr:uid="{E0C78AA2-E195-4442-93BC-C35B07F4C0B7}"/>
    <cellStyle name="Normal 8 3 3 2 6" xfId="3784" xr:uid="{7042E0CC-6026-4DFB-ACCD-0138996C9093}"/>
    <cellStyle name="Normal 8 3 3 3" xfId="387" xr:uid="{7799E0FC-0F18-4BD9-A3D7-D8A3969E1275}"/>
    <cellStyle name="Normal 8 3 3 3 2" xfId="2152" xr:uid="{4F17D8A5-2D22-4A46-943D-277B54E1DA1E}"/>
    <cellStyle name="Normal 8 3 3 3 2 2" xfId="2153" xr:uid="{A052B99A-D6E9-4549-A7FB-79DF432F7EBF}"/>
    <cellStyle name="Normal 8 3 3 3 2 2 2" xfId="4497" xr:uid="{7665349F-A7C2-4F67-9A77-D486492A042D}"/>
    <cellStyle name="Normal 8 3 3 3 2 3" xfId="3785" xr:uid="{2F77518E-F2FB-47EA-B569-2496A25AE535}"/>
    <cellStyle name="Normal 8 3 3 3 2 4" xfId="3786" xr:uid="{B6B6386F-AA2B-4D90-ADC9-79444C26B60C}"/>
    <cellStyle name="Normal 8 3 3 3 3" xfId="2154" xr:uid="{A10DDBD1-287E-41AE-8666-FB1B66DD9821}"/>
    <cellStyle name="Normal 8 3 3 3 3 2" xfId="4498" xr:uid="{3F9AE62A-4490-48AF-9FDA-A1887175DB9E}"/>
    <cellStyle name="Normal 8 3 3 3 4" xfId="3787" xr:uid="{4D8ECCED-7165-4A08-9F60-9A45131DF806}"/>
    <cellStyle name="Normal 8 3 3 3 5" xfId="3788" xr:uid="{F1BE758F-C76A-4270-90CA-4BBC0555E485}"/>
    <cellStyle name="Normal 8 3 3 4" xfId="2155" xr:uid="{683C94A5-BC3B-451E-B10E-AEA2FD9610D6}"/>
    <cellStyle name="Normal 8 3 3 4 2" xfId="2156" xr:uid="{8DE19C12-7A87-4470-A975-89289C8A98E7}"/>
    <cellStyle name="Normal 8 3 3 4 2 2" xfId="4499" xr:uid="{CDF445E0-57AE-4782-8BE7-188811B5CF0D}"/>
    <cellStyle name="Normal 8 3 3 4 3" xfId="3789" xr:uid="{ED0E6E69-60A4-4637-8DBE-CE79CCF91C83}"/>
    <cellStyle name="Normal 8 3 3 4 4" xfId="3790" xr:uid="{DB719FC9-2DB4-43A7-8D2F-15CDC41661C4}"/>
    <cellStyle name="Normal 8 3 3 5" xfId="2157" xr:uid="{2F13425B-02E8-40EA-BF17-9BAFF2490EDE}"/>
    <cellStyle name="Normal 8 3 3 5 2" xfId="3791" xr:uid="{DDBB711B-0F89-468B-8A31-313F57946661}"/>
    <cellStyle name="Normal 8 3 3 5 3" xfId="3792" xr:uid="{EFAD6D55-F9B7-47C0-AECC-96ADEED4F825}"/>
    <cellStyle name="Normal 8 3 3 5 4" xfId="3793" xr:uid="{631D252B-3B35-4E0D-8C16-CEF6D01C0AD3}"/>
    <cellStyle name="Normal 8 3 3 6" xfId="3794" xr:uid="{22C1702A-DEBA-44AB-90AD-E2543EE192DB}"/>
    <cellStyle name="Normal 8 3 3 7" xfId="3795" xr:uid="{0B6BBC0E-1E9E-4B9A-B1E2-CD4614C9E5A7}"/>
    <cellStyle name="Normal 8 3 3 8" xfId="3796" xr:uid="{602E4BF5-625D-4D2F-93F8-CEDA2AA1D538}"/>
    <cellStyle name="Normal 8 3 4" xfId="158" xr:uid="{1D05BD60-1610-4CC3-BD91-4FE0A609215D}"/>
    <cellStyle name="Normal 8 3 4 2" xfId="790" xr:uid="{9875A9D0-BEED-423D-9B31-77FAB754E98B}"/>
    <cellStyle name="Normal 8 3 4 2 2" xfId="791" xr:uid="{B1B46CCF-E7EE-49EA-933C-F7E27E783C53}"/>
    <cellStyle name="Normal 8 3 4 2 2 2" xfId="2158" xr:uid="{A342AC72-1434-4296-AEED-946DDF773049}"/>
    <cellStyle name="Normal 8 3 4 2 2 2 2" xfId="2159" xr:uid="{47084FD4-47C0-4325-A053-39DF74106A2B}"/>
    <cellStyle name="Normal 8 3 4 2 2 3" xfId="2160" xr:uid="{FE7B90F6-D2DD-4B6D-9C83-1139059E0ED1}"/>
    <cellStyle name="Normal 8 3 4 2 2 4" xfId="3797" xr:uid="{31E4DB90-DF4C-4EDE-B7FC-88A6716844C8}"/>
    <cellStyle name="Normal 8 3 4 2 3" xfId="2161" xr:uid="{73F4C659-F7E7-4A55-9912-D273C37F52C4}"/>
    <cellStyle name="Normal 8 3 4 2 3 2" xfId="2162" xr:uid="{2F4ABB5B-A015-404C-AD06-369B8E9958C7}"/>
    <cellStyle name="Normal 8 3 4 2 4" xfId="2163" xr:uid="{8E9443EE-B9C7-4F17-859E-D16F337FD9B0}"/>
    <cellStyle name="Normal 8 3 4 2 5" xfId="3798" xr:uid="{8F830D18-0837-411B-997B-62C1290FDD4B}"/>
    <cellStyle name="Normal 8 3 4 3" xfId="792" xr:uid="{70203C0D-540A-4D09-9459-272F98BF43B9}"/>
    <cellStyle name="Normal 8 3 4 3 2" xfId="2164" xr:uid="{4E3B3519-0CF4-47A4-9FCE-EFD08E738A4B}"/>
    <cellStyle name="Normal 8 3 4 3 2 2" xfId="2165" xr:uid="{A47BCE35-CCDE-4E94-BE76-C92E97EB543D}"/>
    <cellStyle name="Normal 8 3 4 3 3" xfId="2166" xr:uid="{C01F1D63-135E-46B5-8945-7E7AF6BC94AC}"/>
    <cellStyle name="Normal 8 3 4 3 4" xfId="3799" xr:uid="{31611ECF-392F-486A-A7DA-7EECD33DBA39}"/>
    <cellStyle name="Normal 8 3 4 4" xfId="2167" xr:uid="{FF6772CD-DAA7-428A-86B7-3407D73A7F08}"/>
    <cellStyle name="Normal 8 3 4 4 2" xfId="2168" xr:uid="{A33A44FA-1A2D-49A4-902F-FBB0B11B13B4}"/>
    <cellStyle name="Normal 8 3 4 4 3" xfId="3800" xr:uid="{39DEEBE3-6DE0-48B8-9E09-AFC835ED1438}"/>
    <cellStyle name="Normal 8 3 4 4 4" xfId="3801" xr:uid="{6D2AD508-6835-47BF-B3CA-1D1316CB9369}"/>
    <cellStyle name="Normal 8 3 4 5" xfId="2169" xr:uid="{59FB0577-A9C3-44ED-BB19-944D5CD9CC17}"/>
    <cellStyle name="Normal 8 3 4 6" xfId="3802" xr:uid="{30EE2DEA-C60B-4D7A-8DE5-6E6B30DE7014}"/>
    <cellStyle name="Normal 8 3 4 7" xfId="3803" xr:uid="{26696C31-6E04-4DEB-9DB5-A323AC3DA7DB}"/>
    <cellStyle name="Normal 8 3 5" xfId="388" xr:uid="{3DF7CCAA-6864-458C-9B42-BDCA832E9FC1}"/>
    <cellStyle name="Normal 8 3 5 2" xfId="793" xr:uid="{303BE644-2601-4D26-BC97-18DDE0D88DAA}"/>
    <cellStyle name="Normal 8 3 5 2 2" xfId="2170" xr:uid="{6D53208E-9F59-4833-BDEC-C5DF182525FF}"/>
    <cellStyle name="Normal 8 3 5 2 2 2" xfId="2171" xr:uid="{833169A9-48CB-4B73-A5D4-E55DD2008DB8}"/>
    <cellStyle name="Normal 8 3 5 2 3" xfId="2172" xr:uid="{24584AB0-141C-49C6-B24F-EDC4BE2BF349}"/>
    <cellStyle name="Normal 8 3 5 2 4" xfId="3804" xr:uid="{D2ED3376-74A5-4652-988D-62E06D248395}"/>
    <cellStyle name="Normal 8 3 5 3" xfId="2173" xr:uid="{F7716E17-B929-44B9-B43F-974CF40FA02C}"/>
    <cellStyle name="Normal 8 3 5 3 2" xfId="2174" xr:uid="{6DC088DC-E6E5-47DD-8E41-0CD2D807EDB3}"/>
    <cellStyle name="Normal 8 3 5 3 3" xfId="3805" xr:uid="{6BD8A424-172C-43E7-BDE0-1F60036392BC}"/>
    <cellStyle name="Normal 8 3 5 3 4" xfId="3806" xr:uid="{79694F4B-7198-4316-8CAD-8F1850E3C52C}"/>
    <cellStyle name="Normal 8 3 5 4" xfId="2175" xr:uid="{F476A8A1-E589-48D2-AB82-7D821C4F9A21}"/>
    <cellStyle name="Normal 8 3 5 5" xfId="3807" xr:uid="{E1660FA4-31EB-484A-B6C9-861D40F95F5F}"/>
    <cellStyle name="Normal 8 3 5 6" xfId="3808" xr:uid="{E9CE7A13-E435-472E-A025-BABD2161DE5C}"/>
    <cellStyle name="Normal 8 3 6" xfId="389" xr:uid="{62490CCE-F05E-4805-9D70-24224046BCDB}"/>
    <cellStyle name="Normal 8 3 6 2" xfId="2176" xr:uid="{F3732476-1C45-44A9-A471-35D743166370}"/>
    <cellStyle name="Normal 8 3 6 2 2" xfId="2177" xr:uid="{BB11C5D7-B639-476A-90D1-96C0B11F3EDA}"/>
    <cellStyle name="Normal 8 3 6 2 3" xfId="3809" xr:uid="{306D0D4B-B35C-4E04-ABF9-366599ED0E12}"/>
    <cellStyle name="Normal 8 3 6 2 4" xfId="3810" xr:uid="{0A5B5869-4751-4C5A-AF3A-9F92B2178F0B}"/>
    <cellStyle name="Normal 8 3 6 3" xfId="2178" xr:uid="{61773153-9012-44DC-B806-8C8EAC545CBA}"/>
    <cellStyle name="Normal 8 3 6 4" xfId="3811" xr:uid="{BFD908AD-FDB4-480C-9B48-7A66849AEEF8}"/>
    <cellStyle name="Normal 8 3 6 5" xfId="3812" xr:uid="{943ABC74-D285-4505-BA58-710FE4B63DCC}"/>
    <cellStyle name="Normal 8 3 7" xfId="2179" xr:uid="{3C0276C4-21C9-4B38-8BF0-B30BB9531B43}"/>
    <cellStyle name="Normal 8 3 7 2" xfId="2180" xr:uid="{790D4858-9555-4DE5-948C-C372935976AB}"/>
    <cellStyle name="Normal 8 3 7 3" xfId="3813" xr:uid="{96393900-4D5A-4EA0-A410-824E479C1317}"/>
    <cellStyle name="Normal 8 3 7 4" xfId="3814" xr:uid="{D646F691-BC61-4957-994B-EA99FF2558CF}"/>
    <cellStyle name="Normal 8 3 8" xfId="2181" xr:uid="{4EBC2DD2-E894-4A81-A5F5-16D8AE17BFCF}"/>
    <cellStyle name="Normal 8 3 8 2" xfId="3815" xr:uid="{B53F63B6-80F8-484A-BFC4-1D0CBA181AE3}"/>
    <cellStyle name="Normal 8 3 8 3" xfId="3816" xr:uid="{ECC01574-624B-43D0-9987-D42FBCD16C32}"/>
    <cellStyle name="Normal 8 3 8 4" xfId="3817" xr:uid="{C36BC0EC-D20C-4325-B279-62C483E2E5F4}"/>
    <cellStyle name="Normal 8 3 9" xfId="3818" xr:uid="{26630EF5-1BD7-47E0-BAEE-1292E95D609E}"/>
    <cellStyle name="Normal 8 4" xfId="159" xr:uid="{3652C9E5-0241-43C5-A1A8-1C8C74242604}"/>
    <cellStyle name="Normal 8 4 10" xfId="3819" xr:uid="{9E8FB3A9-8794-44CF-849D-99961EB0F11D}"/>
    <cellStyle name="Normal 8 4 11" xfId="3820" xr:uid="{0F353BBB-417F-4981-8074-E754AE220E68}"/>
    <cellStyle name="Normal 8 4 2" xfId="160" xr:uid="{F1018E10-A391-4BDF-A2ED-A6D6A7E7BD53}"/>
    <cellStyle name="Normal 8 4 2 2" xfId="390" xr:uid="{3BC1DDC7-806B-4D6D-AAD8-4206923BFB55}"/>
    <cellStyle name="Normal 8 4 2 2 2" xfId="794" xr:uid="{EFC32A00-2D31-4615-87BA-1D1E88661F3F}"/>
    <cellStyle name="Normal 8 4 2 2 2 2" xfId="795" xr:uid="{502D0511-1681-4E70-B730-10D7FA4B7988}"/>
    <cellStyle name="Normal 8 4 2 2 2 2 2" xfId="2182" xr:uid="{F8D1B8DE-AF79-4777-8A91-19FCDD28337D}"/>
    <cellStyle name="Normal 8 4 2 2 2 2 3" xfId="3821" xr:uid="{19777120-5FB7-4ADB-9C0E-4D3929669953}"/>
    <cellStyle name="Normal 8 4 2 2 2 2 4" xfId="3822" xr:uid="{05B127D0-D542-4701-9790-890C6914E338}"/>
    <cellStyle name="Normal 8 4 2 2 2 3" xfId="2183" xr:uid="{E733BAC3-CCA6-4C04-90CA-5D5130EF1EE1}"/>
    <cellStyle name="Normal 8 4 2 2 2 3 2" xfId="3823" xr:uid="{FACC7B70-DEED-49E0-8476-2864BFD8C0B0}"/>
    <cellStyle name="Normal 8 4 2 2 2 3 3" xfId="3824" xr:uid="{AFD9E90B-8ADF-4345-93C6-67BC502C90AE}"/>
    <cellStyle name="Normal 8 4 2 2 2 3 4" xfId="3825" xr:uid="{2FB462EA-40CD-4D3F-8037-B709F0C15A86}"/>
    <cellStyle name="Normal 8 4 2 2 2 4" xfId="3826" xr:uid="{D3A5B5DB-DAD0-422C-A938-C9EC760D561B}"/>
    <cellStyle name="Normal 8 4 2 2 2 5" xfId="3827" xr:uid="{F097F187-119A-491D-83C7-B9899CBF8586}"/>
    <cellStyle name="Normal 8 4 2 2 2 6" xfId="3828" xr:uid="{D0264B54-3DDC-4040-891A-E5EB3C57E628}"/>
    <cellStyle name="Normal 8 4 2 2 3" xfId="796" xr:uid="{65E60F2F-99AE-4267-AF93-07B89E703552}"/>
    <cellStyle name="Normal 8 4 2 2 3 2" xfId="2184" xr:uid="{92C928A9-1195-4BF9-A74F-17395782813A}"/>
    <cellStyle name="Normal 8 4 2 2 3 2 2" xfId="3829" xr:uid="{8C98DD05-ECA9-42C7-B7F1-61930BBC9D3F}"/>
    <cellStyle name="Normal 8 4 2 2 3 2 3" xfId="3830" xr:uid="{9D365C40-59C2-4738-A4C5-C08CC5BE0551}"/>
    <cellStyle name="Normal 8 4 2 2 3 2 4" xfId="3831" xr:uid="{8E4327F1-9D33-455A-AA7B-193671B2B007}"/>
    <cellStyle name="Normal 8 4 2 2 3 3" xfId="3832" xr:uid="{0D0989C5-9955-4CBC-9CC9-F23550D19AC7}"/>
    <cellStyle name="Normal 8 4 2 2 3 4" xfId="3833" xr:uid="{D6D102BE-B23E-411A-9AC1-546DCFCC7329}"/>
    <cellStyle name="Normal 8 4 2 2 3 5" xfId="3834" xr:uid="{ECA22BE0-93DF-401A-8F20-F52AF8C4128F}"/>
    <cellStyle name="Normal 8 4 2 2 4" xfId="2185" xr:uid="{02DEA9B7-D6A3-4C73-936D-C349335F23E0}"/>
    <cellStyle name="Normal 8 4 2 2 4 2" xfId="3835" xr:uid="{0F4B3439-E086-468B-A381-D7157650119E}"/>
    <cellStyle name="Normal 8 4 2 2 4 3" xfId="3836" xr:uid="{B52ED639-18AD-44C6-A02A-037A6F45A557}"/>
    <cellStyle name="Normal 8 4 2 2 4 4" xfId="3837" xr:uid="{C39553E8-195F-4293-AC94-078B07A76D0D}"/>
    <cellStyle name="Normal 8 4 2 2 5" xfId="3838" xr:uid="{2923A226-3372-425D-A0FD-76F42CDE2160}"/>
    <cellStyle name="Normal 8 4 2 2 5 2" xfId="3839" xr:uid="{42E9E785-8784-4615-B14B-01B3EB1DC327}"/>
    <cellStyle name="Normal 8 4 2 2 5 3" xfId="3840" xr:uid="{8F7661F9-50FE-4880-9241-0637632470DC}"/>
    <cellStyle name="Normal 8 4 2 2 5 4" xfId="3841" xr:uid="{1D8D3ACD-A4B7-4095-A864-0B220BE70BB0}"/>
    <cellStyle name="Normal 8 4 2 2 6" xfId="3842" xr:uid="{7C6AC31D-E11A-475B-A516-359895FB7EEB}"/>
    <cellStyle name="Normal 8 4 2 2 7" xfId="3843" xr:uid="{F1B3162D-44FD-49CE-8A1B-987131953E92}"/>
    <cellStyle name="Normal 8 4 2 2 8" xfId="3844" xr:uid="{F4C89D68-0265-4D0B-B761-BC07CF97956E}"/>
    <cellStyle name="Normal 8 4 2 3" xfId="797" xr:uid="{38C19F1D-1D75-4BA8-99F6-A31F7918234B}"/>
    <cellStyle name="Normal 8 4 2 3 2" xfId="798" xr:uid="{CE7D0D49-1D36-4868-8703-3B14A8A11FB2}"/>
    <cellStyle name="Normal 8 4 2 3 2 2" xfId="799" xr:uid="{D6D09A52-9A4B-4568-9F2C-2633E029C073}"/>
    <cellStyle name="Normal 8 4 2 3 2 3" xfId="3845" xr:uid="{98535E4C-3725-4B35-B48A-3EBFA06445FA}"/>
    <cellStyle name="Normal 8 4 2 3 2 4" xfId="3846" xr:uid="{58A71FC4-D486-428A-A2BB-3E47D0671411}"/>
    <cellStyle name="Normal 8 4 2 3 3" xfId="800" xr:uid="{ABA2E292-730C-437A-9A33-DE6639D67832}"/>
    <cellStyle name="Normal 8 4 2 3 3 2" xfId="3847" xr:uid="{752B1FA0-8110-4199-9AAF-1292F0025B02}"/>
    <cellStyle name="Normal 8 4 2 3 3 3" xfId="3848" xr:uid="{D30D3E5E-AE23-46DB-9E21-23D610C84DD6}"/>
    <cellStyle name="Normal 8 4 2 3 3 4" xfId="3849" xr:uid="{A4521B9E-112B-4A57-A8EF-4768134F8755}"/>
    <cellStyle name="Normal 8 4 2 3 4" xfId="3850" xr:uid="{6345C543-2818-4B30-8D90-90E385612B0B}"/>
    <cellStyle name="Normal 8 4 2 3 5" xfId="3851" xr:uid="{92A1F15A-2482-4266-92F9-61395F877020}"/>
    <cellStyle name="Normal 8 4 2 3 6" xfId="3852" xr:uid="{1AB1B9C8-9F5D-4F0D-91DE-7148B364B1D6}"/>
    <cellStyle name="Normal 8 4 2 4" xfId="801" xr:uid="{ED2741A0-41F8-43AE-B885-98390F782704}"/>
    <cellStyle name="Normal 8 4 2 4 2" xfId="802" xr:uid="{DC06DE5E-3BC1-4312-9390-F55D0899C9AE}"/>
    <cellStyle name="Normal 8 4 2 4 2 2" xfId="3853" xr:uid="{2981114E-7B7A-45A6-9579-08C1DBDECFE5}"/>
    <cellStyle name="Normal 8 4 2 4 2 3" xfId="3854" xr:uid="{129B8461-C3D2-4C83-A34C-A59F6FF44E32}"/>
    <cellStyle name="Normal 8 4 2 4 2 4" xfId="3855" xr:uid="{120884D1-D3DD-474B-AFF5-87BC133518DC}"/>
    <cellStyle name="Normal 8 4 2 4 3" xfId="3856" xr:uid="{40592FC4-1495-4DD9-893F-A8390A2EE7F4}"/>
    <cellStyle name="Normal 8 4 2 4 4" xfId="3857" xr:uid="{99E3F2AF-8575-4A73-A8F3-2EF7EFFF6B4E}"/>
    <cellStyle name="Normal 8 4 2 4 5" xfId="3858" xr:uid="{8526CAD6-C24D-4D9E-96F9-38951E093701}"/>
    <cellStyle name="Normal 8 4 2 5" xfId="803" xr:uid="{F2C2C6FE-695D-4A27-BC8E-829E5A4DD07E}"/>
    <cellStyle name="Normal 8 4 2 5 2" xfId="3859" xr:uid="{90B1070A-68A8-4109-A568-80F0382148D8}"/>
    <cellStyle name="Normal 8 4 2 5 3" xfId="3860" xr:uid="{00BBEFE4-87A3-4DCE-BF86-3D6CFBE5B1EE}"/>
    <cellStyle name="Normal 8 4 2 5 4" xfId="3861" xr:uid="{7E27FB72-F36F-4807-ADDC-43A76D8C1DCD}"/>
    <cellStyle name="Normal 8 4 2 6" xfId="3862" xr:uid="{4D0403F4-688E-4875-8E10-ADA71E3A35D5}"/>
    <cellStyle name="Normal 8 4 2 6 2" xfId="3863" xr:uid="{45AECF54-7C91-423A-9E1B-FE637FB140C7}"/>
    <cellStyle name="Normal 8 4 2 6 3" xfId="3864" xr:uid="{851CB7FA-DB95-4DF1-814C-3DF6C066F42D}"/>
    <cellStyle name="Normal 8 4 2 6 4" xfId="3865" xr:uid="{03DC5BCE-71AC-4CC6-84DE-2072B15E04A9}"/>
    <cellStyle name="Normal 8 4 2 7" xfId="3866" xr:uid="{318B3000-E16F-4C97-9270-F3BDC7F0750A}"/>
    <cellStyle name="Normal 8 4 2 8" xfId="3867" xr:uid="{F7B7010D-8AD9-4636-A84B-0798F51B3300}"/>
    <cellStyle name="Normal 8 4 2 9" xfId="3868" xr:uid="{511F1BE7-8BD2-4210-8373-FF734D2E0C14}"/>
    <cellStyle name="Normal 8 4 3" xfId="391" xr:uid="{9DE00901-1F1B-4345-9547-1227A680202A}"/>
    <cellStyle name="Normal 8 4 3 2" xfId="804" xr:uid="{F37EC2D7-3B26-46EA-AFDC-300DBDDF81D0}"/>
    <cellStyle name="Normal 8 4 3 2 2" xfId="805" xr:uid="{9E5C1F3A-C1F8-4D82-ACBA-01992DA6AB90}"/>
    <cellStyle name="Normal 8 4 3 2 2 2" xfId="2186" xr:uid="{ACC07E31-102E-48F5-927D-CA5E39F4A914}"/>
    <cellStyle name="Normal 8 4 3 2 2 2 2" xfId="2187" xr:uid="{5C80E4A1-C093-4A69-B9B4-603DD605334C}"/>
    <cellStyle name="Normal 8 4 3 2 2 3" xfId="2188" xr:uid="{A4D3D3C3-75AF-4F2D-892A-CCF1E9CE2919}"/>
    <cellStyle name="Normal 8 4 3 2 2 4" xfId="3869" xr:uid="{97F2F785-0939-4794-BE60-8685D08CA7BB}"/>
    <cellStyle name="Normal 8 4 3 2 3" xfId="2189" xr:uid="{6C2B36F4-892F-4CEE-9833-EB4C5EC50264}"/>
    <cellStyle name="Normal 8 4 3 2 3 2" xfId="2190" xr:uid="{88941FA6-A137-4419-8C21-25DB6F35737B}"/>
    <cellStyle name="Normal 8 4 3 2 3 3" xfId="3870" xr:uid="{DC84B3C2-B794-46DC-9A10-A0520898FF62}"/>
    <cellStyle name="Normal 8 4 3 2 3 4" xfId="3871" xr:uid="{28F7CD8B-5E8B-440D-BD6A-80F30DFAB89D}"/>
    <cellStyle name="Normal 8 4 3 2 4" xfId="2191" xr:uid="{5FB62251-3354-4333-AC79-26141EDF27F9}"/>
    <cellStyle name="Normal 8 4 3 2 5" xfId="3872" xr:uid="{BBC2CEAB-7F26-4066-9353-3C3893BC67F4}"/>
    <cellStyle name="Normal 8 4 3 2 6" xfId="3873" xr:uid="{963E2397-7147-42D5-B267-279092EACE96}"/>
    <cellStyle name="Normal 8 4 3 3" xfId="806" xr:uid="{7BAF7A53-1744-423A-8CC0-891918A2488F}"/>
    <cellStyle name="Normal 8 4 3 3 2" xfId="2192" xr:uid="{115D47D8-21CE-4009-8C11-BA12EA0D16EA}"/>
    <cellStyle name="Normal 8 4 3 3 2 2" xfId="2193" xr:uid="{7A7362DF-2797-467A-A9FD-28A2D2414222}"/>
    <cellStyle name="Normal 8 4 3 3 2 3" xfId="3874" xr:uid="{8D66272B-9BBC-43E1-9909-AE5C0078D17B}"/>
    <cellStyle name="Normal 8 4 3 3 2 4" xfId="3875" xr:uid="{C4820B4F-E35F-43FE-B4D2-0229739460A8}"/>
    <cellStyle name="Normal 8 4 3 3 3" xfId="2194" xr:uid="{E1397CA3-2A13-499A-B351-7CF54A5FD499}"/>
    <cellStyle name="Normal 8 4 3 3 4" xfId="3876" xr:uid="{42E3D0B9-95A1-4500-8A3D-FC534719721E}"/>
    <cellStyle name="Normal 8 4 3 3 5" xfId="3877" xr:uid="{93E647CA-ECED-42A3-A196-E3E1DAD24738}"/>
    <cellStyle name="Normal 8 4 3 4" xfId="2195" xr:uid="{A5C372B9-0E57-4E13-8828-82494606D0A5}"/>
    <cellStyle name="Normal 8 4 3 4 2" xfId="2196" xr:uid="{6C840F99-0DD2-411B-A6BF-514E8F4CE429}"/>
    <cellStyle name="Normal 8 4 3 4 3" xfId="3878" xr:uid="{DFD68DAD-6A5E-42AD-B4B7-B98705256D71}"/>
    <cellStyle name="Normal 8 4 3 4 4" xfId="3879" xr:uid="{708D85EA-6E10-4AA4-B4CD-518BAC9951FA}"/>
    <cellStyle name="Normal 8 4 3 5" xfId="2197" xr:uid="{8074F63C-2C3C-472B-BAFC-EFADD4CC9DCC}"/>
    <cellStyle name="Normal 8 4 3 5 2" xfId="3880" xr:uid="{6E6E08D8-6754-4C99-8D4B-BB683F0C3010}"/>
    <cellStyle name="Normal 8 4 3 5 3" xfId="3881" xr:uid="{75E148F5-8FCD-463F-BF2D-2361CCC2E76F}"/>
    <cellStyle name="Normal 8 4 3 5 4" xfId="3882" xr:uid="{58D6806E-3D38-4A3F-8A6E-2865763F2104}"/>
    <cellStyle name="Normal 8 4 3 6" xfId="3883" xr:uid="{443E0595-571C-4956-AC7B-EDA9FEE8C420}"/>
    <cellStyle name="Normal 8 4 3 7" xfId="3884" xr:uid="{04415AB1-178B-4B43-9A32-E1C46FC8BAD7}"/>
    <cellStyle name="Normal 8 4 3 8" xfId="3885" xr:uid="{D45F5C4E-AE91-4883-8486-9B10335B5520}"/>
    <cellStyle name="Normal 8 4 4" xfId="392" xr:uid="{D3F530EB-3151-453E-A90F-5A4618C32EC4}"/>
    <cellStyle name="Normal 8 4 4 2" xfId="807" xr:uid="{2807EFE9-596F-429A-8205-2C828270F41F}"/>
    <cellStyle name="Normal 8 4 4 2 2" xfId="808" xr:uid="{83168C4B-A03F-4D95-BD75-188C4C43B07B}"/>
    <cellStyle name="Normal 8 4 4 2 2 2" xfId="2198" xr:uid="{3EDED690-8B3E-4158-A905-F686D44B0BA6}"/>
    <cellStyle name="Normal 8 4 4 2 2 3" xfId="3886" xr:uid="{05979A6D-5596-46CF-8C98-6D0E50B2DBBB}"/>
    <cellStyle name="Normal 8 4 4 2 2 4" xfId="3887" xr:uid="{4140E372-CD93-483A-A500-C1AA802EE99A}"/>
    <cellStyle name="Normal 8 4 4 2 3" xfId="2199" xr:uid="{0EA51929-DCA8-4672-9DDA-F962A57BF4D4}"/>
    <cellStyle name="Normal 8 4 4 2 4" xfId="3888" xr:uid="{8DC874AC-36B6-4A9D-B249-3FDED7673D17}"/>
    <cellStyle name="Normal 8 4 4 2 5" xfId="3889" xr:uid="{ABE2AEC2-43EA-4726-AEA3-7CF09CE01666}"/>
    <cellStyle name="Normal 8 4 4 3" xfId="809" xr:uid="{996B8756-3CB4-4A14-BB90-7CB044523674}"/>
    <cellStyle name="Normal 8 4 4 3 2" xfId="2200" xr:uid="{16ED8E9D-E9B2-4A1D-9245-7BC41E0F8C35}"/>
    <cellStyle name="Normal 8 4 4 3 3" xfId="3890" xr:uid="{D9A09BFE-4A6C-40FA-95F8-931C3D2B2690}"/>
    <cellStyle name="Normal 8 4 4 3 4" xfId="3891" xr:uid="{99BC5E3D-9387-4D05-8333-9BB60582C6D7}"/>
    <cellStyle name="Normal 8 4 4 4" xfId="2201" xr:uid="{75569EAE-CA12-41F8-8EA3-DE7254514500}"/>
    <cellStyle name="Normal 8 4 4 4 2" xfId="3892" xr:uid="{947DC39E-A42B-42E9-BEF7-DFC678D15487}"/>
    <cellStyle name="Normal 8 4 4 4 3" xfId="3893" xr:uid="{12033A94-1659-4D93-A942-16B2092E5680}"/>
    <cellStyle name="Normal 8 4 4 4 4" xfId="3894" xr:uid="{467491E8-46D3-4D07-B771-5D6C878C6101}"/>
    <cellStyle name="Normal 8 4 4 5" xfId="3895" xr:uid="{8AD827DE-D4E4-4715-B49B-892111806EC8}"/>
    <cellStyle name="Normal 8 4 4 6" xfId="3896" xr:uid="{F9B322D1-9EB9-468E-B76C-617D7624F0D2}"/>
    <cellStyle name="Normal 8 4 4 7" xfId="3897" xr:uid="{A556D0BC-C3FB-4FC7-9BC1-53F8E73A1C61}"/>
    <cellStyle name="Normal 8 4 5" xfId="393" xr:uid="{187A729C-43DA-4C58-85E6-3AF3ECAA7D81}"/>
    <cellStyle name="Normal 8 4 5 2" xfId="810" xr:uid="{4A08E02E-04A1-457E-A2D4-62253B10356B}"/>
    <cellStyle name="Normal 8 4 5 2 2" xfId="2202" xr:uid="{E1E9E24C-1A52-44DC-A494-3D24F76364BC}"/>
    <cellStyle name="Normal 8 4 5 2 3" xfId="3898" xr:uid="{2732C2D4-D4F7-4405-BCD4-73422449DD04}"/>
    <cellStyle name="Normal 8 4 5 2 4" xfId="3899" xr:uid="{052FD250-6146-462B-BF9F-026198E6736B}"/>
    <cellStyle name="Normal 8 4 5 3" xfId="2203" xr:uid="{37227A00-FA38-4B5F-9AF1-12B357D6CC83}"/>
    <cellStyle name="Normal 8 4 5 3 2" xfId="3900" xr:uid="{2D4FA09C-94CD-4871-A459-682EFDA4B23D}"/>
    <cellStyle name="Normal 8 4 5 3 3" xfId="3901" xr:uid="{D34118F1-D3B7-468C-8299-F186D9DFBD80}"/>
    <cellStyle name="Normal 8 4 5 3 4" xfId="3902" xr:uid="{2664A714-1DBD-4498-82DC-B1F0ADE6B465}"/>
    <cellStyle name="Normal 8 4 5 4" xfId="3903" xr:uid="{CD18AD6D-EA6A-4431-B69D-50B50F1B549E}"/>
    <cellStyle name="Normal 8 4 5 5" xfId="3904" xr:uid="{0A8FEB77-0400-4FB3-B5C9-89FE45ED25A1}"/>
    <cellStyle name="Normal 8 4 5 6" xfId="3905" xr:uid="{378C7455-4AF2-4E76-824D-86F07B484033}"/>
    <cellStyle name="Normal 8 4 6" xfId="811" xr:uid="{81E9F928-F2C2-4A3B-BE0C-68DAB95F6593}"/>
    <cellStyle name="Normal 8 4 6 2" xfId="2204" xr:uid="{B66C13BA-EBEA-41CE-A5E8-9D800060F3AF}"/>
    <cellStyle name="Normal 8 4 6 2 2" xfId="3906" xr:uid="{C5AC38C4-D9E6-4F2F-89C7-235C07C293B8}"/>
    <cellStyle name="Normal 8 4 6 2 3" xfId="3907" xr:uid="{5F760BAF-A5A0-4C3A-BA37-F48D9A7DFB72}"/>
    <cellStyle name="Normal 8 4 6 2 4" xfId="3908" xr:uid="{F3129A8C-5661-47CB-B94F-2345A125BD6E}"/>
    <cellStyle name="Normal 8 4 6 3" xfId="3909" xr:uid="{F6A56865-4B19-4FAA-BF9F-236E951577DC}"/>
    <cellStyle name="Normal 8 4 6 4" xfId="3910" xr:uid="{64B8E16E-555F-4E65-9774-00B18021D702}"/>
    <cellStyle name="Normal 8 4 6 5" xfId="3911" xr:uid="{3381829D-3051-4B9A-9B23-69BC3B76029A}"/>
    <cellStyle name="Normal 8 4 7" xfId="2205" xr:uid="{4E5585F5-ED54-43D1-A23D-0BA65B3A9BF5}"/>
    <cellStyle name="Normal 8 4 7 2" xfId="3912" xr:uid="{18036F34-B7B8-4A59-BD00-C46A93DECE6D}"/>
    <cellStyle name="Normal 8 4 7 3" xfId="3913" xr:uid="{640C7216-0EF6-4956-9AA7-2CE013B99830}"/>
    <cellStyle name="Normal 8 4 7 4" xfId="3914" xr:uid="{F22770B7-3B79-45B6-80E5-98A747B9E668}"/>
    <cellStyle name="Normal 8 4 8" xfId="3915" xr:uid="{4C5C9BC9-CA8E-423C-A3E5-45611D019958}"/>
    <cellStyle name="Normal 8 4 8 2" xfId="3916" xr:uid="{B59C36E8-88D4-43D3-8CB2-49E54536FE12}"/>
    <cellStyle name="Normal 8 4 8 3" xfId="3917" xr:uid="{2290A6E4-BDC0-4994-BFDB-6CF03057B519}"/>
    <cellStyle name="Normal 8 4 8 4" xfId="3918" xr:uid="{A74019C7-F942-490D-A77C-9F4B1F2174CF}"/>
    <cellStyle name="Normal 8 4 9" xfId="3919" xr:uid="{6C27F786-8884-4982-97F4-3312971E0A79}"/>
    <cellStyle name="Normal 8 5" xfId="161" xr:uid="{653A1BB6-948F-4E97-BE89-AE512EA37099}"/>
    <cellStyle name="Normal 8 5 2" xfId="162" xr:uid="{1122E136-88AF-4513-B3A7-32F414AB7812}"/>
    <cellStyle name="Normal 8 5 2 2" xfId="394" xr:uid="{CBA9B4A0-A094-4420-B4CE-AD8B9B0304C2}"/>
    <cellStyle name="Normal 8 5 2 2 2" xfId="812" xr:uid="{CAB7B40B-AA96-459A-BA89-35743F41CBC1}"/>
    <cellStyle name="Normal 8 5 2 2 2 2" xfId="2206" xr:uid="{D85F28D5-855F-48E7-81BA-27802189F73F}"/>
    <cellStyle name="Normal 8 5 2 2 2 3" xfId="3920" xr:uid="{3E5253A1-F36D-4E01-8270-05C0AC65DA2B}"/>
    <cellStyle name="Normal 8 5 2 2 2 4" xfId="3921" xr:uid="{A0CE0290-F3D1-44BA-BA41-0654405F70B5}"/>
    <cellStyle name="Normal 8 5 2 2 3" xfId="2207" xr:uid="{37C1C4E8-2F9F-47B1-8F84-B3E84872EB53}"/>
    <cellStyle name="Normal 8 5 2 2 3 2" xfId="3922" xr:uid="{F47AE109-4851-4CE4-9778-AAB7FB03B34B}"/>
    <cellStyle name="Normal 8 5 2 2 3 3" xfId="3923" xr:uid="{C38DC0E8-569E-4F3D-8191-D5EDC9059528}"/>
    <cellStyle name="Normal 8 5 2 2 3 4" xfId="3924" xr:uid="{656DFAF4-2500-4D36-8FB1-FD395F39923E}"/>
    <cellStyle name="Normal 8 5 2 2 4" xfId="3925" xr:uid="{56FD2D1D-4C51-4E65-A280-63CF4BCB5BCF}"/>
    <cellStyle name="Normal 8 5 2 2 5" xfId="3926" xr:uid="{F5299595-E921-49F4-83BB-E30B37E51153}"/>
    <cellStyle name="Normal 8 5 2 2 6" xfId="3927" xr:uid="{7E43C3DC-0465-46F0-A927-A90EF3E25B41}"/>
    <cellStyle name="Normal 8 5 2 3" xfId="813" xr:uid="{AF60DC00-E337-4764-953C-BD2A2FC9A9E7}"/>
    <cellStyle name="Normal 8 5 2 3 2" xfId="2208" xr:uid="{67B0EA0D-A551-49FE-A6F0-F4C3C2388AC6}"/>
    <cellStyle name="Normal 8 5 2 3 2 2" xfId="3928" xr:uid="{0BB57447-D77B-4415-9145-38ED1E2CA28D}"/>
    <cellStyle name="Normal 8 5 2 3 2 3" xfId="3929" xr:uid="{D8709E5A-AC1F-4C23-8FE7-EBAFECAA7206}"/>
    <cellStyle name="Normal 8 5 2 3 2 4" xfId="3930" xr:uid="{D71CD1D6-8EB5-4A43-9E9F-DC69C8B93803}"/>
    <cellStyle name="Normal 8 5 2 3 3" xfId="3931" xr:uid="{5AFFB2A3-B1AD-4BD4-AF17-C8F2BCD1DD9F}"/>
    <cellStyle name="Normal 8 5 2 3 4" xfId="3932" xr:uid="{310427AB-BC59-4B48-B102-F515EB0E8E19}"/>
    <cellStyle name="Normal 8 5 2 3 5" xfId="3933" xr:uid="{D02E9B92-73C3-4907-B6E2-B94DEA2E2BC1}"/>
    <cellStyle name="Normal 8 5 2 4" xfId="2209" xr:uid="{83C8E2FE-12FA-4974-A3AA-09C4C65F924E}"/>
    <cellStyle name="Normal 8 5 2 4 2" xfId="3934" xr:uid="{AF49AA48-4D8A-4D07-8779-D675A8BD6242}"/>
    <cellStyle name="Normal 8 5 2 4 3" xfId="3935" xr:uid="{AD3A38B8-F3D8-4626-8128-0A7F07DF47BA}"/>
    <cellStyle name="Normal 8 5 2 4 4" xfId="3936" xr:uid="{83C5CBDF-9914-432F-A22C-0E72E2580A03}"/>
    <cellStyle name="Normal 8 5 2 5" xfId="3937" xr:uid="{722B635A-C38C-44BB-BFD0-8940D96DF42E}"/>
    <cellStyle name="Normal 8 5 2 5 2" xfId="3938" xr:uid="{B48AAB96-621C-450C-ABE0-11F9117F491C}"/>
    <cellStyle name="Normal 8 5 2 5 3" xfId="3939" xr:uid="{175F7BEC-E0F4-4195-8305-12F66AE8D0EC}"/>
    <cellStyle name="Normal 8 5 2 5 4" xfId="3940" xr:uid="{B0F18C61-908F-403B-82CC-37C8D7D6363C}"/>
    <cellStyle name="Normal 8 5 2 6" xfId="3941" xr:uid="{8AE7CFF9-5078-4BAC-931C-80985448A01D}"/>
    <cellStyle name="Normal 8 5 2 7" xfId="3942" xr:uid="{B7B785DB-9161-4D88-B00F-E095611BE62E}"/>
    <cellStyle name="Normal 8 5 2 8" xfId="3943" xr:uid="{F84F0BB3-1750-4328-860F-1A5EF1B29474}"/>
    <cellStyle name="Normal 8 5 3" xfId="395" xr:uid="{C87E8A23-BEA4-41A7-8058-19688407CDFF}"/>
    <cellStyle name="Normal 8 5 3 2" xfId="814" xr:uid="{49BEDCD9-4A1A-4C55-B602-0A843E7B054C}"/>
    <cellStyle name="Normal 8 5 3 2 2" xfId="815" xr:uid="{2458CA97-5242-4D6F-A317-D63EBB447800}"/>
    <cellStyle name="Normal 8 5 3 2 3" xfId="3944" xr:uid="{CB755FA3-9E37-4741-AC37-04C2053EDFA7}"/>
    <cellStyle name="Normal 8 5 3 2 4" xfId="3945" xr:uid="{2109EC3F-E22F-4780-9F4D-53258AF54A40}"/>
    <cellStyle name="Normal 8 5 3 3" xfId="816" xr:uid="{859EB387-A42F-4AB4-8C5B-6F2262BEE5F8}"/>
    <cellStyle name="Normal 8 5 3 3 2" xfId="3946" xr:uid="{FD93775C-E4EC-40CE-A33E-982428562C62}"/>
    <cellStyle name="Normal 8 5 3 3 3" xfId="3947" xr:uid="{A6CC2DD9-C37B-472C-BAFB-5208B91F6938}"/>
    <cellStyle name="Normal 8 5 3 3 4" xfId="3948" xr:uid="{3B4B5DFA-8C3D-4FC7-80DA-D1422CCE623C}"/>
    <cellStyle name="Normal 8 5 3 4" xfId="3949" xr:uid="{1FB1DE85-3C2F-4F64-9DC4-E0F2AE84B8D8}"/>
    <cellStyle name="Normal 8 5 3 5" xfId="3950" xr:uid="{CC206B19-A34A-45B9-A1A5-03AE51CB82BC}"/>
    <cellStyle name="Normal 8 5 3 6" xfId="3951" xr:uid="{63AF646F-3359-40E7-9451-6887063F9B36}"/>
    <cellStyle name="Normal 8 5 4" xfId="396" xr:uid="{C6CA8F10-617E-434B-8E9E-0D8E1F31F876}"/>
    <cellStyle name="Normal 8 5 4 2" xfId="817" xr:uid="{85B5A92E-D47A-4C94-A7EB-427226674A08}"/>
    <cellStyle name="Normal 8 5 4 2 2" xfId="3952" xr:uid="{5228DE20-019D-4261-B2CE-77750623F3E0}"/>
    <cellStyle name="Normal 8 5 4 2 3" xfId="3953" xr:uid="{D8D5869E-40B5-4B76-A5C7-9E0D7C04C258}"/>
    <cellStyle name="Normal 8 5 4 2 4" xfId="3954" xr:uid="{5A4A8099-3DE4-4B82-8B23-887C6D61CE75}"/>
    <cellStyle name="Normal 8 5 4 3" xfId="3955" xr:uid="{033046A5-05FE-4323-AEE3-F0BC5A196B4D}"/>
    <cellStyle name="Normal 8 5 4 4" xfId="3956" xr:uid="{39457D1A-3F13-4A57-8F33-1E2EAEBD9FBB}"/>
    <cellStyle name="Normal 8 5 4 5" xfId="3957" xr:uid="{80341493-3F6B-483E-A6EC-41911738673E}"/>
    <cellStyle name="Normal 8 5 5" xfId="818" xr:uid="{EAE702E8-3F9B-4EFE-AB8F-56733CDF0AA8}"/>
    <cellStyle name="Normal 8 5 5 2" xfId="3958" xr:uid="{E07A5E34-9334-4A9B-9173-5BD5E270349A}"/>
    <cellStyle name="Normal 8 5 5 3" xfId="3959" xr:uid="{F4BC3B60-5B52-4FCE-9DAE-A5F63BBF8354}"/>
    <cellStyle name="Normal 8 5 5 4" xfId="3960" xr:uid="{1A91D317-4299-4F44-AB3E-F2D37810E990}"/>
    <cellStyle name="Normal 8 5 6" xfId="3961" xr:uid="{1F88B947-6058-4762-BF98-CD22EA6EAAC0}"/>
    <cellStyle name="Normal 8 5 6 2" xfId="3962" xr:uid="{ED9EBE6D-6C4F-43D7-B13A-11E07EE87C92}"/>
    <cellStyle name="Normal 8 5 6 3" xfId="3963" xr:uid="{6DA7E1E6-66F6-4E79-9F54-17DFBB10C7EB}"/>
    <cellStyle name="Normal 8 5 6 4" xfId="3964" xr:uid="{EE5F10FC-329A-4266-A50F-52A1B44312B1}"/>
    <cellStyle name="Normal 8 5 7" xfId="3965" xr:uid="{9FCAF8EA-0050-4478-9B2E-06D6F072F1B7}"/>
    <cellStyle name="Normal 8 5 8" xfId="3966" xr:uid="{0686DC88-4D3B-4E26-93FE-A98D1F3B2D18}"/>
    <cellStyle name="Normal 8 5 9" xfId="3967" xr:uid="{13B39671-97CF-4168-BE96-E8C4C87C1298}"/>
    <cellStyle name="Normal 8 6" xfId="163" xr:uid="{4BF83E68-51CF-4806-AE7E-40A82B6EA28C}"/>
    <cellStyle name="Normal 8 6 2" xfId="397" xr:uid="{270F9A11-C1CD-40B7-8220-BC85E433A6F8}"/>
    <cellStyle name="Normal 8 6 2 2" xfId="819" xr:uid="{ACB4A6EF-03D4-43E4-9A0B-E1C5896DA331}"/>
    <cellStyle name="Normal 8 6 2 2 2" xfId="2210" xr:uid="{6FCDD88A-CE38-4907-927D-7A459A4D1167}"/>
    <cellStyle name="Normal 8 6 2 2 2 2" xfId="2211" xr:uid="{1CFFC728-40E6-49A4-88F2-2F2A833FB3BD}"/>
    <cellStyle name="Normal 8 6 2 2 3" xfId="2212" xr:uid="{A08D123D-F911-42E4-8CD4-E686523F8A91}"/>
    <cellStyle name="Normal 8 6 2 2 4" xfId="3968" xr:uid="{115C6DFF-EE34-4CAB-BA02-7DCB9239E817}"/>
    <cellStyle name="Normal 8 6 2 3" xfId="2213" xr:uid="{239B0CE3-1EF4-459A-8A5D-930F91B1A080}"/>
    <cellStyle name="Normal 8 6 2 3 2" xfId="2214" xr:uid="{7A703A01-E4C4-4841-9497-ACD8E050913F}"/>
    <cellStyle name="Normal 8 6 2 3 3" xfId="3969" xr:uid="{93AFAF5D-4693-4B52-9D49-9EE90F4734F1}"/>
    <cellStyle name="Normal 8 6 2 3 4" xfId="3970" xr:uid="{7CFE8764-E479-4D70-BF07-00B845E730AA}"/>
    <cellStyle name="Normal 8 6 2 4" xfId="2215" xr:uid="{0DA6EEEC-D45A-481E-97CF-4D91A57C2372}"/>
    <cellStyle name="Normal 8 6 2 5" xfId="3971" xr:uid="{1DDBC361-545C-459D-9219-EEB6A599EA7E}"/>
    <cellStyle name="Normal 8 6 2 6" xfId="3972" xr:uid="{00D1ABC6-1EA9-41FD-8777-86DC20701F10}"/>
    <cellStyle name="Normal 8 6 3" xfId="820" xr:uid="{11DDC20D-E3B3-4F88-B7BE-06ED223AE3A4}"/>
    <cellStyle name="Normal 8 6 3 2" xfId="2216" xr:uid="{277EF814-7230-4581-A804-F797CD540CA3}"/>
    <cellStyle name="Normal 8 6 3 2 2" xfId="2217" xr:uid="{6F5307E9-B2BE-4433-AB60-30F57F01E84A}"/>
    <cellStyle name="Normal 8 6 3 2 3" xfId="3973" xr:uid="{CB43A3B0-0D2E-4B1B-95C8-494FDC0A2FC9}"/>
    <cellStyle name="Normal 8 6 3 2 4" xfId="3974" xr:uid="{9CCAA9EA-D429-4684-AD94-9E06DD271D46}"/>
    <cellStyle name="Normal 8 6 3 3" xfId="2218" xr:uid="{F73B703F-40DA-4812-94FE-3DF1BA5B122D}"/>
    <cellStyle name="Normal 8 6 3 4" xfId="3975" xr:uid="{3A57687E-8D81-418D-8C2B-F5366DF0328C}"/>
    <cellStyle name="Normal 8 6 3 5" xfId="3976" xr:uid="{758F2BC6-EDB2-4556-A0AE-409C2F29FB2A}"/>
    <cellStyle name="Normal 8 6 4" xfId="2219" xr:uid="{083D2E9E-0777-43E5-A955-58CDBD64B0B2}"/>
    <cellStyle name="Normal 8 6 4 2" xfId="2220" xr:uid="{74EEA0D9-B592-49FD-9EDE-D78CDC93DC15}"/>
    <cellStyle name="Normal 8 6 4 3" xfId="3977" xr:uid="{A6C195A6-8C9A-40EB-907E-0F5F597B2C18}"/>
    <cellStyle name="Normal 8 6 4 4" xfId="3978" xr:uid="{9D66396C-5120-47B3-999D-2CA3451458F5}"/>
    <cellStyle name="Normal 8 6 5" xfId="2221" xr:uid="{FE73E99B-5C31-4078-B018-79FC9E3084F4}"/>
    <cellStyle name="Normal 8 6 5 2" xfId="3979" xr:uid="{7F4A7373-381D-4B27-8F5A-D466191F6E5B}"/>
    <cellStyle name="Normal 8 6 5 3" xfId="3980" xr:uid="{02776053-196E-4B5F-88E8-AF7C4927758B}"/>
    <cellStyle name="Normal 8 6 5 4" xfId="3981" xr:uid="{C31AE6F2-9496-44AC-AA66-D38E5784EEE0}"/>
    <cellStyle name="Normal 8 6 6" xfId="3982" xr:uid="{7F23B770-1798-4E0B-A4E4-6A4338AB2C74}"/>
    <cellStyle name="Normal 8 6 7" xfId="3983" xr:uid="{D8608145-ADE1-400F-8B23-4A5521BE803D}"/>
    <cellStyle name="Normal 8 6 8" xfId="3984" xr:uid="{60851DFE-8442-4E3E-BDE6-CBC69AE2FE1E}"/>
    <cellStyle name="Normal 8 7" xfId="398" xr:uid="{E1977949-768E-4215-976D-FABC2463130B}"/>
    <cellStyle name="Normal 8 7 2" xfId="821" xr:uid="{5F387B91-F10C-4970-BD04-FA7508DA78D9}"/>
    <cellStyle name="Normal 8 7 2 2" xfId="822" xr:uid="{A22E3E7C-40F0-4419-BA51-8CC331B18DF4}"/>
    <cellStyle name="Normal 8 7 2 2 2" xfId="2222" xr:uid="{DE048231-863B-45C8-987D-873781D046F2}"/>
    <cellStyle name="Normal 8 7 2 2 3" xfId="3985" xr:uid="{67A9A4AF-77C1-4CE3-B677-98B83467EF7E}"/>
    <cellStyle name="Normal 8 7 2 2 4" xfId="3986" xr:uid="{73AC32D1-954F-4C50-9C3C-02402534B399}"/>
    <cellStyle name="Normal 8 7 2 3" xfId="2223" xr:uid="{BB05DE5E-448C-4A43-B9EF-61FD3B144371}"/>
    <cellStyle name="Normal 8 7 2 4" xfId="3987" xr:uid="{010B8782-0206-4764-9646-C43FE639E6EF}"/>
    <cellStyle name="Normal 8 7 2 5" xfId="3988" xr:uid="{8D7967EB-703D-4ACC-8E39-21D4EC471DFC}"/>
    <cellStyle name="Normal 8 7 3" xfId="823" xr:uid="{DF1E7448-052B-4766-91D9-1B0DE2642E15}"/>
    <cellStyle name="Normal 8 7 3 2" xfId="2224" xr:uid="{AFD996FD-A33C-44BF-83A7-CDBB53056F9A}"/>
    <cellStyle name="Normal 8 7 3 3" xfId="3989" xr:uid="{2EE881D1-6640-4A44-B9B4-B657A3FBAEE4}"/>
    <cellStyle name="Normal 8 7 3 4" xfId="3990" xr:uid="{F3BF1A2A-D474-4F2C-B0DE-E6C4215D1CEA}"/>
    <cellStyle name="Normal 8 7 4" xfId="2225" xr:uid="{C9AE9005-E16F-4DA8-B23C-4117DC876621}"/>
    <cellStyle name="Normal 8 7 4 2" xfId="3991" xr:uid="{48CE1DF2-EF39-471A-9F7F-5F04F2DDF7E9}"/>
    <cellStyle name="Normal 8 7 4 3" xfId="3992" xr:uid="{BFB02B0B-5656-4C03-A693-FA661069ED84}"/>
    <cellStyle name="Normal 8 7 4 4" xfId="3993" xr:uid="{016C3071-49AA-463A-9828-1883412FA6DF}"/>
    <cellStyle name="Normal 8 7 5" xfId="3994" xr:uid="{9099EECA-CE4D-4326-AB21-D8453B3335A8}"/>
    <cellStyle name="Normal 8 7 6" xfId="3995" xr:uid="{D4A72271-2902-4438-ADDB-5E171A532D6A}"/>
    <cellStyle name="Normal 8 7 7" xfId="3996" xr:uid="{18E70A0F-5E91-4BD1-A09E-34063D5515DB}"/>
    <cellStyle name="Normal 8 8" xfId="399" xr:uid="{75E8CA81-DFAB-4A13-A8F3-05C49EF4F8D1}"/>
    <cellStyle name="Normal 8 8 2" xfId="824" xr:uid="{60FF395D-A91F-4C32-8D5A-2316EFCF042D}"/>
    <cellStyle name="Normal 8 8 2 2" xfId="2226" xr:uid="{C1294C63-59B0-4F52-B03B-627A691026B3}"/>
    <cellStyle name="Normal 8 8 2 3" xfId="3997" xr:uid="{9E309100-67F2-42D5-BC86-E2913C48C3EE}"/>
    <cellStyle name="Normal 8 8 2 4" xfId="3998" xr:uid="{F879CF6D-F469-4871-9886-4AF4D486FD88}"/>
    <cellStyle name="Normal 8 8 3" xfId="2227" xr:uid="{89A11B9D-4A22-4165-9D3B-DE3814AF45E0}"/>
    <cellStyle name="Normal 8 8 3 2" xfId="3999" xr:uid="{1D26F8D0-B960-4DE7-B0C8-B9AEBFD7534E}"/>
    <cellStyle name="Normal 8 8 3 3" xfId="4000" xr:uid="{A97CC904-041C-48A1-A81A-E2FCAACD22AB}"/>
    <cellStyle name="Normal 8 8 3 4" xfId="4001" xr:uid="{218E63B3-C40C-48D6-A7FA-4F52F73F5435}"/>
    <cellStyle name="Normal 8 8 4" xfId="4002" xr:uid="{5507AFEF-0BCC-42CC-AA05-12B3B2E49C97}"/>
    <cellStyle name="Normal 8 8 5" xfId="4003" xr:uid="{19065825-C2B5-4608-B4B0-DE64C87BC8F4}"/>
    <cellStyle name="Normal 8 8 6" xfId="4004" xr:uid="{E3B9947F-7C20-465F-BC52-7E2820E20EFD}"/>
    <cellStyle name="Normal 8 9" xfId="400" xr:uid="{F2689F41-60D4-4F97-8CDC-600DA04CF852}"/>
    <cellStyle name="Normal 8 9 2" xfId="2228" xr:uid="{6254E4B4-A32E-4F64-A026-D10AE61ACFD6}"/>
    <cellStyle name="Normal 8 9 2 2" xfId="4005" xr:uid="{60CE7032-06A9-4239-9D48-49ACE3EAC25B}"/>
    <cellStyle name="Normal 8 9 2 2 2" xfId="4410" xr:uid="{A1272D2B-B642-427F-A6E6-74B72C89F6CE}"/>
    <cellStyle name="Normal 8 9 2 2 3" xfId="4689" xr:uid="{5FB92382-996F-4115-AA89-5F122C480F75}"/>
    <cellStyle name="Normal 8 9 2 3" xfId="4006" xr:uid="{4B9083C7-D3E4-4B59-B58B-2F0B12FBBACE}"/>
    <cellStyle name="Normal 8 9 2 4" xfId="4007" xr:uid="{7EA26A7C-0CF7-4DC5-87C9-38AFA9A90F36}"/>
    <cellStyle name="Normal 8 9 3" xfId="4008" xr:uid="{2F941A1A-5C76-43FF-A23C-E7170F3B28B8}"/>
    <cellStyle name="Normal 8 9 4" xfId="4009" xr:uid="{5FAE6705-8295-45E4-ABA6-9FE2265E43AE}"/>
    <cellStyle name="Normal 8 9 4 2" xfId="4580" xr:uid="{AC38E295-35BC-47F9-84D9-D19C12D5DB33}"/>
    <cellStyle name="Normal 8 9 4 3" xfId="4690" xr:uid="{0935096F-B0C7-4C8A-8306-666E930A7B88}"/>
    <cellStyle name="Normal 8 9 4 4" xfId="4609" xr:uid="{AFFC56B1-58CC-44C6-822A-E0186D35E094}"/>
    <cellStyle name="Normal 8 9 5" xfId="4010" xr:uid="{1244F0F1-50B2-4C5C-9951-A3F77F60D9B8}"/>
    <cellStyle name="Normal 9" xfId="164" xr:uid="{5E3B8F60-7AAD-44CD-9EAF-FE47DAE69DA6}"/>
    <cellStyle name="Normal 9 10" xfId="401" xr:uid="{D6EFC190-C3E5-43EE-9467-824BE910A360}"/>
    <cellStyle name="Normal 9 10 2" xfId="2229" xr:uid="{B6449632-3A3C-4D14-BCCE-C08BF0F1321D}"/>
    <cellStyle name="Normal 9 10 2 2" xfId="4011" xr:uid="{B286C84B-3151-488B-AD6A-47E061F86596}"/>
    <cellStyle name="Normal 9 10 2 3" xfId="4012" xr:uid="{1245D091-49B7-4EDF-A581-3831986A59C2}"/>
    <cellStyle name="Normal 9 10 2 4" xfId="4013" xr:uid="{8D65B6FC-E210-4A0F-93C6-BA5CE43C1F2B}"/>
    <cellStyle name="Normal 9 10 3" xfId="4014" xr:uid="{F21BC5EE-F011-4628-A406-6AA7BB98CB05}"/>
    <cellStyle name="Normal 9 10 4" xfId="4015" xr:uid="{03C7EB60-9B89-4C6F-8713-3F4919C2E70B}"/>
    <cellStyle name="Normal 9 10 5" xfId="4016" xr:uid="{31D567DE-8FC4-4AEF-B010-1192D964A6DA}"/>
    <cellStyle name="Normal 9 11" xfId="2230" xr:uid="{54E389B9-A556-4697-85BE-7837199B11D1}"/>
    <cellStyle name="Normal 9 11 2" xfId="4017" xr:uid="{60283572-54BB-49FB-8DE6-DACA1E603820}"/>
    <cellStyle name="Normal 9 11 3" xfId="4018" xr:uid="{C37920E2-3270-4BDB-9386-543F86E81653}"/>
    <cellStyle name="Normal 9 11 4" xfId="4019" xr:uid="{0A5610AC-AAEF-4AA1-9501-BE3D0CF1AD11}"/>
    <cellStyle name="Normal 9 12" xfId="4020" xr:uid="{0D719C62-2885-42FF-B52A-E1AA659F0DBA}"/>
    <cellStyle name="Normal 9 12 2" xfId="4021" xr:uid="{3F0AFE5D-6E60-4356-A398-A1937B8173C5}"/>
    <cellStyle name="Normal 9 12 3" xfId="4022" xr:uid="{D65966C8-ABE3-4A79-982B-13EF7876A3E0}"/>
    <cellStyle name="Normal 9 12 4" xfId="4023" xr:uid="{07CAB970-E205-4CE7-B360-44F1E066AC57}"/>
    <cellStyle name="Normal 9 13" xfId="4024" xr:uid="{F118EEE1-8DB6-4C4B-9552-1C01A6BCFC3C}"/>
    <cellStyle name="Normal 9 13 2" xfId="4025" xr:uid="{1E6AC9DB-5065-4ABA-A869-0003EAA7FEFD}"/>
    <cellStyle name="Normal 9 14" xfId="4026" xr:uid="{BFAE36F1-5D1D-44E6-9466-065E55E5454B}"/>
    <cellStyle name="Normal 9 15" xfId="4027" xr:uid="{156E8437-BD90-4074-BC13-782B67A452F2}"/>
    <cellStyle name="Normal 9 16" xfId="4028" xr:uid="{22D1312A-A1B2-4C21-83E0-D68D50ACF1D0}"/>
    <cellStyle name="Normal 9 2" xfId="165" xr:uid="{68765BEE-8B74-4BD1-86F9-5BE30465765C}"/>
    <cellStyle name="Normal 9 2 2" xfId="402" xr:uid="{5774E7C5-59FE-4D66-8155-6610ABBBE00B}"/>
    <cellStyle name="Normal 9 2 2 2" xfId="4672" xr:uid="{73CB1A47-811C-4C4B-975B-25C1D450B602}"/>
    <cellStyle name="Normal 9 2 3" xfId="4561" xr:uid="{E1C1B5E1-3C84-4B0C-8779-D092B3ED9955}"/>
    <cellStyle name="Normal 9 3" xfId="166" xr:uid="{F4949BD1-B19B-459F-8C35-1FCA6234D81D}"/>
    <cellStyle name="Normal 9 3 10" xfId="4029" xr:uid="{EF8FD36A-5CAB-4F68-9FEB-8A75D77BD8C3}"/>
    <cellStyle name="Normal 9 3 11" xfId="4030" xr:uid="{B10B04D0-66EF-4391-BA6A-140F54A707D0}"/>
    <cellStyle name="Normal 9 3 2" xfId="167" xr:uid="{02760887-B164-4420-8C0E-931134785CC6}"/>
    <cellStyle name="Normal 9 3 2 2" xfId="168" xr:uid="{348E70F2-3273-464C-AA38-F36FA4A713D2}"/>
    <cellStyle name="Normal 9 3 2 2 2" xfId="403" xr:uid="{9FBF8C20-08EA-4FD1-9488-CF348E250025}"/>
    <cellStyle name="Normal 9 3 2 2 2 2" xfId="825" xr:uid="{522A1601-1573-47F8-94BC-1FD5F92B28D8}"/>
    <cellStyle name="Normal 9 3 2 2 2 2 2" xfId="826" xr:uid="{6220ED89-60EC-452C-8A70-9FA46B29E033}"/>
    <cellStyle name="Normal 9 3 2 2 2 2 2 2" xfId="2231" xr:uid="{067B2A9E-8C03-4722-9752-A72C1A15D216}"/>
    <cellStyle name="Normal 9 3 2 2 2 2 2 2 2" xfId="2232" xr:uid="{93398FEF-4E80-4032-A3A7-8FE292AFE6A1}"/>
    <cellStyle name="Normal 9 3 2 2 2 2 2 3" xfId="2233" xr:uid="{48DF0D91-2040-433C-A5F2-80FF666DB18F}"/>
    <cellStyle name="Normal 9 3 2 2 2 2 3" xfId="2234" xr:uid="{9DD2F247-E7A9-4056-90BB-B8BA656BCAAC}"/>
    <cellStyle name="Normal 9 3 2 2 2 2 3 2" xfId="2235" xr:uid="{515E7B52-D68C-46DB-8BC4-7E5641A9411C}"/>
    <cellStyle name="Normal 9 3 2 2 2 2 4" xfId="2236" xr:uid="{A925DA05-8557-4F8D-8C11-67DB61E3CF43}"/>
    <cellStyle name="Normal 9 3 2 2 2 3" xfId="827" xr:uid="{48F06D54-B5D1-4F52-BA5A-E83A22A29247}"/>
    <cellStyle name="Normal 9 3 2 2 2 3 2" xfId="2237" xr:uid="{AC8A799E-3334-4393-B904-792E6D30F00B}"/>
    <cellStyle name="Normal 9 3 2 2 2 3 2 2" xfId="2238" xr:uid="{DA402492-AE35-433D-8F16-306C51AA99C5}"/>
    <cellStyle name="Normal 9 3 2 2 2 3 3" xfId="2239" xr:uid="{4746ACAC-583D-45B2-A618-BBFF673587EE}"/>
    <cellStyle name="Normal 9 3 2 2 2 3 4" xfId="4031" xr:uid="{9589FC81-17D8-4ADF-B3E5-1B8A4D64E239}"/>
    <cellStyle name="Normal 9 3 2 2 2 4" xfId="2240" xr:uid="{60323C97-7F59-44B7-AA3C-AFDB387788AA}"/>
    <cellStyle name="Normal 9 3 2 2 2 4 2" xfId="2241" xr:uid="{934A35B3-23FA-4E17-9CF2-3BD56CCBD589}"/>
    <cellStyle name="Normal 9 3 2 2 2 5" xfId="2242" xr:uid="{72A35DE7-A20E-4CEA-A4D3-6F69085B8419}"/>
    <cellStyle name="Normal 9 3 2 2 2 6" xfId="4032" xr:uid="{4AFCCB3D-745E-4DC9-AA0B-9D81AEC7FDB6}"/>
    <cellStyle name="Normal 9 3 2 2 3" xfId="404" xr:uid="{DE9C2E31-D396-4443-B24A-60F93DA497DF}"/>
    <cellStyle name="Normal 9 3 2 2 3 2" xfId="828" xr:uid="{65E3A330-4D58-4DBA-9C9F-AF04D44645B3}"/>
    <cellStyle name="Normal 9 3 2 2 3 2 2" xfId="829" xr:uid="{E5A71FCD-9C64-443B-BB81-E4AE755621CA}"/>
    <cellStyle name="Normal 9 3 2 2 3 2 2 2" xfId="2243" xr:uid="{0E0F3CD5-DF4A-4462-B21B-2D5065EAAF9F}"/>
    <cellStyle name="Normal 9 3 2 2 3 2 2 2 2" xfId="2244" xr:uid="{A7CB1787-B01F-4B19-B2C4-688086A92CB0}"/>
    <cellStyle name="Normal 9 3 2 2 3 2 2 3" xfId="2245" xr:uid="{8A49C33C-C01D-4C8C-A8A9-BBDE8398BB6C}"/>
    <cellStyle name="Normal 9 3 2 2 3 2 3" xfId="2246" xr:uid="{9DBE59C7-58CF-4EDC-AB84-95E9CE7B7183}"/>
    <cellStyle name="Normal 9 3 2 2 3 2 3 2" xfId="2247" xr:uid="{0F3E1881-75FE-4D24-A8EA-3D4FFDDC126F}"/>
    <cellStyle name="Normal 9 3 2 2 3 2 4" xfId="2248" xr:uid="{157F90BF-7742-47C0-8754-EB8B58FE0C69}"/>
    <cellStyle name="Normal 9 3 2 2 3 3" xfId="830" xr:uid="{2D24C0D8-3E04-4675-A5DC-120471A29C73}"/>
    <cellStyle name="Normal 9 3 2 2 3 3 2" xfId="2249" xr:uid="{60A3190F-F19C-4203-8883-B4101C8C1A15}"/>
    <cellStyle name="Normal 9 3 2 2 3 3 2 2" xfId="2250" xr:uid="{0D779CD3-862E-4E29-BFE2-74EF1D02A770}"/>
    <cellStyle name="Normal 9 3 2 2 3 3 3" xfId="2251" xr:uid="{CC7CC3C8-6A3A-4915-ADF0-C7EF510186E7}"/>
    <cellStyle name="Normal 9 3 2 2 3 4" xfId="2252" xr:uid="{6F6A72C3-CB3E-4BDA-BEE8-27D8A6195CD8}"/>
    <cellStyle name="Normal 9 3 2 2 3 4 2" xfId="2253" xr:uid="{F51DDF4B-AC8C-49B6-887C-D98EF3E618DD}"/>
    <cellStyle name="Normal 9 3 2 2 3 5" xfId="2254" xr:uid="{4640F6CB-9B6B-48C1-A515-FA88F68BE801}"/>
    <cellStyle name="Normal 9 3 2 2 4" xfId="831" xr:uid="{EA4C729E-D518-467E-BD5A-A2002EE5DF1C}"/>
    <cellStyle name="Normal 9 3 2 2 4 2" xfId="832" xr:uid="{8A084070-34BF-4EF7-B456-CE8ADE087726}"/>
    <cellStyle name="Normal 9 3 2 2 4 2 2" xfId="2255" xr:uid="{8C65C600-F48A-432F-BB2A-22E59C8693AB}"/>
    <cellStyle name="Normal 9 3 2 2 4 2 2 2" xfId="2256" xr:uid="{75EE8D14-DAF7-4CBC-A7A6-02F40B388DE6}"/>
    <cellStyle name="Normal 9 3 2 2 4 2 3" xfId="2257" xr:uid="{810651D3-8F83-43DB-94B0-6D664D8D4F61}"/>
    <cellStyle name="Normal 9 3 2 2 4 3" xfId="2258" xr:uid="{0D474493-CE2E-4D4A-A568-EF2ABF6CBC54}"/>
    <cellStyle name="Normal 9 3 2 2 4 3 2" xfId="2259" xr:uid="{3E4E1B9F-0173-4586-B8C5-CC2DAAA60A31}"/>
    <cellStyle name="Normal 9 3 2 2 4 4" xfId="2260" xr:uid="{07D0585E-BCF3-46C2-9907-C22D35B08462}"/>
    <cellStyle name="Normal 9 3 2 2 5" xfId="833" xr:uid="{59EE0833-45C0-4761-B58E-BC1E65B8A4BE}"/>
    <cellStyle name="Normal 9 3 2 2 5 2" xfId="2261" xr:uid="{68FDEDF6-35E7-48D1-A4F8-394965BBD208}"/>
    <cellStyle name="Normal 9 3 2 2 5 2 2" xfId="2262" xr:uid="{C1E4C4C2-E1A2-4A53-BEB1-39305F9F9DD0}"/>
    <cellStyle name="Normal 9 3 2 2 5 3" xfId="2263" xr:uid="{FEEC0C1E-3078-45C9-AAFD-E3A73BD58BE3}"/>
    <cellStyle name="Normal 9 3 2 2 5 4" xfId="4033" xr:uid="{DA7409F0-3ED4-4F86-84FF-1B99FEF80D5C}"/>
    <cellStyle name="Normal 9 3 2 2 6" xfId="2264" xr:uid="{F24EA5A4-0691-43D2-9BC3-723939064817}"/>
    <cellStyle name="Normal 9 3 2 2 6 2" xfId="2265" xr:uid="{2300C590-07D5-459B-B70F-6989C9E9D81E}"/>
    <cellStyle name="Normal 9 3 2 2 7" xfId="2266" xr:uid="{861B2F9C-0D89-4B10-AF91-B76A17847A64}"/>
    <cellStyle name="Normal 9 3 2 2 8" xfId="4034" xr:uid="{AB6AE03F-32DC-49CC-8853-DC72CDDC98B3}"/>
    <cellStyle name="Normal 9 3 2 3" xfId="405" xr:uid="{4437414C-AD8F-4D65-9A19-C6F128790A7A}"/>
    <cellStyle name="Normal 9 3 2 3 2" xfId="834" xr:uid="{4A64063A-4E10-4E21-9A1B-D296744B775A}"/>
    <cellStyle name="Normal 9 3 2 3 2 2" xfId="835" xr:uid="{1395E229-B460-4B97-911A-C086AE02EEBF}"/>
    <cellStyle name="Normal 9 3 2 3 2 2 2" xfId="2267" xr:uid="{DBE86058-D364-4788-A3F0-41A762681199}"/>
    <cellStyle name="Normal 9 3 2 3 2 2 2 2" xfId="2268" xr:uid="{76BAD038-013D-4309-87F2-0134E6F80FBD}"/>
    <cellStyle name="Normal 9 3 2 3 2 2 3" xfId="2269" xr:uid="{6D607840-C7F5-4965-BE87-32D067D7672D}"/>
    <cellStyle name="Normal 9 3 2 3 2 3" xfId="2270" xr:uid="{FAD73452-5DD6-4839-AD5A-A32B04FEF3D4}"/>
    <cellStyle name="Normal 9 3 2 3 2 3 2" xfId="2271" xr:uid="{632D000C-594D-4E23-B053-CA6645A57CAC}"/>
    <cellStyle name="Normal 9 3 2 3 2 4" xfId="2272" xr:uid="{493AB949-BA49-43CD-A3B9-307A0564AF7E}"/>
    <cellStyle name="Normal 9 3 2 3 3" xfId="836" xr:uid="{89F90246-E497-4E61-8958-88FD04615C2E}"/>
    <cellStyle name="Normal 9 3 2 3 3 2" xfId="2273" xr:uid="{42EBC20F-A69F-4F1F-800B-EFB106C6A346}"/>
    <cellStyle name="Normal 9 3 2 3 3 2 2" xfId="2274" xr:uid="{A6BAC753-B8B9-4A7D-BF3A-F27AF725F872}"/>
    <cellStyle name="Normal 9 3 2 3 3 3" xfId="2275" xr:uid="{4CBE05D4-EF54-4EBA-ACA9-556D9931C75F}"/>
    <cellStyle name="Normal 9 3 2 3 3 4" xfId="4035" xr:uid="{C003226F-0A6F-4ADA-8A67-CFC1058E7B56}"/>
    <cellStyle name="Normal 9 3 2 3 4" xfId="2276" xr:uid="{8761A839-802A-4A4D-9BF0-06B4EA3AF6D3}"/>
    <cellStyle name="Normal 9 3 2 3 4 2" xfId="2277" xr:uid="{E37B8F6B-D921-4BC6-95E9-D3B4977FC28A}"/>
    <cellStyle name="Normal 9 3 2 3 5" xfId="2278" xr:uid="{B1C2B2E0-CFA7-4186-AB18-3F5F0A801DBE}"/>
    <cellStyle name="Normal 9 3 2 3 6" xfId="4036" xr:uid="{E4705812-E246-40E1-A9A4-9BD9A419B1DB}"/>
    <cellStyle name="Normal 9 3 2 4" xfId="406" xr:uid="{156C602C-0EE6-421E-9E7B-97A6AD361F12}"/>
    <cellStyle name="Normal 9 3 2 4 2" xfId="837" xr:uid="{D30FDCFB-6621-426A-B31D-411A805821DB}"/>
    <cellStyle name="Normal 9 3 2 4 2 2" xfId="838" xr:uid="{0583709F-E961-48BD-861D-49B00D20DC9F}"/>
    <cellStyle name="Normal 9 3 2 4 2 2 2" xfId="2279" xr:uid="{88BBC3DC-4E7F-4487-9537-66274CFE137D}"/>
    <cellStyle name="Normal 9 3 2 4 2 2 2 2" xfId="2280" xr:uid="{ADF1C92C-6758-421F-9C2E-855956EEF07A}"/>
    <cellStyle name="Normal 9 3 2 4 2 2 3" xfId="2281" xr:uid="{5CD19C7D-347E-48B6-B611-FB1F701FBAFB}"/>
    <cellStyle name="Normal 9 3 2 4 2 3" xfId="2282" xr:uid="{4637F0FC-DA7A-4D96-8EC5-E57EE3C8727B}"/>
    <cellStyle name="Normal 9 3 2 4 2 3 2" xfId="2283" xr:uid="{65A004A6-5512-4FDF-9061-7BDB4179FB09}"/>
    <cellStyle name="Normal 9 3 2 4 2 4" xfId="2284" xr:uid="{32DECA2E-7E7D-46E3-96F1-454922A34C20}"/>
    <cellStyle name="Normal 9 3 2 4 3" xfId="839" xr:uid="{1C3CFA12-DA84-4CE8-86F7-5F367437106E}"/>
    <cellStyle name="Normal 9 3 2 4 3 2" xfId="2285" xr:uid="{E202E563-D784-4953-B4E5-73CDD62A359D}"/>
    <cellStyle name="Normal 9 3 2 4 3 2 2" xfId="2286" xr:uid="{8F46C552-2C88-4E2C-BB10-769395DB175E}"/>
    <cellStyle name="Normal 9 3 2 4 3 3" xfId="2287" xr:uid="{1F464D35-A718-4130-AFFE-312A9E376B13}"/>
    <cellStyle name="Normal 9 3 2 4 4" xfId="2288" xr:uid="{AE82074B-FE41-4930-A57F-A01A6D52480B}"/>
    <cellStyle name="Normal 9 3 2 4 4 2" xfId="2289" xr:uid="{70BDF5E1-0873-424C-9C11-D07EFE011F6A}"/>
    <cellStyle name="Normal 9 3 2 4 5" xfId="2290" xr:uid="{97320374-8F2A-4F08-905A-7D045B750C6B}"/>
    <cellStyle name="Normal 9 3 2 5" xfId="407" xr:uid="{FCEC17B1-6266-43AB-B4BF-818999382C00}"/>
    <cellStyle name="Normal 9 3 2 5 2" xfId="840" xr:uid="{565C933E-75A6-4EF0-831E-95BA26F41936}"/>
    <cellStyle name="Normal 9 3 2 5 2 2" xfId="2291" xr:uid="{6BE38C7D-2A43-444F-8AFD-FBBE31AF258F}"/>
    <cellStyle name="Normal 9 3 2 5 2 2 2" xfId="2292" xr:uid="{535EDEFD-2AD1-4874-92A3-0A3DC3C7FF93}"/>
    <cellStyle name="Normal 9 3 2 5 2 3" xfId="2293" xr:uid="{658AAAEA-5D40-4B2F-B777-EEEB971B3964}"/>
    <cellStyle name="Normal 9 3 2 5 3" xfId="2294" xr:uid="{8DD67A3F-A09C-4F13-8715-3658482286F4}"/>
    <cellStyle name="Normal 9 3 2 5 3 2" xfId="2295" xr:uid="{3C887747-8393-4FA4-90F4-537B70CA301F}"/>
    <cellStyle name="Normal 9 3 2 5 4" xfId="2296" xr:uid="{DFA523AF-A452-425B-930D-373A45767C41}"/>
    <cellStyle name="Normal 9 3 2 6" xfId="841" xr:uid="{349274C0-3F10-4641-B968-4443AB4091CA}"/>
    <cellStyle name="Normal 9 3 2 6 2" xfId="2297" xr:uid="{FD51CA49-385B-4220-8562-54AD930013D9}"/>
    <cellStyle name="Normal 9 3 2 6 2 2" xfId="2298" xr:uid="{5E48D64C-F121-42ED-9DA6-C088DBBBBF9E}"/>
    <cellStyle name="Normal 9 3 2 6 3" xfId="2299" xr:uid="{B92F4BB4-CBE3-43EB-AC82-BFA07AEE2137}"/>
    <cellStyle name="Normal 9 3 2 6 4" xfId="4037" xr:uid="{28A72048-F59F-4BD3-98D7-DC9E88C6A7FC}"/>
    <cellStyle name="Normal 9 3 2 7" xfId="2300" xr:uid="{559C35F2-4A85-402D-AE82-9E56B4E22744}"/>
    <cellStyle name="Normal 9 3 2 7 2" xfId="2301" xr:uid="{D3B572F6-B1BA-4DD3-86A2-9B91919A2FF2}"/>
    <cellStyle name="Normal 9 3 2 8" xfId="2302" xr:uid="{6E9B6D7D-794F-41A9-A6E8-F589B3CF9CFD}"/>
    <cellStyle name="Normal 9 3 2 9" xfId="4038" xr:uid="{AFB14C8C-91BF-4228-8731-F02DF0168542}"/>
    <cellStyle name="Normal 9 3 3" xfId="169" xr:uid="{7F7308FC-CE63-463E-A221-14F5972455D1}"/>
    <cellStyle name="Normal 9 3 3 2" xfId="170" xr:uid="{F87D5B2D-97B7-4EBC-8496-4FBFF2EE23F7}"/>
    <cellStyle name="Normal 9 3 3 2 2" xfId="842" xr:uid="{DA5F052C-D9C8-4367-9746-FC539044321A}"/>
    <cellStyle name="Normal 9 3 3 2 2 2" xfId="843" xr:uid="{1A2F7012-6E92-49DD-9BC4-D46814C12709}"/>
    <cellStyle name="Normal 9 3 3 2 2 2 2" xfId="2303" xr:uid="{E7BFC64E-196E-40A7-A13D-8CA1892E5F68}"/>
    <cellStyle name="Normal 9 3 3 2 2 2 2 2" xfId="2304" xr:uid="{6A090A28-090D-46E7-B786-5784385F6AB1}"/>
    <cellStyle name="Normal 9 3 3 2 2 2 3" xfId="2305" xr:uid="{EE0C5EDD-90FE-4671-8367-C79ED4888F50}"/>
    <cellStyle name="Normal 9 3 3 2 2 3" xfId="2306" xr:uid="{A74A0B69-D2D3-4161-9478-574B64C00B46}"/>
    <cellStyle name="Normal 9 3 3 2 2 3 2" xfId="2307" xr:uid="{0F76BA13-290D-4988-B50E-77FE2C45ADEC}"/>
    <cellStyle name="Normal 9 3 3 2 2 4" xfId="2308" xr:uid="{332938A3-A196-47A2-8BFD-92A5EADFC314}"/>
    <cellStyle name="Normal 9 3 3 2 3" xfId="844" xr:uid="{4D64B1D4-CCC7-4556-A2A8-43EA74BE072B}"/>
    <cellStyle name="Normal 9 3 3 2 3 2" xfId="2309" xr:uid="{FA49AC35-9A02-4C86-8FB7-3214706981C7}"/>
    <cellStyle name="Normal 9 3 3 2 3 2 2" xfId="2310" xr:uid="{03968274-5BD7-4FDD-90E7-14986C09010B}"/>
    <cellStyle name="Normal 9 3 3 2 3 3" xfId="2311" xr:uid="{BA231A1E-35DA-44B1-AF4D-69F3437176A5}"/>
    <cellStyle name="Normal 9 3 3 2 3 4" xfId="4039" xr:uid="{8C2DC9A1-7A1E-4EB1-9463-6CC293E775A3}"/>
    <cellStyle name="Normal 9 3 3 2 4" xfId="2312" xr:uid="{A27CD4A5-C2F1-4C6A-95D5-39F61575A2B7}"/>
    <cellStyle name="Normal 9 3 3 2 4 2" xfId="2313" xr:uid="{2093B9E8-C1D4-4DAE-A419-566C66A9CA18}"/>
    <cellStyle name="Normal 9 3 3 2 5" xfId="2314" xr:uid="{AF9B99EF-D941-4B70-830B-D8752B17013F}"/>
    <cellStyle name="Normal 9 3 3 2 6" xfId="4040" xr:uid="{2A4F0654-D5B3-401B-B3B1-03B127C75E9C}"/>
    <cellStyle name="Normal 9 3 3 3" xfId="408" xr:uid="{E65A50B4-872A-44F0-AFF1-543F6E2E06F4}"/>
    <cellStyle name="Normal 9 3 3 3 2" xfId="845" xr:uid="{757C8953-E0C5-4A1D-80C1-039F395BB631}"/>
    <cellStyle name="Normal 9 3 3 3 2 2" xfId="846" xr:uid="{7E33DE9B-49AD-46B9-8A71-D7E6544ECD54}"/>
    <cellStyle name="Normal 9 3 3 3 2 2 2" xfId="2315" xr:uid="{84A8701F-6453-4ABB-9283-122E8EB3A6B2}"/>
    <cellStyle name="Normal 9 3 3 3 2 2 2 2" xfId="2316" xr:uid="{9859AC5A-6ED0-4499-9C21-97F3C56D877B}"/>
    <cellStyle name="Normal 9 3 3 3 2 2 2 2 2" xfId="4765" xr:uid="{DE6409FD-FFD3-44BC-A117-73F96EB2830F}"/>
    <cellStyle name="Normal 9 3 3 3 2 2 3" xfId="2317" xr:uid="{D62A75FC-4A52-4C49-AB89-100BCABB6730}"/>
    <cellStyle name="Normal 9 3 3 3 2 2 3 2" xfId="4766" xr:uid="{8B39ABE9-F416-4008-A672-14E8A006F3BD}"/>
    <cellStyle name="Normal 9 3 3 3 2 3" xfId="2318" xr:uid="{607E9B07-C286-4F6C-98F4-5AB3522CAD49}"/>
    <cellStyle name="Normal 9 3 3 3 2 3 2" xfId="2319" xr:uid="{65645837-536F-465F-9AA9-2FBA05FB2F0F}"/>
    <cellStyle name="Normal 9 3 3 3 2 3 2 2" xfId="4768" xr:uid="{13FFB195-9DC3-4BA2-BB6A-D05103E9212F}"/>
    <cellStyle name="Normal 9 3 3 3 2 3 3" xfId="4767" xr:uid="{62C43462-9439-426B-B0B7-09D49B4AA831}"/>
    <cellStyle name="Normal 9 3 3 3 2 4" xfId="2320" xr:uid="{8719DF99-BED7-459C-9E12-881DE37D2595}"/>
    <cellStyle name="Normal 9 3 3 3 2 4 2" xfId="4769" xr:uid="{6ACBA8C0-D4C5-4AFD-B9E8-B7172BBD333A}"/>
    <cellStyle name="Normal 9 3 3 3 3" xfId="847" xr:uid="{961BEEC9-336A-44E4-9CED-35BC791C6ACF}"/>
    <cellStyle name="Normal 9 3 3 3 3 2" xfId="2321" xr:uid="{8C5B366A-8A5E-429D-8C13-358491516A74}"/>
    <cellStyle name="Normal 9 3 3 3 3 2 2" xfId="2322" xr:uid="{9BFABE10-9E32-41B4-A3D8-99FDC464635F}"/>
    <cellStyle name="Normal 9 3 3 3 3 2 2 2" xfId="4772" xr:uid="{DB1C31BD-348C-43E6-A685-47267395DF35}"/>
    <cellStyle name="Normal 9 3 3 3 3 2 3" xfId="4771" xr:uid="{9581E092-56F8-4DF6-8045-D2100E39D31E}"/>
    <cellStyle name="Normal 9 3 3 3 3 3" xfId="2323" xr:uid="{DA019DDE-9AF6-4A14-A719-7478215851FE}"/>
    <cellStyle name="Normal 9 3 3 3 3 3 2" xfId="4773" xr:uid="{86E27B7E-1C58-41A6-B68D-8EF8B544778D}"/>
    <cellStyle name="Normal 9 3 3 3 3 4" xfId="4770" xr:uid="{38DE21AC-89D4-406A-A437-0C926B69DFB4}"/>
    <cellStyle name="Normal 9 3 3 3 4" xfId="2324" xr:uid="{D8DF2BD4-218D-4072-BCC2-C40F92D28AE5}"/>
    <cellStyle name="Normal 9 3 3 3 4 2" xfId="2325" xr:uid="{D9553199-74D7-4058-B554-DAE041778AD9}"/>
    <cellStyle name="Normal 9 3 3 3 4 2 2" xfId="4775" xr:uid="{F46E2DAD-D2B4-4E2D-9B90-DF230CF9857D}"/>
    <cellStyle name="Normal 9 3 3 3 4 3" xfId="4774" xr:uid="{F3725E4E-E3B0-4A64-853C-39AB0AF3E176}"/>
    <cellStyle name="Normal 9 3 3 3 5" xfId="2326" xr:uid="{1F9F1B31-EF7D-4DEC-80C0-8B05F43CF910}"/>
    <cellStyle name="Normal 9 3 3 3 5 2" xfId="4776" xr:uid="{205D7701-5F6C-4473-9FEC-65C0D9EB02EE}"/>
    <cellStyle name="Normal 9 3 3 4" xfId="409" xr:uid="{9F4577DC-CD5F-426A-80A5-A7386EB2AC9F}"/>
    <cellStyle name="Normal 9 3 3 4 2" xfId="848" xr:uid="{B3AAA15D-8EC2-4617-8B7D-1817A5DE76A5}"/>
    <cellStyle name="Normal 9 3 3 4 2 2" xfId="2327" xr:uid="{17E8A020-85BB-4A84-A657-80EE5389F627}"/>
    <cellStyle name="Normal 9 3 3 4 2 2 2" xfId="2328" xr:uid="{73D13A7A-5519-4E37-AB17-0A0EB6446C2E}"/>
    <cellStyle name="Normal 9 3 3 4 2 2 2 2" xfId="4780" xr:uid="{8E8555E2-BF20-47D6-B56C-2234150B8765}"/>
    <cellStyle name="Normal 9 3 3 4 2 2 3" xfId="4779" xr:uid="{90D16ABD-163B-43AF-B695-817360ACA9B3}"/>
    <cellStyle name="Normal 9 3 3 4 2 3" xfId="2329" xr:uid="{848C1B35-A22C-44C9-9B2D-CB26935A2354}"/>
    <cellStyle name="Normal 9 3 3 4 2 3 2" xfId="4781" xr:uid="{E6238EC1-795E-41EC-8F8A-3B4471A122DC}"/>
    <cellStyle name="Normal 9 3 3 4 2 4" xfId="4778" xr:uid="{0CDB42BA-7975-4A20-805E-E123863F0841}"/>
    <cellStyle name="Normal 9 3 3 4 3" xfId="2330" xr:uid="{990F8E51-0515-4EA2-9E78-F1512FC9591B}"/>
    <cellStyle name="Normal 9 3 3 4 3 2" xfId="2331" xr:uid="{3CCEB89B-E751-4E7F-AF3B-5497D3249657}"/>
    <cellStyle name="Normal 9 3 3 4 3 2 2" xfId="4783" xr:uid="{3B6B58AF-741C-4286-BCFE-E35C8AAFDCD7}"/>
    <cellStyle name="Normal 9 3 3 4 3 3" xfId="4782" xr:uid="{ED0DF343-3BB6-47B5-9733-4D57955047D4}"/>
    <cellStyle name="Normal 9 3 3 4 4" xfId="2332" xr:uid="{AB6E69BE-2638-4FC9-8FB0-AA32D1CF7305}"/>
    <cellStyle name="Normal 9 3 3 4 4 2" xfId="4784" xr:uid="{AE55D5C2-7616-42D4-BB22-B8AD42B66AB7}"/>
    <cellStyle name="Normal 9 3 3 4 5" xfId="4777" xr:uid="{7B076821-A7A8-4CA7-AD1A-9D4D505D7DBB}"/>
    <cellStyle name="Normal 9 3 3 5" xfId="849" xr:uid="{DEF89CD5-5651-426C-9230-73889D994F09}"/>
    <cellStyle name="Normal 9 3 3 5 2" xfId="2333" xr:uid="{C59A2FE1-120A-45DD-9BB0-D072869CBBC9}"/>
    <cellStyle name="Normal 9 3 3 5 2 2" xfId="2334" xr:uid="{2E1DF06B-7F73-4B21-95AC-8CFA622A45A5}"/>
    <cellStyle name="Normal 9 3 3 5 2 2 2" xfId="4787" xr:uid="{A9C1CE2C-1B97-4FDD-BF8E-5A6CF9E0D1F5}"/>
    <cellStyle name="Normal 9 3 3 5 2 3" xfId="4786" xr:uid="{298A1FC4-5D8E-45BF-AF25-CE2C256EECCA}"/>
    <cellStyle name="Normal 9 3 3 5 3" xfId="2335" xr:uid="{952C21B3-31AC-477E-9F62-71DD98592788}"/>
    <cellStyle name="Normal 9 3 3 5 3 2" xfId="4788" xr:uid="{F89E7216-3DAD-4406-95A8-1A5482542862}"/>
    <cellStyle name="Normal 9 3 3 5 4" xfId="4041" xr:uid="{22EF772D-8912-4C11-8E1F-D2ADAB975D9E}"/>
    <cellStyle name="Normal 9 3 3 5 4 2" xfId="4789" xr:uid="{EDC0CDF8-4A06-4389-8674-BCB58D59E50D}"/>
    <cellStyle name="Normal 9 3 3 5 5" xfId="4785" xr:uid="{5190D56C-DD90-4F78-8F03-1482884822E8}"/>
    <cellStyle name="Normal 9 3 3 6" xfId="2336" xr:uid="{88894004-7BA7-4EA2-84AD-3A8FAA2DED29}"/>
    <cellStyle name="Normal 9 3 3 6 2" xfId="2337" xr:uid="{ECB6964A-AAFE-4DB1-A0AA-E3F7742C5001}"/>
    <cellStyle name="Normal 9 3 3 6 2 2" xfId="4791" xr:uid="{9305BBF2-0A89-4052-9289-54B0F2EA4A29}"/>
    <cellStyle name="Normal 9 3 3 6 3" xfId="4790" xr:uid="{4DC21BAD-F57C-45F0-8368-37755A18ECAD}"/>
    <cellStyle name="Normal 9 3 3 7" xfId="2338" xr:uid="{E96201DF-5261-41FA-A062-36AAC56801C2}"/>
    <cellStyle name="Normal 9 3 3 7 2" xfId="4792" xr:uid="{F6EB8ADB-877F-49AC-9AE5-B31AC333E586}"/>
    <cellStyle name="Normal 9 3 3 8" xfId="4042" xr:uid="{E3BC0A7A-0A55-4B2E-958D-90495ED650EA}"/>
    <cellStyle name="Normal 9 3 3 8 2" xfId="4793" xr:uid="{C718A20A-72C9-4BE9-B1D8-44E6DB22DC96}"/>
    <cellStyle name="Normal 9 3 4" xfId="171" xr:uid="{2119B246-0FF5-49DC-9C2C-061FFBF21B1F}"/>
    <cellStyle name="Normal 9 3 4 2" xfId="450" xr:uid="{2247C22D-5E7A-4648-99CF-C5DABEF97AA9}"/>
    <cellStyle name="Normal 9 3 4 2 2" xfId="850" xr:uid="{FB4AEB2F-7AE9-46DE-BE5E-088E90D68503}"/>
    <cellStyle name="Normal 9 3 4 2 2 2" xfId="2339" xr:uid="{817E30FB-5D13-4499-A856-822F1E771E0F}"/>
    <cellStyle name="Normal 9 3 4 2 2 2 2" xfId="2340" xr:uid="{A29D57BC-DC50-4B03-9225-12BD6C8E0B7C}"/>
    <cellStyle name="Normal 9 3 4 2 2 2 2 2" xfId="4798" xr:uid="{F94E878F-3EA6-4979-B756-D0ABC2379C0F}"/>
    <cellStyle name="Normal 9 3 4 2 2 2 3" xfId="4797" xr:uid="{D3D44053-A658-4CE8-9627-832B876C53AA}"/>
    <cellStyle name="Normal 9 3 4 2 2 3" xfId="2341" xr:uid="{324C2995-3759-4FB2-8433-565C27F8CC01}"/>
    <cellStyle name="Normal 9 3 4 2 2 3 2" xfId="4799" xr:uid="{AE8D0C44-9B5A-4290-AC77-807682D08F87}"/>
    <cellStyle name="Normal 9 3 4 2 2 4" xfId="4043" xr:uid="{F2724DE3-DCFA-4F37-8C55-1DA1D754D919}"/>
    <cellStyle name="Normal 9 3 4 2 2 4 2" xfId="4800" xr:uid="{46307D7C-6923-4953-AA69-3FB0DAA92207}"/>
    <cellStyle name="Normal 9 3 4 2 2 5" xfId="4796" xr:uid="{ECE18CF5-BFF9-444D-AE61-C7E659A25A58}"/>
    <cellStyle name="Normal 9 3 4 2 3" xfId="2342" xr:uid="{B7330748-5B00-4C35-B201-B7C4A6642B0A}"/>
    <cellStyle name="Normal 9 3 4 2 3 2" xfId="2343" xr:uid="{07DDF2FA-ADD3-4D80-870C-986A079ED981}"/>
    <cellStyle name="Normal 9 3 4 2 3 2 2" xfId="4802" xr:uid="{28B4A8F9-C3DE-4DB2-B4BF-780A52E467D4}"/>
    <cellStyle name="Normal 9 3 4 2 3 3" xfId="4801" xr:uid="{A2032E4A-0B06-432E-B8ED-581CA466960A}"/>
    <cellStyle name="Normal 9 3 4 2 4" xfId="2344" xr:uid="{E3C01387-9181-4E3F-A472-E025DD3A79C0}"/>
    <cellStyle name="Normal 9 3 4 2 4 2" xfId="4803" xr:uid="{112A17BA-88E8-45BE-9149-C001501D54BA}"/>
    <cellStyle name="Normal 9 3 4 2 5" xfId="4044" xr:uid="{AA2124BD-EC80-40A3-9415-F807EA6D38E2}"/>
    <cellStyle name="Normal 9 3 4 2 5 2" xfId="4804" xr:uid="{774F1BDD-688B-4D56-9423-326F3204E3DA}"/>
    <cellStyle name="Normal 9 3 4 2 6" xfId="4795" xr:uid="{C9099F53-DAE3-4D33-8A65-55B6D1E3DA14}"/>
    <cellStyle name="Normal 9 3 4 3" xfId="851" xr:uid="{0D8306C2-4728-4850-8830-B5313BB79D0F}"/>
    <cellStyle name="Normal 9 3 4 3 2" xfId="2345" xr:uid="{2405DBAF-8C8B-4F4B-A7E6-DD7B236DCE60}"/>
    <cellStyle name="Normal 9 3 4 3 2 2" xfId="2346" xr:uid="{98704EA7-7BB9-44EC-9D3E-B982904706D5}"/>
    <cellStyle name="Normal 9 3 4 3 2 2 2" xfId="4807" xr:uid="{5AC5BED2-C8E0-4BBB-8AA1-5491338A766B}"/>
    <cellStyle name="Normal 9 3 4 3 2 3" xfId="4806" xr:uid="{B372CFE7-39AE-4B4C-BC21-82293A89512F}"/>
    <cellStyle name="Normal 9 3 4 3 3" xfId="2347" xr:uid="{D9B1816A-9BC6-4F76-A091-9B453826A087}"/>
    <cellStyle name="Normal 9 3 4 3 3 2" xfId="4808" xr:uid="{E91FA51F-7C10-4B9B-9DA5-6FAD322DE63E}"/>
    <cellStyle name="Normal 9 3 4 3 4" xfId="4045" xr:uid="{125BB2C9-90FA-4FAA-BDFA-698BCE9CBA89}"/>
    <cellStyle name="Normal 9 3 4 3 4 2" xfId="4809" xr:uid="{B97997E3-04AB-41E0-9BF2-6BDC502DEE8C}"/>
    <cellStyle name="Normal 9 3 4 3 5" xfId="4805" xr:uid="{AB8F232C-9D61-4520-B6CC-F28FF591EA14}"/>
    <cellStyle name="Normal 9 3 4 4" xfId="2348" xr:uid="{FD366128-8C9B-4D9F-AD6C-3B0F1AC909AD}"/>
    <cellStyle name="Normal 9 3 4 4 2" xfId="2349" xr:uid="{2ED9FBC8-87D8-4409-9901-AB99AD50FC2F}"/>
    <cellStyle name="Normal 9 3 4 4 2 2" xfId="4811" xr:uid="{6FBBB378-F4F1-44FE-80E7-467A2F2C583F}"/>
    <cellStyle name="Normal 9 3 4 4 3" xfId="4046" xr:uid="{9043382F-9AF6-4790-A5AE-D74B21570CA1}"/>
    <cellStyle name="Normal 9 3 4 4 3 2" xfId="4812" xr:uid="{E8F10BE4-4F8C-4CBD-B6B4-E097151853EF}"/>
    <cellStyle name="Normal 9 3 4 4 4" xfId="4047" xr:uid="{328821D5-DC50-404F-BB9B-55ED5A59C813}"/>
    <cellStyle name="Normal 9 3 4 4 4 2" xfId="4813" xr:uid="{E4A0C675-E0C0-4654-80DF-4A67DCE83DD9}"/>
    <cellStyle name="Normal 9 3 4 4 5" xfId="4810" xr:uid="{A71CF24A-0FE4-4023-B4A1-25B0220AC509}"/>
    <cellStyle name="Normal 9 3 4 5" xfId="2350" xr:uid="{1C5793FC-6399-4AAA-A9CF-B01B3F60804F}"/>
    <cellStyle name="Normal 9 3 4 5 2" xfId="4814" xr:uid="{AA750175-653A-4E4E-94E3-9A7D62B735F4}"/>
    <cellStyle name="Normal 9 3 4 6" xfId="4048" xr:uid="{7B9FF222-7C7A-4FB6-9B7D-549EA411DAD9}"/>
    <cellStyle name="Normal 9 3 4 6 2" xfId="4815" xr:uid="{4C8EEDC9-B8E1-46FB-A6C0-E24604B5337D}"/>
    <cellStyle name="Normal 9 3 4 7" xfId="4049" xr:uid="{F642BFC6-CEF9-47C6-B5BC-9711AE906BD8}"/>
    <cellStyle name="Normal 9 3 4 7 2" xfId="4816" xr:uid="{86020B03-0C49-4952-9390-B5FDB8390CB4}"/>
    <cellStyle name="Normal 9 3 4 8" xfId="4794" xr:uid="{C447E5E9-BE75-41DD-81F3-3C0A527E068E}"/>
    <cellStyle name="Normal 9 3 5" xfId="410" xr:uid="{E5CCEAE4-5058-41C5-B851-5EBA277D60DB}"/>
    <cellStyle name="Normal 9 3 5 2" xfId="852" xr:uid="{10C87579-9DB1-4715-8772-E570A502444F}"/>
    <cellStyle name="Normal 9 3 5 2 2" xfId="853" xr:uid="{081FE13E-FDA3-4C43-9656-9D6E1C4BFE37}"/>
    <cellStyle name="Normal 9 3 5 2 2 2" xfId="2351" xr:uid="{52076D54-8561-4C20-9BFC-1F1A2790F425}"/>
    <cellStyle name="Normal 9 3 5 2 2 2 2" xfId="2352" xr:uid="{8210C1AB-987C-433D-9F78-2B11A039FB5B}"/>
    <cellStyle name="Normal 9 3 5 2 2 2 2 2" xfId="4821" xr:uid="{7E8C25ED-002F-45E5-B963-B4BE2183272D}"/>
    <cellStyle name="Normal 9 3 5 2 2 2 3" xfId="4820" xr:uid="{14129616-4D94-407E-990B-9974B0F7858B}"/>
    <cellStyle name="Normal 9 3 5 2 2 3" xfId="2353" xr:uid="{89C98AAF-5E94-4286-823A-09861A19A0C2}"/>
    <cellStyle name="Normal 9 3 5 2 2 3 2" xfId="4822" xr:uid="{A10657F8-793B-472D-B764-F27E96FEFD91}"/>
    <cellStyle name="Normal 9 3 5 2 2 4" xfId="4819" xr:uid="{BC433CAA-DEFB-4EF2-A896-084DFEA21856}"/>
    <cellStyle name="Normal 9 3 5 2 3" xfId="2354" xr:uid="{86FCBC5B-79D1-45C9-95ED-10DEE0F50F12}"/>
    <cellStyle name="Normal 9 3 5 2 3 2" xfId="2355" xr:uid="{FEA3D595-2F26-4C20-A2FA-9E7537BFAE0D}"/>
    <cellStyle name="Normal 9 3 5 2 3 2 2" xfId="4824" xr:uid="{6298EAA6-0539-409D-946B-5298A9071385}"/>
    <cellStyle name="Normal 9 3 5 2 3 3" xfId="4823" xr:uid="{DDCDF0F9-96E3-4B2E-A546-7A95AE7E9488}"/>
    <cellStyle name="Normal 9 3 5 2 4" xfId="2356" xr:uid="{B338620F-9A2C-440F-A322-2D5279619927}"/>
    <cellStyle name="Normal 9 3 5 2 4 2" xfId="4825" xr:uid="{D99DE3FC-281E-4A65-B252-F7BFD0595400}"/>
    <cellStyle name="Normal 9 3 5 2 5" xfId="4818" xr:uid="{94B11534-301F-4132-BD83-1028BB01DB68}"/>
    <cellStyle name="Normal 9 3 5 3" xfId="854" xr:uid="{516E3CD6-F317-462B-80C4-A8B34B4CCF24}"/>
    <cellStyle name="Normal 9 3 5 3 2" xfId="2357" xr:uid="{CEBB92ED-D894-4013-AD19-640D9EDBB81D}"/>
    <cellStyle name="Normal 9 3 5 3 2 2" xfId="2358" xr:uid="{42E5FA68-B0F2-421B-9701-BEA689230058}"/>
    <cellStyle name="Normal 9 3 5 3 2 2 2" xfId="4828" xr:uid="{4F6BFB47-2F13-4A9F-A7A9-A3B1C811B39B}"/>
    <cellStyle name="Normal 9 3 5 3 2 3" xfId="4827" xr:uid="{0260E931-428C-461A-B87B-F7B002C00EDA}"/>
    <cellStyle name="Normal 9 3 5 3 3" xfId="2359" xr:uid="{49742898-9064-4315-90A7-23DF89683024}"/>
    <cellStyle name="Normal 9 3 5 3 3 2" xfId="4829" xr:uid="{8FC7251B-28B8-48A8-9EC3-1ECE32581D88}"/>
    <cellStyle name="Normal 9 3 5 3 4" xfId="4050" xr:uid="{4C12A37B-37FF-46E2-B42C-CFBB8894C2AD}"/>
    <cellStyle name="Normal 9 3 5 3 4 2" xfId="4830" xr:uid="{FC0B26DD-C67D-4D6E-8F65-0227BE8C7FBD}"/>
    <cellStyle name="Normal 9 3 5 3 5" xfId="4826" xr:uid="{E9BA81F1-624F-4F5D-B364-7CD1734F01A7}"/>
    <cellStyle name="Normal 9 3 5 4" xfId="2360" xr:uid="{1656403E-FD42-4B64-9211-7F9F56D0F97C}"/>
    <cellStyle name="Normal 9 3 5 4 2" xfId="2361" xr:uid="{CB92E8E0-ACC5-4855-A475-0271E3B8A6B7}"/>
    <cellStyle name="Normal 9 3 5 4 2 2" xfId="4832" xr:uid="{F4A32848-7487-4EA7-A5DD-5B36543AA468}"/>
    <cellStyle name="Normal 9 3 5 4 3" xfId="4831" xr:uid="{B4AF9D72-9E32-4BF6-9EE7-02C9374346D6}"/>
    <cellStyle name="Normal 9 3 5 5" xfId="2362" xr:uid="{6064AF87-ABE9-4EC9-A35A-003998CD740A}"/>
    <cellStyle name="Normal 9 3 5 5 2" xfId="4833" xr:uid="{DEFE9CC0-3846-47A9-B5B9-7C04D5D380B6}"/>
    <cellStyle name="Normal 9 3 5 6" xfId="4051" xr:uid="{0DFCD65F-F2E1-4BCC-979C-B5F114DA381A}"/>
    <cellStyle name="Normal 9 3 5 6 2" xfId="4834" xr:uid="{D7F1EF08-B69C-46CE-B330-AB2C9C5EACDC}"/>
    <cellStyle name="Normal 9 3 5 7" xfId="4817" xr:uid="{ADC88F47-58C7-4907-8CBE-23C3E1FF57F1}"/>
    <cellStyle name="Normal 9 3 6" xfId="411" xr:uid="{70818CFA-7B92-4186-9F18-E2708F698CC6}"/>
    <cellStyle name="Normal 9 3 6 2" xfId="855" xr:uid="{E73F6D77-4701-42D4-8C21-C516860B5F19}"/>
    <cellStyle name="Normal 9 3 6 2 2" xfId="2363" xr:uid="{7615591E-98ED-4E29-8A06-4A93FB0F4464}"/>
    <cellStyle name="Normal 9 3 6 2 2 2" xfId="2364" xr:uid="{A5250E05-07EE-42E6-996B-D26567695B8F}"/>
    <cellStyle name="Normal 9 3 6 2 2 2 2" xfId="4838" xr:uid="{7FB80D0A-CAFC-4DC3-986F-0605E6D5CEB8}"/>
    <cellStyle name="Normal 9 3 6 2 2 3" xfId="4837" xr:uid="{3158627F-FED2-4838-B3BE-AD8747A141D2}"/>
    <cellStyle name="Normal 9 3 6 2 3" xfId="2365" xr:uid="{D187C2BD-04A9-4B33-A5A9-E50767ACAB35}"/>
    <cellStyle name="Normal 9 3 6 2 3 2" xfId="4839" xr:uid="{4698C28C-E00E-4125-95CA-860E720077C7}"/>
    <cellStyle name="Normal 9 3 6 2 4" xfId="4052" xr:uid="{45FA85CB-E05F-492A-8454-E8AE71BCB627}"/>
    <cellStyle name="Normal 9 3 6 2 4 2" xfId="4840" xr:uid="{67CE51E5-5CC7-453C-8372-7EB989ABB65D}"/>
    <cellStyle name="Normal 9 3 6 2 5" xfId="4836" xr:uid="{581A8480-176A-4C7A-8248-2DF525EED534}"/>
    <cellStyle name="Normal 9 3 6 3" xfId="2366" xr:uid="{ED8AA357-67FE-4A39-A4C1-E4C5613EDFE1}"/>
    <cellStyle name="Normal 9 3 6 3 2" xfId="2367" xr:uid="{81736067-2731-49ED-913C-BBACF93689F5}"/>
    <cellStyle name="Normal 9 3 6 3 2 2" xfId="4842" xr:uid="{7C1E27F9-0BBA-41E0-AC8E-8C751301D783}"/>
    <cellStyle name="Normal 9 3 6 3 3" xfId="4841" xr:uid="{7543DEF7-4C8C-49FB-9B0D-AACD70EBE35B}"/>
    <cellStyle name="Normal 9 3 6 4" xfId="2368" xr:uid="{552E471B-AD3A-4AA9-9E66-2DCEC58851AC}"/>
    <cellStyle name="Normal 9 3 6 4 2" xfId="4843" xr:uid="{5F5E02A9-2C86-4458-B59D-B6B01B98531F}"/>
    <cellStyle name="Normal 9 3 6 5" xfId="4053" xr:uid="{756758BD-43BE-4BEE-B96D-E0C270F8156F}"/>
    <cellStyle name="Normal 9 3 6 5 2" xfId="4844" xr:uid="{5AEFEA8B-F2DF-4949-B94B-82633509B644}"/>
    <cellStyle name="Normal 9 3 6 6" xfId="4835" xr:uid="{519DB9AA-271F-4FDA-ACF8-9014D481AD29}"/>
    <cellStyle name="Normal 9 3 7" xfId="856" xr:uid="{BD8B1FB4-FD4F-48CC-849F-3F9B6507C846}"/>
    <cellStyle name="Normal 9 3 7 2" xfId="2369" xr:uid="{A34157C7-CD80-4063-9B99-57A1DC88C55F}"/>
    <cellStyle name="Normal 9 3 7 2 2" xfId="2370" xr:uid="{C9EE2458-9474-49BE-89D0-E7C0DFFBD252}"/>
    <cellStyle name="Normal 9 3 7 2 2 2" xfId="4847" xr:uid="{8B32F8AC-7B92-40C0-BF29-88BB31233CBA}"/>
    <cellStyle name="Normal 9 3 7 2 3" xfId="4846" xr:uid="{9B8CB2F0-77B0-4EF3-A37E-3D885AA0BD31}"/>
    <cellStyle name="Normal 9 3 7 3" xfId="2371" xr:uid="{02270B1F-1E61-4A5C-888D-7357AFBFB4E5}"/>
    <cellStyle name="Normal 9 3 7 3 2" xfId="4848" xr:uid="{58895D3B-0622-440C-9DE0-973D6D23914C}"/>
    <cellStyle name="Normal 9 3 7 4" xfId="4054" xr:uid="{2863BA48-55BF-466E-A996-9261B373E1BE}"/>
    <cellStyle name="Normal 9 3 7 4 2" xfId="4849" xr:uid="{DA2954DE-C80A-4675-AB75-3FA425AD0D2D}"/>
    <cellStyle name="Normal 9 3 7 5" xfId="4845" xr:uid="{B149D738-6A5A-4535-8AD3-3351877F0770}"/>
    <cellStyle name="Normal 9 3 8" xfId="2372" xr:uid="{8ABA4FF0-6EC4-4B75-B753-78BF49D032FC}"/>
    <cellStyle name="Normal 9 3 8 2" xfId="2373" xr:uid="{21E57187-454E-4B48-800B-3ED2B9D3D6E0}"/>
    <cellStyle name="Normal 9 3 8 2 2" xfId="4851" xr:uid="{C5565BA2-2A4C-47E3-AA13-16D83C1E5504}"/>
    <cellStyle name="Normal 9 3 8 3" xfId="4055" xr:uid="{91ED28AD-C05C-40A3-BD4C-56755E13ADC8}"/>
    <cellStyle name="Normal 9 3 8 3 2" xfId="4852" xr:uid="{FDA9AF69-BD25-499F-ADA1-ADBB8EBD587D}"/>
    <cellStyle name="Normal 9 3 8 4" xfId="4056" xr:uid="{0C6C78D9-C30B-4E28-9A82-9B366F661963}"/>
    <cellStyle name="Normal 9 3 8 4 2" xfId="4853" xr:uid="{1C2FE22F-FD9C-44BA-A6C9-9DD0EC315902}"/>
    <cellStyle name="Normal 9 3 8 5" xfId="4850" xr:uid="{301D513E-8E51-43CE-AC4E-93C9B930651F}"/>
    <cellStyle name="Normal 9 3 9" xfId="2374" xr:uid="{01AC20F7-F87C-43A0-931C-51C3EB20E40E}"/>
    <cellStyle name="Normal 9 3 9 2" xfId="4854" xr:uid="{A25F526E-EF1A-4071-8E2F-B9AF279A8EA0}"/>
    <cellStyle name="Normal 9 4" xfId="172" xr:uid="{5D5AF893-9FD5-4D4C-A443-2A74C4DE9BBD}"/>
    <cellStyle name="Normal 9 4 10" xfId="4057" xr:uid="{91371B3F-DCAC-4168-A428-6179AF8D57DE}"/>
    <cellStyle name="Normal 9 4 10 2" xfId="4856" xr:uid="{A887A656-61D2-4CEF-821D-A709EC602EBE}"/>
    <cellStyle name="Normal 9 4 11" xfId="4058" xr:uid="{94B4D697-8955-4F77-8398-7865C06157CF}"/>
    <cellStyle name="Normal 9 4 11 2" xfId="4857" xr:uid="{E406C490-2F28-49FB-A9ED-61F2F1A2756F}"/>
    <cellStyle name="Normal 9 4 12" xfId="4855" xr:uid="{F4FE9AA2-9890-482D-96CC-662600213486}"/>
    <cellStyle name="Normal 9 4 2" xfId="173" xr:uid="{95566B0B-CB49-4590-8B98-35395ACD19AC}"/>
    <cellStyle name="Normal 9 4 2 10" xfId="4858" xr:uid="{8F117847-321C-4C2B-B7CB-BF6630E1841C}"/>
    <cellStyle name="Normal 9 4 2 2" xfId="174" xr:uid="{8A1D9915-3B95-4220-A4AC-18B136F0404C}"/>
    <cellStyle name="Normal 9 4 2 2 2" xfId="412" xr:uid="{62FC8C92-9CE2-4727-AD06-B504F63656B5}"/>
    <cellStyle name="Normal 9 4 2 2 2 2" xfId="857" xr:uid="{B614F653-50FD-4671-9716-AE290186064E}"/>
    <cellStyle name="Normal 9 4 2 2 2 2 2" xfId="2375" xr:uid="{4A580453-E858-4268-81F6-7A6930B83D5A}"/>
    <cellStyle name="Normal 9 4 2 2 2 2 2 2" xfId="2376" xr:uid="{193FAD44-DE04-4E19-BB02-5E72A6614A16}"/>
    <cellStyle name="Normal 9 4 2 2 2 2 2 2 2" xfId="4863" xr:uid="{C2527240-AFC2-4CAA-AB24-85E218EEC789}"/>
    <cellStyle name="Normal 9 4 2 2 2 2 2 3" xfId="4862" xr:uid="{19C6C53F-7F52-44A1-9130-B2A1A60CC3B1}"/>
    <cellStyle name="Normal 9 4 2 2 2 2 3" xfId="2377" xr:uid="{0AEF80C9-A495-44E3-BAF9-A746A5C676C5}"/>
    <cellStyle name="Normal 9 4 2 2 2 2 3 2" xfId="4864" xr:uid="{51A0D877-CCFC-4F3F-826C-6579D8706438}"/>
    <cellStyle name="Normal 9 4 2 2 2 2 4" xfId="4059" xr:uid="{4D972246-A348-4644-B8C0-36C389CAC1DD}"/>
    <cellStyle name="Normal 9 4 2 2 2 2 4 2" xfId="4865" xr:uid="{25104BB8-F93C-4BAE-89A7-0849DD5AA28E}"/>
    <cellStyle name="Normal 9 4 2 2 2 2 5" xfId="4861" xr:uid="{F63936AD-C826-402D-BEE8-52831865AD85}"/>
    <cellStyle name="Normal 9 4 2 2 2 3" xfId="2378" xr:uid="{00975419-8261-4DB3-BA70-E73D8D853BB1}"/>
    <cellStyle name="Normal 9 4 2 2 2 3 2" xfId="2379" xr:uid="{C0DE0125-0D99-4872-8269-9F781AE8CE5D}"/>
    <cellStyle name="Normal 9 4 2 2 2 3 2 2" xfId="4867" xr:uid="{EB8EE2D7-91EB-4BA3-8004-A8595840D23C}"/>
    <cellStyle name="Normal 9 4 2 2 2 3 3" xfId="4060" xr:uid="{6BB31D5B-DFF8-4944-AC9C-827C12448CCB}"/>
    <cellStyle name="Normal 9 4 2 2 2 3 3 2" xfId="4868" xr:uid="{413789EF-F7A4-4299-964F-09E0C351F028}"/>
    <cellStyle name="Normal 9 4 2 2 2 3 4" xfId="4061" xr:uid="{93A906AB-283C-4BD1-BF53-147BF95AD9AB}"/>
    <cellStyle name="Normal 9 4 2 2 2 3 4 2" xfId="4869" xr:uid="{34A06F8D-5872-4A3C-8177-9AE34994B796}"/>
    <cellStyle name="Normal 9 4 2 2 2 3 5" xfId="4866" xr:uid="{4262C3FA-EA9A-4E2D-8A90-CBB2CE787C57}"/>
    <cellStyle name="Normal 9 4 2 2 2 4" xfId="2380" xr:uid="{FE4A5407-8FD5-43A4-A1C0-1D744E914CA3}"/>
    <cellStyle name="Normal 9 4 2 2 2 4 2" xfId="4870" xr:uid="{3B4465FF-DC74-493D-9D3F-6231A4487611}"/>
    <cellStyle name="Normal 9 4 2 2 2 5" xfId="4062" xr:uid="{AEB5DB17-1487-47A7-9A72-3FEAA2F39D4D}"/>
    <cellStyle name="Normal 9 4 2 2 2 5 2" xfId="4871" xr:uid="{4F35B9F1-09F6-49D5-8A6F-090C16B5AB3A}"/>
    <cellStyle name="Normal 9 4 2 2 2 6" xfId="4063" xr:uid="{E5273919-4F7C-4B99-A6CB-82786E5510FE}"/>
    <cellStyle name="Normal 9 4 2 2 2 6 2" xfId="4872" xr:uid="{9BE35F26-580C-491B-8CFC-A44F7E6205F0}"/>
    <cellStyle name="Normal 9 4 2 2 2 7" xfId="4860" xr:uid="{F2AF98DF-870E-4F81-A6B1-C783CCDF2AAA}"/>
    <cellStyle name="Normal 9 4 2 2 3" xfId="858" xr:uid="{5A4B9C4C-147C-4C37-BB05-002AC43F5296}"/>
    <cellStyle name="Normal 9 4 2 2 3 2" xfId="2381" xr:uid="{AA07F904-DB17-442E-94D0-823D0B476FAD}"/>
    <cellStyle name="Normal 9 4 2 2 3 2 2" xfId="2382" xr:uid="{884CA515-BF00-4658-BEBE-62D763A5B432}"/>
    <cellStyle name="Normal 9 4 2 2 3 2 2 2" xfId="4875" xr:uid="{043BF172-5DC5-48FF-BBC6-35D451D95722}"/>
    <cellStyle name="Normal 9 4 2 2 3 2 3" xfId="4064" xr:uid="{8B2CB831-5D70-4052-AEC7-981F2EF4AA89}"/>
    <cellStyle name="Normal 9 4 2 2 3 2 3 2" xfId="4876" xr:uid="{807598F3-6CD4-400B-A010-966E622431AC}"/>
    <cellStyle name="Normal 9 4 2 2 3 2 4" xfId="4065" xr:uid="{2A7A982D-8BA0-4C70-8665-124701FEDCCC}"/>
    <cellStyle name="Normal 9 4 2 2 3 2 4 2" xfId="4877" xr:uid="{EFF145CE-25B6-4F3E-B615-5F202E43639A}"/>
    <cellStyle name="Normal 9 4 2 2 3 2 5" xfId="4874" xr:uid="{83992283-7DB7-4730-9EB6-62583E77B351}"/>
    <cellStyle name="Normal 9 4 2 2 3 3" xfId="2383" xr:uid="{EFA535B5-F118-419F-AD0A-5CF7F4CC96F2}"/>
    <cellStyle name="Normal 9 4 2 2 3 3 2" xfId="4878" xr:uid="{D08CF61F-8F67-434B-ACE6-C7A2136DF159}"/>
    <cellStyle name="Normal 9 4 2 2 3 4" xfId="4066" xr:uid="{9B2882EE-CCEC-48C8-9A3D-B87FEFE86103}"/>
    <cellStyle name="Normal 9 4 2 2 3 4 2" xfId="4879" xr:uid="{5F907050-6350-4D53-8555-516225A68804}"/>
    <cellStyle name="Normal 9 4 2 2 3 5" xfId="4067" xr:uid="{83994EB9-3A9C-4FCE-AEFF-929EF8366965}"/>
    <cellStyle name="Normal 9 4 2 2 3 5 2" xfId="4880" xr:uid="{4B563F6F-02F0-4A93-8872-353CA626E0EB}"/>
    <cellStyle name="Normal 9 4 2 2 3 6" xfId="4873" xr:uid="{64E7158D-23F4-4050-9E07-52E3DDC29F36}"/>
    <cellStyle name="Normal 9 4 2 2 4" xfId="2384" xr:uid="{317F2FAB-9717-4595-A689-5C10486834CB}"/>
    <cellStyle name="Normal 9 4 2 2 4 2" xfId="2385" xr:uid="{2ED09231-74D7-4610-B28C-355F9099F983}"/>
    <cellStyle name="Normal 9 4 2 2 4 2 2" xfId="4882" xr:uid="{D90CD88D-A9A2-41C9-BC9E-4E0A9D61494E}"/>
    <cellStyle name="Normal 9 4 2 2 4 3" xfId="4068" xr:uid="{417CFD33-AB24-413A-A4DB-991E405127AF}"/>
    <cellStyle name="Normal 9 4 2 2 4 3 2" xfId="4883" xr:uid="{DDE4C942-CA54-4BF5-AA21-74130AD8C065}"/>
    <cellStyle name="Normal 9 4 2 2 4 4" xfId="4069" xr:uid="{2D04C6A9-F9DA-42A2-A633-592318E48579}"/>
    <cellStyle name="Normal 9 4 2 2 4 4 2" xfId="4884" xr:uid="{AA27C3ED-EEB3-48B7-9A24-DBCC6D23FD75}"/>
    <cellStyle name="Normal 9 4 2 2 4 5" xfId="4881" xr:uid="{A3097562-2FE2-4876-A92F-274841AC11DB}"/>
    <cellStyle name="Normal 9 4 2 2 5" xfId="2386" xr:uid="{14C09252-FD86-437B-9C46-3F1C7032CC08}"/>
    <cellStyle name="Normal 9 4 2 2 5 2" xfId="4070" xr:uid="{4CFC3BEC-90D2-4F83-9A73-F453E661FEA8}"/>
    <cellStyle name="Normal 9 4 2 2 5 2 2" xfId="4886" xr:uid="{3D3A573C-483D-46B9-A00A-B1CBE89E4E25}"/>
    <cellStyle name="Normal 9 4 2 2 5 3" xfId="4071" xr:uid="{559FEF32-B354-4813-A2C7-4A12BFF0262A}"/>
    <cellStyle name="Normal 9 4 2 2 5 3 2" xfId="4887" xr:uid="{359751AB-195B-483A-8852-343B63B54A91}"/>
    <cellStyle name="Normal 9 4 2 2 5 4" xfId="4072" xr:uid="{AA751A5B-D268-415B-B023-B2E7BA3B8A43}"/>
    <cellStyle name="Normal 9 4 2 2 5 4 2" xfId="4888" xr:uid="{EC653862-99F6-4127-B341-4977EF754FDF}"/>
    <cellStyle name="Normal 9 4 2 2 5 5" xfId="4885" xr:uid="{5C6685B8-E196-4B0F-9F2E-00F9F8B6CB96}"/>
    <cellStyle name="Normal 9 4 2 2 6" xfId="4073" xr:uid="{BBF9D871-8521-4A37-AD29-D792344EF69B}"/>
    <cellStyle name="Normal 9 4 2 2 6 2" xfId="4889" xr:uid="{C1685874-468F-4E47-B148-27F67B0BA616}"/>
    <cellStyle name="Normal 9 4 2 2 7" xfId="4074" xr:uid="{F741601F-78C4-4702-8271-C59D39CB9D09}"/>
    <cellStyle name="Normal 9 4 2 2 7 2" xfId="4890" xr:uid="{E4AD7BEA-5058-45B0-B7EF-9A49CB1E7F5B}"/>
    <cellStyle name="Normal 9 4 2 2 8" xfId="4075" xr:uid="{01C22D65-F636-4820-B922-511E92248273}"/>
    <cellStyle name="Normal 9 4 2 2 8 2" xfId="4891" xr:uid="{940CA6C4-5B28-4C51-9B68-630260B23A59}"/>
    <cellStyle name="Normal 9 4 2 2 9" xfId="4859" xr:uid="{FBF8E020-F6D3-48B7-9A45-83B59CFE9BE9}"/>
    <cellStyle name="Normal 9 4 2 3" xfId="413" xr:uid="{E0832C16-C6D1-4D33-B6BA-7DAB020BDB73}"/>
    <cellStyle name="Normal 9 4 2 3 2" xfId="859" xr:uid="{927B5084-CE0A-49E6-A5D4-B1FB53D663C3}"/>
    <cellStyle name="Normal 9 4 2 3 2 2" xfId="860" xr:uid="{114E4A9B-ADA1-4493-8497-3B99995087DA}"/>
    <cellStyle name="Normal 9 4 2 3 2 2 2" xfId="2387" xr:uid="{AEEF0C00-0AC9-4AC0-BC40-6CF9961B913A}"/>
    <cellStyle name="Normal 9 4 2 3 2 2 2 2" xfId="2388" xr:uid="{96754FCC-8098-429D-AD20-308C019C6C0A}"/>
    <cellStyle name="Normal 9 4 2 3 2 2 2 2 2" xfId="4896" xr:uid="{50C2B316-E8A1-4B96-ACC3-4054D03292CC}"/>
    <cellStyle name="Normal 9 4 2 3 2 2 2 3" xfId="4895" xr:uid="{4CD4798A-9832-49DB-AEC2-61705AFEC4CA}"/>
    <cellStyle name="Normal 9 4 2 3 2 2 3" xfId="2389" xr:uid="{8B2FC653-8183-4A59-A71F-C2C715F0AEC1}"/>
    <cellStyle name="Normal 9 4 2 3 2 2 3 2" xfId="4897" xr:uid="{D0A8ACCD-C747-437B-A671-CEFA6722DA39}"/>
    <cellStyle name="Normal 9 4 2 3 2 2 4" xfId="4894" xr:uid="{B0328F30-49C6-43E6-AE0D-4D746CD17278}"/>
    <cellStyle name="Normal 9 4 2 3 2 3" xfId="2390" xr:uid="{CAC5F247-FF37-474A-B123-33920072BF03}"/>
    <cellStyle name="Normal 9 4 2 3 2 3 2" xfId="2391" xr:uid="{D1DAF0EE-D5B4-460C-9A0A-B3C999D7469B}"/>
    <cellStyle name="Normal 9 4 2 3 2 3 2 2" xfId="4899" xr:uid="{BBFE9135-D352-4C16-BA5C-5EA5117140F7}"/>
    <cellStyle name="Normal 9 4 2 3 2 3 3" xfId="4898" xr:uid="{F37086DA-B624-44E9-A7CE-E2B48747CFFB}"/>
    <cellStyle name="Normal 9 4 2 3 2 4" xfId="2392" xr:uid="{B975EEAD-6F35-4389-AD66-013BDAEFE02F}"/>
    <cellStyle name="Normal 9 4 2 3 2 4 2" xfId="4900" xr:uid="{DF978FA6-9186-49C2-B0F5-DBF8A5E6E193}"/>
    <cellStyle name="Normal 9 4 2 3 2 5" xfId="4893" xr:uid="{42656FB3-F615-46F2-A021-74025A3F374F}"/>
    <cellStyle name="Normal 9 4 2 3 3" xfId="861" xr:uid="{B1C403E1-A05D-410D-8B83-12E5FED6EFA4}"/>
    <cellStyle name="Normal 9 4 2 3 3 2" xfId="2393" xr:uid="{B8796789-6DD6-4B9A-8264-6F13C6FCD0D7}"/>
    <cellStyle name="Normal 9 4 2 3 3 2 2" xfId="2394" xr:uid="{7FB00A62-770D-4304-A9CF-F4F3A0671DB8}"/>
    <cellStyle name="Normal 9 4 2 3 3 2 2 2" xfId="4903" xr:uid="{81B2FC91-D832-4BDE-AF75-3EE556E1B515}"/>
    <cellStyle name="Normal 9 4 2 3 3 2 3" xfId="4902" xr:uid="{3910AEF5-A545-4696-9C93-A523356C1232}"/>
    <cellStyle name="Normal 9 4 2 3 3 3" xfId="2395" xr:uid="{DF9C5674-7546-4E3A-AF65-6954948BC509}"/>
    <cellStyle name="Normal 9 4 2 3 3 3 2" xfId="4904" xr:uid="{BDCF061D-3AD3-458A-8676-6FE2629C8B9B}"/>
    <cellStyle name="Normal 9 4 2 3 3 4" xfId="4076" xr:uid="{BAF9DAA4-822A-44BF-A822-67FC527E289B}"/>
    <cellStyle name="Normal 9 4 2 3 3 4 2" xfId="4905" xr:uid="{B8782063-CFBA-4EAD-B833-52442FD4FA80}"/>
    <cellStyle name="Normal 9 4 2 3 3 5" xfId="4901" xr:uid="{B1919D13-C017-4441-A589-AAF3A9724A9B}"/>
    <cellStyle name="Normal 9 4 2 3 4" xfId="2396" xr:uid="{B85A2F4E-CA88-474C-BA53-7FEAF4354038}"/>
    <cellStyle name="Normal 9 4 2 3 4 2" xfId="2397" xr:uid="{410F14B0-F778-47C4-9BEF-0C722E0E4170}"/>
    <cellStyle name="Normal 9 4 2 3 4 2 2" xfId="4907" xr:uid="{5BB44C75-AF2C-4DF9-A2BD-90F469425D92}"/>
    <cellStyle name="Normal 9 4 2 3 4 3" xfId="4906" xr:uid="{47488D4A-6E01-44ED-8677-0ED90CAC7079}"/>
    <cellStyle name="Normal 9 4 2 3 5" xfId="2398" xr:uid="{62730ACF-C8AC-4404-A617-48CC5B53CBA1}"/>
    <cellStyle name="Normal 9 4 2 3 5 2" xfId="4908" xr:uid="{02C444E2-00C5-41B8-A288-02CE27FDF319}"/>
    <cellStyle name="Normal 9 4 2 3 6" xfId="4077" xr:uid="{3F489D18-23C0-42BC-98B2-DD0FECB45680}"/>
    <cellStyle name="Normal 9 4 2 3 6 2" xfId="4909" xr:uid="{5BF44336-15CF-47AF-BDE7-5986F7BDBE40}"/>
    <cellStyle name="Normal 9 4 2 3 7" xfId="4892" xr:uid="{3C654446-6831-467A-A752-94B24749227D}"/>
    <cellStyle name="Normal 9 4 2 4" xfId="414" xr:uid="{ADC06F15-0314-4D21-9353-367D7474BBFF}"/>
    <cellStyle name="Normal 9 4 2 4 2" xfId="862" xr:uid="{7AF3840E-AD72-4CDE-BE55-EED5DEE97AB6}"/>
    <cellStyle name="Normal 9 4 2 4 2 2" xfId="2399" xr:uid="{0185491B-683D-4C0D-A0C9-5A3560AF19CC}"/>
    <cellStyle name="Normal 9 4 2 4 2 2 2" xfId="2400" xr:uid="{267B2F5E-2712-45BA-BCCF-2455D3403CF2}"/>
    <cellStyle name="Normal 9 4 2 4 2 2 2 2" xfId="4913" xr:uid="{775C2A89-3D95-420F-ABD9-18800055225F}"/>
    <cellStyle name="Normal 9 4 2 4 2 2 3" xfId="4912" xr:uid="{1A6880ED-B738-4047-BFC4-B369E123F08A}"/>
    <cellStyle name="Normal 9 4 2 4 2 3" xfId="2401" xr:uid="{43765EC4-802F-455E-9B5F-1020DDFD9046}"/>
    <cellStyle name="Normal 9 4 2 4 2 3 2" xfId="4914" xr:uid="{45397124-3B7D-4E47-990D-07328A87C7F3}"/>
    <cellStyle name="Normal 9 4 2 4 2 4" xfId="4078" xr:uid="{D91AA0D5-A122-47BC-B2D4-DE10FEF6E77F}"/>
    <cellStyle name="Normal 9 4 2 4 2 4 2" xfId="4915" xr:uid="{2E12B92E-84A0-49E2-8B73-66A2ED2E6D8A}"/>
    <cellStyle name="Normal 9 4 2 4 2 5" xfId="4911" xr:uid="{CC549A9E-EDBC-4455-BD00-1694D58E0068}"/>
    <cellStyle name="Normal 9 4 2 4 3" xfId="2402" xr:uid="{03702583-B54C-4893-87AE-8E093FEDA538}"/>
    <cellStyle name="Normal 9 4 2 4 3 2" xfId="2403" xr:uid="{B459EEDA-EF29-470D-8CC0-64C8A9DED501}"/>
    <cellStyle name="Normal 9 4 2 4 3 2 2" xfId="4917" xr:uid="{22B421D6-F553-484C-A49D-DBC387647750}"/>
    <cellStyle name="Normal 9 4 2 4 3 3" xfId="4916" xr:uid="{03A1F56E-30E8-4D6F-BB75-968A13EF4AF6}"/>
    <cellStyle name="Normal 9 4 2 4 4" xfId="2404" xr:uid="{91873C18-F01B-4515-8F0D-2B859E27773A}"/>
    <cellStyle name="Normal 9 4 2 4 4 2" xfId="4918" xr:uid="{3B5BA617-C87A-4B9F-A1BE-F13E463A3E51}"/>
    <cellStyle name="Normal 9 4 2 4 5" xfId="4079" xr:uid="{1D824CB9-29E6-4B2B-9D3F-362AD4DF038F}"/>
    <cellStyle name="Normal 9 4 2 4 5 2" xfId="4919" xr:uid="{23D9D00E-B725-43BF-8485-87D2E601F178}"/>
    <cellStyle name="Normal 9 4 2 4 6" xfId="4910" xr:uid="{08C560E0-38F7-4E88-B641-8F48BA7A4C3D}"/>
    <cellStyle name="Normal 9 4 2 5" xfId="415" xr:uid="{06615D65-608C-409C-8761-012EC2C295BE}"/>
    <cellStyle name="Normal 9 4 2 5 2" xfId="2405" xr:uid="{C2174266-81D3-477C-AF00-0A83728F09B2}"/>
    <cellStyle name="Normal 9 4 2 5 2 2" xfId="2406" xr:uid="{40DE5E78-8909-41F2-8F41-0A73CDE1FD43}"/>
    <cellStyle name="Normal 9 4 2 5 2 2 2" xfId="4922" xr:uid="{A1FAD13B-7153-4356-8765-6B3C0FB47924}"/>
    <cellStyle name="Normal 9 4 2 5 2 3" xfId="4921" xr:uid="{AC03F33F-7D62-419B-B5BC-CB0AB4401A0D}"/>
    <cellStyle name="Normal 9 4 2 5 3" xfId="2407" xr:uid="{50E22CBA-DEA6-4D23-80A0-05A6EF2FDA41}"/>
    <cellStyle name="Normal 9 4 2 5 3 2" xfId="4923" xr:uid="{EF9C8474-A0C6-4AE7-AFF7-2874ED7C7B0E}"/>
    <cellStyle name="Normal 9 4 2 5 4" xfId="4080" xr:uid="{33081D2A-19AF-4B87-AFAA-907B4C946E6C}"/>
    <cellStyle name="Normal 9 4 2 5 4 2" xfId="4924" xr:uid="{37DC25EF-13D9-4CFE-9BA9-66AFCF42427F}"/>
    <cellStyle name="Normal 9 4 2 5 5" xfId="4920" xr:uid="{5AC25E53-B12A-46A8-91D6-574B9546D489}"/>
    <cellStyle name="Normal 9 4 2 6" xfId="2408" xr:uid="{A1EB5E9E-BBC4-44FC-878B-D030C829A689}"/>
    <cellStyle name="Normal 9 4 2 6 2" xfId="2409" xr:uid="{2489B32E-AE00-4E27-9BA3-89E706D48309}"/>
    <cellStyle name="Normal 9 4 2 6 2 2" xfId="4926" xr:uid="{97650F9E-EF22-4D66-965F-9112F0F1FA22}"/>
    <cellStyle name="Normal 9 4 2 6 3" xfId="4081" xr:uid="{CE6B8169-2925-4747-8FC7-82D44E1B7FAC}"/>
    <cellStyle name="Normal 9 4 2 6 3 2" xfId="4927" xr:uid="{63F16959-338D-44AC-B6E2-37CF7D5B55BB}"/>
    <cellStyle name="Normal 9 4 2 6 4" xfId="4082" xr:uid="{46977C85-7941-4753-BDE1-1BF4FFF7A2A4}"/>
    <cellStyle name="Normal 9 4 2 6 4 2" xfId="4928" xr:uid="{C355401E-6A07-4BF7-B0BF-A5D6C9A58514}"/>
    <cellStyle name="Normal 9 4 2 6 5" xfId="4925" xr:uid="{8DA704C2-5644-4BC9-85F7-56D4423FD998}"/>
    <cellStyle name="Normal 9 4 2 7" xfId="2410" xr:uid="{44E16647-B4E5-4DFA-8A61-2A5BB87E293D}"/>
    <cellStyle name="Normal 9 4 2 7 2" xfId="4929" xr:uid="{01560958-5A00-4842-B4A3-560CC15A297E}"/>
    <cellStyle name="Normal 9 4 2 8" xfId="4083" xr:uid="{08EC9A70-0C88-429B-BB3B-52AD86E92BA3}"/>
    <cellStyle name="Normal 9 4 2 8 2" xfId="4930" xr:uid="{10E324C1-7A65-4FD5-942E-216F4BC57AB0}"/>
    <cellStyle name="Normal 9 4 2 9" xfId="4084" xr:uid="{A8BD3C20-EC27-4125-8592-0CCF079B3A1E}"/>
    <cellStyle name="Normal 9 4 2 9 2" xfId="4931" xr:uid="{DC24BCCB-C510-40D4-A50A-FF98AF456254}"/>
    <cellStyle name="Normal 9 4 3" xfId="175" xr:uid="{3635BA8A-7796-4E94-914C-AB9884E4FB56}"/>
    <cellStyle name="Normal 9 4 3 2" xfId="176" xr:uid="{1BF1CEF8-5348-45B1-B4DB-098B8B441E7D}"/>
    <cellStyle name="Normal 9 4 3 2 2" xfId="863" xr:uid="{AFAB4DB9-0CFD-4D36-AB89-88B1D03F1A56}"/>
    <cellStyle name="Normal 9 4 3 2 2 2" xfId="2411" xr:uid="{61A2C363-3C5B-4E2B-9C76-2803E790D3DE}"/>
    <cellStyle name="Normal 9 4 3 2 2 2 2" xfId="2412" xr:uid="{16765685-DED9-4C9D-A7A3-CED0FF006E89}"/>
    <cellStyle name="Normal 9 4 3 2 2 2 2 2" xfId="4500" xr:uid="{2A94FC67-DCA8-4972-86C7-0797C277893D}"/>
    <cellStyle name="Normal 9 4 3 2 2 2 2 2 2" xfId="5307" xr:uid="{C6F34842-E732-4CC1-8B75-799B4BB2946F}"/>
    <cellStyle name="Normal 9 4 3 2 2 2 2 2 3" xfId="4936" xr:uid="{CA4EA370-5FA1-421F-9ECA-051CFDB12FCC}"/>
    <cellStyle name="Normal 9 4 3 2 2 2 3" xfId="4501" xr:uid="{8A8EFADE-991B-4514-B6D7-3DC30A4736D7}"/>
    <cellStyle name="Normal 9 4 3 2 2 2 3 2" xfId="5308" xr:uid="{625BBFA3-56E7-41AF-8988-E8C029D782BC}"/>
    <cellStyle name="Normal 9 4 3 2 2 2 3 3" xfId="4935" xr:uid="{73410A07-2185-43C8-95CF-F0D50822A1C1}"/>
    <cellStyle name="Normal 9 4 3 2 2 3" xfId="2413" xr:uid="{66DBB903-3C85-4E95-BB4A-3AE60487F860}"/>
    <cellStyle name="Normal 9 4 3 2 2 3 2" xfId="4502" xr:uid="{443F5E3E-7E5A-479E-BFDF-9F5AFC9384BF}"/>
    <cellStyle name="Normal 9 4 3 2 2 3 2 2" xfId="5309" xr:uid="{A9C0BE89-792E-4E38-A82E-51616165A6E5}"/>
    <cellStyle name="Normal 9 4 3 2 2 3 2 3" xfId="4937" xr:uid="{6E7B7000-09F1-4ADD-89A0-B6EBB425B744}"/>
    <cellStyle name="Normal 9 4 3 2 2 4" xfId="4085" xr:uid="{C0787253-D01F-4AD6-8B75-F7A243F1BF73}"/>
    <cellStyle name="Normal 9 4 3 2 2 4 2" xfId="4938" xr:uid="{FB1C9422-4481-4E40-9527-FCB634C216BA}"/>
    <cellStyle name="Normal 9 4 3 2 2 5" xfId="4934" xr:uid="{6889A0C1-680A-4555-BE88-6876E766B7D5}"/>
    <cellStyle name="Normal 9 4 3 2 3" xfId="2414" xr:uid="{FD1D0366-C390-4D9A-9B16-5A030BF9C2D6}"/>
    <cellStyle name="Normal 9 4 3 2 3 2" xfId="2415" xr:uid="{24310C72-A19D-4F0C-9370-C3CC7DF0269F}"/>
    <cellStyle name="Normal 9 4 3 2 3 2 2" xfId="4503" xr:uid="{8836DAEF-E859-45C8-846B-BD20C4D1E645}"/>
    <cellStyle name="Normal 9 4 3 2 3 2 2 2" xfId="5310" xr:uid="{E10D8323-3894-4D22-B97E-7E86B4239404}"/>
    <cellStyle name="Normal 9 4 3 2 3 2 2 3" xfId="4940" xr:uid="{A9E91E31-AB4A-48E9-8513-21CDF65308BD}"/>
    <cellStyle name="Normal 9 4 3 2 3 3" xfId="4086" xr:uid="{F74F61B0-CD76-43EE-8530-3BA3437E3990}"/>
    <cellStyle name="Normal 9 4 3 2 3 3 2" xfId="4941" xr:uid="{6EBB252B-5CC4-4988-8E0C-030EB164C8FC}"/>
    <cellStyle name="Normal 9 4 3 2 3 4" xfId="4087" xr:uid="{14CABDF6-E42A-4E38-9097-8834AC271C50}"/>
    <cellStyle name="Normal 9 4 3 2 3 4 2" xfId="4942" xr:uid="{22B7B116-AF1C-445C-BB90-3EEDB4414309}"/>
    <cellStyle name="Normal 9 4 3 2 3 5" xfId="4939" xr:uid="{34032571-E6F6-4A49-B412-EDF9A7CA178E}"/>
    <cellStyle name="Normal 9 4 3 2 4" xfId="2416" xr:uid="{B46DEFD1-32FE-4CF8-883B-BBACB13E5677}"/>
    <cellStyle name="Normal 9 4 3 2 4 2" xfId="4504" xr:uid="{4640B10D-09B8-4975-9B7A-BDB8C6F482C2}"/>
    <cellStyle name="Normal 9 4 3 2 4 2 2" xfId="5311" xr:uid="{33E08CA8-E2BB-467A-B759-862F512CB594}"/>
    <cellStyle name="Normal 9 4 3 2 4 2 3" xfId="4943" xr:uid="{2CFD625B-258C-47B1-95BB-AAF30B50EA91}"/>
    <cellStyle name="Normal 9 4 3 2 5" xfId="4088" xr:uid="{E4B0D2DF-5724-4A56-889E-E1AB4DE4B647}"/>
    <cellStyle name="Normal 9 4 3 2 5 2" xfId="4944" xr:uid="{EEA9268C-45CB-4B0C-8FE6-344B2FC72C99}"/>
    <cellStyle name="Normal 9 4 3 2 6" xfId="4089" xr:uid="{62D3AB4F-1C63-47FB-9E10-485CD001F53E}"/>
    <cellStyle name="Normal 9 4 3 2 6 2" xfId="4945" xr:uid="{9C1B6A4C-1ED6-43BA-B8C6-1883F6F914AB}"/>
    <cellStyle name="Normal 9 4 3 2 7" xfId="4933" xr:uid="{78C63D2A-7D8B-4629-95FE-81DDF7635098}"/>
    <cellStyle name="Normal 9 4 3 3" xfId="416" xr:uid="{44843D1A-8205-40C1-8023-F64FBD09E33B}"/>
    <cellStyle name="Normal 9 4 3 3 2" xfId="2417" xr:uid="{A4346B73-8277-4956-8166-2E236D161AEA}"/>
    <cellStyle name="Normal 9 4 3 3 2 2" xfId="2418" xr:uid="{0BC35962-1E7C-499E-8C40-729CD7F3AF5D}"/>
    <cellStyle name="Normal 9 4 3 3 2 2 2" xfId="4505" xr:uid="{B2EA7A6A-96D2-4197-8802-54C36FFCE550}"/>
    <cellStyle name="Normal 9 4 3 3 2 2 2 2" xfId="5312" xr:uid="{66AB1D4D-FB57-405F-B291-F120775D037F}"/>
    <cellStyle name="Normal 9 4 3 3 2 2 2 3" xfId="4948" xr:uid="{31A204A5-3E5E-4C6C-9029-90EEFD008F53}"/>
    <cellStyle name="Normal 9 4 3 3 2 3" xfId="4090" xr:uid="{12D7695E-1B6C-4CB9-8360-2429F48AC134}"/>
    <cellStyle name="Normal 9 4 3 3 2 3 2" xfId="4949" xr:uid="{E53164A3-0A78-4AC2-A52D-0A9450CA3675}"/>
    <cellStyle name="Normal 9 4 3 3 2 4" xfId="4091" xr:uid="{50F39578-BCAA-4932-A158-8DC0811B40D6}"/>
    <cellStyle name="Normal 9 4 3 3 2 4 2" xfId="4950" xr:uid="{EDE97985-2B46-43A8-BA3C-497205990BF5}"/>
    <cellStyle name="Normal 9 4 3 3 2 5" xfId="4947" xr:uid="{F745129B-113D-4626-9C4C-7CB2436D0633}"/>
    <cellStyle name="Normal 9 4 3 3 3" xfId="2419" xr:uid="{AF0F3916-4B46-4A9E-AA7E-66066F688540}"/>
    <cellStyle name="Normal 9 4 3 3 3 2" xfId="4506" xr:uid="{0BD534F2-A08E-466A-9944-2824C8163A4A}"/>
    <cellStyle name="Normal 9 4 3 3 3 2 2" xfId="5313" xr:uid="{2E435253-5DA0-4D2E-9563-4E17F6C57486}"/>
    <cellStyle name="Normal 9 4 3 3 3 2 3" xfId="4951" xr:uid="{576EA63D-F2A0-44A2-8C8F-72F116F1F524}"/>
    <cellStyle name="Normal 9 4 3 3 4" xfId="4092" xr:uid="{8748B5DF-4420-44B5-B239-F18B86D0D458}"/>
    <cellStyle name="Normal 9 4 3 3 4 2" xfId="4952" xr:uid="{78354EF7-700C-452B-A9E5-4F3A5531D3A2}"/>
    <cellStyle name="Normal 9 4 3 3 5" xfId="4093" xr:uid="{A2D812EB-52AF-4A30-BCF4-05D6181CAE17}"/>
    <cellStyle name="Normal 9 4 3 3 5 2" xfId="4953" xr:uid="{E734E44F-3FFC-4824-BB73-B1D594E79479}"/>
    <cellStyle name="Normal 9 4 3 3 6" xfId="4946" xr:uid="{00CCE7E4-1100-4AD8-92EC-1475BD40743B}"/>
    <cellStyle name="Normal 9 4 3 4" xfId="2420" xr:uid="{FEB53351-AFD2-4B1A-8CDC-93CD1BF46B83}"/>
    <cellStyle name="Normal 9 4 3 4 2" xfId="2421" xr:uid="{BC2AC7E8-41BE-4921-8938-1FE7AC02EC4B}"/>
    <cellStyle name="Normal 9 4 3 4 2 2" xfId="4507" xr:uid="{152FCC63-0394-4304-976F-D28A1E522CBE}"/>
    <cellStyle name="Normal 9 4 3 4 2 2 2" xfId="5314" xr:uid="{A1C2857B-45B4-4324-A7A9-2CA526E552D6}"/>
    <cellStyle name="Normal 9 4 3 4 2 2 3" xfId="4955" xr:uid="{A6D2E143-9ECB-4046-BE1D-FD26309A82B5}"/>
    <cellStyle name="Normal 9 4 3 4 3" xfId="4094" xr:uid="{42792FD7-A51D-4EB8-B5E6-4BF7D2352DA7}"/>
    <cellStyle name="Normal 9 4 3 4 3 2" xfId="4956" xr:uid="{35AD5998-F410-4C72-A513-2CBD2D071614}"/>
    <cellStyle name="Normal 9 4 3 4 4" xfId="4095" xr:uid="{D7CAD838-816C-4B1B-AB0D-EC8BEC48D171}"/>
    <cellStyle name="Normal 9 4 3 4 4 2" xfId="4957" xr:uid="{63CD61B3-3F1E-4BEF-B97B-A4AB5C2A54C1}"/>
    <cellStyle name="Normal 9 4 3 4 5" xfId="4954" xr:uid="{B9D58695-3151-451B-8F6C-33BD71CC9FAA}"/>
    <cellStyle name="Normal 9 4 3 5" xfId="2422" xr:uid="{0D14F3C2-3DD1-4384-8A18-3A4CE90B222B}"/>
    <cellStyle name="Normal 9 4 3 5 2" xfId="4096" xr:uid="{7ABEEDE5-EC75-414F-A3C5-A1C3F42678C0}"/>
    <cellStyle name="Normal 9 4 3 5 2 2" xfId="4959" xr:uid="{E6388FA5-CC4E-4571-800C-9293B87AEE9D}"/>
    <cellStyle name="Normal 9 4 3 5 3" xfId="4097" xr:uid="{3E282011-DD2E-415C-94D2-9D6CD096BA09}"/>
    <cellStyle name="Normal 9 4 3 5 3 2" xfId="4960" xr:uid="{AC31700E-1D4E-4365-A4AA-2D0E9A5346AD}"/>
    <cellStyle name="Normal 9 4 3 5 4" xfId="4098" xr:uid="{42B8F5ED-921F-4BC8-8CBF-B0240CBAE5CA}"/>
    <cellStyle name="Normal 9 4 3 5 4 2" xfId="4961" xr:uid="{8DA2AEF3-EE20-4331-9F9F-BBF75E467984}"/>
    <cellStyle name="Normal 9 4 3 5 5" xfId="4958" xr:uid="{4A856A9C-D787-42CC-ABA0-6A2E11BBB149}"/>
    <cellStyle name="Normal 9 4 3 6" xfId="4099" xr:uid="{EA61179E-D6C0-46BF-B2B8-2606E46024B0}"/>
    <cellStyle name="Normal 9 4 3 6 2" xfId="4962" xr:uid="{845B2A14-A0E5-4B64-B6CB-D5071D2F8E80}"/>
    <cellStyle name="Normal 9 4 3 7" xfId="4100" xr:uid="{3427B45D-348A-4E5D-B596-4FD6D830A533}"/>
    <cellStyle name="Normal 9 4 3 7 2" xfId="4963" xr:uid="{70A85430-3158-4961-9AAC-E3E9106641D3}"/>
    <cellStyle name="Normal 9 4 3 8" xfId="4101" xr:uid="{F9D57DBB-F5D4-4211-B8BF-D494B5A7590C}"/>
    <cellStyle name="Normal 9 4 3 8 2" xfId="4964" xr:uid="{9AEA6BCF-D2CA-4687-9ADE-5D3597988300}"/>
    <cellStyle name="Normal 9 4 3 9" xfId="4932" xr:uid="{0DA2ADF6-2A77-44B9-83CD-403DC8F2D123}"/>
    <cellStyle name="Normal 9 4 4" xfId="177" xr:uid="{26F85BA8-32F3-45BC-BAEF-61EFD2C9291C}"/>
    <cellStyle name="Normal 9 4 4 2" xfId="864" xr:uid="{56784773-08B9-4DE7-A1FC-5F459098E2EE}"/>
    <cellStyle name="Normal 9 4 4 2 2" xfId="865" xr:uid="{F02CE14E-66F2-4D8C-8183-AE2EBC4BA9DF}"/>
    <cellStyle name="Normal 9 4 4 2 2 2" xfId="2423" xr:uid="{FA9F0939-F366-444E-88F0-66F3472846B9}"/>
    <cellStyle name="Normal 9 4 4 2 2 2 2" xfId="2424" xr:uid="{A520E3CB-816A-4132-ACEC-5E809EF96EC3}"/>
    <cellStyle name="Normal 9 4 4 2 2 2 2 2" xfId="4969" xr:uid="{2F98768B-C002-47A8-BB09-AB04AC18BF58}"/>
    <cellStyle name="Normal 9 4 4 2 2 2 3" xfId="4968" xr:uid="{88C1658B-F69A-4477-8B99-BCC18B173BBA}"/>
    <cellStyle name="Normal 9 4 4 2 2 3" xfId="2425" xr:uid="{735991F7-030B-42AE-9855-FC603DA6FF34}"/>
    <cellStyle name="Normal 9 4 4 2 2 3 2" xfId="4970" xr:uid="{A20069BF-98E9-44DD-8668-68DBAF88A20C}"/>
    <cellStyle name="Normal 9 4 4 2 2 4" xfId="4102" xr:uid="{401F53D7-6FFC-4EA4-87A5-73690EB7A0D2}"/>
    <cellStyle name="Normal 9 4 4 2 2 4 2" xfId="4971" xr:uid="{142FE1FB-27C5-4BA5-8F7C-C3C9EB11B739}"/>
    <cellStyle name="Normal 9 4 4 2 2 5" xfId="4967" xr:uid="{047257AC-80FC-48A0-BC64-78D8C72F4ED9}"/>
    <cellStyle name="Normal 9 4 4 2 3" xfId="2426" xr:uid="{8FBF6CFB-68AE-4B93-8F3B-D7AAF15C10C1}"/>
    <cellStyle name="Normal 9 4 4 2 3 2" xfId="2427" xr:uid="{D680D68B-CE13-4DE9-8C9A-ED04BDA3B793}"/>
    <cellStyle name="Normal 9 4 4 2 3 2 2" xfId="4973" xr:uid="{3BBE1A1A-0990-4696-AFA4-8FAF2E36355E}"/>
    <cellStyle name="Normal 9 4 4 2 3 3" xfId="4972" xr:uid="{FEC1FBB1-2CA8-4D52-8B16-56CF48ACA1A8}"/>
    <cellStyle name="Normal 9 4 4 2 4" xfId="2428" xr:uid="{99B2D769-1744-4571-A1AB-A23BC9341447}"/>
    <cellStyle name="Normal 9 4 4 2 4 2" xfId="4974" xr:uid="{1DFD729A-EEE7-4234-8DF5-C3839553A2E4}"/>
    <cellStyle name="Normal 9 4 4 2 5" xfId="4103" xr:uid="{B28F29CC-0EEE-492B-98DC-5A0D4A8591D5}"/>
    <cellStyle name="Normal 9 4 4 2 5 2" xfId="4975" xr:uid="{BD51CAE1-9907-4992-A856-D0AB6FD8CCE7}"/>
    <cellStyle name="Normal 9 4 4 2 6" xfId="4966" xr:uid="{CE79CF6D-28E6-412D-8F07-A01D785F520C}"/>
    <cellStyle name="Normal 9 4 4 3" xfId="866" xr:uid="{39871824-8895-445F-84FC-5AF3FFD193C7}"/>
    <cellStyle name="Normal 9 4 4 3 2" xfId="2429" xr:uid="{DD70DD22-6B98-4EA7-B4D3-B942930F102A}"/>
    <cellStyle name="Normal 9 4 4 3 2 2" xfId="2430" xr:uid="{E6BA9F9C-80EC-4F5B-A7E7-F4E772D0D949}"/>
    <cellStyle name="Normal 9 4 4 3 2 2 2" xfId="4978" xr:uid="{56D9C6CC-52E3-4A37-AB7D-C15A8FD7135A}"/>
    <cellStyle name="Normal 9 4 4 3 2 3" xfId="4977" xr:uid="{A75F0D09-89D2-4601-9475-DCBDF943F65F}"/>
    <cellStyle name="Normal 9 4 4 3 3" xfId="2431" xr:uid="{598568BF-CDC9-4B4A-BC80-D75B47B034F9}"/>
    <cellStyle name="Normal 9 4 4 3 3 2" xfId="4979" xr:uid="{C22327B0-6861-4F6F-B1A9-7775B9BE9815}"/>
    <cellStyle name="Normal 9 4 4 3 4" xfId="4104" xr:uid="{CE187576-9B4B-4258-8B33-CE16FD474694}"/>
    <cellStyle name="Normal 9 4 4 3 4 2" xfId="4980" xr:uid="{B5A42C7A-FAEB-4D8D-9C2E-F40E3764814A}"/>
    <cellStyle name="Normal 9 4 4 3 5" xfId="4976" xr:uid="{4CF9D867-936A-4F74-98FA-F131BD3BB51F}"/>
    <cellStyle name="Normal 9 4 4 4" xfId="2432" xr:uid="{91393DD8-C757-471A-90EC-F4B1E6184EF5}"/>
    <cellStyle name="Normal 9 4 4 4 2" xfId="2433" xr:uid="{B350060B-9037-4907-9664-A87935C87704}"/>
    <cellStyle name="Normal 9 4 4 4 2 2" xfId="4982" xr:uid="{29C277A8-3BEE-4B46-9B96-5F592D161A20}"/>
    <cellStyle name="Normal 9 4 4 4 3" xfId="4105" xr:uid="{9088D1A5-DE59-4E1D-AD99-AA200C44C182}"/>
    <cellStyle name="Normal 9 4 4 4 3 2" xfId="4983" xr:uid="{A5E17388-ADF1-4B5D-BF8A-BC71DFB02B6A}"/>
    <cellStyle name="Normal 9 4 4 4 4" xfId="4106" xr:uid="{1AD29E2A-CF3F-4579-BB52-FA0D97951AE2}"/>
    <cellStyle name="Normal 9 4 4 4 4 2" xfId="4984" xr:uid="{33D5A5F9-8E76-4255-9D9F-61117AD76448}"/>
    <cellStyle name="Normal 9 4 4 4 5" xfId="4981" xr:uid="{245802A2-DA9A-41D2-8AEF-8B5A75D9E1D4}"/>
    <cellStyle name="Normal 9 4 4 5" xfId="2434" xr:uid="{58742C85-353B-4FC2-A62B-F4242F222486}"/>
    <cellStyle name="Normal 9 4 4 5 2" xfId="4985" xr:uid="{E273A302-70BA-42E7-AABA-F6BFF81796D2}"/>
    <cellStyle name="Normal 9 4 4 6" xfId="4107" xr:uid="{3C7ADCE2-FD57-41D3-92EC-1BD7CEFC6040}"/>
    <cellStyle name="Normal 9 4 4 6 2" xfId="4986" xr:uid="{264B043B-A6F4-4EE5-9651-4E33EC71E7CE}"/>
    <cellStyle name="Normal 9 4 4 7" xfId="4108" xr:uid="{3BB5DB30-51A9-44C9-AFF3-BAD8C07F0C9D}"/>
    <cellStyle name="Normal 9 4 4 7 2" xfId="4987" xr:uid="{6DA129A7-68A2-49CD-9649-F763B90D8F23}"/>
    <cellStyle name="Normal 9 4 4 8" xfId="4965" xr:uid="{97ADE8F7-096A-4C6C-B744-34B8FFAA0461}"/>
    <cellStyle name="Normal 9 4 5" xfId="417" xr:uid="{BB1F189F-614D-4B05-A9DC-A4DB243C6D3B}"/>
    <cellStyle name="Normal 9 4 5 2" xfId="867" xr:uid="{91BCD8D7-46D3-4CBD-868B-9FCF345860B5}"/>
    <cellStyle name="Normal 9 4 5 2 2" xfId="2435" xr:uid="{2D85002C-37F2-43B3-A042-2ABF59A25802}"/>
    <cellStyle name="Normal 9 4 5 2 2 2" xfId="2436" xr:uid="{44A41FF1-DEEE-4C5C-8EBA-ADA6E08D4973}"/>
    <cellStyle name="Normal 9 4 5 2 2 2 2" xfId="4991" xr:uid="{2F560FBC-52FC-40A2-A4EE-8B8DCD8D9E88}"/>
    <cellStyle name="Normal 9 4 5 2 2 3" xfId="4990" xr:uid="{017C2441-2C5A-4E44-A044-42CBCD91BD00}"/>
    <cellStyle name="Normal 9 4 5 2 3" xfId="2437" xr:uid="{FD8E698B-AA50-49C7-AE63-570913B45A5E}"/>
    <cellStyle name="Normal 9 4 5 2 3 2" xfId="4992" xr:uid="{B04E9D32-2F05-4195-920B-564EAC2F6EE0}"/>
    <cellStyle name="Normal 9 4 5 2 4" xfId="4109" xr:uid="{73CA7856-2D9B-47AF-9E4D-46586A255905}"/>
    <cellStyle name="Normal 9 4 5 2 4 2" xfId="4993" xr:uid="{484B5270-032A-49CC-80AB-28110F2A8BCF}"/>
    <cellStyle name="Normal 9 4 5 2 5" xfId="4989" xr:uid="{7000C28C-B4CA-419F-9A60-07B5DFDCEA85}"/>
    <cellStyle name="Normal 9 4 5 3" xfId="2438" xr:uid="{2420A813-07ED-467E-87DD-6993BF1B4D35}"/>
    <cellStyle name="Normal 9 4 5 3 2" xfId="2439" xr:uid="{A0FE7A1B-D215-4F6E-ACF8-A253CD3A2C8E}"/>
    <cellStyle name="Normal 9 4 5 3 2 2" xfId="4995" xr:uid="{E0E63E91-D8A5-4973-9250-0FD6121681C1}"/>
    <cellStyle name="Normal 9 4 5 3 3" xfId="4110" xr:uid="{C5ABD152-C161-4621-96B3-A06280BFE96F}"/>
    <cellStyle name="Normal 9 4 5 3 3 2" xfId="4996" xr:uid="{CF961AA0-E008-4B5E-B326-379E480439D3}"/>
    <cellStyle name="Normal 9 4 5 3 4" xfId="4111" xr:uid="{60022563-E059-4175-9FD7-E9F19D6A2F7F}"/>
    <cellStyle name="Normal 9 4 5 3 4 2" xfId="4997" xr:uid="{554AE738-3CBB-4FC4-9ACC-571AE07982CB}"/>
    <cellStyle name="Normal 9 4 5 3 5" xfId="4994" xr:uid="{3F20688C-7B06-4F18-902A-85017E4418E5}"/>
    <cellStyle name="Normal 9 4 5 4" xfId="2440" xr:uid="{82EF3EE7-69E8-4CF9-BAA7-375004350A81}"/>
    <cellStyle name="Normal 9 4 5 4 2" xfId="4998" xr:uid="{446EAE4A-4891-4521-9C74-4154791CBE97}"/>
    <cellStyle name="Normal 9 4 5 5" xfId="4112" xr:uid="{5C42BC5A-102E-4DA5-BF5E-23782F077247}"/>
    <cellStyle name="Normal 9 4 5 5 2" xfId="4999" xr:uid="{64BAE231-CAEC-463C-93ED-95E6CA382532}"/>
    <cellStyle name="Normal 9 4 5 6" xfId="4113" xr:uid="{FF6CF27C-5D2F-4D19-B875-F081DEC92A0B}"/>
    <cellStyle name="Normal 9 4 5 6 2" xfId="5000" xr:uid="{65829A81-1A7B-4452-B174-BDE43EA840B3}"/>
    <cellStyle name="Normal 9 4 5 7" xfId="4988" xr:uid="{3CD14039-90E5-4331-A503-43AE423D9BC9}"/>
    <cellStyle name="Normal 9 4 6" xfId="418" xr:uid="{5973F6D3-6524-4448-9E3A-CC13D438C3C5}"/>
    <cellStyle name="Normal 9 4 6 2" xfId="2441" xr:uid="{252B5CF7-C36B-4DC6-B7CF-7FC53BA40A85}"/>
    <cellStyle name="Normal 9 4 6 2 2" xfId="2442" xr:uid="{CCB89FAC-BA00-4180-BB07-2ECC4C598C73}"/>
    <cellStyle name="Normal 9 4 6 2 2 2" xfId="5003" xr:uid="{A1EAAFC9-6653-4D70-9113-DA3A7368E810}"/>
    <cellStyle name="Normal 9 4 6 2 3" xfId="4114" xr:uid="{9C36FBC8-F2B7-45B1-8024-023DC8844A9C}"/>
    <cellStyle name="Normal 9 4 6 2 3 2" xfId="5004" xr:uid="{1DEA951D-1F38-4DF7-96B6-CACBED911645}"/>
    <cellStyle name="Normal 9 4 6 2 4" xfId="4115" xr:uid="{EB500B82-082D-42B3-8885-9C18EEB02BF4}"/>
    <cellStyle name="Normal 9 4 6 2 4 2" xfId="5005" xr:uid="{411EEB97-B662-4EF4-8C01-93D79411F01E}"/>
    <cellStyle name="Normal 9 4 6 2 5" xfId="5002" xr:uid="{54EAE1FF-4B5B-47AB-9EA2-5251CC4FC412}"/>
    <cellStyle name="Normal 9 4 6 3" xfId="2443" xr:uid="{BECC07C3-C83F-4F6F-BE0A-868285DADEB6}"/>
    <cellStyle name="Normal 9 4 6 3 2" xfId="5006" xr:uid="{62C57922-E93D-4F28-AE2F-FEB27F4906EF}"/>
    <cellStyle name="Normal 9 4 6 4" xfId="4116" xr:uid="{4C746BBD-FB61-4C83-A984-1C2512BE3632}"/>
    <cellStyle name="Normal 9 4 6 4 2" xfId="5007" xr:uid="{001E3961-CDBD-4A02-97E4-92E6269AC6C9}"/>
    <cellStyle name="Normal 9 4 6 5" xfId="4117" xr:uid="{CB67165E-4B14-44F2-ADCE-5A2CA723D8DF}"/>
    <cellStyle name="Normal 9 4 6 5 2" xfId="5008" xr:uid="{5C362DE7-ECD0-4190-BA07-8EC1300564BF}"/>
    <cellStyle name="Normal 9 4 6 6" xfId="5001" xr:uid="{6213C38D-D2F8-46AA-99C4-A5E0917AEB56}"/>
    <cellStyle name="Normal 9 4 7" xfId="2444" xr:uid="{79D5F46C-D440-4FA3-B151-36DA7A8B8293}"/>
    <cellStyle name="Normal 9 4 7 2" xfId="2445" xr:uid="{AFEA39EA-0318-493A-9541-3848E3C8E7E8}"/>
    <cellStyle name="Normal 9 4 7 2 2" xfId="5010" xr:uid="{3EE7D210-E4DB-4773-AFCF-F00FEB15DA7C}"/>
    <cellStyle name="Normal 9 4 7 3" xfId="4118" xr:uid="{E0BF5A59-6284-4085-9C21-95EB09D6D581}"/>
    <cellStyle name="Normal 9 4 7 3 2" xfId="5011" xr:uid="{FADC7F58-F4D6-48EB-B730-AA50B364041A}"/>
    <cellStyle name="Normal 9 4 7 4" xfId="4119" xr:uid="{F7116A50-7D1E-457D-A2C4-41F3D0240A1A}"/>
    <cellStyle name="Normal 9 4 7 4 2" xfId="5012" xr:uid="{AEA028F3-2495-46D5-B2D5-CEAF8493D074}"/>
    <cellStyle name="Normal 9 4 7 5" xfId="5009" xr:uid="{C049B32A-5934-484C-BE9A-A1A1D298373A}"/>
    <cellStyle name="Normal 9 4 8" xfId="2446" xr:uid="{A7DBB3AD-5326-474B-B9EC-60F2DA1980E4}"/>
    <cellStyle name="Normal 9 4 8 2" xfId="4120" xr:uid="{0BFEF913-820A-43CD-BD7A-8F1F8835D45A}"/>
    <cellStyle name="Normal 9 4 8 2 2" xfId="5014" xr:uid="{841A47B4-B8CF-4B54-BD31-F2CD02C61B44}"/>
    <cellStyle name="Normal 9 4 8 3" xfId="4121" xr:uid="{A0A03BE6-3941-498D-85EC-3AEC2C9B9076}"/>
    <cellStyle name="Normal 9 4 8 3 2" xfId="5015" xr:uid="{98758EEB-9EA2-47CB-AD61-6467A17013FA}"/>
    <cellStyle name="Normal 9 4 8 4" xfId="4122" xr:uid="{63A3A409-5587-4831-8D8B-049AAF86AC28}"/>
    <cellStyle name="Normal 9 4 8 4 2" xfId="5016" xr:uid="{F090006C-482E-4475-832B-A8C41C947C88}"/>
    <cellStyle name="Normal 9 4 8 5" xfId="5013" xr:uid="{03461CB8-4F6E-400F-8545-6D2D24CCEC35}"/>
    <cellStyle name="Normal 9 4 9" xfId="4123" xr:uid="{B10CD2F3-A4AB-4291-891F-E3FC9C46C25F}"/>
    <cellStyle name="Normal 9 4 9 2" xfId="5017" xr:uid="{337F24A7-DCEA-4E5E-A3F8-E0028F8135BE}"/>
    <cellStyle name="Normal 9 5" xfId="178" xr:uid="{1012918E-07B0-4C39-9D75-6C439E1ACD5D}"/>
    <cellStyle name="Normal 9 5 10" xfId="4124" xr:uid="{94F1364E-C616-48D2-A148-7B4D588C08F5}"/>
    <cellStyle name="Normal 9 5 10 2" xfId="5019" xr:uid="{B393C275-724A-4EAE-B515-F73405B81088}"/>
    <cellStyle name="Normal 9 5 11" xfId="4125" xr:uid="{1EB3B7D1-1FD9-44FE-AD76-37A92FB457F0}"/>
    <cellStyle name="Normal 9 5 11 2" xfId="5020" xr:uid="{7C6D838F-874B-49D9-8EC8-3C5F6D882C7E}"/>
    <cellStyle name="Normal 9 5 12" xfId="5018" xr:uid="{2A27BF52-C12F-400B-9C05-EC0A0B7DB159}"/>
    <cellStyle name="Normal 9 5 2" xfId="179" xr:uid="{45EDE29A-448D-40F2-9CDD-6698C3FAA7A7}"/>
    <cellStyle name="Normal 9 5 2 10" xfId="5021" xr:uid="{354777DF-7B7A-41F1-A5DD-2A0200D4EE9C}"/>
    <cellStyle name="Normal 9 5 2 2" xfId="419" xr:uid="{D8C539FB-CB75-49A6-AF44-923E9C08D5AC}"/>
    <cellStyle name="Normal 9 5 2 2 2" xfId="868" xr:uid="{FCCE16F2-C95D-49C5-B4C4-477F548BAF84}"/>
    <cellStyle name="Normal 9 5 2 2 2 2" xfId="869" xr:uid="{56FAF502-9D4D-465B-90A7-A83CDDC86792}"/>
    <cellStyle name="Normal 9 5 2 2 2 2 2" xfId="2447" xr:uid="{44B1AED0-829B-49C2-B013-87EE9B43633F}"/>
    <cellStyle name="Normal 9 5 2 2 2 2 2 2" xfId="5025" xr:uid="{1B7CCC99-ACA9-442F-8279-FCAA3BD82E01}"/>
    <cellStyle name="Normal 9 5 2 2 2 2 3" xfId="4126" xr:uid="{0BC079F1-F68F-4051-BCA5-4FB02C5DEBF5}"/>
    <cellStyle name="Normal 9 5 2 2 2 2 3 2" xfId="5026" xr:uid="{D72BC7AD-2948-45DC-BFAF-9C9757C14CF0}"/>
    <cellStyle name="Normal 9 5 2 2 2 2 4" xfId="4127" xr:uid="{C9C4FD10-C2F4-46FD-9FE4-C4630489A4B5}"/>
    <cellStyle name="Normal 9 5 2 2 2 2 4 2" xfId="5027" xr:uid="{6B832A82-280A-4781-9A58-CAECA32806B6}"/>
    <cellStyle name="Normal 9 5 2 2 2 2 5" xfId="5024" xr:uid="{4C5392EC-6F5C-40B5-983E-686D93FE8367}"/>
    <cellStyle name="Normal 9 5 2 2 2 3" xfId="2448" xr:uid="{532BFD10-8101-432A-804E-14DC3D8E54E1}"/>
    <cellStyle name="Normal 9 5 2 2 2 3 2" xfId="4128" xr:uid="{2A1D1E4C-B008-4F41-A08F-DEAB38AD85DC}"/>
    <cellStyle name="Normal 9 5 2 2 2 3 2 2" xfId="5029" xr:uid="{361E0B14-CA12-495C-9017-F882CC57ACB4}"/>
    <cellStyle name="Normal 9 5 2 2 2 3 3" xfId="4129" xr:uid="{7C56B38A-4CDD-408D-B48A-9C31DC19B61A}"/>
    <cellStyle name="Normal 9 5 2 2 2 3 3 2" xfId="5030" xr:uid="{F0BA622C-C97F-45D0-A39F-CAC9CB6D66A9}"/>
    <cellStyle name="Normal 9 5 2 2 2 3 4" xfId="4130" xr:uid="{4E54C63E-8E11-4EE5-AFD5-04778A76BF32}"/>
    <cellStyle name="Normal 9 5 2 2 2 3 4 2" xfId="5031" xr:uid="{3B0DCC2F-4BF9-4519-B1E4-8B9B61BCF670}"/>
    <cellStyle name="Normal 9 5 2 2 2 3 5" xfId="5028" xr:uid="{646CFB4D-E2DD-4E95-9DFD-52714AC6607B}"/>
    <cellStyle name="Normal 9 5 2 2 2 4" xfId="4131" xr:uid="{DBEDF4A8-7024-4DF4-8C8E-7D0C0F3D376C}"/>
    <cellStyle name="Normal 9 5 2 2 2 4 2" xfId="5032" xr:uid="{DC430E9A-E88B-49F0-A386-D0C179BCA279}"/>
    <cellStyle name="Normal 9 5 2 2 2 5" xfId="4132" xr:uid="{ED2E10EC-C623-437D-A321-E23596F64B1F}"/>
    <cellStyle name="Normal 9 5 2 2 2 5 2" xfId="5033" xr:uid="{EEE88609-2AB3-4D04-AB7C-312C2EA81654}"/>
    <cellStyle name="Normal 9 5 2 2 2 6" xfId="4133" xr:uid="{0EA26C8C-571D-4E96-92A0-ADC6B9A76C62}"/>
    <cellStyle name="Normal 9 5 2 2 2 6 2" xfId="5034" xr:uid="{F359AF5A-12CA-4616-A658-2E3221A8171A}"/>
    <cellStyle name="Normal 9 5 2 2 2 7" xfId="5023" xr:uid="{83788A25-7176-4DA1-A3B2-0B31896490AE}"/>
    <cellStyle name="Normal 9 5 2 2 3" xfId="870" xr:uid="{E922DFBE-1DC0-4A28-B737-8B089F31B925}"/>
    <cellStyle name="Normal 9 5 2 2 3 2" xfId="2449" xr:uid="{81CA3FA8-CDF7-4E6E-93CB-9B49EE2A3D1C}"/>
    <cellStyle name="Normal 9 5 2 2 3 2 2" xfId="4134" xr:uid="{6334D366-95A6-493A-A534-CF9073B3295C}"/>
    <cellStyle name="Normal 9 5 2 2 3 2 2 2" xfId="5037" xr:uid="{73539A5E-B0BC-4B47-BD7D-F463D934ED5F}"/>
    <cellStyle name="Normal 9 5 2 2 3 2 3" xfId="4135" xr:uid="{9F4B9177-DE83-4F62-AC90-9CE5DE3EFD5A}"/>
    <cellStyle name="Normal 9 5 2 2 3 2 3 2" xfId="5038" xr:uid="{48099E98-ABE9-4F62-A681-F4DAF1355483}"/>
    <cellStyle name="Normal 9 5 2 2 3 2 4" xfId="4136" xr:uid="{63C24BB7-A8AD-4DA1-BD83-627247C1B006}"/>
    <cellStyle name="Normal 9 5 2 2 3 2 4 2" xfId="5039" xr:uid="{36255203-3B6C-44AA-AECB-704EF18C0233}"/>
    <cellStyle name="Normal 9 5 2 2 3 2 5" xfId="5036" xr:uid="{F1ECDAE7-CABB-4C39-ACB1-4479D6BFFAE8}"/>
    <cellStyle name="Normal 9 5 2 2 3 3" xfId="4137" xr:uid="{E72999F0-F548-40AD-AC3E-4A26D955977D}"/>
    <cellStyle name="Normal 9 5 2 2 3 3 2" xfId="5040" xr:uid="{0752193D-EEA5-42AE-9A0C-5FD93ED88123}"/>
    <cellStyle name="Normal 9 5 2 2 3 4" xfId="4138" xr:uid="{F0C23288-4E11-486C-9E89-ED032B8B0AE2}"/>
    <cellStyle name="Normal 9 5 2 2 3 4 2" xfId="5041" xr:uid="{6B6AFD7A-2074-4E3A-A8D1-63498874B296}"/>
    <cellStyle name="Normal 9 5 2 2 3 5" xfId="4139" xr:uid="{F0842B52-4313-47EF-A469-010616C48EF7}"/>
    <cellStyle name="Normal 9 5 2 2 3 5 2" xfId="5042" xr:uid="{FAEBF86A-848F-4A00-B5DF-A2B90D84C2E7}"/>
    <cellStyle name="Normal 9 5 2 2 3 6" xfId="5035" xr:uid="{E0981947-B461-4633-970C-4FD3CF01A3D1}"/>
    <cellStyle name="Normal 9 5 2 2 4" xfId="2450" xr:uid="{B6DA22A6-0B3A-4EF4-A5F8-0F1BCE2FFE53}"/>
    <cellStyle name="Normal 9 5 2 2 4 2" xfId="4140" xr:uid="{C71235A6-3995-47A9-8A99-313A373ED90A}"/>
    <cellStyle name="Normal 9 5 2 2 4 2 2" xfId="5044" xr:uid="{B4E69000-645C-4B2B-B093-811956E02A90}"/>
    <cellStyle name="Normal 9 5 2 2 4 3" xfId="4141" xr:uid="{D3260FEB-E469-44C5-9BBF-5EA725889CAE}"/>
    <cellStyle name="Normal 9 5 2 2 4 3 2" xfId="5045" xr:uid="{B7A6F95E-DAB6-44BD-9E96-235CDC3922A5}"/>
    <cellStyle name="Normal 9 5 2 2 4 4" xfId="4142" xr:uid="{86FE031F-B27A-4E93-879B-C432C05F45C4}"/>
    <cellStyle name="Normal 9 5 2 2 4 4 2" xfId="5046" xr:uid="{C93CED7F-E4E9-4A60-8D69-EBA72F259443}"/>
    <cellStyle name="Normal 9 5 2 2 4 5" xfId="5043" xr:uid="{54778BAD-AFA9-4BFC-995E-B162D8906889}"/>
    <cellStyle name="Normal 9 5 2 2 5" xfId="4143" xr:uid="{14374D28-20B3-4492-9907-7ABC2E025AC4}"/>
    <cellStyle name="Normal 9 5 2 2 5 2" xfId="4144" xr:uid="{AB7B749F-97D7-4C75-A5F0-DEDE2C4BDFBD}"/>
    <cellStyle name="Normal 9 5 2 2 5 2 2" xfId="5048" xr:uid="{379A4C45-02BF-4A97-853A-E20397E9FEC5}"/>
    <cellStyle name="Normal 9 5 2 2 5 3" xfId="4145" xr:uid="{DF299195-CD52-4301-9ED0-71F3A386057C}"/>
    <cellStyle name="Normal 9 5 2 2 5 3 2" xfId="5049" xr:uid="{2923AC2C-F567-411D-871D-561066B698F0}"/>
    <cellStyle name="Normal 9 5 2 2 5 4" xfId="4146" xr:uid="{075114C9-BF5D-40B0-A252-644167DF16B4}"/>
    <cellStyle name="Normal 9 5 2 2 5 4 2" xfId="5050" xr:uid="{CAD7DA30-41CE-46C6-89E0-5280D7D783FE}"/>
    <cellStyle name="Normal 9 5 2 2 5 5" xfId="5047" xr:uid="{30A5B002-71CD-4682-9C1F-10CD6F090EAA}"/>
    <cellStyle name="Normal 9 5 2 2 6" xfId="4147" xr:uid="{AEF6713C-C5F6-41BC-9C46-32F6E48EDCE1}"/>
    <cellStyle name="Normal 9 5 2 2 6 2" xfId="5051" xr:uid="{20B7C548-BC18-4A93-BBF7-48F2C1C033A8}"/>
    <cellStyle name="Normal 9 5 2 2 7" xfId="4148" xr:uid="{F8DF1317-69D8-4B5F-901D-0B38B42EAD49}"/>
    <cellStyle name="Normal 9 5 2 2 7 2" xfId="5052" xr:uid="{444FC8FB-9B03-4E69-BB41-B83343FCFB67}"/>
    <cellStyle name="Normal 9 5 2 2 8" xfId="4149" xr:uid="{7621334C-B6C0-47B5-8A98-EE080B9515E5}"/>
    <cellStyle name="Normal 9 5 2 2 8 2" xfId="5053" xr:uid="{42E54683-3EEE-4DDC-AE92-3CA8D9CAA1B6}"/>
    <cellStyle name="Normal 9 5 2 2 9" xfId="5022" xr:uid="{F4E942A7-6173-4B7B-9E4B-9EEDEEB173BD}"/>
    <cellStyle name="Normal 9 5 2 3" xfId="871" xr:uid="{3EED4137-FABF-4C93-B535-51610B0C83F3}"/>
    <cellStyle name="Normal 9 5 2 3 2" xfId="872" xr:uid="{004B9B9C-F338-4358-A99B-90F9982B11DB}"/>
    <cellStyle name="Normal 9 5 2 3 2 2" xfId="873" xr:uid="{25451A75-6AB4-4694-AE0C-14FD7D5E3972}"/>
    <cellStyle name="Normal 9 5 2 3 2 2 2" xfId="5056" xr:uid="{EAD3A68A-12E7-47CB-A71C-E29E13A16A93}"/>
    <cellStyle name="Normal 9 5 2 3 2 3" xfId="4150" xr:uid="{C2932790-8389-4CBD-B292-76883999FFBD}"/>
    <cellStyle name="Normal 9 5 2 3 2 3 2" xfId="5057" xr:uid="{F9425946-2DCA-42B6-81D7-4C071FC08940}"/>
    <cellStyle name="Normal 9 5 2 3 2 4" xfId="4151" xr:uid="{0935BC4B-4FC7-4F78-941B-E98DC4194ADA}"/>
    <cellStyle name="Normal 9 5 2 3 2 4 2" xfId="5058" xr:uid="{35EBBA62-018A-4C40-BE72-91465040AD27}"/>
    <cellStyle name="Normal 9 5 2 3 2 5" xfId="5055" xr:uid="{4C5A7E6F-0798-41EF-B918-077D0E06E551}"/>
    <cellStyle name="Normal 9 5 2 3 3" xfId="874" xr:uid="{4FD6C549-169A-40C4-971C-A8D933983DDC}"/>
    <cellStyle name="Normal 9 5 2 3 3 2" xfId="4152" xr:uid="{07711FD5-46F4-407C-BEAE-2EEE58DF0AB3}"/>
    <cellStyle name="Normal 9 5 2 3 3 2 2" xfId="5060" xr:uid="{B45AD519-D7B2-4EFB-BB78-040C0AACB1FF}"/>
    <cellStyle name="Normal 9 5 2 3 3 3" xfId="4153" xr:uid="{6947F20A-549F-4DE9-B614-643068C6B9B7}"/>
    <cellStyle name="Normal 9 5 2 3 3 3 2" xfId="5061" xr:uid="{2208018A-1855-4EC1-B8FC-4B4F91629C32}"/>
    <cellStyle name="Normal 9 5 2 3 3 4" xfId="4154" xr:uid="{65223930-8969-43D0-A1C7-A85081A15950}"/>
    <cellStyle name="Normal 9 5 2 3 3 4 2" xfId="5062" xr:uid="{C4AD639A-B840-4BD7-8A63-25A64FADC43F}"/>
    <cellStyle name="Normal 9 5 2 3 3 5" xfId="5059" xr:uid="{53C015F0-6073-491C-8E7E-D8EF6884CFB5}"/>
    <cellStyle name="Normal 9 5 2 3 4" xfId="4155" xr:uid="{3A566191-906B-4483-80D8-F77C3A7A1865}"/>
    <cellStyle name="Normal 9 5 2 3 4 2" xfId="5063" xr:uid="{2B3F3FB3-198F-4956-8D3F-867F7228201C}"/>
    <cellStyle name="Normal 9 5 2 3 5" xfId="4156" xr:uid="{82F7A49F-FD13-48FB-9C30-94F6E2626814}"/>
    <cellStyle name="Normal 9 5 2 3 5 2" xfId="5064" xr:uid="{751693B9-6307-4559-BB07-C158932B8422}"/>
    <cellStyle name="Normal 9 5 2 3 6" xfId="4157" xr:uid="{00A59A4E-58BE-4845-AFB9-C635745AF7EB}"/>
    <cellStyle name="Normal 9 5 2 3 6 2" xfId="5065" xr:uid="{7DE261ED-80FF-4C56-B4D7-353BEA1F750B}"/>
    <cellStyle name="Normal 9 5 2 3 7" xfId="5054" xr:uid="{B12F3698-2298-4173-8EFA-BA8C2EED0EB6}"/>
    <cellStyle name="Normal 9 5 2 4" xfId="875" xr:uid="{2FAB9D4B-96A5-4041-B42A-F8B89E134C52}"/>
    <cellStyle name="Normal 9 5 2 4 2" xfId="876" xr:uid="{B7AC6EDE-AACC-4BA6-9282-0B436752B33F}"/>
    <cellStyle name="Normal 9 5 2 4 2 2" xfId="4158" xr:uid="{0FB8FDDA-41B9-4D1E-B7D1-D7FCC6689A6E}"/>
    <cellStyle name="Normal 9 5 2 4 2 2 2" xfId="5068" xr:uid="{83B78E92-A207-430D-B77F-A98FC585717A}"/>
    <cellStyle name="Normal 9 5 2 4 2 3" xfId="4159" xr:uid="{8EE0290E-2BD3-4BF8-8414-3305F21BAADA}"/>
    <cellStyle name="Normal 9 5 2 4 2 3 2" xfId="5069" xr:uid="{9A836F7F-30A9-4B69-803E-E1BD520F1D12}"/>
    <cellStyle name="Normal 9 5 2 4 2 4" xfId="4160" xr:uid="{53373014-A721-40E9-AB3D-ADB4D9CA80F3}"/>
    <cellStyle name="Normal 9 5 2 4 2 4 2" xfId="5070" xr:uid="{4E708B54-2BA9-42EC-AA10-FF2763F43537}"/>
    <cellStyle name="Normal 9 5 2 4 2 5" xfId="5067" xr:uid="{F8CB39DB-4B71-4865-8D13-7224A339A316}"/>
    <cellStyle name="Normal 9 5 2 4 3" xfId="4161" xr:uid="{4DFC5DD9-C4CE-4E6B-ABC3-D958ABBDF064}"/>
    <cellStyle name="Normal 9 5 2 4 3 2" xfId="5071" xr:uid="{00D1B27F-AA4C-4DCD-8032-CEA625DBB284}"/>
    <cellStyle name="Normal 9 5 2 4 4" xfId="4162" xr:uid="{DDEA504C-3706-4AEC-91CA-22F5A73371D5}"/>
    <cellStyle name="Normal 9 5 2 4 4 2" xfId="5072" xr:uid="{AE5DF966-7387-4C79-A2C1-4969F477CE65}"/>
    <cellStyle name="Normal 9 5 2 4 5" xfId="4163" xr:uid="{E0DE0FCC-45A2-4163-8544-32450FA0F8E8}"/>
    <cellStyle name="Normal 9 5 2 4 5 2" xfId="5073" xr:uid="{64B8DCD8-89C6-4E9A-90C5-263F8242322B}"/>
    <cellStyle name="Normal 9 5 2 4 6" xfId="5066" xr:uid="{BEE574C6-D84E-4FDE-8130-8842805D0FA6}"/>
    <cellStyle name="Normal 9 5 2 5" xfId="877" xr:uid="{51203D91-28D7-4C26-BBB7-C521C1D3ABB7}"/>
    <cellStyle name="Normal 9 5 2 5 2" xfId="4164" xr:uid="{8281B473-C66B-48DF-B287-B48B2F77D457}"/>
    <cellStyle name="Normal 9 5 2 5 2 2" xfId="5075" xr:uid="{DE829578-99BD-4C09-B426-5AE854022BC0}"/>
    <cellStyle name="Normal 9 5 2 5 3" xfId="4165" xr:uid="{E558D2B6-B168-4B5D-BC4A-949A29517DE3}"/>
    <cellStyle name="Normal 9 5 2 5 3 2" xfId="5076" xr:uid="{48BB0B66-4036-4E20-8293-BC746A11D65F}"/>
    <cellStyle name="Normal 9 5 2 5 4" xfId="4166" xr:uid="{A53C04D2-C21F-491D-8C5C-D2D22397DE9C}"/>
    <cellStyle name="Normal 9 5 2 5 4 2" xfId="5077" xr:uid="{47ACB6AC-58B6-46EB-B5F8-AE68FD9358AD}"/>
    <cellStyle name="Normal 9 5 2 5 5" xfId="5074" xr:uid="{1E4DDA55-BA8D-4D72-85E6-146FA8FC5CC3}"/>
    <cellStyle name="Normal 9 5 2 6" xfId="4167" xr:uid="{59AD75BA-B9F1-4549-96E6-3B9F6AE62441}"/>
    <cellStyle name="Normal 9 5 2 6 2" xfId="4168" xr:uid="{2D896918-6030-4D78-923D-996B1BE9D2CD}"/>
    <cellStyle name="Normal 9 5 2 6 2 2" xfId="5079" xr:uid="{68AC7D02-F0DC-4E6D-AF9A-493EA59C9C10}"/>
    <cellStyle name="Normal 9 5 2 6 3" xfId="4169" xr:uid="{6A977776-6A96-4F12-A753-42B34BDBA868}"/>
    <cellStyle name="Normal 9 5 2 6 3 2" xfId="5080" xr:uid="{F7EFCAC2-A1FD-4FD4-8974-FEDC30C130AE}"/>
    <cellStyle name="Normal 9 5 2 6 4" xfId="4170" xr:uid="{8A7C8BCD-7F30-4F7E-BF6B-A9679123F308}"/>
    <cellStyle name="Normal 9 5 2 6 4 2" xfId="5081" xr:uid="{2595597C-BCC8-45F1-8459-63BEF3A6668A}"/>
    <cellStyle name="Normal 9 5 2 6 5" xfId="5078" xr:uid="{F45C3635-A41C-46F1-A7E9-E8CDDA7E4D8C}"/>
    <cellStyle name="Normal 9 5 2 7" xfId="4171" xr:uid="{DC8D98FF-E069-4A0A-9D8E-038079960B65}"/>
    <cellStyle name="Normal 9 5 2 7 2" xfId="5082" xr:uid="{D6FFA9C5-B24A-47B9-B72A-151ED8F20C53}"/>
    <cellStyle name="Normal 9 5 2 8" xfId="4172" xr:uid="{D87A2FCF-8474-412E-A0DD-49245A354BFE}"/>
    <cellStyle name="Normal 9 5 2 8 2" xfId="5083" xr:uid="{5B743DDE-6752-4DFD-BC54-B5AFC0BDC3A2}"/>
    <cellStyle name="Normal 9 5 2 9" xfId="4173" xr:uid="{3B4600C1-B1AD-464F-927B-FBC691AC5FB9}"/>
    <cellStyle name="Normal 9 5 2 9 2" xfId="5084" xr:uid="{5D4CF75B-E02C-4FE7-8163-222513BF8266}"/>
    <cellStyle name="Normal 9 5 3" xfId="420" xr:uid="{2761015C-626C-45E0-92C3-5F45C5694AE4}"/>
    <cellStyle name="Normal 9 5 3 2" xfId="878" xr:uid="{31ECFB91-A022-4C5E-BFF3-E95085CD60C6}"/>
    <cellStyle name="Normal 9 5 3 2 2" xfId="879" xr:uid="{F7DEBD1C-7E05-45FA-B0E7-8FCE1F0A2703}"/>
    <cellStyle name="Normal 9 5 3 2 2 2" xfId="2451" xr:uid="{07979392-7528-460F-A0CA-7E6694B9F096}"/>
    <cellStyle name="Normal 9 5 3 2 2 2 2" xfId="2452" xr:uid="{7AC4E747-8CA7-440C-8117-E8AF8E8D75B3}"/>
    <cellStyle name="Normal 9 5 3 2 2 2 2 2" xfId="5089" xr:uid="{DFBF5FA5-10B0-419B-A3E2-F7E5CBC5CFE0}"/>
    <cellStyle name="Normal 9 5 3 2 2 2 3" xfId="5088" xr:uid="{0EAD2EBA-8EF8-4588-A9B7-0863AC34F47C}"/>
    <cellStyle name="Normal 9 5 3 2 2 3" xfId="2453" xr:uid="{75D60166-F83B-4443-9408-D3E9B1063EB4}"/>
    <cellStyle name="Normal 9 5 3 2 2 3 2" xfId="5090" xr:uid="{53A8F45F-7349-44B5-9C12-34678C0364EC}"/>
    <cellStyle name="Normal 9 5 3 2 2 4" xfId="4174" xr:uid="{38AEA581-DE04-4671-9145-033076CFFD39}"/>
    <cellStyle name="Normal 9 5 3 2 2 4 2" xfId="5091" xr:uid="{F556A8BA-4F2C-411C-8328-7B57770AAF4C}"/>
    <cellStyle name="Normal 9 5 3 2 2 5" xfId="5087" xr:uid="{E90D11DE-CF98-4C9E-AB77-22570972340F}"/>
    <cellStyle name="Normal 9 5 3 2 3" xfId="2454" xr:uid="{B30E3D27-02DC-4574-9E79-11C1F2A4933E}"/>
    <cellStyle name="Normal 9 5 3 2 3 2" xfId="2455" xr:uid="{BBB6F2A6-E669-4DA1-9488-70AD8CB97777}"/>
    <cellStyle name="Normal 9 5 3 2 3 2 2" xfId="5093" xr:uid="{9397C9E8-4701-42FB-967C-12902EF6DD8F}"/>
    <cellStyle name="Normal 9 5 3 2 3 3" xfId="4175" xr:uid="{5467DFAA-FF83-448F-B98B-BB713FF46DA0}"/>
    <cellStyle name="Normal 9 5 3 2 3 3 2" xfId="5094" xr:uid="{7B9D23F2-462A-48D9-B059-93C51DB18F6D}"/>
    <cellStyle name="Normal 9 5 3 2 3 4" xfId="4176" xr:uid="{86050601-58F5-4C90-A754-E00BC0D793B4}"/>
    <cellStyle name="Normal 9 5 3 2 3 4 2" xfId="5095" xr:uid="{25642B66-758D-4504-995D-F364AD9A88C6}"/>
    <cellStyle name="Normal 9 5 3 2 3 5" xfId="5092" xr:uid="{8676470F-0DB3-46A3-8B03-003302AD0108}"/>
    <cellStyle name="Normal 9 5 3 2 4" xfId="2456" xr:uid="{8927B4AF-9705-4B7B-BBB4-1C3DAE9747E9}"/>
    <cellStyle name="Normal 9 5 3 2 4 2" xfId="5096" xr:uid="{D8778575-F632-41EA-A13A-0EBF8D5D9F45}"/>
    <cellStyle name="Normal 9 5 3 2 5" xfId="4177" xr:uid="{5B16321C-1ADB-461F-B94C-C9BAE302011B}"/>
    <cellStyle name="Normal 9 5 3 2 5 2" xfId="5097" xr:uid="{6639DCA3-08E0-4669-BCA4-69BD147BA6C9}"/>
    <cellStyle name="Normal 9 5 3 2 6" xfId="4178" xr:uid="{98F53BA7-FEE2-4243-9ED0-748C7E171FA4}"/>
    <cellStyle name="Normal 9 5 3 2 6 2" xfId="5098" xr:uid="{784AD4B9-3F2D-4061-B581-4EEDCA343478}"/>
    <cellStyle name="Normal 9 5 3 2 7" xfId="5086" xr:uid="{4E58EFE0-3002-4273-BB92-46083EFD2D68}"/>
    <cellStyle name="Normal 9 5 3 3" xfId="880" xr:uid="{6623472B-D1A6-4E01-93E1-A9EE62A06672}"/>
    <cellStyle name="Normal 9 5 3 3 2" xfId="2457" xr:uid="{1EC004F5-EDFA-456E-BA58-A34E75C728A4}"/>
    <cellStyle name="Normal 9 5 3 3 2 2" xfId="2458" xr:uid="{03FE2418-7EFE-445C-B862-071D0E04ECC4}"/>
    <cellStyle name="Normal 9 5 3 3 2 2 2" xfId="5101" xr:uid="{B7FBA30B-E9A5-4B5D-BD83-EBE723B9F07C}"/>
    <cellStyle name="Normal 9 5 3 3 2 3" xfId="4179" xr:uid="{89F0849D-4A11-42E4-9A83-7E4A1FEA6460}"/>
    <cellStyle name="Normal 9 5 3 3 2 3 2" xfId="5102" xr:uid="{7A596DEA-0775-44C8-A674-D86482448873}"/>
    <cellStyle name="Normal 9 5 3 3 2 4" xfId="4180" xr:uid="{2C9922E9-02AD-4818-8675-FE4E43FEAC21}"/>
    <cellStyle name="Normal 9 5 3 3 2 4 2" xfId="5103" xr:uid="{19D712D8-3442-468F-867A-B085466E3A19}"/>
    <cellStyle name="Normal 9 5 3 3 2 5" xfId="5100" xr:uid="{CF9D8342-E48F-4DE4-A3A1-316D77A2E4B7}"/>
    <cellStyle name="Normal 9 5 3 3 3" xfId="2459" xr:uid="{09FFDAEF-07FA-4642-9CFF-B32C22A38878}"/>
    <cellStyle name="Normal 9 5 3 3 3 2" xfId="5104" xr:uid="{BE8C4FA3-4887-4C08-B6CB-C940B219BE5C}"/>
    <cellStyle name="Normal 9 5 3 3 4" xfId="4181" xr:uid="{B92D9554-6116-4FA2-AA10-12252B9FAA16}"/>
    <cellStyle name="Normal 9 5 3 3 4 2" xfId="5105" xr:uid="{81256352-FD64-44EB-B472-19AA03B6827A}"/>
    <cellStyle name="Normal 9 5 3 3 5" xfId="4182" xr:uid="{71FE117D-8977-4CA5-BF78-050BED43D233}"/>
    <cellStyle name="Normal 9 5 3 3 5 2" xfId="5106" xr:uid="{6A9B56F6-412C-40ED-85F1-C40F0F88F74E}"/>
    <cellStyle name="Normal 9 5 3 3 6" xfId="5099" xr:uid="{1CBE9714-D92C-4B7D-8EB6-3BA739693B67}"/>
    <cellStyle name="Normal 9 5 3 4" xfId="2460" xr:uid="{AA829473-F9D8-49DA-96FD-07A0339ADA83}"/>
    <cellStyle name="Normal 9 5 3 4 2" xfId="2461" xr:uid="{4E2170EF-E7F8-4262-A85E-8D7D96D98318}"/>
    <cellStyle name="Normal 9 5 3 4 2 2" xfId="5108" xr:uid="{753E5275-A162-40FC-8098-81726DEA35B8}"/>
    <cellStyle name="Normal 9 5 3 4 3" xfId="4183" xr:uid="{FFA4EBA0-AC93-43B7-90DA-B339BC3440FB}"/>
    <cellStyle name="Normal 9 5 3 4 3 2" xfId="5109" xr:uid="{045FF8B5-9E4C-4DD3-8AAA-B2A2AB307419}"/>
    <cellStyle name="Normal 9 5 3 4 4" xfId="4184" xr:uid="{B65187FF-1C72-45AD-A42B-14D2E21A613F}"/>
    <cellStyle name="Normal 9 5 3 4 4 2" xfId="5110" xr:uid="{A4E48017-C02B-49AF-B34D-EABA1AF8200D}"/>
    <cellStyle name="Normal 9 5 3 4 5" xfId="5107" xr:uid="{F5491F6C-D7BF-423C-BA6A-049A564668F3}"/>
    <cellStyle name="Normal 9 5 3 5" xfId="2462" xr:uid="{A503BA70-1C1B-48BD-828B-E92F1B74A4DA}"/>
    <cellStyle name="Normal 9 5 3 5 2" xfId="4185" xr:uid="{1E6B74E4-5582-41AA-A835-EB01B3D40446}"/>
    <cellStyle name="Normal 9 5 3 5 2 2" xfId="5112" xr:uid="{45B75CE7-AB65-4727-813F-BD83EB86F1BD}"/>
    <cellStyle name="Normal 9 5 3 5 3" xfId="4186" xr:uid="{F6F61868-EC21-4105-A38A-69124AC2AE51}"/>
    <cellStyle name="Normal 9 5 3 5 3 2" xfId="5113" xr:uid="{1A84652D-3F3C-4109-9A54-30BF93F09903}"/>
    <cellStyle name="Normal 9 5 3 5 4" xfId="4187" xr:uid="{CBF63D0B-95CD-46A0-A970-7F996705D8EA}"/>
    <cellStyle name="Normal 9 5 3 5 4 2" xfId="5114" xr:uid="{48A4C5DC-9B15-4FE7-8A17-8803C42B47F7}"/>
    <cellStyle name="Normal 9 5 3 5 5" xfId="5111" xr:uid="{1FCA9CF7-E618-4A58-8864-9395A6811F0A}"/>
    <cellStyle name="Normal 9 5 3 6" xfId="4188" xr:uid="{DDFA448F-7106-430D-B79B-7A91F7636EAC}"/>
    <cellStyle name="Normal 9 5 3 6 2" xfId="5115" xr:uid="{FC630306-681B-4A3D-94FA-3FEDFE210CAF}"/>
    <cellStyle name="Normal 9 5 3 7" xfId="4189" xr:uid="{B83FC323-5B75-457C-A892-9E7B4F705AD2}"/>
    <cellStyle name="Normal 9 5 3 7 2" xfId="5116" xr:uid="{7867BCB6-AFA1-4DC6-8C9D-33AEF003862B}"/>
    <cellStyle name="Normal 9 5 3 8" xfId="4190" xr:uid="{3EEE4E55-BA87-482A-AF83-D814FB7B5F3A}"/>
    <cellStyle name="Normal 9 5 3 8 2" xfId="5117" xr:uid="{CB898701-0945-4589-AFEA-3BCE27B9D857}"/>
    <cellStyle name="Normal 9 5 3 9" xfId="5085" xr:uid="{DB8D96B4-CEAC-4073-85DD-78046955CFC7}"/>
    <cellStyle name="Normal 9 5 4" xfId="421" xr:uid="{F72ADB32-7A80-4472-B402-3C7501F59EC6}"/>
    <cellStyle name="Normal 9 5 4 2" xfId="881" xr:uid="{5DDA0041-E963-4B63-A1CB-E290F3C740CD}"/>
    <cellStyle name="Normal 9 5 4 2 2" xfId="882" xr:uid="{D38252B4-FBBD-4ED6-8639-768A556ECD6E}"/>
    <cellStyle name="Normal 9 5 4 2 2 2" xfId="2463" xr:uid="{076EECE1-1444-4928-8AC7-163D23A6E88C}"/>
    <cellStyle name="Normal 9 5 4 2 2 2 2" xfId="5121" xr:uid="{BF08126C-729C-41D5-A658-74721D75FCFF}"/>
    <cellStyle name="Normal 9 5 4 2 2 3" xfId="4191" xr:uid="{19DAA72F-B26C-42D9-8428-AECA4F3DEDB7}"/>
    <cellStyle name="Normal 9 5 4 2 2 3 2" xfId="5122" xr:uid="{E3659CFD-48BE-4934-A0D6-4D9CB1900CC6}"/>
    <cellStyle name="Normal 9 5 4 2 2 4" xfId="4192" xr:uid="{AEF950D7-2D72-4EF3-81EB-71DC6EBF8536}"/>
    <cellStyle name="Normal 9 5 4 2 2 4 2" xfId="5123" xr:uid="{12C62628-3929-4FD1-9F81-C1772D7FCE28}"/>
    <cellStyle name="Normal 9 5 4 2 2 5" xfId="5120" xr:uid="{74FBFED5-22E2-4220-B84C-02C954D92423}"/>
    <cellStyle name="Normal 9 5 4 2 3" xfId="2464" xr:uid="{C51259E5-F4BD-4B1B-BE78-D5879D1DE693}"/>
    <cellStyle name="Normal 9 5 4 2 3 2" xfId="5124" xr:uid="{2C64A7C6-3DD9-47AF-824C-34FC5C683FB0}"/>
    <cellStyle name="Normal 9 5 4 2 4" xfId="4193" xr:uid="{6941328B-2E01-4C68-9E06-F105672B8B84}"/>
    <cellStyle name="Normal 9 5 4 2 4 2" xfId="5125" xr:uid="{EA3F877E-B488-4D2F-867C-10E572D50A83}"/>
    <cellStyle name="Normal 9 5 4 2 5" xfId="4194" xr:uid="{395AD9B6-B38C-435E-9EB9-A7B97235496A}"/>
    <cellStyle name="Normal 9 5 4 2 5 2" xfId="5126" xr:uid="{5E2368DC-804E-4348-85EF-A00FFF7C715D}"/>
    <cellStyle name="Normal 9 5 4 2 6" xfId="5119" xr:uid="{0DBA2647-12B8-479D-AF71-7FB718438493}"/>
    <cellStyle name="Normal 9 5 4 3" xfId="883" xr:uid="{FECDFBA9-32A9-49ED-A335-BB7D3C2E6FD2}"/>
    <cellStyle name="Normal 9 5 4 3 2" xfId="2465" xr:uid="{EC6EAE37-240D-49BF-8A43-62245D723A2B}"/>
    <cellStyle name="Normal 9 5 4 3 2 2" xfId="5128" xr:uid="{726A6611-08E9-4A7E-A7D1-B0166EC7B3C1}"/>
    <cellStyle name="Normal 9 5 4 3 3" xfId="4195" xr:uid="{68495594-08B6-4FAC-A5D8-04104315D3AD}"/>
    <cellStyle name="Normal 9 5 4 3 3 2" xfId="5129" xr:uid="{9F7BC150-C164-4281-A514-87984C1179CE}"/>
    <cellStyle name="Normal 9 5 4 3 4" xfId="4196" xr:uid="{2A549E0A-77B9-4B66-A00F-50D2CAF4368C}"/>
    <cellStyle name="Normal 9 5 4 3 4 2" xfId="5130" xr:uid="{8A0E3C18-8869-408C-9DE7-CAFFAA41CFE5}"/>
    <cellStyle name="Normal 9 5 4 3 5" xfId="5127" xr:uid="{9D855EBC-748B-4CDB-BF1B-D971B21A2E05}"/>
    <cellStyle name="Normal 9 5 4 4" xfId="2466" xr:uid="{2770FE3B-A045-494F-91AA-9370BA7B2801}"/>
    <cellStyle name="Normal 9 5 4 4 2" xfId="4197" xr:uid="{31ECEA76-C287-4D3E-9E71-93F41F79D122}"/>
    <cellStyle name="Normal 9 5 4 4 2 2" xfId="5132" xr:uid="{77894194-4357-4255-B23D-A30D3F0B50C0}"/>
    <cellStyle name="Normal 9 5 4 4 3" xfId="4198" xr:uid="{32837634-41D6-4F6B-9FBC-BAF25CC48E8E}"/>
    <cellStyle name="Normal 9 5 4 4 3 2" xfId="5133" xr:uid="{B19BF853-0AD8-4C8B-9733-EE30E2C60ED7}"/>
    <cellStyle name="Normal 9 5 4 4 4" xfId="4199" xr:uid="{F643D35B-7A19-4933-A806-B2996D989950}"/>
    <cellStyle name="Normal 9 5 4 4 4 2" xfId="5134" xr:uid="{5130875B-0A98-47EA-AB17-8960631D3A80}"/>
    <cellStyle name="Normal 9 5 4 4 5" xfId="5131" xr:uid="{B9C1FF23-CB1F-4C81-B140-CF1CF47E8FEB}"/>
    <cellStyle name="Normal 9 5 4 5" xfId="4200" xr:uid="{A5225444-60FD-404A-96C1-1455457C262A}"/>
    <cellStyle name="Normal 9 5 4 5 2" xfId="5135" xr:uid="{B40EE6BB-8C83-4959-BCBF-091C48E22E41}"/>
    <cellStyle name="Normal 9 5 4 6" xfId="4201" xr:uid="{B3229C06-6019-467E-BD98-9318A53E671A}"/>
    <cellStyle name="Normal 9 5 4 6 2" xfId="5136" xr:uid="{1C265B49-0501-4449-BBF5-2BB0C5DD3011}"/>
    <cellStyle name="Normal 9 5 4 7" xfId="4202" xr:uid="{F58BE4A9-3CFC-4F1E-A1CC-304CD4E5022A}"/>
    <cellStyle name="Normal 9 5 4 7 2" xfId="5137" xr:uid="{D82EF45D-2518-4057-9226-4B7F38AC8681}"/>
    <cellStyle name="Normal 9 5 4 8" xfId="5118" xr:uid="{75E63A82-CFCE-488B-81C7-304E16983839}"/>
    <cellStyle name="Normal 9 5 5" xfId="422" xr:uid="{F0D3DD8C-9779-4527-8573-DF42FF360B9A}"/>
    <cellStyle name="Normal 9 5 5 2" xfId="884" xr:uid="{29331866-AC7D-402D-A5D3-D9941BCCA2B6}"/>
    <cellStyle name="Normal 9 5 5 2 2" xfId="2467" xr:uid="{070D5EF8-5330-4B88-945B-F2DBAA550CD5}"/>
    <cellStyle name="Normal 9 5 5 2 2 2" xfId="5140" xr:uid="{6A4A38A2-A4CE-4B1D-8593-5D9D0940CEFF}"/>
    <cellStyle name="Normal 9 5 5 2 3" xfId="4203" xr:uid="{17FFA771-43B2-49BA-80E1-3C964B956997}"/>
    <cellStyle name="Normal 9 5 5 2 3 2" xfId="5141" xr:uid="{A806F55B-2186-4FB8-B251-ED1B5F1631CC}"/>
    <cellStyle name="Normal 9 5 5 2 4" xfId="4204" xr:uid="{552F50DC-0EAF-4F66-BB63-B61A1B0FD883}"/>
    <cellStyle name="Normal 9 5 5 2 4 2" xfId="5142" xr:uid="{12EFA466-A4A2-4638-9083-6AD280721E61}"/>
    <cellStyle name="Normal 9 5 5 2 5" xfId="5139" xr:uid="{CEAAD657-A1F4-4EE2-AF36-B389BF861CF5}"/>
    <cellStyle name="Normal 9 5 5 3" xfId="2468" xr:uid="{F4D329E8-1DBC-49BD-9604-46317B71148C}"/>
    <cellStyle name="Normal 9 5 5 3 2" xfId="4205" xr:uid="{DC7E6E36-DCFD-4DA1-97C0-F89CD2A89F83}"/>
    <cellStyle name="Normal 9 5 5 3 2 2" xfId="5144" xr:uid="{CB69B5B0-7D71-4AD5-94EF-8F060046D511}"/>
    <cellStyle name="Normal 9 5 5 3 3" xfId="4206" xr:uid="{0DD6F27C-E0F0-4ACD-ADF2-1F6B18F2C6E5}"/>
    <cellStyle name="Normal 9 5 5 3 3 2" xfId="5145" xr:uid="{53C97561-A199-4297-9D5A-C8E680B1BDA8}"/>
    <cellStyle name="Normal 9 5 5 3 4" xfId="4207" xr:uid="{06CDE16C-36F7-4F1D-BBBA-4A98621C5FC5}"/>
    <cellStyle name="Normal 9 5 5 3 4 2" xfId="5146" xr:uid="{C6D59D1A-5BEC-47D8-851F-5CB930FA4A11}"/>
    <cellStyle name="Normal 9 5 5 3 5" xfId="5143" xr:uid="{AD418B10-D209-45A6-A003-232270668D53}"/>
    <cellStyle name="Normal 9 5 5 4" xfId="4208" xr:uid="{376BABB7-4CFF-48A7-8316-19C7AB57EAD3}"/>
    <cellStyle name="Normal 9 5 5 4 2" xfId="5147" xr:uid="{3A04F585-F967-403D-A16B-34D9C3CE796B}"/>
    <cellStyle name="Normal 9 5 5 5" xfId="4209" xr:uid="{E39881E0-CF8B-495C-8FB0-6B4CECBB1FE3}"/>
    <cellStyle name="Normal 9 5 5 5 2" xfId="5148" xr:uid="{0616D7C3-543E-4D86-A2C4-A4014EFE3BD3}"/>
    <cellStyle name="Normal 9 5 5 6" xfId="4210" xr:uid="{C1905C2E-BEA9-4A3E-A42D-273FECA08AC3}"/>
    <cellStyle name="Normal 9 5 5 6 2" xfId="5149" xr:uid="{DC065494-B19D-4ACC-B6BC-808EBEAEB56D}"/>
    <cellStyle name="Normal 9 5 5 7" xfId="5138" xr:uid="{93841F8E-29FE-4DBA-88E7-0BD505DEA255}"/>
    <cellStyle name="Normal 9 5 6" xfId="885" xr:uid="{01FAAC68-64DB-4F72-B1A8-49156F088739}"/>
    <cellStyle name="Normal 9 5 6 2" xfId="2469" xr:uid="{B50E186F-109A-4A58-984A-504CD4F62DDF}"/>
    <cellStyle name="Normal 9 5 6 2 2" xfId="4211" xr:uid="{D9693D3E-2E6A-4812-8E9B-91248F0B0357}"/>
    <cellStyle name="Normal 9 5 6 2 2 2" xfId="5152" xr:uid="{7018EF24-45DE-462F-AFDA-BFCA3F843411}"/>
    <cellStyle name="Normal 9 5 6 2 3" xfId="4212" xr:uid="{F2A71B65-8BAD-448F-833E-9585CB57A326}"/>
    <cellStyle name="Normal 9 5 6 2 3 2" xfId="5153" xr:uid="{61E28754-5C80-4798-B82B-5896608C0988}"/>
    <cellStyle name="Normal 9 5 6 2 4" xfId="4213" xr:uid="{A3CA1D37-6646-4EA7-A903-4F07327FAF3A}"/>
    <cellStyle name="Normal 9 5 6 2 4 2" xfId="5154" xr:uid="{968EDA1C-3394-498C-AFD1-E2EF87D54B4C}"/>
    <cellStyle name="Normal 9 5 6 2 5" xfId="5151" xr:uid="{85534516-0002-4670-B31E-293F4B057746}"/>
    <cellStyle name="Normal 9 5 6 3" xfId="4214" xr:uid="{C98180F0-CFB8-404C-9585-95B26B9A92EC}"/>
    <cellStyle name="Normal 9 5 6 3 2" xfId="5155" xr:uid="{0BB2AC1B-1868-4A1C-AF78-C29068C95736}"/>
    <cellStyle name="Normal 9 5 6 4" xfId="4215" xr:uid="{5878F950-6400-4E03-A8AD-3201C34675C7}"/>
    <cellStyle name="Normal 9 5 6 4 2" xfId="5156" xr:uid="{8353B40D-B279-4C2B-B0B3-8725EB28222D}"/>
    <cellStyle name="Normal 9 5 6 5" xfId="4216" xr:uid="{2FC3139B-1714-4FF2-9A17-55E7A5287CFE}"/>
    <cellStyle name="Normal 9 5 6 5 2" xfId="5157" xr:uid="{6B71D8E8-D4B8-4665-A69D-2E1D7125F225}"/>
    <cellStyle name="Normal 9 5 6 6" xfId="5150" xr:uid="{F911B8DD-CD0A-482D-89BF-8E78355CAC7D}"/>
    <cellStyle name="Normal 9 5 7" xfId="2470" xr:uid="{218257BA-9DF1-4FE3-A298-2E2BAC096BBA}"/>
    <cellStyle name="Normal 9 5 7 2" xfId="4217" xr:uid="{8E43497C-D31A-474F-888D-6ABCE9284BFC}"/>
    <cellStyle name="Normal 9 5 7 2 2" xfId="5159" xr:uid="{437BD094-7FDA-40F0-9CBD-E12A9788A505}"/>
    <cellStyle name="Normal 9 5 7 3" xfId="4218" xr:uid="{28B20CED-764F-4622-90A3-1AC921891A7D}"/>
    <cellStyle name="Normal 9 5 7 3 2" xfId="5160" xr:uid="{E82272CE-F822-4703-BBC6-65104D036B18}"/>
    <cellStyle name="Normal 9 5 7 4" xfId="4219" xr:uid="{56310430-2E75-40C9-8029-3160858F09A7}"/>
    <cellStyle name="Normal 9 5 7 4 2" xfId="5161" xr:uid="{684026C7-0D89-4C49-85B9-8D2329171B38}"/>
    <cellStyle name="Normal 9 5 7 5" xfId="5158" xr:uid="{C0041FF5-5394-4B0E-8F84-233EEC052CBC}"/>
    <cellStyle name="Normal 9 5 8" xfId="4220" xr:uid="{05121D4F-757A-4FF6-B04A-8E67F80A5BC0}"/>
    <cellStyle name="Normal 9 5 8 2" xfId="4221" xr:uid="{87121FB3-A347-4B93-BFB4-B414A9E478A1}"/>
    <cellStyle name="Normal 9 5 8 2 2" xfId="5163" xr:uid="{A43E0EB3-B5C0-4208-93DA-353894258280}"/>
    <cellStyle name="Normal 9 5 8 3" xfId="4222" xr:uid="{F14AA2E8-514D-4F70-B9B6-9C8619E52108}"/>
    <cellStyle name="Normal 9 5 8 3 2" xfId="5164" xr:uid="{5E6D2C8E-F48A-4D5C-86B0-249B6D5836F3}"/>
    <cellStyle name="Normal 9 5 8 4" xfId="4223" xr:uid="{83FD3E9E-D28A-4746-B05C-754846A89C17}"/>
    <cellStyle name="Normal 9 5 8 4 2" xfId="5165" xr:uid="{EC716F8C-33FD-479B-B8F5-5EFCE2AC955E}"/>
    <cellStyle name="Normal 9 5 8 5" xfId="5162" xr:uid="{ED275414-78B8-46D8-9831-E997E394DC57}"/>
    <cellStyle name="Normal 9 5 9" xfId="4224" xr:uid="{52C82B2F-5718-4924-839B-B4EB64FB8B69}"/>
    <cellStyle name="Normal 9 5 9 2" xfId="5166" xr:uid="{D5D10635-6973-4959-AD97-2B39B76ABFB4}"/>
    <cellStyle name="Normal 9 6" xfId="180" xr:uid="{372E825B-04D9-46B5-99A2-AD215E85BB39}"/>
    <cellStyle name="Normal 9 6 10" xfId="5167" xr:uid="{24BC4123-E34D-47E9-B0D7-5C38974D5848}"/>
    <cellStyle name="Normal 9 6 2" xfId="181" xr:uid="{F4FBBCBF-5C07-408A-84C0-376A7664E859}"/>
    <cellStyle name="Normal 9 6 2 2" xfId="423" xr:uid="{F7137874-4F9A-4DF4-8797-BCC2A1A2113F}"/>
    <cellStyle name="Normal 9 6 2 2 2" xfId="886" xr:uid="{B4998554-2045-443A-80CF-1D2726ED6584}"/>
    <cellStyle name="Normal 9 6 2 2 2 2" xfId="2471" xr:uid="{31DF8F24-5A08-4F2F-B71B-0471F51B4081}"/>
    <cellStyle name="Normal 9 6 2 2 2 2 2" xfId="5171" xr:uid="{4B3220A7-8579-4FB3-A54A-0970490A7F8B}"/>
    <cellStyle name="Normal 9 6 2 2 2 3" xfId="4225" xr:uid="{EB861D18-7E74-45AF-BFCA-A7B7C52B4ADF}"/>
    <cellStyle name="Normal 9 6 2 2 2 3 2" xfId="5172" xr:uid="{1D1F6BA9-5BB6-43E7-9CE1-C7726C967CF6}"/>
    <cellStyle name="Normal 9 6 2 2 2 4" xfId="4226" xr:uid="{8D884A11-B5D3-4DA1-8AC1-04287929C8A4}"/>
    <cellStyle name="Normal 9 6 2 2 2 4 2" xfId="5173" xr:uid="{0ACA8033-B7B9-40E5-81B4-56016C233805}"/>
    <cellStyle name="Normal 9 6 2 2 2 5" xfId="5170" xr:uid="{AA8E50D2-4C72-41B9-9A8C-8F6F9508A31E}"/>
    <cellStyle name="Normal 9 6 2 2 3" xfId="2472" xr:uid="{D0F10746-8678-4077-A758-D82ED658CAFF}"/>
    <cellStyle name="Normal 9 6 2 2 3 2" xfId="4227" xr:uid="{0706ADDA-632D-4F28-BF9E-06E4C5FD59FE}"/>
    <cellStyle name="Normal 9 6 2 2 3 2 2" xfId="5175" xr:uid="{6C3D1E77-3831-4F96-90B3-8C1B14EE3B1F}"/>
    <cellStyle name="Normal 9 6 2 2 3 3" xfId="4228" xr:uid="{529E9FA7-D7B9-4AE2-8CF1-64E431B8B600}"/>
    <cellStyle name="Normal 9 6 2 2 3 3 2" xfId="5176" xr:uid="{D34D14C1-1F42-4323-BF34-589383117FFC}"/>
    <cellStyle name="Normal 9 6 2 2 3 4" xfId="4229" xr:uid="{C3C9481D-85A8-40B9-8136-46F706A2CB74}"/>
    <cellStyle name="Normal 9 6 2 2 3 4 2" xfId="5177" xr:uid="{E6681FC8-97EA-4EAD-B7BF-B7C00BC006CA}"/>
    <cellStyle name="Normal 9 6 2 2 3 5" xfId="5174" xr:uid="{A9210B19-22F8-4D69-ABC8-9680D800FBEC}"/>
    <cellStyle name="Normal 9 6 2 2 4" xfId="4230" xr:uid="{C99D987D-E8DA-4A02-A167-9A73C18FD4FF}"/>
    <cellStyle name="Normal 9 6 2 2 4 2" xfId="5178" xr:uid="{17D96D31-DD2E-4648-B8EB-38E75AE26968}"/>
    <cellStyle name="Normal 9 6 2 2 5" xfId="4231" xr:uid="{1AA179A3-E0E6-4CBE-860D-6180DCC25487}"/>
    <cellStyle name="Normal 9 6 2 2 5 2" xfId="5179" xr:uid="{183C6EA8-F8AB-4E0E-9C6E-FD2DE56D5C1D}"/>
    <cellStyle name="Normal 9 6 2 2 6" xfId="4232" xr:uid="{26E0D091-191C-43B7-8260-88150DA940E4}"/>
    <cellStyle name="Normal 9 6 2 2 6 2" xfId="5180" xr:uid="{98715475-AE23-408F-89C5-FD43D0F3A511}"/>
    <cellStyle name="Normal 9 6 2 2 7" xfId="5169" xr:uid="{93EB816E-CFB7-417D-A9CE-D9C7EC29E737}"/>
    <cellStyle name="Normal 9 6 2 3" xfId="887" xr:uid="{309F7552-9864-405C-A558-A093D4410936}"/>
    <cellStyle name="Normal 9 6 2 3 2" xfId="2473" xr:uid="{BB0AD493-F617-4E8E-A2CA-EB7A0CE9BC03}"/>
    <cellStyle name="Normal 9 6 2 3 2 2" xfId="4233" xr:uid="{2060063C-8206-4101-A2AC-8D4F79ADAF85}"/>
    <cellStyle name="Normal 9 6 2 3 2 2 2" xfId="5183" xr:uid="{7B7DF0B6-9F34-4800-9E3C-1336B1DFFFD4}"/>
    <cellStyle name="Normal 9 6 2 3 2 3" xfId="4234" xr:uid="{3183573B-2E86-464A-A7C8-70F23A7809AB}"/>
    <cellStyle name="Normal 9 6 2 3 2 3 2" xfId="5184" xr:uid="{0CB222EA-E5F9-4E76-9C8F-72ECEB3519A4}"/>
    <cellStyle name="Normal 9 6 2 3 2 4" xfId="4235" xr:uid="{EBE62281-112A-4593-9C37-079CE348A295}"/>
    <cellStyle name="Normal 9 6 2 3 2 4 2" xfId="5185" xr:uid="{DBD1E1D9-0BC3-4CA1-BE03-F940D14F8F04}"/>
    <cellStyle name="Normal 9 6 2 3 2 5" xfId="5182" xr:uid="{FC685F1F-D07B-4E88-BF13-08FB577C0BF3}"/>
    <cellStyle name="Normal 9 6 2 3 3" xfId="4236" xr:uid="{373C8E88-AB17-42D4-829E-FA5A8E79E0DF}"/>
    <cellStyle name="Normal 9 6 2 3 3 2" xfId="5186" xr:uid="{49622592-F2AC-4A06-891E-E8D6EAAF9692}"/>
    <cellStyle name="Normal 9 6 2 3 4" xfId="4237" xr:uid="{03838BC5-4665-4507-9DF1-BC227FDE3960}"/>
    <cellStyle name="Normal 9 6 2 3 4 2" xfId="5187" xr:uid="{B9752660-FFDD-4331-BF92-6755AD51E9C2}"/>
    <cellStyle name="Normal 9 6 2 3 5" xfId="4238" xr:uid="{FEC08748-FBE3-4620-A71A-FF0D0C20C82C}"/>
    <cellStyle name="Normal 9 6 2 3 5 2" xfId="5188" xr:uid="{850BC629-6F0B-4E19-974E-124E53F7EBBC}"/>
    <cellStyle name="Normal 9 6 2 3 6" xfId="5181" xr:uid="{F7052E01-6EF3-47A4-9B1E-5EA94D0011F7}"/>
    <cellStyle name="Normal 9 6 2 4" xfId="2474" xr:uid="{07601C07-B321-4DA7-91D2-AA02EB5219AE}"/>
    <cellStyle name="Normal 9 6 2 4 2" xfId="4239" xr:uid="{777EB2CF-0973-4981-89CA-7802D12ECC8D}"/>
    <cellStyle name="Normal 9 6 2 4 2 2" xfId="5190" xr:uid="{D8E67FFE-17A7-4270-9B0A-2F1C1AEB2411}"/>
    <cellStyle name="Normal 9 6 2 4 3" xfId="4240" xr:uid="{4F29EFC1-5FF5-4266-9E3B-9804CB77FFDB}"/>
    <cellStyle name="Normal 9 6 2 4 3 2" xfId="5191" xr:uid="{F3C8053F-3CEA-4A98-98D7-934707F496FD}"/>
    <cellStyle name="Normal 9 6 2 4 4" xfId="4241" xr:uid="{AAB08337-8517-4ED4-8885-63D9B2DB8719}"/>
    <cellStyle name="Normal 9 6 2 4 4 2" xfId="5192" xr:uid="{247F84C2-A0C8-4A40-846B-46F151EAFB7E}"/>
    <cellStyle name="Normal 9 6 2 4 5" xfId="5189" xr:uid="{B71C4B46-BC10-4650-96C4-1E6D8697473A}"/>
    <cellStyle name="Normal 9 6 2 5" xfId="4242" xr:uid="{5848EA81-0F8E-4384-817F-C564AE746470}"/>
    <cellStyle name="Normal 9 6 2 5 2" xfId="4243" xr:uid="{EF5DF5F0-7634-4F03-9943-C1AF10FF1F93}"/>
    <cellStyle name="Normal 9 6 2 5 2 2" xfId="5194" xr:uid="{B3735F9F-8B95-4810-9935-CAD330BFE4BB}"/>
    <cellStyle name="Normal 9 6 2 5 3" xfId="4244" xr:uid="{AFC3D483-45B4-49A5-BCA8-9A6D8E0D9562}"/>
    <cellStyle name="Normal 9 6 2 5 3 2" xfId="5195" xr:uid="{83166482-83D5-49C5-9CBD-94EF64ECD997}"/>
    <cellStyle name="Normal 9 6 2 5 4" xfId="4245" xr:uid="{A60A8D98-3972-4CAB-96FE-7BCF6A4CC30D}"/>
    <cellStyle name="Normal 9 6 2 5 4 2" xfId="5196" xr:uid="{8A8BA6CC-966A-4096-BB1B-3F7C9701E40D}"/>
    <cellStyle name="Normal 9 6 2 5 5" xfId="5193" xr:uid="{71D9E245-38F0-4A66-887E-225494472666}"/>
    <cellStyle name="Normal 9 6 2 6" xfId="4246" xr:uid="{AD40EC6E-66FC-4671-A586-1896EB2CB412}"/>
    <cellStyle name="Normal 9 6 2 6 2" xfId="5197" xr:uid="{C00F7F89-2F85-4D96-8E61-92ECCB2D8B86}"/>
    <cellStyle name="Normal 9 6 2 7" xfId="4247" xr:uid="{2CDE471F-68B2-4F38-BBE5-98D4FEC6CB1A}"/>
    <cellStyle name="Normal 9 6 2 7 2" xfId="5198" xr:uid="{E842784A-26A4-4287-9768-E249D7B9DE39}"/>
    <cellStyle name="Normal 9 6 2 8" xfId="4248" xr:uid="{401E59DA-0634-41E4-ABCC-33455AE916D9}"/>
    <cellStyle name="Normal 9 6 2 8 2" xfId="5199" xr:uid="{F29A6B88-13CF-4F22-8864-3175C340B127}"/>
    <cellStyle name="Normal 9 6 2 9" xfId="5168" xr:uid="{EE7C58D8-4946-4C12-AB47-4D08F1095240}"/>
    <cellStyle name="Normal 9 6 3" xfId="424" xr:uid="{003C284E-9D1C-4E6A-841F-6650EBB10BD5}"/>
    <cellStyle name="Normal 9 6 3 2" xfId="888" xr:uid="{A3920A0C-EA27-4207-BE9A-893342608453}"/>
    <cellStyle name="Normal 9 6 3 2 2" xfId="889" xr:uid="{5710169B-3F24-4B2B-A1A0-F27116C3233D}"/>
    <cellStyle name="Normal 9 6 3 2 2 2" xfId="5202" xr:uid="{D9EAB962-61EF-4154-B6A9-2A8EFB9F73E6}"/>
    <cellStyle name="Normal 9 6 3 2 3" xfId="4249" xr:uid="{EA8D5064-1562-4F42-8B6A-85FEA8E07D6B}"/>
    <cellStyle name="Normal 9 6 3 2 3 2" xfId="5203" xr:uid="{CC4B6B9B-DCEB-4669-A23F-685C4D9A771F}"/>
    <cellStyle name="Normal 9 6 3 2 4" xfId="4250" xr:uid="{965E5F7F-6A4B-4CF3-A36F-FBC5D3935214}"/>
    <cellStyle name="Normal 9 6 3 2 4 2" xfId="5204" xr:uid="{45FFE036-BED5-4910-9F8F-00B0881F0B38}"/>
    <cellStyle name="Normal 9 6 3 2 5" xfId="5201" xr:uid="{CAC6984D-1B5A-488D-BD36-601564077CE4}"/>
    <cellStyle name="Normal 9 6 3 3" xfId="890" xr:uid="{67942FF6-E589-4F72-9760-D40A891DF2F6}"/>
    <cellStyle name="Normal 9 6 3 3 2" xfId="4251" xr:uid="{0E9B3644-49A6-4496-A6F4-D085262C7189}"/>
    <cellStyle name="Normal 9 6 3 3 2 2" xfId="5206" xr:uid="{90AB4B04-585A-4FA4-A403-8E2FF2ED50E9}"/>
    <cellStyle name="Normal 9 6 3 3 3" xfId="4252" xr:uid="{280B4446-2F8A-49F5-8125-563EE9BC4C35}"/>
    <cellStyle name="Normal 9 6 3 3 3 2" xfId="5207" xr:uid="{41362871-3042-4FDD-AEDB-76A22E6A49AF}"/>
    <cellStyle name="Normal 9 6 3 3 4" xfId="4253" xr:uid="{ED4804BF-9016-4801-8407-C343B3E25707}"/>
    <cellStyle name="Normal 9 6 3 3 4 2" xfId="5208" xr:uid="{882438DF-2770-4D00-B7E1-D0CD78028ADD}"/>
    <cellStyle name="Normal 9 6 3 3 5" xfId="5205" xr:uid="{9E25E12D-73AB-4330-924C-7BBFAEBF56B2}"/>
    <cellStyle name="Normal 9 6 3 4" xfId="4254" xr:uid="{2430B1ED-3BFA-4C54-90E0-E502B2C92EA1}"/>
    <cellStyle name="Normal 9 6 3 4 2" xfId="5209" xr:uid="{4751452C-18AE-4160-A99B-6B807FC5FDF3}"/>
    <cellStyle name="Normal 9 6 3 5" xfId="4255" xr:uid="{BFE7FA74-1647-41B7-91F4-4FE6532F0FFF}"/>
    <cellStyle name="Normal 9 6 3 5 2" xfId="5210" xr:uid="{3E0C80FF-65DF-49DF-984F-150CA3697E43}"/>
    <cellStyle name="Normal 9 6 3 6" xfId="4256" xr:uid="{60A12D65-88A6-42B6-B92C-78EEF2C09511}"/>
    <cellStyle name="Normal 9 6 3 6 2" xfId="5211" xr:uid="{131B6ADA-6069-4657-A74B-F1EBF2D3B182}"/>
    <cellStyle name="Normal 9 6 3 7" xfId="5200" xr:uid="{9C809A5D-58E3-4A28-8E84-FCB0C4CA5809}"/>
    <cellStyle name="Normal 9 6 4" xfId="425" xr:uid="{55BD19EE-D418-4974-8436-848D65629011}"/>
    <cellStyle name="Normal 9 6 4 2" xfId="891" xr:uid="{FF140343-20DA-44DB-ADC0-5B67420082C4}"/>
    <cellStyle name="Normal 9 6 4 2 2" xfId="4257" xr:uid="{0086B24D-EE2D-4D86-B872-B1B77DA354F8}"/>
    <cellStyle name="Normal 9 6 4 2 2 2" xfId="5214" xr:uid="{B71E4F0E-F668-4704-8352-34BF0EB61835}"/>
    <cellStyle name="Normal 9 6 4 2 3" xfId="4258" xr:uid="{1852FD08-90C2-45CC-9ABF-0B0404D6BA0E}"/>
    <cellStyle name="Normal 9 6 4 2 3 2" xfId="5215" xr:uid="{C4C2B275-5696-434E-8D6B-5EA5A5573473}"/>
    <cellStyle name="Normal 9 6 4 2 4" xfId="4259" xr:uid="{C6B01B8D-55E2-4FC1-85F9-680AFF0BDFA0}"/>
    <cellStyle name="Normal 9 6 4 2 4 2" xfId="5216" xr:uid="{914E231A-91A9-47D0-822E-BD926EA3FCD3}"/>
    <cellStyle name="Normal 9 6 4 2 5" xfId="5213" xr:uid="{46800A9B-B9AC-4E03-ADAC-8BBF1855B8C7}"/>
    <cellStyle name="Normal 9 6 4 3" xfId="4260" xr:uid="{2D542060-9049-4E4E-81A4-078C9027F596}"/>
    <cellStyle name="Normal 9 6 4 3 2" xfId="5217" xr:uid="{0D375E0F-4D8B-4074-B388-B36656973942}"/>
    <cellStyle name="Normal 9 6 4 4" xfId="4261" xr:uid="{50B439B8-4FDC-4FED-99C9-F6D181D794E0}"/>
    <cellStyle name="Normal 9 6 4 4 2" xfId="5218" xr:uid="{8C2E4C82-1CF5-4A5C-8588-2F4A24DC4DFB}"/>
    <cellStyle name="Normal 9 6 4 5" xfId="4262" xr:uid="{3659C9C7-9FA4-46FA-9D72-842A5CE4F003}"/>
    <cellStyle name="Normal 9 6 4 5 2" xfId="5219" xr:uid="{34C1703B-63EE-4475-9128-8C3FDF8CAB22}"/>
    <cellStyle name="Normal 9 6 4 6" xfId="5212" xr:uid="{B018CAA4-E87A-4711-9465-3B5D4D619691}"/>
    <cellStyle name="Normal 9 6 5" xfId="892" xr:uid="{526FE799-30B0-4462-811B-B9CC44AD8B1E}"/>
    <cellStyle name="Normal 9 6 5 2" xfId="4263" xr:uid="{1207E265-8CC2-449A-97C8-7289F941B068}"/>
    <cellStyle name="Normal 9 6 5 2 2" xfId="5221" xr:uid="{BC60EDF8-B1E3-43E1-8546-32796FEEE2EF}"/>
    <cellStyle name="Normal 9 6 5 3" xfId="4264" xr:uid="{DF5ADB07-C0C1-4D17-9FF2-AFAD1FA6475D}"/>
    <cellStyle name="Normal 9 6 5 3 2" xfId="5222" xr:uid="{64351FE8-B224-4268-BE10-738B81150025}"/>
    <cellStyle name="Normal 9 6 5 4" xfId="4265" xr:uid="{39679909-D748-4015-B88D-E619A0D78E3D}"/>
    <cellStyle name="Normal 9 6 5 4 2" xfId="5223" xr:uid="{A733A541-3513-4382-A2D2-DA21DEB1533E}"/>
    <cellStyle name="Normal 9 6 5 5" xfId="5220" xr:uid="{4377492D-ECAE-4D03-B906-133EF85141E7}"/>
    <cellStyle name="Normal 9 6 6" xfId="4266" xr:uid="{3E4BE14C-3E30-454E-B102-3F621B5B1410}"/>
    <cellStyle name="Normal 9 6 6 2" xfId="4267" xr:uid="{EB1937E1-B71A-4EDB-ADF8-379E0DE9A521}"/>
    <cellStyle name="Normal 9 6 6 2 2" xfId="5225" xr:uid="{8B9F75B4-12BA-460A-AA6D-34F88C3E398B}"/>
    <cellStyle name="Normal 9 6 6 3" xfId="4268" xr:uid="{3B868D87-6A0B-48F4-B4B1-121359AFEFBF}"/>
    <cellStyle name="Normal 9 6 6 3 2" xfId="5226" xr:uid="{5059A7E5-FF79-4B6E-BCD5-FFA269DE5ED1}"/>
    <cellStyle name="Normal 9 6 6 4" xfId="4269" xr:uid="{7852BD09-D7FD-42DC-B4C7-F6B0E505A731}"/>
    <cellStyle name="Normal 9 6 6 4 2" xfId="5227" xr:uid="{5725DB85-DC46-4DC4-BEE7-B13C2E82DC29}"/>
    <cellStyle name="Normal 9 6 6 5" xfId="5224" xr:uid="{D6077CE6-273A-433A-98B6-542D84995FEB}"/>
    <cellStyle name="Normal 9 6 7" xfId="4270" xr:uid="{0499281F-DB3E-4DBD-A46C-37C53E2EBEDA}"/>
    <cellStyle name="Normal 9 6 7 2" xfId="5228" xr:uid="{A12B1CD5-BD8B-4D68-9292-B9AA7F04CF3F}"/>
    <cellStyle name="Normal 9 6 8" xfId="4271" xr:uid="{6B79E912-39D6-465C-97DF-4121C21BA9AC}"/>
    <cellStyle name="Normal 9 6 8 2" xfId="5229" xr:uid="{3A04D5E0-DFCC-4C68-A8C5-7D0A40FF2A4C}"/>
    <cellStyle name="Normal 9 6 9" xfId="4272" xr:uid="{75AD92E7-E22A-4419-99F7-B470AC4D11A8}"/>
    <cellStyle name="Normal 9 6 9 2" xfId="5230" xr:uid="{7702E976-C81C-41A8-B005-CE672BB9185B}"/>
    <cellStyle name="Normal 9 7" xfId="182" xr:uid="{47CA831B-1C6C-4B91-8B2F-51C5CA6C83F9}"/>
    <cellStyle name="Normal 9 7 2" xfId="426" xr:uid="{44D221F1-EA48-4EEA-9994-0B5069A9D0DA}"/>
    <cellStyle name="Normal 9 7 2 2" xfId="893" xr:uid="{66A93F9E-8473-4744-BC78-C1263A5601FC}"/>
    <cellStyle name="Normal 9 7 2 2 2" xfId="2475" xr:uid="{C27C5190-EDE0-4254-91BD-886186309744}"/>
    <cellStyle name="Normal 9 7 2 2 2 2" xfId="2476" xr:uid="{69FC35BB-B0FB-4451-A2C8-F9282318A3A5}"/>
    <cellStyle name="Normal 9 7 2 2 2 2 2" xfId="5235" xr:uid="{5AE9C0B0-514B-41F7-A887-DCB441964045}"/>
    <cellStyle name="Normal 9 7 2 2 2 3" xfId="5234" xr:uid="{69CF085C-8CC0-440D-93BF-E3277CD8B8DD}"/>
    <cellStyle name="Normal 9 7 2 2 3" xfId="2477" xr:uid="{3BCB8EAF-5A1B-43B9-A1F6-A821563BB641}"/>
    <cellStyle name="Normal 9 7 2 2 3 2" xfId="5236" xr:uid="{0315031D-A4AA-42BA-9B2C-C42FFBAEA276}"/>
    <cellStyle name="Normal 9 7 2 2 4" xfId="4273" xr:uid="{22C94BE5-38F1-4305-929C-BD50F3A6F3C7}"/>
    <cellStyle name="Normal 9 7 2 2 4 2" xfId="5237" xr:uid="{DC1400B1-BAC6-431E-B29A-DE8D1EC3C899}"/>
    <cellStyle name="Normal 9 7 2 2 5" xfId="5233" xr:uid="{2D47ED78-F954-42EE-A628-9BA624C425D1}"/>
    <cellStyle name="Normal 9 7 2 3" xfId="2478" xr:uid="{A2D09626-6CB2-4161-BAC9-4B9470BDEC62}"/>
    <cellStyle name="Normal 9 7 2 3 2" xfId="2479" xr:uid="{3BDD76ED-8A71-4D30-B9BF-005B68BAEFB4}"/>
    <cellStyle name="Normal 9 7 2 3 2 2" xfId="5239" xr:uid="{80EFD76A-4D50-43E0-A1CB-FE7A81478209}"/>
    <cellStyle name="Normal 9 7 2 3 3" xfId="4274" xr:uid="{5FDE455D-CEB3-42C1-ADC5-69EE95C0AFA7}"/>
    <cellStyle name="Normal 9 7 2 3 3 2" xfId="5240" xr:uid="{19B5C742-282A-4531-9273-0B285422AB5F}"/>
    <cellStyle name="Normal 9 7 2 3 4" xfId="4275" xr:uid="{79136F9D-B0D2-4311-8596-24C4D984E058}"/>
    <cellStyle name="Normal 9 7 2 3 4 2" xfId="5241" xr:uid="{4689E52D-C126-4A2E-8555-79E3FB2250B7}"/>
    <cellStyle name="Normal 9 7 2 3 5" xfId="5238" xr:uid="{8BC6A164-8352-47F6-8E2A-A81FBD730D10}"/>
    <cellStyle name="Normal 9 7 2 4" xfId="2480" xr:uid="{41D4A830-5C3A-41E5-8999-19102D32A4FF}"/>
    <cellStyle name="Normal 9 7 2 4 2" xfId="5242" xr:uid="{798F841E-B8F0-4610-9837-0A12EF49B768}"/>
    <cellStyle name="Normal 9 7 2 5" xfId="4276" xr:uid="{16633F72-3748-4FD5-BA01-DD0617051633}"/>
    <cellStyle name="Normal 9 7 2 5 2" xfId="5243" xr:uid="{466200EA-87EF-4DD4-ADCD-473FDBF1AE9C}"/>
    <cellStyle name="Normal 9 7 2 6" xfId="4277" xr:uid="{F732253D-40D8-45AE-9924-D495F59E1DFA}"/>
    <cellStyle name="Normal 9 7 2 6 2" xfId="5244" xr:uid="{F617CB93-D554-4516-85FB-59CB16F1AEEA}"/>
    <cellStyle name="Normal 9 7 2 7" xfId="5232" xr:uid="{630FF65D-3DA2-4590-90CE-BF746661F24C}"/>
    <cellStyle name="Normal 9 7 3" xfId="894" xr:uid="{73E14C3F-F4E9-4733-A8BD-BDB7C41225F1}"/>
    <cellStyle name="Normal 9 7 3 2" xfId="2481" xr:uid="{FA0E3B4F-5588-42E6-AA88-B762EA0903D0}"/>
    <cellStyle name="Normal 9 7 3 2 2" xfId="2482" xr:uid="{C619CA43-BF85-4112-B6EF-DCEEA9F11F53}"/>
    <cellStyle name="Normal 9 7 3 2 2 2" xfId="5247" xr:uid="{9EF5EA74-B40F-4AED-9977-A598643F9B67}"/>
    <cellStyle name="Normal 9 7 3 2 3" xfId="4278" xr:uid="{D145417B-226D-4DCE-8498-3C5282C424F5}"/>
    <cellStyle name="Normal 9 7 3 2 3 2" xfId="5248" xr:uid="{37AB83BF-D4D8-41B5-8F1A-B6D23BCD3229}"/>
    <cellStyle name="Normal 9 7 3 2 4" xfId="4279" xr:uid="{878B6A8A-4243-4323-80E8-D448D591F49D}"/>
    <cellStyle name="Normal 9 7 3 2 4 2" xfId="5249" xr:uid="{4539314D-5D0C-4D29-B8B2-F89444D045C7}"/>
    <cellStyle name="Normal 9 7 3 2 5" xfId="5246" xr:uid="{09146F5A-B19A-4590-B183-C8F75698D3CD}"/>
    <cellStyle name="Normal 9 7 3 3" xfId="2483" xr:uid="{096ADEC2-8ECE-4245-BD92-9A1293426AB9}"/>
    <cellStyle name="Normal 9 7 3 3 2" xfId="5250" xr:uid="{0DA5676C-1974-4B8F-9BBC-27A274A115AA}"/>
    <cellStyle name="Normal 9 7 3 4" xfId="4280" xr:uid="{EFF81884-6C82-4263-9E20-D4E49015B82C}"/>
    <cellStyle name="Normal 9 7 3 4 2" xfId="5251" xr:uid="{DA7FB4AD-E572-40E3-A8A0-04A7889634A7}"/>
    <cellStyle name="Normal 9 7 3 5" xfId="4281" xr:uid="{03937414-F8AB-4FD9-BFCD-AA7C545DBDAE}"/>
    <cellStyle name="Normal 9 7 3 5 2" xfId="5252" xr:uid="{619E79F9-D564-4B02-8CD1-D90C10CF1DD7}"/>
    <cellStyle name="Normal 9 7 3 6" xfId="5245" xr:uid="{F43D76FA-3427-4CA0-B817-763A91A4E496}"/>
    <cellStyle name="Normal 9 7 4" xfId="2484" xr:uid="{6AA7253F-48B8-4C09-B4E7-EF13462F78A7}"/>
    <cellStyle name="Normal 9 7 4 2" xfId="2485" xr:uid="{4681F250-956A-41EB-912F-2FAE50E91A59}"/>
    <cellStyle name="Normal 9 7 4 2 2" xfId="5254" xr:uid="{22854750-3C83-49CF-88C3-44FACC8D25FF}"/>
    <cellStyle name="Normal 9 7 4 3" xfId="4282" xr:uid="{0022E7EB-6FBB-47A8-82B5-E41C22248829}"/>
    <cellStyle name="Normal 9 7 4 3 2" xfId="5255" xr:uid="{C76B6737-B2C1-4D6E-ACFA-DED69DBC0C35}"/>
    <cellStyle name="Normal 9 7 4 4" xfId="4283" xr:uid="{249C859E-3393-41EC-9AA9-8F2B5183E69E}"/>
    <cellStyle name="Normal 9 7 4 4 2" xfId="5256" xr:uid="{A4C2C690-3F68-49D9-B149-12DEF0EE23B5}"/>
    <cellStyle name="Normal 9 7 4 5" xfId="5253" xr:uid="{6638C688-6589-4675-9BDB-01EBD0D63A80}"/>
    <cellStyle name="Normal 9 7 5" xfId="2486" xr:uid="{FB6053D8-4ABA-49AB-B55B-F333B92B2CAD}"/>
    <cellStyle name="Normal 9 7 5 2" xfId="4284" xr:uid="{FEF0AF42-A3C7-444C-AEB0-5FE73BAC71E3}"/>
    <cellStyle name="Normal 9 7 5 2 2" xfId="5258" xr:uid="{17D97092-A43B-4D6C-B021-DF64BF39A1F5}"/>
    <cellStyle name="Normal 9 7 5 3" xfId="4285" xr:uid="{EDE4A6E4-D5F4-4FC2-AC0A-615D563DAC22}"/>
    <cellStyle name="Normal 9 7 5 3 2" xfId="5259" xr:uid="{3DD22FFE-D59C-4FF3-B371-B00CCB3ECB80}"/>
    <cellStyle name="Normal 9 7 5 4" xfId="4286" xr:uid="{16ED8B05-EE11-4D77-A37D-6E4E94F03ADF}"/>
    <cellStyle name="Normal 9 7 5 4 2" xfId="5260" xr:uid="{85FD69A6-C51F-41A3-9DEB-1B42725BE749}"/>
    <cellStyle name="Normal 9 7 5 5" xfId="5257" xr:uid="{66A5FCFF-E13B-447F-87D9-E971FC372F5F}"/>
    <cellStyle name="Normal 9 7 6" xfId="4287" xr:uid="{B4571597-1D87-43B2-A41F-1FADD0A63516}"/>
    <cellStyle name="Normal 9 7 6 2" xfId="5261" xr:uid="{C1CA8BC6-1FE0-47C8-9205-908439A5D074}"/>
    <cellStyle name="Normal 9 7 7" xfId="4288" xr:uid="{C47A8294-84E9-4BAD-9AA3-BA6CCD82EB81}"/>
    <cellStyle name="Normal 9 7 7 2" xfId="5262" xr:uid="{0C7667F5-8B43-4162-8531-30EC3EC8EB61}"/>
    <cellStyle name="Normal 9 7 8" xfId="4289" xr:uid="{D7BD720E-F8F5-44A7-864F-81E1557302CA}"/>
    <cellStyle name="Normal 9 7 8 2" xfId="5263" xr:uid="{A4A16DF9-BFC0-44B9-938D-E703F73BF2C2}"/>
    <cellStyle name="Normal 9 7 9" xfId="5231" xr:uid="{B37A2F1D-63CE-438A-8521-9E7C7C0741A4}"/>
    <cellStyle name="Normal 9 8" xfId="427" xr:uid="{4A1EF4EA-29C9-4231-834C-2F7A268E6EFF}"/>
    <cellStyle name="Normal 9 8 2" xfId="895" xr:uid="{D2E0F171-4EA5-4800-809E-BD1B71628790}"/>
    <cellStyle name="Normal 9 8 2 2" xfId="896" xr:uid="{C1DB6A66-1D60-45A6-96B9-63FEA9825C57}"/>
    <cellStyle name="Normal 9 8 2 2 2" xfId="2487" xr:uid="{7212E923-4044-45E9-BFDF-7BB98BD16293}"/>
    <cellStyle name="Normal 9 8 2 2 2 2" xfId="5267" xr:uid="{F093142B-A2E7-40C2-8D66-DC4165A0268F}"/>
    <cellStyle name="Normal 9 8 2 2 3" xfId="4290" xr:uid="{EDE00C24-57A2-4819-8026-F7F19BFB70A6}"/>
    <cellStyle name="Normal 9 8 2 2 3 2" xfId="5268" xr:uid="{B8932DC6-89BC-4C18-8756-974F60BE7EF4}"/>
    <cellStyle name="Normal 9 8 2 2 4" xfId="4291" xr:uid="{B9AA396A-9505-4F11-92B7-D3AEA9122D5A}"/>
    <cellStyle name="Normal 9 8 2 2 4 2" xfId="5269" xr:uid="{1084D748-4101-41F0-ADC8-C4CF9774D81B}"/>
    <cellStyle name="Normal 9 8 2 2 5" xfId="5266" xr:uid="{90FE769B-CDC8-4134-AB4F-D8307DC22BBE}"/>
    <cellStyle name="Normal 9 8 2 3" xfId="2488" xr:uid="{9261B026-10F6-49B1-B91F-98C9D71F980D}"/>
    <cellStyle name="Normal 9 8 2 3 2" xfId="5270" xr:uid="{33C51844-60AB-4F6D-8975-F5D6C1B6764A}"/>
    <cellStyle name="Normal 9 8 2 4" xfId="4292" xr:uid="{16333F1A-4891-474A-A88C-0C985E58E0D4}"/>
    <cellStyle name="Normal 9 8 2 4 2" xfId="5271" xr:uid="{72382F2F-2E87-4F42-9C08-D6F37CAB9487}"/>
    <cellStyle name="Normal 9 8 2 5" xfId="4293" xr:uid="{419B4FED-3009-4278-91C0-0F0D43789FBA}"/>
    <cellStyle name="Normal 9 8 2 5 2" xfId="5272" xr:uid="{B348C360-C2BD-4849-BC14-F05DC57A75A3}"/>
    <cellStyle name="Normal 9 8 2 6" xfId="5265" xr:uid="{2B8614A8-D313-400C-9AB6-5EB74E072B81}"/>
    <cellStyle name="Normal 9 8 3" xfId="897" xr:uid="{053385D8-362C-4A6F-95B3-8AF7F0612848}"/>
    <cellStyle name="Normal 9 8 3 2" xfId="2489" xr:uid="{BD7DA514-0359-4D47-86B5-308CB976B79D}"/>
    <cellStyle name="Normal 9 8 3 2 2" xfId="5274" xr:uid="{EF04992D-0415-4B0A-B9ED-9655188C93D6}"/>
    <cellStyle name="Normal 9 8 3 3" xfId="4294" xr:uid="{EAF2A35A-BFED-44DE-8BC1-6F190A5D3358}"/>
    <cellStyle name="Normal 9 8 3 3 2" xfId="5275" xr:uid="{FC497A7E-D5E3-4469-940E-905CC6CF6637}"/>
    <cellStyle name="Normal 9 8 3 4" xfId="4295" xr:uid="{57F50DA4-E845-4860-B060-E5396845F464}"/>
    <cellStyle name="Normal 9 8 3 4 2" xfId="5276" xr:uid="{00A2D7FA-6126-453E-A4AD-77537A809CB7}"/>
    <cellStyle name="Normal 9 8 3 5" xfId="5273" xr:uid="{FB07B6BE-16D6-447F-904A-7BD035F8EE5B}"/>
    <cellStyle name="Normal 9 8 4" xfId="2490" xr:uid="{B9ECC612-ABE4-4DBB-A98D-53C64DE983AA}"/>
    <cellStyle name="Normal 9 8 4 2" xfId="4296" xr:uid="{0CF6A6BF-09D7-49D7-BFE6-387BB5F8AC5A}"/>
    <cellStyle name="Normal 9 8 4 2 2" xfId="5278" xr:uid="{5205A3B8-F25D-46CE-B98E-5644AF265AE9}"/>
    <cellStyle name="Normal 9 8 4 3" xfId="4297" xr:uid="{C214DA7D-F1C4-4B35-9AB3-779A8EC8CA94}"/>
    <cellStyle name="Normal 9 8 4 3 2" xfId="5279" xr:uid="{B5D8CC44-B5A8-4BE9-8F37-86E39D544537}"/>
    <cellStyle name="Normal 9 8 4 4" xfId="4298" xr:uid="{CDF84EC9-6F7C-4492-82F2-E90CD6703EE0}"/>
    <cellStyle name="Normal 9 8 4 4 2" xfId="5280" xr:uid="{0C61F7BB-B4FA-4E26-B844-753A6D7A92EE}"/>
    <cellStyle name="Normal 9 8 4 5" xfId="5277" xr:uid="{2984D343-2754-4B09-BADE-AF9D20E0D8B9}"/>
    <cellStyle name="Normal 9 8 5" xfId="4299" xr:uid="{00D9AC70-2775-4B07-8630-DD2F5009A1A4}"/>
    <cellStyle name="Normal 9 8 5 2" xfId="5281" xr:uid="{0B62AA39-CA31-4E22-8FF6-956C5B27D2BB}"/>
    <cellStyle name="Normal 9 8 6" xfId="4300" xr:uid="{9C0711FB-BCF3-4ED2-BF2C-05989EADF130}"/>
    <cellStyle name="Normal 9 8 6 2" xfId="5282" xr:uid="{330F4870-8CDA-45FD-9D93-19F563F1538B}"/>
    <cellStyle name="Normal 9 8 7" xfId="4301" xr:uid="{4C4635E5-B87D-422C-89B9-DF95BB3D93FF}"/>
    <cellStyle name="Normal 9 8 7 2" xfId="5283" xr:uid="{F79C5F37-6628-4478-AE58-C3AEC9CF46A9}"/>
    <cellStyle name="Normal 9 8 8" xfId="5264" xr:uid="{A6E7BFC5-AC82-48FC-975C-00BC54281EE3}"/>
    <cellStyle name="Normal 9 9" xfId="428" xr:uid="{CB8F7B93-D22A-4B8B-8DCE-F44A9A907B41}"/>
    <cellStyle name="Normal 9 9 2" xfId="898" xr:uid="{56C7B782-4DCE-46AC-B51C-B6D34225F63C}"/>
    <cellStyle name="Normal 9 9 2 2" xfId="2491" xr:uid="{0F4F0DB6-5058-4C2A-8646-E7D031C7232D}"/>
    <cellStyle name="Normal 9 9 2 2 2" xfId="5286" xr:uid="{8F5134D4-E24D-4013-BAB1-93F140AB9B35}"/>
    <cellStyle name="Normal 9 9 2 3" xfId="4302" xr:uid="{00E28CD5-AD97-461C-95BE-C528D47C2D5F}"/>
    <cellStyle name="Normal 9 9 2 3 2" xfId="5287" xr:uid="{E460B2BD-DD43-4D2E-806F-7EECCEB39686}"/>
    <cellStyle name="Normal 9 9 2 4" xfId="4303" xr:uid="{71F6B8D8-148C-49C3-91F3-6EE5EA6DAA19}"/>
    <cellStyle name="Normal 9 9 2 4 2" xfId="5288" xr:uid="{38D4BFB8-769D-45C6-BE6D-B99294058FE6}"/>
    <cellStyle name="Normal 9 9 2 5" xfId="5285" xr:uid="{E1E69F31-3EC2-4011-9544-E25FEE31E56D}"/>
    <cellStyle name="Normal 9 9 3" xfId="2492" xr:uid="{1F91272E-AF31-4B96-A1E1-D2DF1532DDCB}"/>
    <cellStyle name="Normal 9 9 3 2" xfId="4304" xr:uid="{BDFBAB9C-4729-4CD7-86FA-C7A083015824}"/>
    <cellStyle name="Normal 9 9 3 2 2" xfId="5290" xr:uid="{E5531B8F-5E34-4EEC-9DA7-A04EB194980C}"/>
    <cellStyle name="Normal 9 9 3 3" xfId="4305" xr:uid="{0F8AE88C-9B8C-4DDF-A746-E9CC296D925E}"/>
    <cellStyle name="Normal 9 9 3 3 2" xfId="5291" xr:uid="{7A2C40D3-11B0-4143-BA3A-C9C98B89229B}"/>
    <cellStyle name="Normal 9 9 3 4" xfId="4306" xr:uid="{91529119-C7CD-4723-A89B-7D64A860C9A6}"/>
    <cellStyle name="Normal 9 9 3 4 2" xfId="5292" xr:uid="{3411C097-A544-4563-9E6A-DB8D734564C4}"/>
    <cellStyle name="Normal 9 9 3 5" xfId="5289" xr:uid="{EAA11618-608C-4A11-95A7-717858DCDA36}"/>
    <cellStyle name="Normal 9 9 4" xfId="4307" xr:uid="{F0B000E8-9923-4922-B431-619497A925AC}"/>
    <cellStyle name="Normal 9 9 4 2" xfId="5293" xr:uid="{607AA213-B3C8-4746-9AC0-F54C78B0D518}"/>
    <cellStyle name="Normal 9 9 5" xfId="4308" xr:uid="{A82F2FBC-D365-46F8-A502-B11E69EB8278}"/>
    <cellStyle name="Normal 9 9 5 2" xfId="5294" xr:uid="{CA78193B-BF1B-4C17-9496-3DCE3C7736FA}"/>
    <cellStyle name="Normal 9 9 6" xfId="4309" xr:uid="{0C39C5F1-98A8-42E2-B052-DAAA78FB3AFF}"/>
    <cellStyle name="Normal 9 9 6 2" xfId="5295" xr:uid="{4DBD6B9D-F8CB-414F-BDF1-EBB87E38DD51}"/>
    <cellStyle name="Normal 9 9 7" xfId="5284" xr:uid="{095A6DFF-C6BC-456B-9FF9-1245C6C95DFA}"/>
    <cellStyle name="Percent 2" xfId="183" xr:uid="{792EE644-5158-412A-935A-E68E58053DD5}"/>
    <cellStyle name="Percent 2 2" xfId="5296" xr:uid="{64395AC1-4933-4FC4-BE6D-C8325C6D0C5C}"/>
    <cellStyle name="Гиперссылка 2" xfId="4" xr:uid="{49BAA0F8-B3D3-41B5-87DD-435502328B29}"/>
    <cellStyle name="Гиперссылка 2 2" xfId="5297" xr:uid="{4260FF21-A180-434E-AC72-84A658B44264}"/>
    <cellStyle name="Обычный 2" xfId="1" xr:uid="{A3CD5D5E-4502-4158-8112-08CDD679ACF5}"/>
    <cellStyle name="Обычный 2 2" xfId="5" xr:uid="{D19F253E-EE9B-4476-9D91-2EE3A6D7A3DC}"/>
    <cellStyle name="Обычный 2 2 2" xfId="5299" xr:uid="{6071067E-1CFD-4F30-B7AE-0F3A49572AC3}"/>
    <cellStyle name="Обычный 2 3" xfId="5298" xr:uid="{B701CFF9-2AE8-426A-B248-B36A7F7ED82B}"/>
    <cellStyle name="常规_Sheet1_1" xfId="4411" xr:uid="{CD5B0CC8-F929-4774-A6E0-3864EE4F59FB}"/>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00"/>
  <sheetViews>
    <sheetView tabSelected="1" zoomScale="90" zoomScaleNormal="90" workbookViewId="0">
      <selection activeCell="U89" sqref="U89"/>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712</v>
      </c>
      <c r="C10" s="120"/>
      <c r="D10" s="120"/>
      <c r="E10" s="120"/>
      <c r="F10" s="115"/>
      <c r="G10" s="116"/>
      <c r="H10" s="116" t="s">
        <v>712</v>
      </c>
      <c r="I10" s="120"/>
      <c r="J10" s="142">
        <v>51425</v>
      </c>
      <c r="K10" s="115"/>
    </row>
    <row r="11" spans="1:11">
      <c r="A11" s="114"/>
      <c r="B11" s="114" t="s">
        <v>713</v>
      </c>
      <c r="C11" s="120"/>
      <c r="D11" s="120"/>
      <c r="E11" s="120"/>
      <c r="F11" s="115"/>
      <c r="G11" s="116"/>
      <c r="H11" s="116" t="s">
        <v>713</v>
      </c>
      <c r="I11" s="120"/>
      <c r="J11" s="143"/>
      <c r="K11" s="115"/>
    </row>
    <row r="12" spans="1:11">
      <c r="A12" s="114"/>
      <c r="B12" s="114" t="s">
        <v>810</v>
      </c>
      <c r="C12" s="120"/>
      <c r="D12" s="120"/>
      <c r="E12" s="120"/>
      <c r="F12" s="115"/>
      <c r="G12" s="116"/>
      <c r="H12" s="116" t="s">
        <v>810</v>
      </c>
      <c r="I12" s="120"/>
      <c r="J12" s="120"/>
      <c r="K12" s="115"/>
    </row>
    <row r="13" spans="1:11">
      <c r="A13" s="114"/>
      <c r="B13" s="114" t="s">
        <v>190</v>
      </c>
      <c r="C13" s="120"/>
      <c r="D13" s="120"/>
      <c r="E13" s="120"/>
      <c r="F13" s="115"/>
      <c r="G13" s="116"/>
      <c r="H13" s="116" t="s">
        <v>190</v>
      </c>
      <c r="I13" s="120"/>
      <c r="J13" s="99" t="s">
        <v>11</v>
      </c>
      <c r="K13" s="115"/>
    </row>
    <row r="14" spans="1:11" ht="15" customHeight="1">
      <c r="A14" s="114"/>
      <c r="B14" s="114"/>
      <c r="C14" s="120"/>
      <c r="D14" s="120"/>
      <c r="E14" s="120"/>
      <c r="F14" s="115"/>
      <c r="G14" s="116"/>
      <c r="H14" s="116" t="s">
        <v>6</v>
      </c>
      <c r="I14" s="120"/>
      <c r="J14" s="144">
        <v>45183</v>
      </c>
      <c r="K14" s="115"/>
    </row>
    <row r="15" spans="1:11" ht="15" customHeight="1">
      <c r="A15" s="114"/>
      <c r="B15" s="6" t="s">
        <v>6</v>
      </c>
      <c r="C15" s="7"/>
      <c r="D15" s="7"/>
      <c r="E15" s="7"/>
      <c r="F15" s="8"/>
      <c r="G15" s="116"/>
      <c r="H15" s="9"/>
      <c r="I15" s="120"/>
      <c r="J15" s="145"/>
      <c r="K15" s="115"/>
    </row>
    <row r="16" spans="1:11" ht="15" customHeight="1">
      <c r="A16" s="114"/>
      <c r="B16" s="120"/>
      <c r="C16" s="120"/>
      <c r="D16" s="120"/>
      <c r="E16" s="120"/>
      <c r="F16" s="120"/>
      <c r="G16" s="120"/>
      <c r="H16" s="120"/>
      <c r="I16" s="123" t="s">
        <v>142</v>
      </c>
      <c r="J16" s="129">
        <v>39978</v>
      </c>
      <c r="K16" s="115"/>
    </row>
    <row r="17" spans="1:11">
      <c r="A17" s="114"/>
      <c r="B17" s="120" t="s">
        <v>715</v>
      </c>
      <c r="C17" s="120"/>
      <c r="D17" s="120"/>
      <c r="E17" s="120"/>
      <c r="F17" s="120"/>
      <c r="G17" s="120"/>
      <c r="H17" s="120"/>
      <c r="I17" s="123" t="s">
        <v>143</v>
      </c>
      <c r="J17" s="129" t="s">
        <v>809</v>
      </c>
      <c r="K17" s="115"/>
    </row>
    <row r="18" spans="1:11" ht="18">
      <c r="A18" s="114"/>
      <c r="B18" s="120" t="s">
        <v>716</v>
      </c>
      <c r="C18" s="120"/>
      <c r="D18" s="120"/>
      <c r="E18" s="120"/>
      <c r="F18" s="120"/>
      <c r="G18" s="120"/>
      <c r="H18" s="120"/>
      <c r="I18" s="122" t="s">
        <v>258</v>
      </c>
      <c r="J18" s="104" t="s">
        <v>166</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6" t="s">
        <v>201</v>
      </c>
      <c r="G20" s="147"/>
      <c r="H20" s="100" t="s">
        <v>169</v>
      </c>
      <c r="I20" s="100" t="s">
        <v>202</v>
      </c>
      <c r="J20" s="100" t="s">
        <v>21</v>
      </c>
      <c r="K20" s="115"/>
    </row>
    <row r="21" spans="1:11">
      <c r="A21" s="114"/>
      <c r="B21" s="105"/>
      <c r="C21" s="105"/>
      <c r="D21" s="106"/>
      <c r="E21" s="106"/>
      <c r="F21" s="148"/>
      <c r="G21" s="149"/>
      <c r="H21" s="105" t="s">
        <v>141</v>
      </c>
      <c r="I21" s="105"/>
      <c r="J21" s="105"/>
      <c r="K21" s="115"/>
    </row>
    <row r="22" spans="1:11">
      <c r="A22" s="114"/>
      <c r="B22" s="107">
        <v>100</v>
      </c>
      <c r="C22" s="10" t="s">
        <v>104</v>
      </c>
      <c r="D22" s="118" t="s">
        <v>104</v>
      </c>
      <c r="E22" s="118" t="s">
        <v>25</v>
      </c>
      <c r="F22" s="136"/>
      <c r="G22" s="137"/>
      <c r="H22" s="11" t="s">
        <v>717</v>
      </c>
      <c r="I22" s="14">
        <v>0.23</v>
      </c>
      <c r="J22" s="109">
        <f t="shared" ref="J22:J53" si="0">I22*B22</f>
        <v>23</v>
      </c>
      <c r="K22" s="115"/>
    </row>
    <row r="23" spans="1:11">
      <c r="A23" s="114"/>
      <c r="B23" s="107">
        <v>40</v>
      </c>
      <c r="C23" s="10" t="s">
        <v>104</v>
      </c>
      <c r="D23" s="118" t="s">
        <v>104</v>
      </c>
      <c r="E23" s="118" t="s">
        <v>67</v>
      </c>
      <c r="F23" s="136"/>
      <c r="G23" s="137"/>
      <c r="H23" s="11" t="s">
        <v>717</v>
      </c>
      <c r="I23" s="14">
        <v>0.23</v>
      </c>
      <c r="J23" s="109">
        <f t="shared" si="0"/>
        <v>9.2000000000000011</v>
      </c>
      <c r="K23" s="115"/>
    </row>
    <row r="24" spans="1:11" ht="24">
      <c r="A24" s="114"/>
      <c r="B24" s="107">
        <v>14</v>
      </c>
      <c r="C24" s="10" t="s">
        <v>100</v>
      </c>
      <c r="D24" s="118" t="s">
        <v>776</v>
      </c>
      <c r="E24" s="118" t="s">
        <v>718</v>
      </c>
      <c r="F24" s="136" t="s">
        <v>107</v>
      </c>
      <c r="G24" s="137"/>
      <c r="H24" s="11" t="s">
        <v>719</v>
      </c>
      <c r="I24" s="14">
        <v>1.48</v>
      </c>
      <c r="J24" s="109">
        <f t="shared" si="0"/>
        <v>20.72</v>
      </c>
      <c r="K24" s="115"/>
    </row>
    <row r="25" spans="1:11" ht="24">
      <c r="A25" s="114"/>
      <c r="B25" s="107">
        <v>1</v>
      </c>
      <c r="C25" s="10" t="s">
        <v>710</v>
      </c>
      <c r="D25" s="118" t="s">
        <v>710</v>
      </c>
      <c r="E25" s="118" t="s">
        <v>25</v>
      </c>
      <c r="F25" s="136"/>
      <c r="G25" s="137"/>
      <c r="H25" s="11" t="s">
        <v>711</v>
      </c>
      <c r="I25" s="14">
        <v>22.77</v>
      </c>
      <c r="J25" s="109">
        <f t="shared" si="0"/>
        <v>22.77</v>
      </c>
      <c r="K25" s="115"/>
    </row>
    <row r="26" spans="1:11" ht="24">
      <c r="A26" s="114"/>
      <c r="B26" s="107">
        <v>1</v>
      </c>
      <c r="C26" s="10" t="s">
        <v>720</v>
      </c>
      <c r="D26" s="118" t="s">
        <v>720</v>
      </c>
      <c r="E26" s="118" t="s">
        <v>25</v>
      </c>
      <c r="F26" s="136" t="s">
        <v>272</v>
      </c>
      <c r="G26" s="137"/>
      <c r="H26" s="11" t="s">
        <v>721</v>
      </c>
      <c r="I26" s="14">
        <v>39.89</v>
      </c>
      <c r="J26" s="109">
        <f t="shared" si="0"/>
        <v>39.89</v>
      </c>
      <c r="K26" s="115"/>
    </row>
    <row r="27" spans="1:11" ht="24">
      <c r="A27" s="114"/>
      <c r="B27" s="107">
        <v>30</v>
      </c>
      <c r="C27" s="10" t="s">
        <v>619</v>
      </c>
      <c r="D27" s="118" t="s">
        <v>619</v>
      </c>
      <c r="E27" s="118" t="s">
        <v>26</v>
      </c>
      <c r="F27" s="136" t="s">
        <v>107</v>
      </c>
      <c r="G27" s="137"/>
      <c r="H27" s="11" t="s">
        <v>621</v>
      </c>
      <c r="I27" s="14">
        <v>1.1200000000000001</v>
      </c>
      <c r="J27" s="109">
        <f t="shared" si="0"/>
        <v>33.6</v>
      </c>
      <c r="K27" s="115"/>
    </row>
    <row r="28" spans="1:11" ht="24">
      <c r="A28" s="114"/>
      <c r="B28" s="107">
        <v>20</v>
      </c>
      <c r="C28" s="10" t="s">
        <v>619</v>
      </c>
      <c r="D28" s="118" t="s">
        <v>619</v>
      </c>
      <c r="E28" s="118" t="s">
        <v>27</v>
      </c>
      <c r="F28" s="136" t="s">
        <v>107</v>
      </c>
      <c r="G28" s="137"/>
      <c r="H28" s="11" t="s">
        <v>621</v>
      </c>
      <c r="I28" s="14">
        <v>1.1200000000000001</v>
      </c>
      <c r="J28" s="109">
        <f t="shared" si="0"/>
        <v>22.400000000000002</v>
      </c>
      <c r="K28" s="115"/>
    </row>
    <row r="29" spans="1:11" ht="24">
      <c r="A29" s="114"/>
      <c r="B29" s="107">
        <v>10</v>
      </c>
      <c r="C29" s="10" t="s">
        <v>722</v>
      </c>
      <c r="D29" s="118" t="s">
        <v>722</v>
      </c>
      <c r="E29" s="118"/>
      <c r="F29" s="136"/>
      <c r="G29" s="137"/>
      <c r="H29" s="11" t="s">
        <v>723</v>
      </c>
      <c r="I29" s="14">
        <v>1.28</v>
      </c>
      <c r="J29" s="109">
        <f t="shared" si="0"/>
        <v>12.8</v>
      </c>
      <c r="K29" s="115"/>
    </row>
    <row r="30" spans="1:11" ht="24">
      <c r="A30" s="114"/>
      <c r="B30" s="107">
        <v>10</v>
      </c>
      <c r="C30" s="10" t="s">
        <v>724</v>
      </c>
      <c r="D30" s="118" t="s">
        <v>724</v>
      </c>
      <c r="E30" s="118"/>
      <c r="F30" s="136"/>
      <c r="G30" s="137"/>
      <c r="H30" s="11" t="s">
        <v>725</v>
      </c>
      <c r="I30" s="14">
        <v>1.28</v>
      </c>
      <c r="J30" s="109">
        <f t="shared" si="0"/>
        <v>12.8</v>
      </c>
      <c r="K30" s="115"/>
    </row>
    <row r="31" spans="1:11" ht="24">
      <c r="A31" s="114"/>
      <c r="B31" s="107">
        <v>10</v>
      </c>
      <c r="C31" s="10" t="s">
        <v>726</v>
      </c>
      <c r="D31" s="118" t="s">
        <v>726</v>
      </c>
      <c r="E31" s="118"/>
      <c r="F31" s="136"/>
      <c r="G31" s="137"/>
      <c r="H31" s="11" t="s">
        <v>727</v>
      </c>
      <c r="I31" s="14">
        <v>1.07</v>
      </c>
      <c r="J31" s="109">
        <f t="shared" si="0"/>
        <v>10.700000000000001</v>
      </c>
      <c r="K31" s="115"/>
    </row>
    <row r="32" spans="1:11" ht="24">
      <c r="A32" s="114"/>
      <c r="B32" s="107">
        <v>10</v>
      </c>
      <c r="C32" s="10" t="s">
        <v>728</v>
      </c>
      <c r="D32" s="118" t="s">
        <v>728</v>
      </c>
      <c r="E32" s="118"/>
      <c r="F32" s="136"/>
      <c r="G32" s="137"/>
      <c r="H32" s="11" t="s">
        <v>729</v>
      </c>
      <c r="I32" s="14">
        <v>1.07</v>
      </c>
      <c r="J32" s="109">
        <f t="shared" si="0"/>
        <v>10.700000000000001</v>
      </c>
      <c r="K32" s="115"/>
    </row>
    <row r="33" spans="1:11" ht="36">
      <c r="A33" s="114"/>
      <c r="B33" s="107">
        <v>4</v>
      </c>
      <c r="C33" s="10" t="s">
        <v>730</v>
      </c>
      <c r="D33" s="118" t="s">
        <v>777</v>
      </c>
      <c r="E33" s="118" t="s">
        <v>731</v>
      </c>
      <c r="F33" s="136" t="s">
        <v>107</v>
      </c>
      <c r="G33" s="137"/>
      <c r="H33" s="11" t="s">
        <v>732</v>
      </c>
      <c r="I33" s="14">
        <v>4.18</v>
      </c>
      <c r="J33" s="109">
        <f t="shared" si="0"/>
        <v>16.72</v>
      </c>
      <c r="K33" s="115"/>
    </row>
    <row r="34" spans="1:11">
      <c r="A34" s="114"/>
      <c r="B34" s="107">
        <v>6</v>
      </c>
      <c r="C34" s="10" t="s">
        <v>733</v>
      </c>
      <c r="D34" s="118" t="s">
        <v>778</v>
      </c>
      <c r="E34" s="118" t="s">
        <v>734</v>
      </c>
      <c r="F34" s="136" t="s">
        <v>273</v>
      </c>
      <c r="G34" s="137"/>
      <c r="H34" s="11" t="s">
        <v>735</v>
      </c>
      <c r="I34" s="14">
        <v>3.26</v>
      </c>
      <c r="J34" s="109">
        <f t="shared" si="0"/>
        <v>19.559999999999999</v>
      </c>
      <c r="K34" s="115"/>
    </row>
    <row r="35" spans="1:11">
      <c r="A35" s="114"/>
      <c r="B35" s="107">
        <v>4</v>
      </c>
      <c r="C35" s="10" t="s">
        <v>733</v>
      </c>
      <c r="D35" s="118" t="s">
        <v>779</v>
      </c>
      <c r="E35" s="118" t="s">
        <v>736</v>
      </c>
      <c r="F35" s="136" t="s">
        <v>272</v>
      </c>
      <c r="G35" s="137"/>
      <c r="H35" s="11" t="s">
        <v>735</v>
      </c>
      <c r="I35" s="14">
        <v>3.69</v>
      </c>
      <c r="J35" s="109">
        <f t="shared" si="0"/>
        <v>14.76</v>
      </c>
      <c r="K35" s="115"/>
    </row>
    <row r="36" spans="1:11">
      <c r="A36" s="114"/>
      <c r="B36" s="107">
        <v>4</v>
      </c>
      <c r="C36" s="10" t="s">
        <v>733</v>
      </c>
      <c r="D36" s="118" t="s">
        <v>780</v>
      </c>
      <c r="E36" s="118" t="s">
        <v>737</v>
      </c>
      <c r="F36" s="136" t="s">
        <v>273</v>
      </c>
      <c r="G36" s="137"/>
      <c r="H36" s="11" t="s">
        <v>735</v>
      </c>
      <c r="I36" s="14">
        <v>5.18</v>
      </c>
      <c r="J36" s="109">
        <f t="shared" si="0"/>
        <v>20.72</v>
      </c>
      <c r="K36" s="115"/>
    </row>
    <row r="37" spans="1:11" ht="36">
      <c r="A37" s="114"/>
      <c r="B37" s="107">
        <v>2</v>
      </c>
      <c r="C37" s="10" t="s">
        <v>738</v>
      </c>
      <c r="D37" s="118" t="s">
        <v>781</v>
      </c>
      <c r="E37" s="118" t="s">
        <v>736</v>
      </c>
      <c r="F37" s="136" t="s">
        <v>273</v>
      </c>
      <c r="G37" s="137"/>
      <c r="H37" s="11" t="s">
        <v>739</v>
      </c>
      <c r="I37" s="14">
        <v>2.5499999999999998</v>
      </c>
      <c r="J37" s="109">
        <f t="shared" si="0"/>
        <v>5.0999999999999996</v>
      </c>
      <c r="K37" s="115"/>
    </row>
    <row r="38" spans="1:11" ht="36">
      <c r="A38" s="114"/>
      <c r="B38" s="107">
        <v>2</v>
      </c>
      <c r="C38" s="10" t="s">
        <v>738</v>
      </c>
      <c r="D38" s="118" t="s">
        <v>781</v>
      </c>
      <c r="E38" s="118" t="s">
        <v>736</v>
      </c>
      <c r="F38" s="136" t="s">
        <v>272</v>
      </c>
      <c r="G38" s="137"/>
      <c r="H38" s="11" t="s">
        <v>739</v>
      </c>
      <c r="I38" s="14">
        <v>2.5499999999999998</v>
      </c>
      <c r="J38" s="109">
        <f t="shared" si="0"/>
        <v>5.0999999999999996</v>
      </c>
      <c r="K38" s="115"/>
    </row>
    <row r="39" spans="1:11" ht="36">
      <c r="A39" s="114"/>
      <c r="B39" s="107">
        <v>2</v>
      </c>
      <c r="C39" s="10" t="s">
        <v>738</v>
      </c>
      <c r="D39" s="118" t="s">
        <v>782</v>
      </c>
      <c r="E39" s="118" t="s">
        <v>740</v>
      </c>
      <c r="F39" s="136" t="s">
        <v>273</v>
      </c>
      <c r="G39" s="137"/>
      <c r="H39" s="11" t="s">
        <v>739</v>
      </c>
      <c r="I39" s="14">
        <v>2.68</v>
      </c>
      <c r="J39" s="109">
        <f t="shared" si="0"/>
        <v>5.36</v>
      </c>
      <c r="K39" s="115"/>
    </row>
    <row r="40" spans="1:11" ht="36">
      <c r="A40" s="114"/>
      <c r="B40" s="107">
        <v>2</v>
      </c>
      <c r="C40" s="10" t="s">
        <v>738</v>
      </c>
      <c r="D40" s="118" t="s">
        <v>782</v>
      </c>
      <c r="E40" s="118" t="s">
        <v>740</v>
      </c>
      <c r="F40" s="136" t="s">
        <v>272</v>
      </c>
      <c r="G40" s="137"/>
      <c r="H40" s="11" t="s">
        <v>739</v>
      </c>
      <c r="I40" s="14">
        <v>2.68</v>
      </c>
      <c r="J40" s="109">
        <f t="shared" si="0"/>
        <v>5.36</v>
      </c>
      <c r="K40" s="115"/>
    </row>
    <row r="41" spans="1:11" ht="36">
      <c r="A41" s="114"/>
      <c r="B41" s="107">
        <v>2</v>
      </c>
      <c r="C41" s="10" t="s">
        <v>738</v>
      </c>
      <c r="D41" s="118" t="s">
        <v>783</v>
      </c>
      <c r="E41" s="118" t="s">
        <v>731</v>
      </c>
      <c r="F41" s="136" t="s">
        <v>273</v>
      </c>
      <c r="G41" s="137"/>
      <c r="H41" s="11" t="s">
        <v>739</v>
      </c>
      <c r="I41" s="14">
        <v>3.32</v>
      </c>
      <c r="J41" s="109">
        <f t="shared" si="0"/>
        <v>6.64</v>
      </c>
      <c r="K41" s="115"/>
    </row>
    <row r="42" spans="1:11" ht="36">
      <c r="A42" s="114"/>
      <c r="B42" s="107">
        <v>2</v>
      </c>
      <c r="C42" s="10" t="s">
        <v>738</v>
      </c>
      <c r="D42" s="118" t="s">
        <v>783</v>
      </c>
      <c r="E42" s="118" t="s">
        <v>731</v>
      </c>
      <c r="F42" s="136" t="s">
        <v>272</v>
      </c>
      <c r="G42" s="137"/>
      <c r="H42" s="11" t="s">
        <v>739</v>
      </c>
      <c r="I42" s="14">
        <v>3.32</v>
      </c>
      <c r="J42" s="109">
        <f t="shared" si="0"/>
        <v>6.64</v>
      </c>
      <c r="K42" s="115"/>
    </row>
    <row r="43" spans="1:11" ht="36">
      <c r="A43" s="114"/>
      <c r="B43" s="107">
        <v>4</v>
      </c>
      <c r="C43" s="10" t="s">
        <v>738</v>
      </c>
      <c r="D43" s="118" t="s">
        <v>784</v>
      </c>
      <c r="E43" s="118" t="s">
        <v>741</v>
      </c>
      <c r="F43" s="136" t="s">
        <v>272</v>
      </c>
      <c r="G43" s="137"/>
      <c r="H43" s="11" t="s">
        <v>739</v>
      </c>
      <c r="I43" s="14">
        <v>5.1100000000000003</v>
      </c>
      <c r="J43" s="109">
        <f t="shared" si="0"/>
        <v>20.440000000000001</v>
      </c>
      <c r="K43" s="115"/>
    </row>
    <row r="44" spans="1:11" ht="36">
      <c r="A44" s="114"/>
      <c r="B44" s="107">
        <v>2</v>
      </c>
      <c r="C44" s="10" t="s">
        <v>738</v>
      </c>
      <c r="D44" s="118" t="s">
        <v>785</v>
      </c>
      <c r="E44" s="118" t="s">
        <v>742</v>
      </c>
      <c r="F44" s="136" t="s">
        <v>272</v>
      </c>
      <c r="G44" s="137"/>
      <c r="H44" s="11" t="s">
        <v>739</v>
      </c>
      <c r="I44" s="14">
        <v>5.62</v>
      </c>
      <c r="J44" s="109">
        <f t="shared" si="0"/>
        <v>11.24</v>
      </c>
      <c r="K44" s="115"/>
    </row>
    <row r="45" spans="1:11">
      <c r="A45" s="114"/>
      <c r="B45" s="107">
        <v>2</v>
      </c>
      <c r="C45" s="10" t="s">
        <v>743</v>
      </c>
      <c r="D45" s="118" t="s">
        <v>786</v>
      </c>
      <c r="E45" s="118" t="s">
        <v>736</v>
      </c>
      <c r="F45" s="136"/>
      <c r="G45" s="137"/>
      <c r="H45" s="11" t="s">
        <v>744</v>
      </c>
      <c r="I45" s="14">
        <v>3.83</v>
      </c>
      <c r="J45" s="109">
        <f t="shared" si="0"/>
        <v>7.66</v>
      </c>
      <c r="K45" s="115"/>
    </row>
    <row r="46" spans="1:11">
      <c r="A46" s="114"/>
      <c r="B46" s="107">
        <v>2</v>
      </c>
      <c r="C46" s="10" t="s">
        <v>743</v>
      </c>
      <c r="D46" s="118" t="s">
        <v>787</v>
      </c>
      <c r="E46" s="118" t="s">
        <v>740</v>
      </c>
      <c r="F46" s="136"/>
      <c r="G46" s="137"/>
      <c r="H46" s="11" t="s">
        <v>744</v>
      </c>
      <c r="I46" s="14">
        <v>4.04</v>
      </c>
      <c r="J46" s="109">
        <f t="shared" si="0"/>
        <v>8.08</v>
      </c>
      <c r="K46" s="115"/>
    </row>
    <row r="47" spans="1:11">
      <c r="A47" s="114"/>
      <c r="B47" s="107">
        <v>2</v>
      </c>
      <c r="C47" s="10" t="s">
        <v>743</v>
      </c>
      <c r="D47" s="118" t="s">
        <v>788</v>
      </c>
      <c r="E47" s="118" t="s">
        <v>745</v>
      </c>
      <c r="F47" s="136"/>
      <c r="G47" s="137"/>
      <c r="H47" s="11" t="s">
        <v>744</v>
      </c>
      <c r="I47" s="14">
        <v>4.25</v>
      </c>
      <c r="J47" s="109">
        <f t="shared" si="0"/>
        <v>8.5</v>
      </c>
      <c r="K47" s="115"/>
    </row>
    <row r="48" spans="1:11">
      <c r="A48" s="114"/>
      <c r="B48" s="107">
        <v>2</v>
      </c>
      <c r="C48" s="10" t="s">
        <v>743</v>
      </c>
      <c r="D48" s="118" t="s">
        <v>789</v>
      </c>
      <c r="E48" s="118" t="s">
        <v>731</v>
      </c>
      <c r="F48" s="136"/>
      <c r="G48" s="137"/>
      <c r="H48" s="11" t="s">
        <v>744</v>
      </c>
      <c r="I48" s="14">
        <v>4.54</v>
      </c>
      <c r="J48" s="109">
        <f t="shared" si="0"/>
        <v>9.08</v>
      </c>
      <c r="K48" s="115"/>
    </row>
    <row r="49" spans="1:11">
      <c r="A49" s="114"/>
      <c r="B49" s="107">
        <v>2</v>
      </c>
      <c r="C49" s="10" t="s">
        <v>743</v>
      </c>
      <c r="D49" s="118" t="s">
        <v>790</v>
      </c>
      <c r="E49" s="118" t="s">
        <v>746</v>
      </c>
      <c r="F49" s="136"/>
      <c r="G49" s="137"/>
      <c r="H49" s="11" t="s">
        <v>744</v>
      </c>
      <c r="I49" s="14">
        <v>4.8899999999999997</v>
      </c>
      <c r="J49" s="109">
        <f t="shared" si="0"/>
        <v>9.7799999999999994</v>
      </c>
      <c r="K49" s="115"/>
    </row>
    <row r="50" spans="1:11">
      <c r="A50" s="114"/>
      <c r="B50" s="107">
        <v>1</v>
      </c>
      <c r="C50" s="10" t="s">
        <v>68</v>
      </c>
      <c r="D50" s="118" t="s">
        <v>68</v>
      </c>
      <c r="E50" s="118" t="s">
        <v>651</v>
      </c>
      <c r="F50" s="136" t="s">
        <v>273</v>
      </c>
      <c r="G50" s="137"/>
      <c r="H50" s="11" t="s">
        <v>747</v>
      </c>
      <c r="I50" s="14">
        <v>2.76</v>
      </c>
      <c r="J50" s="109">
        <f t="shared" si="0"/>
        <v>2.76</v>
      </c>
      <c r="K50" s="115"/>
    </row>
    <row r="51" spans="1:11">
      <c r="A51" s="114"/>
      <c r="B51" s="107">
        <v>4</v>
      </c>
      <c r="C51" s="10" t="s">
        <v>68</v>
      </c>
      <c r="D51" s="118" t="s">
        <v>68</v>
      </c>
      <c r="E51" s="118" t="s">
        <v>651</v>
      </c>
      <c r="F51" s="136" t="s">
        <v>272</v>
      </c>
      <c r="G51" s="137"/>
      <c r="H51" s="11" t="s">
        <v>747</v>
      </c>
      <c r="I51" s="14">
        <v>2.76</v>
      </c>
      <c r="J51" s="109">
        <f t="shared" si="0"/>
        <v>11.04</v>
      </c>
      <c r="K51" s="115"/>
    </row>
    <row r="52" spans="1:11">
      <c r="A52" s="114"/>
      <c r="B52" s="107">
        <v>6</v>
      </c>
      <c r="C52" s="10" t="s">
        <v>68</v>
      </c>
      <c r="D52" s="118" t="s">
        <v>68</v>
      </c>
      <c r="E52" s="118" t="s">
        <v>25</v>
      </c>
      <c r="F52" s="136" t="s">
        <v>272</v>
      </c>
      <c r="G52" s="137"/>
      <c r="H52" s="11" t="s">
        <v>747</v>
      </c>
      <c r="I52" s="14">
        <v>2.76</v>
      </c>
      <c r="J52" s="109">
        <f t="shared" si="0"/>
        <v>16.559999999999999</v>
      </c>
      <c r="K52" s="115"/>
    </row>
    <row r="53" spans="1:11">
      <c r="A53" s="114"/>
      <c r="B53" s="107">
        <v>2</v>
      </c>
      <c r="C53" s="10" t="s">
        <v>68</v>
      </c>
      <c r="D53" s="118" t="s">
        <v>68</v>
      </c>
      <c r="E53" s="118" t="s">
        <v>26</v>
      </c>
      <c r="F53" s="136" t="s">
        <v>272</v>
      </c>
      <c r="G53" s="137"/>
      <c r="H53" s="11" t="s">
        <v>747</v>
      </c>
      <c r="I53" s="14">
        <v>2.76</v>
      </c>
      <c r="J53" s="109">
        <f t="shared" si="0"/>
        <v>5.52</v>
      </c>
      <c r="K53" s="115"/>
    </row>
    <row r="54" spans="1:11">
      <c r="A54" s="114"/>
      <c r="B54" s="107">
        <v>3</v>
      </c>
      <c r="C54" s="10" t="s">
        <v>68</v>
      </c>
      <c r="D54" s="118" t="s">
        <v>68</v>
      </c>
      <c r="E54" s="118" t="s">
        <v>90</v>
      </c>
      <c r="F54" s="136" t="s">
        <v>273</v>
      </c>
      <c r="G54" s="137"/>
      <c r="H54" s="11" t="s">
        <v>747</v>
      </c>
      <c r="I54" s="14">
        <v>2.76</v>
      </c>
      <c r="J54" s="109">
        <f t="shared" ref="J54:J85" si="1">I54*B54</f>
        <v>8.2799999999999994</v>
      </c>
      <c r="K54" s="115"/>
    </row>
    <row r="55" spans="1:11">
      <c r="A55" s="114"/>
      <c r="B55" s="107">
        <v>3</v>
      </c>
      <c r="C55" s="10" t="s">
        <v>68</v>
      </c>
      <c r="D55" s="118" t="s">
        <v>68</v>
      </c>
      <c r="E55" s="118" t="s">
        <v>90</v>
      </c>
      <c r="F55" s="136" t="s">
        <v>272</v>
      </c>
      <c r="G55" s="137"/>
      <c r="H55" s="11" t="s">
        <v>747</v>
      </c>
      <c r="I55" s="14">
        <v>2.76</v>
      </c>
      <c r="J55" s="109">
        <f t="shared" si="1"/>
        <v>8.2799999999999994</v>
      </c>
      <c r="K55" s="115"/>
    </row>
    <row r="56" spans="1:11" ht="24">
      <c r="A56" s="114"/>
      <c r="B56" s="107">
        <v>25</v>
      </c>
      <c r="C56" s="10" t="s">
        <v>748</v>
      </c>
      <c r="D56" s="118" t="s">
        <v>748</v>
      </c>
      <c r="E56" s="118" t="s">
        <v>25</v>
      </c>
      <c r="F56" s="136"/>
      <c r="G56" s="137"/>
      <c r="H56" s="11" t="s">
        <v>749</v>
      </c>
      <c r="I56" s="14">
        <v>0.34</v>
      </c>
      <c r="J56" s="109">
        <f t="shared" si="1"/>
        <v>8.5</v>
      </c>
      <c r="K56" s="115"/>
    </row>
    <row r="57" spans="1:11" ht="24">
      <c r="A57" s="114"/>
      <c r="B57" s="107">
        <v>6</v>
      </c>
      <c r="C57" s="10" t="s">
        <v>750</v>
      </c>
      <c r="D57" s="118" t="s">
        <v>750</v>
      </c>
      <c r="E57" s="118" t="s">
        <v>25</v>
      </c>
      <c r="F57" s="136" t="s">
        <v>271</v>
      </c>
      <c r="G57" s="137"/>
      <c r="H57" s="11" t="s">
        <v>751</v>
      </c>
      <c r="I57" s="14">
        <v>0.84</v>
      </c>
      <c r="J57" s="109">
        <f t="shared" si="1"/>
        <v>5.04</v>
      </c>
      <c r="K57" s="115"/>
    </row>
    <row r="58" spans="1:11" ht="24">
      <c r="A58" s="114"/>
      <c r="B58" s="107">
        <v>6</v>
      </c>
      <c r="C58" s="10" t="s">
        <v>98</v>
      </c>
      <c r="D58" s="118" t="s">
        <v>98</v>
      </c>
      <c r="E58" s="118" t="s">
        <v>23</v>
      </c>
      <c r="F58" s="136" t="s">
        <v>272</v>
      </c>
      <c r="G58" s="137"/>
      <c r="H58" s="11" t="s">
        <v>752</v>
      </c>
      <c r="I58" s="14">
        <v>0.84</v>
      </c>
      <c r="J58" s="109">
        <f t="shared" si="1"/>
        <v>5.04</v>
      </c>
      <c r="K58" s="115"/>
    </row>
    <row r="59" spans="1:11" ht="24">
      <c r="A59" s="114"/>
      <c r="B59" s="107">
        <v>4</v>
      </c>
      <c r="C59" s="10" t="s">
        <v>98</v>
      </c>
      <c r="D59" s="118" t="s">
        <v>98</v>
      </c>
      <c r="E59" s="118" t="s">
        <v>25</v>
      </c>
      <c r="F59" s="136" t="s">
        <v>271</v>
      </c>
      <c r="G59" s="137"/>
      <c r="H59" s="11" t="s">
        <v>752</v>
      </c>
      <c r="I59" s="14">
        <v>0.84</v>
      </c>
      <c r="J59" s="109">
        <f t="shared" si="1"/>
        <v>3.36</v>
      </c>
      <c r="K59" s="115"/>
    </row>
    <row r="60" spans="1:11" ht="24">
      <c r="A60" s="114"/>
      <c r="B60" s="107">
        <v>4</v>
      </c>
      <c r="C60" s="10" t="s">
        <v>98</v>
      </c>
      <c r="D60" s="118" t="s">
        <v>98</v>
      </c>
      <c r="E60" s="118" t="s">
        <v>26</v>
      </c>
      <c r="F60" s="136" t="s">
        <v>271</v>
      </c>
      <c r="G60" s="137"/>
      <c r="H60" s="11" t="s">
        <v>752</v>
      </c>
      <c r="I60" s="14">
        <v>0.84</v>
      </c>
      <c r="J60" s="109">
        <f t="shared" si="1"/>
        <v>3.36</v>
      </c>
      <c r="K60" s="115"/>
    </row>
    <row r="61" spans="1:11" ht="36">
      <c r="A61" s="114"/>
      <c r="B61" s="107">
        <v>10</v>
      </c>
      <c r="C61" s="10" t="s">
        <v>753</v>
      </c>
      <c r="D61" s="118" t="s">
        <v>791</v>
      </c>
      <c r="E61" s="118" t="s">
        <v>25</v>
      </c>
      <c r="F61" s="136" t="s">
        <v>239</v>
      </c>
      <c r="G61" s="137"/>
      <c r="H61" s="11" t="s">
        <v>754</v>
      </c>
      <c r="I61" s="14">
        <v>8.52</v>
      </c>
      <c r="J61" s="109">
        <f t="shared" si="1"/>
        <v>85.199999999999989</v>
      </c>
      <c r="K61" s="115"/>
    </row>
    <row r="62" spans="1:11" ht="36">
      <c r="A62" s="114"/>
      <c r="B62" s="107">
        <v>6</v>
      </c>
      <c r="C62" s="10" t="s">
        <v>753</v>
      </c>
      <c r="D62" s="118" t="s">
        <v>792</v>
      </c>
      <c r="E62" s="118" t="s">
        <v>67</v>
      </c>
      <c r="F62" s="136" t="s">
        <v>239</v>
      </c>
      <c r="G62" s="137"/>
      <c r="H62" s="11" t="s">
        <v>754</v>
      </c>
      <c r="I62" s="14">
        <v>9.3800000000000008</v>
      </c>
      <c r="J62" s="109">
        <f t="shared" si="1"/>
        <v>56.28</v>
      </c>
      <c r="K62" s="115"/>
    </row>
    <row r="63" spans="1:11" ht="36">
      <c r="A63" s="114"/>
      <c r="B63" s="107">
        <v>6</v>
      </c>
      <c r="C63" s="10" t="s">
        <v>753</v>
      </c>
      <c r="D63" s="118" t="s">
        <v>793</v>
      </c>
      <c r="E63" s="118" t="s">
        <v>26</v>
      </c>
      <c r="F63" s="136" t="s">
        <v>239</v>
      </c>
      <c r="G63" s="137"/>
      <c r="H63" s="11" t="s">
        <v>754</v>
      </c>
      <c r="I63" s="14">
        <v>9.9499999999999993</v>
      </c>
      <c r="J63" s="109">
        <f t="shared" si="1"/>
        <v>59.699999999999996</v>
      </c>
      <c r="K63" s="115"/>
    </row>
    <row r="64" spans="1:11" ht="36">
      <c r="A64" s="114"/>
      <c r="B64" s="107">
        <v>6</v>
      </c>
      <c r="C64" s="10" t="s">
        <v>755</v>
      </c>
      <c r="D64" s="118" t="s">
        <v>794</v>
      </c>
      <c r="E64" s="118" t="s">
        <v>756</v>
      </c>
      <c r="F64" s="136"/>
      <c r="G64" s="137"/>
      <c r="H64" s="11" t="s">
        <v>757</v>
      </c>
      <c r="I64" s="14">
        <v>11.36</v>
      </c>
      <c r="J64" s="109">
        <f t="shared" si="1"/>
        <v>68.16</v>
      </c>
      <c r="K64" s="115"/>
    </row>
    <row r="65" spans="1:11" ht="36">
      <c r="A65" s="114"/>
      <c r="B65" s="107">
        <v>6</v>
      </c>
      <c r="C65" s="10" t="s">
        <v>755</v>
      </c>
      <c r="D65" s="118" t="s">
        <v>795</v>
      </c>
      <c r="E65" s="118" t="s">
        <v>758</v>
      </c>
      <c r="F65" s="136"/>
      <c r="G65" s="137"/>
      <c r="H65" s="11" t="s">
        <v>757</v>
      </c>
      <c r="I65" s="14">
        <v>12.35</v>
      </c>
      <c r="J65" s="109">
        <f t="shared" si="1"/>
        <v>74.099999999999994</v>
      </c>
      <c r="K65" s="115"/>
    </row>
    <row r="66" spans="1:11" ht="36">
      <c r="A66" s="114"/>
      <c r="B66" s="130">
        <v>0</v>
      </c>
      <c r="C66" s="131" t="s">
        <v>759</v>
      </c>
      <c r="D66" s="132" t="s">
        <v>796</v>
      </c>
      <c r="E66" s="132" t="s">
        <v>651</v>
      </c>
      <c r="F66" s="140" t="s">
        <v>760</v>
      </c>
      <c r="G66" s="141"/>
      <c r="H66" s="133" t="s">
        <v>761</v>
      </c>
      <c r="I66" s="134">
        <v>8.6199999999999992</v>
      </c>
      <c r="J66" s="135">
        <f t="shared" si="1"/>
        <v>0</v>
      </c>
      <c r="K66" s="115"/>
    </row>
    <row r="67" spans="1:11" ht="36">
      <c r="A67" s="114"/>
      <c r="B67" s="107">
        <v>5</v>
      </c>
      <c r="C67" s="10" t="s">
        <v>759</v>
      </c>
      <c r="D67" s="118" t="s">
        <v>797</v>
      </c>
      <c r="E67" s="118" t="s">
        <v>67</v>
      </c>
      <c r="F67" s="136" t="s">
        <v>760</v>
      </c>
      <c r="G67" s="137"/>
      <c r="H67" s="11" t="s">
        <v>761</v>
      </c>
      <c r="I67" s="14">
        <v>9.8800000000000008</v>
      </c>
      <c r="J67" s="109">
        <f t="shared" si="1"/>
        <v>49.400000000000006</v>
      </c>
      <c r="K67" s="115"/>
    </row>
    <row r="68" spans="1:11" ht="24">
      <c r="A68" s="114"/>
      <c r="B68" s="107">
        <v>2</v>
      </c>
      <c r="C68" s="10" t="s">
        <v>762</v>
      </c>
      <c r="D68" s="118" t="s">
        <v>798</v>
      </c>
      <c r="E68" s="118" t="s">
        <v>740</v>
      </c>
      <c r="F68" s="136" t="s">
        <v>272</v>
      </c>
      <c r="G68" s="137"/>
      <c r="H68" s="11" t="s">
        <v>763</v>
      </c>
      <c r="I68" s="14">
        <v>3.54</v>
      </c>
      <c r="J68" s="109">
        <f t="shared" si="1"/>
        <v>7.08</v>
      </c>
      <c r="K68" s="115"/>
    </row>
    <row r="69" spans="1:11" ht="24">
      <c r="A69" s="114"/>
      <c r="B69" s="107">
        <v>2</v>
      </c>
      <c r="C69" s="10" t="s">
        <v>762</v>
      </c>
      <c r="D69" s="118" t="s">
        <v>799</v>
      </c>
      <c r="E69" s="118" t="s">
        <v>745</v>
      </c>
      <c r="F69" s="136" t="s">
        <v>272</v>
      </c>
      <c r="G69" s="137"/>
      <c r="H69" s="11" t="s">
        <v>763</v>
      </c>
      <c r="I69" s="14">
        <v>3.83</v>
      </c>
      <c r="J69" s="109">
        <f t="shared" si="1"/>
        <v>7.66</v>
      </c>
      <c r="K69" s="115"/>
    </row>
    <row r="70" spans="1:11" ht="24">
      <c r="A70" s="114"/>
      <c r="B70" s="107">
        <v>6</v>
      </c>
      <c r="C70" s="10" t="s">
        <v>762</v>
      </c>
      <c r="D70" s="118" t="s">
        <v>800</v>
      </c>
      <c r="E70" s="118" t="s">
        <v>731</v>
      </c>
      <c r="F70" s="136" t="s">
        <v>273</v>
      </c>
      <c r="G70" s="137"/>
      <c r="H70" s="11" t="s">
        <v>763</v>
      </c>
      <c r="I70" s="14">
        <v>4.1100000000000003</v>
      </c>
      <c r="J70" s="109">
        <f t="shared" si="1"/>
        <v>24.660000000000004</v>
      </c>
      <c r="K70" s="115"/>
    </row>
    <row r="71" spans="1:11" ht="24">
      <c r="A71" s="114"/>
      <c r="B71" s="107">
        <v>2</v>
      </c>
      <c r="C71" s="10" t="s">
        <v>762</v>
      </c>
      <c r="D71" s="118" t="s">
        <v>800</v>
      </c>
      <c r="E71" s="118" t="s">
        <v>731</v>
      </c>
      <c r="F71" s="136" t="s">
        <v>272</v>
      </c>
      <c r="G71" s="137"/>
      <c r="H71" s="11" t="s">
        <v>763</v>
      </c>
      <c r="I71" s="14">
        <v>4.1100000000000003</v>
      </c>
      <c r="J71" s="109">
        <f t="shared" si="1"/>
        <v>8.2200000000000006</v>
      </c>
      <c r="K71" s="115"/>
    </row>
    <row r="72" spans="1:11" ht="24">
      <c r="A72" s="114"/>
      <c r="B72" s="107">
        <v>4</v>
      </c>
      <c r="C72" s="10" t="s">
        <v>762</v>
      </c>
      <c r="D72" s="118" t="s">
        <v>801</v>
      </c>
      <c r="E72" s="118" t="s">
        <v>746</v>
      </c>
      <c r="F72" s="136" t="s">
        <v>273</v>
      </c>
      <c r="G72" s="137"/>
      <c r="H72" s="11" t="s">
        <v>763</v>
      </c>
      <c r="I72" s="14">
        <v>4.4000000000000004</v>
      </c>
      <c r="J72" s="109">
        <f t="shared" si="1"/>
        <v>17.600000000000001</v>
      </c>
      <c r="K72" s="115"/>
    </row>
    <row r="73" spans="1:11" ht="24">
      <c r="A73" s="114"/>
      <c r="B73" s="107">
        <v>2</v>
      </c>
      <c r="C73" s="10" t="s">
        <v>762</v>
      </c>
      <c r="D73" s="118" t="s">
        <v>801</v>
      </c>
      <c r="E73" s="118" t="s">
        <v>746</v>
      </c>
      <c r="F73" s="136" t="s">
        <v>272</v>
      </c>
      <c r="G73" s="137"/>
      <c r="H73" s="11" t="s">
        <v>763</v>
      </c>
      <c r="I73" s="14">
        <v>4.4000000000000004</v>
      </c>
      <c r="J73" s="109">
        <f t="shared" si="1"/>
        <v>8.8000000000000007</v>
      </c>
      <c r="K73" s="115"/>
    </row>
    <row r="74" spans="1:11" ht="24">
      <c r="A74" s="114"/>
      <c r="B74" s="107">
        <v>2</v>
      </c>
      <c r="C74" s="10" t="s">
        <v>762</v>
      </c>
      <c r="D74" s="118" t="s">
        <v>802</v>
      </c>
      <c r="E74" s="118" t="s">
        <v>737</v>
      </c>
      <c r="F74" s="136" t="s">
        <v>272</v>
      </c>
      <c r="G74" s="137"/>
      <c r="H74" s="11" t="s">
        <v>763</v>
      </c>
      <c r="I74" s="14">
        <v>4.68</v>
      </c>
      <c r="J74" s="109">
        <f t="shared" si="1"/>
        <v>9.36</v>
      </c>
      <c r="K74" s="115"/>
    </row>
    <row r="75" spans="1:11" ht="24">
      <c r="A75" s="114"/>
      <c r="B75" s="107">
        <v>4</v>
      </c>
      <c r="C75" s="10" t="s">
        <v>762</v>
      </c>
      <c r="D75" s="118" t="s">
        <v>803</v>
      </c>
      <c r="E75" s="118" t="s">
        <v>764</v>
      </c>
      <c r="F75" s="136" t="s">
        <v>273</v>
      </c>
      <c r="G75" s="137"/>
      <c r="H75" s="11" t="s">
        <v>763</v>
      </c>
      <c r="I75" s="14">
        <v>5.04</v>
      </c>
      <c r="J75" s="109">
        <f t="shared" si="1"/>
        <v>20.16</v>
      </c>
      <c r="K75" s="115"/>
    </row>
    <row r="76" spans="1:11" ht="24">
      <c r="A76" s="114"/>
      <c r="B76" s="107">
        <v>4</v>
      </c>
      <c r="C76" s="10" t="s">
        <v>762</v>
      </c>
      <c r="D76" s="118" t="s">
        <v>804</v>
      </c>
      <c r="E76" s="118" t="s">
        <v>742</v>
      </c>
      <c r="F76" s="136" t="s">
        <v>273</v>
      </c>
      <c r="G76" s="137"/>
      <c r="H76" s="11" t="s">
        <v>763</v>
      </c>
      <c r="I76" s="14">
        <v>5.75</v>
      </c>
      <c r="J76" s="109">
        <f t="shared" si="1"/>
        <v>23</v>
      </c>
      <c r="K76" s="115"/>
    </row>
    <row r="77" spans="1:11" ht="36">
      <c r="A77" s="114"/>
      <c r="B77" s="107">
        <v>6</v>
      </c>
      <c r="C77" s="10" t="s">
        <v>765</v>
      </c>
      <c r="D77" s="118" t="s">
        <v>805</v>
      </c>
      <c r="E77" s="118" t="s">
        <v>756</v>
      </c>
      <c r="F77" s="136"/>
      <c r="G77" s="137"/>
      <c r="H77" s="11" t="s">
        <v>766</v>
      </c>
      <c r="I77" s="14">
        <v>11.67</v>
      </c>
      <c r="J77" s="109">
        <f t="shared" si="1"/>
        <v>70.02</v>
      </c>
      <c r="K77" s="115"/>
    </row>
    <row r="78" spans="1:11" ht="36">
      <c r="A78" s="114"/>
      <c r="B78" s="107">
        <v>4</v>
      </c>
      <c r="C78" s="10" t="s">
        <v>765</v>
      </c>
      <c r="D78" s="118" t="s">
        <v>806</v>
      </c>
      <c r="E78" s="118" t="s">
        <v>758</v>
      </c>
      <c r="F78" s="136"/>
      <c r="G78" s="137"/>
      <c r="H78" s="11" t="s">
        <v>766</v>
      </c>
      <c r="I78" s="14">
        <v>12.92</v>
      </c>
      <c r="J78" s="109">
        <f t="shared" si="1"/>
        <v>51.68</v>
      </c>
      <c r="K78" s="115"/>
    </row>
    <row r="79" spans="1:11" ht="24">
      <c r="A79" s="114"/>
      <c r="B79" s="107">
        <v>8</v>
      </c>
      <c r="C79" s="10" t="s">
        <v>767</v>
      </c>
      <c r="D79" s="118" t="s">
        <v>767</v>
      </c>
      <c r="E79" s="118" t="s">
        <v>107</v>
      </c>
      <c r="F79" s="136"/>
      <c r="G79" s="137"/>
      <c r="H79" s="11" t="s">
        <v>768</v>
      </c>
      <c r="I79" s="14">
        <v>3.42</v>
      </c>
      <c r="J79" s="109">
        <f t="shared" si="1"/>
        <v>27.36</v>
      </c>
      <c r="K79" s="115"/>
    </row>
    <row r="80" spans="1:11" ht="24">
      <c r="A80" s="114"/>
      <c r="B80" s="107">
        <v>2</v>
      </c>
      <c r="C80" s="10" t="s">
        <v>767</v>
      </c>
      <c r="D80" s="118" t="s">
        <v>767</v>
      </c>
      <c r="E80" s="118" t="s">
        <v>210</v>
      </c>
      <c r="F80" s="136"/>
      <c r="G80" s="137"/>
      <c r="H80" s="11" t="s">
        <v>768</v>
      </c>
      <c r="I80" s="14">
        <v>3.42</v>
      </c>
      <c r="J80" s="109">
        <f t="shared" si="1"/>
        <v>6.84</v>
      </c>
      <c r="K80" s="115"/>
    </row>
    <row r="81" spans="1:11" ht="24">
      <c r="A81" s="114"/>
      <c r="B81" s="107">
        <v>2</v>
      </c>
      <c r="C81" s="10" t="s">
        <v>767</v>
      </c>
      <c r="D81" s="118" t="s">
        <v>767</v>
      </c>
      <c r="E81" s="118" t="s">
        <v>270</v>
      </c>
      <c r="F81" s="136"/>
      <c r="G81" s="137"/>
      <c r="H81" s="11" t="s">
        <v>768</v>
      </c>
      <c r="I81" s="14">
        <v>3.42</v>
      </c>
      <c r="J81" s="109">
        <f t="shared" si="1"/>
        <v>6.84</v>
      </c>
      <c r="K81" s="115"/>
    </row>
    <row r="82" spans="1:11" ht="24">
      <c r="A82" s="114"/>
      <c r="B82" s="107">
        <v>10</v>
      </c>
      <c r="C82" s="10" t="s">
        <v>769</v>
      </c>
      <c r="D82" s="118" t="s">
        <v>769</v>
      </c>
      <c r="E82" s="118" t="s">
        <v>107</v>
      </c>
      <c r="F82" s="136"/>
      <c r="G82" s="137"/>
      <c r="H82" s="11" t="s">
        <v>770</v>
      </c>
      <c r="I82" s="14">
        <v>3.42</v>
      </c>
      <c r="J82" s="109">
        <f t="shared" si="1"/>
        <v>34.200000000000003</v>
      </c>
      <c r="K82" s="115"/>
    </row>
    <row r="83" spans="1:11" ht="24">
      <c r="A83" s="114"/>
      <c r="B83" s="107">
        <v>2</v>
      </c>
      <c r="C83" s="10" t="s">
        <v>769</v>
      </c>
      <c r="D83" s="118" t="s">
        <v>769</v>
      </c>
      <c r="E83" s="118" t="s">
        <v>213</v>
      </c>
      <c r="F83" s="136"/>
      <c r="G83" s="137"/>
      <c r="H83" s="11" t="s">
        <v>770</v>
      </c>
      <c r="I83" s="14">
        <v>3.42</v>
      </c>
      <c r="J83" s="109">
        <f t="shared" si="1"/>
        <v>6.84</v>
      </c>
      <c r="K83" s="115"/>
    </row>
    <row r="84" spans="1:11" ht="24">
      <c r="A84" s="114"/>
      <c r="B84" s="107">
        <v>2</v>
      </c>
      <c r="C84" s="10" t="s">
        <v>769</v>
      </c>
      <c r="D84" s="118" t="s">
        <v>769</v>
      </c>
      <c r="E84" s="118" t="s">
        <v>263</v>
      </c>
      <c r="F84" s="136"/>
      <c r="G84" s="137"/>
      <c r="H84" s="11" t="s">
        <v>770</v>
      </c>
      <c r="I84" s="14">
        <v>3.42</v>
      </c>
      <c r="J84" s="109">
        <f t="shared" si="1"/>
        <v>6.84</v>
      </c>
      <c r="K84" s="115"/>
    </row>
    <row r="85" spans="1:11" ht="24">
      <c r="A85" s="114"/>
      <c r="B85" s="107">
        <v>1</v>
      </c>
      <c r="C85" s="10" t="s">
        <v>769</v>
      </c>
      <c r="D85" s="118" t="s">
        <v>769</v>
      </c>
      <c r="E85" s="118" t="s">
        <v>310</v>
      </c>
      <c r="F85" s="136"/>
      <c r="G85" s="137"/>
      <c r="H85" s="11" t="s">
        <v>770</v>
      </c>
      <c r="I85" s="14">
        <v>3.42</v>
      </c>
      <c r="J85" s="109">
        <f t="shared" si="1"/>
        <v>3.42</v>
      </c>
      <c r="K85" s="115"/>
    </row>
    <row r="86" spans="1:11" ht="36">
      <c r="A86" s="114"/>
      <c r="B86" s="107">
        <v>5</v>
      </c>
      <c r="C86" s="10" t="s">
        <v>771</v>
      </c>
      <c r="D86" s="118" t="s">
        <v>771</v>
      </c>
      <c r="E86" s="118" t="s">
        <v>772</v>
      </c>
      <c r="F86" s="136"/>
      <c r="G86" s="137"/>
      <c r="H86" s="11" t="s">
        <v>773</v>
      </c>
      <c r="I86" s="14">
        <v>7.53</v>
      </c>
      <c r="J86" s="109">
        <f t="shared" ref="J86:J87" si="2">I86*B86</f>
        <v>37.65</v>
      </c>
      <c r="K86" s="115"/>
    </row>
    <row r="87" spans="1:11" ht="24">
      <c r="A87" s="114"/>
      <c r="B87" s="108">
        <v>3</v>
      </c>
      <c r="C87" s="12" t="s">
        <v>774</v>
      </c>
      <c r="D87" s="119" t="s">
        <v>774</v>
      </c>
      <c r="E87" s="119" t="s">
        <v>25</v>
      </c>
      <c r="F87" s="138" t="s">
        <v>272</v>
      </c>
      <c r="G87" s="139"/>
      <c r="H87" s="13" t="s">
        <v>775</v>
      </c>
      <c r="I87" s="15">
        <v>3.9</v>
      </c>
      <c r="J87" s="110">
        <f t="shared" si="2"/>
        <v>11.7</v>
      </c>
      <c r="K87" s="115"/>
    </row>
    <row r="88" spans="1:11">
      <c r="A88" s="114"/>
      <c r="B88" s="126"/>
      <c r="C88" s="126"/>
      <c r="D88" s="126"/>
      <c r="E88" s="126"/>
      <c r="F88" s="126"/>
      <c r="G88" s="126"/>
      <c r="H88" s="126"/>
      <c r="I88" s="127" t="s">
        <v>255</v>
      </c>
      <c r="J88" s="128">
        <f>SUM(J22:J87)</f>
        <v>1259.83</v>
      </c>
      <c r="K88" s="115"/>
    </row>
    <row r="89" spans="1:11">
      <c r="A89" s="114"/>
      <c r="B89" s="126"/>
      <c r="C89" s="126"/>
      <c r="D89" s="126"/>
      <c r="E89" s="126"/>
      <c r="F89" s="126"/>
      <c r="G89" s="126"/>
      <c r="H89" s="126"/>
      <c r="I89" s="127" t="s">
        <v>816</v>
      </c>
      <c r="J89" s="128">
        <v>-35.78</v>
      </c>
      <c r="K89" s="115"/>
    </row>
    <row r="90" spans="1:11" outlineLevel="1">
      <c r="A90" s="114"/>
      <c r="B90" s="126"/>
      <c r="C90" s="126"/>
      <c r="D90" s="126"/>
      <c r="E90" s="126"/>
      <c r="F90" s="126"/>
      <c r="G90" s="126"/>
      <c r="H90" s="126"/>
      <c r="I90" s="127" t="s">
        <v>811</v>
      </c>
      <c r="J90" s="128">
        <f>J88*-0.03</f>
        <v>-37.794899999999998</v>
      </c>
      <c r="K90" s="115"/>
    </row>
    <row r="91" spans="1:11" outlineLevel="1">
      <c r="A91" s="114"/>
      <c r="B91" s="126"/>
      <c r="C91" s="126"/>
      <c r="D91" s="126"/>
      <c r="E91" s="126"/>
      <c r="F91" s="126"/>
      <c r="G91" s="126"/>
      <c r="H91" s="126"/>
      <c r="I91" s="127" t="s">
        <v>812</v>
      </c>
      <c r="J91" s="128">
        <v>0</v>
      </c>
      <c r="K91" s="115"/>
    </row>
    <row r="92" spans="1:11">
      <c r="A92" s="114"/>
      <c r="B92" s="126"/>
      <c r="C92" s="126"/>
      <c r="D92" s="126"/>
      <c r="E92" s="126"/>
      <c r="F92" s="126"/>
      <c r="G92" s="126"/>
      <c r="H92" s="126"/>
      <c r="I92" s="127" t="s">
        <v>257</v>
      </c>
      <c r="J92" s="128">
        <f>SUM(J88:J91)</f>
        <v>1186.2550999999999</v>
      </c>
      <c r="K92" s="115"/>
    </row>
    <row r="93" spans="1:11">
      <c r="A93" s="6"/>
      <c r="B93" s="7"/>
      <c r="C93" s="7"/>
      <c r="D93" s="7"/>
      <c r="E93" s="7"/>
      <c r="F93" s="7"/>
      <c r="G93" s="7"/>
      <c r="H93" s="7" t="s">
        <v>814</v>
      </c>
      <c r="I93" s="7"/>
      <c r="J93" s="7"/>
      <c r="K93" s="8"/>
    </row>
    <row r="95" spans="1:11">
      <c r="H95" s="1" t="s">
        <v>808</v>
      </c>
      <c r="I95" s="91">
        <f>'Tax Invoice'!E14</f>
        <v>26.06</v>
      </c>
    </row>
    <row r="96" spans="1:11">
      <c r="H96" s="1" t="s">
        <v>705</v>
      </c>
      <c r="I96" s="91">
        <f>'Tax Invoice'!M11</f>
        <v>35.54</v>
      </c>
    </row>
    <row r="97" spans="8:9">
      <c r="H97" s="1" t="s">
        <v>708</v>
      </c>
      <c r="I97" s="91">
        <f>I99/I96</f>
        <v>869.8313985931344</v>
      </c>
    </row>
    <row r="98" spans="8:9">
      <c r="H98" s="1" t="s">
        <v>709</v>
      </c>
      <c r="I98" s="91">
        <f>I100/I96</f>
        <v>869.8313985931344</v>
      </c>
    </row>
    <row r="99" spans="8:9">
      <c r="H99" s="1" t="s">
        <v>706</v>
      </c>
      <c r="I99" s="91">
        <f>I100</f>
        <v>30913.807905999995</v>
      </c>
    </row>
    <row r="100" spans="8:9">
      <c r="H100" s="1" t="s">
        <v>707</v>
      </c>
      <c r="I100" s="91">
        <f>J92*I95</f>
        <v>30913.807905999995</v>
      </c>
    </row>
  </sheetData>
  <mergeCells count="70">
    <mergeCell ref="F33:G33"/>
    <mergeCell ref="F34:G34"/>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5:G85"/>
    <mergeCell ref="F86:G86"/>
    <mergeCell ref="F87:G87"/>
    <mergeCell ref="F80:G80"/>
    <mergeCell ref="F81:G81"/>
    <mergeCell ref="F82:G82"/>
    <mergeCell ref="F83:G83"/>
    <mergeCell ref="F84:G8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8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472</v>
      </c>
      <c r="O1" t="s">
        <v>144</v>
      </c>
      <c r="T1" t="s">
        <v>255</v>
      </c>
      <c r="U1">
        <v>1294.31</v>
      </c>
    </row>
    <row r="2" spans="1:21" ht="15.75">
      <c r="A2" s="114"/>
      <c r="B2" s="124" t="s">
        <v>134</v>
      </c>
      <c r="C2" s="120"/>
      <c r="D2" s="120"/>
      <c r="E2" s="120"/>
      <c r="F2" s="120"/>
      <c r="G2" s="120"/>
      <c r="H2" s="120"/>
      <c r="I2" s="125" t="s">
        <v>140</v>
      </c>
      <c r="J2" s="115"/>
      <c r="T2" t="s">
        <v>184</v>
      </c>
      <c r="U2">
        <v>38.83</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1333.1399999999999</v>
      </c>
    </row>
    <row r="5" spans="1:21">
      <c r="A5" s="114"/>
      <c r="B5" s="121" t="s">
        <v>137</v>
      </c>
      <c r="C5" s="120"/>
      <c r="D5" s="120"/>
      <c r="E5" s="120"/>
      <c r="F5" s="120"/>
      <c r="G5" s="120"/>
      <c r="H5" s="120"/>
      <c r="I5" s="120"/>
      <c r="J5" s="115"/>
      <c r="S5" t="s">
        <v>807</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712</v>
      </c>
      <c r="C10" s="120"/>
      <c r="D10" s="120"/>
      <c r="E10" s="115"/>
      <c r="F10" s="116"/>
      <c r="G10" s="116" t="s">
        <v>712</v>
      </c>
      <c r="H10" s="120"/>
      <c r="I10" s="142"/>
      <c r="J10" s="115"/>
    </row>
    <row r="11" spans="1:21">
      <c r="A11" s="114"/>
      <c r="B11" s="114" t="s">
        <v>713</v>
      </c>
      <c r="C11" s="120"/>
      <c r="D11" s="120"/>
      <c r="E11" s="115"/>
      <c r="F11" s="116"/>
      <c r="G11" s="116" t="s">
        <v>713</v>
      </c>
      <c r="H11" s="120"/>
      <c r="I11" s="143"/>
      <c r="J11" s="115"/>
    </row>
    <row r="12" spans="1:21">
      <c r="A12" s="114"/>
      <c r="B12" s="114" t="s">
        <v>714</v>
      </c>
      <c r="C12" s="120"/>
      <c r="D12" s="120"/>
      <c r="E12" s="115"/>
      <c r="F12" s="116"/>
      <c r="G12" s="116" t="s">
        <v>714</v>
      </c>
      <c r="H12" s="120"/>
      <c r="I12" s="120"/>
      <c r="J12" s="115"/>
    </row>
    <row r="13" spans="1:21">
      <c r="A13" s="114"/>
      <c r="B13" s="114" t="s">
        <v>190</v>
      </c>
      <c r="C13" s="120"/>
      <c r="D13" s="120"/>
      <c r="E13" s="115"/>
      <c r="F13" s="116"/>
      <c r="G13" s="116" t="s">
        <v>190</v>
      </c>
      <c r="H13" s="120"/>
      <c r="I13" s="99" t="s">
        <v>11</v>
      </c>
      <c r="J13" s="115"/>
    </row>
    <row r="14" spans="1:21">
      <c r="A14" s="114"/>
      <c r="B14" s="114"/>
      <c r="C14" s="120"/>
      <c r="D14" s="120"/>
      <c r="E14" s="115"/>
      <c r="F14" s="116"/>
      <c r="G14" s="116" t="s">
        <v>6</v>
      </c>
      <c r="H14" s="120"/>
      <c r="I14" s="144">
        <v>45183</v>
      </c>
      <c r="J14" s="115"/>
    </row>
    <row r="15" spans="1:21">
      <c r="A15" s="114"/>
      <c r="B15" s="6" t="s">
        <v>6</v>
      </c>
      <c r="C15" s="7"/>
      <c r="D15" s="7"/>
      <c r="E15" s="8"/>
      <c r="F15" s="116"/>
      <c r="G15" s="9"/>
      <c r="H15" s="120"/>
      <c r="I15" s="145"/>
      <c r="J15" s="115"/>
    </row>
    <row r="16" spans="1:21">
      <c r="A16" s="114"/>
      <c r="B16" s="120"/>
      <c r="C16" s="120"/>
      <c r="D16" s="120"/>
      <c r="E16" s="120"/>
      <c r="F16" s="120"/>
      <c r="G16" s="120"/>
      <c r="H16" s="123" t="s">
        <v>142</v>
      </c>
      <c r="I16" s="129">
        <v>39978</v>
      </c>
      <c r="J16" s="115"/>
    </row>
    <row r="17" spans="1:16">
      <c r="A17" s="114"/>
      <c r="B17" s="120" t="s">
        <v>715</v>
      </c>
      <c r="C17" s="120"/>
      <c r="D17" s="120"/>
      <c r="E17" s="120"/>
      <c r="F17" s="120"/>
      <c r="G17" s="120"/>
      <c r="H17" s="123" t="s">
        <v>143</v>
      </c>
      <c r="I17" s="129"/>
      <c r="J17" s="115"/>
    </row>
    <row r="18" spans="1:16" ht="18">
      <c r="A18" s="114"/>
      <c r="B18" s="120" t="s">
        <v>716</v>
      </c>
      <c r="C18" s="120"/>
      <c r="D18" s="120"/>
      <c r="E18" s="120"/>
      <c r="F18" s="120"/>
      <c r="G18" s="120"/>
      <c r="H18" s="122" t="s">
        <v>258</v>
      </c>
      <c r="I18" s="104" t="s">
        <v>166</v>
      </c>
      <c r="J18" s="115"/>
    </row>
    <row r="19" spans="1:16">
      <c r="A19" s="114"/>
      <c r="B19" s="120"/>
      <c r="C19" s="120"/>
      <c r="D19" s="120"/>
      <c r="E19" s="120"/>
      <c r="F19" s="120"/>
      <c r="G19" s="120"/>
      <c r="H19" s="120"/>
      <c r="I19" s="120"/>
      <c r="J19" s="115"/>
      <c r="P19">
        <v>45183</v>
      </c>
    </row>
    <row r="20" spans="1:16">
      <c r="A20" s="114"/>
      <c r="B20" s="100" t="s">
        <v>198</v>
      </c>
      <c r="C20" s="100" t="s">
        <v>199</v>
      </c>
      <c r="D20" s="117" t="s">
        <v>200</v>
      </c>
      <c r="E20" s="146" t="s">
        <v>201</v>
      </c>
      <c r="F20" s="147"/>
      <c r="G20" s="100" t="s">
        <v>169</v>
      </c>
      <c r="H20" s="100" t="s">
        <v>202</v>
      </c>
      <c r="I20" s="100" t="s">
        <v>21</v>
      </c>
      <c r="J20" s="115"/>
    </row>
    <row r="21" spans="1:16">
      <c r="A21" s="114"/>
      <c r="B21" s="105"/>
      <c r="C21" s="105"/>
      <c r="D21" s="106"/>
      <c r="E21" s="148"/>
      <c r="F21" s="149"/>
      <c r="G21" s="105" t="s">
        <v>141</v>
      </c>
      <c r="H21" s="105"/>
      <c r="I21" s="105"/>
      <c r="J21" s="115"/>
    </row>
    <row r="22" spans="1:16" ht="108">
      <c r="A22" s="114"/>
      <c r="B22" s="107">
        <v>100</v>
      </c>
      <c r="C22" s="10" t="s">
        <v>104</v>
      </c>
      <c r="D22" s="118" t="s">
        <v>25</v>
      </c>
      <c r="E22" s="136"/>
      <c r="F22" s="137"/>
      <c r="G22" s="11" t="s">
        <v>717</v>
      </c>
      <c r="H22" s="14">
        <v>0.23</v>
      </c>
      <c r="I22" s="109">
        <f t="shared" ref="I22:I53" si="0">H22*B22</f>
        <v>23</v>
      </c>
      <c r="J22" s="115"/>
    </row>
    <row r="23" spans="1:16" ht="108">
      <c r="A23" s="114"/>
      <c r="B23" s="107">
        <v>40</v>
      </c>
      <c r="C23" s="10" t="s">
        <v>104</v>
      </c>
      <c r="D23" s="118" t="s">
        <v>67</v>
      </c>
      <c r="E23" s="136"/>
      <c r="F23" s="137"/>
      <c r="G23" s="11" t="s">
        <v>717</v>
      </c>
      <c r="H23" s="14">
        <v>0.23</v>
      </c>
      <c r="I23" s="109">
        <f t="shared" si="0"/>
        <v>9.2000000000000011</v>
      </c>
      <c r="J23" s="115"/>
    </row>
    <row r="24" spans="1:16" ht="156">
      <c r="A24" s="114"/>
      <c r="B24" s="107">
        <v>14</v>
      </c>
      <c r="C24" s="10" t="s">
        <v>100</v>
      </c>
      <c r="D24" s="118" t="s">
        <v>718</v>
      </c>
      <c r="E24" s="136" t="s">
        <v>107</v>
      </c>
      <c r="F24" s="137"/>
      <c r="G24" s="11" t="s">
        <v>719</v>
      </c>
      <c r="H24" s="14">
        <v>1.48</v>
      </c>
      <c r="I24" s="109">
        <f t="shared" si="0"/>
        <v>20.72</v>
      </c>
      <c r="J24" s="115"/>
    </row>
    <row r="25" spans="1:16" ht="132">
      <c r="A25" s="114"/>
      <c r="B25" s="107">
        <v>1</v>
      </c>
      <c r="C25" s="10" t="s">
        <v>710</v>
      </c>
      <c r="D25" s="118" t="s">
        <v>25</v>
      </c>
      <c r="E25" s="136"/>
      <c r="F25" s="137"/>
      <c r="G25" s="11" t="s">
        <v>711</v>
      </c>
      <c r="H25" s="14">
        <v>22.77</v>
      </c>
      <c r="I25" s="109">
        <f t="shared" si="0"/>
        <v>22.77</v>
      </c>
      <c r="J25" s="115"/>
    </row>
    <row r="26" spans="1:16" ht="144">
      <c r="A26" s="114"/>
      <c r="B26" s="107">
        <v>1</v>
      </c>
      <c r="C26" s="10" t="s">
        <v>720</v>
      </c>
      <c r="D26" s="118" t="s">
        <v>25</v>
      </c>
      <c r="E26" s="136" t="s">
        <v>272</v>
      </c>
      <c r="F26" s="137"/>
      <c r="G26" s="11" t="s">
        <v>721</v>
      </c>
      <c r="H26" s="14">
        <v>39.89</v>
      </c>
      <c r="I26" s="109">
        <f t="shared" si="0"/>
        <v>39.89</v>
      </c>
      <c r="J26" s="115"/>
    </row>
    <row r="27" spans="1:16" ht="120">
      <c r="A27" s="114"/>
      <c r="B27" s="107">
        <v>30</v>
      </c>
      <c r="C27" s="10" t="s">
        <v>619</v>
      </c>
      <c r="D27" s="118" t="s">
        <v>26</v>
      </c>
      <c r="E27" s="136" t="s">
        <v>107</v>
      </c>
      <c r="F27" s="137"/>
      <c r="G27" s="11" t="s">
        <v>621</v>
      </c>
      <c r="H27" s="14">
        <v>1.1200000000000001</v>
      </c>
      <c r="I27" s="109">
        <f t="shared" si="0"/>
        <v>33.6</v>
      </c>
      <c r="J27" s="115"/>
    </row>
    <row r="28" spans="1:16" ht="120">
      <c r="A28" s="114"/>
      <c r="B28" s="107">
        <v>20</v>
      </c>
      <c r="C28" s="10" t="s">
        <v>619</v>
      </c>
      <c r="D28" s="118" t="s">
        <v>27</v>
      </c>
      <c r="E28" s="136" t="s">
        <v>107</v>
      </c>
      <c r="F28" s="137"/>
      <c r="G28" s="11" t="s">
        <v>621</v>
      </c>
      <c r="H28" s="14">
        <v>1.1200000000000001</v>
      </c>
      <c r="I28" s="109">
        <f t="shared" si="0"/>
        <v>22.400000000000002</v>
      </c>
      <c r="J28" s="115"/>
    </row>
    <row r="29" spans="1:16" ht="132">
      <c r="A29" s="114"/>
      <c r="B29" s="107">
        <v>10</v>
      </c>
      <c r="C29" s="10" t="s">
        <v>722</v>
      </c>
      <c r="D29" s="118"/>
      <c r="E29" s="136"/>
      <c r="F29" s="137"/>
      <c r="G29" s="11" t="s">
        <v>723</v>
      </c>
      <c r="H29" s="14">
        <v>1.28</v>
      </c>
      <c r="I29" s="109">
        <f t="shared" si="0"/>
        <v>12.8</v>
      </c>
      <c r="J29" s="115"/>
    </row>
    <row r="30" spans="1:16" ht="108">
      <c r="A30" s="114"/>
      <c r="B30" s="107">
        <v>10</v>
      </c>
      <c r="C30" s="10" t="s">
        <v>724</v>
      </c>
      <c r="D30" s="118"/>
      <c r="E30" s="136"/>
      <c r="F30" s="137"/>
      <c r="G30" s="11" t="s">
        <v>725</v>
      </c>
      <c r="H30" s="14">
        <v>1.28</v>
      </c>
      <c r="I30" s="109">
        <f t="shared" si="0"/>
        <v>12.8</v>
      </c>
      <c r="J30" s="115"/>
    </row>
    <row r="31" spans="1:16" ht="108">
      <c r="A31" s="114"/>
      <c r="B31" s="107">
        <v>10</v>
      </c>
      <c r="C31" s="10" t="s">
        <v>726</v>
      </c>
      <c r="D31" s="118"/>
      <c r="E31" s="136"/>
      <c r="F31" s="137"/>
      <c r="G31" s="11" t="s">
        <v>727</v>
      </c>
      <c r="H31" s="14">
        <v>1.07</v>
      </c>
      <c r="I31" s="109">
        <f t="shared" si="0"/>
        <v>10.700000000000001</v>
      </c>
      <c r="J31" s="115"/>
    </row>
    <row r="32" spans="1:16" ht="108">
      <c r="A32" s="114"/>
      <c r="B32" s="107">
        <v>10</v>
      </c>
      <c r="C32" s="10" t="s">
        <v>728</v>
      </c>
      <c r="D32" s="118"/>
      <c r="E32" s="136"/>
      <c r="F32" s="137"/>
      <c r="G32" s="11" t="s">
        <v>729</v>
      </c>
      <c r="H32" s="14">
        <v>1.07</v>
      </c>
      <c r="I32" s="109">
        <f t="shared" si="0"/>
        <v>10.700000000000001</v>
      </c>
      <c r="J32" s="115"/>
    </row>
    <row r="33" spans="1:10" ht="216">
      <c r="A33" s="114"/>
      <c r="B33" s="107">
        <v>4</v>
      </c>
      <c r="C33" s="10" t="s">
        <v>730</v>
      </c>
      <c r="D33" s="118" t="s">
        <v>731</v>
      </c>
      <c r="E33" s="136" t="s">
        <v>107</v>
      </c>
      <c r="F33" s="137"/>
      <c r="G33" s="11" t="s">
        <v>732</v>
      </c>
      <c r="H33" s="14">
        <v>4.18</v>
      </c>
      <c r="I33" s="109">
        <f t="shared" si="0"/>
        <v>16.72</v>
      </c>
      <c r="J33" s="115"/>
    </row>
    <row r="34" spans="1:10" ht="84">
      <c r="A34" s="114"/>
      <c r="B34" s="107">
        <v>6</v>
      </c>
      <c r="C34" s="10" t="s">
        <v>733</v>
      </c>
      <c r="D34" s="118" t="s">
        <v>734</v>
      </c>
      <c r="E34" s="136" t="s">
        <v>273</v>
      </c>
      <c r="F34" s="137"/>
      <c r="G34" s="11" t="s">
        <v>735</v>
      </c>
      <c r="H34" s="14">
        <v>3.26</v>
      </c>
      <c r="I34" s="109">
        <f t="shared" si="0"/>
        <v>19.559999999999999</v>
      </c>
      <c r="J34" s="115"/>
    </row>
    <row r="35" spans="1:10" ht="84">
      <c r="A35" s="114"/>
      <c r="B35" s="107">
        <v>4</v>
      </c>
      <c r="C35" s="10" t="s">
        <v>733</v>
      </c>
      <c r="D35" s="118" t="s">
        <v>736</v>
      </c>
      <c r="E35" s="136" t="s">
        <v>272</v>
      </c>
      <c r="F35" s="137"/>
      <c r="G35" s="11" t="s">
        <v>735</v>
      </c>
      <c r="H35" s="14">
        <v>3.69</v>
      </c>
      <c r="I35" s="109">
        <f t="shared" si="0"/>
        <v>14.76</v>
      </c>
      <c r="J35" s="115"/>
    </row>
    <row r="36" spans="1:10" ht="84">
      <c r="A36" s="114"/>
      <c r="B36" s="107">
        <v>4</v>
      </c>
      <c r="C36" s="10" t="s">
        <v>733</v>
      </c>
      <c r="D36" s="118" t="s">
        <v>737</v>
      </c>
      <c r="E36" s="136" t="s">
        <v>273</v>
      </c>
      <c r="F36" s="137"/>
      <c r="G36" s="11" t="s">
        <v>735</v>
      </c>
      <c r="H36" s="14">
        <v>5.18</v>
      </c>
      <c r="I36" s="109">
        <f t="shared" si="0"/>
        <v>20.72</v>
      </c>
      <c r="J36" s="115"/>
    </row>
    <row r="37" spans="1:10" ht="204">
      <c r="A37" s="114"/>
      <c r="B37" s="107">
        <v>2</v>
      </c>
      <c r="C37" s="10" t="s">
        <v>738</v>
      </c>
      <c r="D37" s="118" t="s">
        <v>736</v>
      </c>
      <c r="E37" s="136" t="s">
        <v>273</v>
      </c>
      <c r="F37" s="137"/>
      <c r="G37" s="11" t="s">
        <v>739</v>
      </c>
      <c r="H37" s="14">
        <v>2.5499999999999998</v>
      </c>
      <c r="I37" s="109">
        <f t="shared" si="0"/>
        <v>5.0999999999999996</v>
      </c>
      <c r="J37" s="115"/>
    </row>
    <row r="38" spans="1:10" ht="204">
      <c r="A38" s="114"/>
      <c r="B38" s="107">
        <v>2</v>
      </c>
      <c r="C38" s="10" t="s">
        <v>738</v>
      </c>
      <c r="D38" s="118" t="s">
        <v>736</v>
      </c>
      <c r="E38" s="136" t="s">
        <v>272</v>
      </c>
      <c r="F38" s="137"/>
      <c r="G38" s="11" t="s">
        <v>739</v>
      </c>
      <c r="H38" s="14">
        <v>2.5499999999999998</v>
      </c>
      <c r="I38" s="109">
        <f t="shared" si="0"/>
        <v>5.0999999999999996</v>
      </c>
      <c r="J38" s="115"/>
    </row>
    <row r="39" spans="1:10" ht="204">
      <c r="A39" s="114"/>
      <c r="B39" s="107">
        <v>2</v>
      </c>
      <c r="C39" s="10" t="s">
        <v>738</v>
      </c>
      <c r="D39" s="118" t="s">
        <v>740</v>
      </c>
      <c r="E39" s="136" t="s">
        <v>273</v>
      </c>
      <c r="F39" s="137"/>
      <c r="G39" s="11" t="s">
        <v>739</v>
      </c>
      <c r="H39" s="14">
        <v>2.68</v>
      </c>
      <c r="I39" s="109">
        <f t="shared" si="0"/>
        <v>5.36</v>
      </c>
      <c r="J39" s="115"/>
    </row>
    <row r="40" spans="1:10" ht="204">
      <c r="A40" s="114"/>
      <c r="B40" s="107">
        <v>2</v>
      </c>
      <c r="C40" s="10" t="s">
        <v>738</v>
      </c>
      <c r="D40" s="118" t="s">
        <v>740</v>
      </c>
      <c r="E40" s="136" t="s">
        <v>272</v>
      </c>
      <c r="F40" s="137"/>
      <c r="G40" s="11" t="s">
        <v>739</v>
      </c>
      <c r="H40" s="14">
        <v>2.68</v>
      </c>
      <c r="I40" s="109">
        <f t="shared" si="0"/>
        <v>5.36</v>
      </c>
      <c r="J40" s="115"/>
    </row>
    <row r="41" spans="1:10" ht="204">
      <c r="A41" s="114"/>
      <c r="B41" s="107">
        <v>2</v>
      </c>
      <c r="C41" s="10" t="s">
        <v>738</v>
      </c>
      <c r="D41" s="118" t="s">
        <v>731</v>
      </c>
      <c r="E41" s="136" t="s">
        <v>273</v>
      </c>
      <c r="F41" s="137"/>
      <c r="G41" s="11" t="s">
        <v>739</v>
      </c>
      <c r="H41" s="14">
        <v>3.32</v>
      </c>
      <c r="I41" s="109">
        <f t="shared" si="0"/>
        <v>6.64</v>
      </c>
      <c r="J41" s="115"/>
    </row>
    <row r="42" spans="1:10" ht="204">
      <c r="A42" s="114"/>
      <c r="B42" s="107">
        <v>2</v>
      </c>
      <c r="C42" s="10" t="s">
        <v>738</v>
      </c>
      <c r="D42" s="118" t="s">
        <v>731</v>
      </c>
      <c r="E42" s="136" t="s">
        <v>272</v>
      </c>
      <c r="F42" s="137"/>
      <c r="G42" s="11" t="s">
        <v>739</v>
      </c>
      <c r="H42" s="14">
        <v>3.32</v>
      </c>
      <c r="I42" s="109">
        <f t="shared" si="0"/>
        <v>6.64</v>
      </c>
      <c r="J42" s="115"/>
    </row>
    <row r="43" spans="1:10" ht="204">
      <c r="A43" s="114"/>
      <c r="B43" s="107">
        <v>4</v>
      </c>
      <c r="C43" s="10" t="s">
        <v>738</v>
      </c>
      <c r="D43" s="118" t="s">
        <v>741</v>
      </c>
      <c r="E43" s="136" t="s">
        <v>272</v>
      </c>
      <c r="F43" s="137"/>
      <c r="G43" s="11" t="s">
        <v>739</v>
      </c>
      <c r="H43" s="14">
        <v>5.1100000000000003</v>
      </c>
      <c r="I43" s="109">
        <f t="shared" si="0"/>
        <v>20.440000000000001</v>
      </c>
      <c r="J43" s="115"/>
    </row>
    <row r="44" spans="1:10" ht="204">
      <c r="A44" s="114"/>
      <c r="B44" s="107">
        <v>2</v>
      </c>
      <c r="C44" s="10" t="s">
        <v>738</v>
      </c>
      <c r="D44" s="118" t="s">
        <v>742</v>
      </c>
      <c r="E44" s="136" t="s">
        <v>272</v>
      </c>
      <c r="F44" s="137"/>
      <c r="G44" s="11" t="s">
        <v>739</v>
      </c>
      <c r="H44" s="14">
        <v>5.62</v>
      </c>
      <c r="I44" s="109">
        <f t="shared" si="0"/>
        <v>11.24</v>
      </c>
      <c r="J44" s="115"/>
    </row>
    <row r="45" spans="1:10" ht="96">
      <c r="A45" s="114"/>
      <c r="B45" s="107">
        <v>2</v>
      </c>
      <c r="C45" s="10" t="s">
        <v>743</v>
      </c>
      <c r="D45" s="118" t="s">
        <v>736</v>
      </c>
      <c r="E45" s="136"/>
      <c r="F45" s="137"/>
      <c r="G45" s="11" t="s">
        <v>744</v>
      </c>
      <c r="H45" s="14">
        <v>3.83</v>
      </c>
      <c r="I45" s="109">
        <f t="shared" si="0"/>
        <v>7.66</v>
      </c>
      <c r="J45" s="115"/>
    </row>
    <row r="46" spans="1:10" ht="96">
      <c r="A46" s="114"/>
      <c r="B46" s="107">
        <v>2</v>
      </c>
      <c r="C46" s="10" t="s">
        <v>743</v>
      </c>
      <c r="D46" s="118" t="s">
        <v>740</v>
      </c>
      <c r="E46" s="136"/>
      <c r="F46" s="137"/>
      <c r="G46" s="11" t="s">
        <v>744</v>
      </c>
      <c r="H46" s="14">
        <v>4.04</v>
      </c>
      <c r="I46" s="109">
        <f t="shared" si="0"/>
        <v>8.08</v>
      </c>
      <c r="J46" s="115"/>
    </row>
    <row r="47" spans="1:10" ht="96">
      <c r="A47" s="114"/>
      <c r="B47" s="107">
        <v>2</v>
      </c>
      <c r="C47" s="10" t="s">
        <v>743</v>
      </c>
      <c r="D47" s="118" t="s">
        <v>745</v>
      </c>
      <c r="E47" s="136"/>
      <c r="F47" s="137"/>
      <c r="G47" s="11" t="s">
        <v>744</v>
      </c>
      <c r="H47" s="14">
        <v>4.25</v>
      </c>
      <c r="I47" s="109">
        <f t="shared" si="0"/>
        <v>8.5</v>
      </c>
      <c r="J47" s="115"/>
    </row>
    <row r="48" spans="1:10" ht="96">
      <c r="A48" s="114"/>
      <c r="B48" s="107">
        <v>2</v>
      </c>
      <c r="C48" s="10" t="s">
        <v>743</v>
      </c>
      <c r="D48" s="118" t="s">
        <v>731</v>
      </c>
      <c r="E48" s="136"/>
      <c r="F48" s="137"/>
      <c r="G48" s="11" t="s">
        <v>744</v>
      </c>
      <c r="H48" s="14">
        <v>4.54</v>
      </c>
      <c r="I48" s="109">
        <f t="shared" si="0"/>
        <v>9.08</v>
      </c>
      <c r="J48" s="115"/>
    </row>
    <row r="49" spans="1:10" ht="96">
      <c r="A49" s="114"/>
      <c r="B49" s="107">
        <v>2</v>
      </c>
      <c r="C49" s="10" t="s">
        <v>743</v>
      </c>
      <c r="D49" s="118" t="s">
        <v>746</v>
      </c>
      <c r="E49" s="136"/>
      <c r="F49" s="137"/>
      <c r="G49" s="11" t="s">
        <v>744</v>
      </c>
      <c r="H49" s="14">
        <v>4.8899999999999997</v>
      </c>
      <c r="I49" s="109">
        <f t="shared" si="0"/>
        <v>9.7799999999999994</v>
      </c>
      <c r="J49" s="115"/>
    </row>
    <row r="50" spans="1:10" ht="96">
      <c r="A50" s="114"/>
      <c r="B50" s="107">
        <v>1</v>
      </c>
      <c r="C50" s="10" t="s">
        <v>68</v>
      </c>
      <c r="D50" s="118" t="s">
        <v>651</v>
      </c>
      <c r="E50" s="136" t="s">
        <v>273</v>
      </c>
      <c r="F50" s="137"/>
      <c r="G50" s="11" t="s">
        <v>747</v>
      </c>
      <c r="H50" s="14">
        <v>2.76</v>
      </c>
      <c r="I50" s="109">
        <f t="shared" si="0"/>
        <v>2.76</v>
      </c>
      <c r="J50" s="115"/>
    </row>
    <row r="51" spans="1:10" ht="96">
      <c r="A51" s="114"/>
      <c r="B51" s="107">
        <v>4</v>
      </c>
      <c r="C51" s="10" t="s">
        <v>68</v>
      </c>
      <c r="D51" s="118" t="s">
        <v>651</v>
      </c>
      <c r="E51" s="136" t="s">
        <v>272</v>
      </c>
      <c r="F51" s="137"/>
      <c r="G51" s="11" t="s">
        <v>747</v>
      </c>
      <c r="H51" s="14">
        <v>2.76</v>
      </c>
      <c r="I51" s="109">
        <f t="shared" si="0"/>
        <v>11.04</v>
      </c>
      <c r="J51" s="115"/>
    </row>
    <row r="52" spans="1:10" ht="96">
      <c r="A52" s="114"/>
      <c r="B52" s="107">
        <v>6</v>
      </c>
      <c r="C52" s="10" t="s">
        <v>68</v>
      </c>
      <c r="D52" s="118" t="s">
        <v>25</v>
      </c>
      <c r="E52" s="136" t="s">
        <v>272</v>
      </c>
      <c r="F52" s="137"/>
      <c r="G52" s="11" t="s">
        <v>747</v>
      </c>
      <c r="H52" s="14">
        <v>2.76</v>
      </c>
      <c r="I52" s="109">
        <f t="shared" si="0"/>
        <v>16.559999999999999</v>
      </c>
      <c r="J52" s="115"/>
    </row>
    <row r="53" spans="1:10" ht="96">
      <c r="A53" s="114"/>
      <c r="B53" s="107">
        <v>2</v>
      </c>
      <c r="C53" s="10" t="s">
        <v>68</v>
      </c>
      <c r="D53" s="118" t="s">
        <v>26</v>
      </c>
      <c r="E53" s="136" t="s">
        <v>272</v>
      </c>
      <c r="F53" s="137"/>
      <c r="G53" s="11" t="s">
        <v>747</v>
      </c>
      <c r="H53" s="14">
        <v>2.76</v>
      </c>
      <c r="I53" s="109">
        <f t="shared" si="0"/>
        <v>5.52</v>
      </c>
      <c r="J53" s="115"/>
    </row>
    <row r="54" spans="1:10" ht="96">
      <c r="A54" s="114"/>
      <c r="B54" s="107">
        <v>3</v>
      </c>
      <c r="C54" s="10" t="s">
        <v>68</v>
      </c>
      <c r="D54" s="118" t="s">
        <v>90</v>
      </c>
      <c r="E54" s="136" t="s">
        <v>273</v>
      </c>
      <c r="F54" s="137"/>
      <c r="G54" s="11" t="s">
        <v>747</v>
      </c>
      <c r="H54" s="14">
        <v>2.76</v>
      </c>
      <c r="I54" s="109">
        <f t="shared" ref="I54:I85" si="1">H54*B54</f>
        <v>8.2799999999999994</v>
      </c>
      <c r="J54" s="115"/>
    </row>
    <row r="55" spans="1:10" ht="96">
      <c r="A55" s="114"/>
      <c r="B55" s="107">
        <v>3</v>
      </c>
      <c r="C55" s="10" t="s">
        <v>68</v>
      </c>
      <c r="D55" s="118" t="s">
        <v>90</v>
      </c>
      <c r="E55" s="136" t="s">
        <v>272</v>
      </c>
      <c r="F55" s="137"/>
      <c r="G55" s="11" t="s">
        <v>747</v>
      </c>
      <c r="H55" s="14">
        <v>2.76</v>
      </c>
      <c r="I55" s="109">
        <f t="shared" si="1"/>
        <v>8.2799999999999994</v>
      </c>
      <c r="J55" s="115"/>
    </row>
    <row r="56" spans="1:10" ht="108">
      <c r="A56" s="114"/>
      <c r="B56" s="107">
        <v>25</v>
      </c>
      <c r="C56" s="10" t="s">
        <v>748</v>
      </c>
      <c r="D56" s="118" t="s">
        <v>25</v>
      </c>
      <c r="E56" s="136"/>
      <c r="F56" s="137"/>
      <c r="G56" s="11" t="s">
        <v>749</v>
      </c>
      <c r="H56" s="14">
        <v>0.34</v>
      </c>
      <c r="I56" s="109">
        <f t="shared" si="1"/>
        <v>8.5</v>
      </c>
      <c r="J56" s="115"/>
    </row>
    <row r="57" spans="1:10" ht="108">
      <c r="A57" s="114"/>
      <c r="B57" s="107">
        <v>6</v>
      </c>
      <c r="C57" s="10" t="s">
        <v>750</v>
      </c>
      <c r="D57" s="118" t="s">
        <v>25</v>
      </c>
      <c r="E57" s="136" t="s">
        <v>271</v>
      </c>
      <c r="F57" s="137"/>
      <c r="G57" s="11" t="s">
        <v>751</v>
      </c>
      <c r="H57" s="14">
        <v>0.84</v>
      </c>
      <c r="I57" s="109">
        <f t="shared" si="1"/>
        <v>5.04</v>
      </c>
      <c r="J57" s="115"/>
    </row>
    <row r="58" spans="1:10" ht="108">
      <c r="A58" s="114"/>
      <c r="B58" s="107">
        <v>6</v>
      </c>
      <c r="C58" s="10" t="s">
        <v>98</v>
      </c>
      <c r="D58" s="118" t="s">
        <v>23</v>
      </c>
      <c r="E58" s="136" t="s">
        <v>272</v>
      </c>
      <c r="F58" s="137"/>
      <c r="G58" s="11" t="s">
        <v>752</v>
      </c>
      <c r="H58" s="14">
        <v>0.84</v>
      </c>
      <c r="I58" s="109">
        <f t="shared" si="1"/>
        <v>5.04</v>
      </c>
      <c r="J58" s="115"/>
    </row>
    <row r="59" spans="1:10" ht="108">
      <c r="A59" s="114"/>
      <c r="B59" s="107">
        <v>4</v>
      </c>
      <c r="C59" s="10" t="s">
        <v>98</v>
      </c>
      <c r="D59" s="118" t="s">
        <v>25</v>
      </c>
      <c r="E59" s="136" t="s">
        <v>271</v>
      </c>
      <c r="F59" s="137"/>
      <c r="G59" s="11" t="s">
        <v>752</v>
      </c>
      <c r="H59" s="14">
        <v>0.84</v>
      </c>
      <c r="I59" s="109">
        <f t="shared" si="1"/>
        <v>3.36</v>
      </c>
      <c r="J59" s="115"/>
    </row>
    <row r="60" spans="1:10" ht="108">
      <c r="A60" s="114"/>
      <c r="B60" s="107">
        <v>4</v>
      </c>
      <c r="C60" s="10" t="s">
        <v>98</v>
      </c>
      <c r="D60" s="118" t="s">
        <v>26</v>
      </c>
      <c r="E60" s="136" t="s">
        <v>271</v>
      </c>
      <c r="F60" s="137"/>
      <c r="G60" s="11" t="s">
        <v>752</v>
      </c>
      <c r="H60" s="14">
        <v>0.84</v>
      </c>
      <c r="I60" s="109">
        <f t="shared" si="1"/>
        <v>3.36</v>
      </c>
      <c r="J60" s="115"/>
    </row>
    <row r="61" spans="1:10" ht="216">
      <c r="A61" s="114"/>
      <c r="B61" s="107">
        <v>10</v>
      </c>
      <c r="C61" s="10" t="s">
        <v>753</v>
      </c>
      <c r="D61" s="118" t="s">
        <v>25</v>
      </c>
      <c r="E61" s="136" t="s">
        <v>239</v>
      </c>
      <c r="F61" s="137"/>
      <c r="G61" s="11" t="s">
        <v>754</v>
      </c>
      <c r="H61" s="14">
        <v>8.52</v>
      </c>
      <c r="I61" s="109">
        <f t="shared" si="1"/>
        <v>85.199999999999989</v>
      </c>
      <c r="J61" s="115"/>
    </row>
    <row r="62" spans="1:10" ht="216">
      <c r="A62" s="114"/>
      <c r="B62" s="107">
        <v>6</v>
      </c>
      <c r="C62" s="10" t="s">
        <v>753</v>
      </c>
      <c r="D62" s="118" t="s">
        <v>67</v>
      </c>
      <c r="E62" s="136" t="s">
        <v>239</v>
      </c>
      <c r="F62" s="137"/>
      <c r="G62" s="11" t="s">
        <v>754</v>
      </c>
      <c r="H62" s="14">
        <v>9.3800000000000008</v>
      </c>
      <c r="I62" s="109">
        <f t="shared" si="1"/>
        <v>56.28</v>
      </c>
      <c r="J62" s="115"/>
    </row>
    <row r="63" spans="1:10" ht="216">
      <c r="A63" s="114"/>
      <c r="B63" s="107">
        <v>6</v>
      </c>
      <c r="C63" s="10" t="s">
        <v>753</v>
      </c>
      <c r="D63" s="118" t="s">
        <v>26</v>
      </c>
      <c r="E63" s="136" t="s">
        <v>239</v>
      </c>
      <c r="F63" s="137"/>
      <c r="G63" s="11" t="s">
        <v>754</v>
      </c>
      <c r="H63" s="14">
        <v>9.9499999999999993</v>
      </c>
      <c r="I63" s="109">
        <f t="shared" si="1"/>
        <v>59.699999999999996</v>
      </c>
      <c r="J63" s="115"/>
    </row>
    <row r="64" spans="1:10" ht="252">
      <c r="A64" s="114"/>
      <c r="B64" s="107">
        <v>6</v>
      </c>
      <c r="C64" s="10" t="s">
        <v>755</v>
      </c>
      <c r="D64" s="118" t="s">
        <v>756</v>
      </c>
      <c r="E64" s="136"/>
      <c r="F64" s="137"/>
      <c r="G64" s="11" t="s">
        <v>757</v>
      </c>
      <c r="H64" s="14">
        <v>11.36</v>
      </c>
      <c r="I64" s="109">
        <f t="shared" si="1"/>
        <v>68.16</v>
      </c>
      <c r="J64" s="115"/>
    </row>
    <row r="65" spans="1:10" ht="252">
      <c r="A65" s="114"/>
      <c r="B65" s="107">
        <v>6</v>
      </c>
      <c r="C65" s="10" t="s">
        <v>755</v>
      </c>
      <c r="D65" s="118" t="s">
        <v>758</v>
      </c>
      <c r="E65" s="136"/>
      <c r="F65" s="137"/>
      <c r="G65" s="11" t="s">
        <v>757</v>
      </c>
      <c r="H65" s="14">
        <v>12.35</v>
      </c>
      <c r="I65" s="109">
        <f t="shared" si="1"/>
        <v>74.099999999999994</v>
      </c>
      <c r="J65" s="115"/>
    </row>
    <row r="66" spans="1:10" ht="228">
      <c r="A66" s="114"/>
      <c r="B66" s="107">
        <v>4</v>
      </c>
      <c r="C66" s="10" t="s">
        <v>759</v>
      </c>
      <c r="D66" s="118" t="s">
        <v>651</v>
      </c>
      <c r="E66" s="136" t="s">
        <v>760</v>
      </c>
      <c r="F66" s="137"/>
      <c r="G66" s="11" t="s">
        <v>761</v>
      </c>
      <c r="H66" s="14">
        <v>8.6199999999999992</v>
      </c>
      <c r="I66" s="109">
        <f t="shared" si="1"/>
        <v>34.479999999999997</v>
      </c>
      <c r="J66" s="115"/>
    </row>
    <row r="67" spans="1:10" ht="228">
      <c r="A67" s="114"/>
      <c r="B67" s="107">
        <v>5</v>
      </c>
      <c r="C67" s="10" t="s">
        <v>759</v>
      </c>
      <c r="D67" s="118" t="s">
        <v>67</v>
      </c>
      <c r="E67" s="136" t="s">
        <v>760</v>
      </c>
      <c r="F67" s="137"/>
      <c r="G67" s="11" t="s">
        <v>761</v>
      </c>
      <c r="H67" s="14">
        <v>9.8800000000000008</v>
      </c>
      <c r="I67" s="109">
        <f t="shared" si="1"/>
        <v>49.400000000000006</v>
      </c>
      <c r="J67" s="115"/>
    </row>
    <row r="68" spans="1:10" ht="108">
      <c r="A68" s="114"/>
      <c r="B68" s="107">
        <v>2</v>
      </c>
      <c r="C68" s="10" t="s">
        <v>762</v>
      </c>
      <c r="D68" s="118" t="s">
        <v>740</v>
      </c>
      <c r="E68" s="136" t="s">
        <v>272</v>
      </c>
      <c r="F68" s="137"/>
      <c r="G68" s="11" t="s">
        <v>763</v>
      </c>
      <c r="H68" s="14">
        <v>3.54</v>
      </c>
      <c r="I68" s="109">
        <f t="shared" si="1"/>
        <v>7.08</v>
      </c>
      <c r="J68" s="115"/>
    </row>
    <row r="69" spans="1:10" ht="108">
      <c r="A69" s="114"/>
      <c r="B69" s="107">
        <v>2</v>
      </c>
      <c r="C69" s="10" t="s">
        <v>762</v>
      </c>
      <c r="D69" s="118" t="s">
        <v>745</v>
      </c>
      <c r="E69" s="136" t="s">
        <v>272</v>
      </c>
      <c r="F69" s="137"/>
      <c r="G69" s="11" t="s">
        <v>763</v>
      </c>
      <c r="H69" s="14">
        <v>3.83</v>
      </c>
      <c r="I69" s="109">
        <f t="shared" si="1"/>
        <v>7.66</v>
      </c>
      <c r="J69" s="115"/>
    </row>
    <row r="70" spans="1:10" ht="108">
      <c r="A70" s="114"/>
      <c r="B70" s="107">
        <v>6</v>
      </c>
      <c r="C70" s="10" t="s">
        <v>762</v>
      </c>
      <c r="D70" s="118" t="s">
        <v>731</v>
      </c>
      <c r="E70" s="136" t="s">
        <v>273</v>
      </c>
      <c r="F70" s="137"/>
      <c r="G70" s="11" t="s">
        <v>763</v>
      </c>
      <c r="H70" s="14">
        <v>4.1100000000000003</v>
      </c>
      <c r="I70" s="109">
        <f t="shared" si="1"/>
        <v>24.660000000000004</v>
      </c>
      <c r="J70" s="115"/>
    </row>
    <row r="71" spans="1:10" ht="108">
      <c r="A71" s="114"/>
      <c r="B71" s="107">
        <v>2</v>
      </c>
      <c r="C71" s="10" t="s">
        <v>762</v>
      </c>
      <c r="D71" s="118" t="s">
        <v>731</v>
      </c>
      <c r="E71" s="136" t="s">
        <v>272</v>
      </c>
      <c r="F71" s="137"/>
      <c r="G71" s="11" t="s">
        <v>763</v>
      </c>
      <c r="H71" s="14">
        <v>4.1100000000000003</v>
      </c>
      <c r="I71" s="109">
        <f t="shared" si="1"/>
        <v>8.2200000000000006</v>
      </c>
      <c r="J71" s="115"/>
    </row>
    <row r="72" spans="1:10" ht="108">
      <c r="A72" s="114"/>
      <c r="B72" s="107">
        <v>4</v>
      </c>
      <c r="C72" s="10" t="s">
        <v>762</v>
      </c>
      <c r="D72" s="118" t="s">
        <v>746</v>
      </c>
      <c r="E72" s="136" t="s">
        <v>273</v>
      </c>
      <c r="F72" s="137"/>
      <c r="G72" s="11" t="s">
        <v>763</v>
      </c>
      <c r="H72" s="14">
        <v>4.4000000000000004</v>
      </c>
      <c r="I72" s="109">
        <f t="shared" si="1"/>
        <v>17.600000000000001</v>
      </c>
      <c r="J72" s="115"/>
    </row>
    <row r="73" spans="1:10" ht="108">
      <c r="A73" s="114"/>
      <c r="B73" s="107">
        <v>2</v>
      </c>
      <c r="C73" s="10" t="s">
        <v>762</v>
      </c>
      <c r="D73" s="118" t="s">
        <v>746</v>
      </c>
      <c r="E73" s="136" t="s">
        <v>272</v>
      </c>
      <c r="F73" s="137"/>
      <c r="G73" s="11" t="s">
        <v>763</v>
      </c>
      <c r="H73" s="14">
        <v>4.4000000000000004</v>
      </c>
      <c r="I73" s="109">
        <f t="shared" si="1"/>
        <v>8.8000000000000007</v>
      </c>
      <c r="J73" s="115"/>
    </row>
    <row r="74" spans="1:10" ht="108">
      <c r="A74" s="114"/>
      <c r="B74" s="107">
        <v>2</v>
      </c>
      <c r="C74" s="10" t="s">
        <v>762</v>
      </c>
      <c r="D74" s="118" t="s">
        <v>737</v>
      </c>
      <c r="E74" s="136" t="s">
        <v>272</v>
      </c>
      <c r="F74" s="137"/>
      <c r="G74" s="11" t="s">
        <v>763</v>
      </c>
      <c r="H74" s="14">
        <v>4.68</v>
      </c>
      <c r="I74" s="109">
        <f t="shared" si="1"/>
        <v>9.36</v>
      </c>
      <c r="J74" s="115"/>
    </row>
    <row r="75" spans="1:10" ht="108">
      <c r="A75" s="114"/>
      <c r="B75" s="107">
        <v>4</v>
      </c>
      <c r="C75" s="10" t="s">
        <v>762</v>
      </c>
      <c r="D75" s="118" t="s">
        <v>764</v>
      </c>
      <c r="E75" s="136" t="s">
        <v>273</v>
      </c>
      <c r="F75" s="137"/>
      <c r="G75" s="11" t="s">
        <v>763</v>
      </c>
      <c r="H75" s="14">
        <v>5.04</v>
      </c>
      <c r="I75" s="109">
        <f t="shared" si="1"/>
        <v>20.16</v>
      </c>
      <c r="J75" s="115"/>
    </row>
    <row r="76" spans="1:10" ht="108">
      <c r="A76" s="114"/>
      <c r="B76" s="107">
        <v>4</v>
      </c>
      <c r="C76" s="10" t="s">
        <v>762</v>
      </c>
      <c r="D76" s="118" t="s">
        <v>742</v>
      </c>
      <c r="E76" s="136" t="s">
        <v>273</v>
      </c>
      <c r="F76" s="137"/>
      <c r="G76" s="11" t="s">
        <v>763</v>
      </c>
      <c r="H76" s="14">
        <v>5.75</v>
      </c>
      <c r="I76" s="109">
        <f t="shared" si="1"/>
        <v>23</v>
      </c>
      <c r="J76" s="115"/>
    </row>
    <row r="77" spans="1:10" ht="204">
      <c r="A77" s="114"/>
      <c r="B77" s="107">
        <v>6</v>
      </c>
      <c r="C77" s="10" t="s">
        <v>765</v>
      </c>
      <c r="D77" s="118" t="s">
        <v>756</v>
      </c>
      <c r="E77" s="136"/>
      <c r="F77" s="137"/>
      <c r="G77" s="11" t="s">
        <v>766</v>
      </c>
      <c r="H77" s="14">
        <v>11.67</v>
      </c>
      <c r="I77" s="109">
        <f t="shared" si="1"/>
        <v>70.02</v>
      </c>
      <c r="J77" s="115"/>
    </row>
    <row r="78" spans="1:10" ht="204">
      <c r="A78" s="114"/>
      <c r="B78" s="107">
        <v>4</v>
      </c>
      <c r="C78" s="10" t="s">
        <v>765</v>
      </c>
      <c r="D78" s="118" t="s">
        <v>758</v>
      </c>
      <c r="E78" s="136"/>
      <c r="F78" s="137"/>
      <c r="G78" s="11" t="s">
        <v>766</v>
      </c>
      <c r="H78" s="14">
        <v>12.92</v>
      </c>
      <c r="I78" s="109">
        <f t="shared" si="1"/>
        <v>51.68</v>
      </c>
      <c r="J78" s="115"/>
    </row>
    <row r="79" spans="1:10" ht="144">
      <c r="A79" s="114"/>
      <c r="B79" s="107">
        <v>8</v>
      </c>
      <c r="C79" s="10" t="s">
        <v>767</v>
      </c>
      <c r="D79" s="118" t="s">
        <v>107</v>
      </c>
      <c r="E79" s="136"/>
      <c r="F79" s="137"/>
      <c r="G79" s="11" t="s">
        <v>768</v>
      </c>
      <c r="H79" s="14">
        <v>3.42</v>
      </c>
      <c r="I79" s="109">
        <f t="shared" si="1"/>
        <v>27.36</v>
      </c>
      <c r="J79" s="115"/>
    </row>
    <row r="80" spans="1:10" ht="144">
      <c r="A80" s="114"/>
      <c r="B80" s="107">
        <v>2</v>
      </c>
      <c r="C80" s="10" t="s">
        <v>767</v>
      </c>
      <c r="D80" s="118" t="s">
        <v>210</v>
      </c>
      <c r="E80" s="136"/>
      <c r="F80" s="137"/>
      <c r="G80" s="11" t="s">
        <v>768</v>
      </c>
      <c r="H80" s="14">
        <v>3.42</v>
      </c>
      <c r="I80" s="109">
        <f t="shared" si="1"/>
        <v>6.84</v>
      </c>
      <c r="J80" s="115"/>
    </row>
    <row r="81" spans="1:10" ht="144">
      <c r="A81" s="114"/>
      <c r="B81" s="107">
        <v>2</v>
      </c>
      <c r="C81" s="10" t="s">
        <v>767</v>
      </c>
      <c r="D81" s="118" t="s">
        <v>270</v>
      </c>
      <c r="E81" s="136"/>
      <c r="F81" s="137"/>
      <c r="G81" s="11" t="s">
        <v>768</v>
      </c>
      <c r="H81" s="14">
        <v>3.42</v>
      </c>
      <c r="I81" s="109">
        <f t="shared" si="1"/>
        <v>6.84</v>
      </c>
      <c r="J81" s="115"/>
    </row>
    <row r="82" spans="1:10" ht="144">
      <c r="A82" s="114"/>
      <c r="B82" s="107">
        <v>10</v>
      </c>
      <c r="C82" s="10" t="s">
        <v>769</v>
      </c>
      <c r="D82" s="118" t="s">
        <v>107</v>
      </c>
      <c r="E82" s="136"/>
      <c r="F82" s="137"/>
      <c r="G82" s="11" t="s">
        <v>770</v>
      </c>
      <c r="H82" s="14">
        <v>3.42</v>
      </c>
      <c r="I82" s="109">
        <f t="shared" si="1"/>
        <v>34.200000000000003</v>
      </c>
      <c r="J82" s="115"/>
    </row>
    <row r="83" spans="1:10" ht="144">
      <c r="A83" s="114"/>
      <c r="B83" s="107">
        <v>2</v>
      </c>
      <c r="C83" s="10" t="s">
        <v>769</v>
      </c>
      <c r="D83" s="118" t="s">
        <v>213</v>
      </c>
      <c r="E83" s="136"/>
      <c r="F83" s="137"/>
      <c r="G83" s="11" t="s">
        <v>770</v>
      </c>
      <c r="H83" s="14">
        <v>3.42</v>
      </c>
      <c r="I83" s="109">
        <f t="shared" si="1"/>
        <v>6.84</v>
      </c>
      <c r="J83" s="115"/>
    </row>
    <row r="84" spans="1:10" ht="144">
      <c r="A84" s="114"/>
      <c r="B84" s="107">
        <v>2</v>
      </c>
      <c r="C84" s="10" t="s">
        <v>769</v>
      </c>
      <c r="D84" s="118" t="s">
        <v>263</v>
      </c>
      <c r="E84" s="136"/>
      <c r="F84" s="137"/>
      <c r="G84" s="11" t="s">
        <v>770</v>
      </c>
      <c r="H84" s="14">
        <v>3.42</v>
      </c>
      <c r="I84" s="109">
        <f t="shared" si="1"/>
        <v>6.84</v>
      </c>
      <c r="J84" s="115"/>
    </row>
    <row r="85" spans="1:10" ht="144">
      <c r="A85" s="114"/>
      <c r="B85" s="107">
        <v>1</v>
      </c>
      <c r="C85" s="10" t="s">
        <v>769</v>
      </c>
      <c r="D85" s="118" t="s">
        <v>310</v>
      </c>
      <c r="E85" s="136"/>
      <c r="F85" s="137"/>
      <c r="G85" s="11" t="s">
        <v>770</v>
      </c>
      <c r="H85" s="14">
        <v>3.42</v>
      </c>
      <c r="I85" s="109">
        <f t="shared" si="1"/>
        <v>3.42</v>
      </c>
      <c r="J85" s="115"/>
    </row>
    <row r="86" spans="1:10" ht="144">
      <c r="A86" s="114"/>
      <c r="B86" s="107">
        <v>5</v>
      </c>
      <c r="C86" s="10" t="s">
        <v>771</v>
      </c>
      <c r="D86" s="118" t="s">
        <v>772</v>
      </c>
      <c r="E86" s="136"/>
      <c r="F86" s="137"/>
      <c r="G86" s="11" t="s">
        <v>773</v>
      </c>
      <c r="H86" s="14">
        <v>7.53</v>
      </c>
      <c r="I86" s="109">
        <f t="shared" ref="I86:I87" si="2">H86*B86</f>
        <v>37.65</v>
      </c>
      <c r="J86" s="115"/>
    </row>
    <row r="87" spans="1:10" ht="168">
      <c r="A87" s="114"/>
      <c r="B87" s="108">
        <v>3</v>
      </c>
      <c r="C87" s="12" t="s">
        <v>774</v>
      </c>
      <c r="D87" s="119" t="s">
        <v>25</v>
      </c>
      <c r="E87" s="138" t="s">
        <v>272</v>
      </c>
      <c r="F87" s="139"/>
      <c r="G87" s="13" t="s">
        <v>775</v>
      </c>
      <c r="H87" s="15">
        <v>3.9</v>
      </c>
      <c r="I87" s="110">
        <f t="shared" si="2"/>
        <v>11.7</v>
      </c>
      <c r="J87" s="115"/>
    </row>
  </sheetData>
  <mergeCells count="70">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5:F85"/>
    <mergeCell ref="E86:F86"/>
    <mergeCell ref="E87:F87"/>
    <mergeCell ref="E80:F80"/>
    <mergeCell ref="E81:F81"/>
    <mergeCell ref="E82:F82"/>
    <mergeCell ref="E83:F83"/>
    <mergeCell ref="E84:F8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99"/>
  <sheetViews>
    <sheetView topLeftCell="A70" zoomScale="90" zoomScaleNormal="90" workbookViewId="0">
      <selection activeCell="R27" sqref="R27"/>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0.25</v>
      </c>
      <c r="O1" t="s">
        <v>181</v>
      </c>
    </row>
    <row r="2" spans="1:15" ht="15.75" customHeight="1">
      <c r="A2" s="114"/>
      <c r="B2" s="124" t="s">
        <v>134</v>
      </c>
      <c r="C2" s="120"/>
      <c r="D2" s="120"/>
      <c r="E2" s="120"/>
      <c r="F2" s="120"/>
      <c r="G2" s="120"/>
      <c r="H2" s="120"/>
      <c r="I2" s="120"/>
      <c r="J2" s="120"/>
      <c r="K2" s="125" t="s">
        <v>140</v>
      </c>
      <c r="L2" s="115"/>
      <c r="N2">
        <v>1294.31</v>
      </c>
      <c r="O2" t="s">
        <v>182</v>
      </c>
    </row>
    <row r="3" spans="1:15" ht="12.75" customHeight="1">
      <c r="A3" s="114"/>
      <c r="B3" s="121" t="s">
        <v>135</v>
      </c>
      <c r="C3" s="120"/>
      <c r="D3" s="120"/>
      <c r="E3" s="120"/>
      <c r="F3" s="120"/>
      <c r="G3" s="120"/>
      <c r="H3" s="120"/>
      <c r="I3" s="120"/>
      <c r="J3" s="120"/>
      <c r="K3" s="120"/>
      <c r="L3" s="115"/>
      <c r="N3">
        <v>1294.31</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712</v>
      </c>
      <c r="C10" s="120"/>
      <c r="D10" s="120"/>
      <c r="E10" s="120"/>
      <c r="F10" s="115"/>
      <c r="G10" s="116"/>
      <c r="H10" s="116" t="s">
        <v>712</v>
      </c>
      <c r="I10" s="120"/>
      <c r="J10" s="120"/>
      <c r="K10" s="142">
        <f>IF(Invoice!J10&lt;&gt;"",Invoice!J10,"")</f>
        <v>51425</v>
      </c>
      <c r="L10" s="115"/>
    </row>
    <row r="11" spans="1:15" ht="12.75" customHeight="1">
      <c r="A11" s="114"/>
      <c r="B11" s="114" t="s">
        <v>713</v>
      </c>
      <c r="C11" s="120"/>
      <c r="D11" s="120"/>
      <c r="E11" s="120"/>
      <c r="F11" s="115"/>
      <c r="G11" s="116"/>
      <c r="H11" s="116" t="s">
        <v>713</v>
      </c>
      <c r="I11" s="120"/>
      <c r="J11" s="120"/>
      <c r="K11" s="143"/>
      <c r="L11" s="115"/>
    </row>
    <row r="12" spans="1:15" ht="12.75" customHeight="1">
      <c r="A12" s="114"/>
      <c r="B12" s="114" t="s">
        <v>810</v>
      </c>
      <c r="C12" s="120"/>
      <c r="D12" s="120"/>
      <c r="E12" s="120"/>
      <c r="F12" s="115"/>
      <c r="G12" s="116"/>
      <c r="H12" s="116" t="s">
        <v>810</v>
      </c>
      <c r="I12" s="120"/>
      <c r="J12" s="120"/>
      <c r="K12" s="120"/>
      <c r="L12" s="115"/>
    </row>
    <row r="13" spans="1:15" ht="12.75" customHeight="1">
      <c r="A13" s="114"/>
      <c r="B13" s="114" t="s">
        <v>190</v>
      </c>
      <c r="C13" s="120"/>
      <c r="D13" s="120"/>
      <c r="E13" s="120"/>
      <c r="F13" s="115"/>
      <c r="G13" s="116"/>
      <c r="H13" s="116" t="s">
        <v>190</v>
      </c>
      <c r="I13" s="120"/>
      <c r="J13" s="120"/>
      <c r="K13" s="99" t="s">
        <v>11</v>
      </c>
      <c r="L13" s="115"/>
    </row>
    <row r="14" spans="1:15" ht="15" customHeight="1">
      <c r="A14" s="114"/>
      <c r="B14" s="114"/>
      <c r="C14" s="120"/>
      <c r="D14" s="120"/>
      <c r="E14" s="120"/>
      <c r="F14" s="115"/>
      <c r="G14" s="116"/>
      <c r="H14" s="116" t="s">
        <v>6</v>
      </c>
      <c r="I14" s="120"/>
      <c r="J14" s="120"/>
      <c r="K14" s="144">
        <f>Invoice!J14</f>
        <v>45183</v>
      </c>
      <c r="L14" s="115"/>
    </row>
    <row r="15" spans="1:15" ht="15" customHeight="1">
      <c r="A15" s="114"/>
      <c r="B15" s="6" t="s">
        <v>6</v>
      </c>
      <c r="C15" s="7"/>
      <c r="D15" s="7"/>
      <c r="E15" s="7"/>
      <c r="F15" s="8"/>
      <c r="G15" s="116"/>
      <c r="H15" s="9"/>
      <c r="I15" s="120"/>
      <c r="J15" s="120"/>
      <c r="K15" s="145"/>
      <c r="L15" s="115"/>
    </row>
    <row r="16" spans="1:15" ht="15" customHeight="1">
      <c r="A16" s="114"/>
      <c r="B16" s="120"/>
      <c r="C16" s="120"/>
      <c r="D16" s="120"/>
      <c r="E16" s="120"/>
      <c r="F16" s="120"/>
      <c r="G16" s="120"/>
      <c r="H16" s="120"/>
      <c r="I16" s="123" t="s">
        <v>142</v>
      </c>
      <c r="J16" s="123" t="s">
        <v>142</v>
      </c>
      <c r="K16" s="129">
        <v>39978</v>
      </c>
      <c r="L16" s="115"/>
    </row>
    <row r="17" spans="1:12" ht="12.75" customHeight="1">
      <c r="A17" s="114"/>
      <c r="B17" s="120" t="s">
        <v>715</v>
      </c>
      <c r="C17" s="120"/>
      <c r="D17" s="120"/>
      <c r="E17" s="120"/>
      <c r="F17" s="120"/>
      <c r="G17" s="120"/>
      <c r="H17" s="120"/>
      <c r="I17" s="123" t="s">
        <v>143</v>
      </c>
      <c r="J17" s="123" t="s">
        <v>143</v>
      </c>
      <c r="K17" s="129" t="str">
        <f>IF(Invoice!J17&lt;&gt;"",Invoice!J17,"")</f>
        <v>Mina</v>
      </c>
      <c r="L17" s="115"/>
    </row>
    <row r="18" spans="1:12" ht="18" customHeight="1">
      <c r="A18" s="114"/>
      <c r="B18" s="120" t="s">
        <v>716</v>
      </c>
      <c r="C18" s="120"/>
      <c r="D18" s="120"/>
      <c r="E18" s="120"/>
      <c r="F18" s="120"/>
      <c r="G18" s="120"/>
      <c r="H18" s="120"/>
      <c r="I18" s="122" t="s">
        <v>258</v>
      </c>
      <c r="J18" s="122" t="s">
        <v>258</v>
      </c>
      <c r="K18" s="104" t="s">
        <v>166</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6" t="s">
        <v>201</v>
      </c>
      <c r="G20" s="147"/>
      <c r="H20" s="100" t="s">
        <v>169</v>
      </c>
      <c r="I20" s="100" t="s">
        <v>202</v>
      </c>
      <c r="J20" s="100" t="s">
        <v>202</v>
      </c>
      <c r="K20" s="100" t="s">
        <v>21</v>
      </c>
      <c r="L20" s="115"/>
    </row>
    <row r="21" spans="1:12" ht="12.75" customHeight="1">
      <c r="A21" s="114"/>
      <c r="B21" s="105"/>
      <c r="C21" s="105"/>
      <c r="D21" s="105"/>
      <c r="E21" s="106"/>
      <c r="F21" s="148"/>
      <c r="G21" s="149"/>
      <c r="H21" s="105" t="s">
        <v>141</v>
      </c>
      <c r="I21" s="105"/>
      <c r="J21" s="105"/>
      <c r="K21" s="105"/>
      <c r="L21" s="115"/>
    </row>
    <row r="22" spans="1:12" ht="12.75" customHeight="1">
      <c r="A22" s="114"/>
      <c r="B22" s="107">
        <f>'Tax Invoice'!D18</f>
        <v>100</v>
      </c>
      <c r="C22" s="10" t="s">
        <v>104</v>
      </c>
      <c r="D22" s="10" t="s">
        <v>104</v>
      </c>
      <c r="E22" s="118" t="s">
        <v>25</v>
      </c>
      <c r="F22" s="136"/>
      <c r="G22" s="137"/>
      <c r="H22" s="11" t="s">
        <v>717</v>
      </c>
      <c r="I22" s="14">
        <f t="shared" ref="I22:I53" si="0">ROUNDUP(J22*$N$1,2)</f>
        <v>6.0000000000000005E-2</v>
      </c>
      <c r="J22" s="14">
        <v>0.23</v>
      </c>
      <c r="K22" s="109">
        <f t="shared" ref="K22:K53" si="1">I22*B22</f>
        <v>6.0000000000000009</v>
      </c>
      <c r="L22" s="115"/>
    </row>
    <row r="23" spans="1:12" ht="12.75" customHeight="1">
      <c r="A23" s="114"/>
      <c r="B23" s="107">
        <f>'Tax Invoice'!D19</f>
        <v>40</v>
      </c>
      <c r="C23" s="10" t="s">
        <v>104</v>
      </c>
      <c r="D23" s="10" t="s">
        <v>104</v>
      </c>
      <c r="E23" s="118" t="s">
        <v>67</v>
      </c>
      <c r="F23" s="136"/>
      <c r="G23" s="137"/>
      <c r="H23" s="11" t="s">
        <v>717</v>
      </c>
      <c r="I23" s="14">
        <f t="shared" si="0"/>
        <v>6.0000000000000005E-2</v>
      </c>
      <c r="J23" s="14">
        <v>0.23</v>
      </c>
      <c r="K23" s="109">
        <f t="shared" si="1"/>
        <v>2.4000000000000004</v>
      </c>
      <c r="L23" s="115"/>
    </row>
    <row r="24" spans="1:12" ht="24" customHeight="1">
      <c r="A24" s="114"/>
      <c r="B24" s="107">
        <f>'Tax Invoice'!D20</f>
        <v>14</v>
      </c>
      <c r="C24" s="10" t="s">
        <v>100</v>
      </c>
      <c r="D24" s="10" t="s">
        <v>776</v>
      </c>
      <c r="E24" s="118" t="s">
        <v>718</v>
      </c>
      <c r="F24" s="136" t="s">
        <v>107</v>
      </c>
      <c r="G24" s="137"/>
      <c r="H24" s="11" t="s">
        <v>719</v>
      </c>
      <c r="I24" s="14">
        <f t="shared" si="0"/>
        <v>0.37</v>
      </c>
      <c r="J24" s="14">
        <v>1.48</v>
      </c>
      <c r="K24" s="109">
        <f t="shared" si="1"/>
        <v>5.18</v>
      </c>
      <c r="L24" s="115"/>
    </row>
    <row r="25" spans="1:12" ht="24" customHeight="1">
      <c r="A25" s="114"/>
      <c r="B25" s="107">
        <f>'Tax Invoice'!D21</f>
        <v>1</v>
      </c>
      <c r="C25" s="10" t="s">
        <v>710</v>
      </c>
      <c r="D25" s="10" t="s">
        <v>710</v>
      </c>
      <c r="E25" s="118" t="s">
        <v>25</v>
      </c>
      <c r="F25" s="136"/>
      <c r="G25" s="137"/>
      <c r="H25" s="11" t="s">
        <v>711</v>
      </c>
      <c r="I25" s="14">
        <f t="shared" si="0"/>
        <v>5.7</v>
      </c>
      <c r="J25" s="14">
        <v>22.77</v>
      </c>
      <c r="K25" s="109">
        <f t="shared" si="1"/>
        <v>5.7</v>
      </c>
      <c r="L25" s="115"/>
    </row>
    <row r="26" spans="1:12" ht="24" customHeight="1">
      <c r="A26" s="114"/>
      <c r="B26" s="107">
        <f>'Tax Invoice'!D22</f>
        <v>1</v>
      </c>
      <c r="C26" s="10" t="s">
        <v>720</v>
      </c>
      <c r="D26" s="10" t="s">
        <v>720</v>
      </c>
      <c r="E26" s="118" t="s">
        <v>25</v>
      </c>
      <c r="F26" s="136" t="s">
        <v>272</v>
      </c>
      <c r="G26" s="137"/>
      <c r="H26" s="11" t="s">
        <v>721</v>
      </c>
      <c r="I26" s="14">
        <f t="shared" si="0"/>
        <v>9.98</v>
      </c>
      <c r="J26" s="14">
        <v>39.89</v>
      </c>
      <c r="K26" s="109">
        <f t="shared" si="1"/>
        <v>9.98</v>
      </c>
      <c r="L26" s="115"/>
    </row>
    <row r="27" spans="1:12" ht="24" customHeight="1">
      <c r="A27" s="114"/>
      <c r="B27" s="107">
        <f>'Tax Invoice'!D23</f>
        <v>30</v>
      </c>
      <c r="C27" s="10" t="s">
        <v>619</v>
      </c>
      <c r="D27" s="10" t="s">
        <v>619</v>
      </c>
      <c r="E27" s="118" t="s">
        <v>26</v>
      </c>
      <c r="F27" s="136" t="s">
        <v>107</v>
      </c>
      <c r="G27" s="137"/>
      <c r="H27" s="11" t="s">
        <v>621</v>
      </c>
      <c r="I27" s="14">
        <f t="shared" si="0"/>
        <v>0.28000000000000003</v>
      </c>
      <c r="J27" s="14">
        <v>1.1200000000000001</v>
      </c>
      <c r="K27" s="109">
        <f t="shared" si="1"/>
        <v>8.4</v>
      </c>
      <c r="L27" s="115"/>
    </row>
    <row r="28" spans="1:12" ht="24" customHeight="1">
      <c r="A28" s="114"/>
      <c r="B28" s="107">
        <f>'Tax Invoice'!D24</f>
        <v>20</v>
      </c>
      <c r="C28" s="10" t="s">
        <v>619</v>
      </c>
      <c r="D28" s="10" t="s">
        <v>619</v>
      </c>
      <c r="E28" s="118" t="s">
        <v>27</v>
      </c>
      <c r="F28" s="136" t="s">
        <v>107</v>
      </c>
      <c r="G28" s="137"/>
      <c r="H28" s="11" t="s">
        <v>621</v>
      </c>
      <c r="I28" s="14">
        <f t="shared" si="0"/>
        <v>0.28000000000000003</v>
      </c>
      <c r="J28" s="14">
        <v>1.1200000000000001</v>
      </c>
      <c r="K28" s="109">
        <f t="shared" si="1"/>
        <v>5.6000000000000005</v>
      </c>
      <c r="L28" s="115"/>
    </row>
    <row r="29" spans="1:12" ht="24" customHeight="1">
      <c r="A29" s="114"/>
      <c r="B29" s="107">
        <f>'Tax Invoice'!D25</f>
        <v>10</v>
      </c>
      <c r="C29" s="10" t="s">
        <v>722</v>
      </c>
      <c r="D29" s="10" t="s">
        <v>722</v>
      </c>
      <c r="E29" s="118"/>
      <c r="F29" s="136"/>
      <c r="G29" s="137"/>
      <c r="H29" s="11" t="s">
        <v>723</v>
      </c>
      <c r="I29" s="14">
        <f t="shared" si="0"/>
        <v>0.32</v>
      </c>
      <c r="J29" s="14">
        <v>1.28</v>
      </c>
      <c r="K29" s="109">
        <f t="shared" si="1"/>
        <v>3.2</v>
      </c>
      <c r="L29" s="115"/>
    </row>
    <row r="30" spans="1:12" ht="24" customHeight="1">
      <c r="A30" s="114"/>
      <c r="B30" s="107">
        <f>'Tax Invoice'!D26</f>
        <v>10</v>
      </c>
      <c r="C30" s="10" t="s">
        <v>724</v>
      </c>
      <c r="D30" s="10" t="s">
        <v>724</v>
      </c>
      <c r="E30" s="118"/>
      <c r="F30" s="136"/>
      <c r="G30" s="137"/>
      <c r="H30" s="11" t="s">
        <v>725</v>
      </c>
      <c r="I30" s="14">
        <f t="shared" si="0"/>
        <v>0.32</v>
      </c>
      <c r="J30" s="14">
        <v>1.28</v>
      </c>
      <c r="K30" s="109">
        <f t="shared" si="1"/>
        <v>3.2</v>
      </c>
      <c r="L30" s="115"/>
    </row>
    <row r="31" spans="1:12" ht="24" customHeight="1">
      <c r="A31" s="114"/>
      <c r="B31" s="107">
        <f>'Tax Invoice'!D27</f>
        <v>10</v>
      </c>
      <c r="C31" s="10" t="s">
        <v>726</v>
      </c>
      <c r="D31" s="10" t="s">
        <v>726</v>
      </c>
      <c r="E31" s="118"/>
      <c r="F31" s="136"/>
      <c r="G31" s="137"/>
      <c r="H31" s="11" t="s">
        <v>727</v>
      </c>
      <c r="I31" s="14">
        <f t="shared" si="0"/>
        <v>0.27</v>
      </c>
      <c r="J31" s="14">
        <v>1.07</v>
      </c>
      <c r="K31" s="109">
        <f t="shared" si="1"/>
        <v>2.7</v>
      </c>
      <c r="L31" s="115"/>
    </row>
    <row r="32" spans="1:12" ht="24" customHeight="1">
      <c r="A32" s="114"/>
      <c r="B32" s="107">
        <f>'Tax Invoice'!D28</f>
        <v>10</v>
      </c>
      <c r="C32" s="10" t="s">
        <v>728</v>
      </c>
      <c r="D32" s="10" t="s">
        <v>728</v>
      </c>
      <c r="E32" s="118"/>
      <c r="F32" s="136"/>
      <c r="G32" s="137"/>
      <c r="H32" s="11" t="s">
        <v>729</v>
      </c>
      <c r="I32" s="14">
        <f t="shared" si="0"/>
        <v>0.27</v>
      </c>
      <c r="J32" s="14">
        <v>1.07</v>
      </c>
      <c r="K32" s="109">
        <f t="shared" si="1"/>
        <v>2.7</v>
      </c>
      <c r="L32" s="115"/>
    </row>
    <row r="33" spans="1:12" ht="36" customHeight="1">
      <c r="A33" s="114"/>
      <c r="B33" s="107">
        <f>'Tax Invoice'!D29</f>
        <v>4</v>
      </c>
      <c r="C33" s="10" t="s">
        <v>730</v>
      </c>
      <c r="D33" s="10" t="s">
        <v>777</v>
      </c>
      <c r="E33" s="118" t="s">
        <v>731</v>
      </c>
      <c r="F33" s="136" t="s">
        <v>107</v>
      </c>
      <c r="G33" s="137"/>
      <c r="H33" s="11" t="s">
        <v>732</v>
      </c>
      <c r="I33" s="14">
        <f t="shared" si="0"/>
        <v>1.05</v>
      </c>
      <c r="J33" s="14">
        <v>4.18</v>
      </c>
      <c r="K33" s="109">
        <f t="shared" si="1"/>
        <v>4.2</v>
      </c>
      <c r="L33" s="115"/>
    </row>
    <row r="34" spans="1:12" ht="12.75" customHeight="1">
      <c r="A34" s="114"/>
      <c r="B34" s="107">
        <f>'Tax Invoice'!D30</f>
        <v>6</v>
      </c>
      <c r="C34" s="10" t="s">
        <v>733</v>
      </c>
      <c r="D34" s="10" t="s">
        <v>778</v>
      </c>
      <c r="E34" s="118" t="s">
        <v>734</v>
      </c>
      <c r="F34" s="136" t="s">
        <v>273</v>
      </c>
      <c r="G34" s="137"/>
      <c r="H34" s="11" t="s">
        <v>735</v>
      </c>
      <c r="I34" s="14">
        <f t="shared" si="0"/>
        <v>0.82000000000000006</v>
      </c>
      <c r="J34" s="14">
        <v>3.26</v>
      </c>
      <c r="K34" s="109">
        <f t="shared" si="1"/>
        <v>4.92</v>
      </c>
      <c r="L34" s="115"/>
    </row>
    <row r="35" spans="1:12" ht="12.75" customHeight="1">
      <c r="A35" s="114"/>
      <c r="B35" s="107">
        <f>'Tax Invoice'!D31</f>
        <v>4</v>
      </c>
      <c r="C35" s="10" t="s">
        <v>733</v>
      </c>
      <c r="D35" s="10" t="s">
        <v>779</v>
      </c>
      <c r="E35" s="118" t="s">
        <v>736</v>
      </c>
      <c r="F35" s="136" t="s">
        <v>272</v>
      </c>
      <c r="G35" s="137"/>
      <c r="H35" s="11" t="s">
        <v>735</v>
      </c>
      <c r="I35" s="14">
        <f t="shared" si="0"/>
        <v>0.93</v>
      </c>
      <c r="J35" s="14">
        <v>3.69</v>
      </c>
      <c r="K35" s="109">
        <f t="shared" si="1"/>
        <v>3.72</v>
      </c>
      <c r="L35" s="115"/>
    </row>
    <row r="36" spans="1:12" ht="12.75" customHeight="1">
      <c r="A36" s="114"/>
      <c r="B36" s="107">
        <f>'Tax Invoice'!D32</f>
        <v>4</v>
      </c>
      <c r="C36" s="10" t="s">
        <v>733</v>
      </c>
      <c r="D36" s="10" t="s">
        <v>780</v>
      </c>
      <c r="E36" s="118" t="s">
        <v>737</v>
      </c>
      <c r="F36" s="136" t="s">
        <v>273</v>
      </c>
      <c r="G36" s="137"/>
      <c r="H36" s="11" t="s">
        <v>735</v>
      </c>
      <c r="I36" s="14">
        <f t="shared" si="0"/>
        <v>1.3</v>
      </c>
      <c r="J36" s="14">
        <v>5.18</v>
      </c>
      <c r="K36" s="109">
        <f t="shared" si="1"/>
        <v>5.2</v>
      </c>
      <c r="L36" s="115"/>
    </row>
    <row r="37" spans="1:12" ht="36" customHeight="1">
      <c r="A37" s="114"/>
      <c r="B37" s="107">
        <f>'Tax Invoice'!D33</f>
        <v>2</v>
      </c>
      <c r="C37" s="10" t="s">
        <v>738</v>
      </c>
      <c r="D37" s="10" t="s">
        <v>781</v>
      </c>
      <c r="E37" s="118" t="s">
        <v>736</v>
      </c>
      <c r="F37" s="136" t="s">
        <v>273</v>
      </c>
      <c r="G37" s="137"/>
      <c r="H37" s="11" t="s">
        <v>739</v>
      </c>
      <c r="I37" s="14">
        <f t="shared" si="0"/>
        <v>0.64</v>
      </c>
      <c r="J37" s="14">
        <v>2.5499999999999998</v>
      </c>
      <c r="K37" s="109">
        <f t="shared" si="1"/>
        <v>1.28</v>
      </c>
      <c r="L37" s="115"/>
    </row>
    <row r="38" spans="1:12" ht="36" customHeight="1">
      <c r="A38" s="114"/>
      <c r="B38" s="107">
        <f>'Tax Invoice'!D34</f>
        <v>2</v>
      </c>
      <c r="C38" s="10" t="s">
        <v>738</v>
      </c>
      <c r="D38" s="10" t="s">
        <v>781</v>
      </c>
      <c r="E38" s="118" t="s">
        <v>736</v>
      </c>
      <c r="F38" s="136" t="s">
        <v>272</v>
      </c>
      <c r="G38" s="137"/>
      <c r="H38" s="11" t="s">
        <v>739</v>
      </c>
      <c r="I38" s="14">
        <f t="shared" si="0"/>
        <v>0.64</v>
      </c>
      <c r="J38" s="14">
        <v>2.5499999999999998</v>
      </c>
      <c r="K38" s="109">
        <f t="shared" si="1"/>
        <v>1.28</v>
      </c>
      <c r="L38" s="115"/>
    </row>
    <row r="39" spans="1:12" ht="36" customHeight="1">
      <c r="A39" s="114"/>
      <c r="B39" s="107">
        <f>'Tax Invoice'!D35</f>
        <v>2</v>
      </c>
      <c r="C39" s="10" t="s">
        <v>738</v>
      </c>
      <c r="D39" s="10" t="s">
        <v>782</v>
      </c>
      <c r="E39" s="118" t="s">
        <v>740</v>
      </c>
      <c r="F39" s="136" t="s">
        <v>273</v>
      </c>
      <c r="G39" s="137"/>
      <c r="H39" s="11" t="s">
        <v>739</v>
      </c>
      <c r="I39" s="14">
        <f t="shared" si="0"/>
        <v>0.67</v>
      </c>
      <c r="J39" s="14">
        <v>2.68</v>
      </c>
      <c r="K39" s="109">
        <f t="shared" si="1"/>
        <v>1.34</v>
      </c>
      <c r="L39" s="115"/>
    </row>
    <row r="40" spans="1:12" ht="36" customHeight="1">
      <c r="A40" s="114"/>
      <c r="B40" s="107">
        <f>'Tax Invoice'!D36</f>
        <v>2</v>
      </c>
      <c r="C40" s="10" t="s">
        <v>738</v>
      </c>
      <c r="D40" s="10" t="s">
        <v>782</v>
      </c>
      <c r="E40" s="118" t="s">
        <v>740</v>
      </c>
      <c r="F40" s="136" t="s">
        <v>272</v>
      </c>
      <c r="G40" s="137"/>
      <c r="H40" s="11" t="s">
        <v>739</v>
      </c>
      <c r="I40" s="14">
        <f t="shared" si="0"/>
        <v>0.67</v>
      </c>
      <c r="J40" s="14">
        <v>2.68</v>
      </c>
      <c r="K40" s="109">
        <f t="shared" si="1"/>
        <v>1.34</v>
      </c>
      <c r="L40" s="115"/>
    </row>
    <row r="41" spans="1:12" ht="36" customHeight="1">
      <c r="A41" s="114"/>
      <c r="B41" s="107">
        <f>'Tax Invoice'!D37</f>
        <v>2</v>
      </c>
      <c r="C41" s="10" t="s">
        <v>738</v>
      </c>
      <c r="D41" s="10" t="s">
        <v>783</v>
      </c>
      <c r="E41" s="118" t="s">
        <v>731</v>
      </c>
      <c r="F41" s="136" t="s">
        <v>273</v>
      </c>
      <c r="G41" s="137"/>
      <c r="H41" s="11" t="s">
        <v>739</v>
      </c>
      <c r="I41" s="14">
        <f t="shared" si="0"/>
        <v>0.83</v>
      </c>
      <c r="J41" s="14">
        <v>3.32</v>
      </c>
      <c r="K41" s="109">
        <f t="shared" si="1"/>
        <v>1.66</v>
      </c>
      <c r="L41" s="115"/>
    </row>
    <row r="42" spans="1:12" ht="36" customHeight="1">
      <c r="A42" s="114"/>
      <c r="B42" s="107">
        <f>'Tax Invoice'!D38</f>
        <v>2</v>
      </c>
      <c r="C42" s="10" t="s">
        <v>738</v>
      </c>
      <c r="D42" s="10" t="s">
        <v>783</v>
      </c>
      <c r="E42" s="118" t="s">
        <v>731</v>
      </c>
      <c r="F42" s="136" t="s">
        <v>272</v>
      </c>
      <c r="G42" s="137"/>
      <c r="H42" s="11" t="s">
        <v>739</v>
      </c>
      <c r="I42" s="14">
        <f t="shared" si="0"/>
        <v>0.83</v>
      </c>
      <c r="J42" s="14">
        <v>3.32</v>
      </c>
      <c r="K42" s="109">
        <f t="shared" si="1"/>
        <v>1.66</v>
      </c>
      <c r="L42" s="115"/>
    </row>
    <row r="43" spans="1:12" ht="36" customHeight="1">
      <c r="A43" s="114"/>
      <c r="B43" s="107">
        <f>'Tax Invoice'!D39</f>
        <v>4</v>
      </c>
      <c r="C43" s="10" t="s">
        <v>738</v>
      </c>
      <c r="D43" s="10" t="s">
        <v>784</v>
      </c>
      <c r="E43" s="118" t="s">
        <v>741</v>
      </c>
      <c r="F43" s="136" t="s">
        <v>272</v>
      </c>
      <c r="G43" s="137"/>
      <c r="H43" s="11" t="s">
        <v>739</v>
      </c>
      <c r="I43" s="14">
        <f t="shared" si="0"/>
        <v>1.28</v>
      </c>
      <c r="J43" s="14">
        <v>5.1100000000000003</v>
      </c>
      <c r="K43" s="109">
        <f t="shared" si="1"/>
        <v>5.12</v>
      </c>
      <c r="L43" s="115"/>
    </row>
    <row r="44" spans="1:12" ht="36" customHeight="1">
      <c r="A44" s="114"/>
      <c r="B44" s="107">
        <f>'Tax Invoice'!D40</f>
        <v>2</v>
      </c>
      <c r="C44" s="10" t="s">
        <v>738</v>
      </c>
      <c r="D44" s="10" t="s">
        <v>785</v>
      </c>
      <c r="E44" s="118" t="s">
        <v>742</v>
      </c>
      <c r="F44" s="136" t="s">
        <v>272</v>
      </c>
      <c r="G44" s="137"/>
      <c r="H44" s="11" t="s">
        <v>739</v>
      </c>
      <c r="I44" s="14">
        <f t="shared" si="0"/>
        <v>1.41</v>
      </c>
      <c r="J44" s="14">
        <v>5.62</v>
      </c>
      <c r="K44" s="109">
        <f t="shared" si="1"/>
        <v>2.82</v>
      </c>
      <c r="L44" s="115"/>
    </row>
    <row r="45" spans="1:12" ht="12.75" customHeight="1">
      <c r="A45" s="114"/>
      <c r="B45" s="107">
        <f>'Tax Invoice'!D41</f>
        <v>2</v>
      </c>
      <c r="C45" s="10" t="s">
        <v>743</v>
      </c>
      <c r="D45" s="10" t="s">
        <v>786</v>
      </c>
      <c r="E45" s="118" t="s">
        <v>736</v>
      </c>
      <c r="F45" s="136"/>
      <c r="G45" s="137"/>
      <c r="H45" s="11" t="s">
        <v>744</v>
      </c>
      <c r="I45" s="14">
        <f t="shared" si="0"/>
        <v>0.96</v>
      </c>
      <c r="J45" s="14">
        <v>3.83</v>
      </c>
      <c r="K45" s="109">
        <f t="shared" si="1"/>
        <v>1.92</v>
      </c>
      <c r="L45" s="115"/>
    </row>
    <row r="46" spans="1:12" ht="12.75" customHeight="1">
      <c r="A46" s="114"/>
      <c r="B46" s="107">
        <f>'Tax Invoice'!D42</f>
        <v>2</v>
      </c>
      <c r="C46" s="10" t="s">
        <v>743</v>
      </c>
      <c r="D46" s="10" t="s">
        <v>787</v>
      </c>
      <c r="E46" s="118" t="s">
        <v>740</v>
      </c>
      <c r="F46" s="136"/>
      <c r="G46" s="137"/>
      <c r="H46" s="11" t="s">
        <v>744</v>
      </c>
      <c r="I46" s="14">
        <f t="shared" si="0"/>
        <v>1.01</v>
      </c>
      <c r="J46" s="14">
        <v>4.04</v>
      </c>
      <c r="K46" s="109">
        <f t="shared" si="1"/>
        <v>2.02</v>
      </c>
      <c r="L46" s="115"/>
    </row>
    <row r="47" spans="1:12" ht="12.75" customHeight="1">
      <c r="A47" s="114"/>
      <c r="B47" s="107">
        <f>'Tax Invoice'!D43</f>
        <v>2</v>
      </c>
      <c r="C47" s="10" t="s">
        <v>743</v>
      </c>
      <c r="D47" s="10" t="s">
        <v>788</v>
      </c>
      <c r="E47" s="118" t="s">
        <v>745</v>
      </c>
      <c r="F47" s="136"/>
      <c r="G47" s="137"/>
      <c r="H47" s="11" t="s">
        <v>744</v>
      </c>
      <c r="I47" s="14">
        <f t="shared" si="0"/>
        <v>1.07</v>
      </c>
      <c r="J47" s="14">
        <v>4.25</v>
      </c>
      <c r="K47" s="109">
        <f t="shared" si="1"/>
        <v>2.14</v>
      </c>
      <c r="L47" s="115"/>
    </row>
    <row r="48" spans="1:12" ht="12.75" customHeight="1">
      <c r="A48" s="114"/>
      <c r="B48" s="107">
        <f>'Tax Invoice'!D44</f>
        <v>2</v>
      </c>
      <c r="C48" s="10" t="s">
        <v>743</v>
      </c>
      <c r="D48" s="10" t="s">
        <v>789</v>
      </c>
      <c r="E48" s="118" t="s">
        <v>731</v>
      </c>
      <c r="F48" s="136"/>
      <c r="G48" s="137"/>
      <c r="H48" s="11" t="s">
        <v>744</v>
      </c>
      <c r="I48" s="14">
        <f t="shared" si="0"/>
        <v>1.1399999999999999</v>
      </c>
      <c r="J48" s="14">
        <v>4.54</v>
      </c>
      <c r="K48" s="109">
        <f t="shared" si="1"/>
        <v>2.2799999999999998</v>
      </c>
      <c r="L48" s="115"/>
    </row>
    <row r="49" spans="1:12" ht="12.75" customHeight="1">
      <c r="A49" s="114"/>
      <c r="B49" s="107">
        <f>'Tax Invoice'!D45</f>
        <v>2</v>
      </c>
      <c r="C49" s="10" t="s">
        <v>743</v>
      </c>
      <c r="D49" s="10" t="s">
        <v>790</v>
      </c>
      <c r="E49" s="118" t="s">
        <v>746</v>
      </c>
      <c r="F49" s="136"/>
      <c r="G49" s="137"/>
      <c r="H49" s="11" t="s">
        <v>744</v>
      </c>
      <c r="I49" s="14">
        <f t="shared" si="0"/>
        <v>1.23</v>
      </c>
      <c r="J49" s="14">
        <v>4.8899999999999997</v>
      </c>
      <c r="K49" s="109">
        <f t="shared" si="1"/>
        <v>2.46</v>
      </c>
      <c r="L49" s="115"/>
    </row>
    <row r="50" spans="1:12" ht="12.75" customHeight="1">
      <c r="A50" s="114"/>
      <c r="B50" s="107">
        <f>'Tax Invoice'!D46</f>
        <v>1</v>
      </c>
      <c r="C50" s="10" t="s">
        <v>68</v>
      </c>
      <c r="D50" s="10" t="s">
        <v>68</v>
      </c>
      <c r="E50" s="118" t="s">
        <v>651</v>
      </c>
      <c r="F50" s="136" t="s">
        <v>273</v>
      </c>
      <c r="G50" s="137"/>
      <c r="H50" s="11" t="s">
        <v>747</v>
      </c>
      <c r="I50" s="14">
        <f t="shared" si="0"/>
        <v>0.69</v>
      </c>
      <c r="J50" s="14">
        <v>2.76</v>
      </c>
      <c r="K50" s="109">
        <f t="shared" si="1"/>
        <v>0.69</v>
      </c>
      <c r="L50" s="115"/>
    </row>
    <row r="51" spans="1:12" ht="12.75" customHeight="1">
      <c r="A51" s="114"/>
      <c r="B51" s="107">
        <f>'Tax Invoice'!D47</f>
        <v>4</v>
      </c>
      <c r="C51" s="10" t="s">
        <v>68</v>
      </c>
      <c r="D51" s="10" t="s">
        <v>68</v>
      </c>
      <c r="E51" s="118" t="s">
        <v>651</v>
      </c>
      <c r="F51" s="136" t="s">
        <v>272</v>
      </c>
      <c r="G51" s="137"/>
      <c r="H51" s="11" t="s">
        <v>747</v>
      </c>
      <c r="I51" s="14">
        <f t="shared" si="0"/>
        <v>0.69</v>
      </c>
      <c r="J51" s="14">
        <v>2.76</v>
      </c>
      <c r="K51" s="109">
        <f t="shared" si="1"/>
        <v>2.76</v>
      </c>
      <c r="L51" s="115"/>
    </row>
    <row r="52" spans="1:12" ht="12.75" customHeight="1">
      <c r="A52" s="114"/>
      <c r="B52" s="107">
        <f>'Tax Invoice'!D48</f>
        <v>6</v>
      </c>
      <c r="C52" s="10" t="s">
        <v>68</v>
      </c>
      <c r="D52" s="10" t="s">
        <v>68</v>
      </c>
      <c r="E52" s="118" t="s">
        <v>25</v>
      </c>
      <c r="F52" s="136" t="s">
        <v>272</v>
      </c>
      <c r="G52" s="137"/>
      <c r="H52" s="11" t="s">
        <v>747</v>
      </c>
      <c r="I52" s="14">
        <f t="shared" si="0"/>
        <v>0.69</v>
      </c>
      <c r="J52" s="14">
        <v>2.76</v>
      </c>
      <c r="K52" s="109">
        <f t="shared" si="1"/>
        <v>4.1399999999999997</v>
      </c>
      <c r="L52" s="115"/>
    </row>
    <row r="53" spans="1:12" ht="12.75" customHeight="1">
      <c r="A53" s="114"/>
      <c r="B53" s="107">
        <f>'Tax Invoice'!D49</f>
        <v>2</v>
      </c>
      <c r="C53" s="10" t="s">
        <v>68</v>
      </c>
      <c r="D53" s="10" t="s">
        <v>68</v>
      </c>
      <c r="E53" s="118" t="s">
        <v>26</v>
      </c>
      <c r="F53" s="136" t="s">
        <v>272</v>
      </c>
      <c r="G53" s="137"/>
      <c r="H53" s="11" t="s">
        <v>747</v>
      </c>
      <c r="I53" s="14">
        <f t="shared" si="0"/>
        <v>0.69</v>
      </c>
      <c r="J53" s="14">
        <v>2.76</v>
      </c>
      <c r="K53" s="109">
        <f t="shared" si="1"/>
        <v>1.38</v>
      </c>
      <c r="L53" s="115"/>
    </row>
    <row r="54" spans="1:12" ht="12.75" customHeight="1">
      <c r="A54" s="114"/>
      <c r="B54" s="107">
        <f>'Tax Invoice'!D50</f>
        <v>3</v>
      </c>
      <c r="C54" s="10" t="s">
        <v>68</v>
      </c>
      <c r="D54" s="10" t="s">
        <v>68</v>
      </c>
      <c r="E54" s="118" t="s">
        <v>90</v>
      </c>
      <c r="F54" s="136" t="s">
        <v>273</v>
      </c>
      <c r="G54" s="137"/>
      <c r="H54" s="11" t="s">
        <v>747</v>
      </c>
      <c r="I54" s="14">
        <f t="shared" ref="I54:I85" si="2">ROUNDUP(J54*$N$1,2)</f>
        <v>0.69</v>
      </c>
      <c r="J54" s="14">
        <v>2.76</v>
      </c>
      <c r="K54" s="109">
        <f t="shared" ref="K54:K87" si="3">I54*B54</f>
        <v>2.0699999999999998</v>
      </c>
      <c r="L54" s="115"/>
    </row>
    <row r="55" spans="1:12" ht="12.75" customHeight="1">
      <c r="A55" s="114"/>
      <c r="B55" s="107">
        <f>'Tax Invoice'!D51</f>
        <v>3</v>
      </c>
      <c r="C55" s="10" t="s">
        <v>68</v>
      </c>
      <c r="D55" s="10" t="s">
        <v>68</v>
      </c>
      <c r="E55" s="118" t="s">
        <v>90</v>
      </c>
      <c r="F55" s="136" t="s">
        <v>272</v>
      </c>
      <c r="G55" s="137"/>
      <c r="H55" s="11" t="s">
        <v>747</v>
      </c>
      <c r="I55" s="14">
        <f t="shared" si="2"/>
        <v>0.69</v>
      </c>
      <c r="J55" s="14">
        <v>2.76</v>
      </c>
      <c r="K55" s="109">
        <f t="shared" si="3"/>
        <v>2.0699999999999998</v>
      </c>
      <c r="L55" s="115"/>
    </row>
    <row r="56" spans="1:12" ht="24" customHeight="1">
      <c r="A56" s="114"/>
      <c r="B56" s="107">
        <f>'Tax Invoice'!D52</f>
        <v>25</v>
      </c>
      <c r="C56" s="10" t="s">
        <v>748</v>
      </c>
      <c r="D56" s="10" t="s">
        <v>748</v>
      </c>
      <c r="E56" s="118" t="s">
        <v>25</v>
      </c>
      <c r="F56" s="136"/>
      <c r="G56" s="137"/>
      <c r="H56" s="11" t="s">
        <v>749</v>
      </c>
      <c r="I56" s="14">
        <f t="shared" si="2"/>
        <v>0.09</v>
      </c>
      <c r="J56" s="14">
        <v>0.34</v>
      </c>
      <c r="K56" s="109">
        <f t="shared" si="3"/>
        <v>2.25</v>
      </c>
      <c r="L56" s="115"/>
    </row>
    <row r="57" spans="1:12" ht="24" customHeight="1">
      <c r="A57" s="114"/>
      <c r="B57" s="107">
        <f>'Tax Invoice'!D53</f>
        <v>6</v>
      </c>
      <c r="C57" s="10" t="s">
        <v>750</v>
      </c>
      <c r="D57" s="10" t="s">
        <v>750</v>
      </c>
      <c r="E57" s="118" t="s">
        <v>25</v>
      </c>
      <c r="F57" s="136" t="s">
        <v>271</v>
      </c>
      <c r="G57" s="137"/>
      <c r="H57" s="11" t="s">
        <v>751</v>
      </c>
      <c r="I57" s="14">
        <f t="shared" si="2"/>
        <v>0.21</v>
      </c>
      <c r="J57" s="14">
        <v>0.84</v>
      </c>
      <c r="K57" s="109">
        <f t="shared" si="3"/>
        <v>1.26</v>
      </c>
      <c r="L57" s="115"/>
    </row>
    <row r="58" spans="1:12" ht="24" customHeight="1">
      <c r="A58" s="114"/>
      <c r="B58" s="107">
        <f>'Tax Invoice'!D54</f>
        <v>6</v>
      </c>
      <c r="C58" s="10" t="s">
        <v>98</v>
      </c>
      <c r="D58" s="10" t="s">
        <v>98</v>
      </c>
      <c r="E58" s="118" t="s">
        <v>23</v>
      </c>
      <c r="F58" s="136" t="s">
        <v>272</v>
      </c>
      <c r="G58" s="137"/>
      <c r="H58" s="11" t="s">
        <v>752</v>
      </c>
      <c r="I58" s="14">
        <f t="shared" si="2"/>
        <v>0.21</v>
      </c>
      <c r="J58" s="14">
        <v>0.84</v>
      </c>
      <c r="K58" s="109">
        <f t="shared" si="3"/>
        <v>1.26</v>
      </c>
      <c r="L58" s="115"/>
    </row>
    <row r="59" spans="1:12" ht="24" customHeight="1">
      <c r="A59" s="114"/>
      <c r="B59" s="107">
        <f>'Tax Invoice'!D55</f>
        <v>4</v>
      </c>
      <c r="C59" s="10" t="s">
        <v>98</v>
      </c>
      <c r="D59" s="10" t="s">
        <v>98</v>
      </c>
      <c r="E59" s="118" t="s">
        <v>25</v>
      </c>
      <c r="F59" s="136" t="s">
        <v>271</v>
      </c>
      <c r="G59" s="137"/>
      <c r="H59" s="11" t="s">
        <v>752</v>
      </c>
      <c r="I59" s="14">
        <f t="shared" si="2"/>
        <v>0.21</v>
      </c>
      <c r="J59" s="14">
        <v>0.84</v>
      </c>
      <c r="K59" s="109">
        <f t="shared" si="3"/>
        <v>0.84</v>
      </c>
      <c r="L59" s="115"/>
    </row>
    <row r="60" spans="1:12" ht="24" customHeight="1">
      <c r="A60" s="114"/>
      <c r="B60" s="107">
        <f>'Tax Invoice'!D56</f>
        <v>4</v>
      </c>
      <c r="C60" s="10" t="s">
        <v>98</v>
      </c>
      <c r="D60" s="10" t="s">
        <v>98</v>
      </c>
      <c r="E60" s="118" t="s">
        <v>26</v>
      </c>
      <c r="F60" s="136" t="s">
        <v>271</v>
      </c>
      <c r="G60" s="137"/>
      <c r="H60" s="11" t="s">
        <v>752</v>
      </c>
      <c r="I60" s="14">
        <f t="shared" si="2"/>
        <v>0.21</v>
      </c>
      <c r="J60" s="14">
        <v>0.84</v>
      </c>
      <c r="K60" s="109">
        <f t="shared" si="3"/>
        <v>0.84</v>
      </c>
      <c r="L60" s="115"/>
    </row>
    <row r="61" spans="1:12" ht="36" customHeight="1">
      <c r="A61" s="114"/>
      <c r="B61" s="107">
        <f>'Tax Invoice'!D57</f>
        <v>10</v>
      </c>
      <c r="C61" s="10" t="s">
        <v>753</v>
      </c>
      <c r="D61" s="10" t="s">
        <v>791</v>
      </c>
      <c r="E61" s="118" t="s">
        <v>25</v>
      </c>
      <c r="F61" s="136" t="s">
        <v>239</v>
      </c>
      <c r="G61" s="137"/>
      <c r="H61" s="11" t="s">
        <v>754</v>
      </c>
      <c r="I61" s="14">
        <f t="shared" si="2"/>
        <v>2.13</v>
      </c>
      <c r="J61" s="14">
        <v>8.52</v>
      </c>
      <c r="K61" s="109">
        <f t="shared" si="3"/>
        <v>21.299999999999997</v>
      </c>
      <c r="L61" s="115"/>
    </row>
    <row r="62" spans="1:12" ht="36" customHeight="1">
      <c r="A62" s="114"/>
      <c r="B62" s="107">
        <f>'Tax Invoice'!D58</f>
        <v>6</v>
      </c>
      <c r="C62" s="10" t="s">
        <v>753</v>
      </c>
      <c r="D62" s="10" t="s">
        <v>792</v>
      </c>
      <c r="E62" s="118" t="s">
        <v>67</v>
      </c>
      <c r="F62" s="136" t="s">
        <v>239</v>
      </c>
      <c r="G62" s="137"/>
      <c r="H62" s="11" t="s">
        <v>754</v>
      </c>
      <c r="I62" s="14">
        <f t="shared" si="2"/>
        <v>2.3499999999999996</v>
      </c>
      <c r="J62" s="14">
        <v>9.3800000000000008</v>
      </c>
      <c r="K62" s="109">
        <f t="shared" si="3"/>
        <v>14.099999999999998</v>
      </c>
      <c r="L62" s="115"/>
    </row>
    <row r="63" spans="1:12" ht="36" customHeight="1">
      <c r="A63" s="114"/>
      <c r="B63" s="107">
        <f>'Tax Invoice'!D59</f>
        <v>6</v>
      </c>
      <c r="C63" s="10" t="s">
        <v>753</v>
      </c>
      <c r="D63" s="10" t="s">
        <v>793</v>
      </c>
      <c r="E63" s="118" t="s">
        <v>26</v>
      </c>
      <c r="F63" s="136" t="s">
        <v>239</v>
      </c>
      <c r="G63" s="137"/>
      <c r="H63" s="11" t="s">
        <v>754</v>
      </c>
      <c r="I63" s="14">
        <f t="shared" si="2"/>
        <v>2.4899999999999998</v>
      </c>
      <c r="J63" s="14">
        <v>9.9499999999999993</v>
      </c>
      <c r="K63" s="109">
        <f t="shared" si="3"/>
        <v>14.939999999999998</v>
      </c>
      <c r="L63" s="115"/>
    </row>
    <row r="64" spans="1:12" ht="36" customHeight="1">
      <c r="A64" s="114"/>
      <c r="B64" s="107">
        <f>'Tax Invoice'!D60</f>
        <v>6</v>
      </c>
      <c r="C64" s="10" t="s">
        <v>755</v>
      </c>
      <c r="D64" s="10" t="s">
        <v>794</v>
      </c>
      <c r="E64" s="118" t="s">
        <v>756</v>
      </c>
      <c r="F64" s="136"/>
      <c r="G64" s="137"/>
      <c r="H64" s="11" t="s">
        <v>757</v>
      </c>
      <c r="I64" s="14">
        <f t="shared" si="2"/>
        <v>2.84</v>
      </c>
      <c r="J64" s="14">
        <v>11.36</v>
      </c>
      <c r="K64" s="109">
        <f t="shared" si="3"/>
        <v>17.04</v>
      </c>
      <c r="L64" s="115"/>
    </row>
    <row r="65" spans="1:12" ht="36" customHeight="1">
      <c r="A65" s="114"/>
      <c r="B65" s="107">
        <f>'Tax Invoice'!D61</f>
        <v>6</v>
      </c>
      <c r="C65" s="10" t="s">
        <v>755</v>
      </c>
      <c r="D65" s="10" t="s">
        <v>795</v>
      </c>
      <c r="E65" s="118" t="s">
        <v>758</v>
      </c>
      <c r="F65" s="136"/>
      <c r="G65" s="137"/>
      <c r="H65" s="11" t="s">
        <v>757</v>
      </c>
      <c r="I65" s="14">
        <f t="shared" si="2"/>
        <v>3.09</v>
      </c>
      <c r="J65" s="14">
        <v>12.35</v>
      </c>
      <c r="K65" s="109">
        <f t="shared" si="3"/>
        <v>18.54</v>
      </c>
      <c r="L65" s="115"/>
    </row>
    <row r="66" spans="1:12" ht="36" hidden="1" customHeight="1">
      <c r="A66" s="114"/>
      <c r="B66" s="130">
        <f>'Tax Invoice'!D62</f>
        <v>0</v>
      </c>
      <c r="C66" s="131" t="s">
        <v>759</v>
      </c>
      <c r="D66" s="131" t="s">
        <v>796</v>
      </c>
      <c r="E66" s="132" t="s">
        <v>651</v>
      </c>
      <c r="F66" s="140" t="s">
        <v>760</v>
      </c>
      <c r="G66" s="141"/>
      <c r="H66" s="133" t="s">
        <v>761</v>
      </c>
      <c r="I66" s="134">
        <f t="shared" si="2"/>
        <v>2.1599999999999997</v>
      </c>
      <c r="J66" s="134">
        <v>8.6199999999999992</v>
      </c>
      <c r="K66" s="135">
        <f t="shared" si="3"/>
        <v>0</v>
      </c>
      <c r="L66" s="115"/>
    </row>
    <row r="67" spans="1:12" ht="36" customHeight="1">
      <c r="A67" s="114"/>
      <c r="B67" s="107">
        <f>'Tax Invoice'!D63</f>
        <v>5</v>
      </c>
      <c r="C67" s="10" t="s">
        <v>759</v>
      </c>
      <c r="D67" s="10" t="s">
        <v>797</v>
      </c>
      <c r="E67" s="118" t="s">
        <v>67</v>
      </c>
      <c r="F67" s="136" t="s">
        <v>760</v>
      </c>
      <c r="G67" s="137"/>
      <c r="H67" s="11" t="s">
        <v>761</v>
      </c>
      <c r="I67" s="14">
        <f t="shared" si="2"/>
        <v>2.4700000000000002</v>
      </c>
      <c r="J67" s="14">
        <v>9.8800000000000008</v>
      </c>
      <c r="K67" s="109">
        <f t="shared" si="3"/>
        <v>12.350000000000001</v>
      </c>
      <c r="L67" s="115"/>
    </row>
    <row r="68" spans="1:12" ht="24" customHeight="1">
      <c r="A68" s="114"/>
      <c r="B68" s="107">
        <f>'Tax Invoice'!D64</f>
        <v>2</v>
      </c>
      <c r="C68" s="10" t="s">
        <v>762</v>
      </c>
      <c r="D68" s="10" t="s">
        <v>798</v>
      </c>
      <c r="E68" s="118" t="s">
        <v>740</v>
      </c>
      <c r="F68" s="136" t="s">
        <v>272</v>
      </c>
      <c r="G68" s="137"/>
      <c r="H68" s="11" t="s">
        <v>763</v>
      </c>
      <c r="I68" s="14">
        <f t="shared" si="2"/>
        <v>0.89</v>
      </c>
      <c r="J68" s="14">
        <v>3.54</v>
      </c>
      <c r="K68" s="109">
        <f t="shared" si="3"/>
        <v>1.78</v>
      </c>
      <c r="L68" s="115"/>
    </row>
    <row r="69" spans="1:12" ht="24" customHeight="1">
      <c r="A69" s="114"/>
      <c r="B69" s="107">
        <f>'Tax Invoice'!D65</f>
        <v>2</v>
      </c>
      <c r="C69" s="10" t="s">
        <v>762</v>
      </c>
      <c r="D69" s="10" t="s">
        <v>799</v>
      </c>
      <c r="E69" s="118" t="s">
        <v>745</v>
      </c>
      <c r="F69" s="136" t="s">
        <v>272</v>
      </c>
      <c r="G69" s="137"/>
      <c r="H69" s="11" t="s">
        <v>763</v>
      </c>
      <c r="I69" s="14">
        <f t="shared" si="2"/>
        <v>0.96</v>
      </c>
      <c r="J69" s="14">
        <v>3.83</v>
      </c>
      <c r="K69" s="109">
        <f t="shared" si="3"/>
        <v>1.92</v>
      </c>
      <c r="L69" s="115"/>
    </row>
    <row r="70" spans="1:12" ht="24" customHeight="1">
      <c r="A70" s="114"/>
      <c r="B70" s="107">
        <f>'Tax Invoice'!D66</f>
        <v>6</v>
      </c>
      <c r="C70" s="10" t="s">
        <v>762</v>
      </c>
      <c r="D70" s="10" t="s">
        <v>800</v>
      </c>
      <c r="E70" s="118" t="s">
        <v>731</v>
      </c>
      <c r="F70" s="136" t="s">
        <v>273</v>
      </c>
      <c r="G70" s="137"/>
      <c r="H70" s="11" t="s">
        <v>763</v>
      </c>
      <c r="I70" s="14">
        <f t="shared" si="2"/>
        <v>1.03</v>
      </c>
      <c r="J70" s="14">
        <v>4.1100000000000003</v>
      </c>
      <c r="K70" s="109">
        <f t="shared" si="3"/>
        <v>6.18</v>
      </c>
      <c r="L70" s="115"/>
    </row>
    <row r="71" spans="1:12" ht="24" customHeight="1">
      <c r="A71" s="114"/>
      <c r="B71" s="107">
        <f>'Tax Invoice'!D67</f>
        <v>2</v>
      </c>
      <c r="C71" s="10" t="s">
        <v>762</v>
      </c>
      <c r="D71" s="10" t="s">
        <v>800</v>
      </c>
      <c r="E71" s="118" t="s">
        <v>731</v>
      </c>
      <c r="F71" s="136" t="s">
        <v>272</v>
      </c>
      <c r="G71" s="137"/>
      <c r="H71" s="11" t="s">
        <v>763</v>
      </c>
      <c r="I71" s="14">
        <f t="shared" si="2"/>
        <v>1.03</v>
      </c>
      <c r="J71" s="14">
        <v>4.1100000000000003</v>
      </c>
      <c r="K71" s="109">
        <f t="shared" si="3"/>
        <v>2.06</v>
      </c>
      <c r="L71" s="115"/>
    </row>
    <row r="72" spans="1:12" ht="24" customHeight="1">
      <c r="A72" s="114"/>
      <c r="B72" s="107">
        <f>'Tax Invoice'!D68</f>
        <v>4</v>
      </c>
      <c r="C72" s="10" t="s">
        <v>762</v>
      </c>
      <c r="D72" s="10" t="s">
        <v>801</v>
      </c>
      <c r="E72" s="118" t="s">
        <v>746</v>
      </c>
      <c r="F72" s="136" t="s">
        <v>273</v>
      </c>
      <c r="G72" s="137"/>
      <c r="H72" s="11" t="s">
        <v>763</v>
      </c>
      <c r="I72" s="14">
        <f t="shared" si="2"/>
        <v>1.1000000000000001</v>
      </c>
      <c r="J72" s="14">
        <v>4.4000000000000004</v>
      </c>
      <c r="K72" s="109">
        <f t="shared" si="3"/>
        <v>4.4000000000000004</v>
      </c>
      <c r="L72" s="115"/>
    </row>
    <row r="73" spans="1:12" ht="24" customHeight="1">
      <c r="A73" s="114"/>
      <c r="B73" s="107">
        <f>'Tax Invoice'!D69</f>
        <v>2</v>
      </c>
      <c r="C73" s="10" t="s">
        <v>762</v>
      </c>
      <c r="D73" s="10" t="s">
        <v>801</v>
      </c>
      <c r="E73" s="118" t="s">
        <v>746</v>
      </c>
      <c r="F73" s="136" t="s">
        <v>272</v>
      </c>
      <c r="G73" s="137"/>
      <c r="H73" s="11" t="s">
        <v>763</v>
      </c>
      <c r="I73" s="14">
        <f t="shared" si="2"/>
        <v>1.1000000000000001</v>
      </c>
      <c r="J73" s="14">
        <v>4.4000000000000004</v>
      </c>
      <c r="K73" s="109">
        <f t="shared" si="3"/>
        <v>2.2000000000000002</v>
      </c>
      <c r="L73" s="115"/>
    </row>
    <row r="74" spans="1:12" ht="24" customHeight="1">
      <c r="A74" s="114"/>
      <c r="B74" s="107">
        <f>'Tax Invoice'!D70</f>
        <v>2</v>
      </c>
      <c r="C74" s="10" t="s">
        <v>762</v>
      </c>
      <c r="D74" s="10" t="s">
        <v>802</v>
      </c>
      <c r="E74" s="118" t="s">
        <v>737</v>
      </c>
      <c r="F74" s="136" t="s">
        <v>272</v>
      </c>
      <c r="G74" s="137"/>
      <c r="H74" s="11" t="s">
        <v>763</v>
      </c>
      <c r="I74" s="14">
        <f t="shared" si="2"/>
        <v>1.17</v>
      </c>
      <c r="J74" s="14">
        <v>4.68</v>
      </c>
      <c r="K74" s="109">
        <f t="shared" si="3"/>
        <v>2.34</v>
      </c>
      <c r="L74" s="115"/>
    </row>
    <row r="75" spans="1:12" ht="24" customHeight="1">
      <c r="A75" s="114"/>
      <c r="B75" s="107">
        <f>'Tax Invoice'!D71</f>
        <v>4</v>
      </c>
      <c r="C75" s="10" t="s">
        <v>762</v>
      </c>
      <c r="D75" s="10" t="s">
        <v>803</v>
      </c>
      <c r="E75" s="118" t="s">
        <v>764</v>
      </c>
      <c r="F75" s="136" t="s">
        <v>273</v>
      </c>
      <c r="G75" s="137"/>
      <c r="H75" s="11" t="s">
        <v>763</v>
      </c>
      <c r="I75" s="14">
        <f t="shared" si="2"/>
        <v>1.26</v>
      </c>
      <c r="J75" s="14">
        <v>5.04</v>
      </c>
      <c r="K75" s="109">
        <f t="shared" si="3"/>
        <v>5.04</v>
      </c>
      <c r="L75" s="115"/>
    </row>
    <row r="76" spans="1:12" ht="24" customHeight="1">
      <c r="A76" s="114"/>
      <c r="B76" s="107">
        <f>'Tax Invoice'!D72</f>
        <v>4</v>
      </c>
      <c r="C76" s="10" t="s">
        <v>762</v>
      </c>
      <c r="D76" s="10" t="s">
        <v>804</v>
      </c>
      <c r="E76" s="118" t="s">
        <v>742</v>
      </c>
      <c r="F76" s="136" t="s">
        <v>273</v>
      </c>
      <c r="G76" s="137"/>
      <c r="H76" s="11" t="s">
        <v>763</v>
      </c>
      <c r="I76" s="14">
        <f t="shared" si="2"/>
        <v>1.44</v>
      </c>
      <c r="J76" s="14">
        <v>5.75</v>
      </c>
      <c r="K76" s="109">
        <f t="shared" si="3"/>
        <v>5.76</v>
      </c>
      <c r="L76" s="115"/>
    </row>
    <row r="77" spans="1:12" ht="36" customHeight="1">
      <c r="A77" s="114"/>
      <c r="B77" s="107">
        <f>'Tax Invoice'!D73</f>
        <v>6</v>
      </c>
      <c r="C77" s="10" t="s">
        <v>765</v>
      </c>
      <c r="D77" s="10" t="s">
        <v>805</v>
      </c>
      <c r="E77" s="118" t="s">
        <v>756</v>
      </c>
      <c r="F77" s="136"/>
      <c r="G77" s="137"/>
      <c r="H77" s="11" t="s">
        <v>766</v>
      </c>
      <c r="I77" s="14">
        <f t="shared" si="2"/>
        <v>2.92</v>
      </c>
      <c r="J77" s="14">
        <v>11.67</v>
      </c>
      <c r="K77" s="109">
        <f t="shared" si="3"/>
        <v>17.52</v>
      </c>
      <c r="L77" s="115"/>
    </row>
    <row r="78" spans="1:12" ht="36" customHeight="1">
      <c r="A78" s="114"/>
      <c r="B78" s="107">
        <f>'Tax Invoice'!D74</f>
        <v>4</v>
      </c>
      <c r="C78" s="10" t="s">
        <v>765</v>
      </c>
      <c r="D78" s="10" t="s">
        <v>806</v>
      </c>
      <c r="E78" s="118" t="s">
        <v>758</v>
      </c>
      <c r="F78" s="136"/>
      <c r="G78" s="137"/>
      <c r="H78" s="11" t="s">
        <v>766</v>
      </c>
      <c r="I78" s="14">
        <f t="shared" si="2"/>
        <v>3.23</v>
      </c>
      <c r="J78" s="14">
        <v>12.92</v>
      </c>
      <c r="K78" s="109">
        <f t="shared" si="3"/>
        <v>12.92</v>
      </c>
      <c r="L78" s="115"/>
    </row>
    <row r="79" spans="1:12" ht="24" customHeight="1">
      <c r="A79" s="114"/>
      <c r="B79" s="107">
        <f>'Tax Invoice'!D75</f>
        <v>8</v>
      </c>
      <c r="C79" s="10" t="s">
        <v>767</v>
      </c>
      <c r="D79" s="10" t="s">
        <v>767</v>
      </c>
      <c r="E79" s="118" t="s">
        <v>107</v>
      </c>
      <c r="F79" s="136"/>
      <c r="G79" s="137"/>
      <c r="H79" s="11" t="s">
        <v>768</v>
      </c>
      <c r="I79" s="14">
        <f t="shared" si="2"/>
        <v>0.86</v>
      </c>
      <c r="J79" s="14">
        <v>3.42</v>
      </c>
      <c r="K79" s="109">
        <f t="shared" si="3"/>
        <v>6.88</v>
      </c>
      <c r="L79" s="115"/>
    </row>
    <row r="80" spans="1:12" ht="24" customHeight="1">
      <c r="A80" s="114"/>
      <c r="B80" s="107">
        <f>'Tax Invoice'!D76</f>
        <v>2</v>
      </c>
      <c r="C80" s="10" t="s">
        <v>767</v>
      </c>
      <c r="D80" s="10" t="s">
        <v>767</v>
      </c>
      <c r="E80" s="118" t="s">
        <v>210</v>
      </c>
      <c r="F80" s="136"/>
      <c r="G80" s="137"/>
      <c r="H80" s="11" t="s">
        <v>768</v>
      </c>
      <c r="I80" s="14">
        <f t="shared" si="2"/>
        <v>0.86</v>
      </c>
      <c r="J80" s="14">
        <v>3.42</v>
      </c>
      <c r="K80" s="109">
        <f t="shared" si="3"/>
        <v>1.72</v>
      </c>
      <c r="L80" s="115"/>
    </row>
    <row r="81" spans="1:12" ht="24" customHeight="1">
      <c r="A81" s="114"/>
      <c r="B81" s="107">
        <f>'Tax Invoice'!D77</f>
        <v>2</v>
      </c>
      <c r="C81" s="10" t="s">
        <v>767</v>
      </c>
      <c r="D81" s="10" t="s">
        <v>767</v>
      </c>
      <c r="E81" s="118" t="s">
        <v>270</v>
      </c>
      <c r="F81" s="136"/>
      <c r="G81" s="137"/>
      <c r="H81" s="11" t="s">
        <v>768</v>
      </c>
      <c r="I81" s="14">
        <f t="shared" si="2"/>
        <v>0.86</v>
      </c>
      <c r="J81" s="14">
        <v>3.42</v>
      </c>
      <c r="K81" s="109">
        <f t="shared" si="3"/>
        <v>1.72</v>
      </c>
      <c r="L81" s="115"/>
    </row>
    <row r="82" spans="1:12" ht="24" customHeight="1">
      <c r="A82" s="114"/>
      <c r="B82" s="107">
        <f>'Tax Invoice'!D78</f>
        <v>10</v>
      </c>
      <c r="C82" s="10" t="s">
        <v>769</v>
      </c>
      <c r="D82" s="10" t="s">
        <v>769</v>
      </c>
      <c r="E82" s="118" t="s">
        <v>107</v>
      </c>
      <c r="F82" s="136"/>
      <c r="G82" s="137"/>
      <c r="H82" s="11" t="s">
        <v>770</v>
      </c>
      <c r="I82" s="14">
        <f t="shared" si="2"/>
        <v>0.86</v>
      </c>
      <c r="J82" s="14">
        <v>3.42</v>
      </c>
      <c r="K82" s="109">
        <f t="shared" si="3"/>
        <v>8.6</v>
      </c>
      <c r="L82" s="115"/>
    </row>
    <row r="83" spans="1:12" ht="24" customHeight="1">
      <c r="A83" s="114"/>
      <c r="B83" s="107">
        <f>'Tax Invoice'!D79</f>
        <v>2</v>
      </c>
      <c r="C83" s="10" t="s">
        <v>769</v>
      </c>
      <c r="D83" s="10" t="s">
        <v>769</v>
      </c>
      <c r="E83" s="118" t="s">
        <v>213</v>
      </c>
      <c r="F83" s="136"/>
      <c r="G83" s="137"/>
      <c r="H83" s="11" t="s">
        <v>770</v>
      </c>
      <c r="I83" s="14">
        <f t="shared" si="2"/>
        <v>0.86</v>
      </c>
      <c r="J83" s="14">
        <v>3.42</v>
      </c>
      <c r="K83" s="109">
        <f t="shared" si="3"/>
        <v>1.72</v>
      </c>
      <c r="L83" s="115"/>
    </row>
    <row r="84" spans="1:12" ht="24" customHeight="1">
      <c r="A84" s="114"/>
      <c r="B84" s="107">
        <f>'Tax Invoice'!D80</f>
        <v>2</v>
      </c>
      <c r="C84" s="10" t="s">
        <v>769</v>
      </c>
      <c r="D84" s="10" t="s">
        <v>769</v>
      </c>
      <c r="E84" s="118" t="s">
        <v>263</v>
      </c>
      <c r="F84" s="136"/>
      <c r="G84" s="137"/>
      <c r="H84" s="11" t="s">
        <v>770</v>
      </c>
      <c r="I84" s="14">
        <f t="shared" si="2"/>
        <v>0.86</v>
      </c>
      <c r="J84" s="14">
        <v>3.42</v>
      </c>
      <c r="K84" s="109">
        <f t="shared" si="3"/>
        <v>1.72</v>
      </c>
      <c r="L84" s="115"/>
    </row>
    <row r="85" spans="1:12" ht="24" customHeight="1">
      <c r="A85" s="114"/>
      <c r="B85" s="107">
        <f>'Tax Invoice'!D81</f>
        <v>1</v>
      </c>
      <c r="C85" s="10" t="s">
        <v>769</v>
      </c>
      <c r="D85" s="10" t="s">
        <v>769</v>
      </c>
      <c r="E85" s="118" t="s">
        <v>310</v>
      </c>
      <c r="F85" s="136"/>
      <c r="G85" s="137"/>
      <c r="H85" s="11" t="s">
        <v>770</v>
      </c>
      <c r="I85" s="14">
        <f t="shared" si="2"/>
        <v>0.86</v>
      </c>
      <c r="J85" s="14">
        <v>3.42</v>
      </c>
      <c r="K85" s="109">
        <f t="shared" si="3"/>
        <v>0.86</v>
      </c>
      <c r="L85" s="115"/>
    </row>
    <row r="86" spans="1:12" ht="36" customHeight="1">
      <c r="A86" s="114"/>
      <c r="B86" s="107">
        <f>'Tax Invoice'!D82</f>
        <v>5</v>
      </c>
      <c r="C86" s="10" t="s">
        <v>771</v>
      </c>
      <c r="D86" s="10" t="s">
        <v>771</v>
      </c>
      <c r="E86" s="118" t="s">
        <v>772</v>
      </c>
      <c r="F86" s="136"/>
      <c r="G86" s="137"/>
      <c r="H86" s="11" t="s">
        <v>773</v>
      </c>
      <c r="I86" s="14">
        <f t="shared" ref="I86:I87" si="4">ROUNDUP(J86*$N$1,2)</f>
        <v>1.89</v>
      </c>
      <c r="J86" s="14">
        <v>7.53</v>
      </c>
      <c r="K86" s="109">
        <f t="shared" si="3"/>
        <v>9.4499999999999993</v>
      </c>
      <c r="L86" s="115"/>
    </row>
    <row r="87" spans="1:12" ht="24" customHeight="1">
      <c r="A87" s="114"/>
      <c r="B87" s="108">
        <f>'Tax Invoice'!D83</f>
        <v>3</v>
      </c>
      <c r="C87" s="12" t="s">
        <v>774</v>
      </c>
      <c r="D87" s="12" t="s">
        <v>774</v>
      </c>
      <c r="E87" s="119" t="s">
        <v>25</v>
      </c>
      <c r="F87" s="138" t="s">
        <v>272</v>
      </c>
      <c r="G87" s="139"/>
      <c r="H87" s="13" t="s">
        <v>775</v>
      </c>
      <c r="I87" s="15">
        <f t="shared" si="4"/>
        <v>0.98</v>
      </c>
      <c r="J87" s="15">
        <v>3.9</v>
      </c>
      <c r="K87" s="110">
        <f t="shared" si="3"/>
        <v>2.94</v>
      </c>
      <c r="L87" s="115"/>
    </row>
    <row r="88" spans="1:12" ht="12.75" customHeight="1">
      <c r="A88" s="114"/>
      <c r="B88" s="126"/>
      <c r="C88" s="126"/>
      <c r="D88" s="126"/>
      <c r="E88" s="126"/>
      <c r="F88" s="126"/>
      <c r="G88" s="126"/>
      <c r="H88" s="126"/>
      <c r="I88" s="127" t="s">
        <v>255</v>
      </c>
      <c r="J88" s="127" t="s">
        <v>255</v>
      </c>
      <c r="K88" s="128">
        <f>SUM(K22:K87)</f>
        <v>315.98000000000013</v>
      </c>
      <c r="L88" s="115"/>
    </row>
    <row r="89" spans="1:12" ht="12.75" customHeight="1">
      <c r="A89" s="114"/>
      <c r="B89" s="126"/>
      <c r="C89" s="126"/>
      <c r="D89" s="126"/>
      <c r="E89" s="126"/>
      <c r="F89" s="126"/>
      <c r="G89" s="126"/>
      <c r="H89" s="126"/>
      <c r="I89" s="127" t="s">
        <v>813</v>
      </c>
      <c r="J89" s="127" t="s">
        <v>184</v>
      </c>
      <c r="K89" s="128">
        <v>0</v>
      </c>
      <c r="L89" s="115"/>
    </row>
    <row r="90" spans="1:12" ht="12.75" hidden="1" customHeight="1" outlineLevel="1">
      <c r="A90" s="114"/>
      <c r="B90" s="126"/>
      <c r="C90" s="126"/>
      <c r="D90" s="126"/>
      <c r="E90" s="126"/>
      <c r="F90" s="126"/>
      <c r="G90" s="126"/>
      <c r="H90" s="126"/>
      <c r="I90" s="127" t="s">
        <v>185</v>
      </c>
      <c r="J90" s="127" t="s">
        <v>185</v>
      </c>
      <c r="K90" s="128">
        <v>0</v>
      </c>
      <c r="L90" s="115"/>
    </row>
    <row r="91" spans="1:12" ht="12.75" customHeight="1" collapsed="1">
      <c r="A91" s="114"/>
      <c r="B91" s="126"/>
      <c r="C91" s="126"/>
      <c r="D91" s="126"/>
      <c r="E91" s="126"/>
      <c r="F91" s="126"/>
      <c r="G91" s="126"/>
      <c r="H91" s="126"/>
      <c r="I91" s="127" t="s">
        <v>257</v>
      </c>
      <c r="J91" s="127" t="s">
        <v>257</v>
      </c>
      <c r="K91" s="128">
        <f>SUM(K88:K90)</f>
        <v>315.98000000000013</v>
      </c>
      <c r="L91" s="115"/>
    </row>
    <row r="92" spans="1:12" ht="12.75" customHeight="1">
      <c r="A92" s="6"/>
      <c r="B92" s="7"/>
      <c r="C92" s="7"/>
      <c r="D92" s="7"/>
      <c r="E92" s="7"/>
      <c r="F92" s="7"/>
      <c r="G92" s="7"/>
      <c r="H92" s="7" t="s">
        <v>815</v>
      </c>
      <c r="I92" s="7"/>
      <c r="J92" s="7"/>
      <c r="K92" s="7"/>
      <c r="L92" s="8"/>
    </row>
    <row r="93" spans="1:12" ht="12.75" customHeight="1"/>
    <row r="94" spans="1:12" ht="12.75" customHeight="1"/>
    <row r="95" spans="1:12" ht="12.75" customHeight="1"/>
    <row r="96" spans="1:12" ht="12.75" customHeight="1"/>
    <row r="97" ht="12.75" customHeight="1"/>
    <row r="98" ht="12.75" customHeight="1"/>
    <row r="99" ht="12.75" customHeight="1"/>
  </sheetData>
  <mergeCells count="70">
    <mergeCell ref="F20:G20"/>
    <mergeCell ref="F21:G21"/>
    <mergeCell ref="F22:G22"/>
    <mergeCell ref="K10:K11"/>
    <mergeCell ref="K14:K15"/>
    <mergeCell ref="F33:G33"/>
    <mergeCell ref="F34:G34"/>
    <mergeCell ref="F30:G30"/>
    <mergeCell ref="F31:G31"/>
    <mergeCell ref="F32:G32"/>
    <mergeCell ref="F24:G24"/>
    <mergeCell ref="F25:G25"/>
    <mergeCell ref="F23:G23"/>
    <mergeCell ref="F28:G28"/>
    <mergeCell ref="F29:G29"/>
    <mergeCell ref="F26:G26"/>
    <mergeCell ref="F27:G27"/>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5:G85"/>
    <mergeCell ref="F86:G86"/>
    <mergeCell ref="F87:G87"/>
    <mergeCell ref="F80:G80"/>
    <mergeCell ref="F81:G81"/>
    <mergeCell ref="F82:G82"/>
    <mergeCell ref="F83:G83"/>
    <mergeCell ref="F84:G84"/>
  </mergeCells>
  <printOptions horizontalCentered="1"/>
  <pageMargins left="0.11" right="0.11" top="0.32" bottom="0.31" header="0.17" footer="0.12000000000000001"/>
  <pageSetup paperSize="9" scale="72"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50"/>
  <sheetViews>
    <sheetView zoomScaleNormal="100" workbookViewId="0">
      <selection activeCell="WVX1012" sqref="WVX1012"/>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1294.31</v>
      </c>
      <c r="O2" s="21" t="s">
        <v>259</v>
      </c>
    </row>
    <row r="3" spans="1:15" s="21" customFormat="1" ht="15" customHeight="1" thickBot="1">
      <c r="A3" s="22" t="s">
        <v>151</v>
      </c>
      <c r="G3" s="28">
        <f>Invoice!J14</f>
        <v>45183</v>
      </c>
      <c r="H3" s="29"/>
      <c r="N3" s="21">
        <v>1294.31</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CAD</v>
      </c>
    </row>
    <row r="10" spans="1:15" s="21" customFormat="1" ht="13.5" thickBot="1">
      <c r="A10" s="36" t="str">
        <f>'Copy paste to Here'!G10</f>
        <v>Edith Courville</v>
      </c>
      <c r="B10" s="37"/>
      <c r="C10" s="37"/>
      <c r="D10" s="37"/>
      <c r="F10" s="38" t="str">
        <f>'Copy paste to Here'!B10</f>
        <v>Edith Courville</v>
      </c>
      <c r="G10" s="39"/>
      <c r="H10" s="40"/>
      <c r="K10" s="95" t="s">
        <v>276</v>
      </c>
      <c r="L10" s="35" t="s">
        <v>276</v>
      </c>
      <c r="M10" s="21">
        <v>1</v>
      </c>
    </row>
    <row r="11" spans="1:15" s="21" customFormat="1" ht="15.75" thickBot="1">
      <c r="A11" s="41" t="str">
        <f>'Copy paste to Here'!G11</f>
        <v>1447 montee st-lazare</v>
      </c>
      <c r="B11" s="42"/>
      <c r="C11" s="42"/>
      <c r="D11" s="42"/>
      <c r="F11" s="43" t="str">
        <f>'Copy paste to Here'!B11</f>
        <v>1447 montee st-lazare</v>
      </c>
      <c r="G11" s="44"/>
      <c r="H11" s="45"/>
      <c r="K11" s="93" t="s">
        <v>158</v>
      </c>
      <c r="L11" s="46" t="s">
        <v>159</v>
      </c>
      <c r="M11" s="21">
        <f>VLOOKUP(G3,[1]Sheet1!$A$9:$I$7290,2,FALSE)</f>
        <v>35.54</v>
      </c>
    </row>
    <row r="12" spans="1:15" s="21" customFormat="1" ht="15.75" thickBot="1">
      <c r="A12" s="41" t="str">
        <f>'Copy paste to Here'!G12</f>
        <v>J7T 2W5 St-lazare</v>
      </c>
      <c r="B12" s="42"/>
      <c r="C12" s="42"/>
      <c r="D12" s="42"/>
      <c r="E12" s="89"/>
      <c r="F12" s="43" t="str">
        <f>'Copy paste to Here'!B12</f>
        <v>J7T 2W5 St-lazare</v>
      </c>
      <c r="G12" s="44"/>
      <c r="H12" s="45"/>
      <c r="K12" s="93" t="s">
        <v>160</v>
      </c>
      <c r="L12" s="46" t="s">
        <v>133</v>
      </c>
      <c r="M12" s="21">
        <f>VLOOKUP(G3,[1]Sheet1!$A$9:$I$7290,3,FALSE)</f>
        <v>37.96</v>
      </c>
    </row>
    <row r="13" spans="1:15" s="21" customFormat="1" ht="15.75" thickBot="1">
      <c r="A13" s="41" t="str">
        <f>'Copy paste to Here'!G13</f>
        <v>Canada</v>
      </c>
      <c r="B13" s="42"/>
      <c r="C13" s="42"/>
      <c r="D13" s="42"/>
      <c r="E13" s="111" t="s">
        <v>166</v>
      </c>
      <c r="F13" s="43" t="str">
        <f>'Copy paste to Here'!B13</f>
        <v>Canada</v>
      </c>
      <c r="G13" s="44"/>
      <c r="H13" s="45"/>
      <c r="K13" s="93" t="s">
        <v>161</v>
      </c>
      <c r="L13" s="46" t="s">
        <v>162</v>
      </c>
      <c r="M13" s="113">
        <f>VLOOKUP(G3,[1]Sheet1!$A$9:$I$7290,4,FALSE)</f>
        <v>44.18</v>
      </c>
    </row>
    <row r="14" spans="1:15" s="21" customFormat="1" ht="15.75" thickBot="1">
      <c r="A14" s="41" t="str">
        <f>'Copy paste to Here'!G14</f>
        <v xml:space="preserve"> </v>
      </c>
      <c r="B14" s="42"/>
      <c r="C14" s="42"/>
      <c r="D14" s="42"/>
      <c r="E14" s="111">
        <f>VLOOKUP(J9,$L$10:$M$17,2,FALSE)</f>
        <v>26.06</v>
      </c>
      <c r="F14" s="43">
        <f>'Copy paste to Here'!B14</f>
        <v>0</v>
      </c>
      <c r="G14" s="44"/>
      <c r="H14" s="45"/>
      <c r="K14" s="93" t="s">
        <v>163</v>
      </c>
      <c r="L14" s="46" t="s">
        <v>164</v>
      </c>
      <c r="M14" s="21">
        <f>VLOOKUP(G3,[1]Sheet1!$A$9:$I$7290,5,FALSE)</f>
        <v>22.5</v>
      </c>
    </row>
    <row r="15" spans="1:15" s="21" customFormat="1" ht="15.75" thickBot="1">
      <c r="A15" s="47"/>
      <c r="F15" s="48" t="str">
        <f>'Copy paste to Here'!B15</f>
        <v xml:space="preserve"> </v>
      </c>
      <c r="G15" s="49"/>
      <c r="H15" s="50"/>
      <c r="K15" s="94" t="s">
        <v>165</v>
      </c>
      <c r="L15" s="51" t="s">
        <v>166</v>
      </c>
      <c r="M15" s="21">
        <f>VLOOKUP(G3,[1]Sheet1!$A$9:$I$7290,6,FALSE)</f>
        <v>26.06</v>
      </c>
    </row>
    <row r="16" spans="1:15" s="21" customFormat="1" ht="13.7" customHeight="1" thickBot="1">
      <c r="A16" s="52"/>
      <c r="K16" s="94" t="s">
        <v>167</v>
      </c>
      <c r="L16" s="51" t="s">
        <v>168</v>
      </c>
      <c r="M16" s="21">
        <f>VLOOKUP(G3,[1]Sheet1!$A$9:$I$7290,7,FALSE)</f>
        <v>20.82</v>
      </c>
    </row>
    <row r="17" spans="1:13" s="21" customFormat="1" ht="13.5" thickBot="1">
      <c r="A17" s="53" t="s">
        <v>169</v>
      </c>
      <c r="B17" s="54" t="s">
        <v>170</v>
      </c>
      <c r="C17" s="54" t="s">
        <v>284</v>
      </c>
      <c r="D17" s="55" t="s">
        <v>198</v>
      </c>
      <c r="E17" s="55" t="s">
        <v>261</v>
      </c>
      <c r="F17" s="55" t="str">
        <f>CONCATENATE("Amount ",,J9)</f>
        <v>Amount CAD</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316L steel eyebrow barbell, 16g (1.2mm) with two 3mm balls &amp; Length: 8mm  &amp;  </v>
      </c>
      <c r="B18" s="57" t="str">
        <f>'Copy paste to Here'!C22</f>
        <v>BBEB</v>
      </c>
      <c r="C18" s="57" t="s">
        <v>104</v>
      </c>
      <c r="D18" s="58">
        <f>Invoice!B22</f>
        <v>100</v>
      </c>
      <c r="E18" s="59">
        <f>'Shipping Invoice'!J22*$N$1</f>
        <v>0.23</v>
      </c>
      <c r="F18" s="59">
        <f>D18*E18</f>
        <v>23</v>
      </c>
      <c r="G18" s="60">
        <f>E18*$E$14</f>
        <v>5.9938000000000002</v>
      </c>
      <c r="H18" s="61">
        <f>D18*G18</f>
        <v>599.38</v>
      </c>
    </row>
    <row r="19" spans="1:13" s="62" customFormat="1" ht="24">
      <c r="A19" s="112" t="str">
        <f>IF((LEN('Copy paste to Here'!G23))&gt;5,((CONCATENATE('Copy paste to Here'!G23," &amp; ",'Copy paste to Here'!D23,"  &amp;  ",'Copy paste to Here'!E23))),"Empty Cell")</f>
        <v xml:space="preserve">316L steel eyebrow barbell, 16g (1.2mm) with two 3mm balls &amp; Length: 9mm  &amp;  </v>
      </c>
      <c r="B19" s="57" t="str">
        <f>'Copy paste to Here'!C23</f>
        <v>BBEB</v>
      </c>
      <c r="C19" s="57" t="s">
        <v>104</v>
      </c>
      <c r="D19" s="58">
        <f>Invoice!B23</f>
        <v>40</v>
      </c>
      <c r="E19" s="59">
        <f>'Shipping Invoice'!J23*$N$1</f>
        <v>0.23</v>
      </c>
      <c r="F19" s="59">
        <f t="shared" ref="F19:F82" si="0">D19*E19</f>
        <v>9.2000000000000011</v>
      </c>
      <c r="G19" s="60">
        <f t="shared" ref="G19:G82" si="1">E19*$E$14</f>
        <v>5.9938000000000002</v>
      </c>
      <c r="H19" s="63">
        <f t="shared" ref="H19:H82" si="2">D19*G19</f>
        <v>239.75200000000001</v>
      </c>
    </row>
    <row r="20" spans="1:13" s="62" customFormat="1" ht="36">
      <c r="A20" s="56" t="str">
        <f>IF((LEN('Copy paste to Here'!G24))&gt;5,((CONCATENATE('Copy paste to Here'!G24," &amp; ",'Copy paste to Here'!D24,"  &amp;  ",'Copy paste to Here'!E24))),"Empty Cell")</f>
        <v>316L steel nipple barbell, 1.6mm (14g) with two forward facing 5mm or 6mm jewel balls &amp; Length: 12mm with 4mm jewel balls  &amp;  Crystal Color: Clear</v>
      </c>
      <c r="B20" s="57" t="str">
        <f>'Copy paste to Here'!C24</f>
        <v>BBNP2C</v>
      </c>
      <c r="C20" s="57" t="s">
        <v>776</v>
      </c>
      <c r="D20" s="58">
        <f>Invoice!B24</f>
        <v>14</v>
      </c>
      <c r="E20" s="59">
        <f>'Shipping Invoice'!J24*$N$1</f>
        <v>1.48</v>
      </c>
      <c r="F20" s="59">
        <f t="shared" si="0"/>
        <v>20.72</v>
      </c>
      <c r="G20" s="60">
        <f t="shared" si="1"/>
        <v>38.568799999999996</v>
      </c>
      <c r="H20" s="63">
        <f t="shared" si="2"/>
        <v>539.96319999999992</v>
      </c>
    </row>
    <row r="21" spans="1:13" s="62" customFormat="1" ht="24">
      <c r="A21" s="56" t="str">
        <f>IF((LEN('Copy paste to Here'!G25))&gt;5,((CONCATENATE('Copy paste to Here'!G25," &amp; ",'Copy paste to Here'!D25,"  &amp;  ",'Copy paste to Here'!E25))),"Empty Cell")</f>
        <v xml:space="preserve">Bulk body jewelry: 100 pcs. assortment of surgical steel labrets,16g (1.2mm) with 3mm ball &amp; Length: 8mm  &amp;  </v>
      </c>
      <c r="B21" s="57" t="str">
        <f>'Copy paste to Here'!C25</f>
        <v>BLK03A</v>
      </c>
      <c r="C21" s="57" t="s">
        <v>710</v>
      </c>
      <c r="D21" s="58">
        <f>Invoice!B25</f>
        <v>1</v>
      </c>
      <c r="E21" s="59">
        <f>'Shipping Invoice'!J25*$N$1</f>
        <v>22.77</v>
      </c>
      <c r="F21" s="59">
        <f t="shared" si="0"/>
        <v>22.77</v>
      </c>
      <c r="G21" s="60">
        <f t="shared" si="1"/>
        <v>593.38619999999992</v>
      </c>
      <c r="H21" s="63">
        <f t="shared" si="2"/>
        <v>593.38619999999992</v>
      </c>
    </row>
    <row r="22" spans="1:13" s="62" customFormat="1" ht="36">
      <c r="A22" s="56" t="str">
        <f>IF((LEN('Copy paste to Here'!G26))&gt;5,((CONCATENATE('Copy paste to Here'!G26," &amp; ",'Copy paste to Here'!D26,"  &amp;  ",'Copy paste to Here'!E26))),"Empty Cell")</f>
        <v>Bulk body jewelry: 50 pcs. of premium PVD plated surgical labrets, 16g (1.2mm) with 3mm ball &amp; Length: 8mm  &amp;  Color: Gold</v>
      </c>
      <c r="B22" s="57" t="str">
        <f>'Copy paste to Here'!C26</f>
        <v>BLK466</v>
      </c>
      <c r="C22" s="57" t="s">
        <v>720</v>
      </c>
      <c r="D22" s="58">
        <f>Invoice!B26</f>
        <v>1</v>
      </c>
      <c r="E22" s="59">
        <f>'Shipping Invoice'!J26*$N$1</f>
        <v>39.89</v>
      </c>
      <c r="F22" s="59">
        <f t="shared" si="0"/>
        <v>39.89</v>
      </c>
      <c r="G22" s="60">
        <f t="shared" si="1"/>
        <v>1039.5334</v>
      </c>
      <c r="H22" s="63">
        <f t="shared" si="2"/>
        <v>1039.5334</v>
      </c>
    </row>
    <row r="23" spans="1:13" s="62" customFormat="1" ht="24">
      <c r="A23" s="56" t="str">
        <f>IF((LEN('Copy paste to Here'!G27))&gt;5,((CONCATENATE('Copy paste to Here'!G27," &amp; ",'Copy paste to Here'!D27,"  &amp;  ",'Copy paste to Here'!E27))),"Empty Cell")</f>
        <v>Surgical steel belly banana, 14g (1.6mm) with a 6mm and a 5mm bezel set jewel ball &amp; Length: 10mm  &amp;  Crystal Color: Clear</v>
      </c>
      <c r="B23" s="57" t="str">
        <f>'Copy paste to Here'!C27</f>
        <v>BN2CS</v>
      </c>
      <c r="C23" s="57" t="s">
        <v>619</v>
      </c>
      <c r="D23" s="58">
        <f>Invoice!B27</f>
        <v>30</v>
      </c>
      <c r="E23" s="59">
        <f>'Shipping Invoice'!J27*$N$1</f>
        <v>1.1200000000000001</v>
      </c>
      <c r="F23" s="59">
        <f t="shared" si="0"/>
        <v>33.6</v>
      </c>
      <c r="G23" s="60">
        <f t="shared" si="1"/>
        <v>29.187200000000001</v>
      </c>
      <c r="H23" s="63">
        <f t="shared" si="2"/>
        <v>875.61599999999999</v>
      </c>
    </row>
    <row r="24" spans="1:13" s="62" customFormat="1" ht="24">
      <c r="A24" s="56" t="str">
        <f>IF((LEN('Copy paste to Here'!G28))&gt;5,((CONCATENATE('Copy paste to Here'!G28," &amp; ",'Copy paste to Here'!D28,"  &amp;  ",'Copy paste to Here'!E28))),"Empty Cell")</f>
        <v>Surgical steel belly banana, 14g (1.6mm) with a 6mm and a 5mm bezel set jewel ball &amp; Length: 12mm  &amp;  Crystal Color: Clear</v>
      </c>
      <c r="B24" s="57" t="str">
        <f>'Copy paste to Here'!C28</f>
        <v>BN2CS</v>
      </c>
      <c r="C24" s="57" t="s">
        <v>619</v>
      </c>
      <c r="D24" s="58">
        <f>Invoice!B28</f>
        <v>20</v>
      </c>
      <c r="E24" s="59">
        <f>'Shipping Invoice'!J28*$N$1</f>
        <v>1.1200000000000001</v>
      </c>
      <c r="F24" s="59">
        <f t="shared" si="0"/>
        <v>22.400000000000002</v>
      </c>
      <c r="G24" s="60">
        <f t="shared" si="1"/>
        <v>29.187200000000001</v>
      </c>
      <c r="H24" s="63">
        <f t="shared" si="2"/>
        <v>583.74400000000003</v>
      </c>
    </row>
    <row r="25" spans="1:13" s="62" customFormat="1" ht="24">
      <c r="A25" s="56" t="str">
        <f>IF((LEN('Copy paste to Here'!G29))&gt;5,((CONCATENATE('Copy paste to Here'!G29," &amp; ",'Copy paste to Here'!D29,"  &amp;  ",'Copy paste to Here'!E29))),"Empty Cell")</f>
        <v xml:space="preserve">Black anodized surgical steel tiny helix huggie with a diameter of 7mm (sold per pcs) &amp;   &amp;  </v>
      </c>
      <c r="B25" s="57" t="str">
        <f>'Copy paste to Here'!C29</f>
        <v>ER248B</v>
      </c>
      <c r="C25" s="57" t="s">
        <v>722</v>
      </c>
      <c r="D25" s="58">
        <f>Invoice!B29</f>
        <v>10</v>
      </c>
      <c r="E25" s="59">
        <f>'Shipping Invoice'!J29*$N$1</f>
        <v>1.28</v>
      </c>
      <c r="F25" s="59">
        <f t="shared" si="0"/>
        <v>12.8</v>
      </c>
      <c r="G25" s="60">
        <f t="shared" si="1"/>
        <v>33.3568</v>
      </c>
      <c r="H25" s="63">
        <f t="shared" si="2"/>
        <v>333.56799999999998</v>
      </c>
    </row>
    <row r="26" spans="1:13" s="62" customFormat="1" ht="24">
      <c r="A26" s="56" t="str">
        <f>IF((LEN('Copy paste to Here'!G30))&gt;5,((CONCATENATE('Copy paste to Here'!G30," &amp; ",'Copy paste to Here'!D30,"  &amp;  ",'Copy paste to Here'!E30))),"Empty Cell")</f>
        <v xml:space="preserve">Tiny gold anodized surgical steel helix huggie - diameter 7mm (sold per pcs) &amp;   &amp;  </v>
      </c>
      <c r="B26" s="57" t="str">
        <f>'Copy paste to Here'!C30</f>
        <v>ER248G</v>
      </c>
      <c r="C26" s="57" t="s">
        <v>724</v>
      </c>
      <c r="D26" s="58">
        <f>Invoice!B30</f>
        <v>10</v>
      </c>
      <c r="E26" s="59">
        <f>'Shipping Invoice'!J30*$N$1</f>
        <v>1.28</v>
      </c>
      <c r="F26" s="59">
        <f t="shared" si="0"/>
        <v>12.8</v>
      </c>
      <c r="G26" s="60">
        <f t="shared" si="1"/>
        <v>33.3568</v>
      </c>
      <c r="H26" s="63">
        <f t="shared" si="2"/>
        <v>333.56799999999998</v>
      </c>
    </row>
    <row r="27" spans="1:13" s="62" customFormat="1" ht="24">
      <c r="A27" s="56" t="str">
        <f>IF((LEN('Copy paste to Here'!G31))&gt;5,((CONCATENATE('Copy paste to Here'!G31," &amp; ",'Copy paste to Here'!D31,"  &amp;  ",'Copy paste to Here'!E31))),"Empty Cell")</f>
        <v xml:space="preserve">Tiny high polished surgical steel helix huggie - diameter 7mm (sold per pcs) &amp;   &amp;  </v>
      </c>
      <c r="B27" s="57" t="str">
        <f>'Copy paste to Here'!C31</f>
        <v>ER248H</v>
      </c>
      <c r="C27" s="57" t="s">
        <v>726</v>
      </c>
      <c r="D27" s="58">
        <f>Invoice!B31</f>
        <v>10</v>
      </c>
      <c r="E27" s="59">
        <f>'Shipping Invoice'!J31*$N$1</f>
        <v>1.07</v>
      </c>
      <c r="F27" s="59">
        <f t="shared" si="0"/>
        <v>10.700000000000001</v>
      </c>
      <c r="G27" s="60">
        <f t="shared" si="1"/>
        <v>27.8842</v>
      </c>
      <c r="H27" s="63">
        <f t="shared" si="2"/>
        <v>278.84199999999998</v>
      </c>
    </row>
    <row r="28" spans="1:13" s="62" customFormat="1" ht="24">
      <c r="A28" s="56" t="str">
        <f>IF((LEN('Copy paste to Here'!G32))&gt;5,((CONCATENATE('Copy paste to Here'!G32," &amp; ",'Copy paste to Here'!D32,"  &amp;  ",'Copy paste to Here'!E32))),"Empty Cell")</f>
        <v xml:space="preserve">Tiny matt polished surgical steel helix huggie - diameter 7mm (sold per pcs) &amp;   &amp;  </v>
      </c>
      <c r="B28" s="57" t="str">
        <f>'Copy paste to Here'!C32</f>
        <v>ER248M</v>
      </c>
      <c r="C28" s="57" t="s">
        <v>728</v>
      </c>
      <c r="D28" s="58">
        <f>Invoice!B32</f>
        <v>10</v>
      </c>
      <c r="E28" s="59">
        <f>'Shipping Invoice'!J32*$N$1</f>
        <v>1.07</v>
      </c>
      <c r="F28" s="59">
        <f t="shared" si="0"/>
        <v>10.700000000000001</v>
      </c>
      <c r="G28" s="60">
        <f t="shared" si="1"/>
        <v>27.8842</v>
      </c>
      <c r="H28" s="63">
        <f t="shared" si="2"/>
        <v>278.84199999999998</v>
      </c>
    </row>
    <row r="29" spans="1:13" s="62" customFormat="1" ht="36">
      <c r="A29" s="56" t="str">
        <f>IF((LEN('Copy paste to Here'!G33))&gt;5,((CONCATENATE('Copy paste to Here'!G33," &amp; ",'Copy paste to Here'!D33,"  &amp;  ",'Copy paste to Here'!E33))),"Empty Cell")</f>
        <v>Surgical steel screw-fit flesh tunnel with ferido glued multi crystal studded rim with resin cover. Stones will never fall out guaranteed! &amp; Gauge: 8mm  &amp;  Crystal Color: Clear</v>
      </c>
      <c r="B29" s="57" t="str">
        <f>'Copy paste to Here'!C33</f>
        <v>FSPFR</v>
      </c>
      <c r="C29" s="57" t="s">
        <v>777</v>
      </c>
      <c r="D29" s="58">
        <f>Invoice!B33</f>
        <v>4</v>
      </c>
      <c r="E29" s="59">
        <f>'Shipping Invoice'!J33*$N$1</f>
        <v>4.18</v>
      </c>
      <c r="F29" s="59">
        <f t="shared" si="0"/>
        <v>16.72</v>
      </c>
      <c r="G29" s="60">
        <f t="shared" si="1"/>
        <v>108.93079999999999</v>
      </c>
      <c r="H29" s="63">
        <f t="shared" si="2"/>
        <v>435.72319999999996</v>
      </c>
    </row>
    <row r="30" spans="1:13" s="62" customFormat="1" ht="24">
      <c r="A30" s="56" t="str">
        <f>IF((LEN('Copy paste to Here'!G34))&gt;5,((CONCATENATE('Copy paste to Here'!G34," &amp; ",'Copy paste to Here'!D34,"  &amp;  ",'Copy paste to Here'!E34))),"Empty Cell")</f>
        <v>PVD plated surgical steel screw-fit flesh tunnel &amp; Gauge: 1.6mm  &amp;  Color: Black</v>
      </c>
      <c r="B30" s="57" t="str">
        <f>'Copy paste to Here'!C34</f>
        <v>FTPG</v>
      </c>
      <c r="C30" s="57" t="s">
        <v>778</v>
      </c>
      <c r="D30" s="58">
        <f>Invoice!B34</f>
        <v>6</v>
      </c>
      <c r="E30" s="59">
        <f>'Shipping Invoice'!J34*$N$1</f>
        <v>3.26</v>
      </c>
      <c r="F30" s="59">
        <f t="shared" si="0"/>
        <v>19.559999999999999</v>
      </c>
      <c r="G30" s="60">
        <f t="shared" si="1"/>
        <v>84.95559999999999</v>
      </c>
      <c r="H30" s="63">
        <f t="shared" si="2"/>
        <v>509.73359999999991</v>
      </c>
    </row>
    <row r="31" spans="1:13" s="62" customFormat="1" ht="24">
      <c r="A31" s="56" t="str">
        <f>IF((LEN('Copy paste to Here'!G35))&gt;5,((CONCATENATE('Copy paste to Here'!G35," &amp; ",'Copy paste to Here'!D35,"  &amp;  ",'Copy paste to Here'!E35))),"Empty Cell")</f>
        <v>PVD plated surgical steel screw-fit flesh tunnel &amp; Gauge: 4mm  &amp;  Color: Gold</v>
      </c>
      <c r="B31" s="57" t="str">
        <f>'Copy paste to Here'!C35</f>
        <v>FTPG</v>
      </c>
      <c r="C31" s="57" t="s">
        <v>779</v>
      </c>
      <c r="D31" s="58">
        <f>Invoice!B35</f>
        <v>4</v>
      </c>
      <c r="E31" s="59">
        <f>'Shipping Invoice'!J35*$N$1</f>
        <v>3.69</v>
      </c>
      <c r="F31" s="59">
        <f t="shared" si="0"/>
        <v>14.76</v>
      </c>
      <c r="G31" s="60">
        <f t="shared" si="1"/>
        <v>96.1614</v>
      </c>
      <c r="H31" s="63">
        <f t="shared" si="2"/>
        <v>384.6456</v>
      </c>
    </row>
    <row r="32" spans="1:13" s="62" customFormat="1" ht="24">
      <c r="A32" s="56" t="str">
        <f>IF((LEN('Copy paste to Here'!G36))&gt;5,((CONCATENATE('Copy paste to Here'!G36," &amp; ",'Copy paste to Here'!D36,"  &amp;  ",'Copy paste to Here'!E36))),"Empty Cell")</f>
        <v>PVD plated surgical steel screw-fit flesh tunnel &amp; Gauge: 12mm  &amp;  Color: Black</v>
      </c>
      <c r="B32" s="57" t="str">
        <f>'Copy paste to Here'!C36</f>
        <v>FTPG</v>
      </c>
      <c r="C32" s="57" t="s">
        <v>780</v>
      </c>
      <c r="D32" s="58">
        <f>Invoice!B36</f>
        <v>4</v>
      </c>
      <c r="E32" s="59">
        <f>'Shipping Invoice'!J36*$N$1</f>
        <v>5.18</v>
      </c>
      <c r="F32" s="59">
        <f t="shared" si="0"/>
        <v>20.72</v>
      </c>
      <c r="G32" s="60">
        <f t="shared" si="1"/>
        <v>134.99079999999998</v>
      </c>
      <c r="H32" s="63">
        <f t="shared" si="2"/>
        <v>539.96319999999992</v>
      </c>
    </row>
    <row r="33" spans="1:8" s="62" customFormat="1" ht="36">
      <c r="A33" s="56" t="str">
        <f>IF((LEN('Copy paste to Here'!G37))&gt;5,((CONCATENATE('Copy paste to Here'!G37," &amp; ",'Copy paste to Here'!D37,"  &amp;  ",'Copy paste to Here'!E37))),"Empty Cell")</f>
        <v>PVD plated surgical steel flesh tunnel with crystal studded rim on the front side with resin cover. Stones will never fall out guaranteed! &amp; Gauge: 4mm  &amp;  Color: Black</v>
      </c>
      <c r="B33" s="57" t="str">
        <f>'Copy paste to Here'!C37</f>
        <v>FTSCPCR</v>
      </c>
      <c r="C33" s="57" t="s">
        <v>781</v>
      </c>
      <c r="D33" s="58">
        <f>Invoice!B37</f>
        <v>2</v>
      </c>
      <c r="E33" s="59">
        <f>'Shipping Invoice'!J37*$N$1</f>
        <v>2.5499999999999998</v>
      </c>
      <c r="F33" s="59">
        <f t="shared" si="0"/>
        <v>5.0999999999999996</v>
      </c>
      <c r="G33" s="60">
        <f t="shared" si="1"/>
        <v>66.452999999999989</v>
      </c>
      <c r="H33" s="63">
        <f t="shared" si="2"/>
        <v>132.90599999999998</v>
      </c>
    </row>
    <row r="34" spans="1:8" s="62" customFormat="1" ht="36">
      <c r="A34" s="56" t="str">
        <f>IF((LEN('Copy paste to Here'!G38))&gt;5,((CONCATENATE('Copy paste to Here'!G38," &amp; ",'Copy paste to Here'!D38,"  &amp;  ",'Copy paste to Here'!E38))),"Empty Cell")</f>
        <v>PVD plated surgical steel flesh tunnel with crystal studded rim on the front side with resin cover. Stones will never fall out guaranteed! &amp; Gauge: 4mm  &amp;  Color: Gold</v>
      </c>
      <c r="B34" s="57" t="str">
        <f>'Copy paste to Here'!C38</f>
        <v>FTSCPCR</v>
      </c>
      <c r="C34" s="57" t="s">
        <v>781</v>
      </c>
      <c r="D34" s="58">
        <f>Invoice!B38</f>
        <v>2</v>
      </c>
      <c r="E34" s="59">
        <f>'Shipping Invoice'!J38*$N$1</f>
        <v>2.5499999999999998</v>
      </c>
      <c r="F34" s="59">
        <f t="shared" si="0"/>
        <v>5.0999999999999996</v>
      </c>
      <c r="G34" s="60">
        <f t="shared" si="1"/>
        <v>66.452999999999989</v>
      </c>
      <c r="H34" s="63">
        <f t="shared" si="2"/>
        <v>132.90599999999998</v>
      </c>
    </row>
    <row r="35" spans="1:8" s="62" customFormat="1" ht="36">
      <c r="A35" s="56" t="str">
        <f>IF((LEN('Copy paste to Here'!G39))&gt;5,((CONCATENATE('Copy paste to Here'!G39," &amp; ",'Copy paste to Here'!D39,"  &amp;  ",'Copy paste to Here'!E39))),"Empty Cell")</f>
        <v>PVD plated surgical steel flesh tunnel with crystal studded rim on the front side with resin cover. Stones will never fall out guaranteed! &amp; Gauge: 5mm  &amp;  Color: Black</v>
      </c>
      <c r="B35" s="57" t="str">
        <f>'Copy paste to Here'!C39</f>
        <v>FTSCPCR</v>
      </c>
      <c r="C35" s="57" t="s">
        <v>782</v>
      </c>
      <c r="D35" s="58">
        <f>Invoice!B39</f>
        <v>2</v>
      </c>
      <c r="E35" s="59">
        <f>'Shipping Invoice'!J39*$N$1</f>
        <v>2.68</v>
      </c>
      <c r="F35" s="59">
        <f t="shared" si="0"/>
        <v>5.36</v>
      </c>
      <c r="G35" s="60">
        <f t="shared" si="1"/>
        <v>69.840800000000002</v>
      </c>
      <c r="H35" s="63">
        <f t="shared" si="2"/>
        <v>139.6816</v>
      </c>
    </row>
    <row r="36" spans="1:8" s="62" customFormat="1" ht="36">
      <c r="A36" s="56" t="str">
        <f>IF((LEN('Copy paste to Here'!G40))&gt;5,((CONCATENATE('Copy paste to Here'!G40," &amp; ",'Copy paste to Here'!D40,"  &amp;  ",'Copy paste to Here'!E40))),"Empty Cell")</f>
        <v>PVD plated surgical steel flesh tunnel with crystal studded rim on the front side with resin cover. Stones will never fall out guaranteed! &amp; Gauge: 5mm  &amp;  Color: Gold</v>
      </c>
      <c r="B36" s="57" t="str">
        <f>'Copy paste to Here'!C40</f>
        <v>FTSCPCR</v>
      </c>
      <c r="C36" s="57" t="s">
        <v>782</v>
      </c>
      <c r="D36" s="58">
        <f>Invoice!B40</f>
        <v>2</v>
      </c>
      <c r="E36" s="59">
        <f>'Shipping Invoice'!J40*$N$1</f>
        <v>2.68</v>
      </c>
      <c r="F36" s="59">
        <f t="shared" si="0"/>
        <v>5.36</v>
      </c>
      <c r="G36" s="60">
        <f t="shared" si="1"/>
        <v>69.840800000000002</v>
      </c>
      <c r="H36" s="63">
        <f t="shared" si="2"/>
        <v>139.6816</v>
      </c>
    </row>
    <row r="37" spans="1:8" s="62" customFormat="1" ht="36">
      <c r="A37" s="56" t="str">
        <f>IF((LEN('Copy paste to Here'!G41))&gt;5,((CONCATENATE('Copy paste to Here'!G41," &amp; ",'Copy paste to Here'!D41,"  &amp;  ",'Copy paste to Here'!E41))),"Empty Cell")</f>
        <v>PVD plated surgical steel flesh tunnel with crystal studded rim on the front side with resin cover. Stones will never fall out guaranteed! &amp; Gauge: 8mm  &amp;  Color: Black</v>
      </c>
      <c r="B37" s="57" t="str">
        <f>'Copy paste to Here'!C41</f>
        <v>FTSCPCR</v>
      </c>
      <c r="C37" s="57" t="s">
        <v>783</v>
      </c>
      <c r="D37" s="58">
        <f>Invoice!B41</f>
        <v>2</v>
      </c>
      <c r="E37" s="59">
        <f>'Shipping Invoice'!J41*$N$1</f>
        <v>3.32</v>
      </c>
      <c r="F37" s="59">
        <f t="shared" si="0"/>
        <v>6.64</v>
      </c>
      <c r="G37" s="60">
        <f t="shared" si="1"/>
        <v>86.519199999999998</v>
      </c>
      <c r="H37" s="63">
        <f t="shared" si="2"/>
        <v>173.0384</v>
      </c>
    </row>
    <row r="38" spans="1:8" s="62" customFormat="1" ht="36">
      <c r="A38" s="56" t="str">
        <f>IF((LEN('Copy paste to Here'!G42))&gt;5,((CONCATENATE('Copy paste to Here'!G42," &amp; ",'Copy paste to Here'!D42,"  &amp;  ",'Copy paste to Here'!E42))),"Empty Cell")</f>
        <v>PVD plated surgical steel flesh tunnel with crystal studded rim on the front side with resin cover. Stones will never fall out guaranteed! &amp; Gauge: 8mm  &amp;  Color: Gold</v>
      </c>
      <c r="B38" s="57" t="str">
        <f>'Copy paste to Here'!C42</f>
        <v>FTSCPCR</v>
      </c>
      <c r="C38" s="57" t="s">
        <v>783</v>
      </c>
      <c r="D38" s="58">
        <f>Invoice!B42</f>
        <v>2</v>
      </c>
      <c r="E38" s="59">
        <f>'Shipping Invoice'!J42*$N$1</f>
        <v>3.32</v>
      </c>
      <c r="F38" s="59">
        <f t="shared" si="0"/>
        <v>6.64</v>
      </c>
      <c r="G38" s="60">
        <f t="shared" si="1"/>
        <v>86.519199999999998</v>
      </c>
      <c r="H38" s="63">
        <f t="shared" si="2"/>
        <v>173.0384</v>
      </c>
    </row>
    <row r="39" spans="1:8" s="62" customFormat="1" ht="36">
      <c r="A39" s="56" t="str">
        <f>IF((LEN('Copy paste to Here'!G43))&gt;5,((CONCATENATE('Copy paste to Here'!G43," &amp; ",'Copy paste to Here'!D43,"  &amp;  ",'Copy paste to Here'!E43))),"Empty Cell")</f>
        <v>PVD plated surgical steel flesh tunnel with crystal studded rim on the front side with resin cover. Stones will never fall out guaranteed! &amp; Gauge: 16mm  &amp;  Color: Gold</v>
      </c>
      <c r="B39" s="57" t="str">
        <f>'Copy paste to Here'!C43</f>
        <v>FTSCPCR</v>
      </c>
      <c r="C39" s="57" t="s">
        <v>784</v>
      </c>
      <c r="D39" s="58">
        <f>Invoice!B43</f>
        <v>4</v>
      </c>
      <c r="E39" s="59">
        <f>'Shipping Invoice'!J43*$N$1</f>
        <v>5.1100000000000003</v>
      </c>
      <c r="F39" s="59">
        <f t="shared" si="0"/>
        <v>20.440000000000001</v>
      </c>
      <c r="G39" s="60">
        <f t="shared" si="1"/>
        <v>133.16659999999999</v>
      </c>
      <c r="H39" s="63">
        <f t="shared" si="2"/>
        <v>532.66639999999995</v>
      </c>
    </row>
    <row r="40" spans="1:8" s="62" customFormat="1" ht="36">
      <c r="A40" s="56" t="str">
        <f>IF((LEN('Copy paste to Here'!G44))&gt;5,((CONCATENATE('Copy paste to Here'!G44," &amp; ",'Copy paste to Here'!D44,"  &amp;  ",'Copy paste to Here'!E44))),"Empty Cell")</f>
        <v>PVD plated surgical steel flesh tunnel with crystal studded rim on the front side with resin cover. Stones will never fall out guaranteed! &amp; Gauge: 18mm  &amp;  Color: Gold</v>
      </c>
      <c r="B40" s="57" t="str">
        <f>'Copy paste to Here'!C44</f>
        <v>FTSCPCR</v>
      </c>
      <c r="C40" s="57" t="s">
        <v>785</v>
      </c>
      <c r="D40" s="58">
        <f>Invoice!B44</f>
        <v>2</v>
      </c>
      <c r="E40" s="59">
        <f>'Shipping Invoice'!J44*$N$1</f>
        <v>5.62</v>
      </c>
      <c r="F40" s="59">
        <f t="shared" si="0"/>
        <v>11.24</v>
      </c>
      <c r="G40" s="60">
        <f t="shared" si="1"/>
        <v>146.4572</v>
      </c>
      <c r="H40" s="63">
        <f t="shared" si="2"/>
        <v>292.9144</v>
      </c>
    </row>
    <row r="41" spans="1:8" s="62" customFormat="1" ht="24">
      <c r="A41" s="56" t="str">
        <f>IF((LEN('Copy paste to Here'!G45))&gt;5,((CONCATENATE('Copy paste to Here'!G45," &amp; ",'Copy paste to Here'!D45,"  &amp;  ",'Copy paste to Here'!E45))),"Empty Cell")</f>
        <v xml:space="preserve">Rose Gold PVD plated surgical steel screw-fit flesh tunnel  &amp; Gauge: 4mm  &amp;  </v>
      </c>
      <c r="B41" s="57" t="str">
        <f>'Copy paste to Here'!C45</f>
        <v>FTTPG</v>
      </c>
      <c r="C41" s="57" t="s">
        <v>786</v>
      </c>
      <c r="D41" s="58">
        <f>Invoice!B45</f>
        <v>2</v>
      </c>
      <c r="E41" s="59">
        <f>'Shipping Invoice'!J45*$N$1</f>
        <v>3.83</v>
      </c>
      <c r="F41" s="59">
        <f t="shared" si="0"/>
        <v>7.66</v>
      </c>
      <c r="G41" s="60">
        <f t="shared" si="1"/>
        <v>99.809799999999996</v>
      </c>
      <c r="H41" s="63">
        <f t="shared" si="2"/>
        <v>199.61959999999999</v>
      </c>
    </row>
    <row r="42" spans="1:8" s="62" customFormat="1" ht="24">
      <c r="A42" s="56" t="str">
        <f>IF((LEN('Copy paste to Here'!G46))&gt;5,((CONCATENATE('Copy paste to Here'!G46," &amp; ",'Copy paste to Here'!D46,"  &amp;  ",'Copy paste to Here'!E46))),"Empty Cell")</f>
        <v xml:space="preserve">Rose Gold PVD plated surgical steel screw-fit flesh tunnel  &amp; Gauge: 5mm  &amp;  </v>
      </c>
      <c r="B42" s="57" t="str">
        <f>'Copy paste to Here'!C46</f>
        <v>FTTPG</v>
      </c>
      <c r="C42" s="57" t="s">
        <v>787</v>
      </c>
      <c r="D42" s="58">
        <f>Invoice!B46</f>
        <v>2</v>
      </c>
      <c r="E42" s="59">
        <f>'Shipping Invoice'!J46*$N$1</f>
        <v>4.04</v>
      </c>
      <c r="F42" s="59">
        <f t="shared" si="0"/>
        <v>8.08</v>
      </c>
      <c r="G42" s="60">
        <f t="shared" si="1"/>
        <v>105.2824</v>
      </c>
      <c r="H42" s="63">
        <f t="shared" si="2"/>
        <v>210.56479999999999</v>
      </c>
    </row>
    <row r="43" spans="1:8" s="62" customFormat="1" ht="24">
      <c r="A43" s="56" t="str">
        <f>IF((LEN('Copy paste to Here'!G47))&gt;5,((CONCATENATE('Copy paste to Here'!G47," &amp; ",'Copy paste to Here'!D47,"  &amp;  ",'Copy paste to Here'!E47))),"Empty Cell")</f>
        <v xml:space="preserve">Rose Gold PVD plated surgical steel screw-fit flesh tunnel  &amp; Gauge: 6mm  &amp;  </v>
      </c>
      <c r="B43" s="57" t="str">
        <f>'Copy paste to Here'!C47</f>
        <v>FTTPG</v>
      </c>
      <c r="C43" s="57" t="s">
        <v>788</v>
      </c>
      <c r="D43" s="58">
        <f>Invoice!B47</f>
        <v>2</v>
      </c>
      <c r="E43" s="59">
        <f>'Shipping Invoice'!J47*$N$1</f>
        <v>4.25</v>
      </c>
      <c r="F43" s="59">
        <f t="shared" si="0"/>
        <v>8.5</v>
      </c>
      <c r="G43" s="60">
        <f t="shared" si="1"/>
        <v>110.755</v>
      </c>
      <c r="H43" s="63">
        <f t="shared" si="2"/>
        <v>221.51</v>
      </c>
    </row>
    <row r="44" spans="1:8" s="62" customFormat="1" ht="24">
      <c r="A44" s="56" t="str">
        <f>IF((LEN('Copy paste to Here'!G48))&gt;5,((CONCATENATE('Copy paste to Here'!G48," &amp; ",'Copy paste to Here'!D48,"  &amp;  ",'Copy paste to Here'!E48))),"Empty Cell")</f>
        <v xml:space="preserve">Rose Gold PVD plated surgical steel screw-fit flesh tunnel  &amp; Gauge: 8mm  &amp;  </v>
      </c>
      <c r="B44" s="57" t="str">
        <f>'Copy paste to Here'!C48</f>
        <v>FTTPG</v>
      </c>
      <c r="C44" s="57" t="s">
        <v>789</v>
      </c>
      <c r="D44" s="58">
        <f>Invoice!B48</f>
        <v>2</v>
      </c>
      <c r="E44" s="59">
        <f>'Shipping Invoice'!J48*$N$1</f>
        <v>4.54</v>
      </c>
      <c r="F44" s="59">
        <f t="shared" si="0"/>
        <v>9.08</v>
      </c>
      <c r="G44" s="60">
        <f t="shared" si="1"/>
        <v>118.3124</v>
      </c>
      <c r="H44" s="63">
        <f t="shared" si="2"/>
        <v>236.62479999999999</v>
      </c>
    </row>
    <row r="45" spans="1:8" s="62" customFormat="1" ht="24">
      <c r="A45" s="56" t="str">
        <f>IF((LEN('Copy paste to Here'!G49))&gt;5,((CONCATENATE('Copy paste to Here'!G49," &amp; ",'Copy paste to Here'!D49,"  &amp;  ",'Copy paste to Here'!E49))),"Empty Cell")</f>
        <v xml:space="preserve">Rose Gold PVD plated surgical steel screw-fit flesh tunnel  &amp; Gauge: 10mm  &amp;  </v>
      </c>
      <c r="B45" s="57" t="str">
        <f>'Copy paste to Here'!C49</f>
        <v>FTTPG</v>
      </c>
      <c r="C45" s="57" t="s">
        <v>790</v>
      </c>
      <c r="D45" s="58">
        <f>Invoice!B49</f>
        <v>2</v>
      </c>
      <c r="E45" s="59">
        <f>'Shipping Invoice'!J49*$N$1</f>
        <v>4.8899999999999997</v>
      </c>
      <c r="F45" s="59">
        <f t="shared" si="0"/>
        <v>9.7799999999999994</v>
      </c>
      <c r="G45" s="60">
        <f t="shared" si="1"/>
        <v>127.43339999999999</v>
      </c>
      <c r="H45" s="63">
        <f t="shared" si="2"/>
        <v>254.86679999999998</v>
      </c>
    </row>
    <row r="46" spans="1:8" s="62" customFormat="1" ht="25.5">
      <c r="A46" s="56" t="str">
        <f>IF((LEN('Copy paste to Here'!G50))&gt;5,((CONCATENATE('Copy paste to Here'!G50," &amp; ",'Copy paste to Here'!D50,"  &amp;  ",'Copy paste to Here'!E50))),"Empty Cell")</f>
        <v>PVD plated surgical steel hinged segment ring, 16g (1.2mm) &amp; Length: 7mm  &amp;  Color: Black</v>
      </c>
      <c r="B46" s="57" t="str">
        <f>'Copy paste to Here'!C50</f>
        <v>SEGHT16</v>
      </c>
      <c r="C46" s="57" t="s">
        <v>68</v>
      </c>
      <c r="D46" s="58">
        <f>Invoice!B50</f>
        <v>1</v>
      </c>
      <c r="E46" s="59">
        <f>'Shipping Invoice'!J50*$N$1</f>
        <v>2.76</v>
      </c>
      <c r="F46" s="59">
        <f t="shared" si="0"/>
        <v>2.76</v>
      </c>
      <c r="G46" s="60">
        <f t="shared" si="1"/>
        <v>71.925599999999989</v>
      </c>
      <c r="H46" s="63">
        <f t="shared" si="2"/>
        <v>71.925599999999989</v>
      </c>
    </row>
    <row r="47" spans="1:8" s="62" customFormat="1" ht="25.5">
      <c r="A47" s="56" t="str">
        <f>IF((LEN('Copy paste to Here'!G51))&gt;5,((CONCATENATE('Copy paste to Here'!G51," &amp; ",'Copy paste to Here'!D51,"  &amp;  ",'Copy paste to Here'!E51))),"Empty Cell")</f>
        <v>PVD plated surgical steel hinged segment ring, 16g (1.2mm) &amp; Length: 7mm  &amp;  Color: Gold</v>
      </c>
      <c r="B47" s="57" t="str">
        <f>'Copy paste to Here'!C51</f>
        <v>SEGHT16</v>
      </c>
      <c r="C47" s="57" t="s">
        <v>68</v>
      </c>
      <c r="D47" s="58">
        <f>Invoice!B51</f>
        <v>4</v>
      </c>
      <c r="E47" s="59">
        <f>'Shipping Invoice'!J51*$N$1</f>
        <v>2.76</v>
      </c>
      <c r="F47" s="59">
        <f t="shared" si="0"/>
        <v>11.04</v>
      </c>
      <c r="G47" s="60">
        <f t="shared" si="1"/>
        <v>71.925599999999989</v>
      </c>
      <c r="H47" s="63">
        <f t="shared" si="2"/>
        <v>287.70239999999995</v>
      </c>
    </row>
    <row r="48" spans="1:8" s="62" customFormat="1" ht="25.5">
      <c r="A48" s="56" t="str">
        <f>IF((LEN('Copy paste to Here'!G52))&gt;5,((CONCATENATE('Copy paste to Here'!G52," &amp; ",'Copy paste to Here'!D52,"  &amp;  ",'Copy paste to Here'!E52))),"Empty Cell")</f>
        <v>PVD plated surgical steel hinged segment ring, 16g (1.2mm) &amp; Length: 8mm  &amp;  Color: Gold</v>
      </c>
      <c r="B48" s="57" t="str">
        <f>'Copy paste to Here'!C52</f>
        <v>SEGHT16</v>
      </c>
      <c r="C48" s="57" t="s">
        <v>68</v>
      </c>
      <c r="D48" s="58">
        <f>Invoice!B52</f>
        <v>6</v>
      </c>
      <c r="E48" s="59">
        <f>'Shipping Invoice'!J52*$N$1</f>
        <v>2.76</v>
      </c>
      <c r="F48" s="59">
        <f t="shared" si="0"/>
        <v>16.559999999999999</v>
      </c>
      <c r="G48" s="60">
        <f t="shared" si="1"/>
        <v>71.925599999999989</v>
      </c>
      <c r="H48" s="63">
        <f t="shared" si="2"/>
        <v>431.55359999999996</v>
      </c>
    </row>
    <row r="49" spans="1:8" s="62" customFormat="1" ht="25.5">
      <c r="A49" s="56" t="str">
        <f>IF((LEN('Copy paste to Here'!G53))&gt;5,((CONCATENATE('Copy paste to Here'!G53," &amp; ",'Copy paste to Here'!D53,"  &amp;  ",'Copy paste to Here'!E53))),"Empty Cell")</f>
        <v>PVD plated surgical steel hinged segment ring, 16g (1.2mm) &amp; Length: 10mm  &amp;  Color: Gold</v>
      </c>
      <c r="B49" s="57" t="str">
        <f>'Copy paste to Here'!C53</f>
        <v>SEGHT16</v>
      </c>
      <c r="C49" s="57" t="s">
        <v>68</v>
      </c>
      <c r="D49" s="58">
        <f>Invoice!B53</f>
        <v>2</v>
      </c>
      <c r="E49" s="59">
        <f>'Shipping Invoice'!J53*$N$1</f>
        <v>2.76</v>
      </c>
      <c r="F49" s="59">
        <f t="shared" si="0"/>
        <v>5.52</v>
      </c>
      <c r="G49" s="60">
        <f t="shared" si="1"/>
        <v>71.925599999999989</v>
      </c>
      <c r="H49" s="63">
        <f t="shared" si="2"/>
        <v>143.85119999999998</v>
      </c>
    </row>
    <row r="50" spans="1:8" s="62" customFormat="1" ht="25.5">
      <c r="A50" s="56" t="str">
        <f>IF((LEN('Copy paste to Here'!G54))&gt;5,((CONCATENATE('Copy paste to Here'!G54," &amp; ",'Copy paste to Here'!D54,"  &amp;  ",'Copy paste to Here'!E54))),"Empty Cell")</f>
        <v>PVD plated surgical steel hinged segment ring, 16g (1.2mm) &amp; Length: 11mm  &amp;  Color: Black</v>
      </c>
      <c r="B50" s="57" t="str">
        <f>'Copy paste to Here'!C54</f>
        <v>SEGHT16</v>
      </c>
      <c r="C50" s="57" t="s">
        <v>68</v>
      </c>
      <c r="D50" s="58">
        <f>Invoice!B54</f>
        <v>3</v>
      </c>
      <c r="E50" s="59">
        <f>'Shipping Invoice'!J54*$N$1</f>
        <v>2.76</v>
      </c>
      <c r="F50" s="59">
        <f t="shared" si="0"/>
        <v>8.2799999999999994</v>
      </c>
      <c r="G50" s="60">
        <f t="shared" si="1"/>
        <v>71.925599999999989</v>
      </c>
      <c r="H50" s="63">
        <f t="shared" si="2"/>
        <v>215.77679999999998</v>
      </c>
    </row>
    <row r="51" spans="1:8" s="62" customFormat="1" ht="25.5">
      <c r="A51" s="56" t="str">
        <f>IF((LEN('Copy paste to Here'!G55))&gt;5,((CONCATENATE('Copy paste to Here'!G55," &amp; ",'Copy paste to Here'!D55,"  &amp;  ",'Copy paste to Here'!E55))),"Empty Cell")</f>
        <v>PVD plated surgical steel hinged segment ring, 16g (1.2mm) &amp; Length: 11mm  &amp;  Color: Gold</v>
      </c>
      <c r="B51" s="57" t="str">
        <f>'Copy paste to Here'!C55</f>
        <v>SEGHT16</v>
      </c>
      <c r="C51" s="57" t="s">
        <v>68</v>
      </c>
      <c r="D51" s="58">
        <f>Invoice!B55</f>
        <v>3</v>
      </c>
      <c r="E51" s="59">
        <f>'Shipping Invoice'!J55*$N$1</f>
        <v>2.76</v>
      </c>
      <c r="F51" s="59">
        <f t="shared" si="0"/>
        <v>8.2799999999999994</v>
      </c>
      <c r="G51" s="60">
        <f t="shared" si="1"/>
        <v>71.925599999999989</v>
      </c>
      <c r="H51" s="63">
        <f t="shared" si="2"/>
        <v>215.77679999999998</v>
      </c>
    </row>
    <row r="52" spans="1:8" s="62" customFormat="1" ht="24">
      <c r="A52" s="56" t="str">
        <f>IF((LEN('Copy paste to Here'!G56))&gt;5,((CONCATENATE('Copy paste to Here'!G56," &amp; ",'Copy paste to Here'!D56,"  &amp;  ",'Copy paste to Here'!E56))),"Empty Cell")</f>
        <v xml:space="preserve">High polished annealed 316L steel seamless hoop ring, 20g (0.8mm) &amp; Length: 8mm  &amp;  </v>
      </c>
      <c r="B52" s="57" t="str">
        <f>'Copy paste to Here'!C56</f>
        <v>SEL20</v>
      </c>
      <c r="C52" s="57" t="s">
        <v>748</v>
      </c>
      <c r="D52" s="58">
        <f>Invoice!B56</f>
        <v>25</v>
      </c>
      <c r="E52" s="59">
        <f>'Shipping Invoice'!J56*$N$1</f>
        <v>0.34</v>
      </c>
      <c r="F52" s="59">
        <f t="shared" si="0"/>
        <v>8.5</v>
      </c>
      <c r="G52" s="60">
        <f t="shared" si="1"/>
        <v>8.8604000000000003</v>
      </c>
      <c r="H52" s="63">
        <f t="shared" si="2"/>
        <v>221.51000000000002</v>
      </c>
    </row>
    <row r="53" spans="1:8" s="62" customFormat="1" ht="24">
      <c r="A53" s="56" t="str">
        <f>IF((LEN('Copy paste to Here'!G57))&gt;5,((CONCATENATE('Copy paste to Here'!G57," &amp; ",'Copy paste to Here'!D57,"  &amp;  ",'Copy paste to Here'!E57))),"Empty Cell")</f>
        <v>PVD plated annealed 316L steel seamless hoop ring, 18g (1mm) &amp; Length: 8mm  &amp;  Color: Rainbow</v>
      </c>
      <c r="B53" s="57" t="str">
        <f>'Copy paste to Here'!C57</f>
        <v>SELT18</v>
      </c>
      <c r="C53" s="57" t="s">
        <v>750</v>
      </c>
      <c r="D53" s="58">
        <f>Invoice!B57</f>
        <v>6</v>
      </c>
      <c r="E53" s="59">
        <f>'Shipping Invoice'!J57*$N$1</f>
        <v>0.84</v>
      </c>
      <c r="F53" s="59">
        <f t="shared" si="0"/>
        <v>5.04</v>
      </c>
      <c r="G53" s="60">
        <f t="shared" si="1"/>
        <v>21.8904</v>
      </c>
      <c r="H53" s="63">
        <f t="shared" si="2"/>
        <v>131.3424</v>
      </c>
    </row>
    <row r="54" spans="1:8" s="62" customFormat="1" ht="24">
      <c r="A54" s="56" t="str">
        <f>IF((LEN('Copy paste to Here'!G58))&gt;5,((CONCATENATE('Copy paste to Here'!G58," &amp; ",'Copy paste to Here'!D58,"  &amp;  ",'Copy paste to Here'!E58))),"Empty Cell")</f>
        <v>PVD plated annealed 316L steel seamless hoop ring, 20g (0.8mm) &amp; Length: 6mm  &amp;  Color: Gold</v>
      </c>
      <c r="B54" s="57" t="str">
        <f>'Copy paste to Here'!C58</f>
        <v>SELT20</v>
      </c>
      <c r="C54" s="57" t="s">
        <v>98</v>
      </c>
      <c r="D54" s="58">
        <f>Invoice!B58</f>
        <v>6</v>
      </c>
      <c r="E54" s="59">
        <f>'Shipping Invoice'!J58*$N$1</f>
        <v>0.84</v>
      </c>
      <c r="F54" s="59">
        <f t="shared" si="0"/>
        <v>5.04</v>
      </c>
      <c r="G54" s="60">
        <f t="shared" si="1"/>
        <v>21.8904</v>
      </c>
      <c r="H54" s="63">
        <f t="shared" si="2"/>
        <v>131.3424</v>
      </c>
    </row>
    <row r="55" spans="1:8" s="62" customFormat="1" ht="24">
      <c r="A55" s="56" t="str">
        <f>IF((LEN('Copy paste to Here'!G59))&gt;5,((CONCATENATE('Copy paste to Here'!G59," &amp; ",'Copy paste to Here'!D59,"  &amp;  ",'Copy paste to Here'!E59))),"Empty Cell")</f>
        <v>PVD plated annealed 316L steel seamless hoop ring, 20g (0.8mm) &amp; Length: 8mm  &amp;  Color: Rainbow</v>
      </c>
      <c r="B55" s="57" t="str">
        <f>'Copy paste to Here'!C59</f>
        <v>SELT20</v>
      </c>
      <c r="C55" s="57" t="s">
        <v>98</v>
      </c>
      <c r="D55" s="58">
        <f>Invoice!B59</f>
        <v>4</v>
      </c>
      <c r="E55" s="59">
        <f>'Shipping Invoice'!J59*$N$1</f>
        <v>0.84</v>
      </c>
      <c r="F55" s="59">
        <f t="shared" si="0"/>
        <v>3.36</v>
      </c>
      <c r="G55" s="60">
        <f t="shared" si="1"/>
        <v>21.8904</v>
      </c>
      <c r="H55" s="63">
        <f t="shared" si="2"/>
        <v>87.561599999999999</v>
      </c>
    </row>
    <row r="56" spans="1:8" s="62" customFormat="1" ht="24">
      <c r="A56" s="56" t="str">
        <f>IF((LEN('Copy paste to Here'!G60))&gt;5,((CONCATENATE('Copy paste to Here'!G60," &amp; ",'Copy paste to Here'!D60,"  &amp;  ",'Copy paste to Here'!E60))),"Empty Cell")</f>
        <v>PVD plated annealed 316L steel seamless hoop ring, 20g (0.8mm) &amp; Length: 10mm  &amp;  Color: Rainbow</v>
      </c>
      <c r="B56" s="57" t="str">
        <f>'Copy paste to Here'!C60</f>
        <v>SELT20</v>
      </c>
      <c r="C56" s="57" t="s">
        <v>98</v>
      </c>
      <c r="D56" s="58">
        <f>Invoice!B60</f>
        <v>4</v>
      </c>
      <c r="E56" s="59">
        <f>'Shipping Invoice'!J60*$N$1</f>
        <v>0.84</v>
      </c>
      <c r="F56" s="59">
        <f t="shared" si="0"/>
        <v>3.36</v>
      </c>
      <c r="G56" s="60">
        <f t="shared" si="1"/>
        <v>21.8904</v>
      </c>
      <c r="H56" s="63">
        <f t="shared" si="2"/>
        <v>87.561599999999999</v>
      </c>
    </row>
    <row r="57" spans="1:8" s="62" customFormat="1" ht="36">
      <c r="A57" s="56" t="str">
        <f>IF((LEN('Copy paste to Here'!G61))&gt;5,((CONCATENATE('Copy paste to Here'!G61," &amp; ",'Copy paste to Here'!D61,"  &amp;  ",'Copy paste to Here'!E61))),"Empty Cell")</f>
        <v>316L steel hinged segment ring, 1.2mm (16g) with outward facing CNC set Cubic Zirconia (CZ) stones, inner diameter from 6mm to 14mm &amp; Length: 8mm  &amp;  Cz Color: Clear</v>
      </c>
      <c r="B57" s="57" t="str">
        <f>'Copy paste to Here'!C61</f>
        <v>SGSH10</v>
      </c>
      <c r="C57" s="57" t="s">
        <v>791</v>
      </c>
      <c r="D57" s="58">
        <f>Invoice!B61</f>
        <v>10</v>
      </c>
      <c r="E57" s="59">
        <f>'Shipping Invoice'!J61*$N$1</f>
        <v>8.52</v>
      </c>
      <c r="F57" s="59">
        <f t="shared" si="0"/>
        <v>85.199999999999989</v>
      </c>
      <c r="G57" s="60">
        <f t="shared" si="1"/>
        <v>222.03119999999998</v>
      </c>
      <c r="H57" s="63">
        <f t="shared" si="2"/>
        <v>2220.3119999999999</v>
      </c>
    </row>
    <row r="58" spans="1:8" s="62" customFormat="1" ht="36">
      <c r="A58" s="56" t="str">
        <f>IF((LEN('Copy paste to Here'!G62))&gt;5,((CONCATENATE('Copy paste to Here'!G62," &amp; ",'Copy paste to Here'!D62,"  &amp;  ",'Copy paste to Here'!E62))),"Empty Cell")</f>
        <v>316L steel hinged segment ring, 1.2mm (16g) with outward facing CNC set Cubic Zirconia (CZ) stones, inner diameter from 6mm to 14mm &amp; Length: 9mm  &amp;  Cz Color: Clear</v>
      </c>
      <c r="B58" s="57" t="str">
        <f>'Copy paste to Here'!C62</f>
        <v>SGSH10</v>
      </c>
      <c r="C58" s="57" t="s">
        <v>792</v>
      </c>
      <c r="D58" s="58">
        <f>Invoice!B62</f>
        <v>6</v>
      </c>
      <c r="E58" s="59">
        <f>'Shipping Invoice'!J62*$N$1</f>
        <v>9.3800000000000008</v>
      </c>
      <c r="F58" s="59">
        <f t="shared" si="0"/>
        <v>56.28</v>
      </c>
      <c r="G58" s="60">
        <f t="shared" si="1"/>
        <v>244.44280000000001</v>
      </c>
      <c r="H58" s="63">
        <f t="shared" si="2"/>
        <v>1466.6568</v>
      </c>
    </row>
    <row r="59" spans="1:8" s="62" customFormat="1" ht="36">
      <c r="A59" s="56" t="str">
        <f>IF((LEN('Copy paste to Here'!G63))&gt;5,((CONCATENATE('Copy paste to Here'!G63," &amp; ",'Copy paste to Here'!D63,"  &amp;  ",'Copy paste to Here'!E63))),"Empty Cell")</f>
        <v>316L steel hinged segment ring, 1.2mm (16g) with outward facing CNC set Cubic Zirconia (CZ) stones, inner diameter from 6mm to 14mm &amp; Length: 10mm  &amp;  Cz Color: Clear</v>
      </c>
      <c r="B59" s="57" t="str">
        <f>'Copy paste to Here'!C63</f>
        <v>SGSH10</v>
      </c>
      <c r="C59" s="57" t="s">
        <v>793</v>
      </c>
      <c r="D59" s="58">
        <f>Invoice!B63</f>
        <v>6</v>
      </c>
      <c r="E59" s="59">
        <f>'Shipping Invoice'!J63*$N$1</f>
        <v>9.9499999999999993</v>
      </c>
      <c r="F59" s="59">
        <f t="shared" si="0"/>
        <v>59.699999999999996</v>
      </c>
      <c r="G59" s="60">
        <f t="shared" si="1"/>
        <v>259.29699999999997</v>
      </c>
      <c r="H59" s="63">
        <f t="shared" si="2"/>
        <v>1555.7819999999997</v>
      </c>
    </row>
    <row r="60" spans="1:8" s="62" customFormat="1" ht="36">
      <c r="A60" s="56" t="str">
        <f>IF((LEN('Copy paste to Here'!G64))&gt;5,((CONCATENATE('Copy paste to Here'!G64," &amp; ",'Copy paste to Here'!D64,"  &amp;  ",'Copy paste to Here'!E64))),"Empty Cell")</f>
        <v xml:space="preserve">PVD Plated 316L steel hinged segment ring, 1.2mm (16g) with cross bridge design and CNC set Cubic Zirconia (CZ) stones, inner diameter 8mm to10mm &amp; Color: Gold 8mm  &amp;  </v>
      </c>
      <c r="B60" s="57" t="str">
        <f>'Copy paste to Here'!C64</f>
        <v>SGSH45T</v>
      </c>
      <c r="C60" s="57" t="s">
        <v>794</v>
      </c>
      <c r="D60" s="58">
        <f>Invoice!B64</f>
        <v>6</v>
      </c>
      <c r="E60" s="59">
        <f>'Shipping Invoice'!J64*$N$1</f>
        <v>11.36</v>
      </c>
      <c r="F60" s="59">
        <f t="shared" si="0"/>
        <v>68.16</v>
      </c>
      <c r="G60" s="60">
        <f t="shared" si="1"/>
        <v>296.04159999999996</v>
      </c>
      <c r="H60" s="63">
        <f t="shared" si="2"/>
        <v>1776.2495999999996</v>
      </c>
    </row>
    <row r="61" spans="1:8" s="62" customFormat="1" ht="36">
      <c r="A61" s="56" t="str">
        <f>IF((LEN('Copy paste to Here'!G65))&gt;5,((CONCATENATE('Copy paste to Here'!G65," &amp; ",'Copy paste to Here'!D65,"  &amp;  ",'Copy paste to Here'!E65))),"Empty Cell")</f>
        <v xml:space="preserve">PVD Plated 316L steel hinged segment ring, 1.2mm (16g) with cross bridge design and CNC set Cubic Zirconia (CZ) stones, inner diameter 8mm to10mm &amp; Color: Gold 10mm  &amp;  </v>
      </c>
      <c r="B61" s="57" t="str">
        <f>'Copy paste to Here'!C65</f>
        <v>SGSH45T</v>
      </c>
      <c r="C61" s="57" t="s">
        <v>795</v>
      </c>
      <c r="D61" s="58">
        <f>Invoice!B65</f>
        <v>6</v>
      </c>
      <c r="E61" s="59">
        <f>'Shipping Invoice'!J65*$N$1</f>
        <v>12.35</v>
      </c>
      <c r="F61" s="59">
        <f t="shared" si="0"/>
        <v>74.099999999999994</v>
      </c>
      <c r="G61" s="60">
        <f t="shared" si="1"/>
        <v>321.84099999999995</v>
      </c>
      <c r="H61" s="63">
        <f t="shared" si="2"/>
        <v>1931.0459999999998</v>
      </c>
    </row>
    <row r="62" spans="1:8" s="62" customFormat="1" ht="48">
      <c r="A62" s="56" t="str">
        <f>IF((LEN('Copy paste to Here'!G66))&gt;5,((CONCATENATE('Copy paste to Here'!G66," &amp; ",'Copy paste to Here'!D66,"  &amp;  ",'Copy paste to Here'!E66))),"Empty Cell")</f>
        <v>Anodized 316L steel hinged segment ring, 1.2mm (16g) with outward facing CNC set Cubic Zirconia (CZ) stones, inner diameter from 6mm to 12mm &amp; Length: 7mm  &amp;  Color: Gold Anodized w/ Clear CZ</v>
      </c>
      <c r="B62" s="57" t="str">
        <f>'Copy paste to Here'!C66</f>
        <v>SGTSH10</v>
      </c>
      <c r="C62" s="57" t="s">
        <v>796</v>
      </c>
      <c r="D62" s="58">
        <f>Invoice!B66</f>
        <v>0</v>
      </c>
      <c r="E62" s="59">
        <f>'Shipping Invoice'!J66*$N$1</f>
        <v>8.6199999999999992</v>
      </c>
      <c r="F62" s="59">
        <f t="shared" si="0"/>
        <v>0</v>
      </c>
      <c r="G62" s="60">
        <f t="shared" si="1"/>
        <v>224.63719999999998</v>
      </c>
      <c r="H62" s="63">
        <f t="shared" si="2"/>
        <v>0</v>
      </c>
    </row>
    <row r="63" spans="1:8" s="62" customFormat="1" ht="48">
      <c r="A63" s="56" t="str">
        <f>IF((LEN('Copy paste to Here'!G67))&gt;5,((CONCATENATE('Copy paste to Here'!G67," &amp; ",'Copy paste to Here'!D67,"  &amp;  ",'Copy paste to Here'!E67))),"Empty Cell")</f>
        <v>Anodized 316L steel hinged segment ring, 1.2mm (16g) with outward facing CNC set Cubic Zirconia (CZ) stones, inner diameter from 6mm to 12mm &amp; Length: 9mm  &amp;  Color: Gold Anodized w/ Clear CZ</v>
      </c>
      <c r="B63" s="57" t="str">
        <f>'Copy paste to Here'!C67</f>
        <v>SGTSH10</v>
      </c>
      <c r="C63" s="57" t="s">
        <v>797</v>
      </c>
      <c r="D63" s="58">
        <f>Invoice!B67</f>
        <v>5</v>
      </c>
      <c r="E63" s="59">
        <f>'Shipping Invoice'!J67*$N$1</f>
        <v>9.8800000000000008</v>
      </c>
      <c r="F63" s="59">
        <f t="shared" si="0"/>
        <v>49.400000000000006</v>
      </c>
      <c r="G63" s="60">
        <f t="shared" si="1"/>
        <v>257.47280000000001</v>
      </c>
      <c r="H63" s="63">
        <f t="shared" si="2"/>
        <v>1287.364</v>
      </c>
    </row>
    <row r="64" spans="1:8" s="62" customFormat="1" ht="24">
      <c r="A64" s="56" t="str">
        <f>IF((LEN('Copy paste to Here'!G68))&gt;5,((CONCATENATE('Copy paste to Here'!G68," &amp; ",'Copy paste to Here'!D68,"  &amp;  ",'Copy paste to Here'!E68))),"Empty Cell")</f>
        <v>PVD plated internally threaded surgical steel double flare flesh tunnel &amp; Gauge: 5mm  &amp;  Color: Gold</v>
      </c>
      <c r="B64" s="57" t="str">
        <f>'Copy paste to Here'!C68</f>
        <v>STHP</v>
      </c>
      <c r="C64" s="57" t="s">
        <v>798</v>
      </c>
      <c r="D64" s="58">
        <f>Invoice!B68</f>
        <v>2</v>
      </c>
      <c r="E64" s="59">
        <f>'Shipping Invoice'!J68*$N$1</f>
        <v>3.54</v>
      </c>
      <c r="F64" s="59">
        <f t="shared" si="0"/>
        <v>7.08</v>
      </c>
      <c r="G64" s="60">
        <f t="shared" si="1"/>
        <v>92.252399999999994</v>
      </c>
      <c r="H64" s="63">
        <f t="shared" si="2"/>
        <v>184.50479999999999</v>
      </c>
    </row>
    <row r="65" spans="1:8" s="62" customFormat="1" ht="24">
      <c r="A65" s="56" t="str">
        <f>IF((LEN('Copy paste to Here'!G69))&gt;5,((CONCATENATE('Copy paste to Here'!G69," &amp; ",'Copy paste to Here'!D69,"  &amp;  ",'Copy paste to Here'!E69))),"Empty Cell")</f>
        <v>PVD plated internally threaded surgical steel double flare flesh tunnel &amp; Gauge: 6mm  &amp;  Color: Gold</v>
      </c>
      <c r="B65" s="57" t="str">
        <f>'Copy paste to Here'!C69</f>
        <v>STHP</v>
      </c>
      <c r="C65" s="57" t="s">
        <v>799</v>
      </c>
      <c r="D65" s="58">
        <f>Invoice!B69</f>
        <v>2</v>
      </c>
      <c r="E65" s="59">
        <f>'Shipping Invoice'!J69*$N$1</f>
        <v>3.83</v>
      </c>
      <c r="F65" s="59">
        <f t="shared" si="0"/>
        <v>7.66</v>
      </c>
      <c r="G65" s="60">
        <f t="shared" si="1"/>
        <v>99.809799999999996</v>
      </c>
      <c r="H65" s="63">
        <f t="shared" si="2"/>
        <v>199.61959999999999</v>
      </c>
    </row>
    <row r="66" spans="1:8" s="62" customFormat="1" ht="24">
      <c r="A66" s="56" t="str">
        <f>IF((LEN('Copy paste to Here'!G70))&gt;5,((CONCATENATE('Copy paste to Here'!G70," &amp; ",'Copy paste to Here'!D70,"  &amp;  ",'Copy paste to Here'!E70))),"Empty Cell")</f>
        <v>PVD plated internally threaded surgical steel double flare flesh tunnel &amp; Gauge: 8mm  &amp;  Color: Black</v>
      </c>
      <c r="B66" s="57" t="str">
        <f>'Copy paste to Here'!C70</f>
        <v>STHP</v>
      </c>
      <c r="C66" s="57" t="s">
        <v>800</v>
      </c>
      <c r="D66" s="58">
        <f>Invoice!B70</f>
        <v>6</v>
      </c>
      <c r="E66" s="59">
        <f>'Shipping Invoice'!J70*$N$1</f>
        <v>4.1100000000000003</v>
      </c>
      <c r="F66" s="59">
        <f t="shared" si="0"/>
        <v>24.660000000000004</v>
      </c>
      <c r="G66" s="60">
        <f t="shared" si="1"/>
        <v>107.1066</v>
      </c>
      <c r="H66" s="63">
        <f t="shared" si="2"/>
        <v>642.63959999999997</v>
      </c>
    </row>
    <row r="67" spans="1:8" s="62" customFormat="1" ht="24">
      <c r="A67" s="56" t="str">
        <f>IF((LEN('Copy paste to Here'!G71))&gt;5,((CONCATENATE('Copy paste to Here'!G71," &amp; ",'Copy paste to Here'!D71,"  &amp;  ",'Copy paste to Here'!E71))),"Empty Cell")</f>
        <v>PVD plated internally threaded surgical steel double flare flesh tunnel &amp; Gauge: 8mm  &amp;  Color: Gold</v>
      </c>
      <c r="B67" s="57" t="str">
        <f>'Copy paste to Here'!C71</f>
        <v>STHP</v>
      </c>
      <c r="C67" s="57" t="s">
        <v>800</v>
      </c>
      <c r="D67" s="58">
        <f>Invoice!B71</f>
        <v>2</v>
      </c>
      <c r="E67" s="59">
        <f>'Shipping Invoice'!J71*$N$1</f>
        <v>4.1100000000000003</v>
      </c>
      <c r="F67" s="59">
        <f t="shared" si="0"/>
        <v>8.2200000000000006</v>
      </c>
      <c r="G67" s="60">
        <f t="shared" si="1"/>
        <v>107.1066</v>
      </c>
      <c r="H67" s="63">
        <f t="shared" si="2"/>
        <v>214.2132</v>
      </c>
    </row>
    <row r="68" spans="1:8" s="62" customFormat="1" ht="24">
      <c r="A68" s="56" t="str">
        <f>IF((LEN('Copy paste to Here'!G72))&gt;5,((CONCATENATE('Copy paste to Here'!G72," &amp; ",'Copy paste to Here'!D72,"  &amp;  ",'Copy paste to Here'!E72))),"Empty Cell")</f>
        <v>PVD plated internally threaded surgical steel double flare flesh tunnel &amp; Gauge: 10mm  &amp;  Color: Black</v>
      </c>
      <c r="B68" s="57" t="str">
        <f>'Copy paste to Here'!C72</f>
        <v>STHP</v>
      </c>
      <c r="C68" s="57" t="s">
        <v>801</v>
      </c>
      <c r="D68" s="58">
        <f>Invoice!B72</f>
        <v>4</v>
      </c>
      <c r="E68" s="59">
        <f>'Shipping Invoice'!J72*$N$1</f>
        <v>4.4000000000000004</v>
      </c>
      <c r="F68" s="59">
        <f t="shared" si="0"/>
        <v>17.600000000000001</v>
      </c>
      <c r="G68" s="60">
        <f t="shared" si="1"/>
        <v>114.664</v>
      </c>
      <c r="H68" s="63">
        <f t="shared" si="2"/>
        <v>458.65600000000001</v>
      </c>
    </row>
    <row r="69" spans="1:8" s="62" customFormat="1" ht="24">
      <c r="A69" s="56" t="str">
        <f>IF((LEN('Copy paste to Here'!G73))&gt;5,((CONCATENATE('Copy paste to Here'!G73," &amp; ",'Copy paste to Here'!D73,"  &amp;  ",'Copy paste to Here'!E73))),"Empty Cell")</f>
        <v>PVD plated internally threaded surgical steel double flare flesh tunnel &amp; Gauge: 10mm  &amp;  Color: Gold</v>
      </c>
      <c r="B69" s="57" t="str">
        <f>'Copy paste to Here'!C73</f>
        <v>STHP</v>
      </c>
      <c r="C69" s="57" t="s">
        <v>801</v>
      </c>
      <c r="D69" s="58">
        <f>Invoice!B73</f>
        <v>2</v>
      </c>
      <c r="E69" s="59">
        <f>'Shipping Invoice'!J73*$N$1</f>
        <v>4.4000000000000004</v>
      </c>
      <c r="F69" s="59">
        <f t="shared" si="0"/>
        <v>8.8000000000000007</v>
      </c>
      <c r="G69" s="60">
        <f t="shared" si="1"/>
        <v>114.664</v>
      </c>
      <c r="H69" s="63">
        <f t="shared" si="2"/>
        <v>229.328</v>
      </c>
    </row>
    <row r="70" spans="1:8" s="62" customFormat="1" ht="24">
      <c r="A70" s="56" t="str">
        <f>IF((LEN('Copy paste to Here'!G74))&gt;5,((CONCATENATE('Copy paste to Here'!G74," &amp; ",'Copy paste to Here'!D74,"  &amp;  ",'Copy paste to Here'!E74))),"Empty Cell")</f>
        <v>PVD plated internally threaded surgical steel double flare flesh tunnel &amp; Gauge: 12mm  &amp;  Color: Gold</v>
      </c>
      <c r="B70" s="57" t="str">
        <f>'Copy paste to Here'!C74</f>
        <v>STHP</v>
      </c>
      <c r="C70" s="57" t="s">
        <v>802</v>
      </c>
      <c r="D70" s="58">
        <f>Invoice!B74</f>
        <v>2</v>
      </c>
      <c r="E70" s="59">
        <f>'Shipping Invoice'!J74*$N$1</f>
        <v>4.68</v>
      </c>
      <c r="F70" s="59">
        <f t="shared" si="0"/>
        <v>9.36</v>
      </c>
      <c r="G70" s="60">
        <f t="shared" si="1"/>
        <v>121.96079999999999</v>
      </c>
      <c r="H70" s="63">
        <f t="shared" si="2"/>
        <v>243.92159999999998</v>
      </c>
    </row>
    <row r="71" spans="1:8" s="62" customFormat="1" ht="25.5">
      <c r="A71" s="56" t="str">
        <f>IF((LEN('Copy paste to Here'!G75))&gt;5,((CONCATENATE('Copy paste to Here'!G75," &amp; ",'Copy paste to Here'!D75,"  &amp;  ",'Copy paste to Here'!E75))),"Empty Cell")</f>
        <v>PVD plated internally threaded surgical steel double flare flesh tunnel &amp; Gauge: 14mm  &amp;  Color: Black</v>
      </c>
      <c r="B71" s="57" t="str">
        <f>'Copy paste to Here'!C75</f>
        <v>STHP</v>
      </c>
      <c r="C71" s="57" t="s">
        <v>803</v>
      </c>
      <c r="D71" s="58">
        <f>Invoice!B75</f>
        <v>4</v>
      </c>
      <c r="E71" s="59">
        <f>'Shipping Invoice'!J75*$N$1</f>
        <v>5.04</v>
      </c>
      <c r="F71" s="59">
        <f t="shared" si="0"/>
        <v>20.16</v>
      </c>
      <c r="G71" s="60">
        <f t="shared" si="1"/>
        <v>131.3424</v>
      </c>
      <c r="H71" s="63">
        <f t="shared" si="2"/>
        <v>525.36959999999999</v>
      </c>
    </row>
    <row r="72" spans="1:8" s="62" customFormat="1" ht="25.5">
      <c r="A72" s="56" t="str">
        <f>IF((LEN('Copy paste to Here'!G76))&gt;5,((CONCATENATE('Copy paste to Here'!G76," &amp; ",'Copy paste to Here'!D76,"  &amp;  ",'Copy paste to Here'!E76))),"Empty Cell")</f>
        <v>PVD plated internally threaded surgical steel double flare flesh tunnel &amp; Gauge: 18mm  &amp;  Color: Black</v>
      </c>
      <c r="B72" s="57" t="str">
        <f>'Copy paste to Here'!C76</f>
        <v>STHP</v>
      </c>
      <c r="C72" s="57" t="s">
        <v>804</v>
      </c>
      <c r="D72" s="58">
        <f>Invoice!B76</f>
        <v>4</v>
      </c>
      <c r="E72" s="59">
        <f>'Shipping Invoice'!J76*$N$1</f>
        <v>5.75</v>
      </c>
      <c r="F72" s="59">
        <f t="shared" si="0"/>
        <v>23</v>
      </c>
      <c r="G72" s="60">
        <f t="shared" si="1"/>
        <v>149.845</v>
      </c>
      <c r="H72" s="63">
        <f t="shared" si="2"/>
        <v>599.38</v>
      </c>
    </row>
    <row r="73" spans="1:8" s="62" customFormat="1" ht="36">
      <c r="A73" s="56" t="str">
        <f>IF((LEN('Copy paste to Here'!G77))&gt;5,((CONCATENATE('Copy paste to Here'!G77," &amp; ",'Copy paste to Here'!D77,"  &amp;  ",'Copy paste to Here'!E77))),"Empty Cell")</f>
        <v xml:space="preserve">PVD plated polished titanium G23 hinged segment ring, 1.2mm (16g) with outward facing CNC set Cubic Zirconia (CZ) stones &amp; Color: Gold 8mm  &amp;  </v>
      </c>
      <c r="B73" s="57" t="str">
        <f>'Copy paste to Here'!C77</f>
        <v>USGTSH10</v>
      </c>
      <c r="C73" s="57" t="s">
        <v>805</v>
      </c>
      <c r="D73" s="58">
        <f>Invoice!B77</f>
        <v>6</v>
      </c>
      <c r="E73" s="59">
        <f>'Shipping Invoice'!J77*$N$1</f>
        <v>11.67</v>
      </c>
      <c r="F73" s="59">
        <f t="shared" si="0"/>
        <v>70.02</v>
      </c>
      <c r="G73" s="60">
        <f t="shared" si="1"/>
        <v>304.12020000000001</v>
      </c>
      <c r="H73" s="63">
        <f t="shared" si="2"/>
        <v>1824.7212</v>
      </c>
    </row>
    <row r="74" spans="1:8" s="62" customFormat="1" ht="36">
      <c r="A74" s="56" t="str">
        <f>IF((LEN('Copy paste to Here'!G78))&gt;5,((CONCATENATE('Copy paste to Here'!G78," &amp; ",'Copy paste to Here'!D78,"  &amp;  ",'Copy paste to Here'!E78))),"Empty Cell")</f>
        <v xml:space="preserve">PVD plated polished titanium G23 hinged segment ring, 1.2mm (16g) with outward facing CNC set Cubic Zirconia (CZ) stones &amp; Color: Gold 10mm  &amp;  </v>
      </c>
      <c r="B74" s="57" t="str">
        <f>'Copy paste to Here'!C78</f>
        <v>USGTSH10</v>
      </c>
      <c r="C74" s="57" t="s">
        <v>806</v>
      </c>
      <c r="D74" s="58">
        <f>Invoice!B78</f>
        <v>4</v>
      </c>
      <c r="E74" s="59">
        <f>'Shipping Invoice'!J78*$N$1</f>
        <v>12.92</v>
      </c>
      <c r="F74" s="59">
        <f t="shared" si="0"/>
        <v>51.68</v>
      </c>
      <c r="G74" s="60">
        <f t="shared" si="1"/>
        <v>336.6952</v>
      </c>
      <c r="H74" s="63">
        <f t="shared" si="2"/>
        <v>1346.7808</v>
      </c>
    </row>
    <row r="75" spans="1:8" s="62" customFormat="1" ht="36">
      <c r="A75" s="56" t="str">
        <f>IF((LEN('Copy paste to Here'!G79))&gt;5,((CONCATENATE('Copy paste to Here'!G79," &amp; ",'Copy paste to Here'!D79,"  &amp;  ",'Copy paste to Here'!E79))),"Empty Cell")</f>
        <v xml:space="preserve">Pack of 10 pcs. of 3mm high polished surgical steel balls with bezel set crystal and with 1.2mm (16g) threading &amp; Crystal Color: Clear  &amp;  </v>
      </c>
      <c r="B75" s="57" t="str">
        <f>'Copy paste to Here'!C79</f>
        <v>XJB3</v>
      </c>
      <c r="C75" s="57" t="s">
        <v>767</v>
      </c>
      <c r="D75" s="58">
        <f>Invoice!B79</f>
        <v>8</v>
      </c>
      <c r="E75" s="59">
        <f>'Shipping Invoice'!J79*$N$1</f>
        <v>3.42</v>
      </c>
      <c r="F75" s="59">
        <f t="shared" si="0"/>
        <v>27.36</v>
      </c>
      <c r="G75" s="60">
        <f t="shared" si="1"/>
        <v>89.125199999999992</v>
      </c>
      <c r="H75" s="63">
        <f t="shared" si="2"/>
        <v>713.00159999999994</v>
      </c>
    </row>
    <row r="76" spans="1:8" s="62" customFormat="1" ht="36">
      <c r="A76" s="56" t="str">
        <f>IF((LEN('Copy paste to Here'!G80))&gt;5,((CONCATENATE('Copy paste to Here'!G80," &amp; ",'Copy paste to Here'!D80,"  &amp;  ",'Copy paste to Here'!E80))),"Empty Cell")</f>
        <v xml:space="preserve">Pack of 10 pcs. of 3mm high polished surgical steel balls with bezel set crystal and with 1.2mm (16g) threading &amp; Crystal Color: AB  &amp;  </v>
      </c>
      <c r="B76" s="57" t="str">
        <f>'Copy paste to Here'!C80</f>
        <v>XJB3</v>
      </c>
      <c r="C76" s="57" t="s">
        <v>767</v>
      </c>
      <c r="D76" s="58">
        <f>Invoice!B80</f>
        <v>2</v>
      </c>
      <c r="E76" s="59">
        <f>'Shipping Invoice'!J80*$N$1</f>
        <v>3.42</v>
      </c>
      <c r="F76" s="59">
        <f t="shared" si="0"/>
        <v>6.84</v>
      </c>
      <c r="G76" s="60">
        <f t="shared" si="1"/>
        <v>89.125199999999992</v>
      </c>
      <c r="H76" s="63">
        <f t="shared" si="2"/>
        <v>178.25039999999998</v>
      </c>
    </row>
    <row r="77" spans="1:8" s="62" customFormat="1" ht="36">
      <c r="A77" s="56" t="str">
        <f>IF((LEN('Copy paste to Here'!G81))&gt;5,((CONCATENATE('Copy paste to Here'!G81," &amp; ",'Copy paste to Here'!D81,"  &amp;  ",'Copy paste to Here'!E81))),"Empty Cell")</f>
        <v xml:space="preserve">Pack of 10 pcs. of 3mm high polished surgical steel balls with bezel set crystal and with 1.2mm (16g) threading &amp; Crystal Color: Emerald  &amp;  </v>
      </c>
      <c r="B77" s="57" t="str">
        <f>'Copy paste to Here'!C81</f>
        <v>XJB3</v>
      </c>
      <c r="C77" s="57" t="s">
        <v>767</v>
      </c>
      <c r="D77" s="58">
        <f>Invoice!B81</f>
        <v>2</v>
      </c>
      <c r="E77" s="59">
        <f>'Shipping Invoice'!J81*$N$1</f>
        <v>3.42</v>
      </c>
      <c r="F77" s="59">
        <f t="shared" si="0"/>
        <v>6.84</v>
      </c>
      <c r="G77" s="60">
        <f t="shared" si="1"/>
        <v>89.125199999999992</v>
      </c>
      <c r="H77" s="63">
        <f t="shared" si="2"/>
        <v>178.25039999999998</v>
      </c>
    </row>
    <row r="78" spans="1:8" s="62" customFormat="1" ht="36">
      <c r="A78" s="56" t="str">
        <f>IF((LEN('Copy paste to Here'!G82))&gt;5,((CONCATENATE('Copy paste to Here'!G82," &amp; ",'Copy paste to Here'!D82,"  &amp;  ",'Copy paste to Here'!E82))),"Empty Cell")</f>
        <v xml:space="preserve">Pack of 10 pcs. of 4mm high polished surgical steel balls with bezel set crystal and with 1.2mm (16g) threading &amp; Crystal Color: Clear  &amp;  </v>
      </c>
      <c r="B78" s="57" t="str">
        <f>'Copy paste to Here'!C82</f>
        <v>XJB4S</v>
      </c>
      <c r="C78" s="57" t="s">
        <v>769</v>
      </c>
      <c r="D78" s="58">
        <f>Invoice!B82</f>
        <v>10</v>
      </c>
      <c r="E78" s="59">
        <f>'Shipping Invoice'!J82*$N$1</f>
        <v>3.42</v>
      </c>
      <c r="F78" s="59">
        <f t="shared" si="0"/>
        <v>34.200000000000003</v>
      </c>
      <c r="G78" s="60">
        <f t="shared" si="1"/>
        <v>89.125199999999992</v>
      </c>
      <c r="H78" s="63">
        <f t="shared" si="2"/>
        <v>891.25199999999995</v>
      </c>
    </row>
    <row r="79" spans="1:8" s="62" customFormat="1" ht="36">
      <c r="A79" s="56" t="str">
        <f>IF((LEN('Copy paste to Here'!G83))&gt;5,((CONCATENATE('Copy paste to Here'!G83," &amp; ",'Copy paste to Here'!D83,"  &amp;  ",'Copy paste to Here'!E83))),"Empty Cell")</f>
        <v xml:space="preserve">Pack of 10 pcs. of 4mm high polished surgical steel balls with bezel set crystal and with 1.2mm (16g) threading &amp; Crystal Color: Light Sapphire  &amp;  </v>
      </c>
      <c r="B79" s="57" t="str">
        <f>'Copy paste to Here'!C83</f>
        <v>XJB4S</v>
      </c>
      <c r="C79" s="57" t="s">
        <v>769</v>
      </c>
      <c r="D79" s="58">
        <f>Invoice!B83</f>
        <v>2</v>
      </c>
      <c r="E79" s="59">
        <f>'Shipping Invoice'!J83*$N$1</f>
        <v>3.42</v>
      </c>
      <c r="F79" s="59">
        <f t="shared" si="0"/>
        <v>6.84</v>
      </c>
      <c r="G79" s="60">
        <f t="shared" si="1"/>
        <v>89.125199999999992</v>
      </c>
      <c r="H79" s="63">
        <f t="shared" si="2"/>
        <v>178.25039999999998</v>
      </c>
    </row>
    <row r="80" spans="1:8" s="62" customFormat="1" ht="36">
      <c r="A80" s="56" t="str">
        <f>IF((LEN('Copy paste to Here'!G84))&gt;5,((CONCATENATE('Copy paste to Here'!G84," &amp; ",'Copy paste to Here'!D84,"  &amp;  ",'Copy paste to Here'!E84))),"Empty Cell")</f>
        <v xml:space="preserve">Pack of 10 pcs. of 4mm high polished surgical steel balls with bezel set crystal and with 1.2mm (16g) threading &amp; Crystal Color: Sapphire  &amp;  </v>
      </c>
      <c r="B80" s="57" t="str">
        <f>'Copy paste to Here'!C84</f>
        <v>XJB4S</v>
      </c>
      <c r="C80" s="57" t="s">
        <v>769</v>
      </c>
      <c r="D80" s="58">
        <f>Invoice!B84</f>
        <v>2</v>
      </c>
      <c r="E80" s="59">
        <f>'Shipping Invoice'!J84*$N$1</f>
        <v>3.42</v>
      </c>
      <c r="F80" s="59">
        <f t="shared" si="0"/>
        <v>6.84</v>
      </c>
      <c r="G80" s="60">
        <f t="shared" si="1"/>
        <v>89.125199999999992</v>
      </c>
      <c r="H80" s="63">
        <f t="shared" si="2"/>
        <v>178.25039999999998</v>
      </c>
    </row>
    <row r="81" spans="1:8" s="62" customFormat="1" ht="36">
      <c r="A81" s="56" t="str">
        <f>IF((LEN('Copy paste to Here'!G85))&gt;5,((CONCATENATE('Copy paste to Here'!G85," &amp; ",'Copy paste to Here'!D85,"  &amp;  ",'Copy paste to Here'!E85))),"Empty Cell")</f>
        <v xml:space="preserve">Pack of 10 pcs. of 4mm high polished surgical steel balls with bezel set crystal and with 1.2mm (16g) threading &amp; Crystal Color: Fuchsia  &amp;  </v>
      </c>
      <c r="B81" s="57" t="str">
        <f>'Copy paste to Here'!C85</f>
        <v>XJB4S</v>
      </c>
      <c r="C81" s="57" t="s">
        <v>769</v>
      </c>
      <c r="D81" s="58">
        <f>Invoice!B85</f>
        <v>1</v>
      </c>
      <c r="E81" s="59">
        <f>'Shipping Invoice'!J85*$N$1</f>
        <v>3.42</v>
      </c>
      <c r="F81" s="59">
        <f t="shared" si="0"/>
        <v>3.42</v>
      </c>
      <c r="G81" s="60">
        <f t="shared" si="1"/>
        <v>89.125199999999992</v>
      </c>
      <c r="H81" s="63">
        <f t="shared" si="2"/>
        <v>89.125199999999992</v>
      </c>
    </row>
    <row r="82" spans="1:8" s="62" customFormat="1" ht="36">
      <c r="A82" s="56" t="str">
        <f>IF((LEN('Copy paste to Here'!G86))&gt;5,((CONCATENATE('Copy paste to Here'!G86," &amp; ",'Copy paste to Here'!D86,"  &amp;  ",'Copy paste to Here'!E86))),"Empty Cell")</f>
        <v xml:space="preserve">Pack of 10 pcs. of 3mm anodized surgical steel balls with bezel set crystal and with 1.2mm threading (16g) &amp; Color: Gold Anodized w/ Clear crystal  &amp;  </v>
      </c>
      <c r="B82" s="57" t="str">
        <f>'Copy paste to Here'!C86</f>
        <v>XJBT3S</v>
      </c>
      <c r="C82" s="57" t="s">
        <v>771</v>
      </c>
      <c r="D82" s="58">
        <f>Invoice!B86</f>
        <v>5</v>
      </c>
      <c r="E82" s="59">
        <f>'Shipping Invoice'!J86*$N$1</f>
        <v>7.53</v>
      </c>
      <c r="F82" s="59">
        <f t="shared" si="0"/>
        <v>37.65</v>
      </c>
      <c r="G82" s="60">
        <f t="shared" si="1"/>
        <v>196.23179999999999</v>
      </c>
      <c r="H82" s="63">
        <f t="shared" si="2"/>
        <v>981.15899999999999</v>
      </c>
    </row>
    <row r="83" spans="1:8" s="62" customFormat="1" ht="36">
      <c r="A83" s="56" t="str">
        <f>IF((LEN('Copy paste to Here'!G87))&gt;5,((CONCATENATE('Copy paste to Here'!G87," &amp; ",'Copy paste to Here'!D87,"  &amp;  ",'Copy paste to Here'!E87))),"Empty Cell")</f>
        <v>Pack of 10 pcs. of anodized 316L steel eyebrow banana post - threading 1.2mm (16g) - length 6mm - 16mm &amp; Length: 8mm  &amp;  Color: Gold</v>
      </c>
      <c r="B83" s="57" t="str">
        <f>'Copy paste to Here'!C87</f>
        <v>XTBN16G</v>
      </c>
      <c r="C83" s="57" t="s">
        <v>774</v>
      </c>
      <c r="D83" s="58">
        <f>Invoice!B87</f>
        <v>3</v>
      </c>
      <c r="E83" s="59">
        <f>'Shipping Invoice'!J87*$N$1</f>
        <v>3.9</v>
      </c>
      <c r="F83" s="59">
        <f t="shared" ref="F83:F146" si="3">D83*E83</f>
        <v>11.7</v>
      </c>
      <c r="G83" s="60">
        <f t="shared" ref="G83:G146" si="4">E83*$E$14</f>
        <v>101.63399999999999</v>
      </c>
      <c r="H83" s="63">
        <f t="shared" ref="H83:H146" si="5">D83*G83</f>
        <v>304.90199999999993</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1259.83</v>
      </c>
      <c r="G1000" s="60"/>
      <c r="H1000" s="61">
        <f t="shared" ref="H1000:H1008" si="49">F1000*$E$14</f>
        <v>32831.169799999996</v>
      </c>
    </row>
    <row r="1001" spans="1:8" s="62" customFormat="1">
      <c r="A1001" s="56" t="str">
        <f>Invoice!I89</f>
        <v>Store Credit from last INV #49908:</v>
      </c>
      <c r="B1001" s="75"/>
      <c r="C1001" s="75"/>
      <c r="D1001" s="76"/>
      <c r="E1001" s="67"/>
      <c r="F1001" s="59">
        <f>Invoice!J89</f>
        <v>-35.78</v>
      </c>
      <c r="G1001" s="60"/>
      <c r="H1001" s="61">
        <f t="shared" si="49"/>
        <v>-932.42679999999996</v>
      </c>
    </row>
    <row r="1002" spans="1:8" s="62" customFormat="1" outlineLevel="1">
      <c r="A1002" s="56" t="str">
        <f>Invoice!I90</f>
        <v>Discount (3% for Orders over 800 USD):</v>
      </c>
      <c r="B1002" s="75"/>
      <c r="C1002" s="75"/>
      <c r="D1002" s="76"/>
      <c r="E1002" s="67"/>
      <c r="F1002" s="59">
        <f>Invoice!J90</f>
        <v>-37.794899999999998</v>
      </c>
      <c r="G1002" s="60"/>
      <c r="H1002" s="61">
        <f t="shared" si="49"/>
        <v>-984.93509399999994</v>
      </c>
    </row>
    <row r="1003" spans="1:8" s="62" customFormat="1" outlineLevel="1">
      <c r="A1003" s="56" t="str">
        <f>Invoice!I91</f>
        <v>Free Shipping to Canada via DHL due to order over 350USD:</v>
      </c>
      <c r="B1003" s="75"/>
      <c r="C1003" s="75"/>
      <c r="D1003" s="76"/>
      <c r="E1003" s="67"/>
      <c r="F1003" s="59">
        <v>0</v>
      </c>
      <c r="G1003" s="60"/>
      <c r="H1003" s="61"/>
    </row>
    <row r="1004" spans="1:8" s="62" customFormat="1">
      <c r="A1004" s="56" t="str">
        <f>'[2]Copy paste to Here'!T4</f>
        <v>Total:</v>
      </c>
      <c r="B1004" s="75"/>
      <c r="C1004" s="75"/>
      <c r="D1004" s="76"/>
      <c r="E1004" s="67"/>
      <c r="F1004" s="59">
        <f>SUM(F1000:F1002)</f>
        <v>1186.2550999999999</v>
      </c>
      <c r="G1004" s="60"/>
      <c r="H1004" s="61">
        <f t="shared" si="49"/>
        <v>30913.807905999995</v>
      </c>
    </row>
    <row r="1005" spans="1:8" s="62" customFormat="1" hidden="1">
      <c r="A1005" s="56">
        <f>'[2]Copy paste to Here'!T5</f>
        <v>0</v>
      </c>
      <c r="B1005" s="75"/>
      <c r="C1005" s="75"/>
      <c r="D1005" s="76"/>
      <c r="E1005" s="67"/>
      <c r="F1005" s="59">
        <f>'[2]Copy paste to Here'!U5</f>
        <v>0</v>
      </c>
      <c r="G1005" s="60"/>
      <c r="H1005" s="61">
        <f t="shared" si="49"/>
        <v>0</v>
      </c>
    </row>
    <row r="1006" spans="1:8" s="62" customFormat="1" hidden="1">
      <c r="A1006" s="56">
        <f>'[2]Copy paste to Here'!T6</f>
        <v>0</v>
      </c>
      <c r="B1006" s="75"/>
      <c r="C1006" s="75"/>
      <c r="D1006" s="76"/>
      <c r="E1006" s="67"/>
      <c r="F1006" s="59"/>
      <c r="G1006" s="60"/>
      <c r="H1006" s="61">
        <f t="shared" si="49"/>
        <v>0</v>
      </c>
    </row>
    <row r="1007" spans="1:8" s="62" customFormat="1" hidden="1">
      <c r="A1007" s="56">
        <f>'[2]Copy paste to Here'!T7</f>
        <v>0</v>
      </c>
      <c r="B1007" s="75"/>
      <c r="C1007" s="75"/>
      <c r="D1007" s="76"/>
      <c r="E1007" s="67"/>
      <c r="F1007" s="67"/>
      <c r="G1007" s="60"/>
      <c r="H1007" s="61">
        <f t="shared" si="49"/>
        <v>0</v>
      </c>
    </row>
    <row r="1008" spans="1:8" s="62" customFormat="1" hidden="1">
      <c r="A1008" s="56">
        <f>'[2]Copy paste to Here'!T8</f>
        <v>0</v>
      </c>
      <c r="B1008" s="75"/>
      <c r="C1008" s="75"/>
      <c r="D1008" s="76"/>
      <c r="E1008" s="67"/>
      <c r="F1008" s="67"/>
      <c r="G1008" s="68"/>
      <c r="H1008" s="61">
        <f t="shared" si="49"/>
        <v>0</v>
      </c>
    </row>
    <row r="1009" spans="1:8" s="62" customFormat="1" ht="13.5" thickBot="1">
      <c r="A1009" s="77"/>
      <c r="B1009" s="78"/>
      <c r="C1009" s="78"/>
      <c r="D1009" s="79"/>
      <c r="E1009" s="80"/>
      <c r="F1009" s="80"/>
      <c r="G1009" s="81"/>
      <c r="H1009" s="82"/>
    </row>
    <row r="1010" spans="1:8" s="21" customFormat="1">
      <c r="E1010" s="21" t="s">
        <v>176</v>
      </c>
      <c r="H1010" s="83">
        <f>(SUM(H18:H999))</f>
        <v>32831.169799999996</v>
      </c>
    </row>
    <row r="1011" spans="1:8" s="21" customFormat="1">
      <c r="A1011" s="22"/>
      <c r="E1011" s="21" t="s">
        <v>177</v>
      </c>
      <c r="H1011" s="84">
        <f>(SUMIF($A$1000:$A$1009,"Total:",$H$1000:$H$1009))</f>
        <v>30913.807905999995</v>
      </c>
    </row>
    <row r="1012" spans="1:8" s="21" customFormat="1">
      <c r="E1012" s="21" t="s">
        <v>178</v>
      </c>
      <c r="H1012" s="85">
        <f>H1014-H1013</f>
        <v>28891.41</v>
      </c>
    </row>
    <row r="1013" spans="1:8" s="21" customFormat="1">
      <c r="E1013" s="21" t="s">
        <v>179</v>
      </c>
      <c r="H1013" s="85">
        <f>ROUND((H1014*7)/107,2)</f>
        <v>2022.4</v>
      </c>
    </row>
    <row r="1014" spans="1:8" s="21" customFormat="1">
      <c r="E1014" s="22" t="s">
        <v>180</v>
      </c>
      <c r="H1014" s="86">
        <f>ROUND((SUMIF($A$1000:$A$1009,"Total:",$H$1000:$H$1009)),2)</f>
        <v>30913.81</v>
      </c>
    </row>
    <row r="1015" spans="1:8" s="21" customFormat="1"/>
    <row r="1016" spans="1:8" s="21" customFormat="1" ht="8.4499999999999993" customHeight="1"/>
    <row r="1017" spans="1:8" s="21" customFormat="1" ht="11.25" customHeight="1"/>
    <row r="1018" spans="1:8" s="21" customFormat="1" ht="8.4499999999999993" customHeight="1"/>
    <row r="1019" spans="1:8" s="21" customFormat="1"/>
    <row r="1020" spans="1:8" s="21" customFormat="1" ht="10.5" customHeight="1">
      <c r="A1020" s="22"/>
    </row>
    <row r="1021" spans="1:8" s="21" customFormat="1" ht="9" customHeight="1"/>
    <row r="1022" spans="1:8" s="21" customFormat="1" ht="13.7" customHeight="1">
      <c r="A1022" s="22"/>
    </row>
    <row r="1023" spans="1:8" s="21" customFormat="1" ht="9.75" customHeight="1">
      <c r="A1023" s="87"/>
    </row>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c r="A1348" s="88"/>
      <c r="B1348" s="88"/>
      <c r="C1348" s="88"/>
      <c r="D1348" s="88"/>
      <c r="E1348" s="88"/>
      <c r="F1348" s="88"/>
      <c r="G1348" s="88"/>
      <c r="H1348" s="88"/>
    </row>
    <row r="1349" spans="1:8" s="21" customFormat="1" ht="13.5" customHeight="1">
      <c r="A1349" s="88"/>
      <c r="B1349" s="88"/>
      <c r="C1349" s="88"/>
      <c r="D1349" s="88"/>
      <c r="E1349" s="88"/>
      <c r="F1349" s="88"/>
      <c r="G1349" s="88"/>
      <c r="H1349" s="88"/>
    </row>
    <row r="1350" spans="1:8" s="21" customFormat="1">
      <c r="A1350" s="88"/>
      <c r="B1350" s="88"/>
      <c r="C1350" s="88"/>
      <c r="D1350" s="88"/>
      <c r="E1350" s="88"/>
      <c r="F1350" s="88"/>
      <c r="G1350" s="88"/>
      <c r="H1350" s="88"/>
    </row>
  </sheetData>
  <conditionalFormatting sqref="A18:A998">
    <cfRule type="containsText" dxfId="4" priority="29" stopIfTrue="1" operator="containsText" text="Empty Cell">
      <formula>NOT(ISERROR(SEARCH("Empty Cell",A18)))</formula>
    </cfRule>
  </conditionalFormatting>
  <conditionalFormatting sqref="B1:H65537">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9">
    <cfRule type="cellIs" dxfId="1" priority="3" stopIfTrue="1" operator="equal">
      <formula>"ALERT"</formula>
    </cfRule>
  </conditionalFormatting>
  <conditionalFormatting sqref="F10:F15 B18:H77 B79:H1008">
    <cfRule type="cellIs" dxfId="0" priority="30" stopIfTrue="1" operator="equal">
      <formula>0</formula>
    </cfRule>
  </conditionalFormatting>
  <printOptions horizontalCentered="1"/>
  <pageMargins left="0.35" right="0.39370078740157499" top="0.18" bottom="0.37" header="0.15748031496063" footer="0.15748031496063"/>
  <pageSetup paperSize="9" scale="70" orientation="portrait" horizontalDpi="4294967293" verticalDpi="300" r:id="rId1"/>
  <headerFooter alignWithMargins="0">
    <oddFooter>Page &amp;P of &amp;N</oddFooter>
  </headerFooter>
  <rowBreaks count="1" manualBreakCount="1">
    <brk id="1014"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66"/>
  <sheetViews>
    <sheetView workbookViewId="0">
      <selection activeCell="A5" sqref="A5"/>
    </sheetView>
  </sheetViews>
  <sheetFormatPr defaultRowHeight="15"/>
  <sheetData>
    <row r="1" spans="1:1">
      <c r="A1" s="2" t="s">
        <v>104</v>
      </c>
    </row>
    <row r="2" spans="1:1">
      <c r="A2" s="2" t="s">
        <v>104</v>
      </c>
    </row>
    <row r="3" spans="1:1">
      <c r="A3" s="2" t="s">
        <v>776</v>
      </c>
    </row>
    <row r="4" spans="1:1">
      <c r="A4" s="2" t="s">
        <v>710</v>
      </c>
    </row>
    <row r="5" spans="1:1">
      <c r="A5" s="2" t="s">
        <v>720</v>
      </c>
    </row>
    <row r="6" spans="1:1">
      <c r="A6" s="2" t="s">
        <v>619</v>
      </c>
    </row>
    <row r="7" spans="1:1">
      <c r="A7" s="2" t="s">
        <v>619</v>
      </c>
    </row>
    <row r="8" spans="1:1">
      <c r="A8" s="2" t="s">
        <v>722</v>
      </c>
    </row>
    <row r="9" spans="1:1">
      <c r="A9" s="2" t="s">
        <v>724</v>
      </c>
    </row>
    <row r="10" spans="1:1">
      <c r="A10" s="2" t="s">
        <v>726</v>
      </c>
    </row>
    <row r="11" spans="1:1">
      <c r="A11" s="2" t="s">
        <v>728</v>
      </c>
    </row>
    <row r="12" spans="1:1">
      <c r="A12" s="2" t="s">
        <v>777</v>
      </c>
    </row>
    <row r="13" spans="1:1">
      <c r="A13" s="2" t="s">
        <v>778</v>
      </c>
    </row>
    <row r="14" spans="1:1">
      <c r="A14" s="2" t="s">
        <v>779</v>
      </c>
    </row>
    <row r="15" spans="1:1">
      <c r="A15" s="2" t="s">
        <v>780</v>
      </c>
    </row>
    <row r="16" spans="1:1">
      <c r="A16" s="2" t="s">
        <v>781</v>
      </c>
    </row>
    <row r="17" spans="1:1">
      <c r="A17" s="2" t="s">
        <v>781</v>
      </c>
    </row>
    <row r="18" spans="1:1">
      <c r="A18" s="2" t="s">
        <v>782</v>
      </c>
    </row>
    <row r="19" spans="1:1">
      <c r="A19" s="2" t="s">
        <v>782</v>
      </c>
    </row>
    <row r="20" spans="1:1">
      <c r="A20" s="2" t="s">
        <v>783</v>
      </c>
    </row>
    <row r="21" spans="1:1">
      <c r="A21" s="2" t="s">
        <v>783</v>
      </c>
    </row>
    <row r="22" spans="1:1">
      <c r="A22" s="2" t="s">
        <v>784</v>
      </c>
    </row>
    <row r="23" spans="1:1">
      <c r="A23" s="2" t="s">
        <v>785</v>
      </c>
    </row>
    <row r="24" spans="1:1">
      <c r="A24" s="2" t="s">
        <v>786</v>
      </c>
    </row>
    <row r="25" spans="1:1">
      <c r="A25" s="2" t="s">
        <v>787</v>
      </c>
    </row>
    <row r="26" spans="1:1">
      <c r="A26" s="2" t="s">
        <v>788</v>
      </c>
    </row>
    <row r="27" spans="1:1">
      <c r="A27" s="2" t="s">
        <v>789</v>
      </c>
    </row>
    <row r="28" spans="1:1">
      <c r="A28" s="2" t="s">
        <v>790</v>
      </c>
    </row>
    <row r="29" spans="1:1">
      <c r="A29" s="2" t="s">
        <v>68</v>
      </c>
    </row>
    <row r="30" spans="1:1">
      <c r="A30" s="2" t="s">
        <v>68</v>
      </c>
    </row>
    <row r="31" spans="1:1">
      <c r="A31" s="2" t="s">
        <v>68</v>
      </c>
    </row>
    <row r="32" spans="1:1">
      <c r="A32" s="2" t="s">
        <v>68</v>
      </c>
    </row>
    <row r="33" spans="1:1">
      <c r="A33" s="2" t="s">
        <v>68</v>
      </c>
    </row>
    <row r="34" spans="1:1">
      <c r="A34" s="2" t="s">
        <v>68</v>
      </c>
    </row>
    <row r="35" spans="1:1">
      <c r="A35" s="2" t="s">
        <v>748</v>
      </c>
    </row>
    <row r="36" spans="1:1">
      <c r="A36" s="2" t="s">
        <v>750</v>
      </c>
    </row>
    <row r="37" spans="1:1">
      <c r="A37" s="2" t="s">
        <v>98</v>
      </c>
    </row>
    <row r="38" spans="1:1">
      <c r="A38" s="2" t="s">
        <v>98</v>
      </c>
    </row>
    <row r="39" spans="1:1">
      <c r="A39" s="2" t="s">
        <v>98</v>
      </c>
    </row>
    <row r="40" spans="1:1">
      <c r="A40" s="2" t="s">
        <v>791</v>
      </c>
    </row>
    <row r="41" spans="1:1">
      <c r="A41" s="2" t="s">
        <v>792</v>
      </c>
    </row>
    <row r="42" spans="1:1">
      <c r="A42" s="2" t="s">
        <v>793</v>
      </c>
    </row>
    <row r="43" spans="1:1">
      <c r="A43" s="2" t="s">
        <v>794</v>
      </c>
    </row>
    <row r="44" spans="1:1">
      <c r="A44" s="2" t="s">
        <v>795</v>
      </c>
    </row>
    <row r="45" spans="1:1">
      <c r="A45" s="2" t="s">
        <v>796</v>
      </c>
    </row>
    <row r="46" spans="1:1">
      <c r="A46" s="2" t="s">
        <v>797</v>
      </c>
    </row>
    <row r="47" spans="1:1">
      <c r="A47" s="2" t="s">
        <v>798</v>
      </c>
    </row>
    <row r="48" spans="1:1">
      <c r="A48" s="2" t="s">
        <v>799</v>
      </c>
    </row>
    <row r="49" spans="1:1">
      <c r="A49" s="2" t="s">
        <v>800</v>
      </c>
    </row>
    <row r="50" spans="1:1">
      <c r="A50" s="2" t="s">
        <v>800</v>
      </c>
    </row>
    <row r="51" spans="1:1">
      <c r="A51" s="2" t="s">
        <v>801</v>
      </c>
    </row>
    <row r="52" spans="1:1">
      <c r="A52" s="2" t="s">
        <v>801</v>
      </c>
    </row>
    <row r="53" spans="1:1">
      <c r="A53" s="2" t="s">
        <v>802</v>
      </c>
    </row>
    <row r="54" spans="1:1">
      <c r="A54" s="2" t="s">
        <v>803</v>
      </c>
    </row>
    <row r="55" spans="1:1">
      <c r="A55" s="2" t="s">
        <v>804</v>
      </c>
    </row>
    <row r="56" spans="1:1">
      <c r="A56" s="2" t="s">
        <v>805</v>
      </c>
    </row>
    <row r="57" spans="1:1">
      <c r="A57" s="2" t="s">
        <v>806</v>
      </c>
    </row>
    <row r="58" spans="1:1">
      <c r="A58" s="2" t="s">
        <v>767</v>
      </c>
    </row>
    <row r="59" spans="1:1">
      <c r="A59" s="2" t="s">
        <v>767</v>
      </c>
    </row>
    <row r="60" spans="1:1">
      <c r="A60" s="2" t="s">
        <v>767</v>
      </c>
    </row>
    <row r="61" spans="1:1">
      <c r="A61" s="2" t="s">
        <v>769</v>
      </c>
    </row>
    <row r="62" spans="1:1">
      <c r="A62" s="2" t="s">
        <v>769</v>
      </c>
    </row>
    <row r="63" spans="1:1">
      <c r="A63" s="2" t="s">
        <v>769</v>
      </c>
    </row>
    <row r="64" spans="1:1">
      <c r="A64" s="2" t="s">
        <v>769</v>
      </c>
    </row>
    <row r="65" spans="1:1">
      <c r="A65" s="2" t="s">
        <v>771</v>
      </c>
    </row>
    <row r="66" spans="1:1">
      <c r="A66" s="2" t="s">
        <v>774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2023-09-15T04:34:34Z</cp:lastPrinted>
  <dcterms:created xsi:type="dcterms:W3CDTF">2009-06-02T18:56:54Z</dcterms:created>
  <dcterms:modified xsi:type="dcterms:W3CDTF">2023-09-26T07:35:00Z</dcterms:modified>
</cp:coreProperties>
</file>