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F4AEC6D-3B2B-4D22-85C9-F17072AD8753}"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Invoice!$A$1:$K$156</definedName>
    <definedName name="_xlnm.Print_Area" localSheetId="3">'Shipping Invoice'!$A$1:$L$149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7" i="7" l="1"/>
  <c r="K14" i="7"/>
  <c r="K17" i="7"/>
  <c r="K10" i="7"/>
  <c r="I140" i="7"/>
  <c r="I122" i="7"/>
  <c r="I106" i="7"/>
  <c r="I85" i="7"/>
  <c r="I80" i="7"/>
  <c r="I67" i="7"/>
  <c r="I61" i="7"/>
  <c r="I50" i="7"/>
  <c r="I43" i="7"/>
  <c r="I31" i="7"/>
  <c r="I26" i="7"/>
  <c r="N1" i="7"/>
  <c r="I144" i="7" s="1"/>
  <c r="N1" i="6"/>
  <c r="E140" i="6" s="1"/>
  <c r="F1002" i="6"/>
  <c r="F1001" i="6"/>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32" i="7" l="1"/>
  <c r="I62" i="7"/>
  <c r="K62" i="7" s="1"/>
  <c r="I86" i="7"/>
  <c r="K86" i="7" s="1"/>
  <c r="I44" i="7"/>
  <c r="K44" i="7" s="1"/>
  <c r="I68" i="7"/>
  <c r="I110" i="7"/>
  <c r="I25" i="7"/>
  <c r="I49" i="7"/>
  <c r="I79" i="7"/>
  <c r="I116" i="7"/>
  <c r="K116" i="7" s="1"/>
  <c r="I37" i="7"/>
  <c r="I55" i="7"/>
  <c r="I73" i="7"/>
  <c r="I95" i="7"/>
  <c r="K95" i="7" s="1"/>
  <c r="I128" i="7"/>
  <c r="I38" i="7"/>
  <c r="K38" i="7" s="1"/>
  <c r="I56" i="7"/>
  <c r="K56" i="7" s="1"/>
  <c r="I74" i="7"/>
  <c r="I101" i="7"/>
  <c r="I134" i="7"/>
  <c r="J146" i="2"/>
  <c r="J148" i="2" s="1"/>
  <c r="K141" i="7"/>
  <c r="K96" i="7"/>
  <c r="I22" i="7"/>
  <c r="K22" i="7" s="1"/>
  <c r="I34" i="7"/>
  <c r="I70" i="7"/>
  <c r="K70" i="7" s="1"/>
  <c r="K31" i="7"/>
  <c r="K43" i="7"/>
  <c r="K55" i="7"/>
  <c r="K67" i="7"/>
  <c r="K79" i="7"/>
  <c r="I23" i="7"/>
  <c r="K23" i="7" s="1"/>
  <c r="I35" i="7"/>
  <c r="K35" i="7" s="1"/>
  <c r="I47" i="7"/>
  <c r="K47" i="7" s="1"/>
  <c r="I53" i="7"/>
  <c r="K53" i="7" s="1"/>
  <c r="I65" i="7"/>
  <c r="K65" i="7" s="1"/>
  <c r="I77" i="7"/>
  <c r="K77" i="7" s="1"/>
  <c r="I89" i="7"/>
  <c r="K89" i="7" s="1"/>
  <c r="I99" i="7"/>
  <c r="K99" i="7" s="1"/>
  <c r="I114" i="7"/>
  <c r="K114" i="7" s="1"/>
  <c r="K26" i="7"/>
  <c r="K32" i="7"/>
  <c r="K50" i="7"/>
  <c r="K68" i="7"/>
  <c r="K74" i="7"/>
  <c r="K80" i="7"/>
  <c r="K110" i="7"/>
  <c r="K122" i="7"/>
  <c r="K128" i="7"/>
  <c r="K134" i="7"/>
  <c r="K140" i="7"/>
  <c r="I24" i="7"/>
  <c r="K24" i="7" s="1"/>
  <c r="I30" i="7"/>
  <c r="I36" i="7"/>
  <c r="K36" i="7" s="1"/>
  <c r="I42" i="7"/>
  <c r="K42" i="7" s="1"/>
  <c r="I48" i="7"/>
  <c r="K48" i="7" s="1"/>
  <c r="I54" i="7"/>
  <c r="I60" i="7"/>
  <c r="I66" i="7"/>
  <c r="K66" i="7" s="1"/>
  <c r="I72" i="7"/>
  <c r="K72" i="7" s="1"/>
  <c r="I78" i="7"/>
  <c r="K78" i="7" s="1"/>
  <c r="I84" i="7"/>
  <c r="I90" i="7"/>
  <c r="K90" i="7" s="1"/>
  <c r="I94" i="7"/>
  <c r="I100" i="7"/>
  <c r="K100" i="7" s="1"/>
  <c r="I105" i="7"/>
  <c r="K105" i="7" s="1"/>
  <c r="I109" i="7"/>
  <c r="K109" i="7" s="1"/>
  <c r="I115" i="7"/>
  <c r="K115" i="7" s="1"/>
  <c r="I121" i="7"/>
  <c r="K121" i="7" s="1"/>
  <c r="I127" i="7"/>
  <c r="I133" i="7"/>
  <c r="K133" i="7" s="1"/>
  <c r="I139" i="7"/>
  <c r="I145" i="7"/>
  <c r="K145" i="7" s="1"/>
  <c r="K34" i="7"/>
  <c r="I96" i="7"/>
  <c r="I102" i="7"/>
  <c r="K102" i="7" s="1"/>
  <c r="I107" i="7"/>
  <c r="I111" i="7"/>
  <c r="K111" i="7" s="1"/>
  <c r="I117" i="7"/>
  <c r="K117" i="7" s="1"/>
  <c r="I123" i="7"/>
  <c r="K123" i="7" s="1"/>
  <c r="I129" i="7"/>
  <c r="K129" i="7" s="1"/>
  <c r="I135" i="7"/>
  <c r="K135" i="7" s="1"/>
  <c r="I141" i="7"/>
  <c r="K76" i="7"/>
  <c r="K94" i="7"/>
  <c r="K107" i="7"/>
  <c r="I27" i="7"/>
  <c r="K27" i="7" s="1"/>
  <c r="I33" i="7"/>
  <c r="K33" i="7" s="1"/>
  <c r="I39" i="7"/>
  <c r="K39" i="7" s="1"/>
  <c r="I45" i="7"/>
  <c r="K45" i="7" s="1"/>
  <c r="I51" i="7"/>
  <c r="K51" i="7" s="1"/>
  <c r="I57" i="7"/>
  <c r="K57" i="7" s="1"/>
  <c r="I63" i="7"/>
  <c r="I69" i="7"/>
  <c r="I75" i="7"/>
  <c r="K75" i="7" s="1"/>
  <c r="I81" i="7"/>
  <c r="K81" i="7" s="1"/>
  <c r="I87" i="7"/>
  <c r="K87" i="7" s="1"/>
  <c r="I91" i="7"/>
  <c r="K91" i="7" s="1"/>
  <c r="I97" i="7"/>
  <c r="K97" i="7" s="1"/>
  <c r="I108" i="7"/>
  <c r="K108" i="7" s="1"/>
  <c r="I112" i="7"/>
  <c r="K112" i="7" s="1"/>
  <c r="I118" i="7"/>
  <c r="K118" i="7" s="1"/>
  <c r="I124" i="7"/>
  <c r="K124" i="7" s="1"/>
  <c r="I130" i="7"/>
  <c r="K130" i="7" s="1"/>
  <c r="I136" i="7"/>
  <c r="K136" i="7" s="1"/>
  <c r="I142" i="7"/>
  <c r="K142" i="7" s="1"/>
  <c r="K69" i="7"/>
  <c r="K30" i="7"/>
  <c r="K60" i="7"/>
  <c r="K144" i="7"/>
  <c r="I28" i="7"/>
  <c r="I40" i="7"/>
  <c r="K40" i="7" s="1"/>
  <c r="I46" i="7"/>
  <c r="K46" i="7" s="1"/>
  <c r="I58" i="7"/>
  <c r="K58" i="7" s="1"/>
  <c r="I64" i="7"/>
  <c r="K64" i="7" s="1"/>
  <c r="I76" i="7"/>
  <c r="I82" i="7"/>
  <c r="K82" i="7" s="1"/>
  <c r="I88" i="7"/>
  <c r="K88" i="7" s="1"/>
  <c r="I92" i="7"/>
  <c r="K92" i="7" s="1"/>
  <c r="I98" i="7"/>
  <c r="K98" i="7" s="1"/>
  <c r="I103" i="7"/>
  <c r="K103" i="7" s="1"/>
  <c r="I113" i="7"/>
  <c r="K113" i="7" s="1"/>
  <c r="I119" i="7"/>
  <c r="K119" i="7" s="1"/>
  <c r="I125" i="7"/>
  <c r="K125" i="7" s="1"/>
  <c r="I131" i="7"/>
  <c r="K131" i="7" s="1"/>
  <c r="I137" i="7"/>
  <c r="K137" i="7" s="1"/>
  <c r="I143" i="7"/>
  <c r="K143" i="7" s="1"/>
  <c r="K63" i="7"/>
  <c r="K28" i="7"/>
  <c r="K106" i="7"/>
  <c r="K101" i="7"/>
  <c r="K54" i="7"/>
  <c r="K84" i="7"/>
  <c r="K120" i="7"/>
  <c r="I52" i="7"/>
  <c r="K52" i="7" s="1"/>
  <c r="K25" i="7"/>
  <c r="K37" i="7"/>
  <c r="K49" i="7"/>
  <c r="K61" i="7"/>
  <c r="K73" i="7"/>
  <c r="K85" i="7"/>
  <c r="K127" i="7"/>
  <c r="K139" i="7"/>
  <c r="I29" i="7"/>
  <c r="K29" i="7" s="1"/>
  <c r="I41" i="7"/>
  <c r="K41" i="7" s="1"/>
  <c r="I59" i="7"/>
  <c r="K59" i="7" s="1"/>
  <c r="I71" i="7"/>
  <c r="K71" i="7" s="1"/>
  <c r="I83" i="7"/>
  <c r="K83" i="7" s="1"/>
  <c r="I93" i="7"/>
  <c r="K93" i="7" s="1"/>
  <c r="I104" i="7"/>
  <c r="K104" i="7" s="1"/>
  <c r="I120" i="7"/>
  <c r="I126" i="7"/>
  <c r="K126" i="7" s="1"/>
  <c r="I132" i="7"/>
  <c r="K132" i="7" s="1"/>
  <c r="I138" i="7"/>
  <c r="K138" i="7" s="1"/>
  <c r="E21" i="6"/>
  <c r="E27" i="6"/>
  <c r="E33" i="6"/>
  <c r="E39" i="6"/>
  <c r="E45" i="6"/>
  <c r="E51" i="6"/>
  <c r="E57" i="6"/>
  <c r="E63" i="6"/>
  <c r="E69" i="6"/>
  <c r="E75" i="6"/>
  <c r="E81" i="6"/>
  <c r="E87" i="6"/>
  <c r="E93" i="6"/>
  <c r="E99" i="6"/>
  <c r="E105" i="6"/>
  <c r="E111" i="6"/>
  <c r="E117" i="6"/>
  <c r="E123" i="6"/>
  <c r="E129" i="6"/>
  <c r="E135" i="6"/>
  <c r="E141" i="6"/>
  <c r="E22" i="6"/>
  <c r="E28" i="6"/>
  <c r="E34" i="6"/>
  <c r="E40" i="6"/>
  <c r="E46" i="6"/>
  <c r="E52" i="6"/>
  <c r="E58" i="6"/>
  <c r="E64" i="6"/>
  <c r="E70" i="6"/>
  <c r="E76" i="6"/>
  <c r="E82" i="6"/>
  <c r="E88" i="6"/>
  <c r="E94" i="6"/>
  <c r="E100" i="6"/>
  <c r="E106" i="6"/>
  <c r="E112" i="6"/>
  <c r="E118" i="6"/>
  <c r="E124" i="6"/>
  <c r="E130" i="6"/>
  <c r="E136" i="6"/>
  <c r="E23" i="6"/>
  <c r="E29" i="6"/>
  <c r="E35" i="6"/>
  <c r="E41" i="6"/>
  <c r="E47" i="6"/>
  <c r="E53" i="6"/>
  <c r="E59" i="6"/>
  <c r="E65" i="6"/>
  <c r="E71" i="6"/>
  <c r="E77" i="6"/>
  <c r="E83" i="6"/>
  <c r="E89" i="6"/>
  <c r="E95" i="6"/>
  <c r="E101" i="6"/>
  <c r="E107" i="6"/>
  <c r="E113" i="6"/>
  <c r="E119" i="6"/>
  <c r="E125" i="6"/>
  <c r="E131" i="6"/>
  <c r="E137" i="6"/>
  <c r="E18" i="6"/>
  <c r="E24" i="6"/>
  <c r="E30" i="6"/>
  <c r="E36" i="6"/>
  <c r="E42" i="6"/>
  <c r="E48" i="6"/>
  <c r="E54" i="6"/>
  <c r="E60" i="6"/>
  <c r="E66" i="6"/>
  <c r="E72" i="6"/>
  <c r="E78" i="6"/>
  <c r="E84" i="6"/>
  <c r="E90" i="6"/>
  <c r="E96" i="6"/>
  <c r="E102" i="6"/>
  <c r="E108" i="6"/>
  <c r="E114" i="6"/>
  <c r="E120" i="6"/>
  <c r="E126" i="6"/>
  <c r="E132" i="6"/>
  <c r="E138" i="6"/>
  <c r="E19" i="6"/>
  <c r="E25" i="6"/>
  <c r="E31" i="6"/>
  <c r="E37" i="6"/>
  <c r="E43" i="6"/>
  <c r="E49" i="6"/>
  <c r="E55" i="6"/>
  <c r="E61" i="6"/>
  <c r="E67" i="6"/>
  <c r="E73" i="6"/>
  <c r="E79" i="6"/>
  <c r="E85" i="6"/>
  <c r="E91" i="6"/>
  <c r="E97" i="6"/>
  <c r="E103" i="6"/>
  <c r="E109" i="6"/>
  <c r="E115" i="6"/>
  <c r="E121" i="6"/>
  <c r="E127" i="6"/>
  <c r="E133" i="6"/>
  <c r="E139" i="6"/>
  <c r="E20" i="6"/>
  <c r="E26" i="6"/>
  <c r="E32" i="6"/>
  <c r="E38" i="6"/>
  <c r="E44" i="6"/>
  <c r="E50" i="6"/>
  <c r="E56" i="6"/>
  <c r="E62" i="6"/>
  <c r="E68" i="6"/>
  <c r="E74" i="6"/>
  <c r="E80" i="6"/>
  <c r="E86" i="6"/>
  <c r="E92" i="6"/>
  <c r="E98" i="6"/>
  <c r="E104" i="6"/>
  <c r="E110" i="6"/>
  <c r="E116" i="6"/>
  <c r="E122" i="6"/>
  <c r="E128" i="6"/>
  <c r="E134" i="6"/>
  <c r="B146" i="7"/>
  <c r="M11" i="6"/>
  <c r="I152" i="2" s="1"/>
  <c r="K146" i="7" l="1"/>
  <c r="K14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51" i="2" s="1"/>
  <c r="I155" i="2" l="1"/>
  <c r="I153" i="2" s="1"/>
  <c r="I156" i="2"/>
  <c r="I15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<sst xmlns="http://schemas.openxmlformats.org/spreadsheetml/2006/main" count="3646" uniqueCount="920">
  <si>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</si>
  <si>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</si>
  <si>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</si>
  <si>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</si>
  <si>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</si>
  <si>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</si>
  <si>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</si>
  <si>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</si>
  <si>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</si>
  <si>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</si>
  <si>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</si>
  <si>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</si>
  <si>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</si>
  <si>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</si>
  <si>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</si>
  <si>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</si>
  <si>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</si>
  <si>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</si>
  <si>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</si>
  <si>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</si>
  <si>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</si>
  <si>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</si>
  <si>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</si>
  <si>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</si>
  <si>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</si>
  <si>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</si>
  <si>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</si>
  <si>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</si>
  <si>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</si>
  <si>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</si>
  <si>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</si>
  <si>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</si>
  <si>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</si>
  <si>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</si>
  <si>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</si>
  <si>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</si>
  <si>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</si>
  <si>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</si>
  <si>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</si>
  <si>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</si>
  <si>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</si>
  <si>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</si>
  <si>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</si>
  <si>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</si>
  <si>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</si>
  <si>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</si>
  <si>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</si>
  <si>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</si>
  <si>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</si>
  <si>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</si>
  <si>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</si>
  <si>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</si>
  <si>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</si>
  <si>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</si>
  <si>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</si>
  <si>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</si>
  <si>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</si>
  <si>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</si>
  <si>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</si>
  <si>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</si>
  <si>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</si>
  <si>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</si>
  <si>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</si>
  <si>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</si>
  <si>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</si>
  <si>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</si>
  <si>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</si>
  <si>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</si>
  <si>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</si>
  <si>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</si>
  <si>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</si>
  <si>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</si>
  <si>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</si>
  <si>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</si>
  <si>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</si>
  <si>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</si>
  <si>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</si>
  <si>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</si>
  <si>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</si>
  <si>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</si>
  <si>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</si>
  <si>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</si>
  <si>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</si>
  <si>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</si>
  <si>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</si>
  <si>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</si>
  <si>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</si>
  <si>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</si>
  <si>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</si>
  <si>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</si>
  <si>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</si>
  <si>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</si>
  <si>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</si>
  <si>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</si>
  <si>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</si>
  <si>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</si>
  <si>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</si>
  <si>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</si>
  <si>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</si>
  <si>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</si>
  <si>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</si>
  <si>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</si>
  <si>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</si>
  <si>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</si>
  <si>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</si>
  <si>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</si>
  <si>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</si>
  <si>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</si>
  <si>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</si>
  <si>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</si>
  <si>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</si>
  <si>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</si>
  <si>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</si>
  <si>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</si>
  <si>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</si>
  <si>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</si>
  <si>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</si>
  <si>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</si>
  <si>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</si>
  <si>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</si>
  <si>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</si>
  <si>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</si>
  <si>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</si>
  <si>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</si>
  <si>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</si>
  <si>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</si>
  <si>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</si>
  <si>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</si>
  <si>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</si>
  <si>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</si>
  <si>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</si>
  <si>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</si>
  <si>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</si>
  <si>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</si>
  <si>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</si>
  <si>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</si>
  <si>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</si>
  <si>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</si>
  <si>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</si>
  <si>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</si>
  <si>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</si>
  <si>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</si>
  <si>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</si>
  <si>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</si>
  <si>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</si>
  <si>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</si>
  <si>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</si>
  <si>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</si>
  <si>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</si>
  <si>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</si>
  <si>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</si>
  <si>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</si>
  <si>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</si>
  <si>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</si>
  <si>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</si>
  <si>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</si>
  <si>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</si>
  <si>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</si>
  <si>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</si>
  <si>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</si>
  <si>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</si>
  <si>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</si>
  <si>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</si>
  <si>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</si>
  <si>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</si>
  <si>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</si>
  <si>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</si>
  <si>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</si>
  <si>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</si>
  <si>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</si>
  <si>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</si>
  <si>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</si>
  <si>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</si>
  <si>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</si>
  <si>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</si>
  <si>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</si>
  <si>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</si>
  <si>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</si>
  <si>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</si>
  <si>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</si>
  <si>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</si>
  <si>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</si>
  <si>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</si>
  <si>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</si>
  <si>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</si>
  <si>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</si>
  <si>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</si>
  <si>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</si>
  <si>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</si>
  <si>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</si>
  <si>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</si>
  <si>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</si>
  <si>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</si>
  <si>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</si>
  <si>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</si>
  <si>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</si>
  <si>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</si>
  <si>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</si>
  <si>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</si>
  <si>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</si>
  <si>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</si>
  <si>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</si>
  <si>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</si>
  <si>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</si>
  <si>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</si>
  <si>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</si>
  <si>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</si>
  <si>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</si>
  <si>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</si>
  <si>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</si>
  <si>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</si>
  <si>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</si>
  <si>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</si>
  <si>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</si>
  <si>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</si>
  <si>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</si>
  <si>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</si>
  <si>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</si>
  <si>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</si>
  <si>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</si>
  <si>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</si>
  <si>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</si>
  <si>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</si>
  <si>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</si>
  <si>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</si>
  <si>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</si>
  <si>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</si>
  <si>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</si>
  <si>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</si>
  <si>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</si>
  <si>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</si>
  <si>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</si>
  <si>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</si>
  <si>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</si>
  <si>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</si>
  <si>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</si>
  <si>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</si>
  <si>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</si>
  <si>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</si>
  <si>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</si>
  <si>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</si>
  <si>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</si>
  <si>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</si>
  <si>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</si>
  <si>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</si>
  <si>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</si>
  <si>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</si>
  <si>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</si>
  <si>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</si>
  <si>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</si>
  <si>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</si>
  <si>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</si>
  <si>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</si>
  <si>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</si>
  <si>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</si>
  <si>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</si>
  <si>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</si>
  <si>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</si>
  <si>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</si>
  <si>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</si>
  <si>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</si>
  <si>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</si>
  <si>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</si>
  <si>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</si>
  <si>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</si>
  <si>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</si>
  <si>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</si>
  <si>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</si>
  <si>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</si>
  <si>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</si>
  <si>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</si>
  <si>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</si>
  <si>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</si>
  <si>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</si>
  <si>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</si>
  <si>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</si>
  <si>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</si>
  <si>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</si>
  <si>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</si>
  <si>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</si>
  <si>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</si>
  <si>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</si>
  <si>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</si>
  <si>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</si>
  <si>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</si>
  <si>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</si>
  <si>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</si>
  <si>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</si>
  <si>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</si>
  <si>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</si>
  <si>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</si>
  <si>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</si>
  <si>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</si>
  <si>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</si>
  <si>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</si>
  <si>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</si>
  <si>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</si>
  <si>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</si>
  <si>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</si>
  <si>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</si>
  <si>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</si>
  <si>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</si>
  <si>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</si>
  <si>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</si>
  <si>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</si>
  <si>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</si>
  <si>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</si>
  <si>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</si>
  <si>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</si>
  <si>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</si>
  <si>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</si>
  <si>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</si>
  <si>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</si>
  <si>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</si>
  <si>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</si>
  <si>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</si>
  <si>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</si>
  <si>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</si>
  <si>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</si>
  <si>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</si>
  <si>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</si>
  <si>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</si>
  <si>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</si>
  <si>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</si>
  <si>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</si>
  <si>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</si>
  <si>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</si>
  <si>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</si>
  <si>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</si>
  <si>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</si>
  <si>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</si>
  <si>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</si>
  <si>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</si>
  <si>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</si>
  <si>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</si>
  <si>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</si>
  <si>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</si>
  <si>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</si>
  <si>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</si>
  <si>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</si>
  <si>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</si>
  <si>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</si>
  <si>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</si>
  <si>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</si>
  <si>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</si>
  <si>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</si>
  <si>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</si>
  <si>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</si>
  <si>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</si>
  <si>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</si>
  <si>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</si>
  <si>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</si>
  <si>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</si>
  <si>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</si>
  <si>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</si>
  <si>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</si>
  <si>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</si>
  <si>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</si>
  <si>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</si>
  <si>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</si>
  <si>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</si>
  <si>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</si>
  <si>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</si>
  <si>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</si>
  <si>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</si>
  <si>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</si>
  <si>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</si>
  <si>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</si>
  <si>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</si>
  <si>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</si>
  <si>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</si>
  <si>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</si>
  <si>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</si>
  <si>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</si>
  <si>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</si>
  <si>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</si>
  <si>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</si>
  <si>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</si>
  <si>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</si>
  <si>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</si>
  <si>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</si>
  <si>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</si>
  <si>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</si>
  <si>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</si>
  <si>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</si>
  <si>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</si>
  <si>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</si>
  <si>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</si>
  <si>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</si>
  <si>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</si>
  <si>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</si>
  <si>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</si>
  <si>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</si>
  <si>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</si>
  <si>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</si>
  <si>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</si>
  <si>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</si>
  <si>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</si>
  <si>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</si>
  <si>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</si>
  <si>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</si>
  <si>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</si>
  <si>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</si>
  <si>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</si>
  <si>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</si>
  <si>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</si>
  <si>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</si>
  <si>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</si>
  <si>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</si>
  <si>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</si>
  <si>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</si>
  <si>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</si>
  <si>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</si>
  <si>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</si>
  <si>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</si>
  <si>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</si>
  <si>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</si>
  <si>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</si>
  <si>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</si>
  <si>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</si>
  <si>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</si>
  <si>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</si>
  <si>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</si>
  <si>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</si>
  <si>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</si>
  <si>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</si>
  <si>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</si>
  <si>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</si>
  <si>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</si>
  <si>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</si>
  <si>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</si>
  <si>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</si>
  <si>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</si>
  <si>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</si>
  <si>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</si>
  <si>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</si>
  <si>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</si>
  <si>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</si>
  <si>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</si>
  <si>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</si>
  <si>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</si>
  <si>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</si>
  <si>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</si>
  <si>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</si>
  <si>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</si>
  <si>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</si>
  <si>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</si>
  <si>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</si>
  <si>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</si>
  <si>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</si>
  <si>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</si>
  <si>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</si>
  <si>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</si>
  <si>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</si>
  <si>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</si>
  <si>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</si>
  <si>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</si>
  <si>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</si>
  <si>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</si>
  <si>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</si>
  <si>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</si>
  <si>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</si>
  <si>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</si>
  <si>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</si>
  <si>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</si>
  <si>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</si>
  <si>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</si>
  <si>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</si>
  <si>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</si>
  <si>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</si>
  <si>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</si>
  <si>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</si>
  <si>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</si>
  <si>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</si>
  <si>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</si>
  <si>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</si>
  <si>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</si>
  <si>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</si>
  <si>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</si>
  <si>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</si>
  <si>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</si>
  <si>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</si>
  <si>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</si>
  <si>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</si>
  <si>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</si>
  <si>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</si>
  <si>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</si>
  <si>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</si>
  <si>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</si>
  <si>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</si>
  <si>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</si>
  <si>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</si>
  <si>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</si>
  <si>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</si>
  <si>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</si>
  <si>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</si>
  <si>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</si>
  <si>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</si>
  <si>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</si>
  <si>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</si>
  <si>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</si>
  <si>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</si>
  <si>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</si>
  <si>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</si>
  <si>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</si>
  <si>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</si>
  <si>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</si>
  <si>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</si>
  <si>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</si>
  <si>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</si>
  <si>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</si>
  <si>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</si>
  <si>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</si>
  <si>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</si>
  <si>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</si>
  <si>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</si>
  <si>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</si>
  <si>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</si>
  <si>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</si>
  <si>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</si>
  <si>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</si>
  <si>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</si>
  <si>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</si>
  <si>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</si>
  <si>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</si>
  <si>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</si>
  <si>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</si>
  <si>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</si>
  <si>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</si>
  <si>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</si>
  <si>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</si>
  <si>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</si>
  <si>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</si>
  <si>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</si>
  <si>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</si>
  <si>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</si>
  <si>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</si>
  <si>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</si>
  <si>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</si>
  <si>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</si>
  <si>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</si>
  <si>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</si>
  <si>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</si>
  <si>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</si>
  <si>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</si>
  <si>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</si>
  <si>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</si>
  <si>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</si>
  <si>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</si>
  <si>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</si>
  <si>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</si>
  <si>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</si>
  <si>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</si>
  <si>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</si>
  <si>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</si>
  <si>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</si>
  <si>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</si>
  <si>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</si>
  <si>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</si>
  <si>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</si>
  <si>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</si>
  <si>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</si>
  <si>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</si>
  <si>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</si>
  <si>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</si>
  <si>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</si>
  <si>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</si>
  <si>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</si>
  <si>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</si>
  <si>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</si>
  <si>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</si>
  <si>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</si>
  <si>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</si>
  <si>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</si>
  <si>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</si>
  <si>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</si>
  <si>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</si>
  <si>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</si>
  <si>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</si>
  <si>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</si>
  <si>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</si>
  <si>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</si>
  <si>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</si>
  <si>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</si>
  <si>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</si>
  <si>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</si>
  <si>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</si>
  <si>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</si>
  <si>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</si>
  <si>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</si>
  <si>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</si>
  <si>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</si>
  <si>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</si>
  <si>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</si>
  <si>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</si>
  <si>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</si>
  <si>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</si>
  <si>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</si>
  <si>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</si>
  <si>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</si>
  <si>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</si>
  <si>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</si>
  <si>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</si>
  <si>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</si>
  <si>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</si>
  <si>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</si>
  <si>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</si>
  <si>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</si>
  <si>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</si>
  <si>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</si>
  <si>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</si>
  <si>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</si>
  <si>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</si>
  <si>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</si>
  <si>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</si>
  <si>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</si>
  <si>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</si>
  <si>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</si>
  <si>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</si>
  <si>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</si>
  <si>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</si>
  <si>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</si>
  <si>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</si>
  <si>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</si>
  <si>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</si>
  <si>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</si>
  <si>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</si>
  <si>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</si>
  <si>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</si>
  <si>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</si>
  <si>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</si>
  <si>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</si>
  <si>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</si>
  <si>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</si>
  <si>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</si>
  <si>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</si>
  <si>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</si>
  <si>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</si>
  <si>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</si>
  <si>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</si>
  <si>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</si>
  <si>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</si>
  <si>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</si>
  <si>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</si>
  <si>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</si>
  <si>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</si>
  <si>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</si>
  <si>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</si>
  <si>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</si>
  <si>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</si>
  <si>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</si>
  <si>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</si>
  <si>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</si>
  <si>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</si>
  <si>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</si>
  <si>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</si>
  <si>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</si>
  <si>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</si>
  <si>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</si>
  <si>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</si>
  <si>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</si>
  <si>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</si>
  <si>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</si>
  <si>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</si>
  <si>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</si>
  <si>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</si>
  <si>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</si>
  <si>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</si>
  <si>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</si>
  <si>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</si>
  <si>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</si>
  <si>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</si>
  <si>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</si>
  <si>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</si>
  <si>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</si>
  <si>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</si>
  <si>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</si>
  <si>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</si>
  <si>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</si>
  <si>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</si>
  <si>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</si>
  <si>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</si>
  <si>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</si>
  <si>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</si>
  <si>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</si>
  <si>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</si>
  <si>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</si>
  <si>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</si>
  <si>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</si>
  <si>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</si>
  <si>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</si>
  <si>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</si>
  <si>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</si>
  <si>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</si>
  <si>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</si>
  <si>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</si>
  <si>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</si>
  <si>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</si>
  <si>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</si>
  <si>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</si>
  <si>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</si>
  <si>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</si>
  <si>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</si>
  <si>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</si>
  <si>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</si>
  <si>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</si>
  <si>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</si>
  <si>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</si>
  <si>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</si>
  <si>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</si>
  <si>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</si>
  <si>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</si>
  <si>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</si>
  <si>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</si>
  <si>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</si>
  <si>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</si>
  <si>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Malwa hair Beauty Therapy</t>
  </si>
  <si>
    <t>Malwina Goodwin</t>
  </si>
  <si>
    <t>17th the square</t>
  </si>
  <si>
    <t>AB45 2NX Portsoy</t>
  </si>
  <si>
    <t>United Kingdom</t>
  </si>
  <si>
    <t>Tel: 07896769179</t>
  </si>
  <si>
    <t>Email: malwahairbeauty@gmail.com</t>
  </si>
  <si>
    <t>AGSEL22</t>
  </si>
  <si>
    <t>925 silver seamless ring, 22g (0.6mm) - outer diameter</t>
  </si>
  <si>
    <t>AGSPVO1X</t>
  </si>
  <si>
    <t>925 silver seamless ring for septum piercings, 18g (1mm) with a prong sent 2mm synthetic opal in the centre between two prong set 1.5mm white opals and an outer diameter of 10mm</t>
  </si>
  <si>
    <t>Color: Dark green</t>
  </si>
  <si>
    <t>AGZM22</t>
  </si>
  <si>
    <t>925 sterling silver seamless nose ring, 0.6mm (22g) with prong set 2mm round color Cubic Zirconia (CZ) stone</t>
  </si>
  <si>
    <t>Cz Color: Aquamarine</t>
  </si>
  <si>
    <t>Cz Color: Garnet</t>
  </si>
  <si>
    <t>AGZTM22</t>
  </si>
  <si>
    <t>925 sterling silver seamless nose ring, 0.6mm (22g) with prong set 3mm triangle shape color Cubic Zirconia (CZ) stone</t>
  </si>
  <si>
    <t>BBER1</t>
  </si>
  <si>
    <t>316L steel helix barbell, 16g (1.2mm) with a 4mm bezel set jewel ball and one 4mm plain steel ball and a dangling crystal heart with wings</t>
  </si>
  <si>
    <t>BBER27</t>
  </si>
  <si>
    <t>BBER38</t>
  </si>
  <si>
    <t>316L steel tragus barbell, 16g (1.2mm with 3mm flat top with ferido glued crystals with resin cover and a lower 3mm ball</t>
  </si>
  <si>
    <t>BLK483</t>
  </si>
  <si>
    <t>Piercing supplies: Assortment of 12 to 250 pcs. of EO gas sterilized piercing: surgical steel nose screws, 20g (0.8mm) with 2mm bezel set color crystal in a round ball (including the size of the cup is 2.5mm )</t>
  </si>
  <si>
    <t>BLK485</t>
  </si>
  <si>
    <t>Quantity In Bulk: Size 8mm Quantity 12 pcs</t>
  </si>
  <si>
    <t>Piercing supplies: Assortment of 12 to 250 pcs. of EO gas sterilized piercing: 100 pcs. assortment of surgical steel labrets, 16g (1.2mm) with 3mm bezel set jewel balls</t>
  </si>
  <si>
    <t>BN14TAW</t>
  </si>
  <si>
    <t>PVD plated surgical steel belly banana 14g (1.6mm) with a 4mm cone and casted steel arrow end</t>
  </si>
  <si>
    <t>BNGL</t>
  </si>
  <si>
    <t>Color: Green</t>
  </si>
  <si>
    <t>Color: Orange</t>
  </si>
  <si>
    <t>Color: Pink</t>
  </si>
  <si>
    <t>Color: Purple</t>
  </si>
  <si>
    <t>BNRDZ8</t>
  </si>
  <si>
    <t>Surgical steel casting belly banana, 14g (1.6mm) with 8mm prong set cubic zirconia (CZ) stone</t>
  </si>
  <si>
    <t>Cz Color: Amethyst</t>
  </si>
  <si>
    <t>BRSVFRM</t>
  </si>
  <si>
    <t>Acrylic Display with 12 pairs of 925 silver ear studs with flat top with ferido glued crystals in assorted colors with resin cover - size 2.5 - 4mm</t>
  </si>
  <si>
    <t>CLAMPB</t>
  </si>
  <si>
    <t>Packing Option: Sold in Box of 10 pcs. with Acha Logo</t>
  </si>
  <si>
    <t>Eo gas sterilized single use piercing clamp: Rounded slotted top forceps</t>
  </si>
  <si>
    <t>CPCLN20</t>
  </si>
  <si>
    <t>Black plated sterling silver fake nose clip, 20g (0.8mm)</t>
  </si>
  <si>
    <t>CPSEL22</t>
  </si>
  <si>
    <t>Black plated 925 silver seamless ring, 22g (0.6mm)</t>
  </si>
  <si>
    <t>CZHTM</t>
  </si>
  <si>
    <t>Size: 5mm</t>
  </si>
  <si>
    <t>One pair of 925 sterling silver ear studs with 3mm to 8mm heart shaped prong set Cubic Zirconia stones</t>
  </si>
  <si>
    <t>DACB117</t>
  </si>
  <si>
    <t>DACB232</t>
  </si>
  <si>
    <t>Board with 12 pcs. of plain and PVD plated 316L steel heart shaped ball closure rings, 16g (1.2mm) with 3mm closure balls with bezel set crystals</t>
  </si>
  <si>
    <t>HBCRJ16</t>
  </si>
  <si>
    <t>316L steel hinged ball closure ring, 1.2mm (16g) with a 3mm crystal ball, inner diameter 6mm. The crystal is not bezel set, it is glued in very high quality.</t>
  </si>
  <si>
    <t>HEXCUM</t>
  </si>
  <si>
    <t>925 sterling silver helix ear stud with color crystal curved shaped tops (sold per pcs. and not per pair)</t>
  </si>
  <si>
    <t>HR27</t>
  </si>
  <si>
    <t>LBCMN</t>
  </si>
  <si>
    <t>Surgical steel monroe piercing, 16g (1.2mm) with a 3mm bezel set jewel ball</t>
  </si>
  <si>
    <t>Crystal Color: Light Sapphire opal</t>
  </si>
  <si>
    <t>Crystal Color: AB Light Siam</t>
  </si>
  <si>
    <t>LBCZIN</t>
  </si>
  <si>
    <t>Length: 6mm with 2mm top part</t>
  </si>
  <si>
    <t>Internally threaded 316L steel labret, 16g (1.2mm) with a upper 2 -5mm prong set round CZ stone (attachments are made from surgical steel)</t>
  </si>
  <si>
    <t>Length: 8mm with 2mm top part</t>
  </si>
  <si>
    <t>Cz Color: AB</t>
  </si>
  <si>
    <t>LBSKHD</t>
  </si>
  <si>
    <t>Surgical steel labret, 16g (1.2mm) with casted 316L steel skeleton hand top</t>
  </si>
  <si>
    <t>MCD712</t>
  </si>
  <si>
    <t>Surgical steel belly banana, 14g (1.6mm) with a 7mm prong set CZ stone and a dangling long drop shaped crystal</t>
  </si>
  <si>
    <t>MCD722</t>
  </si>
  <si>
    <t>MCD753</t>
  </si>
  <si>
    <t>Surgical steel belly banana, 14g (1.6mm) with a lower casted skull</t>
  </si>
  <si>
    <t>MGST</t>
  </si>
  <si>
    <t>Packing Option: Extra-Thin package to save shipping cost</t>
  </si>
  <si>
    <t>3mm flat crystal fake nose studs with big 8mm gold colored magnet backing</t>
  </si>
  <si>
    <t>High polished surgical steel nose screw, 0.8mm (20g) with 2mm ball shaped top</t>
  </si>
  <si>
    <t>NSRTD</t>
  </si>
  <si>
    <t>Clear acrylic flexible nose stud retainer, 20g (0.8mm) with 2mm flat disk shaped top</t>
  </si>
  <si>
    <t>Anodized surgical steel nose screw, 20g (0.8mm) with 2mm ball top</t>
  </si>
  <si>
    <t>SEGHT18</t>
  </si>
  <si>
    <t xml:space="preserve">PVD plated surgical steel hinged segment ring, 18g (1.0mm) </t>
  </si>
  <si>
    <t>SEPN</t>
  </si>
  <si>
    <t>Annealed 316L steel septum ring, 16g (1.2mm)</t>
  </si>
  <si>
    <t>SGSH2</t>
  </si>
  <si>
    <t>316L steel hinged segment ring, 1.2mm (16g) with moon shape design and inner diameter from 8mm to 10mm</t>
  </si>
  <si>
    <t>SGSH8</t>
  </si>
  <si>
    <t>316L steel hinged segment ring, 1.2mm (16g) with double rings design and inner diameter from 8mm to 12mm</t>
  </si>
  <si>
    <t>SGTSH14</t>
  </si>
  <si>
    <t>Color: Rainbow 8mm</t>
  </si>
  <si>
    <t>PVD plated 316L steel hinged segment ring, 1.2mm (16g) pear shape design</t>
  </si>
  <si>
    <t>Color: Black 8mm</t>
  </si>
  <si>
    <t>SGTSH27</t>
  </si>
  <si>
    <t>Color: High Polish 8mm</t>
  </si>
  <si>
    <t>PVD plated 316L steel hinged segment ring, 1.2mm (16g) with side facing CNC set Cubic Zirconia (CZ) stones in heart shape design</t>
  </si>
  <si>
    <t>SUDIJF4</t>
  </si>
  <si>
    <t>Size: 16mm</t>
  </si>
  <si>
    <t>Surgical steel internally threaded surface barbell, 1.6mm (14g) with 90° angle with two 4mm bezel set flat crystals</t>
  </si>
  <si>
    <t>TAJF4</t>
  </si>
  <si>
    <t>4mm flat shaped titanium G23 dermal anchor top part with crystal for internally threaded, 16g (1.2mm) dermal anchor base plate with a height of 2mm - 2.5mm (this item does only fit our dermal anchors and surface bars)</t>
  </si>
  <si>
    <t>TLBCZIN</t>
  </si>
  <si>
    <t>316L steel internal threading Tragus Labret post, 16g (1.2mm) with an upper 2mm to 5mm prong set round CZ stone for triple tragus piercings</t>
  </si>
  <si>
    <t>TLBFE</t>
  </si>
  <si>
    <t>Length: 5mm</t>
  </si>
  <si>
    <t>316L steel Tragus Labret, 16g (1.2mm) with a tiny 2.5mm round base plate suitable for tragus piercings and a feather shaped top</t>
  </si>
  <si>
    <t>ULBIN12</t>
  </si>
  <si>
    <t>Titanium G23 internally threaded labret, 16g (1.2mm) with 2mm to 5mm round color Cubic Zirconia (CZ) stone in prong set top</t>
  </si>
  <si>
    <t>Length: 5mm with 2mm top part</t>
  </si>
  <si>
    <t>ULBIN9</t>
  </si>
  <si>
    <t>Titanium G23 internally threaded labret, 16g (1.2mm) with three round color Cubic Zirconia (CZ) stones in curve design shaped top</t>
  </si>
  <si>
    <t>USUDJFI</t>
  </si>
  <si>
    <t>Length: 16mm with 3mm top part</t>
  </si>
  <si>
    <t>Titanium G23 internally threaded flat industrial surface barbell, 1.6mm (14g) with 90° angle and two 3mm to 5mm bezel set flat crystals</t>
  </si>
  <si>
    <t>ZBBEB</t>
  </si>
  <si>
    <t>EO gas sterilized piercing: 316L steel eyebrow or helix barbell, 16g (1.2mm) with two 3mm balls</t>
  </si>
  <si>
    <t>ZBBNPG</t>
  </si>
  <si>
    <t>EO gas sterilized piercing: 316L steel nipple barbell, 14g (1.6mm) with two 5mm balls</t>
  </si>
  <si>
    <t>ZBN2CG</t>
  </si>
  <si>
    <t>Crystal Color: AB Sapphire</t>
  </si>
  <si>
    <t>ZBNS</t>
  </si>
  <si>
    <t>EO gas sterilized piercing: 316L steel belly banana, 14g (1.6mm) with an upper 5mm and a lower 6mm plain steel ball</t>
  </si>
  <si>
    <t>ZCBETB</t>
  </si>
  <si>
    <t>EO gas sterilized PVD plated 316L steel circular barbell, 1.2mm (16g) with two 3mm balls</t>
  </si>
  <si>
    <t>ZERZ</t>
  </si>
  <si>
    <t>One pair of EO gas sterilized stainless steel ear studs, 0.8mm (20g) with 2mm to 6mm prong set clear round Cubic Zirconia (CZ) stone</t>
  </si>
  <si>
    <t>ZLBB3G</t>
  </si>
  <si>
    <t>EO gas sterilized 316L steel labret, 1.6mm (14g) with a 3mm ball</t>
  </si>
  <si>
    <t>ZLBCZIN</t>
  </si>
  <si>
    <t>Length: 8mm with upper 2mm CZ</t>
  </si>
  <si>
    <t>EO gas sterilized 316L steel internally threaded labret, 1.2mm (16g) with prong set 2mm to 5mm clear Cubic Zirconia (CZ) stone</t>
  </si>
  <si>
    <t>Length: 8mm with upper 2.5mm CZ</t>
  </si>
  <si>
    <t>Length: 8mm with upper 3mm CZ</t>
  </si>
  <si>
    <t>ZLBIRC</t>
  </si>
  <si>
    <t>EO gas sterilized 316L steel internally threaded labret, 1.2mm (16g) with 1.5mm to 4mm flat head bezel set jewel for triple tragus piercings</t>
  </si>
  <si>
    <t>ZSEL</t>
  </si>
  <si>
    <t>Gauge: 0.8mm</t>
  </si>
  <si>
    <t>EO gas sterilized 316L steel seamless nose ring, 1.2mm (16g) to 0.6mm (22g)</t>
  </si>
  <si>
    <t>ZSEPN</t>
  </si>
  <si>
    <t>EO gas sterilized annealed 316L steel septum ring, 1.2mm (16g) with lined balls</t>
  </si>
  <si>
    <t>ZSGSH10</t>
  </si>
  <si>
    <t>EO gas sterilized 316L steel hinged segment ring, 1.2mm (16g) with outward facing CNC set Cubic Zirconia (CZ) stones, inner diameter from 6mm to 12mm</t>
  </si>
  <si>
    <t>ZTSA2</t>
  </si>
  <si>
    <t>Height: 2mm</t>
  </si>
  <si>
    <t>EO gas sterilized high polished titanium G23 1.6mm (14g) base part for dermal anchor surface piercing with three holes in the base plate, 1.2mm (16g) internal threaded connector (only fits our dermal anchor top parts)</t>
  </si>
  <si>
    <t>ZUBBBS</t>
  </si>
  <si>
    <t>EO gas sterilized piercing: Titanium G23 tongue barbell, 14g (1.6mm) with 5mm balls</t>
  </si>
  <si>
    <t>ZUBNEBIN</t>
  </si>
  <si>
    <t>EO gas sterilized titanium G23 internally threaded banana, 1.2mm (16g) with two 3mm balls</t>
  </si>
  <si>
    <t>ZULBIN12</t>
  </si>
  <si>
    <t>EO gas sterilized titanium G23 internally threaded labret, 1.2mm (16g) with 3mm round clear Cubic Zirconia (CZ) stone in prong set top</t>
  </si>
  <si>
    <t>AGSEL22E</t>
  </si>
  <si>
    <t>AGSEL22A</t>
  </si>
  <si>
    <t>AGSEL22G</t>
  </si>
  <si>
    <t>AGZM22B</t>
  </si>
  <si>
    <t>AGZTM22B</t>
  </si>
  <si>
    <t>BLK483D</t>
  </si>
  <si>
    <t>BLK485D</t>
  </si>
  <si>
    <t>CLAMPBOXB</t>
  </si>
  <si>
    <t>CPCLN20A</t>
  </si>
  <si>
    <t>CPCLN20B</t>
  </si>
  <si>
    <t>CPSEL22D</t>
  </si>
  <si>
    <t>CPSEL22E</t>
  </si>
  <si>
    <t>CZHT5M</t>
  </si>
  <si>
    <t>LBCZIN2</t>
  </si>
  <si>
    <t>MCD712S</t>
  </si>
  <si>
    <t>SGSH2A</t>
  </si>
  <si>
    <t>SGSH2B</t>
  </si>
  <si>
    <t>SGSH8B</t>
  </si>
  <si>
    <t>SGTSH14A</t>
  </si>
  <si>
    <t>SGSH27A</t>
  </si>
  <si>
    <t>TLBCZIN2</t>
  </si>
  <si>
    <t>TLBCZIN25</t>
  </si>
  <si>
    <t>TLBCZIN3</t>
  </si>
  <si>
    <t>TLBFEA</t>
  </si>
  <si>
    <t>TLBFEB</t>
  </si>
  <si>
    <t>ULBIN12D</t>
  </si>
  <si>
    <t>USUDJF3I</t>
  </si>
  <si>
    <t>ZERZ3</t>
  </si>
  <si>
    <t>ZERZ5</t>
  </si>
  <si>
    <t>ZLBCZIN2</t>
  </si>
  <si>
    <t>ZLBCZIN25</t>
  </si>
  <si>
    <t>ZLBCZIN3</t>
  </si>
  <si>
    <t>ZLBIRC2</t>
  </si>
  <si>
    <t>ZLBIRC3</t>
  </si>
  <si>
    <t>ZLBIRC4</t>
  </si>
  <si>
    <t>ZSEL20</t>
  </si>
  <si>
    <t>ZSGSH10A</t>
  </si>
  <si>
    <t>ZULBIN12A</t>
  </si>
  <si>
    <t>Three Hundred Fourteen and 03 cents GBP</t>
  </si>
  <si>
    <t>Slave helix piercing: 316L steel barbell, 16g (1.2mm) with two 4mm balls, length 1/4'' (6mm) and connected to a second steel barbell of the same size via a 7cm long small chain.</t>
  </si>
  <si>
    <t>Surgical steel belly banana, 14g (1.6mm) with 5mm &amp; 8mm glow in the dark acrylic balls - length 3/8'' (10mm)</t>
  </si>
  <si>
    <t>Small display with 24 pcs. of surgical steel tragus barbell, 16g (1.2mm with 3mm flat top with ferido glued crystals with resin cover and a lower 3mm ball - length 1/4'' - 5/16'' (6mm - 8mm)</t>
  </si>
  <si>
    <t>925 silver seamless nose hoop, 22g (0.6mm) with a triple twisted wire design - outer diameter of 3/8'' (10mm)</t>
  </si>
  <si>
    <t>Surgical steel belly banana, 14g (1.6mm) with an 8mm jewel ball and a dangling crystal studded skull - length 3/8'' (10mm)</t>
  </si>
  <si>
    <t>Color-plated sterling silver nose hoop, 22g (0.6mm) with ball and an outer diameter of 3/8'' (10mm) - 1 piece</t>
  </si>
  <si>
    <t>EO gas sterilized piercing: 316L steel belly banana, 14g (1.6mm) with 8mm and 5mm jewel ball - length 5/16'' or 1/2'' (8mm - 14mm)</t>
  </si>
  <si>
    <t>Exchange Rate GBP-THB</t>
  </si>
  <si>
    <t>Didi</t>
  </si>
  <si>
    <t>Shipping cost to UK via DHL:</t>
  </si>
  <si>
    <t>Three Hundred Twelve and 75 cents GBP</t>
  </si>
  <si>
    <t xml:space="preserve">AB45 2NX Portsoy, Scotland </t>
  </si>
  <si>
    <t>17th The Square</t>
  </si>
  <si>
    <t>Malwa Hair Beauty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</si>
</sst>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4" borderId="19" xfId="0" applyNumberFormat="1" applyFont="1" applyFill="1" applyBorder="1" applyAlignment="1">
      <alignment horizontal="center" vertical="top" wrapText="1"/>
    </xf>
    <xf numFmtId="1" fontId="6" fillId="4" borderId="9" xfId="0" applyNumberFormat="1" applyFont="1" applyFill="1" applyBorder="1" applyAlignment="1">
      <alignment vertical="top" wrapText="1"/>
    </xf>
    <xf numFmtId="1" fontId="4" fillId="4" borderId="19" xfId="0" applyNumberFormat="1" applyFont="1" applyFill="1" applyBorder="1" applyAlignment="1">
      <alignment vertical="top" wrapText="1"/>
    </xf>
    <xf numFmtId="0" fontId="4" fillId="2" borderId="14" xfId="0" applyFont="1" applyFill="1" applyBorder="1" applyAlignment="1">
      <alignment horizontal="center"/>
    </xf>
    <xf numFmtId="1" fontId="6" fillId="4" borderId="19" xfId="0" applyNumberFormat="1" applyFont="1" applyFill="1" applyBorder="1" applyAlignment="1">
      <alignment vertical="top" wrapText="1"/>
    </xf>
    <xf numFmtId="0" fontId="4" fillId="0" borderId="46" xfId="0" applyFont="1" applyBorder="1" applyAlignment="1">
      <alignment horizontal="right" vertical="center"/>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O16" sqref="O16"/>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51" t="s">
        <v>2</v>
      </c>
      <c r="C8" s="94"/>
      <c r="D8" s="94"/>
      <c r="E8" s="94"/>
      <c r="F8" s="94"/>
      <c r="G8" s="95"/>
    </row>
    <row r="9" spans="2:7" ht="14.25" x14ac:dyDescent="0.25">
      <c r="B9" s="151"/>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6"/>
  <sheetViews>
    <sheetView tabSelected="1" zoomScale="90" zoomScaleNormal="90" workbookViewId="0">
      <selection activeCell="Z157" sqref="Z157"/>
    </sheetView>
  </sheetViews>
  <sheetFormatPr defaultColWidth="9.140625" defaultRowHeight="12.75"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6" t="s">
        <v>139</v>
      </c>
      <c r="C2" s="132"/>
      <c r="D2" s="132"/>
      <c r="E2" s="132"/>
      <c r="F2" s="132"/>
      <c r="G2" s="132"/>
      <c r="H2" s="132"/>
      <c r="I2" s="132"/>
      <c r="J2" s="137" t="s">
        <v>145</v>
      </c>
      <c r="K2" s="127"/>
    </row>
    <row r="3" spans="1:11" x14ac:dyDescent="0.2">
      <c r="A3" s="126"/>
      <c r="B3" s="133" t="s">
        <v>140</v>
      </c>
      <c r="C3" s="132"/>
      <c r="D3" s="132"/>
      <c r="E3" s="132"/>
      <c r="F3" s="132"/>
      <c r="G3" s="132"/>
      <c r="H3" s="132"/>
      <c r="I3" s="132"/>
      <c r="J3" s="132"/>
      <c r="K3" s="127"/>
    </row>
    <row r="4" spans="1:11" x14ac:dyDescent="0.2">
      <c r="A4" s="126"/>
      <c r="B4" s="133" t="s">
        <v>141</v>
      </c>
      <c r="C4" s="132"/>
      <c r="D4" s="132"/>
      <c r="E4" s="132"/>
      <c r="F4" s="132"/>
      <c r="G4" s="132"/>
      <c r="H4" s="132"/>
      <c r="I4" s="132"/>
      <c r="J4" s="132"/>
      <c r="K4" s="127"/>
    </row>
    <row r="5" spans="1:11" x14ac:dyDescent="0.2">
      <c r="A5" s="126"/>
      <c r="B5" s="133" t="s">
        <v>142</v>
      </c>
      <c r="C5" s="132"/>
      <c r="D5" s="132"/>
      <c r="E5" s="132"/>
      <c r="F5" s="132"/>
      <c r="G5" s="132"/>
      <c r="H5" s="132"/>
      <c r="I5" s="132"/>
      <c r="J5" s="132"/>
      <c r="K5" s="127"/>
    </row>
    <row r="6" spans="1:11" x14ac:dyDescent="0.2">
      <c r="A6" s="126"/>
      <c r="B6" s="133" t="s">
        <v>143</v>
      </c>
      <c r="C6" s="132"/>
      <c r="D6" s="132"/>
      <c r="E6" s="132"/>
      <c r="F6" s="132"/>
      <c r="G6" s="132"/>
      <c r="H6" s="132"/>
      <c r="I6" s="132"/>
      <c r="J6" s="132"/>
      <c r="K6" s="127"/>
    </row>
    <row r="7" spans="1:11" x14ac:dyDescent="0.2">
      <c r="A7" s="126"/>
      <c r="B7" s="133"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919</v>
      </c>
      <c r="C10" s="132"/>
      <c r="D10" s="132"/>
      <c r="E10" s="132"/>
      <c r="F10" s="127"/>
      <c r="G10" s="128"/>
      <c r="H10" s="128" t="s">
        <v>919</v>
      </c>
      <c r="I10" s="132"/>
      <c r="J10" s="154">
        <v>51595</v>
      </c>
      <c r="K10" s="127"/>
    </row>
    <row r="11" spans="1:11" x14ac:dyDescent="0.2">
      <c r="A11" s="126"/>
      <c r="B11" s="126" t="s">
        <v>717</v>
      </c>
      <c r="C11" s="132"/>
      <c r="D11" s="132"/>
      <c r="E11" s="132"/>
      <c r="F11" s="127"/>
      <c r="G11" s="128"/>
      <c r="H11" s="128" t="s">
        <v>717</v>
      </c>
      <c r="I11" s="132"/>
      <c r="J11" s="155"/>
      <c r="K11" s="127"/>
    </row>
    <row r="12" spans="1:11" x14ac:dyDescent="0.2">
      <c r="A12" s="126"/>
      <c r="B12" s="126" t="s">
        <v>918</v>
      </c>
      <c r="C12" s="132"/>
      <c r="D12" s="132"/>
      <c r="E12" s="132"/>
      <c r="F12" s="127"/>
      <c r="G12" s="128"/>
      <c r="H12" s="128" t="s">
        <v>918</v>
      </c>
      <c r="I12" s="132"/>
      <c r="J12" s="132"/>
      <c r="K12" s="127"/>
    </row>
    <row r="13" spans="1:11" x14ac:dyDescent="0.2">
      <c r="A13" s="126"/>
      <c r="B13" s="126" t="s">
        <v>917</v>
      </c>
      <c r="C13" s="132"/>
      <c r="D13" s="132"/>
      <c r="E13" s="132"/>
      <c r="F13" s="127"/>
      <c r="G13" s="128"/>
      <c r="H13" s="128" t="s">
        <v>917</v>
      </c>
      <c r="I13" s="132"/>
      <c r="J13" s="111" t="s">
        <v>16</v>
      </c>
      <c r="K13" s="127"/>
    </row>
    <row r="14" spans="1:11" ht="15" customHeight="1" x14ac:dyDescent="0.2">
      <c r="A14" s="126"/>
      <c r="B14" s="126" t="s">
        <v>720</v>
      </c>
      <c r="C14" s="132"/>
      <c r="D14" s="132"/>
      <c r="E14" s="132"/>
      <c r="F14" s="127"/>
      <c r="G14" s="128"/>
      <c r="H14" s="128" t="s">
        <v>720</v>
      </c>
      <c r="I14" s="132"/>
      <c r="J14" s="156">
        <v>45197</v>
      </c>
      <c r="K14" s="127"/>
    </row>
    <row r="15" spans="1:11" ht="15" customHeight="1" x14ac:dyDescent="0.2">
      <c r="A15" s="126"/>
      <c r="B15" s="6" t="s">
        <v>11</v>
      </c>
      <c r="C15" s="7"/>
      <c r="D15" s="7"/>
      <c r="E15" s="7"/>
      <c r="F15" s="8"/>
      <c r="G15" s="128"/>
      <c r="H15" s="9" t="s">
        <v>11</v>
      </c>
      <c r="I15" s="132"/>
      <c r="J15" s="157"/>
      <c r="K15" s="127"/>
    </row>
    <row r="16" spans="1:11" ht="15" customHeight="1" x14ac:dyDescent="0.2">
      <c r="A16" s="126"/>
      <c r="B16" s="132"/>
      <c r="C16" s="132"/>
      <c r="D16" s="132"/>
      <c r="E16" s="132"/>
      <c r="F16" s="132"/>
      <c r="G16" s="132"/>
      <c r="H16" s="132"/>
      <c r="I16" s="135" t="s">
        <v>147</v>
      </c>
      <c r="J16" s="141">
        <v>40168</v>
      </c>
      <c r="K16" s="127"/>
    </row>
    <row r="17" spans="1:11" x14ac:dyDescent="0.2">
      <c r="A17" s="126"/>
      <c r="B17" s="132" t="s">
        <v>721</v>
      </c>
      <c r="C17" s="132"/>
      <c r="D17" s="132"/>
      <c r="E17" s="132"/>
      <c r="F17" s="132"/>
      <c r="G17" s="132"/>
      <c r="H17" s="132"/>
      <c r="I17" s="135" t="s">
        <v>148</v>
      </c>
      <c r="J17" s="141" t="s">
        <v>914</v>
      </c>
      <c r="K17" s="127"/>
    </row>
    <row r="18" spans="1:11" ht="18" x14ac:dyDescent="0.25">
      <c r="A18" s="126"/>
      <c r="B18" s="132" t="s">
        <v>722</v>
      </c>
      <c r="C18" s="132"/>
      <c r="D18" s="132"/>
      <c r="E18" s="132"/>
      <c r="F18" s="132"/>
      <c r="G18" s="132"/>
      <c r="H18" s="132"/>
      <c r="I18" s="134" t="s">
        <v>264</v>
      </c>
      <c r="J18" s="116" t="s">
        <v>167</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8" t="s">
        <v>207</v>
      </c>
      <c r="G20" s="159"/>
      <c r="H20" s="112" t="s">
        <v>174</v>
      </c>
      <c r="I20" s="112" t="s">
        <v>208</v>
      </c>
      <c r="J20" s="112" t="s">
        <v>26</v>
      </c>
      <c r="K20" s="127"/>
    </row>
    <row r="21" spans="1:11" x14ac:dyDescent="0.2">
      <c r="A21" s="126"/>
      <c r="B21" s="117"/>
      <c r="C21" s="117"/>
      <c r="D21" s="118"/>
      <c r="E21" s="118"/>
      <c r="F21" s="160"/>
      <c r="G21" s="161"/>
      <c r="H21" s="117" t="s">
        <v>146</v>
      </c>
      <c r="I21" s="117"/>
      <c r="J21" s="117"/>
      <c r="K21" s="127"/>
    </row>
    <row r="22" spans="1:11" x14ac:dyDescent="0.2">
      <c r="A22" s="126"/>
      <c r="B22" s="119">
        <v>2</v>
      </c>
      <c r="C22" s="10" t="s">
        <v>723</v>
      </c>
      <c r="D22" s="130" t="s">
        <v>867</v>
      </c>
      <c r="E22" s="130" t="s">
        <v>657</v>
      </c>
      <c r="F22" s="152"/>
      <c r="G22" s="153"/>
      <c r="H22" s="11" t="s">
        <v>724</v>
      </c>
      <c r="I22" s="14">
        <v>0.27</v>
      </c>
      <c r="J22" s="121">
        <f t="shared" ref="J22:J53" si="0">I22*B22</f>
        <v>0.54</v>
      </c>
      <c r="K22" s="127"/>
    </row>
    <row r="23" spans="1:11" x14ac:dyDescent="0.2">
      <c r="A23" s="126"/>
      <c r="B23" s="119">
        <v>2</v>
      </c>
      <c r="C23" s="10" t="s">
        <v>723</v>
      </c>
      <c r="D23" s="130" t="s">
        <v>868</v>
      </c>
      <c r="E23" s="130" t="s">
        <v>30</v>
      </c>
      <c r="F23" s="152"/>
      <c r="G23" s="153"/>
      <c r="H23" s="11" t="s">
        <v>724</v>
      </c>
      <c r="I23" s="14">
        <v>0.27</v>
      </c>
      <c r="J23" s="121">
        <f t="shared" si="0"/>
        <v>0.54</v>
      </c>
      <c r="K23" s="127"/>
    </row>
    <row r="24" spans="1:11" x14ac:dyDescent="0.2">
      <c r="A24" s="126"/>
      <c r="B24" s="119">
        <v>2</v>
      </c>
      <c r="C24" s="10" t="s">
        <v>723</v>
      </c>
      <c r="D24" s="130" t="s">
        <v>869</v>
      </c>
      <c r="E24" s="130" t="s">
        <v>72</v>
      </c>
      <c r="F24" s="152"/>
      <c r="G24" s="153"/>
      <c r="H24" s="11" t="s">
        <v>724</v>
      </c>
      <c r="I24" s="14">
        <v>0.28999999999999998</v>
      </c>
      <c r="J24" s="121">
        <f t="shared" si="0"/>
        <v>0.57999999999999996</v>
      </c>
      <c r="K24" s="127"/>
    </row>
    <row r="25" spans="1:11" ht="38.25" customHeight="1" x14ac:dyDescent="0.2">
      <c r="A25" s="126"/>
      <c r="B25" s="119">
        <v>1</v>
      </c>
      <c r="C25" s="10" t="s">
        <v>725</v>
      </c>
      <c r="D25" s="130" t="s">
        <v>725</v>
      </c>
      <c r="E25" s="130" t="s">
        <v>490</v>
      </c>
      <c r="F25" s="152"/>
      <c r="G25" s="153"/>
      <c r="H25" s="11" t="s">
        <v>726</v>
      </c>
      <c r="I25" s="14">
        <v>2.2999999999999998</v>
      </c>
      <c r="J25" s="121">
        <f t="shared" si="0"/>
        <v>2.2999999999999998</v>
      </c>
      <c r="K25" s="127"/>
    </row>
    <row r="26" spans="1:11" ht="38.25" customHeight="1" x14ac:dyDescent="0.2">
      <c r="A26" s="126"/>
      <c r="B26" s="119">
        <v>1</v>
      </c>
      <c r="C26" s="10" t="s">
        <v>725</v>
      </c>
      <c r="D26" s="130" t="s">
        <v>725</v>
      </c>
      <c r="E26" s="130" t="s">
        <v>727</v>
      </c>
      <c r="F26" s="152"/>
      <c r="G26" s="153"/>
      <c r="H26" s="11" t="s">
        <v>726</v>
      </c>
      <c r="I26" s="14">
        <v>2.2999999999999998</v>
      </c>
      <c r="J26" s="121">
        <f t="shared" si="0"/>
        <v>2.2999999999999998</v>
      </c>
      <c r="K26" s="127"/>
    </row>
    <row r="27" spans="1:11" ht="24" x14ac:dyDescent="0.2">
      <c r="A27" s="126"/>
      <c r="B27" s="119">
        <v>1</v>
      </c>
      <c r="C27" s="10" t="s">
        <v>728</v>
      </c>
      <c r="D27" s="130" t="s">
        <v>870</v>
      </c>
      <c r="E27" s="130" t="s">
        <v>245</v>
      </c>
      <c r="F27" s="152" t="s">
        <v>31</v>
      </c>
      <c r="G27" s="153"/>
      <c r="H27" s="11" t="s">
        <v>729</v>
      </c>
      <c r="I27" s="14">
        <v>0.55000000000000004</v>
      </c>
      <c r="J27" s="121">
        <f t="shared" si="0"/>
        <v>0.55000000000000004</v>
      </c>
      <c r="K27" s="127"/>
    </row>
    <row r="28" spans="1:11" ht="24" x14ac:dyDescent="0.2">
      <c r="A28" s="126"/>
      <c r="B28" s="119">
        <v>1</v>
      </c>
      <c r="C28" s="10" t="s">
        <v>728</v>
      </c>
      <c r="D28" s="130" t="s">
        <v>870</v>
      </c>
      <c r="E28" s="130" t="s">
        <v>354</v>
      </c>
      <c r="F28" s="152" t="s">
        <v>31</v>
      </c>
      <c r="G28" s="153"/>
      <c r="H28" s="11" t="s">
        <v>729</v>
      </c>
      <c r="I28" s="14">
        <v>0.55000000000000004</v>
      </c>
      <c r="J28" s="121">
        <f t="shared" si="0"/>
        <v>0.55000000000000004</v>
      </c>
      <c r="K28" s="127"/>
    </row>
    <row r="29" spans="1:11" ht="24" x14ac:dyDescent="0.2">
      <c r="A29" s="126"/>
      <c r="B29" s="119">
        <v>1</v>
      </c>
      <c r="C29" s="10" t="s">
        <v>728</v>
      </c>
      <c r="D29" s="130" t="s">
        <v>870</v>
      </c>
      <c r="E29" s="130" t="s">
        <v>730</v>
      </c>
      <c r="F29" s="152" t="s">
        <v>31</v>
      </c>
      <c r="G29" s="153"/>
      <c r="H29" s="11" t="s">
        <v>729</v>
      </c>
      <c r="I29" s="14">
        <v>0.55000000000000004</v>
      </c>
      <c r="J29" s="121">
        <f t="shared" si="0"/>
        <v>0.55000000000000004</v>
      </c>
      <c r="K29" s="127"/>
    </row>
    <row r="30" spans="1:11" ht="24" x14ac:dyDescent="0.2">
      <c r="A30" s="126"/>
      <c r="B30" s="119">
        <v>1</v>
      </c>
      <c r="C30" s="10" t="s">
        <v>728</v>
      </c>
      <c r="D30" s="130" t="s">
        <v>870</v>
      </c>
      <c r="E30" s="130" t="s">
        <v>731</v>
      </c>
      <c r="F30" s="152" t="s">
        <v>31</v>
      </c>
      <c r="G30" s="153"/>
      <c r="H30" s="11" t="s">
        <v>729</v>
      </c>
      <c r="I30" s="14">
        <v>0.55000000000000004</v>
      </c>
      <c r="J30" s="121">
        <f t="shared" si="0"/>
        <v>0.55000000000000004</v>
      </c>
      <c r="K30" s="127"/>
    </row>
    <row r="31" spans="1:11" ht="24" x14ac:dyDescent="0.2">
      <c r="A31" s="126"/>
      <c r="B31" s="119">
        <v>2</v>
      </c>
      <c r="C31" s="10" t="s">
        <v>732</v>
      </c>
      <c r="D31" s="130" t="s">
        <v>871</v>
      </c>
      <c r="E31" s="130" t="s">
        <v>31</v>
      </c>
      <c r="F31" s="152" t="s">
        <v>245</v>
      </c>
      <c r="G31" s="153"/>
      <c r="H31" s="11" t="s">
        <v>733</v>
      </c>
      <c r="I31" s="14">
        <v>0.7</v>
      </c>
      <c r="J31" s="121">
        <f t="shared" si="0"/>
        <v>1.4</v>
      </c>
      <c r="K31" s="127"/>
    </row>
    <row r="32" spans="1:11" ht="36" x14ac:dyDescent="0.2">
      <c r="A32" s="126"/>
      <c r="B32" s="119">
        <v>1</v>
      </c>
      <c r="C32" s="10" t="s">
        <v>734</v>
      </c>
      <c r="D32" s="130" t="s">
        <v>734</v>
      </c>
      <c r="E32" s="130" t="s">
        <v>28</v>
      </c>
      <c r="F32" s="152" t="s">
        <v>308</v>
      </c>
      <c r="G32" s="153"/>
      <c r="H32" s="11" t="s">
        <v>735</v>
      </c>
      <c r="I32" s="14">
        <v>0.81</v>
      </c>
      <c r="J32" s="121">
        <f t="shared" si="0"/>
        <v>0.81</v>
      </c>
      <c r="K32" s="127"/>
    </row>
    <row r="33" spans="1:11" ht="36" x14ac:dyDescent="0.2">
      <c r="A33" s="126"/>
      <c r="B33" s="119">
        <v>1</v>
      </c>
      <c r="C33" s="10" t="s">
        <v>734</v>
      </c>
      <c r="D33" s="130" t="s">
        <v>734</v>
      </c>
      <c r="E33" s="130" t="s">
        <v>30</v>
      </c>
      <c r="F33" s="152" t="s">
        <v>218</v>
      </c>
      <c r="G33" s="153"/>
      <c r="H33" s="11" t="s">
        <v>735</v>
      </c>
      <c r="I33" s="14">
        <v>0.81</v>
      </c>
      <c r="J33" s="121">
        <f t="shared" si="0"/>
        <v>0.81</v>
      </c>
      <c r="K33" s="127"/>
    </row>
    <row r="34" spans="1:11" ht="36" x14ac:dyDescent="0.2">
      <c r="A34" s="126"/>
      <c r="B34" s="119">
        <v>2</v>
      </c>
      <c r="C34" s="10" t="s">
        <v>736</v>
      </c>
      <c r="D34" s="130" t="s">
        <v>736</v>
      </c>
      <c r="E34" s="130"/>
      <c r="F34" s="152"/>
      <c r="G34" s="153"/>
      <c r="H34" s="11" t="s">
        <v>906</v>
      </c>
      <c r="I34" s="14">
        <v>0.86</v>
      </c>
      <c r="J34" s="121">
        <f t="shared" si="0"/>
        <v>1.72</v>
      </c>
      <c r="K34" s="127"/>
    </row>
    <row r="35" spans="1:11" ht="24" x14ac:dyDescent="0.2">
      <c r="A35" s="126"/>
      <c r="B35" s="119">
        <v>1</v>
      </c>
      <c r="C35" s="10" t="s">
        <v>737</v>
      </c>
      <c r="D35" s="130" t="s">
        <v>737</v>
      </c>
      <c r="E35" s="130" t="s">
        <v>30</v>
      </c>
      <c r="F35" s="152" t="s">
        <v>112</v>
      </c>
      <c r="G35" s="153"/>
      <c r="H35" s="11" t="s">
        <v>738</v>
      </c>
      <c r="I35" s="14">
        <v>0.77</v>
      </c>
      <c r="J35" s="121">
        <f t="shared" si="0"/>
        <v>0.77</v>
      </c>
      <c r="K35" s="127"/>
    </row>
    <row r="36" spans="1:11" ht="24" x14ac:dyDescent="0.2">
      <c r="A36" s="126"/>
      <c r="B36" s="119">
        <v>1</v>
      </c>
      <c r="C36" s="10" t="s">
        <v>737</v>
      </c>
      <c r="D36" s="130" t="s">
        <v>737</v>
      </c>
      <c r="E36" s="130" t="s">
        <v>30</v>
      </c>
      <c r="F36" s="152" t="s">
        <v>216</v>
      </c>
      <c r="G36" s="153"/>
      <c r="H36" s="11" t="s">
        <v>738</v>
      </c>
      <c r="I36" s="14">
        <v>0.77</v>
      </c>
      <c r="J36" s="121">
        <f t="shared" si="0"/>
        <v>0.77</v>
      </c>
      <c r="K36" s="127"/>
    </row>
    <row r="37" spans="1:11" ht="24" x14ac:dyDescent="0.2">
      <c r="A37" s="126"/>
      <c r="B37" s="119">
        <v>1</v>
      </c>
      <c r="C37" s="10" t="s">
        <v>737</v>
      </c>
      <c r="D37" s="130" t="s">
        <v>737</v>
      </c>
      <c r="E37" s="130" t="s">
        <v>30</v>
      </c>
      <c r="F37" s="152" t="s">
        <v>218</v>
      </c>
      <c r="G37" s="153"/>
      <c r="H37" s="11" t="s">
        <v>738</v>
      </c>
      <c r="I37" s="14">
        <v>0.77</v>
      </c>
      <c r="J37" s="121">
        <f t="shared" si="0"/>
        <v>0.77</v>
      </c>
      <c r="K37" s="127"/>
    </row>
    <row r="38" spans="1:11" ht="24" x14ac:dyDescent="0.2">
      <c r="A38" s="126"/>
      <c r="B38" s="119">
        <v>1</v>
      </c>
      <c r="C38" s="10" t="s">
        <v>737</v>
      </c>
      <c r="D38" s="130" t="s">
        <v>737</v>
      </c>
      <c r="E38" s="130" t="s">
        <v>30</v>
      </c>
      <c r="F38" s="152" t="s">
        <v>219</v>
      </c>
      <c r="G38" s="153"/>
      <c r="H38" s="11" t="s">
        <v>738</v>
      </c>
      <c r="I38" s="14">
        <v>0.77</v>
      </c>
      <c r="J38" s="121">
        <f t="shared" si="0"/>
        <v>0.77</v>
      </c>
      <c r="K38" s="127"/>
    </row>
    <row r="39" spans="1:11" ht="48" x14ac:dyDescent="0.2">
      <c r="A39" s="126"/>
      <c r="B39" s="119">
        <v>1</v>
      </c>
      <c r="C39" s="10" t="s">
        <v>739</v>
      </c>
      <c r="D39" s="130" t="s">
        <v>872</v>
      </c>
      <c r="E39" s="130" t="s">
        <v>213</v>
      </c>
      <c r="F39" s="152" t="s">
        <v>216</v>
      </c>
      <c r="G39" s="153"/>
      <c r="H39" s="11" t="s">
        <v>740</v>
      </c>
      <c r="I39" s="14">
        <v>9.56</v>
      </c>
      <c r="J39" s="121">
        <f t="shared" si="0"/>
        <v>9.56</v>
      </c>
      <c r="K39" s="127"/>
    </row>
    <row r="40" spans="1:11" ht="36" x14ac:dyDescent="0.2">
      <c r="A40" s="126"/>
      <c r="B40" s="119">
        <v>1</v>
      </c>
      <c r="C40" s="10" t="s">
        <v>741</v>
      </c>
      <c r="D40" s="130" t="s">
        <v>873</v>
      </c>
      <c r="E40" s="130" t="s">
        <v>742</v>
      </c>
      <c r="F40" s="152" t="s">
        <v>112</v>
      </c>
      <c r="G40" s="153"/>
      <c r="H40" s="11" t="s">
        <v>743</v>
      </c>
      <c r="I40" s="14">
        <v>8.66</v>
      </c>
      <c r="J40" s="121">
        <f t="shared" si="0"/>
        <v>8.66</v>
      </c>
      <c r="K40" s="127"/>
    </row>
    <row r="41" spans="1:11" ht="24" x14ac:dyDescent="0.2">
      <c r="A41" s="126"/>
      <c r="B41" s="119">
        <v>1</v>
      </c>
      <c r="C41" s="10" t="s">
        <v>744</v>
      </c>
      <c r="D41" s="130" t="s">
        <v>744</v>
      </c>
      <c r="E41" s="130" t="s">
        <v>30</v>
      </c>
      <c r="F41" s="152" t="s">
        <v>279</v>
      </c>
      <c r="G41" s="153"/>
      <c r="H41" s="11" t="s">
        <v>745</v>
      </c>
      <c r="I41" s="14">
        <v>1.84</v>
      </c>
      <c r="J41" s="121">
        <f t="shared" si="0"/>
        <v>1.84</v>
      </c>
      <c r="K41" s="127"/>
    </row>
    <row r="42" spans="1:11" ht="24" x14ac:dyDescent="0.2">
      <c r="A42" s="126"/>
      <c r="B42" s="119">
        <v>1</v>
      </c>
      <c r="C42" s="10" t="s">
        <v>744</v>
      </c>
      <c r="D42" s="130" t="s">
        <v>744</v>
      </c>
      <c r="E42" s="130" t="s">
        <v>30</v>
      </c>
      <c r="F42" s="152" t="s">
        <v>278</v>
      </c>
      <c r="G42" s="153"/>
      <c r="H42" s="11" t="s">
        <v>745</v>
      </c>
      <c r="I42" s="14">
        <v>1.84</v>
      </c>
      <c r="J42" s="121">
        <f t="shared" si="0"/>
        <v>1.84</v>
      </c>
      <c r="K42" s="127"/>
    </row>
    <row r="43" spans="1:11" ht="24" x14ac:dyDescent="0.2">
      <c r="A43" s="126"/>
      <c r="B43" s="119">
        <v>1</v>
      </c>
      <c r="C43" s="10" t="s">
        <v>746</v>
      </c>
      <c r="D43" s="130" t="s">
        <v>746</v>
      </c>
      <c r="E43" s="130" t="s">
        <v>115</v>
      </c>
      <c r="F43" s="152"/>
      <c r="G43" s="153"/>
      <c r="H43" s="11" t="s">
        <v>907</v>
      </c>
      <c r="I43" s="14">
        <v>0.16</v>
      </c>
      <c r="J43" s="121">
        <f t="shared" si="0"/>
        <v>0.16</v>
      </c>
      <c r="K43" s="127"/>
    </row>
    <row r="44" spans="1:11" ht="24" x14ac:dyDescent="0.2">
      <c r="A44" s="126"/>
      <c r="B44" s="119">
        <v>1</v>
      </c>
      <c r="C44" s="10" t="s">
        <v>746</v>
      </c>
      <c r="D44" s="130" t="s">
        <v>746</v>
      </c>
      <c r="E44" s="130" t="s">
        <v>490</v>
      </c>
      <c r="F44" s="152"/>
      <c r="G44" s="153"/>
      <c r="H44" s="11" t="s">
        <v>907</v>
      </c>
      <c r="I44" s="14">
        <v>0.16</v>
      </c>
      <c r="J44" s="121">
        <f t="shared" si="0"/>
        <v>0.16</v>
      </c>
      <c r="K44" s="127"/>
    </row>
    <row r="45" spans="1:11" ht="24" x14ac:dyDescent="0.2">
      <c r="A45" s="126"/>
      <c r="B45" s="119">
        <v>1</v>
      </c>
      <c r="C45" s="10" t="s">
        <v>746</v>
      </c>
      <c r="D45" s="130" t="s">
        <v>746</v>
      </c>
      <c r="E45" s="130" t="s">
        <v>747</v>
      </c>
      <c r="F45" s="152"/>
      <c r="G45" s="153"/>
      <c r="H45" s="11" t="s">
        <v>907</v>
      </c>
      <c r="I45" s="14">
        <v>0.16</v>
      </c>
      <c r="J45" s="121">
        <f t="shared" si="0"/>
        <v>0.16</v>
      </c>
      <c r="K45" s="127"/>
    </row>
    <row r="46" spans="1:11" ht="24" x14ac:dyDescent="0.2">
      <c r="A46" s="126"/>
      <c r="B46" s="119">
        <v>1</v>
      </c>
      <c r="C46" s="10" t="s">
        <v>746</v>
      </c>
      <c r="D46" s="130" t="s">
        <v>746</v>
      </c>
      <c r="E46" s="130" t="s">
        <v>748</v>
      </c>
      <c r="F46" s="152"/>
      <c r="G46" s="153"/>
      <c r="H46" s="11" t="s">
        <v>907</v>
      </c>
      <c r="I46" s="14">
        <v>0.16</v>
      </c>
      <c r="J46" s="121">
        <f t="shared" si="0"/>
        <v>0.16</v>
      </c>
      <c r="K46" s="127"/>
    </row>
    <row r="47" spans="1:11" ht="24" x14ac:dyDescent="0.2">
      <c r="A47" s="126"/>
      <c r="B47" s="119">
        <v>1</v>
      </c>
      <c r="C47" s="10" t="s">
        <v>746</v>
      </c>
      <c r="D47" s="130" t="s">
        <v>746</v>
      </c>
      <c r="E47" s="130" t="s">
        <v>749</v>
      </c>
      <c r="F47" s="152"/>
      <c r="G47" s="153"/>
      <c r="H47" s="11" t="s">
        <v>907</v>
      </c>
      <c r="I47" s="14">
        <v>0.16</v>
      </c>
      <c r="J47" s="121">
        <f t="shared" si="0"/>
        <v>0.16</v>
      </c>
      <c r="K47" s="127"/>
    </row>
    <row r="48" spans="1:11" ht="24" x14ac:dyDescent="0.2">
      <c r="A48" s="126"/>
      <c r="B48" s="119">
        <v>1</v>
      </c>
      <c r="C48" s="10" t="s">
        <v>746</v>
      </c>
      <c r="D48" s="130" t="s">
        <v>746</v>
      </c>
      <c r="E48" s="130" t="s">
        <v>750</v>
      </c>
      <c r="F48" s="152"/>
      <c r="G48" s="153"/>
      <c r="H48" s="11" t="s">
        <v>907</v>
      </c>
      <c r="I48" s="14">
        <v>0.16</v>
      </c>
      <c r="J48" s="121">
        <f t="shared" si="0"/>
        <v>0.16</v>
      </c>
      <c r="K48" s="127"/>
    </row>
    <row r="49" spans="1:11" ht="24" x14ac:dyDescent="0.2">
      <c r="A49" s="126"/>
      <c r="B49" s="119">
        <v>1</v>
      </c>
      <c r="C49" s="10" t="s">
        <v>746</v>
      </c>
      <c r="D49" s="130" t="s">
        <v>746</v>
      </c>
      <c r="E49" s="130" t="s">
        <v>639</v>
      </c>
      <c r="F49" s="152"/>
      <c r="G49" s="153"/>
      <c r="H49" s="11" t="s">
        <v>907</v>
      </c>
      <c r="I49" s="14">
        <v>0.16</v>
      </c>
      <c r="J49" s="121">
        <f t="shared" si="0"/>
        <v>0.16</v>
      </c>
      <c r="K49" s="127"/>
    </row>
    <row r="50" spans="1:11" ht="24" x14ac:dyDescent="0.2">
      <c r="A50" s="126"/>
      <c r="B50" s="119">
        <v>1</v>
      </c>
      <c r="C50" s="10" t="s">
        <v>751</v>
      </c>
      <c r="D50" s="130" t="s">
        <v>751</v>
      </c>
      <c r="E50" s="130" t="s">
        <v>30</v>
      </c>
      <c r="F50" s="152" t="s">
        <v>245</v>
      </c>
      <c r="G50" s="153"/>
      <c r="H50" s="11" t="s">
        <v>752</v>
      </c>
      <c r="I50" s="14">
        <v>1.46</v>
      </c>
      <c r="J50" s="121">
        <f t="shared" si="0"/>
        <v>1.46</v>
      </c>
      <c r="K50" s="127"/>
    </row>
    <row r="51" spans="1:11" ht="24" x14ac:dyDescent="0.2">
      <c r="A51" s="126"/>
      <c r="B51" s="119">
        <v>1</v>
      </c>
      <c r="C51" s="10" t="s">
        <v>751</v>
      </c>
      <c r="D51" s="130" t="s">
        <v>751</v>
      </c>
      <c r="E51" s="130" t="s">
        <v>31</v>
      </c>
      <c r="F51" s="152" t="s">
        <v>753</v>
      </c>
      <c r="G51" s="153"/>
      <c r="H51" s="11" t="s">
        <v>752</v>
      </c>
      <c r="I51" s="14">
        <v>1.46</v>
      </c>
      <c r="J51" s="121">
        <f t="shared" si="0"/>
        <v>1.46</v>
      </c>
      <c r="K51" s="127"/>
    </row>
    <row r="52" spans="1:11" ht="36" x14ac:dyDescent="0.2">
      <c r="A52" s="126"/>
      <c r="B52" s="119">
        <v>1</v>
      </c>
      <c r="C52" s="10" t="s">
        <v>754</v>
      </c>
      <c r="D52" s="130" t="s">
        <v>754</v>
      </c>
      <c r="E52" s="130"/>
      <c r="F52" s="152"/>
      <c r="G52" s="153"/>
      <c r="H52" s="11" t="s">
        <v>755</v>
      </c>
      <c r="I52" s="14">
        <v>19.899999999999999</v>
      </c>
      <c r="J52" s="121">
        <f t="shared" si="0"/>
        <v>19.899999999999999</v>
      </c>
      <c r="K52" s="127"/>
    </row>
    <row r="53" spans="1:11" ht="36" x14ac:dyDescent="0.2">
      <c r="A53" s="126"/>
      <c r="B53" s="119">
        <v>1</v>
      </c>
      <c r="C53" s="10" t="s">
        <v>756</v>
      </c>
      <c r="D53" s="130" t="s">
        <v>874</v>
      </c>
      <c r="E53" s="130" t="s">
        <v>757</v>
      </c>
      <c r="F53" s="152" t="s">
        <v>279</v>
      </c>
      <c r="G53" s="153"/>
      <c r="H53" s="11" t="s">
        <v>758</v>
      </c>
      <c r="I53" s="14">
        <v>10.210000000000001</v>
      </c>
      <c r="J53" s="121">
        <f t="shared" si="0"/>
        <v>10.210000000000001</v>
      </c>
      <c r="K53" s="127"/>
    </row>
    <row r="54" spans="1:11" x14ac:dyDescent="0.2">
      <c r="A54" s="126"/>
      <c r="B54" s="119">
        <v>2</v>
      </c>
      <c r="C54" s="10" t="s">
        <v>759</v>
      </c>
      <c r="D54" s="130" t="s">
        <v>875</v>
      </c>
      <c r="E54" s="130" t="s">
        <v>28</v>
      </c>
      <c r="F54" s="152"/>
      <c r="G54" s="153"/>
      <c r="H54" s="11" t="s">
        <v>760</v>
      </c>
      <c r="I54" s="14">
        <v>0.74</v>
      </c>
      <c r="J54" s="121">
        <f t="shared" ref="J54:J85" si="1">I54*B54</f>
        <v>1.48</v>
      </c>
      <c r="K54" s="127"/>
    </row>
    <row r="55" spans="1:11" x14ac:dyDescent="0.2">
      <c r="A55" s="126"/>
      <c r="B55" s="119">
        <v>2</v>
      </c>
      <c r="C55" s="10" t="s">
        <v>759</v>
      </c>
      <c r="D55" s="130" t="s">
        <v>876</v>
      </c>
      <c r="E55" s="130" t="s">
        <v>30</v>
      </c>
      <c r="F55" s="152"/>
      <c r="G55" s="153"/>
      <c r="H55" s="11" t="s">
        <v>760</v>
      </c>
      <c r="I55" s="14">
        <v>0.75</v>
      </c>
      <c r="J55" s="121">
        <f t="shared" si="1"/>
        <v>1.5</v>
      </c>
      <c r="K55" s="127"/>
    </row>
    <row r="56" spans="1:11" x14ac:dyDescent="0.2">
      <c r="A56" s="126"/>
      <c r="B56" s="119">
        <v>2</v>
      </c>
      <c r="C56" s="10" t="s">
        <v>761</v>
      </c>
      <c r="D56" s="130" t="s">
        <v>877</v>
      </c>
      <c r="E56" s="130" t="s">
        <v>28</v>
      </c>
      <c r="F56" s="152"/>
      <c r="G56" s="153"/>
      <c r="H56" s="11" t="s">
        <v>762</v>
      </c>
      <c r="I56" s="14">
        <v>0.4</v>
      </c>
      <c r="J56" s="121">
        <f t="shared" si="1"/>
        <v>0.8</v>
      </c>
      <c r="K56" s="127"/>
    </row>
    <row r="57" spans="1:11" x14ac:dyDescent="0.2">
      <c r="A57" s="126"/>
      <c r="B57" s="119">
        <v>2</v>
      </c>
      <c r="C57" s="10" t="s">
        <v>761</v>
      </c>
      <c r="D57" s="130" t="s">
        <v>878</v>
      </c>
      <c r="E57" s="130" t="s">
        <v>657</v>
      </c>
      <c r="F57" s="152"/>
      <c r="G57" s="153"/>
      <c r="H57" s="11" t="s">
        <v>762</v>
      </c>
      <c r="I57" s="14">
        <v>0.43</v>
      </c>
      <c r="J57" s="121">
        <f t="shared" si="1"/>
        <v>0.86</v>
      </c>
      <c r="K57" s="127"/>
    </row>
    <row r="58" spans="1:11" ht="24" x14ac:dyDescent="0.2">
      <c r="A58" s="126"/>
      <c r="B58" s="119">
        <v>1</v>
      </c>
      <c r="C58" s="10" t="s">
        <v>763</v>
      </c>
      <c r="D58" s="130" t="s">
        <v>879</v>
      </c>
      <c r="E58" s="130" t="s">
        <v>764</v>
      </c>
      <c r="F58" s="152" t="s">
        <v>218</v>
      </c>
      <c r="G58" s="153"/>
      <c r="H58" s="11" t="s">
        <v>765</v>
      </c>
      <c r="I58" s="14">
        <v>1.65</v>
      </c>
      <c r="J58" s="121">
        <f t="shared" si="1"/>
        <v>1.65</v>
      </c>
      <c r="K58" s="127"/>
    </row>
    <row r="59" spans="1:11" ht="24" x14ac:dyDescent="0.2">
      <c r="A59" s="126"/>
      <c r="B59" s="119">
        <v>1</v>
      </c>
      <c r="C59" s="10" t="s">
        <v>763</v>
      </c>
      <c r="D59" s="130" t="s">
        <v>879</v>
      </c>
      <c r="E59" s="130" t="s">
        <v>764</v>
      </c>
      <c r="F59" s="152" t="s">
        <v>274</v>
      </c>
      <c r="G59" s="153"/>
      <c r="H59" s="11" t="s">
        <v>765</v>
      </c>
      <c r="I59" s="14">
        <v>1.65</v>
      </c>
      <c r="J59" s="121">
        <f t="shared" si="1"/>
        <v>1.65</v>
      </c>
      <c r="K59" s="127"/>
    </row>
    <row r="60" spans="1:11" ht="36" x14ac:dyDescent="0.2">
      <c r="A60" s="126"/>
      <c r="B60" s="119">
        <v>1</v>
      </c>
      <c r="C60" s="10" t="s">
        <v>766</v>
      </c>
      <c r="D60" s="130" t="s">
        <v>766</v>
      </c>
      <c r="E60" s="130" t="s">
        <v>28</v>
      </c>
      <c r="F60" s="152"/>
      <c r="G60" s="153"/>
      <c r="H60" s="11" t="s">
        <v>908</v>
      </c>
      <c r="I60" s="14">
        <v>20.29</v>
      </c>
      <c r="J60" s="121">
        <f t="shared" si="1"/>
        <v>20.29</v>
      </c>
      <c r="K60" s="127"/>
    </row>
    <row r="61" spans="1:11" ht="36" x14ac:dyDescent="0.2">
      <c r="A61" s="126"/>
      <c r="B61" s="119">
        <v>1</v>
      </c>
      <c r="C61" s="10" t="s">
        <v>767</v>
      </c>
      <c r="D61" s="130" t="s">
        <v>767</v>
      </c>
      <c r="E61" s="130"/>
      <c r="F61" s="152"/>
      <c r="G61" s="153"/>
      <c r="H61" s="11" t="s">
        <v>768</v>
      </c>
      <c r="I61" s="14">
        <v>11.21</v>
      </c>
      <c r="J61" s="121">
        <f t="shared" si="1"/>
        <v>11.21</v>
      </c>
      <c r="K61" s="127"/>
    </row>
    <row r="62" spans="1:11" ht="36" x14ac:dyDescent="0.2">
      <c r="A62" s="126"/>
      <c r="B62" s="119">
        <v>1</v>
      </c>
      <c r="C62" s="10" t="s">
        <v>769</v>
      </c>
      <c r="D62" s="130" t="s">
        <v>769</v>
      </c>
      <c r="E62" s="130" t="s">
        <v>112</v>
      </c>
      <c r="F62" s="152" t="s">
        <v>28</v>
      </c>
      <c r="G62" s="153"/>
      <c r="H62" s="11" t="s">
        <v>770</v>
      </c>
      <c r="I62" s="14">
        <v>1.55</v>
      </c>
      <c r="J62" s="121">
        <f t="shared" si="1"/>
        <v>1.55</v>
      </c>
      <c r="K62" s="127"/>
    </row>
    <row r="63" spans="1:11" ht="24" x14ac:dyDescent="0.2">
      <c r="A63" s="126"/>
      <c r="B63" s="119">
        <v>2</v>
      </c>
      <c r="C63" s="10" t="s">
        <v>771</v>
      </c>
      <c r="D63" s="130" t="s">
        <v>771</v>
      </c>
      <c r="E63" s="130"/>
      <c r="F63" s="152"/>
      <c r="G63" s="153"/>
      <c r="H63" s="11" t="s">
        <v>772</v>
      </c>
      <c r="I63" s="14">
        <v>3.22</v>
      </c>
      <c r="J63" s="121">
        <f t="shared" si="1"/>
        <v>6.44</v>
      </c>
      <c r="K63" s="127"/>
    </row>
    <row r="64" spans="1:11" ht="24" x14ac:dyDescent="0.2">
      <c r="A64" s="126"/>
      <c r="B64" s="119">
        <v>2</v>
      </c>
      <c r="C64" s="10" t="s">
        <v>773</v>
      </c>
      <c r="D64" s="130" t="s">
        <v>773</v>
      </c>
      <c r="E64" s="130"/>
      <c r="F64" s="152"/>
      <c r="G64" s="153"/>
      <c r="H64" s="11" t="s">
        <v>909</v>
      </c>
      <c r="I64" s="14">
        <v>0.97</v>
      </c>
      <c r="J64" s="121">
        <f t="shared" si="1"/>
        <v>1.94</v>
      </c>
      <c r="K64" s="127"/>
    </row>
    <row r="65" spans="1:11" ht="24" x14ac:dyDescent="0.2">
      <c r="A65" s="126"/>
      <c r="B65" s="119">
        <v>1</v>
      </c>
      <c r="C65" s="10" t="s">
        <v>774</v>
      </c>
      <c r="D65" s="130" t="s">
        <v>774</v>
      </c>
      <c r="E65" s="130" t="s">
        <v>30</v>
      </c>
      <c r="F65" s="152" t="s">
        <v>112</v>
      </c>
      <c r="G65" s="153"/>
      <c r="H65" s="11" t="s">
        <v>775</v>
      </c>
      <c r="I65" s="14">
        <v>0.34</v>
      </c>
      <c r="J65" s="121">
        <f t="shared" si="1"/>
        <v>0.34</v>
      </c>
      <c r="K65" s="127"/>
    </row>
    <row r="66" spans="1:11" ht="24" x14ac:dyDescent="0.2">
      <c r="A66" s="126"/>
      <c r="B66" s="119">
        <v>1</v>
      </c>
      <c r="C66" s="10" t="s">
        <v>774</v>
      </c>
      <c r="D66" s="130" t="s">
        <v>774</v>
      </c>
      <c r="E66" s="130" t="s">
        <v>30</v>
      </c>
      <c r="F66" s="152" t="s">
        <v>274</v>
      </c>
      <c r="G66" s="153"/>
      <c r="H66" s="11" t="s">
        <v>775</v>
      </c>
      <c r="I66" s="14">
        <v>0.34</v>
      </c>
      <c r="J66" s="121">
        <f t="shared" si="1"/>
        <v>0.34</v>
      </c>
      <c r="K66" s="127"/>
    </row>
    <row r="67" spans="1:11" ht="24" x14ac:dyDescent="0.2">
      <c r="A67" s="126"/>
      <c r="B67" s="119">
        <v>1</v>
      </c>
      <c r="C67" s="10" t="s">
        <v>774</v>
      </c>
      <c r="D67" s="130" t="s">
        <v>774</v>
      </c>
      <c r="E67" s="130" t="s">
        <v>30</v>
      </c>
      <c r="F67" s="152" t="s">
        <v>776</v>
      </c>
      <c r="G67" s="153"/>
      <c r="H67" s="11" t="s">
        <v>775</v>
      </c>
      <c r="I67" s="14">
        <v>0.34</v>
      </c>
      <c r="J67" s="121">
        <f t="shared" si="1"/>
        <v>0.34</v>
      </c>
      <c r="K67" s="127"/>
    </row>
    <row r="68" spans="1:11" ht="24" x14ac:dyDescent="0.2">
      <c r="A68" s="126"/>
      <c r="B68" s="119">
        <v>2</v>
      </c>
      <c r="C68" s="10" t="s">
        <v>774</v>
      </c>
      <c r="D68" s="130" t="s">
        <v>774</v>
      </c>
      <c r="E68" s="130" t="s">
        <v>31</v>
      </c>
      <c r="F68" s="152" t="s">
        <v>112</v>
      </c>
      <c r="G68" s="153"/>
      <c r="H68" s="11" t="s">
        <v>775</v>
      </c>
      <c r="I68" s="14">
        <v>0.34</v>
      </c>
      <c r="J68" s="121">
        <f t="shared" si="1"/>
        <v>0.68</v>
      </c>
      <c r="K68" s="127"/>
    </row>
    <row r="69" spans="1:11" ht="24" x14ac:dyDescent="0.2">
      <c r="A69" s="126"/>
      <c r="B69" s="119">
        <v>1</v>
      </c>
      <c r="C69" s="10" t="s">
        <v>774</v>
      </c>
      <c r="D69" s="130" t="s">
        <v>774</v>
      </c>
      <c r="E69" s="130" t="s">
        <v>31</v>
      </c>
      <c r="F69" s="152" t="s">
        <v>777</v>
      </c>
      <c r="G69" s="153"/>
      <c r="H69" s="11" t="s">
        <v>775</v>
      </c>
      <c r="I69" s="14">
        <v>0.34</v>
      </c>
      <c r="J69" s="121">
        <f t="shared" si="1"/>
        <v>0.34</v>
      </c>
      <c r="K69" s="127"/>
    </row>
    <row r="70" spans="1:11" ht="36" x14ac:dyDescent="0.2">
      <c r="A70" s="126"/>
      <c r="B70" s="119">
        <v>2</v>
      </c>
      <c r="C70" s="10" t="s">
        <v>778</v>
      </c>
      <c r="D70" s="130" t="s">
        <v>880</v>
      </c>
      <c r="E70" s="130" t="s">
        <v>779</v>
      </c>
      <c r="F70" s="152" t="s">
        <v>753</v>
      </c>
      <c r="G70" s="153"/>
      <c r="H70" s="11" t="s">
        <v>780</v>
      </c>
      <c r="I70" s="14">
        <v>1</v>
      </c>
      <c r="J70" s="121">
        <f t="shared" si="1"/>
        <v>2</v>
      </c>
      <c r="K70" s="127"/>
    </row>
    <row r="71" spans="1:11" ht="36" x14ac:dyDescent="0.2">
      <c r="A71" s="126"/>
      <c r="B71" s="119">
        <v>2</v>
      </c>
      <c r="C71" s="10" t="s">
        <v>778</v>
      </c>
      <c r="D71" s="130" t="s">
        <v>880</v>
      </c>
      <c r="E71" s="130" t="s">
        <v>781</v>
      </c>
      <c r="F71" s="152" t="s">
        <v>782</v>
      </c>
      <c r="G71" s="153"/>
      <c r="H71" s="11" t="s">
        <v>780</v>
      </c>
      <c r="I71" s="14">
        <v>1</v>
      </c>
      <c r="J71" s="121">
        <f t="shared" si="1"/>
        <v>2</v>
      </c>
      <c r="K71" s="127"/>
    </row>
    <row r="72" spans="1:11" ht="24" x14ac:dyDescent="0.2">
      <c r="A72" s="126"/>
      <c r="B72" s="119">
        <v>2</v>
      </c>
      <c r="C72" s="10" t="s">
        <v>310</v>
      </c>
      <c r="D72" s="130" t="s">
        <v>310</v>
      </c>
      <c r="E72" s="130" t="s">
        <v>304</v>
      </c>
      <c r="F72" s="152" t="s">
        <v>219</v>
      </c>
      <c r="G72" s="153"/>
      <c r="H72" s="11" t="s">
        <v>312</v>
      </c>
      <c r="I72" s="14">
        <v>0.59</v>
      </c>
      <c r="J72" s="121">
        <f t="shared" si="1"/>
        <v>1.18</v>
      </c>
      <c r="K72" s="127"/>
    </row>
    <row r="73" spans="1:11" ht="24" x14ac:dyDescent="0.2">
      <c r="A73" s="126"/>
      <c r="B73" s="119">
        <v>2</v>
      </c>
      <c r="C73" s="10" t="s">
        <v>783</v>
      </c>
      <c r="D73" s="130" t="s">
        <v>783</v>
      </c>
      <c r="E73" s="130" t="s">
        <v>30</v>
      </c>
      <c r="F73" s="152"/>
      <c r="G73" s="153"/>
      <c r="H73" s="11" t="s">
        <v>784</v>
      </c>
      <c r="I73" s="14">
        <v>1.6</v>
      </c>
      <c r="J73" s="121">
        <f t="shared" si="1"/>
        <v>3.2</v>
      </c>
      <c r="K73" s="127"/>
    </row>
    <row r="74" spans="1:11" ht="24" x14ac:dyDescent="0.2">
      <c r="A74" s="126"/>
      <c r="B74" s="119">
        <v>1</v>
      </c>
      <c r="C74" s="10" t="s">
        <v>785</v>
      </c>
      <c r="D74" s="130" t="s">
        <v>881</v>
      </c>
      <c r="E74" s="130" t="s">
        <v>641</v>
      </c>
      <c r="F74" s="152" t="s">
        <v>30</v>
      </c>
      <c r="G74" s="153"/>
      <c r="H74" s="11" t="s">
        <v>786</v>
      </c>
      <c r="I74" s="14">
        <v>1.97</v>
      </c>
      <c r="J74" s="121">
        <f t="shared" si="1"/>
        <v>1.97</v>
      </c>
      <c r="K74" s="127"/>
    </row>
    <row r="75" spans="1:11" ht="24" x14ac:dyDescent="0.2">
      <c r="A75" s="126"/>
      <c r="B75" s="119">
        <v>1</v>
      </c>
      <c r="C75" s="10" t="s">
        <v>787</v>
      </c>
      <c r="D75" s="130" t="s">
        <v>787</v>
      </c>
      <c r="E75" s="130" t="s">
        <v>30</v>
      </c>
      <c r="F75" s="152" t="s">
        <v>216</v>
      </c>
      <c r="G75" s="153"/>
      <c r="H75" s="11" t="s">
        <v>910</v>
      </c>
      <c r="I75" s="14">
        <v>2.19</v>
      </c>
      <c r="J75" s="121">
        <f t="shared" si="1"/>
        <v>2.19</v>
      </c>
      <c r="K75" s="127"/>
    </row>
    <row r="76" spans="1:11" ht="14.25" customHeight="1" x14ac:dyDescent="0.2">
      <c r="A76" s="126"/>
      <c r="B76" s="119">
        <v>1</v>
      </c>
      <c r="C76" s="10" t="s">
        <v>788</v>
      </c>
      <c r="D76" s="130" t="s">
        <v>788</v>
      </c>
      <c r="E76" s="130" t="s">
        <v>30</v>
      </c>
      <c r="F76" s="152"/>
      <c r="G76" s="153"/>
      <c r="H76" s="11" t="s">
        <v>789</v>
      </c>
      <c r="I76" s="14">
        <v>1.67</v>
      </c>
      <c r="J76" s="121">
        <f t="shared" si="1"/>
        <v>1.67</v>
      </c>
      <c r="K76" s="127"/>
    </row>
    <row r="77" spans="1:11" ht="35.25" customHeight="1" x14ac:dyDescent="0.2">
      <c r="A77" s="126"/>
      <c r="B77" s="119">
        <v>1</v>
      </c>
      <c r="C77" s="10" t="s">
        <v>790</v>
      </c>
      <c r="D77" s="130" t="s">
        <v>790</v>
      </c>
      <c r="E77" s="130" t="s">
        <v>791</v>
      </c>
      <c r="F77" s="152" t="s">
        <v>112</v>
      </c>
      <c r="G77" s="153"/>
      <c r="H77" s="11" t="s">
        <v>792</v>
      </c>
      <c r="I77" s="14">
        <v>0.51</v>
      </c>
      <c r="J77" s="121">
        <f t="shared" si="1"/>
        <v>0.51</v>
      </c>
      <c r="K77" s="127"/>
    </row>
    <row r="78" spans="1:11" ht="35.25" customHeight="1" x14ac:dyDescent="0.2">
      <c r="A78" s="126"/>
      <c r="B78" s="119">
        <v>1</v>
      </c>
      <c r="C78" s="10" t="s">
        <v>790</v>
      </c>
      <c r="D78" s="130" t="s">
        <v>790</v>
      </c>
      <c r="E78" s="130" t="s">
        <v>791</v>
      </c>
      <c r="F78" s="152" t="s">
        <v>216</v>
      </c>
      <c r="G78" s="153"/>
      <c r="H78" s="11" t="s">
        <v>792</v>
      </c>
      <c r="I78" s="14">
        <v>0.51</v>
      </c>
      <c r="J78" s="121">
        <f t="shared" si="1"/>
        <v>0.51</v>
      </c>
      <c r="K78" s="127"/>
    </row>
    <row r="79" spans="1:11" ht="35.25" customHeight="1" x14ac:dyDescent="0.2">
      <c r="A79" s="126"/>
      <c r="B79" s="119">
        <v>1</v>
      </c>
      <c r="C79" s="10" t="s">
        <v>790</v>
      </c>
      <c r="D79" s="130" t="s">
        <v>790</v>
      </c>
      <c r="E79" s="130" t="s">
        <v>791</v>
      </c>
      <c r="F79" s="152" t="s">
        <v>218</v>
      </c>
      <c r="G79" s="153"/>
      <c r="H79" s="11" t="s">
        <v>792</v>
      </c>
      <c r="I79" s="14">
        <v>0.51</v>
      </c>
      <c r="J79" s="121">
        <f t="shared" si="1"/>
        <v>0.51</v>
      </c>
      <c r="K79" s="127"/>
    </row>
    <row r="80" spans="1:11" ht="35.25" customHeight="1" x14ac:dyDescent="0.2">
      <c r="A80" s="126"/>
      <c r="B80" s="119">
        <v>1</v>
      </c>
      <c r="C80" s="10" t="s">
        <v>790</v>
      </c>
      <c r="D80" s="130" t="s">
        <v>790</v>
      </c>
      <c r="E80" s="130" t="s">
        <v>791</v>
      </c>
      <c r="F80" s="152" t="s">
        <v>219</v>
      </c>
      <c r="G80" s="153"/>
      <c r="H80" s="11" t="s">
        <v>792</v>
      </c>
      <c r="I80" s="14">
        <v>0.51</v>
      </c>
      <c r="J80" s="121">
        <f t="shared" si="1"/>
        <v>0.51</v>
      </c>
      <c r="K80" s="127"/>
    </row>
    <row r="81" spans="1:11" ht="35.25" customHeight="1" x14ac:dyDescent="0.2">
      <c r="A81" s="126"/>
      <c r="B81" s="119">
        <v>1</v>
      </c>
      <c r="C81" s="10" t="s">
        <v>790</v>
      </c>
      <c r="D81" s="130" t="s">
        <v>790</v>
      </c>
      <c r="E81" s="130" t="s">
        <v>791</v>
      </c>
      <c r="F81" s="152" t="s">
        <v>269</v>
      </c>
      <c r="G81" s="153"/>
      <c r="H81" s="11" t="s">
        <v>792</v>
      </c>
      <c r="I81" s="14">
        <v>0.51</v>
      </c>
      <c r="J81" s="121">
        <f t="shared" si="1"/>
        <v>0.51</v>
      </c>
      <c r="K81" s="127"/>
    </row>
    <row r="82" spans="1:11" ht="24" x14ac:dyDescent="0.2">
      <c r="A82" s="126"/>
      <c r="B82" s="119">
        <v>4</v>
      </c>
      <c r="C82" s="10" t="s">
        <v>587</v>
      </c>
      <c r="D82" s="130" t="s">
        <v>587</v>
      </c>
      <c r="E82" s="130" t="s">
        <v>279</v>
      </c>
      <c r="F82" s="152"/>
      <c r="G82" s="153"/>
      <c r="H82" s="11" t="s">
        <v>911</v>
      </c>
      <c r="I82" s="14">
        <v>0.62</v>
      </c>
      <c r="J82" s="121">
        <f t="shared" si="1"/>
        <v>2.48</v>
      </c>
      <c r="K82" s="127"/>
    </row>
    <row r="83" spans="1:11" ht="24" x14ac:dyDescent="0.2">
      <c r="A83" s="126"/>
      <c r="B83" s="119">
        <v>10</v>
      </c>
      <c r="C83" s="10" t="s">
        <v>121</v>
      </c>
      <c r="D83" s="130" t="s">
        <v>121</v>
      </c>
      <c r="E83" s="130"/>
      <c r="F83" s="152"/>
      <c r="G83" s="153"/>
      <c r="H83" s="11" t="s">
        <v>793</v>
      </c>
      <c r="I83" s="14">
        <v>0.16</v>
      </c>
      <c r="J83" s="121">
        <f t="shared" si="1"/>
        <v>1.6</v>
      </c>
      <c r="K83" s="127"/>
    </row>
    <row r="84" spans="1:11" ht="24" x14ac:dyDescent="0.2">
      <c r="A84" s="126"/>
      <c r="B84" s="119">
        <v>5</v>
      </c>
      <c r="C84" s="10" t="s">
        <v>794</v>
      </c>
      <c r="D84" s="130" t="s">
        <v>794</v>
      </c>
      <c r="E84" s="130"/>
      <c r="F84" s="152"/>
      <c r="G84" s="153"/>
      <c r="H84" s="11" t="s">
        <v>795</v>
      </c>
      <c r="I84" s="14">
        <v>0.12</v>
      </c>
      <c r="J84" s="121">
        <f t="shared" si="1"/>
        <v>0.6</v>
      </c>
      <c r="K84" s="127"/>
    </row>
    <row r="85" spans="1:11" ht="24" x14ac:dyDescent="0.2">
      <c r="A85" s="126"/>
      <c r="B85" s="119">
        <v>3</v>
      </c>
      <c r="C85" s="10" t="s">
        <v>631</v>
      </c>
      <c r="D85" s="130" t="s">
        <v>631</v>
      </c>
      <c r="E85" s="130" t="s">
        <v>279</v>
      </c>
      <c r="F85" s="152"/>
      <c r="G85" s="153"/>
      <c r="H85" s="11" t="s">
        <v>796</v>
      </c>
      <c r="I85" s="14">
        <v>0.34</v>
      </c>
      <c r="J85" s="121">
        <f t="shared" si="1"/>
        <v>1.02</v>
      </c>
      <c r="K85" s="127"/>
    </row>
    <row r="86" spans="1:11" ht="24" x14ac:dyDescent="0.2">
      <c r="A86" s="126"/>
      <c r="B86" s="119">
        <v>3</v>
      </c>
      <c r="C86" s="10" t="s">
        <v>631</v>
      </c>
      <c r="D86" s="130" t="s">
        <v>631</v>
      </c>
      <c r="E86" s="130" t="s">
        <v>679</v>
      </c>
      <c r="F86" s="152"/>
      <c r="G86" s="153"/>
      <c r="H86" s="11" t="s">
        <v>796</v>
      </c>
      <c r="I86" s="14">
        <v>0.34</v>
      </c>
      <c r="J86" s="121">
        <f t="shared" ref="J86:J117" si="2">I86*B86</f>
        <v>1.02</v>
      </c>
      <c r="K86" s="127"/>
    </row>
    <row r="87" spans="1:11" ht="24" x14ac:dyDescent="0.2">
      <c r="A87" s="126"/>
      <c r="B87" s="119">
        <v>3</v>
      </c>
      <c r="C87" s="10" t="s">
        <v>631</v>
      </c>
      <c r="D87" s="130" t="s">
        <v>631</v>
      </c>
      <c r="E87" s="130" t="s">
        <v>277</v>
      </c>
      <c r="F87" s="152"/>
      <c r="G87" s="153"/>
      <c r="H87" s="11" t="s">
        <v>796</v>
      </c>
      <c r="I87" s="14">
        <v>0.34</v>
      </c>
      <c r="J87" s="121">
        <f t="shared" si="2"/>
        <v>1.02</v>
      </c>
      <c r="K87" s="127"/>
    </row>
    <row r="88" spans="1:11" ht="24" x14ac:dyDescent="0.2">
      <c r="A88" s="126"/>
      <c r="B88" s="119">
        <v>3</v>
      </c>
      <c r="C88" s="10" t="s">
        <v>631</v>
      </c>
      <c r="D88" s="130" t="s">
        <v>631</v>
      </c>
      <c r="E88" s="130" t="s">
        <v>278</v>
      </c>
      <c r="F88" s="152"/>
      <c r="G88" s="153"/>
      <c r="H88" s="11" t="s">
        <v>796</v>
      </c>
      <c r="I88" s="14">
        <v>0.34</v>
      </c>
      <c r="J88" s="121">
        <f t="shared" si="2"/>
        <v>1.02</v>
      </c>
      <c r="K88" s="127"/>
    </row>
    <row r="89" spans="1:11" ht="24" x14ac:dyDescent="0.2">
      <c r="A89" s="126"/>
      <c r="B89" s="119">
        <v>3</v>
      </c>
      <c r="C89" s="10" t="s">
        <v>631</v>
      </c>
      <c r="D89" s="130" t="s">
        <v>631</v>
      </c>
      <c r="E89" s="130" t="s">
        <v>639</v>
      </c>
      <c r="F89" s="152"/>
      <c r="G89" s="153"/>
      <c r="H89" s="11" t="s">
        <v>796</v>
      </c>
      <c r="I89" s="14">
        <v>0.34</v>
      </c>
      <c r="J89" s="121">
        <f t="shared" si="2"/>
        <v>1.02</v>
      </c>
      <c r="K89" s="127"/>
    </row>
    <row r="90" spans="1:11" x14ac:dyDescent="0.2">
      <c r="A90" s="126"/>
      <c r="B90" s="119">
        <v>2</v>
      </c>
      <c r="C90" s="10" t="s">
        <v>797</v>
      </c>
      <c r="D90" s="130" t="s">
        <v>797</v>
      </c>
      <c r="E90" s="130" t="s">
        <v>30</v>
      </c>
      <c r="F90" s="152" t="s">
        <v>279</v>
      </c>
      <c r="G90" s="153"/>
      <c r="H90" s="11" t="s">
        <v>798</v>
      </c>
      <c r="I90" s="14">
        <v>1.81</v>
      </c>
      <c r="J90" s="121">
        <f t="shared" si="2"/>
        <v>3.62</v>
      </c>
      <c r="K90" s="127"/>
    </row>
    <row r="91" spans="1:11" x14ac:dyDescent="0.2">
      <c r="A91" s="126"/>
      <c r="B91" s="119">
        <v>1</v>
      </c>
      <c r="C91" s="10" t="s">
        <v>799</v>
      </c>
      <c r="D91" s="130" t="s">
        <v>799</v>
      </c>
      <c r="E91" s="130" t="s">
        <v>30</v>
      </c>
      <c r="F91" s="152"/>
      <c r="G91" s="153"/>
      <c r="H91" s="11" t="s">
        <v>800</v>
      </c>
      <c r="I91" s="14">
        <v>1.03</v>
      </c>
      <c r="J91" s="121">
        <f t="shared" si="2"/>
        <v>1.03</v>
      </c>
      <c r="K91" s="127"/>
    </row>
    <row r="92" spans="1:11" x14ac:dyDescent="0.2">
      <c r="A92" s="126"/>
      <c r="B92" s="119">
        <v>2</v>
      </c>
      <c r="C92" s="10" t="s">
        <v>799</v>
      </c>
      <c r="D92" s="130" t="s">
        <v>799</v>
      </c>
      <c r="E92" s="130" t="s">
        <v>31</v>
      </c>
      <c r="F92" s="152"/>
      <c r="G92" s="153"/>
      <c r="H92" s="11" t="s">
        <v>800</v>
      </c>
      <c r="I92" s="14">
        <v>1.03</v>
      </c>
      <c r="J92" s="121">
        <f t="shared" si="2"/>
        <v>2.06</v>
      </c>
      <c r="K92" s="127"/>
    </row>
    <row r="93" spans="1:11" ht="24" x14ac:dyDescent="0.2">
      <c r="A93" s="126"/>
      <c r="B93" s="119">
        <v>1</v>
      </c>
      <c r="C93" s="10" t="s">
        <v>801</v>
      </c>
      <c r="D93" s="130" t="s">
        <v>882</v>
      </c>
      <c r="E93" s="130" t="s">
        <v>30</v>
      </c>
      <c r="F93" s="152"/>
      <c r="G93" s="153"/>
      <c r="H93" s="11" t="s">
        <v>802</v>
      </c>
      <c r="I93" s="14">
        <v>1.9</v>
      </c>
      <c r="J93" s="121">
        <f t="shared" si="2"/>
        <v>1.9</v>
      </c>
      <c r="K93" s="127"/>
    </row>
    <row r="94" spans="1:11" ht="24" x14ac:dyDescent="0.2">
      <c r="A94" s="126"/>
      <c r="B94" s="119">
        <v>1</v>
      </c>
      <c r="C94" s="10" t="s">
        <v>801</v>
      </c>
      <c r="D94" s="130" t="s">
        <v>883</v>
      </c>
      <c r="E94" s="130" t="s">
        <v>31</v>
      </c>
      <c r="F94" s="152"/>
      <c r="G94" s="153"/>
      <c r="H94" s="11" t="s">
        <v>802</v>
      </c>
      <c r="I94" s="14">
        <v>1.9</v>
      </c>
      <c r="J94" s="121">
        <f t="shared" si="2"/>
        <v>1.9</v>
      </c>
      <c r="K94" s="127"/>
    </row>
    <row r="95" spans="1:11" ht="24" x14ac:dyDescent="0.2">
      <c r="A95" s="126"/>
      <c r="B95" s="119">
        <v>2</v>
      </c>
      <c r="C95" s="10" t="s">
        <v>803</v>
      </c>
      <c r="D95" s="130" t="s">
        <v>884</v>
      </c>
      <c r="E95" s="130" t="s">
        <v>31</v>
      </c>
      <c r="F95" s="152"/>
      <c r="G95" s="153"/>
      <c r="H95" s="11" t="s">
        <v>804</v>
      </c>
      <c r="I95" s="14">
        <v>1.64</v>
      </c>
      <c r="J95" s="121">
        <f t="shared" si="2"/>
        <v>3.28</v>
      </c>
      <c r="K95" s="127"/>
    </row>
    <row r="96" spans="1:11" ht="24" x14ac:dyDescent="0.2">
      <c r="A96" s="126"/>
      <c r="B96" s="119">
        <v>1</v>
      </c>
      <c r="C96" s="10" t="s">
        <v>805</v>
      </c>
      <c r="D96" s="130" t="s">
        <v>885</v>
      </c>
      <c r="E96" s="130" t="s">
        <v>806</v>
      </c>
      <c r="F96" s="152"/>
      <c r="G96" s="153"/>
      <c r="H96" s="11" t="s">
        <v>807</v>
      </c>
      <c r="I96" s="14">
        <v>2.41</v>
      </c>
      <c r="J96" s="121">
        <f t="shared" si="2"/>
        <v>2.41</v>
      </c>
      <c r="K96" s="127"/>
    </row>
    <row r="97" spans="1:11" ht="24" x14ac:dyDescent="0.2">
      <c r="A97" s="126"/>
      <c r="B97" s="119">
        <v>1</v>
      </c>
      <c r="C97" s="10" t="s">
        <v>805</v>
      </c>
      <c r="D97" s="130" t="s">
        <v>885</v>
      </c>
      <c r="E97" s="130" t="s">
        <v>808</v>
      </c>
      <c r="F97" s="152"/>
      <c r="G97" s="153"/>
      <c r="H97" s="11" t="s">
        <v>807</v>
      </c>
      <c r="I97" s="14">
        <v>2.41</v>
      </c>
      <c r="J97" s="121">
        <f t="shared" si="2"/>
        <v>2.41</v>
      </c>
      <c r="K97" s="127"/>
    </row>
    <row r="98" spans="1:11" ht="25.5" customHeight="1" x14ac:dyDescent="0.2">
      <c r="A98" s="126"/>
      <c r="B98" s="119">
        <v>1</v>
      </c>
      <c r="C98" s="10" t="s">
        <v>809</v>
      </c>
      <c r="D98" s="130" t="s">
        <v>886</v>
      </c>
      <c r="E98" s="130" t="s">
        <v>810</v>
      </c>
      <c r="F98" s="152"/>
      <c r="G98" s="153"/>
      <c r="H98" s="11" t="s">
        <v>811</v>
      </c>
      <c r="I98" s="14">
        <v>5.58</v>
      </c>
      <c r="J98" s="121">
        <f t="shared" si="2"/>
        <v>5.58</v>
      </c>
      <c r="K98" s="127"/>
    </row>
    <row r="99" spans="1:11" ht="24" x14ac:dyDescent="0.2">
      <c r="A99" s="126"/>
      <c r="B99" s="119">
        <v>1</v>
      </c>
      <c r="C99" s="10" t="s">
        <v>812</v>
      </c>
      <c r="D99" s="130" t="s">
        <v>812</v>
      </c>
      <c r="E99" s="130" t="s">
        <v>813</v>
      </c>
      <c r="F99" s="152" t="s">
        <v>245</v>
      </c>
      <c r="G99" s="153"/>
      <c r="H99" s="11" t="s">
        <v>814</v>
      </c>
      <c r="I99" s="14">
        <v>1.53</v>
      </c>
      <c r="J99" s="121">
        <f t="shared" si="2"/>
        <v>1.53</v>
      </c>
      <c r="K99" s="127"/>
    </row>
    <row r="100" spans="1:11" ht="48" x14ac:dyDescent="0.2">
      <c r="A100" s="126"/>
      <c r="B100" s="119">
        <v>2</v>
      </c>
      <c r="C100" s="10" t="s">
        <v>815</v>
      </c>
      <c r="D100" s="130" t="s">
        <v>815</v>
      </c>
      <c r="E100" s="130" t="s">
        <v>112</v>
      </c>
      <c r="F100" s="152"/>
      <c r="G100" s="153"/>
      <c r="H100" s="11" t="s">
        <v>816</v>
      </c>
      <c r="I100" s="14">
        <v>0.68</v>
      </c>
      <c r="J100" s="121">
        <f t="shared" si="2"/>
        <v>1.36</v>
      </c>
      <c r="K100" s="127"/>
    </row>
    <row r="101" spans="1:11" ht="48" x14ac:dyDescent="0.2">
      <c r="A101" s="126"/>
      <c r="B101" s="119">
        <v>1</v>
      </c>
      <c r="C101" s="10" t="s">
        <v>815</v>
      </c>
      <c r="D101" s="130" t="s">
        <v>815</v>
      </c>
      <c r="E101" s="130" t="s">
        <v>216</v>
      </c>
      <c r="F101" s="152"/>
      <c r="G101" s="153"/>
      <c r="H101" s="11" t="s">
        <v>816</v>
      </c>
      <c r="I101" s="14">
        <v>0.68</v>
      </c>
      <c r="J101" s="121">
        <f t="shared" si="2"/>
        <v>0.68</v>
      </c>
      <c r="K101" s="127"/>
    </row>
    <row r="102" spans="1:11" ht="48" x14ac:dyDescent="0.2">
      <c r="A102" s="126"/>
      <c r="B102" s="119">
        <v>1</v>
      </c>
      <c r="C102" s="10" t="s">
        <v>815</v>
      </c>
      <c r="D102" s="130" t="s">
        <v>815</v>
      </c>
      <c r="E102" s="130" t="s">
        <v>272</v>
      </c>
      <c r="F102" s="152"/>
      <c r="G102" s="153"/>
      <c r="H102" s="11" t="s">
        <v>816</v>
      </c>
      <c r="I102" s="14">
        <v>0.68</v>
      </c>
      <c r="J102" s="121">
        <f t="shared" si="2"/>
        <v>0.68</v>
      </c>
      <c r="K102" s="127"/>
    </row>
    <row r="103" spans="1:11" ht="36" x14ac:dyDescent="0.2">
      <c r="A103" s="126"/>
      <c r="B103" s="119">
        <v>2</v>
      </c>
      <c r="C103" s="10" t="s">
        <v>817</v>
      </c>
      <c r="D103" s="130" t="s">
        <v>887</v>
      </c>
      <c r="E103" s="130" t="s">
        <v>781</v>
      </c>
      <c r="F103" s="152" t="s">
        <v>245</v>
      </c>
      <c r="G103" s="153"/>
      <c r="H103" s="11" t="s">
        <v>818</v>
      </c>
      <c r="I103" s="14">
        <v>0.99</v>
      </c>
      <c r="J103" s="121">
        <f t="shared" si="2"/>
        <v>1.98</v>
      </c>
      <c r="K103" s="127"/>
    </row>
    <row r="104" spans="1:11" ht="36" x14ac:dyDescent="0.2">
      <c r="A104" s="126"/>
      <c r="B104" s="119">
        <v>2</v>
      </c>
      <c r="C104" s="10" t="s">
        <v>817</v>
      </c>
      <c r="D104" s="130" t="s">
        <v>888</v>
      </c>
      <c r="E104" s="130" t="s">
        <v>234</v>
      </c>
      <c r="F104" s="152" t="s">
        <v>245</v>
      </c>
      <c r="G104" s="153"/>
      <c r="H104" s="11" t="s">
        <v>818</v>
      </c>
      <c r="I104" s="14">
        <v>1.03</v>
      </c>
      <c r="J104" s="121">
        <f t="shared" si="2"/>
        <v>2.06</v>
      </c>
      <c r="K104" s="127"/>
    </row>
    <row r="105" spans="1:11" ht="36" x14ac:dyDescent="0.2">
      <c r="A105" s="126"/>
      <c r="B105" s="119">
        <v>2</v>
      </c>
      <c r="C105" s="10" t="s">
        <v>817</v>
      </c>
      <c r="D105" s="130" t="s">
        <v>889</v>
      </c>
      <c r="E105" s="130" t="s">
        <v>237</v>
      </c>
      <c r="F105" s="152" t="s">
        <v>245</v>
      </c>
      <c r="G105" s="153"/>
      <c r="H105" s="11" t="s">
        <v>818</v>
      </c>
      <c r="I105" s="14">
        <v>1.07</v>
      </c>
      <c r="J105" s="121">
        <f t="shared" si="2"/>
        <v>2.14</v>
      </c>
      <c r="K105" s="127"/>
    </row>
    <row r="106" spans="1:11" ht="24" customHeight="1" x14ac:dyDescent="0.2">
      <c r="A106" s="126"/>
      <c r="B106" s="119">
        <v>2</v>
      </c>
      <c r="C106" s="10" t="s">
        <v>819</v>
      </c>
      <c r="D106" s="130" t="s">
        <v>890</v>
      </c>
      <c r="E106" s="130" t="s">
        <v>820</v>
      </c>
      <c r="F106" s="152" t="s">
        <v>641</v>
      </c>
      <c r="G106" s="153"/>
      <c r="H106" s="11" t="s">
        <v>821</v>
      </c>
      <c r="I106" s="14">
        <v>0.77</v>
      </c>
      <c r="J106" s="121">
        <f t="shared" si="2"/>
        <v>1.54</v>
      </c>
      <c r="K106" s="127"/>
    </row>
    <row r="107" spans="1:11" ht="24" customHeight="1" x14ac:dyDescent="0.2">
      <c r="A107" s="126"/>
      <c r="B107" s="119">
        <v>2</v>
      </c>
      <c r="C107" s="10" t="s">
        <v>819</v>
      </c>
      <c r="D107" s="130" t="s">
        <v>891</v>
      </c>
      <c r="E107" s="130" t="s">
        <v>820</v>
      </c>
      <c r="F107" s="152" t="s">
        <v>642</v>
      </c>
      <c r="G107" s="153"/>
      <c r="H107" s="11" t="s">
        <v>821</v>
      </c>
      <c r="I107" s="14">
        <v>0.77</v>
      </c>
      <c r="J107" s="121">
        <f t="shared" si="2"/>
        <v>1.54</v>
      </c>
      <c r="K107" s="127"/>
    </row>
    <row r="108" spans="1:11" ht="24" customHeight="1" x14ac:dyDescent="0.2">
      <c r="A108" s="126"/>
      <c r="B108" s="119">
        <v>2</v>
      </c>
      <c r="C108" s="10" t="s">
        <v>822</v>
      </c>
      <c r="D108" s="130" t="s">
        <v>892</v>
      </c>
      <c r="E108" s="130" t="s">
        <v>779</v>
      </c>
      <c r="F108" s="152" t="s">
        <v>245</v>
      </c>
      <c r="G108" s="153"/>
      <c r="H108" s="11" t="s">
        <v>823</v>
      </c>
      <c r="I108" s="14">
        <v>1.72</v>
      </c>
      <c r="J108" s="121">
        <f t="shared" si="2"/>
        <v>3.44</v>
      </c>
      <c r="K108" s="127"/>
    </row>
    <row r="109" spans="1:11" ht="24" customHeight="1" x14ac:dyDescent="0.2">
      <c r="A109" s="126"/>
      <c r="B109" s="119">
        <v>2</v>
      </c>
      <c r="C109" s="10" t="s">
        <v>822</v>
      </c>
      <c r="D109" s="130" t="s">
        <v>892</v>
      </c>
      <c r="E109" s="130" t="s">
        <v>824</v>
      </c>
      <c r="F109" s="152" t="s">
        <v>782</v>
      </c>
      <c r="G109" s="153"/>
      <c r="H109" s="11" t="s">
        <v>823</v>
      </c>
      <c r="I109" s="14">
        <v>1.72</v>
      </c>
      <c r="J109" s="121">
        <f t="shared" si="2"/>
        <v>3.44</v>
      </c>
      <c r="K109" s="127"/>
    </row>
    <row r="110" spans="1:11" ht="36" x14ac:dyDescent="0.2">
      <c r="A110" s="126"/>
      <c r="B110" s="119">
        <v>2</v>
      </c>
      <c r="C110" s="10" t="s">
        <v>825</v>
      </c>
      <c r="D110" s="130" t="s">
        <v>825</v>
      </c>
      <c r="E110" s="130" t="s">
        <v>820</v>
      </c>
      <c r="F110" s="152" t="s">
        <v>245</v>
      </c>
      <c r="G110" s="153"/>
      <c r="H110" s="11" t="s">
        <v>826</v>
      </c>
      <c r="I110" s="14">
        <v>2.99</v>
      </c>
      <c r="J110" s="121">
        <f t="shared" si="2"/>
        <v>5.98</v>
      </c>
      <c r="K110" s="127"/>
    </row>
    <row r="111" spans="1:11" ht="36" x14ac:dyDescent="0.2">
      <c r="A111" s="126"/>
      <c r="B111" s="119">
        <v>1</v>
      </c>
      <c r="C111" s="10" t="s">
        <v>827</v>
      </c>
      <c r="D111" s="130" t="s">
        <v>893</v>
      </c>
      <c r="E111" s="130" t="s">
        <v>112</v>
      </c>
      <c r="F111" s="152" t="s">
        <v>828</v>
      </c>
      <c r="G111" s="153"/>
      <c r="H111" s="11" t="s">
        <v>829</v>
      </c>
      <c r="I111" s="14">
        <v>4.96</v>
      </c>
      <c r="J111" s="121">
        <f t="shared" si="2"/>
        <v>4.96</v>
      </c>
      <c r="K111" s="127"/>
    </row>
    <row r="112" spans="1:11" ht="24" x14ac:dyDescent="0.2">
      <c r="A112" s="126"/>
      <c r="B112" s="119">
        <v>2</v>
      </c>
      <c r="C112" s="10" t="s">
        <v>830</v>
      </c>
      <c r="D112" s="130" t="s">
        <v>830</v>
      </c>
      <c r="E112" s="130" t="s">
        <v>28</v>
      </c>
      <c r="F112" s="152"/>
      <c r="G112" s="153"/>
      <c r="H112" s="11" t="s">
        <v>831</v>
      </c>
      <c r="I112" s="14">
        <v>0.56999999999999995</v>
      </c>
      <c r="J112" s="121">
        <f t="shared" si="2"/>
        <v>1.1399999999999999</v>
      </c>
      <c r="K112" s="127"/>
    </row>
    <row r="113" spans="1:11" ht="24" x14ac:dyDescent="0.2">
      <c r="A113" s="126"/>
      <c r="B113" s="119">
        <v>2</v>
      </c>
      <c r="C113" s="10" t="s">
        <v>830</v>
      </c>
      <c r="D113" s="130" t="s">
        <v>830</v>
      </c>
      <c r="E113" s="130" t="s">
        <v>657</v>
      </c>
      <c r="F113" s="152"/>
      <c r="G113" s="153"/>
      <c r="H113" s="11" t="s">
        <v>831</v>
      </c>
      <c r="I113" s="14">
        <v>0.56999999999999995</v>
      </c>
      <c r="J113" s="121">
        <f t="shared" si="2"/>
        <v>1.1399999999999999</v>
      </c>
      <c r="K113" s="127"/>
    </row>
    <row r="114" spans="1:11" ht="24" x14ac:dyDescent="0.2">
      <c r="A114" s="126"/>
      <c r="B114" s="119">
        <v>2</v>
      </c>
      <c r="C114" s="10" t="s">
        <v>830</v>
      </c>
      <c r="D114" s="130" t="s">
        <v>830</v>
      </c>
      <c r="E114" s="130" t="s">
        <v>30</v>
      </c>
      <c r="F114" s="152"/>
      <c r="G114" s="153"/>
      <c r="H114" s="11" t="s">
        <v>831</v>
      </c>
      <c r="I114" s="14">
        <v>0.56999999999999995</v>
      </c>
      <c r="J114" s="121">
        <f t="shared" si="2"/>
        <v>1.1399999999999999</v>
      </c>
      <c r="K114" s="127"/>
    </row>
    <row r="115" spans="1:11" ht="24" x14ac:dyDescent="0.2">
      <c r="A115" s="126"/>
      <c r="B115" s="119">
        <v>4</v>
      </c>
      <c r="C115" s="10" t="s">
        <v>832</v>
      </c>
      <c r="D115" s="130" t="s">
        <v>832</v>
      </c>
      <c r="E115" s="130" t="s">
        <v>33</v>
      </c>
      <c r="F115" s="152"/>
      <c r="G115" s="153"/>
      <c r="H115" s="11" t="s">
        <v>833</v>
      </c>
      <c r="I115" s="14">
        <v>0.6</v>
      </c>
      <c r="J115" s="121">
        <f t="shared" si="2"/>
        <v>2.4</v>
      </c>
      <c r="K115" s="127"/>
    </row>
    <row r="116" spans="1:11" ht="25.5" customHeight="1" x14ac:dyDescent="0.2">
      <c r="A116" s="126"/>
      <c r="B116" s="119">
        <v>1</v>
      </c>
      <c r="C116" s="10" t="s">
        <v>834</v>
      </c>
      <c r="D116" s="130" t="s">
        <v>834</v>
      </c>
      <c r="E116" s="130" t="s">
        <v>31</v>
      </c>
      <c r="F116" s="152" t="s">
        <v>835</v>
      </c>
      <c r="G116" s="153"/>
      <c r="H116" s="11" t="s">
        <v>912</v>
      </c>
      <c r="I116" s="14">
        <v>1.1200000000000001</v>
      </c>
      <c r="J116" s="121">
        <f t="shared" si="2"/>
        <v>1.1200000000000001</v>
      </c>
      <c r="K116" s="127"/>
    </row>
    <row r="117" spans="1:11" ht="25.5" customHeight="1" x14ac:dyDescent="0.2">
      <c r="A117" s="126"/>
      <c r="B117" s="119">
        <v>1</v>
      </c>
      <c r="C117" s="10" t="s">
        <v>834</v>
      </c>
      <c r="D117" s="130" t="s">
        <v>834</v>
      </c>
      <c r="E117" s="130" t="s">
        <v>32</v>
      </c>
      <c r="F117" s="152" t="s">
        <v>112</v>
      </c>
      <c r="G117" s="153"/>
      <c r="H117" s="11" t="s">
        <v>912</v>
      </c>
      <c r="I117" s="14">
        <v>1.1200000000000001</v>
      </c>
      <c r="J117" s="121">
        <f t="shared" si="2"/>
        <v>1.1200000000000001</v>
      </c>
      <c r="K117" s="127"/>
    </row>
    <row r="118" spans="1:11" ht="24" x14ac:dyDescent="0.2">
      <c r="A118" s="126"/>
      <c r="B118" s="119">
        <v>2</v>
      </c>
      <c r="C118" s="10" t="s">
        <v>836</v>
      </c>
      <c r="D118" s="130" t="s">
        <v>836</v>
      </c>
      <c r="E118" s="130" t="s">
        <v>30</v>
      </c>
      <c r="F118" s="152"/>
      <c r="G118" s="153"/>
      <c r="H118" s="11" t="s">
        <v>837</v>
      </c>
      <c r="I118" s="14">
        <v>0.6</v>
      </c>
      <c r="J118" s="121">
        <f t="shared" ref="J118:J145" si="3">I118*B118</f>
        <v>1.2</v>
      </c>
      <c r="K118" s="127"/>
    </row>
    <row r="119" spans="1:11" ht="24" x14ac:dyDescent="0.2">
      <c r="A119" s="126"/>
      <c r="B119" s="119">
        <v>2</v>
      </c>
      <c r="C119" s="10" t="s">
        <v>80</v>
      </c>
      <c r="D119" s="130" t="s">
        <v>80</v>
      </c>
      <c r="E119" s="130" t="s">
        <v>32</v>
      </c>
      <c r="F119" s="152"/>
      <c r="G119" s="153"/>
      <c r="H119" s="11" t="s">
        <v>654</v>
      </c>
      <c r="I119" s="14">
        <v>0.64</v>
      </c>
      <c r="J119" s="121">
        <f t="shared" si="3"/>
        <v>1.28</v>
      </c>
      <c r="K119" s="127"/>
    </row>
    <row r="120" spans="1:11" ht="24" x14ac:dyDescent="0.2">
      <c r="A120" s="126"/>
      <c r="B120" s="119">
        <v>3</v>
      </c>
      <c r="C120" s="10" t="s">
        <v>80</v>
      </c>
      <c r="D120" s="130" t="s">
        <v>80</v>
      </c>
      <c r="E120" s="130" t="s">
        <v>33</v>
      </c>
      <c r="F120" s="152"/>
      <c r="G120" s="153"/>
      <c r="H120" s="11" t="s">
        <v>654</v>
      </c>
      <c r="I120" s="14">
        <v>0.64</v>
      </c>
      <c r="J120" s="121">
        <f t="shared" si="3"/>
        <v>1.92</v>
      </c>
      <c r="K120" s="127"/>
    </row>
    <row r="121" spans="1:11" ht="24" x14ac:dyDescent="0.2">
      <c r="A121" s="126"/>
      <c r="B121" s="119">
        <v>2</v>
      </c>
      <c r="C121" s="10" t="s">
        <v>838</v>
      </c>
      <c r="D121" s="130" t="s">
        <v>838</v>
      </c>
      <c r="E121" s="130" t="s">
        <v>279</v>
      </c>
      <c r="F121" s="152" t="s">
        <v>31</v>
      </c>
      <c r="G121" s="153"/>
      <c r="H121" s="11" t="s">
        <v>839</v>
      </c>
      <c r="I121" s="14">
        <v>0.94</v>
      </c>
      <c r="J121" s="121">
        <f t="shared" si="3"/>
        <v>1.88</v>
      </c>
      <c r="K121" s="127"/>
    </row>
    <row r="122" spans="1:11" ht="24" x14ac:dyDescent="0.2">
      <c r="A122" s="126"/>
      <c r="B122" s="119">
        <v>2</v>
      </c>
      <c r="C122" s="10" t="s">
        <v>838</v>
      </c>
      <c r="D122" s="130" t="s">
        <v>838</v>
      </c>
      <c r="E122" s="130" t="s">
        <v>277</v>
      </c>
      <c r="F122" s="152" t="s">
        <v>31</v>
      </c>
      <c r="G122" s="153"/>
      <c r="H122" s="11" t="s">
        <v>839</v>
      </c>
      <c r="I122" s="14">
        <v>0.94</v>
      </c>
      <c r="J122" s="121">
        <f t="shared" si="3"/>
        <v>1.88</v>
      </c>
      <c r="K122" s="127"/>
    </row>
    <row r="123" spans="1:11" ht="36" x14ac:dyDescent="0.2">
      <c r="A123" s="126"/>
      <c r="B123" s="119">
        <v>2</v>
      </c>
      <c r="C123" s="10" t="s">
        <v>840</v>
      </c>
      <c r="D123" s="130" t="s">
        <v>894</v>
      </c>
      <c r="E123" s="130" t="s">
        <v>578</v>
      </c>
      <c r="F123" s="152"/>
      <c r="G123" s="153"/>
      <c r="H123" s="11" t="s">
        <v>841</v>
      </c>
      <c r="I123" s="14">
        <v>1.29</v>
      </c>
      <c r="J123" s="121">
        <f t="shared" si="3"/>
        <v>2.58</v>
      </c>
      <c r="K123" s="127"/>
    </row>
    <row r="124" spans="1:11" ht="36" x14ac:dyDescent="0.2">
      <c r="A124" s="126"/>
      <c r="B124" s="119">
        <v>2</v>
      </c>
      <c r="C124" s="10" t="s">
        <v>840</v>
      </c>
      <c r="D124" s="130" t="s">
        <v>895</v>
      </c>
      <c r="E124" s="130" t="s">
        <v>764</v>
      </c>
      <c r="F124" s="152"/>
      <c r="G124" s="153"/>
      <c r="H124" s="11" t="s">
        <v>841</v>
      </c>
      <c r="I124" s="14">
        <v>1.69</v>
      </c>
      <c r="J124" s="121">
        <f t="shared" si="3"/>
        <v>3.38</v>
      </c>
      <c r="K124" s="127"/>
    </row>
    <row r="125" spans="1:11" ht="11.25" customHeight="1" x14ac:dyDescent="0.2">
      <c r="A125" s="126"/>
      <c r="B125" s="119">
        <v>2</v>
      </c>
      <c r="C125" s="10" t="s">
        <v>842</v>
      </c>
      <c r="D125" s="130" t="s">
        <v>842</v>
      </c>
      <c r="E125" s="130" t="s">
        <v>30</v>
      </c>
      <c r="F125" s="152"/>
      <c r="G125" s="153"/>
      <c r="H125" s="11" t="s">
        <v>843</v>
      </c>
      <c r="I125" s="14">
        <v>0.56999999999999995</v>
      </c>
      <c r="J125" s="121">
        <f t="shared" si="3"/>
        <v>1.1399999999999999</v>
      </c>
      <c r="K125" s="127"/>
    </row>
    <row r="126" spans="1:11" ht="11.25" customHeight="1" x14ac:dyDescent="0.2">
      <c r="A126" s="126"/>
      <c r="B126" s="119">
        <v>2</v>
      </c>
      <c r="C126" s="10" t="s">
        <v>842</v>
      </c>
      <c r="D126" s="130" t="s">
        <v>842</v>
      </c>
      <c r="E126" s="130" t="s">
        <v>31</v>
      </c>
      <c r="F126" s="152"/>
      <c r="G126" s="153"/>
      <c r="H126" s="11" t="s">
        <v>843</v>
      </c>
      <c r="I126" s="14">
        <v>0.56999999999999995</v>
      </c>
      <c r="J126" s="121">
        <f t="shared" si="3"/>
        <v>1.1399999999999999</v>
      </c>
      <c r="K126" s="127"/>
    </row>
    <row r="127" spans="1:11" ht="11.25" customHeight="1" x14ac:dyDescent="0.2">
      <c r="A127" s="126"/>
      <c r="B127" s="119">
        <v>2</v>
      </c>
      <c r="C127" s="10" t="s">
        <v>842</v>
      </c>
      <c r="D127" s="130" t="s">
        <v>842</v>
      </c>
      <c r="E127" s="130" t="s">
        <v>95</v>
      </c>
      <c r="F127" s="152"/>
      <c r="G127" s="153"/>
      <c r="H127" s="11" t="s">
        <v>843</v>
      </c>
      <c r="I127" s="14">
        <v>0.56999999999999995</v>
      </c>
      <c r="J127" s="121">
        <f t="shared" si="3"/>
        <v>1.1399999999999999</v>
      </c>
      <c r="K127" s="127"/>
    </row>
    <row r="128" spans="1:11" ht="23.25" customHeight="1" x14ac:dyDescent="0.2">
      <c r="A128" s="126"/>
      <c r="B128" s="119">
        <v>2</v>
      </c>
      <c r="C128" s="10" t="s">
        <v>844</v>
      </c>
      <c r="D128" s="130" t="s">
        <v>896</v>
      </c>
      <c r="E128" s="130" t="s">
        <v>245</v>
      </c>
      <c r="F128" s="152" t="s">
        <v>845</v>
      </c>
      <c r="G128" s="153"/>
      <c r="H128" s="11" t="s">
        <v>846</v>
      </c>
      <c r="I128" s="14">
        <v>1.43</v>
      </c>
      <c r="J128" s="121">
        <f t="shared" si="3"/>
        <v>2.86</v>
      </c>
      <c r="K128" s="127"/>
    </row>
    <row r="129" spans="1:11" ht="23.25" customHeight="1" x14ac:dyDescent="0.2">
      <c r="A129" s="126"/>
      <c r="B129" s="119">
        <v>2</v>
      </c>
      <c r="C129" s="10" t="s">
        <v>844</v>
      </c>
      <c r="D129" s="130" t="s">
        <v>897</v>
      </c>
      <c r="E129" s="130" t="s">
        <v>245</v>
      </c>
      <c r="F129" s="152" t="s">
        <v>847</v>
      </c>
      <c r="G129" s="153"/>
      <c r="H129" s="11" t="s">
        <v>846</v>
      </c>
      <c r="I129" s="14">
        <v>1.47</v>
      </c>
      <c r="J129" s="121">
        <f t="shared" si="3"/>
        <v>2.94</v>
      </c>
      <c r="K129" s="127"/>
    </row>
    <row r="130" spans="1:11" ht="23.25" customHeight="1" x14ac:dyDescent="0.2">
      <c r="A130" s="126"/>
      <c r="B130" s="119">
        <v>2</v>
      </c>
      <c r="C130" s="10" t="s">
        <v>844</v>
      </c>
      <c r="D130" s="130" t="s">
        <v>898</v>
      </c>
      <c r="E130" s="130" t="s">
        <v>245</v>
      </c>
      <c r="F130" s="152" t="s">
        <v>848</v>
      </c>
      <c r="G130" s="153"/>
      <c r="H130" s="11" t="s">
        <v>846</v>
      </c>
      <c r="I130" s="14">
        <v>1.51</v>
      </c>
      <c r="J130" s="121">
        <f t="shared" si="3"/>
        <v>3.02</v>
      </c>
      <c r="K130" s="127"/>
    </row>
    <row r="131" spans="1:11" ht="36" x14ac:dyDescent="0.2">
      <c r="A131" s="126"/>
      <c r="B131" s="119">
        <v>2</v>
      </c>
      <c r="C131" s="10" t="s">
        <v>849</v>
      </c>
      <c r="D131" s="130" t="s">
        <v>899</v>
      </c>
      <c r="E131" s="130" t="s">
        <v>112</v>
      </c>
      <c r="F131" s="152" t="s">
        <v>781</v>
      </c>
      <c r="G131" s="153"/>
      <c r="H131" s="11" t="s">
        <v>850</v>
      </c>
      <c r="I131" s="14">
        <v>1.1200000000000001</v>
      </c>
      <c r="J131" s="121">
        <f t="shared" si="3"/>
        <v>2.2400000000000002</v>
      </c>
      <c r="K131" s="127"/>
    </row>
    <row r="132" spans="1:11" ht="36" x14ac:dyDescent="0.2">
      <c r="A132" s="126"/>
      <c r="B132" s="119">
        <v>4</v>
      </c>
      <c r="C132" s="10" t="s">
        <v>849</v>
      </c>
      <c r="D132" s="130" t="s">
        <v>900</v>
      </c>
      <c r="E132" s="130" t="s">
        <v>112</v>
      </c>
      <c r="F132" s="152" t="s">
        <v>236</v>
      </c>
      <c r="G132" s="153"/>
      <c r="H132" s="11" t="s">
        <v>850</v>
      </c>
      <c r="I132" s="14">
        <v>1.1599999999999999</v>
      </c>
      <c r="J132" s="121">
        <f t="shared" si="3"/>
        <v>4.6399999999999997</v>
      </c>
      <c r="K132" s="127"/>
    </row>
    <row r="133" spans="1:11" ht="36" x14ac:dyDescent="0.2">
      <c r="A133" s="126"/>
      <c r="B133" s="119">
        <v>4</v>
      </c>
      <c r="C133" s="10" t="s">
        <v>849</v>
      </c>
      <c r="D133" s="130" t="s">
        <v>900</v>
      </c>
      <c r="E133" s="130" t="s">
        <v>112</v>
      </c>
      <c r="F133" s="152" t="s">
        <v>237</v>
      </c>
      <c r="G133" s="153"/>
      <c r="H133" s="11" t="s">
        <v>850</v>
      </c>
      <c r="I133" s="14">
        <v>1.1599999999999999</v>
      </c>
      <c r="J133" s="121">
        <f t="shared" si="3"/>
        <v>4.6399999999999997</v>
      </c>
      <c r="K133" s="127"/>
    </row>
    <row r="134" spans="1:11" ht="36" x14ac:dyDescent="0.2">
      <c r="A134" s="126"/>
      <c r="B134" s="119">
        <v>2</v>
      </c>
      <c r="C134" s="10" t="s">
        <v>849</v>
      </c>
      <c r="D134" s="130" t="s">
        <v>901</v>
      </c>
      <c r="E134" s="130" t="s">
        <v>112</v>
      </c>
      <c r="F134" s="152" t="s">
        <v>240</v>
      </c>
      <c r="G134" s="153"/>
      <c r="H134" s="11" t="s">
        <v>850</v>
      </c>
      <c r="I134" s="14">
        <v>1.2</v>
      </c>
      <c r="J134" s="121">
        <f t="shared" si="3"/>
        <v>2.4</v>
      </c>
      <c r="K134" s="127"/>
    </row>
    <row r="135" spans="1:11" ht="24" x14ac:dyDescent="0.2">
      <c r="A135" s="126"/>
      <c r="B135" s="142">
        <v>0</v>
      </c>
      <c r="C135" s="144" t="s">
        <v>851</v>
      </c>
      <c r="D135" s="143" t="s">
        <v>902</v>
      </c>
      <c r="E135" s="143" t="s">
        <v>852</v>
      </c>
      <c r="F135" s="164" t="s">
        <v>30</v>
      </c>
      <c r="G135" s="165"/>
      <c r="H135" s="146" t="s">
        <v>853</v>
      </c>
      <c r="I135" s="148">
        <v>0.64</v>
      </c>
      <c r="J135" s="149">
        <f t="shared" si="3"/>
        <v>0</v>
      </c>
      <c r="K135" s="127"/>
    </row>
    <row r="136" spans="1:11" ht="24" x14ac:dyDescent="0.2">
      <c r="A136" s="126"/>
      <c r="B136" s="119">
        <v>1</v>
      </c>
      <c r="C136" s="10" t="s">
        <v>851</v>
      </c>
      <c r="D136" s="130" t="s">
        <v>902</v>
      </c>
      <c r="E136" s="130" t="s">
        <v>852</v>
      </c>
      <c r="F136" s="152" t="s">
        <v>72</v>
      </c>
      <c r="G136" s="153"/>
      <c r="H136" s="11" t="s">
        <v>853</v>
      </c>
      <c r="I136" s="14">
        <v>0.64</v>
      </c>
      <c r="J136" s="121">
        <f t="shared" si="3"/>
        <v>0.64</v>
      </c>
      <c r="K136" s="127"/>
    </row>
    <row r="137" spans="1:11" ht="24" x14ac:dyDescent="0.2">
      <c r="A137" s="126"/>
      <c r="B137" s="119">
        <v>1</v>
      </c>
      <c r="C137" s="10" t="s">
        <v>854</v>
      </c>
      <c r="D137" s="130" t="s">
        <v>854</v>
      </c>
      <c r="E137" s="130" t="s">
        <v>30</v>
      </c>
      <c r="F137" s="152"/>
      <c r="G137" s="153"/>
      <c r="H137" s="11" t="s">
        <v>855</v>
      </c>
      <c r="I137" s="14">
        <v>1.29</v>
      </c>
      <c r="J137" s="121">
        <f t="shared" si="3"/>
        <v>1.29</v>
      </c>
      <c r="K137" s="127"/>
    </row>
    <row r="138" spans="1:11" ht="24" x14ac:dyDescent="0.2">
      <c r="A138" s="126"/>
      <c r="B138" s="119">
        <v>1</v>
      </c>
      <c r="C138" s="10" t="s">
        <v>854</v>
      </c>
      <c r="D138" s="130" t="s">
        <v>854</v>
      </c>
      <c r="E138" s="130" t="s">
        <v>31</v>
      </c>
      <c r="F138" s="152"/>
      <c r="G138" s="153"/>
      <c r="H138" s="11" t="s">
        <v>855</v>
      </c>
      <c r="I138" s="14">
        <v>1.29</v>
      </c>
      <c r="J138" s="121">
        <f t="shared" si="3"/>
        <v>1.29</v>
      </c>
      <c r="K138" s="127"/>
    </row>
    <row r="139" spans="1:11" ht="36" x14ac:dyDescent="0.2">
      <c r="A139" s="126"/>
      <c r="B139" s="119">
        <v>2</v>
      </c>
      <c r="C139" s="10" t="s">
        <v>856</v>
      </c>
      <c r="D139" s="130" t="s">
        <v>903</v>
      </c>
      <c r="E139" s="130" t="s">
        <v>30</v>
      </c>
      <c r="F139" s="152"/>
      <c r="G139" s="153"/>
      <c r="H139" s="11" t="s">
        <v>857</v>
      </c>
      <c r="I139" s="14">
        <v>5.62</v>
      </c>
      <c r="J139" s="121">
        <f t="shared" si="3"/>
        <v>11.24</v>
      </c>
      <c r="K139" s="127"/>
    </row>
    <row r="140" spans="1:11" ht="48" x14ac:dyDescent="0.2">
      <c r="A140" s="126"/>
      <c r="B140" s="119">
        <v>3</v>
      </c>
      <c r="C140" s="10" t="s">
        <v>858</v>
      </c>
      <c r="D140" s="130" t="s">
        <v>858</v>
      </c>
      <c r="E140" s="130" t="s">
        <v>859</v>
      </c>
      <c r="F140" s="152"/>
      <c r="G140" s="153"/>
      <c r="H140" s="11" t="s">
        <v>860</v>
      </c>
      <c r="I140" s="14">
        <v>2.59</v>
      </c>
      <c r="J140" s="121">
        <f t="shared" si="3"/>
        <v>7.77</v>
      </c>
      <c r="K140" s="127"/>
    </row>
    <row r="141" spans="1:11" ht="24" x14ac:dyDescent="0.2">
      <c r="A141" s="126"/>
      <c r="B141" s="119">
        <v>4</v>
      </c>
      <c r="C141" s="10" t="s">
        <v>861</v>
      </c>
      <c r="D141" s="130" t="s">
        <v>861</v>
      </c>
      <c r="E141" s="130" t="s">
        <v>33</v>
      </c>
      <c r="F141" s="152"/>
      <c r="G141" s="153"/>
      <c r="H141" s="11" t="s">
        <v>862</v>
      </c>
      <c r="I141" s="14">
        <v>1.62</v>
      </c>
      <c r="J141" s="121">
        <f t="shared" si="3"/>
        <v>6.48</v>
      </c>
      <c r="K141" s="127"/>
    </row>
    <row r="142" spans="1:11" ht="24" x14ac:dyDescent="0.2">
      <c r="A142" s="126"/>
      <c r="B142" s="119">
        <v>3</v>
      </c>
      <c r="C142" s="10" t="s">
        <v>861</v>
      </c>
      <c r="D142" s="130" t="s">
        <v>861</v>
      </c>
      <c r="E142" s="130" t="s">
        <v>34</v>
      </c>
      <c r="F142" s="152"/>
      <c r="G142" s="153"/>
      <c r="H142" s="11" t="s">
        <v>862</v>
      </c>
      <c r="I142" s="14">
        <v>1.62</v>
      </c>
      <c r="J142" s="121">
        <f t="shared" si="3"/>
        <v>4.8600000000000003</v>
      </c>
      <c r="K142" s="127"/>
    </row>
    <row r="143" spans="1:11" ht="24" x14ac:dyDescent="0.2">
      <c r="A143" s="126"/>
      <c r="B143" s="119">
        <v>5</v>
      </c>
      <c r="C143" s="10" t="s">
        <v>863</v>
      </c>
      <c r="D143" s="130" t="s">
        <v>863</v>
      </c>
      <c r="E143" s="130" t="s">
        <v>30</v>
      </c>
      <c r="F143" s="152"/>
      <c r="G143" s="153"/>
      <c r="H143" s="11" t="s">
        <v>864</v>
      </c>
      <c r="I143" s="14">
        <v>2.0499999999999998</v>
      </c>
      <c r="J143" s="121">
        <f t="shared" si="3"/>
        <v>10.25</v>
      </c>
      <c r="K143" s="127"/>
    </row>
    <row r="144" spans="1:11" ht="24" x14ac:dyDescent="0.2">
      <c r="A144" s="126"/>
      <c r="B144" s="119">
        <v>3</v>
      </c>
      <c r="C144" s="10" t="s">
        <v>863</v>
      </c>
      <c r="D144" s="130" t="s">
        <v>863</v>
      </c>
      <c r="E144" s="130" t="s">
        <v>31</v>
      </c>
      <c r="F144" s="152"/>
      <c r="G144" s="153"/>
      <c r="H144" s="11" t="s">
        <v>864</v>
      </c>
      <c r="I144" s="14">
        <v>2.0499999999999998</v>
      </c>
      <c r="J144" s="121">
        <f t="shared" si="3"/>
        <v>6.1499999999999995</v>
      </c>
      <c r="K144" s="127"/>
    </row>
    <row r="145" spans="1:11" ht="36" x14ac:dyDescent="0.2">
      <c r="A145" s="126"/>
      <c r="B145" s="120">
        <v>4</v>
      </c>
      <c r="C145" s="12" t="s">
        <v>865</v>
      </c>
      <c r="D145" s="131" t="s">
        <v>904</v>
      </c>
      <c r="E145" s="131" t="s">
        <v>245</v>
      </c>
      <c r="F145" s="162" t="s">
        <v>236</v>
      </c>
      <c r="G145" s="163"/>
      <c r="H145" s="13" t="s">
        <v>866</v>
      </c>
      <c r="I145" s="15">
        <v>2.16</v>
      </c>
      <c r="J145" s="122">
        <f t="shared" si="3"/>
        <v>8.64</v>
      </c>
      <c r="K145" s="127"/>
    </row>
    <row r="146" spans="1:11" x14ac:dyDescent="0.2">
      <c r="A146" s="126"/>
      <c r="B146" s="138"/>
      <c r="C146" s="138"/>
      <c r="D146" s="138"/>
      <c r="E146" s="138"/>
      <c r="F146" s="138"/>
      <c r="G146" s="138"/>
      <c r="H146" s="138"/>
      <c r="I146" s="139" t="s">
        <v>261</v>
      </c>
      <c r="J146" s="140">
        <f>SUM(J22:J145)</f>
        <v>312.74999999999989</v>
      </c>
      <c r="K146" s="127"/>
    </row>
    <row r="147" spans="1:11" x14ac:dyDescent="0.2">
      <c r="A147" s="126"/>
      <c r="B147" s="138"/>
      <c r="C147" s="138"/>
      <c r="D147" s="138"/>
      <c r="E147" s="138"/>
      <c r="F147" s="138"/>
      <c r="G147" s="138"/>
      <c r="H147" s="138"/>
      <c r="I147" s="147" t="s">
        <v>915</v>
      </c>
      <c r="J147" s="140">
        <v>0</v>
      </c>
      <c r="K147" s="127"/>
    </row>
    <row r="148" spans="1:11" x14ac:dyDescent="0.2">
      <c r="A148" s="126"/>
      <c r="B148" s="138"/>
      <c r="C148" s="138"/>
      <c r="D148" s="138"/>
      <c r="E148" s="138"/>
      <c r="F148" s="138"/>
      <c r="G148" s="138"/>
      <c r="H148" s="138"/>
      <c r="I148" s="139" t="s">
        <v>263</v>
      </c>
      <c r="J148" s="140">
        <f>SUM(J146:J147)</f>
        <v>312.74999999999989</v>
      </c>
      <c r="K148" s="127"/>
    </row>
    <row r="149" spans="1:11" x14ac:dyDescent="0.2">
      <c r="A149" s="6"/>
      <c r="B149" s="7"/>
      <c r="C149" s="7"/>
      <c r="D149" s="7"/>
      <c r="E149" s="7"/>
      <c r="F149" s="7"/>
      <c r="G149" s="7"/>
      <c r="H149" s="145" t="s">
        <v>916</v>
      </c>
      <c r="I149" s="7"/>
      <c r="J149" s="7"/>
      <c r="K149" s="8"/>
    </row>
    <row r="151" spans="1:11" x14ac:dyDescent="0.2">
      <c r="H151" s="1" t="s">
        <v>913</v>
      </c>
      <c r="I151" s="103">
        <f>'Tax Invoice'!E14</f>
        <v>44.17</v>
      </c>
    </row>
    <row r="152" spans="1:11" x14ac:dyDescent="0.2">
      <c r="H152" s="1" t="s">
        <v>711</v>
      </c>
      <c r="I152" s="103">
        <f>'Tax Invoice'!M11</f>
        <v>36.57</v>
      </c>
    </row>
    <row r="153" spans="1:11" x14ac:dyDescent="0.2">
      <c r="H153" s="1" t="s">
        <v>714</v>
      </c>
      <c r="I153" s="103">
        <f>I155/I152</f>
        <v>377.74589827727635</v>
      </c>
    </row>
    <row r="154" spans="1:11" x14ac:dyDescent="0.2">
      <c r="H154" s="1" t="s">
        <v>715</v>
      </c>
      <c r="I154" s="103">
        <f>I156/I152</f>
        <v>377.74589827727635</v>
      </c>
    </row>
    <row r="155" spans="1:11" x14ac:dyDescent="0.2">
      <c r="H155" s="1" t="s">
        <v>712</v>
      </c>
      <c r="I155" s="103">
        <f>J146*I151</f>
        <v>13814.167499999996</v>
      </c>
    </row>
    <row r="156" spans="1:11" x14ac:dyDescent="0.2">
      <c r="H156" s="1" t="s">
        <v>713</v>
      </c>
      <c r="I156" s="103">
        <f>J148*I151</f>
        <v>13814.167499999996</v>
      </c>
    </row>
  </sheetData>
  <mergeCells count="128">
    <mergeCell ref="F143:G143"/>
    <mergeCell ref="F144:G144"/>
    <mergeCell ref="F145:G145"/>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5"/>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224</v>
      </c>
      <c r="O1" t="s">
        <v>149</v>
      </c>
      <c r="T1" t="s">
        <v>261</v>
      </c>
      <c r="U1">
        <v>314.02999999999992</v>
      </c>
    </row>
    <row r="2" spans="1:21" ht="15.75" x14ac:dyDescent="0.25">
      <c r="A2" s="126"/>
      <c r="B2" s="136" t="s">
        <v>139</v>
      </c>
      <c r="C2" s="132"/>
      <c r="D2" s="132"/>
      <c r="E2" s="132"/>
      <c r="F2" s="132"/>
      <c r="G2" s="132"/>
      <c r="H2" s="132"/>
      <c r="I2" s="137" t="s">
        <v>145</v>
      </c>
      <c r="J2" s="127"/>
      <c r="T2" t="s">
        <v>190</v>
      </c>
      <c r="U2">
        <v>0</v>
      </c>
    </row>
    <row r="3" spans="1:21" x14ac:dyDescent="0.25">
      <c r="A3" s="126"/>
      <c r="B3" s="133" t="s">
        <v>140</v>
      </c>
      <c r="C3" s="132"/>
      <c r="D3" s="132"/>
      <c r="E3" s="132"/>
      <c r="F3" s="132"/>
      <c r="G3" s="132"/>
      <c r="H3" s="132"/>
      <c r="I3" s="132"/>
      <c r="J3" s="127"/>
      <c r="T3" t="s">
        <v>191</v>
      </c>
    </row>
    <row r="4" spans="1:21" x14ac:dyDescent="0.25">
      <c r="A4" s="126"/>
      <c r="B4" s="133" t="s">
        <v>141</v>
      </c>
      <c r="C4" s="132"/>
      <c r="D4" s="132"/>
      <c r="E4" s="132"/>
      <c r="F4" s="132"/>
      <c r="G4" s="132"/>
      <c r="H4" s="132"/>
      <c r="I4" s="132"/>
      <c r="J4" s="127"/>
      <c r="T4" t="s">
        <v>263</v>
      </c>
      <c r="U4">
        <v>314.02999999999992</v>
      </c>
    </row>
    <row r="5" spans="1:21" x14ac:dyDescent="0.25">
      <c r="A5" s="126"/>
      <c r="B5" s="133" t="s">
        <v>142</v>
      </c>
      <c r="C5" s="132"/>
      <c r="D5" s="132"/>
      <c r="E5" s="132"/>
      <c r="F5" s="132"/>
      <c r="G5" s="132"/>
      <c r="H5" s="132"/>
      <c r="I5" s="132"/>
      <c r="J5" s="127"/>
      <c r="S5" t="s">
        <v>905</v>
      </c>
    </row>
    <row r="6" spans="1:21" x14ac:dyDescent="0.25">
      <c r="A6" s="126"/>
      <c r="B6" s="133" t="s">
        <v>143</v>
      </c>
      <c r="C6" s="132"/>
      <c r="D6" s="132"/>
      <c r="E6" s="132"/>
      <c r="F6" s="132"/>
      <c r="G6" s="132"/>
      <c r="H6" s="132"/>
      <c r="I6" s="132"/>
      <c r="J6" s="127"/>
    </row>
    <row r="7" spans="1:21" x14ac:dyDescent="0.25">
      <c r="A7" s="126"/>
      <c r="B7" s="133"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716</v>
      </c>
      <c r="C10" s="132"/>
      <c r="D10" s="132"/>
      <c r="E10" s="127"/>
      <c r="F10" s="128"/>
      <c r="G10" s="128" t="s">
        <v>716</v>
      </c>
      <c r="H10" s="132"/>
      <c r="I10" s="154"/>
      <c r="J10" s="127"/>
    </row>
    <row r="11" spans="1:21" x14ac:dyDescent="0.25">
      <c r="A11" s="126"/>
      <c r="B11" s="126" t="s">
        <v>717</v>
      </c>
      <c r="C11" s="132"/>
      <c r="D11" s="132"/>
      <c r="E11" s="127"/>
      <c r="F11" s="128"/>
      <c r="G11" s="128" t="s">
        <v>717</v>
      </c>
      <c r="H11" s="132"/>
      <c r="I11" s="155"/>
      <c r="J11" s="127"/>
    </row>
    <row r="12" spans="1:21" x14ac:dyDescent="0.25">
      <c r="A12" s="126"/>
      <c r="B12" s="126" t="s">
        <v>718</v>
      </c>
      <c r="C12" s="132"/>
      <c r="D12" s="132"/>
      <c r="E12" s="127"/>
      <c r="F12" s="128"/>
      <c r="G12" s="128" t="s">
        <v>718</v>
      </c>
      <c r="H12" s="132"/>
      <c r="I12" s="132"/>
      <c r="J12" s="127"/>
    </row>
    <row r="13" spans="1:21" x14ac:dyDescent="0.25">
      <c r="A13" s="126"/>
      <c r="B13" s="126" t="s">
        <v>719</v>
      </c>
      <c r="C13" s="132"/>
      <c r="D13" s="132"/>
      <c r="E13" s="127"/>
      <c r="F13" s="128"/>
      <c r="G13" s="128" t="s">
        <v>719</v>
      </c>
      <c r="H13" s="132"/>
      <c r="I13" s="111" t="s">
        <v>16</v>
      </c>
      <c r="J13" s="127"/>
    </row>
    <row r="14" spans="1:21" x14ac:dyDescent="0.25">
      <c r="A14" s="126"/>
      <c r="B14" s="126" t="s">
        <v>720</v>
      </c>
      <c r="C14" s="132"/>
      <c r="D14" s="132"/>
      <c r="E14" s="127"/>
      <c r="F14" s="128"/>
      <c r="G14" s="128" t="s">
        <v>720</v>
      </c>
      <c r="H14" s="132"/>
      <c r="I14" s="156">
        <v>45197</v>
      </c>
      <c r="J14" s="127"/>
    </row>
    <row r="15" spans="1:21" x14ac:dyDescent="0.25">
      <c r="A15" s="126"/>
      <c r="B15" s="6" t="s">
        <v>11</v>
      </c>
      <c r="C15" s="7"/>
      <c r="D15" s="7"/>
      <c r="E15" s="8"/>
      <c r="F15" s="128"/>
      <c r="G15" s="9" t="s">
        <v>11</v>
      </c>
      <c r="H15" s="132"/>
      <c r="I15" s="157"/>
      <c r="J15" s="127"/>
    </row>
    <row r="16" spans="1:21" x14ac:dyDescent="0.25">
      <c r="A16" s="126"/>
      <c r="B16" s="132"/>
      <c r="C16" s="132"/>
      <c r="D16" s="132"/>
      <c r="E16" s="132"/>
      <c r="F16" s="132"/>
      <c r="G16" s="132"/>
      <c r="H16" s="135" t="s">
        <v>147</v>
      </c>
      <c r="I16" s="141">
        <v>40168</v>
      </c>
      <c r="J16" s="127"/>
    </row>
    <row r="17" spans="1:16" x14ac:dyDescent="0.25">
      <c r="A17" s="126"/>
      <c r="B17" s="132" t="s">
        <v>721</v>
      </c>
      <c r="C17" s="132"/>
      <c r="D17" s="132"/>
      <c r="E17" s="132"/>
      <c r="F17" s="132"/>
      <c r="G17" s="132"/>
      <c r="H17" s="135" t="s">
        <v>148</v>
      </c>
      <c r="I17" s="141"/>
      <c r="J17" s="127"/>
    </row>
    <row r="18" spans="1:16" ht="18" x14ac:dyDescent="0.25">
      <c r="A18" s="126"/>
      <c r="B18" s="132" t="s">
        <v>722</v>
      </c>
      <c r="C18" s="132"/>
      <c r="D18" s="132"/>
      <c r="E18" s="132"/>
      <c r="F18" s="132"/>
      <c r="G18" s="132"/>
      <c r="H18" s="134" t="s">
        <v>264</v>
      </c>
      <c r="I18" s="116" t="s">
        <v>167</v>
      </c>
      <c r="J18" s="127"/>
    </row>
    <row r="19" spans="1:16" x14ac:dyDescent="0.25">
      <c r="A19" s="126"/>
      <c r="B19" s="132"/>
      <c r="C19" s="132"/>
      <c r="D19" s="132"/>
      <c r="E19" s="132"/>
      <c r="F19" s="132"/>
      <c r="G19" s="132"/>
      <c r="H19" s="132"/>
      <c r="I19" s="132"/>
      <c r="J19" s="127"/>
      <c r="P19">
        <v>45197</v>
      </c>
    </row>
    <row r="20" spans="1:16" x14ac:dyDescent="0.25">
      <c r="A20" s="126"/>
      <c r="B20" s="112" t="s">
        <v>204</v>
      </c>
      <c r="C20" s="112" t="s">
        <v>205</v>
      </c>
      <c r="D20" s="129" t="s">
        <v>206</v>
      </c>
      <c r="E20" s="158" t="s">
        <v>207</v>
      </c>
      <c r="F20" s="159"/>
      <c r="G20" s="112" t="s">
        <v>174</v>
      </c>
      <c r="H20" s="112" t="s">
        <v>208</v>
      </c>
      <c r="I20" s="112" t="s">
        <v>26</v>
      </c>
      <c r="J20" s="127"/>
    </row>
    <row r="21" spans="1:16" x14ac:dyDescent="0.25">
      <c r="A21" s="126"/>
      <c r="B21" s="117"/>
      <c r="C21" s="117"/>
      <c r="D21" s="118"/>
      <c r="E21" s="160"/>
      <c r="F21" s="161"/>
      <c r="G21" s="117" t="s">
        <v>146</v>
      </c>
      <c r="H21" s="117"/>
      <c r="I21" s="117"/>
      <c r="J21" s="127"/>
    </row>
    <row r="22" spans="1:16" ht="72" x14ac:dyDescent="0.25">
      <c r="A22" s="126"/>
      <c r="B22" s="119">
        <v>2</v>
      </c>
      <c r="C22" s="10" t="s">
        <v>723</v>
      </c>
      <c r="D22" s="130" t="s">
        <v>657</v>
      </c>
      <c r="E22" s="152"/>
      <c r="F22" s="153"/>
      <c r="G22" s="11" t="s">
        <v>724</v>
      </c>
      <c r="H22" s="14">
        <v>0.27</v>
      </c>
      <c r="I22" s="121">
        <f t="shared" ref="I22:I53" si="0">H22*B22</f>
        <v>0.54</v>
      </c>
      <c r="J22" s="127"/>
    </row>
    <row r="23" spans="1:16" ht="72" x14ac:dyDescent="0.25">
      <c r="A23" s="126"/>
      <c r="B23" s="119">
        <v>2</v>
      </c>
      <c r="C23" s="10" t="s">
        <v>723</v>
      </c>
      <c r="D23" s="130" t="s">
        <v>30</v>
      </c>
      <c r="E23" s="152"/>
      <c r="F23" s="153"/>
      <c r="G23" s="11" t="s">
        <v>724</v>
      </c>
      <c r="H23" s="14">
        <v>0.27</v>
      </c>
      <c r="I23" s="121">
        <f t="shared" si="0"/>
        <v>0.54</v>
      </c>
      <c r="J23" s="127"/>
    </row>
    <row r="24" spans="1:16" ht="72" x14ac:dyDescent="0.25">
      <c r="A24" s="126"/>
      <c r="B24" s="119">
        <v>2</v>
      </c>
      <c r="C24" s="10" t="s">
        <v>723</v>
      </c>
      <c r="D24" s="130" t="s">
        <v>72</v>
      </c>
      <c r="E24" s="152"/>
      <c r="F24" s="153"/>
      <c r="G24" s="11" t="s">
        <v>724</v>
      </c>
      <c r="H24" s="14">
        <v>0.28999999999999998</v>
      </c>
      <c r="I24" s="121">
        <f t="shared" si="0"/>
        <v>0.57999999999999996</v>
      </c>
      <c r="J24" s="127"/>
    </row>
    <row r="25" spans="1:16" ht="264" x14ac:dyDescent="0.25">
      <c r="A25" s="126"/>
      <c r="B25" s="119">
        <v>1</v>
      </c>
      <c r="C25" s="10" t="s">
        <v>725</v>
      </c>
      <c r="D25" s="130" t="s">
        <v>490</v>
      </c>
      <c r="E25" s="152"/>
      <c r="F25" s="153"/>
      <c r="G25" s="11" t="s">
        <v>726</v>
      </c>
      <c r="H25" s="14">
        <v>2.2999999999999998</v>
      </c>
      <c r="I25" s="121">
        <f t="shared" si="0"/>
        <v>2.2999999999999998</v>
      </c>
      <c r="J25" s="127"/>
    </row>
    <row r="26" spans="1:16" ht="264" x14ac:dyDescent="0.25">
      <c r="A26" s="126"/>
      <c r="B26" s="119">
        <v>1</v>
      </c>
      <c r="C26" s="10" t="s">
        <v>725</v>
      </c>
      <c r="D26" s="130" t="s">
        <v>727</v>
      </c>
      <c r="E26" s="152"/>
      <c r="F26" s="153"/>
      <c r="G26" s="11" t="s">
        <v>726</v>
      </c>
      <c r="H26" s="14">
        <v>2.2999999999999998</v>
      </c>
      <c r="I26" s="121">
        <f t="shared" si="0"/>
        <v>2.2999999999999998</v>
      </c>
      <c r="J26" s="127"/>
    </row>
    <row r="27" spans="1:16" ht="180" x14ac:dyDescent="0.25">
      <c r="A27" s="126"/>
      <c r="B27" s="119">
        <v>1</v>
      </c>
      <c r="C27" s="10" t="s">
        <v>728</v>
      </c>
      <c r="D27" s="130" t="s">
        <v>245</v>
      </c>
      <c r="E27" s="152" t="s">
        <v>31</v>
      </c>
      <c r="F27" s="153"/>
      <c r="G27" s="11" t="s">
        <v>729</v>
      </c>
      <c r="H27" s="14">
        <v>0.55000000000000004</v>
      </c>
      <c r="I27" s="121">
        <f t="shared" si="0"/>
        <v>0.55000000000000004</v>
      </c>
      <c r="J27" s="127"/>
    </row>
    <row r="28" spans="1:16" ht="180" x14ac:dyDescent="0.25">
      <c r="A28" s="126"/>
      <c r="B28" s="119">
        <v>1</v>
      </c>
      <c r="C28" s="10" t="s">
        <v>728</v>
      </c>
      <c r="D28" s="130" t="s">
        <v>354</v>
      </c>
      <c r="E28" s="152" t="s">
        <v>31</v>
      </c>
      <c r="F28" s="153"/>
      <c r="G28" s="11" t="s">
        <v>729</v>
      </c>
      <c r="H28" s="14">
        <v>0.55000000000000004</v>
      </c>
      <c r="I28" s="121">
        <f t="shared" si="0"/>
        <v>0.55000000000000004</v>
      </c>
      <c r="J28" s="127"/>
    </row>
    <row r="29" spans="1:16" ht="180" x14ac:dyDescent="0.25">
      <c r="A29" s="126"/>
      <c r="B29" s="119">
        <v>1</v>
      </c>
      <c r="C29" s="10" t="s">
        <v>728</v>
      </c>
      <c r="D29" s="130" t="s">
        <v>730</v>
      </c>
      <c r="E29" s="152" t="s">
        <v>31</v>
      </c>
      <c r="F29" s="153"/>
      <c r="G29" s="11" t="s">
        <v>729</v>
      </c>
      <c r="H29" s="14">
        <v>0.55000000000000004</v>
      </c>
      <c r="I29" s="121">
        <f t="shared" si="0"/>
        <v>0.55000000000000004</v>
      </c>
      <c r="J29" s="127"/>
    </row>
    <row r="30" spans="1:16" ht="180" x14ac:dyDescent="0.25">
      <c r="A30" s="126"/>
      <c r="B30" s="119">
        <v>1</v>
      </c>
      <c r="C30" s="10" t="s">
        <v>728</v>
      </c>
      <c r="D30" s="130" t="s">
        <v>731</v>
      </c>
      <c r="E30" s="152" t="s">
        <v>31</v>
      </c>
      <c r="F30" s="153"/>
      <c r="G30" s="11" t="s">
        <v>729</v>
      </c>
      <c r="H30" s="14">
        <v>0.55000000000000004</v>
      </c>
      <c r="I30" s="121">
        <f t="shared" si="0"/>
        <v>0.55000000000000004</v>
      </c>
      <c r="J30" s="127"/>
    </row>
    <row r="31" spans="1:16" ht="192" x14ac:dyDescent="0.25">
      <c r="A31" s="126"/>
      <c r="B31" s="119">
        <v>2</v>
      </c>
      <c r="C31" s="10" t="s">
        <v>732</v>
      </c>
      <c r="D31" s="130" t="s">
        <v>31</v>
      </c>
      <c r="E31" s="152" t="s">
        <v>245</v>
      </c>
      <c r="F31" s="153"/>
      <c r="G31" s="11" t="s">
        <v>733</v>
      </c>
      <c r="H31" s="14">
        <v>0.7</v>
      </c>
      <c r="I31" s="121">
        <f t="shared" si="0"/>
        <v>1.4</v>
      </c>
      <c r="J31" s="127"/>
    </row>
    <row r="32" spans="1:16" ht="204" x14ac:dyDescent="0.25">
      <c r="A32" s="126"/>
      <c r="B32" s="119">
        <v>1</v>
      </c>
      <c r="C32" s="10" t="s">
        <v>734</v>
      </c>
      <c r="D32" s="130" t="s">
        <v>28</v>
      </c>
      <c r="E32" s="152" t="s">
        <v>308</v>
      </c>
      <c r="F32" s="153"/>
      <c r="G32" s="11" t="s">
        <v>735</v>
      </c>
      <c r="H32" s="14">
        <v>0.81</v>
      </c>
      <c r="I32" s="121">
        <f t="shared" si="0"/>
        <v>0.81</v>
      </c>
      <c r="J32" s="127"/>
    </row>
    <row r="33" spans="1:10" ht="204" x14ac:dyDescent="0.25">
      <c r="A33" s="126"/>
      <c r="B33" s="119">
        <v>1</v>
      </c>
      <c r="C33" s="10" t="s">
        <v>734</v>
      </c>
      <c r="D33" s="130" t="s">
        <v>30</v>
      </c>
      <c r="E33" s="152" t="s">
        <v>218</v>
      </c>
      <c r="F33" s="153"/>
      <c r="G33" s="11" t="s">
        <v>735</v>
      </c>
      <c r="H33" s="14">
        <v>0.81</v>
      </c>
      <c r="I33" s="121">
        <f t="shared" si="0"/>
        <v>0.81</v>
      </c>
      <c r="J33" s="127"/>
    </row>
    <row r="34" spans="1:10" ht="300" x14ac:dyDescent="0.25">
      <c r="A34" s="126"/>
      <c r="B34" s="119">
        <v>2</v>
      </c>
      <c r="C34" s="10" t="s">
        <v>736</v>
      </c>
      <c r="D34" s="130"/>
      <c r="E34" s="152"/>
      <c r="F34" s="153"/>
      <c r="G34" s="11" t="s">
        <v>906</v>
      </c>
      <c r="H34" s="14">
        <v>0.86</v>
      </c>
      <c r="I34" s="121">
        <f t="shared" si="0"/>
        <v>1.72</v>
      </c>
      <c r="J34" s="127"/>
    </row>
    <row r="35" spans="1:10" ht="180" x14ac:dyDescent="0.25">
      <c r="A35" s="126"/>
      <c r="B35" s="119">
        <v>1</v>
      </c>
      <c r="C35" s="10" t="s">
        <v>737</v>
      </c>
      <c r="D35" s="130" t="s">
        <v>30</v>
      </c>
      <c r="E35" s="152" t="s">
        <v>112</v>
      </c>
      <c r="F35" s="153"/>
      <c r="G35" s="11" t="s">
        <v>738</v>
      </c>
      <c r="H35" s="14">
        <v>0.77</v>
      </c>
      <c r="I35" s="121">
        <f t="shared" si="0"/>
        <v>0.77</v>
      </c>
      <c r="J35" s="127"/>
    </row>
    <row r="36" spans="1:10" ht="180" x14ac:dyDescent="0.25">
      <c r="A36" s="126"/>
      <c r="B36" s="119">
        <v>1</v>
      </c>
      <c r="C36" s="10" t="s">
        <v>737</v>
      </c>
      <c r="D36" s="130" t="s">
        <v>30</v>
      </c>
      <c r="E36" s="152" t="s">
        <v>216</v>
      </c>
      <c r="F36" s="153"/>
      <c r="G36" s="11" t="s">
        <v>738</v>
      </c>
      <c r="H36" s="14">
        <v>0.77</v>
      </c>
      <c r="I36" s="121">
        <f t="shared" si="0"/>
        <v>0.77</v>
      </c>
      <c r="J36" s="127"/>
    </row>
    <row r="37" spans="1:10" ht="180" x14ac:dyDescent="0.25">
      <c r="A37" s="126"/>
      <c r="B37" s="119">
        <v>1</v>
      </c>
      <c r="C37" s="10" t="s">
        <v>737</v>
      </c>
      <c r="D37" s="130" t="s">
        <v>30</v>
      </c>
      <c r="E37" s="152" t="s">
        <v>218</v>
      </c>
      <c r="F37" s="153"/>
      <c r="G37" s="11" t="s">
        <v>738</v>
      </c>
      <c r="H37" s="14">
        <v>0.77</v>
      </c>
      <c r="I37" s="121">
        <f t="shared" si="0"/>
        <v>0.77</v>
      </c>
      <c r="J37" s="127"/>
    </row>
    <row r="38" spans="1:10" ht="180" x14ac:dyDescent="0.25">
      <c r="A38" s="126"/>
      <c r="B38" s="119">
        <v>1</v>
      </c>
      <c r="C38" s="10" t="s">
        <v>737</v>
      </c>
      <c r="D38" s="130" t="s">
        <v>30</v>
      </c>
      <c r="E38" s="152" t="s">
        <v>219</v>
      </c>
      <c r="F38" s="153"/>
      <c r="G38" s="11" t="s">
        <v>738</v>
      </c>
      <c r="H38" s="14">
        <v>0.77</v>
      </c>
      <c r="I38" s="121">
        <f t="shared" si="0"/>
        <v>0.77</v>
      </c>
      <c r="J38" s="127"/>
    </row>
    <row r="39" spans="1:10" ht="288" x14ac:dyDescent="0.25">
      <c r="A39" s="126"/>
      <c r="B39" s="119">
        <v>1</v>
      </c>
      <c r="C39" s="10" t="s">
        <v>739</v>
      </c>
      <c r="D39" s="130" t="s">
        <v>213</v>
      </c>
      <c r="E39" s="152" t="s">
        <v>216</v>
      </c>
      <c r="F39" s="153"/>
      <c r="G39" s="11" t="s">
        <v>740</v>
      </c>
      <c r="H39" s="14">
        <v>9.56</v>
      </c>
      <c r="I39" s="121">
        <f t="shared" si="0"/>
        <v>9.56</v>
      </c>
      <c r="J39" s="127"/>
    </row>
    <row r="40" spans="1:10" ht="240" x14ac:dyDescent="0.25">
      <c r="A40" s="126"/>
      <c r="B40" s="119">
        <v>1</v>
      </c>
      <c r="C40" s="10" t="s">
        <v>741</v>
      </c>
      <c r="D40" s="130" t="s">
        <v>742</v>
      </c>
      <c r="E40" s="152" t="s">
        <v>112</v>
      </c>
      <c r="F40" s="153"/>
      <c r="G40" s="11" t="s">
        <v>743</v>
      </c>
      <c r="H40" s="14">
        <v>8.66</v>
      </c>
      <c r="I40" s="121">
        <f t="shared" si="0"/>
        <v>8.66</v>
      </c>
      <c r="J40" s="127"/>
    </row>
    <row r="41" spans="1:10" ht="156" x14ac:dyDescent="0.25">
      <c r="A41" s="126"/>
      <c r="B41" s="119">
        <v>1</v>
      </c>
      <c r="C41" s="10" t="s">
        <v>744</v>
      </c>
      <c r="D41" s="130" t="s">
        <v>30</v>
      </c>
      <c r="E41" s="152" t="s">
        <v>279</v>
      </c>
      <c r="F41" s="153"/>
      <c r="G41" s="11" t="s">
        <v>745</v>
      </c>
      <c r="H41" s="14">
        <v>1.84</v>
      </c>
      <c r="I41" s="121">
        <f t="shared" si="0"/>
        <v>1.84</v>
      </c>
      <c r="J41" s="127"/>
    </row>
    <row r="42" spans="1:10" ht="156" x14ac:dyDescent="0.25">
      <c r="A42" s="126"/>
      <c r="B42" s="119">
        <v>1</v>
      </c>
      <c r="C42" s="10" t="s">
        <v>744</v>
      </c>
      <c r="D42" s="130" t="s">
        <v>30</v>
      </c>
      <c r="E42" s="152" t="s">
        <v>278</v>
      </c>
      <c r="F42" s="153"/>
      <c r="G42" s="11" t="s">
        <v>745</v>
      </c>
      <c r="H42" s="14">
        <v>1.84</v>
      </c>
      <c r="I42" s="121">
        <f t="shared" si="0"/>
        <v>1.84</v>
      </c>
      <c r="J42" s="127"/>
    </row>
    <row r="43" spans="1:10" ht="168" x14ac:dyDescent="0.25">
      <c r="A43" s="126"/>
      <c r="B43" s="119">
        <v>1</v>
      </c>
      <c r="C43" s="10" t="s">
        <v>746</v>
      </c>
      <c r="D43" s="130" t="s">
        <v>115</v>
      </c>
      <c r="E43" s="152"/>
      <c r="F43" s="153"/>
      <c r="G43" s="11" t="s">
        <v>907</v>
      </c>
      <c r="H43" s="14">
        <v>0.16</v>
      </c>
      <c r="I43" s="121">
        <f t="shared" si="0"/>
        <v>0.16</v>
      </c>
      <c r="J43" s="127"/>
    </row>
    <row r="44" spans="1:10" ht="168" x14ac:dyDescent="0.25">
      <c r="A44" s="126"/>
      <c r="B44" s="119">
        <v>1</v>
      </c>
      <c r="C44" s="10" t="s">
        <v>746</v>
      </c>
      <c r="D44" s="130" t="s">
        <v>490</v>
      </c>
      <c r="E44" s="152"/>
      <c r="F44" s="153"/>
      <c r="G44" s="11" t="s">
        <v>907</v>
      </c>
      <c r="H44" s="14">
        <v>0.16</v>
      </c>
      <c r="I44" s="121">
        <f t="shared" si="0"/>
        <v>0.16</v>
      </c>
      <c r="J44" s="127"/>
    </row>
    <row r="45" spans="1:10" ht="168" x14ac:dyDescent="0.25">
      <c r="A45" s="126"/>
      <c r="B45" s="119">
        <v>1</v>
      </c>
      <c r="C45" s="10" t="s">
        <v>746</v>
      </c>
      <c r="D45" s="130" t="s">
        <v>747</v>
      </c>
      <c r="E45" s="152"/>
      <c r="F45" s="153"/>
      <c r="G45" s="11" t="s">
        <v>907</v>
      </c>
      <c r="H45" s="14">
        <v>0.16</v>
      </c>
      <c r="I45" s="121">
        <f t="shared" si="0"/>
        <v>0.16</v>
      </c>
      <c r="J45" s="127"/>
    </row>
    <row r="46" spans="1:10" ht="168" x14ac:dyDescent="0.25">
      <c r="A46" s="126"/>
      <c r="B46" s="119">
        <v>1</v>
      </c>
      <c r="C46" s="10" t="s">
        <v>746</v>
      </c>
      <c r="D46" s="130" t="s">
        <v>748</v>
      </c>
      <c r="E46" s="152"/>
      <c r="F46" s="153"/>
      <c r="G46" s="11" t="s">
        <v>907</v>
      </c>
      <c r="H46" s="14">
        <v>0.16</v>
      </c>
      <c r="I46" s="121">
        <f t="shared" si="0"/>
        <v>0.16</v>
      </c>
      <c r="J46" s="127"/>
    </row>
    <row r="47" spans="1:10" ht="168" x14ac:dyDescent="0.25">
      <c r="A47" s="126"/>
      <c r="B47" s="119">
        <v>1</v>
      </c>
      <c r="C47" s="10" t="s">
        <v>746</v>
      </c>
      <c r="D47" s="130" t="s">
        <v>749</v>
      </c>
      <c r="E47" s="152"/>
      <c r="F47" s="153"/>
      <c r="G47" s="11" t="s">
        <v>907</v>
      </c>
      <c r="H47" s="14">
        <v>0.16</v>
      </c>
      <c r="I47" s="121">
        <f t="shared" si="0"/>
        <v>0.16</v>
      </c>
      <c r="J47" s="127"/>
    </row>
    <row r="48" spans="1:10" ht="168" x14ac:dyDescent="0.25">
      <c r="A48" s="126"/>
      <c r="B48" s="119">
        <v>1</v>
      </c>
      <c r="C48" s="10" t="s">
        <v>746</v>
      </c>
      <c r="D48" s="130" t="s">
        <v>750</v>
      </c>
      <c r="E48" s="152"/>
      <c r="F48" s="153"/>
      <c r="G48" s="11" t="s">
        <v>907</v>
      </c>
      <c r="H48" s="14">
        <v>0.16</v>
      </c>
      <c r="I48" s="121">
        <f t="shared" si="0"/>
        <v>0.16</v>
      </c>
      <c r="J48" s="127"/>
    </row>
    <row r="49" spans="1:10" ht="168" x14ac:dyDescent="0.25">
      <c r="A49" s="126"/>
      <c r="B49" s="119">
        <v>1</v>
      </c>
      <c r="C49" s="10" t="s">
        <v>746</v>
      </c>
      <c r="D49" s="130" t="s">
        <v>639</v>
      </c>
      <c r="E49" s="152"/>
      <c r="F49" s="153"/>
      <c r="G49" s="11" t="s">
        <v>907</v>
      </c>
      <c r="H49" s="14">
        <v>0.16</v>
      </c>
      <c r="I49" s="121">
        <f t="shared" si="0"/>
        <v>0.16</v>
      </c>
      <c r="J49" s="127"/>
    </row>
    <row r="50" spans="1:10" ht="156" x14ac:dyDescent="0.25">
      <c r="A50" s="126"/>
      <c r="B50" s="119">
        <v>1</v>
      </c>
      <c r="C50" s="10" t="s">
        <v>751</v>
      </c>
      <c r="D50" s="130" t="s">
        <v>30</v>
      </c>
      <c r="E50" s="152" t="s">
        <v>245</v>
      </c>
      <c r="F50" s="153"/>
      <c r="G50" s="11" t="s">
        <v>752</v>
      </c>
      <c r="H50" s="14">
        <v>1.46</v>
      </c>
      <c r="I50" s="121">
        <f t="shared" si="0"/>
        <v>1.46</v>
      </c>
      <c r="J50" s="127"/>
    </row>
    <row r="51" spans="1:10" ht="156" x14ac:dyDescent="0.25">
      <c r="A51" s="126"/>
      <c r="B51" s="119">
        <v>1</v>
      </c>
      <c r="C51" s="10" t="s">
        <v>751</v>
      </c>
      <c r="D51" s="130" t="s">
        <v>31</v>
      </c>
      <c r="E51" s="152" t="s">
        <v>753</v>
      </c>
      <c r="F51" s="153"/>
      <c r="G51" s="11" t="s">
        <v>752</v>
      </c>
      <c r="H51" s="14">
        <v>1.46</v>
      </c>
      <c r="I51" s="121">
        <f t="shared" si="0"/>
        <v>1.46</v>
      </c>
      <c r="J51" s="127"/>
    </row>
    <row r="52" spans="1:10" ht="204" x14ac:dyDescent="0.25">
      <c r="A52" s="126"/>
      <c r="B52" s="119">
        <v>1</v>
      </c>
      <c r="C52" s="10" t="s">
        <v>754</v>
      </c>
      <c r="D52" s="130"/>
      <c r="E52" s="152"/>
      <c r="F52" s="153"/>
      <c r="G52" s="11" t="s">
        <v>755</v>
      </c>
      <c r="H52" s="14">
        <v>19.899999999999999</v>
      </c>
      <c r="I52" s="121">
        <f t="shared" si="0"/>
        <v>19.899999999999999</v>
      </c>
      <c r="J52" s="127"/>
    </row>
    <row r="53" spans="1:10" ht="108" x14ac:dyDescent="0.25">
      <c r="A53" s="126"/>
      <c r="B53" s="119">
        <v>1</v>
      </c>
      <c r="C53" s="10" t="s">
        <v>756</v>
      </c>
      <c r="D53" s="130" t="s">
        <v>757</v>
      </c>
      <c r="E53" s="152" t="s">
        <v>279</v>
      </c>
      <c r="F53" s="153"/>
      <c r="G53" s="11" t="s">
        <v>758</v>
      </c>
      <c r="H53" s="14">
        <v>10.210000000000001</v>
      </c>
      <c r="I53" s="121">
        <f t="shared" si="0"/>
        <v>10.210000000000001</v>
      </c>
      <c r="J53" s="127"/>
    </row>
    <row r="54" spans="1:10" ht="84" x14ac:dyDescent="0.25">
      <c r="A54" s="126"/>
      <c r="B54" s="119">
        <v>2</v>
      </c>
      <c r="C54" s="10" t="s">
        <v>759</v>
      </c>
      <c r="D54" s="130" t="s">
        <v>28</v>
      </c>
      <c r="E54" s="152"/>
      <c r="F54" s="153"/>
      <c r="G54" s="11" t="s">
        <v>760</v>
      </c>
      <c r="H54" s="14">
        <v>0.74</v>
      </c>
      <c r="I54" s="121">
        <f t="shared" ref="I54:I85" si="1">H54*B54</f>
        <v>1.48</v>
      </c>
      <c r="J54" s="127"/>
    </row>
    <row r="55" spans="1:10" ht="84" x14ac:dyDescent="0.25">
      <c r="A55" s="126"/>
      <c r="B55" s="119">
        <v>2</v>
      </c>
      <c r="C55" s="10" t="s">
        <v>759</v>
      </c>
      <c r="D55" s="130" t="s">
        <v>30</v>
      </c>
      <c r="E55" s="152"/>
      <c r="F55" s="153"/>
      <c r="G55" s="11" t="s">
        <v>760</v>
      </c>
      <c r="H55" s="14">
        <v>0.75</v>
      </c>
      <c r="I55" s="121">
        <f t="shared" si="1"/>
        <v>1.5</v>
      </c>
      <c r="J55" s="127"/>
    </row>
    <row r="56" spans="1:10" ht="72" x14ac:dyDescent="0.25">
      <c r="A56" s="126"/>
      <c r="B56" s="119">
        <v>2</v>
      </c>
      <c r="C56" s="10" t="s">
        <v>761</v>
      </c>
      <c r="D56" s="130" t="s">
        <v>28</v>
      </c>
      <c r="E56" s="152"/>
      <c r="F56" s="153"/>
      <c r="G56" s="11" t="s">
        <v>762</v>
      </c>
      <c r="H56" s="14">
        <v>0.4</v>
      </c>
      <c r="I56" s="121">
        <f t="shared" si="1"/>
        <v>0.8</v>
      </c>
      <c r="J56" s="127"/>
    </row>
    <row r="57" spans="1:10" ht="72" x14ac:dyDescent="0.25">
      <c r="A57" s="126"/>
      <c r="B57" s="119">
        <v>2</v>
      </c>
      <c r="C57" s="10" t="s">
        <v>761</v>
      </c>
      <c r="D57" s="130" t="s">
        <v>657</v>
      </c>
      <c r="E57" s="152"/>
      <c r="F57" s="153"/>
      <c r="G57" s="11" t="s">
        <v>762</v>
      </c>
      <c r="H57" s="14">
        <v>0.43</v>
      </c>
      <c r="I57" s="121">
        <f t="shared" si="1"/>
        <v>0.86</v>
      </c>
      <c r="J57" s="127"/>
    </row>
    <row r="58" spans="1:10" ht="156" x14ac:dyDescent="0.25">
      <c r="A58" s="126"/>
      <c r="B58" s="119">
        <v>1</v>
      </c>
      <c r="C58" s="10" t="s">
        <v>763</v>
      </c>
      <c r="D58" s="130" t="s">
        <v>764</v>
      </c>
      <c r="E58" s="152" t="s">
        <v>218</v>
      </c>
      <c r="F58" s="153"/>
      <c r="G58" s="11" t="s">
        <v>765</v>
      </c>
      <c r="H58" s="14">
        <v>1.65</v>
      </c>
      <c r="I58" s="121">
        <f t="shared" si="1"/>
        <v>1.65</v>
      </c>
      <c r="J58" s="127"/>
    </row>
    <row r="59" spans="1:10" ht="156" x14ac:dyDescent="0.25">
      <c r="A59" s="126"/>
      <c r="B59" s="119">
        <v>1</v>
      </c>
      <c r="C59" s="10" t="s">
        <v>763</v>
      </c>
      <c r="D59" s="130" t="s">
        <v>764</v>
      </c>
      <c r="E59" s="152" t="s">
        <v>274</v>
      </c>
      <c r="F59" s="153"/>
      <c r="G59" s="11" t="s">
        <v>765</v>
      </c>
      <c r="H59" s="14">
        <v>1.65</v>
      </c>
      <c r="I59" s="121">
        <f t="shared" si="1"/>
        <v>1.65</v>
      </c>
      <c r="J59" s="127"/>
    </row>
    <row r="60" spans="1:10" ht="288" x14ac:dyDescent="0.25">
      <c r="A60" s="126"/>
      <c r="B60" s="119">
        <v>1</v>
      </c>
      <c r="C60" s="10" t="s">
        <v>766</v>
      </c>
      <c r="D60" s="130" t="s">
        <v>28</v>
      </c>
      <c r="E60" s="152"/>
      <c r="F60" s="153"/>
      <c r="G60" s="11" t="s">
        <v>908</v>
      </c>
      <c r="H60" s="14">
        <v>20.29</v>
      </c>
      <c r="I60" s="121">
        <f t="shared" si="1"/>
        <v>20.29</v>
      </c>
      <c r="J60" s="127"/>
    </row>
    <row r="61" spans="1:10" ht="228" x14ac:dyDescent="0.25">
      <c r="A61" s="126"/>
      <c r="B61" s="119">
        <v>1</v>
      </c>
      <c r="C61" s="10" t="s">
        <v>767</v>
      </c>
      <c r="D61" s="130"/>
      <c r="E61" s="152"/>
      <c r="F61" s="153"/>
      <c r="G61" s="11" t="s">
        <v>768</v>
      </c>
      <c r="H61" s="14">
        <v>11.21</v>
      </c>
      <c r="I61" s="121">
        <f t="shared" si="1"/>
        <v>11.21</v>
      </c>
      <c r="J61" s="127"/>
    </row>
    <row r="62" spans="1:10" ht="228" x14ac:dyDescent="0.25">
      <c r="A62" s="126"/>
      <c r="B62" s="119">
        <v>1</v>
      </c>
      <c r="C62" s="10" t="s">
        <v>769</v>
      </c>
      <c r="D62" s="130" t="s">
        <v>112</v>
      </c>
      <c r="E62" s="152" t="s">
        <v>28</v>
      </c>
      <c r="F62" s="153"/>
      <c r="G62" s="11" t="s">
        <v>770</v>
      </c>
      <c r="H62" s="14">
        <v>1.55</v>
      </c>
      <c r="I62" s="121">
        <f t="shared" si="1"/>
        <v>1.55</v>
      </c>
      <c r="J62" s="127"/>
    </row>
    <row r="63" spans="1:10" ht="144" x14ac:dyDescent="0.25">
      <c r="A63" s="126"/>
      <c r="B63" s="119">
        <v>2</v>
      </c>
      <c r="C63" s="10" t="s">
        <v>771</v>
      </c>
      <c r="D63" s="130"/>
      <c r="E63" s="152"/>
      <c r="F63" s="153"/>
      <c r="G63" s="11" t="s">
        <v>772</v>
      </c>
      <c r="H63" s="14">
        <v>3.22</v>
      </c>
      <c r="I63" s="121">
        <f t="shared" si="1"/>
        <v>6.44</v>
      </c>
      <c r="J63" s="127"/>
    </row>
    <row r="64" spans="1:10" ht="168" x14ac:dyDescent="0.25">
      <c r="A64" s="126"/>
      <c r="B64" s="119">
        <v>2</v>
      </c>
      <c r="C64" s="10" t="s">
        <v>773</v>
      </c>
      <c r="D64" s="130"/>
      <c r="E64" s="152"/>
      <c r="F64" s="153"/>
      <c r="G64" s="11" t="s">
        <v>909</v>
      </c>
      <c r="H64" s="14">
        <v>0.97</v>
      </c>
      <c r="I64" s="121">
        <f t="shared" si="1"/>
        <v>1.94</v>
      </c>
      <c r="J64" s="127"/>
    </row>
    <row r="65" spans="1:10" ht="120" x14ac:dyDescent="0.25">
      <c r="A65" s="126"/>
      <c r="B65" s="119">
        <v>1</v>
      </c>
      <c r="C65" s="10" t="s">
        <v>774</v>
      </c>
      <c r="D65" s="130" t="s">
        <v>30</v>
      </c>
      <c r="E65" s="152" t="s">
        <v>112</v>
      </c>
      <c r="F65" s="153"/>
      <c r="G65" s="11" t="s">
        <v>775</v>
      </c>
      <c r="H65" s="14">
        <v>0.34</v>
      </c>
      <c r="I65" s="121">
        <f t="shared" si="1"/>
        <v>0.34</v>
      </c>
      <c r="J65" s="127"/>
    </row>
    <row r="66" spans="1:10" ht="120" x14ac:dyDescent="0.25">
      <c r="A66" s="126"/>
      <c r="B66" s="119">
        <v>1</v>
      </c>
      <c r="C66" s="10" t="s">
        <v>774</v>
      </c>
      <c r="D66" s="130" t="s">
        <v>30</v>
      </c>
      <c r="E66" s="152" t="s">
        <v>274</v>
      </c>
      <c r="F66" s="153"/>
      <c r="G66" s="11" t="s">
        <v>775</v>
      </c>
      <c r="H66" s="14">
        <v>0.34</v>
      </c>
      <c r="I66" s="121">
        <f t="shared" si="1"/>
        <v>0.34</v>
      </c>
      <c r="J66" s="127"/>
    </row>
    <row r="67" spans="1:10" ht="120" x14ac:dyDescent="0.25">
      <c r="A67" s="126"/>
      <c r="B67" s="119">
        <v>1</v>
      </c>
      <c r="C67" s="10" t="s">
        <v>774</v>
      </c>
      <c r="D67" s="130" t="s">
        <v>30</v>
      </c>
      <c r="E67" s="152" t="s">
        <v>776</v>
      </c>
      <c r="F67" s="153"/>
      <c r="G67" s="11" t="s">
        <v>775</v>
      </c>
      <c r="H67" s="14">
        <v>0.34</v>
      </c>
      <c r="I67" s="121">
        <f t="shared" si="1"/>
        <v>0.34</v>
      </c>
      <c r="J67" s="127"/>
    </row>
    <row r="68" spans="1:10" ht="120" x14ac:dyDescent="0.25">
      <c r="A68" s="126"/>
      <c r="B68" s="119">
        <v>2</v>
      </c>
      <c r="C68" s="10" t="s">
        <v>774</v>
      </c>
      <c r="D68" s="130" t="s">
        <v>31</v>
      </c>
      <c r="E68" s="152" t="s">
        <v>112</v>
      </c>
      <c r="F68" s="153"/>
      <c r="G68" s="11" t="s">
        <v>775</v>
      </c>
      <c r="H68" s="14">
        <v>0.34</v>
      </c>
      <c r="I68" s="121">
        <f t="shared" si="1"/>
        <v>0.68</v>
      </c>
      <c r="J68" s="127"/>
    </row>
    <row r="69" spans="1:10" ht="120" x14ac:dyDescent="0.25">
      <c r="A69" s="126"/>
      <c r="B69" s="119">
        <v>1</v>
      </c>
      <c r="C69" s="10" t="s">
        <v>774</v>
      </c>
      <c r="D69" s="130" t="s">
        <v>31</v>
      </c>
      <c r="E69" s="152" t="s">
        <v>777</v>
      </c>
      <c r="F69" s="153"/>
      <c r="G69" s="11" t="s">
        <v>775</v>
      </c>
      <c r="H69" s="14">
        <v>0.34</v>
      </c>
      <c r="I69" s="121">
        <f t="shared" si="1"/>
        <v>0.34</v>
      </c>
      <c r="J69" s="127"/>
    </row>
    <row r="70" spans="1:10" ht="228" x14ac:dyDescent="0.25">
      <c r="A70" s="126"/>
      <c r="B70" s="119">
        <v>2</v>
      </c>
      <c r="C70" s="10" t="s">
        <v>778</v>
      </c>
      <c r="D70" s="130" t="s">
        <v>779</v>
      </c>
      <c r="E70" s="152" t="s">
        <v>753</v>
      </c>
      <c r="F70" s="153"/>
      <c r="G70" s="11" t="s">
        <v>780</v>
      </c>
      <c r="H70" s="14">
        <v>1</v>
      </c>
      <c r="I70" s="121">
        <f t="shared" si="1"/>
        <v>2</v>
      </c>
      <c r="J70" s="127"/>
    </row>
    <row r="71" spans="1:10" ht="228" x14ac:dyDescent="0.25">
      <c r="A71" s="126"/>
      <c r="B71" s="119">
        <v>2</v>
      </c>
      <c r="C71" s="10" t="s">
        <v>778</v>
      </c>
      <c r="D71" s="130" t="s">
        <v>781</v>
      </c>
      <c r="E71" s="152" t="s">
        <v>782</v>
      </c>
      <c r="F71" s="153"/>
      <c r="G71" s="11" t="s">
        <v>780</v>
      </c>
      <c r="H71" s="14">
        <v>1</v>
      </c>
      <c r="I71" s="121">
        <f t="shared" si="1"/>
        <v>2</v>
      </c>
      <c r="J71" s="127"/>
    </row>
    <row r="72" spans="1:10" ht="156" x14ac:dyDescent="0.25">
      <c r="A72" s="126"/>
      <c r="B72" s="119">
        <v>2</v>
      </c>
      <c r="C72" s="10" t="s">
        <v>310</v>
      </c>
      <c r="D72" s="130" t="s">
        <v>304</v>
      </c>
      <c r="E72" s="152" t="s">
        <v>219</v>
      </c>
      <c r="F72" s="153"/>
      <c r="G72" s="11" t="s">
        <v>312</v>
      </c>
      <c r="H72" s="14">
        <v>0.59</v>
      </c>
      <c r="I72" s="121">
        <f t="shared" si="1"/>
        <v>1.18</v>
      </c>
      <c r="J72" s="127"/>
    </row>
    <row r="73" spans="1:10" ht="132" x14ac:dyDescent="0.25">
      <c r="A73" s="126"/>
      <c r="B73" s="119">
        <v>2</v>
      </c>
      <c r="C73" s="10" t="s">
        <v>783</v>
      </c>
      <c r="D73" s="130" t="s">
        <v>30</v>
      </c>
      <c r="E73" s="152"/>
      <c r="F73" s="153"/>
      <c r="G73" s="11" t="s">
        <v>784</v>
      </c>
      <c r="H73" s="14">
        <v>1.6</v>
      </c>
      <c r="I73" s="121">
        <f t="shared" si="1"/>
        <v>3.2</v>
      </c>
      <c r="J73" s="127"/>
    </row>
    <row r="74" spans="1:10" ht="168" x14ac:dyDescent="0.25">
      <c r="A74" s="126"/>
      <c r="B74" s="119">
        <v>1</v>
      </c>
      <c r="C74" s="10" t="s">
        <v>785</v>
      </c>
      <c r="D74" s="130" t="s">
        <v>641</v>
      </c>
      <c r="E74" s="152" t="s">
        <v>30</v>
      </c>
      <c r="F74" s="153"/>
      <c r="G74" s="11" t="s">
        <v>786</v>
      </c>
      <c r="H74" s="14">
        <v>1.97</v>
      </c>
      <c r="I74" s="121">
        <f t="shared" si="1"/>
        <v>1.97</v>
      </c>
      <c r="J74" s="127"/>
    </row>
    <row r="75" spans="1:10" ht="192" x14ac:dyDescent="0.25">
      <c r="A75" s="126"/>
      <c r="B75" s="119">
        <v>1</v>
      </c>
      <c r="C75" s="10" t="s">
        <v>787</v>
      </c>
      <c r="D75" s="130" t="s">
        <v>30</v>
      </c>
      <c r="E75" s="152" t="s">
        <v>216</v>
      </c>
      <c r="F75" s="153"/>
      <c r="G75" s="11" t="s">
        <v>910</v>
      </c>
      <c r="H75" s="14">
        <v>2.19</v>
      </c>
      <c r="I75" s="121">
        <f t="shared" si="1"/>
        <v>2.19</v>
      </c>
      <c r="J75" s="127"/>
    </row>
    <row r="76" spans="1:10" ht="108" x14ac:dyDescent="0.25">
      <c r="A76" s="126"/>
      <c r="B76" s="119">
        <v>1</v>
      </c>
      <c r="C76" s="10" t="s">
        <v>788</v>
      </c>
      <c r="D76" s="130" t="s">
        <v>30</v>
      </c>
      <c r="E76" s="152"/>
      <c r="F76" s="153"/>
      <c r="G76" s="11" t="s">
        <v>789</v>
      </c>
      <c r="H76" s="14">
        <v>1.67</v>
      </c>
      <c r="I76" s="121">
        <f t="shared" si="1"/>
        <v>1.67</v>
      </c>
      <c r="J76" s="127"/>
    </row>
    <row r="77" spans="1:10" ht="108" x14ac:dyDescent="0.25">
      <c r="A77" s="126"/>
      <c r="B77" s="119">
        <v>1</v>
      </c>
      <c r="C77" s="10" t="s">
        <v>790</v>
      </c>
      <c r="D77" s="130" t="s">
        <v>791</v>
      </c>
      <c r="E77" s="152" t="s">
        <v>112</v>
      </c>
      <c r="F77" s="153"/>
      <c r="G77" s="11" t="s">
        <v>792</v>
      </c>
      <c r="H77" s="14">
        <v>0.51</v>
      </c>
      <c r="I77" s="121">
        <f t="shared" si="1"/>
        <v>0.51</v>
      </c>
      <c r="J77" s="127"/>
    </row>
    <row r="78" spans="1:10" ht="108" x14ac:dyDescent="0.25">
      <c r="A78" s="126"/>
      <c r="B78" s="119">
        <v>1</v>
      </c>
      <c r="C78" s="10" t="s">
        <v>790</v>
      </c>
      <c r="D78" s="130" t="s">
        <v>791</v>
      </c>
      <c r="E78" s="152" t="s">
        <v>216</v>
      </c>
      <c r="F78" s="153"/>
      <c r="G78" s="11" t="s">
        <v>792</v>
      </c>
      <c r="H78" s="14">
        <v>0.51</v>
      </c>
      <c r="I78" s="121">
        <f t="shared" si="1"/>
        <v>0.51</v>
      </c>
      <c r="J78" s="127"/>
    </row>
    <row r="79" spans="1:10" ht="108" x14ac:dyDescent="0.25">
      <c r="A79" s="126"/>
      <c r="B79" s="119">
        <v>1</v>
      </c>
      <c r="C79" s="10" t="s">
        <v>790</v>
      </c>
      <c r="D79" s="130" t="s">
        <v>791</v>
      </c>
      <c r="E79" s="152" t="s">
        <v>218</v>
      </c>
      <c r="F79" s="153"/>
      <c r="G79" s="11" t="s">
        <v>792</v>
      </c>
      <c r="H79" s="14">
        <v>0.51</v>
      </c>
      <c r="I79" s="121">
        <f t="shared" si="1"/>
        <v>0.51</v>
      </c>
      <c r="J79" s="127"/>
    </row>
    <row r="80" spans="1:10" ht="108" x14ac:dyDescent="0.25">
      <c r="A80" s="126"/>
      <c r="B80" s="119">
        <v>1</v>
      </c>
      <c r="C80" s="10" t="s">
        <v>790</v>
      </c>
      <c r="D80" s="130" t="s">
        <v>791</v>
      </c>
      <c r="E80" s="152" t="s">
        <v>219</v>
      </c>
      <c r="F80" s="153"/>
      <c r="G80" s="11" t="s">
        <v>792</v>
      </c>
      <c r="H80" s="14">
        <v>0.51</v>
      </c>
      <c r="I80" s="121">
        <f t="shared" si="1"/>
        <v>0.51</v>
      </c>
      <c r="J80" s="127"/>
    </row>
    <row r="81" spans="1:10" ht="108" x14ac:dyDescent="0.25">
      <c r="A81" s="126"/>
      <c r="B81" s="119">
        <v>1</v>
      </c>
      <c r="C81" s="10" t="s">
        <v>790</v>
      </c>
      <c r="D81" s="130" t="s">
        <v>791</v>
      </c>
      <c r="E81" s="152" t="s">
        <v>269</v>
      </c>
      <c r="F81" s="153"/>
      <c r="G81" s="11" t="s">
        <v>792</v>
      </c>
      <c r="H81" s="14">
        <v>0.51</v>
      </c>
      <c r="I81" s="121">
        <f t="shared" si="1"/>
        <v>0.51</v>
      </c>
      <c r="J81" s="127"/>
    </row>
    <row r="82" spans="1:10" ht="168" x14ac:dyDescent="0.25">
      <c r="A82" s="126"/>
      <c r="B82" s="119">
        <v>4</v>
      </c>
      <c r="C82" s="10" t="s">
        <v>587</v>
      </c>
      <c r="D82" s="130" t="s">
        <v>279</v>
      </c>
      <c r="E82" s="152"/>
      <c r="F82" s="153"/>
      <c r="G82" s="11" t="s">
        <v>911</v>
      </c>
      <c r="H82" s="14">
        <v>0.62</v>
      </c>
      <c r="I82" s="121">
        <f t="shared" si="1"/>
        <v>2.48</v>
      </c>
      <c r="J82" s="127"/>
    </row>
    <row r="83" spans="1:10" ht="132" x14ac:dyDescent="0.25">
      <c r="A83" s="126"/>
      <c r="B83" s="119">
        <v>10</v>
      </c>
      <c r="C83" s="10" t="s">
        <v>121</v>
      </c>
      <c r="D83" s="130"/>
      <c r="E83" s="152"/>
      <c r="F83" s="153"/>
      <c r="G83" s="11" t="s">
        <v>793</v>
      </c>
      <c r="H83" s="14">
        <v>0.16</v>
      </c>
      <c r="I83" s="121">
        <f t="shared" si="1"/>
        <v>1.6</v>
      </c>
      <c r="J83" s="127"/>
    </row>
    <row r="84" spans="1:10" ht="132" x14ac:dyDescent="0.25">
      <c r="A84" s="126"/>
      <c r="B84" s="119">
        <v>5</v>
      </c>
      <c r="C84" s="10" t="s">
        <v>794</v>
      </c>
      <c r="D84" s="130"/>
      <c r="E84" s="152"/>
      <c r="F84" s="153"/>
      <c r="G84" s="11" t="s">
        <v>795</v>
      </c>
      <c r="H84" s="14">
        <v>0.12</v>
      </c>
      <c r="I84" s="121">
        <f t="shared" si="1"/>
        <v>0.6</v>
      </c>
      <c r="J84" s="127"/>
    </row>
    <row r="85" spans="1:10" ht="108" x14ac:dyDescent="0.25">
      <c r="A85" s="126"/>
      <c r="B85" s="119">
        <v>3</v>
      </c>
      <c r="C85" s="10" t="s">
        <v>631</v>
      </c>
      <c r="D85" s="130" t="s">
        <v>279</v>
      </c>
      <c r="E85" s="152"/>
      <c r="F85" s="153"/>
      <c r="G85" s="11" t="s">
        <v>796</v>
      </c>
      <c r="H85" s="14">
        <v>0.34</v>
      </c>
      <c r="I85" s="121">
        <f t="shared" si="1"/>
        <v>1.02</v>
      </c>
      <c r="J85" s="127"/>
    </row>
    <row r="86" spans="1:10" ht="108" x14ac:dyDescent="0.25">
      <c r="A86" s="126"/>
      <c r="B86" s="119">
        <v>3</v>
      </c>
      <c r="C86" s="10" t="s">
        <v>631</v>
      </c>
      <c r="D86" s="130" t="s">
        <v>679</v>
      </c>
      <c r="E86" s="152"/>
      <c r="F86" s="153"/>
      <c r="G86" s="11" t="s">
        <v>796</v>
      </c>
      <c r="H86" s="14">
        <v>0.34</v>
      </c>
      <c r="I86" s="121">
        <f t="shared" ref="I86:I117" si="2">H86*B86</f>
        <v>1.02</v>
      </c>
      <c r="J86" s="127"/>
    </row>
    <row r="87" spans="1:10" ht="108" x14ac:dyDescent="0.25">
      <c r="A87" s="126"/>
      <c r="B87" s="119">
        <v>3</v>
      </c>
      <c r="C87" s="10" t="s">
        <v>631</v>
      </c>
      <c r="D87" s="130" t="s">
        <v>277</v>
      </c>
      <c r="E87" s="152"/>
      <c r="F87" s="153"/>
      <c r="G87" s="11" t="s">
        <v>796</v>
      </c>
      <c r="H87" s="14">
        <v>0.34</v>
      </c>
      <c r="I87" s="121">
        <f t="shared" si="2"/>
        <v>1.02</v>
      </c>
      <c r="J87" s="127"/>
    </row>
    <row r="88" spans="1:10" ht="108" x14ac:dyDescent="0.25">
      <c r="A88" s="126"/>
      <c r="B88" s="119">
        <v>3</v>
      </c>
      <c r="C88" s="10" t="s">
        <v>631</v>
      </c>
      <c r="D88" s="130" t="s">
        <v>278</v>
      </c>
      <c r="E88" s="152"/>
      <c r="F88" s="153"/>
      <c r="G88" s="11" t="s">
        <v>796</v>
      </c>
      <c r="H88" s="14">
        <v>0.34</v>
      </c>
      <c r="I88" s="121">
        <f t="shared" si="2"/>
        <v>1.02</v>
      </c>
      <c r="J88" s="127"/>
    </row>
    <row r="89" spans="1:10" ht="108" x14ac:dyDescent="0.25">
      <c r="A89" s="126"/>
      <c r="B89" s="119">
        <v>3</v>
      </c>
      <c r="C89" s="10" t="s">
        <v>631</v>
      </c>
      <c r="D89" s="130" t="s">
        <v>639</v>
      </c>
      <c r="E89" s="152"/>
      <c r="F89" s="153"/>
      <c r="G89" s="11" t="s">
        <v>796</v>
      </c>
      <c r="H89" s="14">
        <v>0.34</v>
      </c>
      <c r="I89" s="121">
        <f t="shared" si="2"/>
        <v>1.02</v>
      </c>
      <c r="J89" s="127"/>
    </row>
    <row r="90" spans="1:10" ht="96" x14ac:dyDescent="0.25">
      <c r="A90" s="126"/>
      <c r="B90" s="119">
        <v>2</v>
      </c>
      <c r="C90" s="10" t="s">
        <v>797</v>
      </c>
      <c r="D90" s="130" t="s">
        <v>30</v>
      </c>
      <c r="E90" s="152" t="s">
        <v>279</v>
      </c>
      <c r="F90" s="153"/>
      <c r="G90" s="11" t="s">
        <v>798</v>
      </c>
      <c r="H90" s="14">
        <v>1.81</v>
      </c>
      <c r="I90" s="121">
        <f t="shared" si="2"/>
        <v>3.62</v>
      </c>
      <c r="J90" s="127"/>
    </row>
    <row r="91" spans="1:10" ht="72" x14ac:dyDescent="0.25">
      <c r="A91" s="126"/>
      <c r="B91" s="119">
        <v>1</v>
      </c>
      <c r="C91" s="10" t="s">
        <v>799</v>
      </c>
      <c r="D91" s="130" t="s">
        <v>30</v>
      </c>
      <c r="E91" s="152"/>
      <c r="F91" s="153"/>
      <c r="G91" s="11" t="s">
        <v>800</v>
      </c>
      <c r="H91" s="14">
        <v>1.03</v>
      </c>
      <c r="I91" s="121">
        <f t="shared" si="2"/>
        <v>1.03</v>
      </c>
      <c r="J91" s="127"/>
    </row>
    <row r="92" spans="1:10" ht="72" x14ac:dyDescent="0.25">
      <c r="A92" s="126"/>
      <c r="B92" s="119">
        <v>2</v>
      </c>
      <c r="C92" s="10" t="s">
        <v>799</v>
      </c>
      <c r="D92" s="130" t="s">
        <v>31</v>
      </c>
      <c r="E92" s="152"/>
      <c r="F92" s="153"/>
      <c r="G92" s="11" t="s">
        <v>800</v>
      </c>
      <c r="H92" s="14">
        <v>1.03</v>
      </c>
      <c r="I92" s="121">
        <f t="shared" si="2"/>
        <v>2.06</v>
      </c>
      <c r="J92" s="127"/>
    </row>
    <row r="93" spans="1:10" ht="168" x14ac:dyDescent="0.25">
      <c r="A93" s="126"/>
      <c r="B93" s="119">
        <v>1</v>
      </c>
      <c r="C93" s="10" t="s">
        <v>801</v>
      </c>
      <c r="D93" s="130" t="s">
        <v>30</v>
      </c>
      <c r="E93" s="152"/>
      <c r="F93" s="153"/>
      <c r="G93" s="11" t="s">
        <v>802</v>
      </c>
      <c r="H93" s="14">
        <v>1.9</v>
      </c>
      <c r="I93" s="121">
        <f t="shared" si="2"/>
        <v>1.9</v>
      </c>
      <c r="J93" s="127"/>
    </row>
    <row r="94" spans="1:10" ht="168" x14ac:dyDescent="0.25">
      <c r="A94" s="126"/>
      <c r="B94" s="119">
        <v>1</v>
      </c>
      <c r="C94" s="10" t="s">
        <v>801</v>
      </c>
      <c r="D94" s="130" t="s">
        <v>31</v>
      </c>
      <c r="E94" s="152"/>
      <c r="F94" s="153"/>
      <c r="G94" s="11" t="s">
        <v>802</v>
      </c>
      <c r="H94" s="14">
        <v>1.9</v>
      </c>
      <c r="I94" s="121">
        <f t="shared" si="2"/>
        <v>1.9</v>
      </c>
      <c r="J94" s="127"/>
    </row>
    <row r="95" spans="1:10" ht="168" x14ac:dyDescent="0.25">
      <c r="A95" s="126"/>
      <c r="B95" s="119">
        <v>2</v>
      </c>
      <c r="C95" s="10" t="s">
        <v>803</v>
      </c>
      <c r="D95" s="130" t="s">
        <v>31</v>
      </c>
      <c r="E95" s="152"/>
      <c r="F95" s="153"/>
      <c r="G95" s="11" t="s">
        <v>804</v>
      </c>
      <c r="H95" s="14">
        <v>1.64</v>
      </c>
      <c r="I95" s="121">
        <f t="shared" si="2"/>
        <v>3.28</v>
      </c>
      <c r="J95" s="127"/>
    </row>
    <row r="96" spans="1:10" ht="132" x14ac:dyDescent="0.25">
      <c r="A96" s="126"/>
      <c r="B96" s="119">
        <v>1</v>
      </c>
      <c r="C96" s="10" t="s">
        <v>805</v>
      </c>
      <c r="D96" s="130" t="s">
        <v>806</v>
      </c>
      <c r="E96" s="152"/>
      <c r="F96" s="153"/>
      <c r="G96" s="11" t="s">
        <v>807</v>
      </c>
      <c r="H96" s="14">
        <v>2.41</v>
      </c>
      <c r="I96" s="121">
        <f t="shared" si="2"/>
        <v>2.41</v>
      </c>
      <c r="J96" s="127"/>
    </row>
    <row r="97" spans="1:10" ht="132" x14ac:dyDescent="0.25">
      <c r="A97" s="126"/>
      <c r="B97" s="119">
        <v>1</v>
      </c>
      <c r="C97" s="10" t="s">
        <v>805</v>
      </c>
      <c r="D97" s="130" t="s">
        <v>808</v>
      </c>
      <c r="E97" s="152"/>
      <c r="F97" s="153"/>
      <c r="G97" s="11" t="s">
        <v>807</v>
      </c>
      <c r="H97" s="14">
        <v>2.41</v>
      </c>
      <c r="I97" s="121">
        <f t="shared" si="2"/>
        <v>2.41</v>
      </c>
      <c r="J97" s="127"/>
    </row>
    <row r="98" spans="1:10" ht="228" x14ac:dyDescent="0.25">
      <c r="A98" s="126"/>
      <c r="B98" s="119">
        <v>1</v>
      </c>
      <c r="C98" s="10" t="s">
        <v>809</v>
      </c>
      <c r="D98" s="130" t="s">
        <v>810</v>
      </c>
      <c r="E98" s="152"/>
      <c r="F98" s="153"/>
      <c r="G98" s="11" t="s">
        <v>811</v>
      </c>
      <c r="H98" s="14">
        <v>5.58</v>
      </c>
      <c r="I98" s="121">
        <f t="shared" si="2"/>
        <v>5.58</v>
      </c>
      <c r="J98" s="127"/>
    </row>
    <row r="99" spans="1:10" ht="168" x14ac:dyDescent="0.25">
      <c r="A99" s="126"/>
      <c r="B99" s="119">
        <v>1</v>
      </c>
      <c r="C99" s="10" t="s">
        <v>812</v>
      </c>
      <c r="D99" s="130" t="s">
        <v>813</v>
      </c>
      <c r="E99" s="152" t="s">
        <v>245</v>
      </c>
      <c r="F99" s="153"/>
      <c r="G99" s="11" t="s">
        <v>814</v>
      </c>
      <c r="H99" s="14">
        <v>1.53</v>
      </c>
      <c r="I99" s="121">
        <f t="shared" si="2"/>
        <v>1.53</v>
      </c>
      <c r="J99" s="127"/>
    </row>
    <row r="100" spans="1:10" ht="336" x14ac:dyDescent="0.25">
      <c r="A100" s="126"/>
      <c r="B100" s="119">
        <v>2</v>
      </c>
      <c r="C100" s="10" t="s">
        <v>815</v>
      </c>
      <c r="D100" s="130" t="s">
        <v>112</v>
      </c>
      <c r="E100" s="152"/>
      <c r="F100" s="153"/>
      <c r="G100" s="11" t="s">
        <v>816</v>
      </c>
      <c r="H100" s="14">
        <v>0.68</v>
      </c>
      <c r="I100" s="121">
        <f t="shared" si="2"/>
        <v>1.36</v>
      </c>
      <c r="J100" s="127"/>
    </row>
    <row r="101" spans="1:10" ht="336" x14ac:dyDescent="0.25">
      <c r="A101" s="126"/>
      <c r="B101" s="119">
        <v>1</v>
      </c>
      <c r="C101" s="10" t="s">
        <v>815</v>
      </c>
      <c r="D101" s="130" t="s">
        <v>216</v>
      </c>
      <c r="E101" s="152"/>
      <c r="F101" s="153"/>
      <c r="G101" s="11" t="s">
        <v>816</v>
      </c>
      <c r="H101" s="14">
        <v>0.68</v>
      </c>
      <c r="I101" s="121">
        <f t="shared" si="2"/>
        <v>0.68</v>
      </c>
      <c r="J101" s="127"/>
    </row>
    <row r="102" spans="1:10" ht="336" x14ac:dyDescent="0.25">
      <c r="A102" s="126"/>
      <c r="B102" s="119">
        <v>1</v>
      </c>
      <c r="C102" s="10" t="s">
        <v>815</v>
      </c>
      <c r="D102" s="130" t="s">
        <v>272</v>
      </c>
      <c r="E102" s="152"/>
      <c r="F102" s="153"/>
      <c r="G102" s="11" t="s">
        <v>816</v>
      </c>
      <c r="H102" s="14">
        <v>0.68</v>
      </c>
      <c r="I102" s="121">
        <f t="shared" si="2"/>
        <v>0.68</v>
      </c>
      <c r="J102" s="127"/>
    </row>
    <row r="103" spans="1:10" ht="216" x14ac:dyDescent="0.25">
      <c r="A103" s="126"/>
      <c r="B103" s="119">
        <v>2</v>
      </c>
      <c r="C103" s="10" t="s">
        <v>817</v>
      </c>
      <c r="D103" s="130" t="s">
        <v>781</v>
      </c>
      <c r="E103" s="152" t="s">
        <v>245</v>
      </c>
      <c r="F103" s="153"/>
      <c r="G103" s="11" t="s">
        <v>818</v>
      </c>
      <c r="H103" s="14">
        <v>0.99</v>
      </c>
      <c r="I103" s="121">
        <f t="shared" si="2"/>
        <v>1.98</v>
      </c>
      <c r="J103" s="127"/>
    </row>
    <row r="104" spans="1:10" ht="216" x14ac:dyDescent="0.25">
      <c r="A104" s="126"/>
      <c r="B104" s="119">
        <v>2</v>
      </c>
      <c r="C104" s="10" t="s">
        <v>817</v>
      </c>
      <c r="D104" s="130" t="s">
        <v>234</v>
      </c>
      <c r="E104" s="152" t="s">
        <v>245</v>
      </c>
      <c r="F104" s="153"/>
      <c r="G104" s="11" t="s">
        <v>818</v>
      </c>
      <c r="H104" s="14">
        <v>1.03</v>
      </c>
      <c r="I104" s="121">
        <f t="shared" si="2"/>
        <v>2.06</v>
      </c>
      <c r="J104" s="127"/>
    </row>
    <row r="105" spans="1:10" ht="216" x14ac:dyDescent="0.25">
      <c r="A105" s="126"/>
      <c r="B105" s="119">
        <v>2</v>
      </c>
      <c r="C105" s="10" t="s">
        <v>817</v>
      </c>
      <c r="D105" s="130" t="s">
        <v>237</v>
      </c>
      <c r="E105" s="152" t="s">
        <v>245</v>
      </c>
      <c r="F105" s="153"/>
      <c r="G105" s="11" t="s">
        <v>818</v>
      </c>
      <c r="H105" s="14">
        <v>1.07</v>
      </c>
      <c r="I105" s="121">
        <f t="shared" si="2"/>
        <v>2.14</v>
      </c>
      <c r="J105" s="127"/>
    </row>
    <row r="106" spans="1:10" ht="216" x14ac:dyDescent="0.25">
      <c r="A106" s="126"/>
      <c r="B106" s="119">
        <v>2</v>
      </c>
      <c r="C106" s="10" t="s">
        <v>819</v>
      </c>
      <c r="D106" s="130" t="s">
        <v>820</v>
      </c>
      <c r="E106" s="152" t="s">
        <v>641</v>
      </c>
      <c r="F106" s="153"/>
      <c r="G106" s="11" t="s">
        <v>821</v>
      </c>
      <c r="H106" s="14">
        <v>0.77</v>
      </c>
      <c r="I106" s="121">
        <f t="shared" si="2"/>
        <v>1.54</v>
      </c>
      <c r="J106" s="127"/>
    </row>
    <row r="107" spans="1:10" ht="216" x14ac:dyDescent="0.25">
      <c r="A107" s="126"/>
      <c r="B107" s="119">
        <v>2</v>
      </c>
      <c r="C107" s="10" t="s">
        <v>819</v>
      </c>
      <c r="D107" s="130" t="s">
        <v>820</v>
      </c>
      <c r="E107" s="152" t="s">
        <v>642</v>
      </c>
      <c r="F107" s="153"/>
      <c r="G107" s="11" t="s">
        <v>821</v>
      </c>
      <c r="H107" s="14">
        <v>0.77</v>
      </c>
      <c r="I107" s="121">
        <f t="shared" si="2"/>
        <v>1.54</v>
      </c>
      <c r="J107" s="127"/>
    </row>
    <row r="108" spans="1:10" ht="204" x14ac:dyDescent="0.25">
      <c r="A108" s="126"/>
      <c r="B108" s="119">
        <v>2</v>
      </c>
      <c r="C108" s="10" t="s">
        <v>822</v>
      </c>
      <c r="D108" s="130" t="s">
        <v>779</v>
      </c>
      <c r="E108" s="152" t="s">
        <v>245</v>
      </c>
      <c r="F108" s="153"/>
      <c r="G108" s="11" t="s">
        <v>823</v>
      </c>
      <c r="H108" s="14">
        <v>1.72</v>
      </c>
      <c r="I108" s="121">
        <f t="shared" si="2"/>
        <v>3.44</v>
      </c>
      <c r="J108" s="127"/>
    </row>
    <row r="109" spans="1:10" ht="204" x14ac:dyDescent="0.25">
      <c r="A109" s="126"/>
      <c r="B109" s="119">
        <v>2</v>
      </c>
      <c r="C109" s="10" t="s">
        <v>822</v>
      </c>
      <c r="D109" s="130" t="s">
        <v>824</v>
      </c>
      <c r="E109" s="152" t="s">
        <v>782</v>
      </c>
      <c r="F109" s="153"/>
      <c r="G109" s="11" t="s">
        <v>823</v>
      </c>
      <c r="H109" s="14">
        <v>1.72</v>
      </c>
      <c r="I109" s="121">
        <f t="shared" si="2"/>
        <v>3.44</v>
      </c>
      <c r="J109" s="127"/>
    </row>
    <row r="110" spans="1:10" ht="216" x14ac:dyDescent="0.25">
      <c r="A110" s="126"/>
      <c r="B110" s="119">
        <v>2</v>
      </c>
      <c r="C110" s="10" t="s">
        <v>825</v>
      </c>
      <c r="D110" s="130" t="s">
        <v>820</v>
      </c>
      <c r="E110" s="152" t="s">
        <v>245</v>
      </c>
      <c r="F110" s="153"/>
      <c r="G110" s="11" t="s">
        <v>826</v>
      </c>
      <c r="H110" s="14">
        <v>2.99</v>
      </c>
      <c r="I110" s="121">
        <f t="shared" si="2"/>
        <v>5.98</v>
      </c>
      <c r="J110" s="127"/>
    </row>
    <row r="111" spans="1:10" ht="204" x14ac:dyDescent="0.25">
      <c r="A111" s="126"/>
      <c r="B111" s="119">
        <v>1</v>
      </c>
      <c r="C111" s="10" t="s">
        <v>827</v>
      </c>
      <c r="D111" s="130" t="s">
        <v>112</v>
      </c>
      <c r="E111" s="152" t="s">
        <v>828</v>
      </c>
      <c r="F111" s="153"/>
      <c r="G111" s="11" t="s">
        <v>829</v>
      </c>
      <c r="H111" s="14">
        <v>4.96</v>
      </c>
      <c r="I111" s="121">
        <f t="shared" si="2"/>
        <v>4.96</v>
      </c>
      <c r="J111" s="127"/>
    </row>
    <row r="112" spans="1:10" ht="156" x14ac:dyDescent="0.25">
      <c r="A112" s="126"/>
      <c r="B112" s="119">
        <v>2</v>
      </c>
      <c r="C112" s="10" t="s">
        <v>830</v>
      </c>
      <c r="D112" s="130" t="s">
        <v>28</v>
      </c>
      <c r="E112" s="152"/>
      <c r="F112" s="153"/>
      <c r="G112" s="11" t="s">
        <v>831</v>
      </c>
      <c r="H112" s="14">
        <v>0.56999999999999995</v>
      </c>
      <c r="I112" s="121">
        <f t="shared" si="2"/>
        <v>1.1399999999999999</v>
      </c>
      <c r="J112" s="127"/>
    </row>
    <row r="113" spans="1:10" ht="156" x14ac:dyDescent="0.25">
      <c r="A113" s="126"/>
      <c r="B113" s="119">
        <v>2</v>
      </c>
      <c r="C113" s="10" t="s">
        <v>830</v>
      </c>
      <c r="D113" s="130" t="s">
        <v>657</v>
      </c>
      <c r="E113" s="152"/>
      <c r="F113" s="153"/>
      <c r="G113" s="11" t="s">
        <v>831</v>
      </c>
      <c r="H113" s="14">
        <v>0.56999999999999995</v>
      </c>
      <c r="I113" s="121">
        <f t="shared" si="2"/>
        <v>1.1399999999999999</v>
      </c>
      <c r="J113" s="127"/>
    </row>
    <row r="114" spans="1:10" ht="156" x14ac:dyDescent="0.25">
      <c r="A114" s="126"/>
      <c r="B114" s="119">
        <v>2</v>
      </c>
      <c r="C114" s="10" t="s">
        <v>830</v>
      </c>
      <c r="D114" s="130" t="s">
        <v>30</v>
      </c>
      <c r="E114" s="152"/>
      <c r="F114" s="153"/>
      <c r="G114" s="11" t="s">
        <v>831</v>
      </c>
      <c r="H114" s="14">
        <v>0.56999999999999995</v>
      </c>
      <c r="I114" s="121">
        <f t="shared" si="2"/>
        <v>1.1399999999999999</v>
      </c>
      <c r="J114" s="127"/>
    </row>
    <row r="115" spans="1:10" ht="144" x14ac:dyDescent="0.25">
      <c r="A115" s="126"/>
      <c r="B115" s="119">
        <v>4</v>
      </c>
      <c r="C115" s="10" t="s">
        <v>832</v>
      </c>
      <c r="D115" s="130" t="s">
        <v>33</v>
      </c>
      <c r="E115" s="152"/>
      <c r="F115" s="153"/>
      <c r="G115" s="11" t="s">
        <v>833</v>
      </c>
      <c r="H115" s="14">
        <v>0.6</v>
      </c>
      <c r="I115" s="121">
        <f t="shared" si="2"/>
        <v>2.4</v>
      </c>
      <c r="J115" s="127"/>
    </row>
    <row r="116" spans="1:10" ht="180" x14ac:dyDescent="0.25">
      <c r="A116" s="126"/>
      <c r="B116" s="119">
        <v>1</v>
      </c>
      <c r="C116" s="10" t="s">
        <v>834</v>
      </c>
      <c r="D116" s="130" t="s">
        <v>31</v>
      </c>
      <c r="E116" s="152" t="s">
        <v>835</v>
      </c>
      <c r="F116" s="153"/>
      <c r="G116" s="11" t="s">
        <v>912</v>
      </c>
      <c r="H116" s="14">
        <v>1.1200000000000001</v>
      </c>
      <c r="I116" s="121">
        <f t="shared" si="2"/>
        <v>1.1200000000000001</v>
      </c>
      <c r="J116" s="127"/>
    </row>
    <row r="117" spans="1:10" ht="180" x14ac:dyDescent="0.25">
      <c r="A117" s="126"/>
      <c r="B117" s="119">
        <v>1</v>
      </c>
      <c r="C117" s="10" t="s">
        <v>834</v>
      </c>
      <c r="D117" s="130" t="s">
        <v>32</v>
      </c>
      <c r="E117" s="152" t="s">
        <v>112</v>
      </c>
      <c r="F117" s="153"/>
      <c r="G117" s="11" t="s">
        <v>912</v>
      </c>
      <c r="H117" s="14">
        <v>1.1200000000000001</v>
      </c>
      <c r="I117" s="121">
        <f t="shared" si="2"/>
        <v>1.1200000000000001</v>
      </c>
      <c r="J117" s="127"/>
    </row>
    <row r="118" spans="1:10" ht="180" x14ac:dyDescent="0.25">
      <c r="A118" s="126"/>
      <c r="B118" s="119">
        <v>2</v>
      </c>
      <c r="C118" s="10" t="s">
        <v>836</v>
      </c>
      <c r="D118" s="130" t="s">
        <v>30</v>
      </c>
      <c r="E118" s="152"/>
      <c r="F118" s="153"/>
      <c r="G118" s="11" t="s">
        <v>837</v>
      </c>
      <c r="H118" s="14">
        <v>0.6</v>
      </c>
      <c r="I118" s="121">
        <f t="shared" ref="I118:I145" si="3">H118*B118</f>
        <v>1.2</v>
      </c>
      <c r="J118" s="127"/>
    </row>
    <row r="119" spans="1:10" ht="144" x14ac:dyDescent="0.25">
      <c r="A119" s="126"/>
      <c r="B119" s="119">
        <v>2</v>
      </c>
      <c r="C119" s="10" t="s">
        <v>80</v>
      </c>
      <c r="D119" s="130" t="s">
        <v>32</v>
      </c>
      <c r="E119" s="152"/>
      <c r="F119" s="153"/>
      <c r="G119" s="11" t="s">
        <v>654</v>
      </c>
      <c r="H119" s="14">
        <v>0.64</v>
      </c>
      <c r="I119" s="121">
        <f t="shared" si="3"/>
        <v>1.28</v>
      </c>
      <c r="J119" s="127"/>
    </row>
    <row r="120" spans="1:10" ht="144" x14ac:dyDescent="0.25">
      <c r="A120" s="126"/>
      <c r="B120" s="119">
        <v>3</v>
      </c>
      <c r="C120" s="10" t="s">
        <v>80</v>
      </c>
      <c r="D120" s="130" t="s">
        <v>33</v>
      </c>
      <c r="E120" s="152"/>
      <c r="F120" s="153"/>
      <c r="G120" s="11" t="s">
        <v>654</v>
      </c>
      <c r="H120" s="14">
        <v>0.64</v>
      </c>
      <c r="I120" s="121">
        <f t="shared" si="3"/>
        <v>1.92</v>
      </c>
      <c r="J120" s="127"/>
    </row>
    <row r="121" spans="1:10" ht="144" x14ac:dyDescent="0.25">
      <c r="A121" s="126"/>
      <c r="B121" s="119">
        <v>2</v>
      </c>
      <c r="C121" s="10" t="s">
        <v>838</v>
      </c>
      <c r="D121" s="130" t="s">
        <v>279</v>
      </c>
      <c r="E121" s="152" t="s">
        <v>31</v>
      </c>
      <c r="F121" s="153"/>
      <c r="G121" s="11" t="s">
        <v>839</v>
      </c>
      <c r="H121" s="14">
        <v>0.94</v>
      </c>
      <c r="I121" s="121">
        <f t="shared" si="3"/>
        <v>1.88</v>
      </c>
      <c r="J121" s="127"/>
    </row>
    <row r="122" spans="1:10" ht="144" x14ac:dyDescent="0.25">
      <c r="A122" s="126"/>
      <c r="B122" s="119">
        <v>2</v>
      </c>
      <c r="C122" s="10" t="s">
        <v>838</v>
      </c>
      <c r="D122" s="130" t="s">
        <v>277</v>
      </c>
      <c r="E122" s="152" t="s">
        <v>31</v>
      </c>
      <c r="F122" s="153"/>
      <c r="G122" s="11" t="s">
        <v>839</v>
      </c>
      <c r="H122" s="14">
        <v>0.94</v>
      </c>
      <c r="I122" s="121">
        <f t="shared" si="3"/>
        <v>1.88</v>
      </c>
      <c r="J122" s="127"/>
    </row>
    <row r="123" spans="1:10" ht="204" x14ac:dyDescent="0.25">
      <c r="A123" s="126"/>
      <c r="B123" s="119">
        <v>2</v>
      </c>
      <c r="C123" s="10" t="s">
        <v>840</v>
      </c>
      <c r="D123" s="130" t="s">
        <v>578</v>
      </c>
      <c r="E123" s="152"/>
      <c r="F123" s="153"/>
      <c r="G123" s="11" t="s">
        <v>841</v>
      </c>
      <c r="H123" s="14">
        <v>1.29</v>
      </c>
      <c r="I123" s="121">
        <f t="shared" si="3"/>
        <v>2.58</v>
      </c>
      <c r="J123" s="127"/>
    </row>
    <row r="124" spans="1:10" ht="204" x14ac:dyDescent="0.25">
      <c r="A124" s="126"/>
      <c r="B124" s="119">
        <v>2</v>
      </c>
      <c r="C124" s="10" t="s">
        <v>840</v>
      </c>
      <c r="D124" s="130" t="s">
        <v>764</v>
      </c>
      <c r="E124" s="152"/>
      <c r="F124" s="153"/>
      <c r="G124" s="11" t="s">
        <v>841</v>
      </c>
      <c r="H124" s="14">
        <v>1.69</v>
      </c>
      <c r="I124" s="121">
        <f t="shared" si="3"/>
        <v>3.38</v>
      </c>
      <c r="J124" s="127"/>
    </row>
    <row r="125" spans="1:10" ht="108" x14ac:dyDescent="0.25">
      <c r="A125" s="126"/>
      <c r="B125" s="119">
        <v>2</v>
      </c>
      <c r="C125" s="10" t="s">
        <v>842</v>
      </c>
      <c r="D125" s="130" t="s">
        <v>30</v>
      </c>
      <c r="E125" s="152"/>
      <c r="F125" s="153"/>
      <c r="G125" s="11" t="s">
        <v>843</v>
      </c>
      <c r="H125" s="14">
        <v>0.56999999999999995</v>
      </c>
      <c r="I125" s="121">
        <f t="shared" si="3"/>
        <v>1.1399999999999999</v>
      </c>
      <c r="J125" s="127"/>
    </row>
    <row r="126" spans="1:10" ht="108" x14ac:dyDescent="0.25">
      <c r="A126" s="126"/>
      <c r="B126" s="119">
        <v>2</v>
      </c>
      <c r="C126" s="10" t="s">
        <v>842</v>
      </c>
      <c r="D126" s="130" t="s">
        <v>31</v>
      </c>
      <c r="E126" s="152"/>
      <c r="F126" s="153"/>
      <c r="G126" s="11" t="s">
        <v>843</v>
      </c>
      <c r="H126" s="14">
        <v>0.56999999999999995</v>
      </c>
      <c r="I126" s="121">
        <f t="shared" si="3"/>
        <v>1.1399999999999999</v>
      </c>
      <c r="J126" s="127"/>
    </row>
    <row r="127" spans="1:10" ht="108" x14ac:dyDescent="0.25">
      <c r="A127" s="126"/>
      <c r="B127" s="119">
        <v>2</v>
      </c>
      <c r="C127" s="10" t="s">
        <v>842</v>
      </c>
      <c r="D127" s="130" t="s">
        <v>95</v>
      </c>
      <c r="E127" s="152"/>
      <c r="F127" s="153"/>
      <c r="G127" s="11" t="s">
        <v>843</v>
      </c>
      <c r="H127" s="14">
        <v>0.56999999999999995</v>
      </c>
      <c r="I127" s="121">
        <f t="shared" si="3"/>
        <v>1.1399999999999999</v>
      </c>
      <c r="J127" s="127"/>
    </row>
    <row r="128" spans="1:10" ht="204" x14ac:dyDescent="0.25">
      <c r="A128" s="126"/>
      <c r="B128" s="119">
        <v>2</v>
      </c>
      <c r="C128" s="10" t="s">
        <v>844</v>
      </c>
      <c r="D128" s="130" t="s">
        <v>245</v>
      </c>
      <c r="E128" s="152" t="s">
        <v>845</v>
      </c>
      <c r="F128" s="153"/>
      <c r="G128" s="11" t="s">
        <v>846</v>
      </c>
      <c r="H128" s="14">
        <v>1.43</v>
      </c>
      <c r="I128" s="121">
        <f t="shared" si="3"/>
        <v>2.86</v>
      </c>
      <c r="J128" s="127"/>
    </row>
    <row r="129" spans="1:10" ht="204" x14ac:dyDescent="0.25">
      <c r="A129" s="126"/>
      <c r="B129" s="119">
        <v>2</v>
      </c>
      <c r="C129" s="10" t="s">
        <v>844</v>
      </c>
      <c r="D129" s="130" t="s">
        <v>245</v>
      </c>
      <c r="E129" s="152" t="s">
        <v>847</v>
      </c>
      <c r="F129" s="153"/>
      <c r="G129" s="11" t="s">
        <v>846</v>
      </c>
      <c r="H129" s="14">
        <v>1.47</v>
      </c>
      <c r="I129" s="121">
        <f t="shared" si="3"/>
        <v>2.94</v>
      </c>
      <c r="J129" s="127"/>
    </row>
    <row r="130" spans="1:10" ht="204" x14ac:dyDescent="0.25">
      <c r="A130" s="126"/>
      <c r="B130" s="119">
        <v>2</v>
      </c>
      <c r="C130" s="10" t="s">
        <v>844</v>
      </c>
      <c r="D130" s="130" t="s">
        <v>245</v>
      </c>
      <c r="E130" s="152" t="s">
        <v>848</v>
      </c>
      <c r="F130" s="153"/>
      <c r="G130" s="11" t="s">
        <v>846</v>
      </c>
      <c r="H130" s="14">
        <v>1.51</v>
      </c>
      <c r="I130" s="121">
        <f t="shared" si="3"/>
        <v>3.02</v>
      </c>
      <c r="J130" s="127"/>
    </row>
    <row r="131" spans="1:10" ht="204" x14ac:dyDescent="0.25">
      <c r="A131" s="126"/>
      <c r="B131" s="119">
        <v>2</v>
      </c>
      <c r="C131" s="10" t="s">
        <v>849</v>
      </c>
      <c r="D131" s="130" t="s">
        <v>112</v>
      </c>
      <c r="E131" s="152" t="s">
        <v>781</v>
      </c>
      <c r="F131" s="153"/>
      <c r="G131" s="11" t="s">
        <v>850</v>
      </c>
      <c r="H131" s="14">
        <v>1.1200000000000001</v>
      </c>
      <c r="I131" s="121">
        <f t="shared" si="3"/>
        <v>2.2400000000000002</v>
      </c>
      <c r="J131" s="127"/>
    </row>
    <row r="132" spans="1:10" ht="204" x14ac:dyDescent="0.25">
      <c r="A132" s="126"/>
      <c r="B132" s="119">
        <v>4</v>
      </c>
      <c r="C132" s="10" t="s">
        <v>849</v>
      </c>
      <c r="D132" s="130" t="s">
        <v>112</v>
      </c>
      <c r="E132" s="152" t="s">
        <v>236</v>
      </c>
      <c r="F132" s="153"/>
      <c r="G132" s="11" t="s">
        <v>850</v>
      </c>
      <c r="H132" s="14">
        <v>1.1599999999999999</v>
      </c>
      <c r="I132" s="121">
        <f t="shared" si="3"/>
        <v>4.6399999999999997</v>
      </c>
      <c r="J132" s="127"/>
    </row>
    <row r="133" spans="1:10" ht="204" x14ac:dyDescent="0.25">
      <c r="A133" s="126"/>
      <c r="B133" s="119">
        <v>4</v>
      </c>
      <c r="C133" s="10" t="s">
        <v>849</v>
      </c>
      <c r="D133" s="130" t="s">
        <v>112</v>
      </c>
      <c r="E133" s="152" t="s">
        <v>237</v>
      </c>
      <c r="F133" s="153"/>
      <c r="G133" s="11" t="s">
        <v>850</v>
      </c>
      <c r="H133" s="14">
        <v>1.1599999999999999</v>
      </c>
      <c r="I133" s="121">
        <f t="shared" si="3"/>
        <v>4.6399999999999997</v>
      </c>
      <c r="J133" s="127"/>
    </row>
    <row r="134" spans="1:10" ht="204" x14ac:dyDescent="0.25">
      <c r="A134" s="126"/>
      <c r="B134" s="119">
        <v>2</v>
      </c>
      <c r="C134" s="10" t="s">
        <v>849</v>
      </c>
      <c r="D134" s="130" t="s">
        <v>112</v>
      </c>
      <c r="E134" s="152" t="s">
        <v>240</v>
      </c>
      <c r="F134" s="153"/>
      <c r="G134" s="11" t="s">
        <v>850</v>
      </c>
      <c r="H134" s="14">
        <v>1.2</v>
      </c>
      <c r="I134" s="121">
        <f t="shared" si="3"/>
        <v>2.4</v>
      </c>
      <c r="J134" s="127"/>
    </row>
    <row r="135" spans="1:10" ht="120" x14ac:dyDescent="0.25">
      <c r="A135" s="126"/>
      <c r="B135" s="119">
        <v>2</v>
      </c>
      <c r="C135" s="10" t="s">
        <v>851</v>
      </c>
      <c r="D135" s="130" t="s">
        <v>852</v>
      </c>
      <c r="E135" s="152" t="s">
        <v>30</v>
      </c>
      <c r="F135" s="153"/>
      <c r="G135" s="11" t="s">
        <v>853</v>
      </c>
      <c r="H135" s="14">
        <v>0.64</v>
      </c>
      <c r="I135" s="121">
        <f t="shared" si="3"/>
        <v>1.28</v>
      </c>
      <c r="J135" s="127"/>
    </row>
    <row r="136" spans="1:10" ht="120" x14ac:dyDescent="0.25">
      <c r="A136" s="126"/>
      <c r="B136" s="119">
        <v>1</v>
      </c>
      <c r="C136" s="10" t="s">
        <v>851</v>
      </c>
      <c r="D136" s="130" t="s">
        <v>852</v>
      </c>
      <c r="E136" s="152" t="s">
        <v>72</v>
      </c>
      <c r="F136" s="153"/>
      <c r="G136" s="11" t="s">
        <v>853</v>
      </c>
      <c r="H136" s="14">
        <v>0.64</v>
      </c>
      <c r="I136" s="121">
        <f t="shared" si="3"/>
        <v>0.64</v>
      </c>
      <c r="J136" s="127"/>
    </row>
    <row r="137" spans="1:10" ht="120" x14ac:dyDescent="0.25">
      <c r="A137" s="126"/>
      <c r="B137" s="119">
        <v>1</v>
      </c>
      <c r="C137" s="10" t="s">
        <v>854</v>
      </c>
      <c r="D137" s="130" t="s">
        <v>30</v>
      </c>
      <c r="E137" s="152"/>
      <c r="F137" s="153"/>
      <c r="G137" s="11" t="s">
        <v>855</v>
      </c>
      <c r="H137" s="14">
        <v>1.29</v>
      </c>
      <c r="I137" s="121">
        <f t="shared" si="3"/>
        <v>1.29</v>
      </c>
      <c r="J137" s="127"/>
    </row>
    <row r="138" spans="1:10" ht="120" x14ac:dyDescent="0.25">
      <c r="A138" s="126"/>
      <c r="B138" s="119">
        <v>1</v>
      </c>
      <c r="C138" s="10" t="s">
        <v>854</v>
      </c>
      <c r="D138" s="130" t="s">
        <v>31</v>
      </c>
      <c r="E138" s="152"/>
      <c r="F138" s="153"/>
      <c r="G138" s="11" t="s">
        <v>855</v>
      </c>
      <c r="H138" s="14">
        <v>1.29</v>
      </c>
      <c r="I138" s="121">
        <f t="shared" si="3"/>
        <v>1.29</v>
      </c>
      <c r="J138" s="127"/>
    </row>
    <row r="139" spans="1:10" ht="240" x14ac:dyDescent="0.25">
      <c r="A139" s="126"/>
      <c r="B139" s="119">
        <v>2</v>
      </c>
      <c r="C139" s="10" t="s">
        <v>856</v>
      </c>
      <c r="D139" s="130" t="s">
        <v>30</v>
      </c>
      <c r="E139" s="152"/>
      <c r="F139" s="153"/>
      <c r="G139" s="11" t="s">
        <v>857</v>
      </c>
      <c r="H139" s="14">
        <v>5.62</v>
      </c>
      <c r="I139" s="121">
        <f t="shared" si="3"/>
        <v>11.24</v>
      </c>
      <c r="J139" s="127"/>
    </row>
    <row r="140" spans="1:10" ht="324" x14ac:dyDescent="0.25">
      <c r="A140" s="126"/>
      <c r="B140" s="119">
        <v>3</v>
      </c>
      <c r="C140" s="10" t="s">
        <v>858</v>
      </c>
      <c r="D140" s="130" t="s">
        <v>859</v>
      </c>
      <c r="E140" s="152"/>
      <c r="F140" s="153"/>
      <c r="G140" s="11" t="s">
        <v>860</v>
      </c>
      <c r="H140" s="14">
        <v>2.59</v>
      </c>
      <c r="I140" s="121">
        <f t="shared" si="3"/>
        <v>7.77</v>
      </c>
      <c r="J140" s="127"/>
    </row>
    <row r="141" spans="1:10" ht="132" x14ac:dyDescent="0.25">
      <c r="A141" s="126"/>
      <c r="B141" s="119">
        <v>4</v>
      </c>
      <c r="C141" s="10" t="s">
        <v>861</v>
      </c>
      <c r="D141" s="130" t="s">
        <v>33</v>
      </c>
      <c r="E141" s="152"/>
      <c r="F141" s="153"/>
      <c r="G141" s="11" t="s">
        <v>862</v>
      </c>
      <c r="H141" s="14">
        <v>1.62</v>
      </c>
      <c r="I141" s="121">
        <f t="shared" si="3"/>
        <v>6.48</v>
      </c>
      <c r="J141" s="127"/>
    </row>
    <row r="142" spans="1:10" ht="132" x14ac:dyDescent="0.25">
      <c r="A142" s="126"/>
      <c r="B142" s="119">
        <v>3</v>
      </c>
      <c r="C142" s="10" t="s">
        <v>861</v>
      </c>
      <c r="D142" s="130" t="s">
        <v>34</v>
      </c>
      <c r="E142" s="152"/>
      <c r="F142" s="153"/>
      <c r="G142" s="11" t="s">
        <v>862</v>
      </c>
      <c r="H142" s="14">
        <v>1.62</v>
      </c>
      <c r="I142" s="121">
        <f t="shared" si="3"/>
        <v>4.8600000000000003</v>
      </c>
      <c r="J142" s="127"/>
    </row>
    <row r="143" spans="1:10" ht="132" x14ac:dyDescent="0.25">
      <c r="A143" s="126"/>
      <c r="B143" s="119">
        <v>5</v>
      </c>
      <c r="C143" s="10" t="s">
        <v>863</v>
      </c>
      <c r="D143" s="130" t="s">
        <v>30</v>
      </c>
      <c r="E143" s="152"/>
      <c r="F143" s="153"/>
      <c r="G143" s="11" t="s">
        <v>864</v>
      </c>
      <c r="H143" s="14">
        <v>2.0499999999999998</v>
      </c>
      <c r="I143" s="121">
        <f t="shared" si="3"/>
        <v>10.25</v>
      </c>
      <c r="J143" s="127"/>
    </row>
    <row r="144" spans="1:10" ht="132" x14ac:dyDescent="0.25">
      <c r="A144" s="126"/>
      <c r="B144" s="119">
        <v>3</v>
      </c>
      <c r="C144" s="10" t="s">
        <v>863</v>
      </c>
      <c r="D144" s="130" t="s">
        <v>31</v>
      </c>
      <c r="E144" s="152"/>
      <c r="F144" s="153"/>
      <c r="G144" s="11" t="s">
        <v>864</v>
      </c>
      <c r="H144" s="14">
        <v>2.0499999999999998</v>
      </c>
      <c r="I144" s="121">
        <f t="shared" si="3"/>
        <v>6.1499999999999995</v>
      </c>
      <c r="J144" s="127"/>
    </row>
    <row r="145" spans="1:10" ht="216" x14ac:dyDescent="0.25">
      <c r="A145" s="126"/>
      <c r="B145" s="120">
        <v>4</v>
      </c>
      <c r="C145" s="12" t="s">
        <v>865</v>
      </c>
      <c r="D145" s="131" t="s">
        <v>245</v>
      </c>
      <c r="E145" s="162" t="s">
        <v>236</v>
      </c>
      <c r="F145" s="163"/>
      <c r="G145" s="13" t="s">
        <v>866</v>
      </c>
      <c r="H145" s="15">
        <v>2.16</v>
      </c>
      <c r="I145" s="122">
        <f t="shared" si="3"/>
        <v>8.64</v>
      </c>
      <c r="J145" s="127"/>
    </row>
  </sheetData>
  <mergeCells count="128">
    <mergeCell ref="E143:F143"/>
    <mergeCell ref="E144:F144"/>
    <mergeCell ref="E145:F145"/>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9"/>
  <sheetViews>
    <sheetView zoomScale="90" zoomScaleNormal="90" workbookViewId="0"/>
  </sheetViews>
  <sheetFormatPr defaultRowHeight="15"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6" t="s">
        <v>139</v>
      </c>
      <c r="C2" s="132"/>
      <c r="D2" s="132"/>
      <c r="E2" s="132"/>
      <c r="F2" s="132"/>
      <c r="G2" s="132"/>
      <c r="H2" s="132"/>
      <c r="I2" s="132"/>
      <c r="J2" s="132"/>
      <c r="K2" s="137" t="s">
        <v>145</v>
      </c>
      <c r="L2" s="127"/>
      <c r="N2">
        <v>314.02999999999992</v>
      </c>
      <c r="O2" t="s">
        <v>188</v>
      </c>
    </row>
    <row r="3" spans="1:15" ht="12.75" customHeight="1" x14ac:dyDescent="0.25">
      <c r="A3" s="126"/>
      <c r="B3" s="133" t="s">
        <v>140</v>
      </c>
      <c r="C3" s="132"/>
      <c r="D3" s="132"/>
      <c r="E3" s="132"/>
      <c r="F3" s="132"/>
      <c r="G3" s="132"/>
      <c r="H3" s="132"/>
      <c r="I3" s="132"/>
      <c r="J3" s="132"/>
      <c r="K3" s="132"/>
      <c r="L3" s="127"/>
      <c r="N3">
        <v>314.02999999999992</v>
      </c>
      <c r="O3" t="s">
        <v>189</v>
      </c>
    </row>
    <row r="4" spans="1:15" ht="12.75" customHeight="1" x14ac:dyDescent="0.25">
      <c r="A4" s="126"/>
      <c r="B4" s="133" t="s">
        <v>141</v>
      </c>
      <c r="C4" s="132"/>
      <c r="D4" s="132"/>
      <c r="E4" s="132"/>
      <c r="F4" s="132"/>
      <c r="G4" s="132"/>
      <c r="H4" s="132"/>
      <c r="I4" s="132"/>
      <c r="J4" s="132"/>
      <c r="K4" s="132"/>
      <c r="L4" s="127"/>
    </row>
    <row r="5" spans="1:15" ht="12.75" customHeight="1" x14ac:dyDescent="0.25">
      <c r="A5" s="126"/>
      <c r="B5" s="133" t="s">
        <v>142</v>
      </c>
      <c r="C5" s="132"/>
      <c r="D5" s="132"/>
      <c r="E5" s="132"/>
      <c r="F5" s="132"/>
      <c r="G5" s="132"/>
      <c r="H5" s="132"/>
      <c r="I5" s="132"/>
      <c r="J5" s="132"/>
      <c r="K5" s="132"/>
      <c r="L5" s="127"/>
    </row>
    <row r="6" spans="1:15" ht="12.75" customHeight="1" x14ac:dyDescent="0.25">
      <c r="A6" s="126"/>
      <c r="B6" s="133" t="s">
        <v>143</v>
      </c>
      <c r="C6" s="132"/>
      <c r="D6" s="132"/>
      <c r="E6" s="132"/>
      <c r="F6" s="132"/>
      <c r="G6" s="132"/>
      <c r="H6" s="132"/>
      <c r="I6" s="132"/>
      <c r="J6" s="132"/>
      <c r="K6" s="132"/>
      <c r="L6" s="127"/>
    </row>
    <row r="7" spans="1:15" ht="12.75" customHeight="1" x14ac:dyDescent="0.25">
      <c r="A7" s="126"/>
      <c r="B7" s="133"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919</v>
      </c>
      <c r="C10" s="132"/>
      <c r="D10" s="132"/>
      <c r="E10" s="132"/>
      <c r="F10" s="127"/>
      <c r="G10" s="128"/>
      <c r="H10" s="128" t="s">
        <v>919</v>
      </c>
      <c r="I10" s="132"/>
      <c r="J10" s="132"/>
      <c r="K10" s="154">
        <f>IF(Invoice!J10&lt;&gt;"",Invoice!J10,"")</f>
        <v>51595</v>
      </c>
      <c r="L10" s="127"/>
    </row>
    <row r="11" spans="1:15" ht="12.75" customHeight="1" x14ac:dyDescent="0.25">
      <c r="A11" s="126"/>
      <c r="B11" s="126" t="s">
        <v>717</v>
      </c>
      <c r="C11" s="132"/>
      <c r="D11" s="132"/>
      <c r="E11" s="132"/>
      <c r="F11" s="127"/>
      <c r="G11" s="128"/>
      <c r="H11" s="128" t="s">
        <v>717</v>
      </c>
      <c r="I11" s="132"/>
      <c r="J11" s="132"/>
      <c r="K11" s="155"/>
      <c r="L11" s="127"/>
    </row>
    <row r="12" spans="1:15" ht="12.75" customHeight="1" x14ac:dyDescent="0.25">
      <c r="A12" s="126"/>
      <c r="B12" s="126" t="s">
        <v>918</v>
      </c>
      <c r="C12" s="132"/>
      <c r="D12" s="132"/>
      <c r="E12" s="132"/>
      <c r="F12" s="127"/>
      <c r="G12" s="128"/>
      <c r="H12" s="128" t="s">
        <v>918</v>
      </c>
      <c r="I12" s="132"/>
      <c r="J12" s="132"/>
      <c r="K12" s="132"/>
      <c r="L12" s="127"/>
    </row>
    <row r="13" spans="1:15" ht="12.75" customHeight="1" x14ac:dyDescent="0.25">
      <c r="A13" s="126"/>
      <c r="B13" s="126" t="s">
        <v>917</v>
      </c>
      <c r="C13" s="132"/>
      <c r="D13" s="132"/>
      <c r="E13" s="132"/>
      <c r="F13" s="127"/>
      <c r="G13" s="128"/>
      <c r="H13" s="128" t="s">
        <v>917</v>
      </c>
      <c r="I13" s="132"/>
      <c r="J13" s="132"/>
      <c r="K13" s="111" t="s">
        <v>16</v>
      </c>
      <c r="L13" s="127"/>
    </row>
    <row r="14" spans="1:15" ht="15" customHeight="1" x14ac:dyDescent="0.25">
      <c r="A14" s="126"/>
      <c r="B14" s="126" t="s">
        <v>720</v>
      </c>
      <c r="C14" s="132"/>
      <c r="D14" s="132"/>
      <c r="E14" s="132"/>
      <c r="F14" s="127"/>
      <c r="G14" s="128"/>
      <c r="H14" s="128" t="s">
        <v>720</v>
      </c>
      <c r="I14" s="132"/>
      <c r="J14" s="132"/>
      <c r="K14" s="156">
        <f>Invoice!J14</f>
        <v>45197</v>
      </c>
      <c r="L14" s="127"/>
    </row>
    <row r="15" spans="1:15" ht="15" customHeight="1" x14ac:dyDescent="0.25">
      <c r="A15" s="126"/>
      <c r="B15" s="6" t="s">
        <v>11</v>
      </c>
      <c r="C15" s="7"/>
      <c r="D15" s="7"/>
      <c r="E15" s="7"/>
      <c r="F15" s="8"/>
      <c r="G15" s="128"/>
      <c r="H15" s="9" t="s">
        <v>11</v>
      </c>
      <c r="I15" s="132"/>
      <c r="J15" s="132"/>
      <c r="K15" s="157"/>
      <c r="L15" s="127"/>
    </row>
    <row r="16" spans="1:15" ht="15" customHeight="1" x14ac:dyDescent="0.25">
      <c r="A16" s="126"/>
      <c r="B16" s="132"/>
      <c r="C16" s="132"/>
      <c r="D16" s="132"/>
      <c r="E16" s="132"/>
      <c r="F16" s="132"/>
      <c r="G16" s="132"/>
      <c r="H16" s="132"/>
      <c r="I16" s="135" t="s">
        <v>147</v>
      </c>
      <c r="J16" s="135" t="s">
        <v>147</v>
      </c>
      <c r="K16" s="141">
        <v>40168</v>
      </c>
      <c r="L16" s="127"/>
    </row>
    <row r="17" spans="1:12" ht="12.75" customHeight="1" x14ac:dyDescent="0.25">
      <c r="A17" s="126"/>
      <c r="B17" s="132" t="s">
        <v>721</v>
      </c>
      <c r="C17" s="132"/>
      <c r="D17" s="132"/>
      <c r="E17" s="132"/>
      <c r="F17" s="132"/>
      <c r="G17" s="132"/>
      <c r="H17" s="132"/>
      <c r="I17" s="135" t="s">
        <v>148</v>
      </c>
      <c r="J17" s="135" t="s">
        <v>148</v>
      </c>
      <c r="K17" s="141" t="str">
        <f>IF(Invoice!J17&lt;&gt;"",Invoice!J17,"")</f>
        <v>Didi</v>
      </c>
      <c r="L17" s="127"/>
    </row>
    <row r="18" spans="1:12" ht="18" customHeight="1" x14ac:dyDescent="0.25">
      <c r="A18" s="126"/>
      <c r="B18" s="132" t="s">
        <v>722</v>
      </c>
      <c r="C18" s="132"/>
      <c r="D18" s="132"/>
      <c r="E18" s="132"/>
      <c r="F18" s="132"/>
      <c r="G18" s="132"/>
      <c r="H18" s="132"/>
      <c r="I18" s="134" t="s">
        <v>264</v>
      </c>
      <c r="J18" s="134" t="s">
        <v>264</v>
      </c>
      <c r="K18" s="116" t="s">
        <v>167</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8" t="s">
        <v>207</v>
      </c>
      <c r="G20" s="159"/>
      <c r="H20" s="112" t="s">
        <v>174</v>
      </c>
      <c r="I20" s="112" t="s">
        <v>208</v>
      </c>
      <c r="J20" s="112" t="s">
        <v>208</v>
      </c>
      <c r="K20" s="112" t="s">
        <v>26</v>
      </c>
      <c r="L20" s="127"/>
    </row>
    <row r="21" spans="1:12" x14ac:dyDescent="0.25">
      <c r="A21" s="126"/>
      <c r="B21" s="117"/>
      <c r="C21" s="117"/>
      <c r="D21" s="117"/>
      <c r="E21" s="118"/>
      <c r="F21" s="160"/>
      <c r="G21" s="161"/>
      <c r="H21" s="150" t="s">
        <v>146</v>
      </c>
      <c r="I21" s="117"/>
      <c r="J21" s="117"/>
      <c r="K21" s="117"/>
      <c r="L21" s="127"/>
    </row>
    <row r="22" spans="1:12" ht="12.75" customHeight="1" x14ac:dyDescent="0.25">
      <c r="A22" s="126"/>
      <c r="B22" s="119">
        <f>'Tax Invoice'!D18</f>
        <v>2</v>
      </c>
      <c r="C22" s="10" t="s">
        <v>723</v>
      </c>
      <c r="D22" s="10" t="s">
        <v>867</v>
      </c>
      <c r="E22" s="130" t="s">
        <v>657</v>
      </c>
      <c r="F22" s="152"/>
      <c r="G22" s="153"/>
      <c r="H22" s="11" t="s">
        <v>724</v>
      </c>
      <c r="I22" s="14">
        <f t="shared" ref="I22:I53" si="0">ROUNDUP(J22*$N$1,2)</f>
        <v>0.27</v>
      </c>
      <c r="J22" s="14">
        <v>0.27</v>
      </c>
      <c r="K22" s="121">
        <f t="shared" ref="K22:K53" si="1">I22*B22</f>
        <v>0.54</v>
      </c>
      <c r="L22" s="127"/>
    </row>
    <row r="23" spans="1:12" ht="12.75" customHeight="1" x14ac:dyDescent="0.25">
      <c r="A23" s="126"/>
      <c r="B23" s="119">
        <f>'Tax Invoice'!D19</f>
        <v>2</v>
      </c>
      <c r="C23" s="10" t="s">
        <v>723</v>
      </c>
      <c r="D23" s="10" t="s">
        <v>868</v>
      </c>
      <c r="E23" s="130" t="s">
        <v>30</v>
      </c>
      <c r="F23" s="152"/>
      <c r="G23" s="153"/>
      <c r="H23" s="11" t="s">
        <v>724</v>
      </c>
      <c r="I23" s="14">
        <f t="shared" si="0"/>
        <v>0.27</v>
      </c>
      <c r="J23" s="14">
        <v>0.27</v>
      </c>
      <c r="K23" s="121">
        <f t="shared" si="1"/>
        <v>0.54</v>
      </c>
      <c r="L23" s="127"/>
    </row>
    <row r="24" spans="1:12" ht="12.75" customHeight="1" x14ac:dyDescent="0.25">
      <c r="A24" s="126"/>
      <c r="B24" s="119">
        <f>'Tax Invoice'!D20</f>
        <v>2</v>
      </c>
      <c r="C24" s="10" t="s">
        <v>723</v>
      </c>
      <c r="D24" s="10" t="s">
        <v>869</v>
      </c>
      <c r="E24" s="130" t="s">
        <v>72</v>
      </c>
      <c r="F24" s="152"/>
      <c r="G24" s="153"/>
      <c r="H24" s="11" t="s">
        <v>724</v>
      </c>
      <c r="I24" s="14">
        <f t="shared" si="0"/>
        <v>0.28999999999999998</v>
      </c>
      <c r="J24" s="14">
        <v>0.28999999999999998</v>
      </c>
      <c r="K24" s="121">
        <f t="shared" si="1"/>
        <v>0.57999999999999996</v>
      </c>
      <c r="L24" s="127"/>
    </row>
    <row r="25" spans="1:12" ht="36" customHeight="1" x14ac:dyDescent="0.25">
      <c r="A25" s="126"/>
      <c r="B25" s="119">
        <f>'Tax Invoice'!D21</f>
        <v>1</v>
      </c>
      <c r="C25" s="10" t="s">
        <v>725</v>
      </c>
      <c r="D25" s="10" t="s">
        <v>725</v>
      </c>
      <c r="E25" s="130" t="s">
        <v>490</v>
      </c>
      <c r="F25" s="152"/>
      <c r="G25" s="153"/>
      <c r="H25" s="11" t="s">
        <v>726</v>
      </c>
      <c r="I25" s="14">
        <f t="shared" si="0"/>
        <v>2.2999999999999998</v>
      </c>
      <c r="J25" s="14">
        <v>2.2999999999999998</v>
      </c>
      <c r="K25" s="121">
        <f t="shared" si="1"/>
        <v>2.2999999999999998</v>
      </c>
      <c r="L25" s="127"/>
    </row>
    <row r="26" spans="1:12" ht="36" customHeight="1" x14ac:dyDescent="0.25">
      <c r="A26" s="126"/>
      <c r="B26" s="119">
        <f>'Tax Invoice'!D22</f>
        <v>1</v>
      </c>
      <c r="C26" s="10" t="s">
        <v>725</v>
      </c>
      <c r="D26" s="10" t="s">
        <v>725</v>
      </c>
      <c r="E26" s="130" t="s">
        <v>727</v>
      </c>
      <c r="F26" s="152"/>
      <c r="G26" s="153"/>
      <c r="H26" s="11" t="s">
        <v>726</v>
      </c>
      <c r="I26" s="14">
        <f t="shared" si="0"/>
        <v>2.2999999999999998</v>
      </c>
      <c r="J26" s="14">
        <v>2.2999999999999998</v>
      </c>
      <c r="K26" s="121">
        <f t="shared" si="1"/>
        <v>2.2999999999999998</v>
      </c>
      <c r="L26" s="127"/>
    </row>
    <row r="27" spans="1:12" ht="24" customHeight="1" x14ac:dyDescent="0.25">
      <c r="A27" s="126"/>
      <c r="B27" s="119">
        <f>'Tax Invoice'!D23</f>
        <v>1</v>
      </c>
      <c r="C27" s="10" t="s">
        <v>728</v>
      </c>
      <c r="D27" s="10" t="s">
        <v>870</v>
      </c>
      <c r="E27" s="130" t="s">
        <v>245</v>
      </c>
      <c r="F27" s="152" t="s">
        <v>31</v>
      </c>
      <c r="G27" s="153"/>
      <c r="H27" s="11" t="s">
        <v>729</v>
      </c>
      <c r="I27" s="14">
        <f t="shared" si="0"/>
        <v>0.55000000000000004</v>
      </c>
      <c r="J27" s="14">
        <v>0.55000000000000004</v>
      </c>
      <c r="K27" s="121">
        <f t="shared" si="1"/>
        <v>0.55000000000000004</v>
      </c>
      <c r="L27" s="127"/>
    </row>
    <row r="28" spans="1:12" ht="24" customHeight="1" x14ac:dyDescent="0.25">
      <c r="A28" s="126"/>
      <c r="B28" s="119">
        <f>'Tax Invoice'!D24</f>
        <v>1</v>
      </c>
      <c r="C28" s="10" t="s">
        <v>728</v>
      </c>
      <c r="D28" s="10" t="s">
        <v>870</v>
      </c>
      <c r="E28" s="130" t="s">
        <v>354</v>
      </c>
      <c r="F28" s="152" t="s">
        <v>31</v>
      </c>
      <c r="G28" s="153"/>
      <c r="H28" s="11" t="s">
        <v>729</v>
      </c>
      <c r="I28" s="14">
        <f t="shared" si="0"/>
        <v>0.55000000000000004</v>
      </c>
      <c r="J28" s="14">
        <v>0.55000000000000004</v>
      </c>
      <c r="K28" s="121">
        <f t="shared" si="1"/>
        <v>0.55000000000000004</v>
      </c>
      <c r="L28" s="127"/>
    </row>
    <row r="29" spans="1:12" ht="24" customHeight="1" x14ac:dyDescent="0.25">
      <c r="A29" s="126"/>
      <c r="B29" s="119">
        <f>'Tax Invoice'!D25</f>
        <v>1</v>
      </c>
      <c r="C29" s="10" t="s">
        <v>728</v>
      </c>
      <c r="D29" s="10" t="s">
        <v>870</v>
      </c>
      <c r="E29" s="130" t="s">
        <v>730</v>
      </c>
      <c r="F29" s="152" t="s">
        <v>31</v>
      </c>
      <c r="G29" s="153"/>
      <c r="H29" s="11" t="s">
        <v>729</v>
      </c>
      <c r="I29" s="14">
        <f t="shared" si="0"/>
        <v>0.55000000000000004</v>
      </c>
      <c r="J29" s="14">
        <v>0.55000000000000004</v>
      </c>
      <c r="K29" s="121">
        <f t="shared" si="1"/>
        <v>0.55000000000000004</v>
      </c>
      <c r="L29" s="127"/>
    </row>
    <row r="30" spans="1:12" ht="24" customHeight="1" x14ac:dyDescent="0.25">
      <c r="A30" s="126"/>
      <c r="B30" s="119">
        <f>'Tax Invoice'!D26</f>
        <v>1</v>
      </c>
      <c r="C30" s="10" t="s">
        <v>728</v>
      </c>
      <c r="D30" s="10" t="s">
        <v>870</v>
      </c>
      <c r="E30" s="130" t="s">
        <v>731</v>
      </c>
      <c r="F30" s="152" t="s">
        <v>31</v>
      </c>
      <c r="G30" s="153"/>
      <c r="H30" s="11" t="s">
        <v>729</v>
      </c>
      <c r="I30" s="14">
        <f t="shared" si="0"/>
        <v>0.55000000000000004</v>
      </c>
      <c r="J30" s="14">
        <v>0.55000000000000004</v>
      </c>
      <c r="K30" s="121">
        <f t="shared" si="1"/>
        <v>0.55000000000000004</v>
      </c>
      <c r="L30" s="127"/>
    </row>
    <row r="31" spans="1:12" ht="24" customHeight="1" x14ac:dyDescent="0.25">
      <c r="A31" s="126"/>
      <c r="B31" s="119">
        <f>'Tax Invoice'!D27</f>
        <v>2</v>
      </c>
      <c r="C31" s="10" t="s">
        <v>732</v>
      </c>
      <c r="D31" s="10" t="s">
        <v>871</v>
      </c>
      <c r="E31" s="130" t="s">
        <v>31</v>
      </c>
      <c r="F31" s="152" t="s">
        <v>245</v>
      </c>
      <c r="G31" s="153"/>
      <c r="H31" s="11" t="s">
        <v>733</v>
      </c>
      <c r="I31" s="14">
        <f t="shared" si="0"/>
        <v>0.7</v>
      </c>
      <c r="J31" s="14">
        <v>0.7</v>
      </c>
      <c r="K31" s="121">
        <f t="shared" si="1"/>
        <v>1.4</v>
      </c>
      <c r="L31" s="127"/>
    </row>
    <row r="32" spans="1:12" ht="36" customHeight="1" x14ac:dyDescent="0.25">
      <c r="A32" s="126"/>
      <c r="B32" s="119">
        <f>'Tax Invoice'!D28</f>
        <v>1</v>
      </c>
      <c r="C32" s="10" t="s">
        <v>734</v>
      </c>
      <c r="D32" s="10" t="s">
        <v>734</v>
      </c>
      <c r="E32" s="130" t="s">
        <v>28</v>
      </c>
      <c r="F32" s="152" t="s">
        <v>308</v>
      </c>
      <c r="G32" s="153"/>
      <c r="H32" s="11" t="s">
        <v>735</v>
      </c>
      <c r="I32" s="14">
        <f t="shared" si="0"/>
        <v>0.81</v>
      </c>
      <c r="J32" s="14">
        <v>0.81</v>
      </c>
      <c r="K32" s="121">
        <f t="shared" si="1"/>
        <v>0.81</v>
      </c>
      <c r="L32" s="127"/>
    </row>
    <row r="33" spans="1:12" ht="36" customHeight="1" x14ac:dyDescent="0.25">
      <c r="A33" s="126"/>
      <c r="B33" s="119">
        <f>'Tax Invoice'!D29</f>
        <v>1</v>
      </c>
      <c r="C33" s="10" t="s">
        <v>734</v>
      </c>
      <c r="D33" s="10" t="s">
        <v>734</v>
      </c>
      <c r="E33" s="130" t="s">
        <v>30</v>
      </c>
      <c r="F33" s="152" t="s">
        <v>218</v>
      </c>
      <c r="G33" s="153"/>
      <c r="H33" s="11" t="s">
        <v>735</v>
      </c>
      <c r="I33" s="14">
        <f t="shared" si="0"/>
        <v>0.81</v>
      </c>
      <c r="J33" s="14">
        <v>0.81</v>
      </c>
      <c r="K33" s="121">
        <f t="shared" si="1"/>
        <v>0.81</v>
      </c>
      <c r="L33" s="127"/>
    </row>
    <row r="34" spans="1:12" ht="36" customHeight="1" x14ac:dyDescent="0.25">
      <c r="A34" s="126"/>
      <c r="B34" s="119">
        <f>'Tax Invoice'!D30</f>
        <v>2</v>
      </c>
      <c r="C34" s="10" t="s">
        <v>736</v>
      </c>
      <c r="D34" s="10" t="s">
        <v>736</v>
      </c>
      <c r="E34" s="130"/>
      <c r="F34" s="152"/>
      <c r="G34" s="153"/>
      <c r="H34" s="11" t="s">
        <v>906</v>
      </c>
      <c r="I34" s="14">
        <f t="shared" si="0"/>
        <v>0.86</v>
      </c>
      <c r="J34" s="14">
        <v>0.86</v>
      </c>
      <c r="K34" s="121">
        <f t="shared" si="1"/>
        <v>1.72</v>
      </c>
      <c r="L34" s="127"/>
    </row>
    <row r="35" spans="1:12" ht="24" customHeight="1" x14ac:dyDescent="0.25">
      <c r="A35" s="126"/>
      <c r="B35" s="119">
        <f>'Tax Invoice'!D31</f>
        <v>1</v>
      </c>
      <c r="C35" s="10" t="s">
        <v>737</v>
      </c>
      <c r="D35" s="10" t="s">
        <v>737</v>
      </c>
      <c r="E35" s="130" t="s">
        <v>30</v>
      </c>
      <c r="F35" s="152" t="s">
        <v>112</v>
      </c>
      <c r="G35" s="153"/>
      <c r="H35" s="11" t="s">
        <v>738</v>
      </c>
      <c r="I35" s="14">
        <f t="shared" si="0"/>
        <v>0.77</v>
      </c>
      <c r="J35" s="14">
        <v>0.77</v>
      </c>
      <c r="K35" s="121">
        <f t="shared" si="1"/>
        <v>0.77</v>
      </c>
      <c r="L35" s="127"/>
    </row>
    <row r="36" spans="1:12" ht="24" customHeight="1" x14ac:dyDescent="0.25">
      <c r="A36" s="126"/>
      <c r="B36" s="119">
        <f>'Tax Invoice'!D32</f>
        <v>1</v>
      </c>
      <c r="C36" s="10" t="s">
        <v>737</v>
      </c>
      <c r="D36" s="10" t="s">
        <v>737</v>
      </c>
      <c r="E36" s="130" t="s">
        <v>30</v>
      </c>
      <c r="F36" s="152" t="s">
        <v>216</v>
      </c>
      <c r="G36" s="153"/>
      <c r="H36" s="11" t="s">
        <v>738</v>
      </c>
      <c r="I36" s="14">
        <f t="shared" si="0"/>
        <v>0.77</v>
      </c>
      <c r="J36" s="14">
        <v>0.77</v>
      </c>
      <c r="K36" s="121">
        <f t="shared" si="1"/>
        <v>0.77</v>
      </c>
      <c r="L36" s="127"/>
    </row>
    <row r="37" spans="1:12" ht="24" customHeight="1" x14ac:dyDescent="0.25">
      <c r="A37" s="126"/>
      <c r="B37" s="119">
        <f>'Tax Invoice'!D33</f>
        <v>1</v>
      </c>
      <c r="C37" s="10" t="s">
        <v>737</v>
      </c>
      <c r="D37" s="10" t="s">
        <v>737</v>
      </c>
      <c r="E37" s="130" t="s">
        <v>30</v>
      </c>
      <c r="F37" s="152" t="s">
        <v>218</v>
      </c>
      <c r="G37" s="153"/>
      <c r="H37" s="11" t="s">
        <v>738</v>
      </c>
      <c r="I37" s="14">
        <f t="shared" si="0"/>
        <v>0.77</v>
      </c>
      <c r="J37" s="14">
        <v>0.77</v>
      </c>
      <c r="K37" s="121">
        <f t="shared" si="1"/>
        <v>0.77</v>
      </c>
      <c r="L37" s="127"/>
    </row>
    <row r="38" spans="1:12" ht="24" customHeight="1" x14ac:dyDescent="0.25">
      <c r="A38" s="126"/>
      <c r="B38" s="119">
        <f>'Tax Invoice'!D34</f>
        <v>1</v>
      </c>
      <c r="C38" s="10" t="s">
        <v>737</v>
      </c>
      <c r="D38" s="10" t="s">
        <v>737</v>
      </c>
      <c r="E38" s="130" t="s">
        <v>30</v>
      </c>
      <c r="F38" s="152" t="s">
        <v>219</v>
      </c>
      <c r="G38" s="153"/>
      <c r="H38" s="11" t="s">
        <v>738</v>
      </c>
      <c r="I38" s="14">
        <f t="shared" si="0"/>
        <v>0.77</v>
      </c>
      <c r="J38" s="14">
        <v>0.77</v>
      </c>
      <c r="K38" s="121">
        <f t="shared" si="1"/>
        <v>0.77</v>
      </c>
      <c r="L38" s="127"/>
    </row>
    <row r="39" spans="1:12" ht="48" customHeight="1" x14ac:dyDescent="0.25">
      <c r="A39" s="126"/>
      <c r="B39" s="119">
        <f>'Tax Invoice'!D35</f>
        <v>1</v>
      </c>
      <c r="C39" s="10" t="s">
        <v>739</v>
      </c>
      <c r="D39" s="10" t="s">
        <v>872</v>
      </c>
      <c r="E39" s="130" t="s">
        <v>213</v>
      </c>
      <c r="F39" s="152" t="s">
        <v>216</v>
      </c>
      <c r="G39" s="153"/>
      <c r="H39" s="11" t="s">
        <v>740</v>
      </c>
      <c r="I39" s="14">
        <f t="shared" si="0"/>
        <v>9.56</v>
      </c>
      <c r="J39" s="14">
        <v>9.56</v>
      </c>
      <c r="K39" s="121">
        <f t="shared" si="1"/>
        <v>9.56</v>
      </c>
      <c r="L39" s="127"/>
    </row>
    <row r="40" spans="1:12" ht="36" customHeight="1" x14ac:dyDescent="0.25">
      <c r="A40" s="126"/>
      <c r="B40" s="119">
        <f>'Tax Invoice'!D36</f>
        <v>1</v>
      </c>
      <c r="C40" s="10" t="s">
        <v>741</v>
      </c>
      <c r="D40" s="10" t="s">
        <v>873</v>
      </c>
      <c r="E40" s="130" t="s">
        <v>742</v>
      </c>
      <c r="F40" s="152" t="s">
        <v>112</v>
      </c>
      <c r="G40" s="153"/>
      <c r="H40" s="11" t="s">
        <v>743</v>
      </c>
      <c r="I40" s="14">
        <f t="shared" si="0"/>
        <v>8.66</v>
      </c>
      <c r="J40" s="14">
        <v>8.66</v>
      </c>
      <c r="K40" s="121">
        <f t="shared" si="1"/>
        <v>8.66</v>
      </c>
      <c r="L40" s="127"/>
    </row>
    <row r="41" spans="1:12" ht="24" customHeight="1" x14ac:dyDescent="0.25">
      <c r="A41" s="126"/>
      <c r="B41" s="119">
        <f>'Tax Invoice'!D37</f>
        <v>1</v>
      </c>
      <c r="C41" s="10" t="s">
        <v>744</v>
      </c>
      <c r="D41" s="10" t="s">
        <v>744</v>
      </c>
      <c r="E41" s="130" t="s">
        <v>30</v>
      </c>
      <c r="F41" s="152" t="s">
        <v>279</v>
      </c>
      <c r="G41" s="153"/>
      <c r="H41" s="11" t="s">
        <v>745</v>
      </c>
      <c r="I41" s="14">
        <f t="shared" si="0"/>
        <v>1.84</v>
      </c>
      <c r="J41" s="14">
        <v>1.84</v>
      </c>
      <c r="K41" s="121">
        <f t="shared" si="1"/>
        <v>1.84</v>
      </c>
      <c r="L41" s="127"/>
    </row>
    <row r="42" spans="1:12" ht="24" customHeight="1" x14ac:dyDescent="0.25">
      <c r="A42" s="126"/>
      <c r="B42" s="119">
        <f>'Tax Invoice'!D38</f>
        <v>1</v>
      </c>
      <c r="C42" s="10" t="s">
        <v>744</v>
      </c>
      <c r="D42" s="10" t="s">
        <v>744</v>
      </c>
      <c r="E42" s="130" t="s">
        <v>30</v>
      </c>
      <c r="F42" s="152" t="s">
        <v>278</v>
      </c>
      <c r="G42" s="153"/>
      <c r="H42" s="11" t="s">
        <v>745</v>
      </c>
      <c r="I42" s="14">
        <f t="shared" si="0"/>
        <v>1.84</v>
      </c>
      <c r="J42" s="14">
        <v>1.84</v>
      </c>
      <c r="K42" s="121">
        <f t="shared" si="1"/>
        <v>1.84</v>
      </c>
      <c r="L42" s="127"/>
    </row>
    <row r="43" spans="1:12" ht="24" customHeight="1" x14ac:dyDescent="0.25">
      <c r="A43" s="126"/>
      <c r="B43" s="119">
        <f>'Tax Invoice'!D39</f>
        <v>1</v>
      </c>
      <c r="C43" s="10" t="s">
        <v>746</v>
      </c>
      <c r="D43" s="10" t="s">
        <v>746</v>
      </c>
      <c r="E43" s="130" t="s">
        <v>115</v>
      </c>
      <c r="F43" s="152"/>
      <c r="G43" s="153"/>
      <c r="H43" s="11" t="s">
        <v>907</v>
      </c>
      <c r="I43" s="14">
        <f t="shared" si="0"/>
        <v>0.16</v>
      </c>
      <c r="J43" s="14">
        <v>0.16</v>
      </c>
      <c r="K43" s="121">
        <f t="shared" si="1"/>
        <v>0.16</v>
      </c>
      <c r="L43" s="127"/>
    </row>
    <row r="44" spans="1:12" ht="24" customHeight="1" x14ac:dyDescent="0.25">
      <c r="A44" s="126"/>
      <c r="B44" s="119">
        <f>'Tax Invoice'!D40</f>
        <v>1</v>
      </c>
      <c r="C44" s="10" t="s">
        <v>746</v>
      </c>
      <c r="D44" s="10" t="s">
        <v>746</v>
      </c>
      <c r="E44" s="130" t="s">
        <v>490</v>
      </c>
      <c r="F44" s="152"/>
      <c r="G44" s="153"/>
      <c r="H44" s="11" t="s">
        <v>907</v>
      </c>
      <c r="I44" s="14">
        <f t="shared" si="0"/>
        <v>0.16</v>
      </c>
      <c r="J44" s="14">
        <v>0.16</v>
      </c>
      <c r="K44" s="121">
        <f t="shared" si="1"/>
        <v>0.16</v>
      </c>
      <c r="L44" s="127"/>
    </row>
    <row r="45" spans="1:12" ht="24" customHeight="1" x14ac:dyDescent="0.25">
      <c r="A45" s="126"/>
      <c r="B45" s="119">
        <f>'Tax Invoice'!D41</f>
        <v>1</v>
      </c>
      <c r="C45" s="10" t="s">
        <v>746</v>
      </c>
      <c r="D45" s="10" t="s">
        <v>746</v>
      </c>
      <c r="E45" s="130" t="s">
        <v>747</v>
      </c>
      <c r="F45" s="152"/>
      <c r="G45" s="153"/>
      <c r="H45" s="11" t="s">
        <v>907</v>
      </c>
      <c r="I45" s="14">
        <f t="shared" si="0"/>
        <v>0.16</v>
      </c>
      <c r="J45" s="14">
        <v>0.16</v>
      </c>
      <c r="K45" s="121">
        <f t="shared" si="1"/>
        <v>0.16</v>
      </c>
      <c r="L45" s="127"/>
    </row>
    <row r="46" spans="1:12" ht="24" customHeight="1" x14ac:dyDescent="0.25">
      <c r="A46" s="126"/>
      <c r="B46" s="119">
        <f>'Tax Invoice'!D42</f>
        <v>1</v>
      </c>
      <c r="C46" s="10" t="s">
        <v>746</v>
      </c>
      <c r="D46" s="10" t="s">
        <v>746</v>
      </c>
      <c r="E46" s="130" t="s">
        <v>748</v>
      </c>
      <c r="F46" s="152"/>
      <c r="G46" s="153"/>
      <c r="H46" s="11" t="s">
        <v>907</v>
      </c>
      <c r="I46" s="14">
        <f t="shared" si="0"/>
        <v>0.16</v>
      </c>
      <c r="J46" s="14">
        <v>0.16</v>
      </c>
      <c r="K46" s="121">
        <f t="shared" si="1"/>
        <v>0.16</v>
      </c>
      <c r="L46" s="127"/>
    </row>
    <row r="47" spans="1:12" ht="24" customHeight="1" x14ac:dyDescent="0.25">
      <c r="A47" s="126"/>
      <c r="B47" s="119">
        <f>'Tax Invoice'!D43</f>
        <v>1</v>
      </c>
      <c r="C47" s="10" t="s">
        <v>746</v>
      </c>
      <c r="D47" s="10" t="s">
        <v>746</v>
      </c>
      <c r="E47" s="130" t="s">
        <v>749</v>
      </c>
      <c r="F47" s="152"/>
      <c r="G47" s="153"/>
      <c r="H47" s="11" t="s">
        <v>907</v>
      </c>
      <c r="I47" s="14">
        <f t="shared" si="0"/>
        <v>0.16</v>
      </c>
      <c r="J47" s="14">
        <v>0.16</v>
      </c>
      <c r="K47" s="121">
        <f t="shared" si="1"/>
        <v>0.16</v>
      </c>
      <c r="L47" s="127"/>
    </row>
    <row r="48" spans="1:12" ht="24" customHeight="1" x14ac:dyDescent="0.25">
      <c r="A48" s="126"/>
      <c r="B48" s="119">
        <f>'Tax Invoice'!D44</f>
        <v>1</v>
      </c>
      <c r="C48" s="10" t="s">
        <v>746</v>
      </c>
      <c r="D48" s="10" t="s">
        <v>746</v>
      </c>
      <c r="E48" s="130" t="s">
        <v>750</v>
      </c>
      <c r="F48" s="152"/>
      <c r="G48" s="153"/>
      <c r="H48" s="11" t="s">
        <v>907</v>
      </c>
      <c r="I48" s="14">
        <f t="shared" si="0"/>
        <v>0.16</v>
      </c>
      <c r="J48" s="14">
        <v>0.16</v>
      </c>
      <c r="K48" s="121">
        <f t="shared" si="1"/>
        <v>0.16</v>
      </c>
      <c r="L48" s="127"/>
    </row>
    <row r="49" spans="1:12" ht="24" customHeight="1" x14ac:dyDescent="0.25">
      <c r="A49" s="126"/>
      <c r="B49" s="119">
        <f>'Tax Invoice'!D45</f>
        <v>1</v>
      </c>
      <c r="C49" s="10" t="s">
        <v>746</v>
      </c>
      <c r="D49" s="10" t="s">
        <v>746</v>
      </c>
      <c r="E49" s="130" t="s">
        <v>639</v>
      </c>
      <c r="F49" s="152"/>
      <c r="G49" s="153"/>
      <c r="H49" s="11" t="s">
        <v>907</v>
      </c>
      <c r="I49" s="14">
        <f t="shared" si="0"/>
        <v>0.16</v>
      </c>
      <c r="J49" s="14">
        <v>0.16</v>
      </c>
      <c r="K49" s="121">
        <f t="shared" si="1"/>
        <v>0.16</v>
      </c>
      <c r="L49" s="127"/>
    </row>
    <row r="50" spans="1:12" ht="24" customHeight="1" x14ac:dyDescent="0.25">
      <c r="A50" s="126"/>
      <c r="B50" s="119">
        <f>'Tax Invoice'!D46</f>
        <v>1</v>
      </c>
      <c r="C50" s="10" t="s">
        <v>751</v>
      </c>
      <c r="D50" s="10" t="s">
        <v>751</v>
      </c>
      <c r="E50" s="130" t="s">
        <v>30</v>
      </c>
      <c r="F50" s="152" t="s">
        <v>245</v>
      </c>
      <c r="G50" s="153"/>
      <c r="H50" s="11" t="s">
        <v>752</v>
      </c>
      <c r="I50" s="14">
        <f t="shared" si="0"/>
        <v>1.46</v>
      </c>
      <c r="J50" s="14">
        <v>1.46</v>
      </c>
      <c r="K50" s="121">
        <f t="shared" si="1"/>
        <v>1.46</v>
      </c>
      <c r="L50" s="127"/>
    </row>
    <row r="51" spans="1:12" ht="24" customHeight="1" x14ac:dyDescent="0.25">
      <c r="A51" s="126"/>
      <c r="B51" s="119">
        <f>'Tax Invoice'!D47</f>
        <v>1</v>
      </c>
      <c r="C51" s="10" t="s">
        <v>751</v>
      </c>
      <c r="D51" s="10" t="s">
        <v>751</v>
      </c>
      <c r="E51" s="130" t="s">
        <v>31</v>
      </c>
      <c r="F51" s="152" t="s">
        <v>753</v>
      </c>
      <c r="G51" s="153"/>
      <c r="H51" s="11" t="s">
        <v>752</v>
      </c>
      <c r="I51" s="14">
        <f t="shared" si="0"/>
        <v>1.46</v>
      </c>
      <c r="J51" s="14">
        <v>1.46</v>
      </c>
      <c r="K51" s="121">
        <f t="shared" si="1"/>
        <v>1.46</v>
      </c>
      <c r="L51" s="127"/>
    </row>
    <row r="52" spans="1:12" ht="36" customHeight="1" x14ac:dyDescent="0.25">
      <c r="A52" s="126"/>
      <c r="B52" s="119">
        <f>'Tax Invoice'!D48</f>
        <v>1</v>
      </c>
      <c r="C52" s="10" t="s">
        <v>754</v>
      </c>
      <c r="D52" s="10" t="s">
        <v>754</v>
      </c>
      <c r="E52" s="130"/>
      <c r="F52" s="152"/>
      <c r="G52" s="153"/>
      <c r="H52" s="11" t="s">
        <v>755</v>
      </c>
      <c r="I52" s="14">
        <f t="shared" si="0"/>
        <v>19.899999999999999</v>
      </c>
      <c r="J52" s="14">
        <v>19.899999999999999</v>
      </c>
      <c r="K52" s="121">
        <f t="shared" si="1"/>
        <v>19.899999999999999</v>
      </c>
      <c r="L52" s="127"/>
    </row>
    <row r="53" spans="1:12" ht="36" customHeight="1" x14ac:dyDescent="0.25">
      <c r="A53" s="126"/>
      <c r="B53" s="119">
        <f>'Tax Invoice'!D49</f>
        <v>1</v>
      </c>
      <c r="C53" s="10" t="s">
        <v>756</v>
      </c>
      <c r="D53" s="10" t="s">
        <v>874</v>
      </c>
      <c r="E53" s="130" t="s">
        <v>757</v>
      </c>
      <c r="F53" s="152" t="s">
        <v>279</v>
      </c>
      <c r="G53" s="153"/>
      <c r="H53" s="11" t="s">
        <v>758</v>
      </c>
      <c r="I53" s="14">
        <f t="shared" si="0"/>
        <v>10.210000000000001</v>
      </c>
      <c r="J53" s="14">
        <v>10.210000000000001</v>
      </c>
      <c r="K53" s="121">
        <f t="shared" si="1"/>
        <v>10.210000000000001</v>
      </c>
      <c r="L53" s="127"/>
    </row>
    <row r="54" spans="1:12" ht="12.75" customHeight="1" x14ac:dyDescent="0.25">
      <c r="A54" s="126"/>
      <c r="B54" s="119">
        <f>'Tax Invoice'!D50</f>
        <v>2</v>
      </c>
      <c r="C54" s="10" t="s">
        <v>759</v>
      </c>
      <c r="D54" s="10" t="s">
        <v>875</v>
      </c>
      <c r="E54" s="130" t="s">
        <v>28</v>
      </c>
      <c r="F54" s="152"/>
      <c r="G54" s="153"/>
      <c r="H54" s="11" t="s">
        <v>760</v>
      </c>
      <c r="I54" s="14">
        <f t="shared" ref="I54:I85" si="2">ROUNDUP(J54*$N$1,2)</f>
        <v>0.74</v>
      </c>
      <c r="J54" s="14">
        <v>0.74</v>
      </c>
      <c r="K54" s="121">
        <f t="shared" ref="K54:K85" si="3">I54*B54</f>
        <v>1.48</v>
      </c>
      <c r="L54" s="127"/>
    </row>
    <row r="55" spans="1:12" ht="12.75" customHeight="1" x14ac:dyDescent="0.25">
      <c r="A55" s="126"/>
      <c r="B55" s="119">
        <f>'Tax Invoice'!D51</f>
        <v>2</v>
      </c>
      <c r="C55" s="10" t="s">
        <v>759</v>
      </c>
      <c r="D55" s="10" t="s">
        <v>876</v>
      </c>
      <c r="E55" s="130" t="s">
        <v>30</v>
      </c>
      <c r="F55" s="152"/>
      <c r="G55" s="153"/>
      <c r="H55" s="11" t="s">
        <v>760</v>
      </c>
      <c r="I55" s="14">
        <f t="shared" si="2"/>
        <v>0.75</v>
      </c>
      <c r="J55" s="14">
        <v>0.75</v>
      </c>
      <c r="K55" s="121">
        <f t="shared" si="3"/>
        <v>1.5</v>
      </c>
      <c r="L55" s="127"/>
    </row>
    <row r="56" spans="1:12" ht="12.75" customHeight="1" x14ac:dyDescent="0.25">
      <c r="A56" s="126"/>
      <c r="B56" s="119">
        <f>'Tax Invoice'!D52</f>
        <v>2</v>
      </c>
      <c r="C56" s="10" t="s">
        <v>761</v>
      </c>
      <c r="D56" s="10" t="s">
        <v>877</v>
      </c>
      <c r="E56" s="130" t="s">
        <v>28</v>
      </c>
      <c r="F56" s="152"/>
      <c r="G56" s="153"/>
      <c r="H56" s="11" t="s">
        <v>762</v>
      </c>
      <c r="I56" s="14">
        <f t="shared" si="2"/>
        <v>0.4</v>
      </c>
      <c r="J56" s="14">
        <v>0.4</v>
      </c>
      <c r="K56" s="121">
        <f t="shared" si="3"/>
        <v>0.8</v>
      </c>
      <c r="L56" s="127"/>
    </row>
    <row r="57" spans="1:12" ht="12.75" customHeight="1" x14ac:dyDescent="0.25">
      <c r="A57" s="126"/>
      <c r="B57" s="119">
        <f>'Tax Invoice'!D53</f>
        <v>2</v>
      </c>
      <c r="C57" s="10" t="s">
        <v>761</v>
      </c>
      <c r="D57" s="10" t="s">
        <v>878</v>
      </c>
      <c r="E57" s="130" t="s">
        <v>657</v>
      </c>
      <c r="F57" s="152"/>
      <c r="G57" s="153"/>
      <c r="H57" s="11" t="s">
        <v>762</v>
      </c>
      <c r="I57" s="14">
        <f t="shared" si="2"/>
        <v>0.43</v>
      </c>
      <c r="J57" s="14">
        <v>0.43</v>
      </c>
      <c r="K57" s="121">
        <f t="shared" si="3"/>
        <v>0.86</v>
      </c>
      <c r="L57" s="127"/>
    </row>
    <row r="58" spans="1:12" ht="24" customHeight="1" x14ac:dyDescent="0.25">
      <c r="A58" s="126"/>
      <c r="B58" s="119">
        <f>'Tax Invoice'!D54</f>
        <v>1</v>
      </c>
      <c r="C58" s="10" t="s">
        <v>763</v>
      </c>
      <c r="D58" s="10" t="s">
        <v>879</v>
      </c>
      <c r="E58" s="130" t="s">
        <v>764</v>
      </c>
      <c r="F58" s="152" t="s">
        <v>218</v>
      </c>
      <c r="G58" s="153"/>
      <c r="H58" s="11" t="s">
        <v>765</v>
      </c>
      <c r="I58" s="14">
        <f t="shared" si="2"/>
        <v>1.65</v>
      </c>
      <c r="J58" s="14">
        <v>1.65</v>
      </c>
      <c r="K58" s="121">
        <f t="shared" si="3"/>
        <v>1.65</v>
      </c>
      <c r="L58" s="127"/>
    </row>
    <row r="59" spans="1:12" ht="24" customHeight="1" x14ac:dyDescent="0.25">
      <c r="A59" s="126"/>
      <c r="B59" s="119">
        <f>'Tax Invoice'!D55</f>
        <v>1</v>
      </c>
      <c r="C59" s="10" t="s">
        <v>763</v>
      </c>
      <c r="D59" s="10" t="s">
        <v>879</v>
      </c>
      <c r="E59" s="130" t="s">
        <v>764</v>
      </c>
      <c r="F59" s="152" t="s">
        <v>274</v>
      </c>
      <c r="G59" s="153"/>
      <c r="H59" s="11" t="s">
        <v>765</v>
      </c>
      <c r="I59" s="14">
        <f t="shared" si="2"/>
        <v>1.65</v>
      </c>
      <c r="J59" s="14">
        <v>1.65</v>
      </c>
      <c r="K59" s="121">
        <f t="shared" si="3"/>
        <v>1.65</v>
      </c>
      <c r="L59" s="127"/>
    </row>
    <row r="60" spans="1:12" ht="36" customHeight="1" x14ac:dyDescent="0.25">
      <c r="A60" s="126"/>
      <c r="B60" s="119">
        <f>'Tax Invoice'!D56</f>
        <v>1</v>
      </c>
      <c r="C60" s="10" t="s">
        <v>766</v>
      </c>
      <c r="D60" s="10" t="s">
        <v>766</v>
      </c>
      <c r="E60" s="130" t="s">
        <v>28</v>
      </c>
      <c r="F60" s="152"/>
      <c r="G60" s="153"/>
      <c r="H60" s="11" t="s">
        <v>908</v>
      </c>
      <c r="I60" s="14">
        <f t="shared" si="2"/>
        <v>20.29</v>
      </c>
      <c r="J60" s="14">
        <v>20.29</v>
      </c>
      <c r="K60" s="121">
        <f t="shared" si="3"/>
        <v>20.29</v>
      </c>
      <c r="L60" s="127"/>
    </row>
    <row r="61" spans="1:12" ht="36" customHeight="1" x14ac:dyDescent="0.25">
      <c r="A61" s="126"/>
      <c r="B61" s="119">
        <f>'Tax Invoice'!D57</f>
        <v>1</v>
      </c>
      <c r="C61" s="10" t="s">
        <v>767</v>
      </c>
      <c r="D61" s="10" t="s">
        <v>767</v>
      </c>
      <c r="E61" s="130"/>
      <c r="F61" s="152"/>
      <c r="G61" s="153"/>
      <c r="H61" s="11" t="s">
        <v>768</v>
      </c>
      <c r="I61" s="14">
        <f t="shared" si="2"/>
        <v>11.21</v>
      </c>
      <c r="J61" s="14">
        <v>11.21</v>
      </c>
      <c r="K61" s="121">
        <f t="shared" si="3"/>
        <v>11.21</v>
      </c>
      <c r="L61" s="127"/>
    </row>
    <row r="62" spans="1:12" ht="36" customHeight="1" x14ac:dyDescent="0.25">
      <c r="A62" s="126"/>
      <c r="B62" s="119">
        <f>'Tax Invoice'!D58</f>
        <v>1</v>
      </c>
      <c r="C62" s="10" t="s">
        <v>769</v>
      </c>
      <c r="D62" s="10" t="s">
        <v>769</v>
      </c>
      <c r="E62" s="130" t="s">
        <v>112</v>
      </c>
      <c r="F62" s="152" t="s">
        <v>28</v>
      </c>
      <c r="G62" s="153"/>
      <c r="H62" s="11" t="s">
        <v>770</v>
      </c>
      <c r="I62" s="14">
        <f t="shared" si="2"/>
        <v>1.55</v>
      </c>
      <c r="J62" s="14">
        <v>1.55</v>
      </c>
      <c r="K62" s="121">
        <f t="shared" si="3"/>
        <v>1.55</v>
      </c>
      <c r="L62" s="127"/>
    </row>
    <row r="63" spans="1:12" ht="24" customHeight="1" x14ac:dyDescent="0.25">
      <c r="A63" s="126"/>
      <c r="B63" s="119">
        <f>'Tax Invoice'!D59</f>
        <v>2</v>
      </c>
      <c r="C63" s="10" t="s">
        <v>771</v>
      </c>
      <c r="D63" s="10" t="s">
        <v>771</v>
      </c>
      <c r="E63" s="130"/>
      <c r="F63" s="152"/>
      <c r="G63" s="153"/>
      <c r="H63" s="11" t="s">
        <v>772</v>
      </c>
      <c r="I63" s="14">
        <f t="shared" si="2"/>
        <v>3.22</v>
      </c>
      <c r="J63" s="14">
        <v>3.22</v>
      </c>
      <c r="K63" s="121">
        <f t="shared" si="3"/>
        <v>6.44</v>
      </c>
      <c r="L63" s="127"/>
    </row>
    <row r="64" spans="1:12" ht="24" customHeight="1" x14ac:dyDescent="0.25">
      <c r="A64" s="126"/>
      <c r="B64" s="119">
        <f>'Tax Invoice'!D60</f>
        <v>2</v>
      </c>
      <c r="C64" s="10" t="s">
        <v>773</v>
      </c>
      <c r="D64" s="10" t="s">
        <v>773</v>
      </c>
      <c r="E64" s="130"/>
      <c r="F64" s="152"/>
      <c r="G64" s="153"/>
      <c r="H64" s="11" t="s">
        <v>909</v>
      </c>
      <c r="I64" s="14">
        <f t="shared" si="2"/>
        <v>0.97</v>
      </c>
      <c r="J64" s="14">
        <v>0.97</v>
      </c>
      <c r="K64" s="121">
        <f t="shared" si="3"/>
        <v>1.94</v>
      </c>
      <c r="L64" s="127"/>
    </row>
    <row r="65" spans="1:12" ht="24" customHeight="1" x14ac:dyDescent="0.25">
      <c r="A65" s="126"/>
      <c r="B65" s="119">
        <f>'Tax Invoice'!D61</f>
        <v>1</v>
      </c>
      <c r="C65" s="10" t="s">
        <v>774</v>
      </c>
      <c r="D65" s="10" t="s">
        <v>774</v>
      </c>
      <c r="E65" s="130" t="s">
        <v>30</v>
      </c>
      <c r="F65" s="152" t="s">
        <v>112</v>
      </c>
      <c r="G65" s="153"/>
      <c r="H65" s="11" t="s">
        <v>775</v>
      </c>
      <c r="I65" s="14">
        <f t="shared" si="2"/>
        <v>0.34</v>
      </c>
      <c r="J65" s="14">
        <v>0.34</v>
      </c>
      <c r="K65" s="121">
        <f t="shared" si="3"/>
        <v>0.34</v>
      </c>
      <c r="L65" s="127"/>
    </row>
    <row r="66" spans="1:12" ht="24" customHeight="1" x14ac:dyDescent="0.25">
      <c r="A66" s="126"/>
      <c r="B66" s="119">
        <f>'Tax Invoice'!D62</f>
        <v>1</v>
      </c>
      <c r="C66" s="10" t="s">
        <v>774</v>
      </c>
      <c r="D66" s="10" t="s">
        <v>774</v>
      </c>
      <c r="E66" s="130" t="s">
        <v>30</v>
      </c>
      <c r="F66" s="152" t="s">
        <v>274</v>
      </c>
      <c r="G66" s="153"/>
      <c r="H66" s="11" t="s">
        <v>775</v>
      </c>
      <c r="I66" s="14">
        <f t="shared" si="2"/>
        <v>0.34</v>
      </c>
      <c r="J66" s="14">
        <v>0.34</v>
      </c>
      <c r="K66" s="121">
        <f t="shared" si="3"/>
        <v>0.34</v>
      </c>
      <c r="L66" s="127"/>
    </row>
    <row r="67" spans="1:12" ht="24" customHeight="1" x14ac:dyDescent="0.25">
      <c r="A67" s="126"/>
      <c r="B67" s="119">
        <f>'Tax Invoice'!D63</f>
        <v>1</v>
      </c>
      <c r="C67" s="10" t="s">
        <v>774</v>
      </c>
      <c r="D67" s="10" t="s">
        <v>774</v>
      </c>
      <c r="E67" s="130" t="s">
        <v>30</v>
      </c>
      <c r="F67" s="152" t="s">
        <v>776</v>
      </c>
      <c r="G67" s="153"/>
      <c r="H67" s="11" t="s">
        <v>775</v>
      </c>
      <c r="I67" s="14">
        <f t="shared" si="2"/>
        <v>0.34</v>
      </c>
      <c r="J67" s="14">
        <v>0.34</v>
      </c>
      <c r="K67" s="121">
        <f t="shared" si="3"/>
        <v>0.34</v>
      </c>
      <c r="L67" s="127"/>
    </row>
    <row r="68" spans="1:12" ht="24" customHeight="1" x14ac:dyDescent="0.25">
      <c r="A68" s="126"/>
      <c r="B68" s="119">
        <f>'Tax Invoice'!D64</f>
        <v>2</v>
      </c>
      <c r="C68" s="10" t="s">
        <v>774</v>
      </c>
      <c r="D68" s="10" t="s">
        <v>774</v>
      </c>
      <c r="E68" s="130" t="s">
        <v>31</v>
      </c>
      <c r="F68" s="152" t="s">
        <v>112</v>
      </c>
      <c r="G68" s="153"/>
      <c r="H68" s="11" t="s">
        <v>775</v>
      </c>
      <c r="I68" s="14">
        <f t="shared" si="2"/>
        <v>0.34</v>
      </c>
      <c r="J68" s="14">
        <v>0.34</v>
      </c>
      <c r="K68" s="121">
        <f t="shared" si="3"/>
        <v>0.68</v>
      </c>
      <c r="L68" s="127"/>
    </row>
    <row r="69" spans="1:12" ht="24" customHeight="1" x14ac:dyDescent="0.25">
      <c r="A69" s="126"/>
      <c r="B69" s="119">
        <f>'Tax Invoice'!D65</f>
        <v>1</v>
      </c>
      <c r="C69" s="10" t="s">
        <v>774</v>
      </c>
      <c r="D69" s="10" t="s">
        <v>774</v>
      </c>
      <c r="E69" s="130" t="s">
        <v>31</v>
      </c>
      <c r="F69" s="152" t="s">
        <v>777</v>
      </c>
      <c r="G69" s="153"/>
      <c r="H69" s="11" t="s">
        <v>775</v>
      </c>
      <c r="I69" s="14">
        <f t="shared" si="2"/>
        <v>0.34</v>
      </c>
      <c r="J69" s="14">
        <v>0.34</v>
      </c>
      <c r="K69" s="121">
        <f t="shared" si="3"/>
        <v>0.34</v>
      </c>
      <c r="L69" s="127"/>
    </row>
    <row r="70" spans="1:12" ht="36" customHeight="1" x14ac:dyDescent="0.25">
      <c r="A70" s="126"/>
      <c r="B70" s="119">
        <f>'Tax Invoice'!D66</f>
        <v>2</v>
      </c>
      <c r="C70" s="10" t="s">
        <v>778</v>
      </c>
      <c r="D70" s="10" t="s">
        <v>880</v>
      </c>
      <c r="E70" s="130" t="s">
        <v>779</v>
      </c>
      <c r="F70" s="152" t="s">
        <v>753</v>
      </c>
      <c r="G70" s="153"/>
      <c r="H70" s="11" t="s">
        <v>780</v>
      </c>
      <c r="I70" s="14">
        <f t="shared" si="2"/>
        <v>1</v>
      </c>
      <c r="J70" s="14">
        <v>1</v>
      </c>
      <c r="K70" s="121">
        <f t="shared" si="3"/>
        <v>2</v>
      </c>
      <c r="L70" s="127"/>
    </row>
    <row r="71" spans="1:12" ht="36" customHeight="1" x14ac:dyDescent="0.25">
      <c r="A71" s="126"/>
      <c r="B71" s="119">
        <f>'Tax Invoice'!D67</f>
        <v>2</v>
      </c>
      <c r="C71" s="10" t="s">
        <v>778</v>
      </c>
      <c r="D71" s="10" t="s">
        <v>880</v>
      </c>
      <c r="E71" s="130" t="s">
        <v>781</v>
      </c>
      <c r="F71" s="152" t="s">
        <v>782</v>
      </c>
      <c r="G71" s="153"/>
      <c r="H71" s="11" t="s">
        <v>780</v>
      </c>
      <c r="I71" s="14">
        <f t="shared" si="2"/>
        <v>1</v>
      </c>
      <c r="J71" s="14">
        <v>1</v>
      </c>
      <c r="K71" s="121">
        <f t="shared" si="3"/>
        <v>2</v>
      </c>
      <c r="L71" s="127"/>
    </row>
    <row r="72" spans="1:12" ht="24" customHeight="1" x14ac:dyDescent="0.25">
      <c r="A72" s="126"/>
      <c r="B72" s="119">
        <f>'Tax Invoice'!D68</f>
        <v>2</v>
      </c>
      <c r="C72" s="10" t="s">
        <v>310</v>
      </c>
      <c r="D72" s="10" t="s">
        <v>310</v>
      </c>
      <c r="E72" s="130" t="s">
        <v>304</v>
      </c>
      <c r="F72" s="152" t="s">
        <v>219</v>
      </c>
      <c r="G72" s="153"/>
      <c r="H72" s="11" t="s">
        <v>312</v>
      </c>
      <c r="I72" s="14">
        <f t="shared" si="2"/>
        <v>0.59</v>
      </c>
      <c r="J72" s="14">
        <v>0.59</v>
      </c>
      <c r="K72" s="121">
        <f t="shared" si="3"/>
        <v>1.18</v>
      </c>
      <c r="L72" s="127"/>
    </row>
    <row r="73" spans="1:12" ht="24" customHeight="1" x14ac:dyDescent="0.25">
      <c r="A73" s="126"/>
      <c r="B73" s="119">
        <f>'Tax Invoice'!D69</f>
        <v>2</v>
      </c>
      <c r="C73" s="10" t="s">
        <v>783</v>
      </c>
      <c r="D73" s="10" t="s">
        <v>783</v>
      </c>
      <c r="E73" s="130" t="s">
        <v>30</v>
      </c>
      <c r="F73" s="152"/>
      <c r="G73" s="153"/>
      <c r="H73" s="11" t="s">
        <v>784</v>
      </c>
      <c r="I73" s="14">
        <f t="shared" si="2"/>
        <v>1.6</v>
      </c>
      <c r="J73" s="14">
        <v>1.6</v>
      </c>
      <c r="K73" s="121">
        <f t="shared" si="3"/>
        <v>3.2</v>
      </c>
      <c r="L73" s="127"/>
    </row>
    <row r="74" spans="1:12" ht="24" customHeight="1" x14ac:dyDescent="0.25">
      <c r="A74" s="126"/>
      <c r="B74" s="119">
        <f>'Tax Invoice'!D70</f>
        <v>1</v>
      </c>
      <c r="C74" s="10" t="s">
        <v>785</v>
      </c>
      <c r="D74" s="10" t="s">
        <v>881</v>
      </c>
      <c r="E74" s="130" t="s">
        <v>641</v>
      </c>
      <c r="F74" s="152" t="s">
        <v>30</v>
      </c>
      <c r="G74" s="153"/>
      <c r="H74" s="11" t="s">
        <v>786</v>
      </c>
      <c r="I74" s="14">
        <f t="shared" si="2"/>
        <v>1.97</v>
      </c>
      <c r="J74" s="14">
        <v>1.97</v>
      </c>
      <c r="K74" s="121">
        <f t="shared" si="3"/>
        <v>1.97</v>
      </c>
      <c r="L74" s="127"/>
    </row>
    <row r="75" spans="1:12" ht="24" customHeight="1" x14ac:dyDescent="0.25">
      <c r="A75" s="126"/>
      <c r="B75" s="119">
        <f>'Tax Invoice'!D71</f>
        <v>1</v>
      </c>
      <c r="C75" s="10" t="s">
        <v>787</v>
      </c>
      <c r="D75" s="10" t="s">
        <v>787</v>
      </c>
      <c r="E75" s="130" t="s">
        <v>30</v>
      </c>
      <c r="F75" s="152" t="s">
        <v>216</v>
      </c>
      <c r="G75" s="153"/>
      <c r="H75" s="11" t="s">
        <v>910</v>
      </c>
      <c r="I75" s="14">
        <f t="shared" si="2"/>
        <v>2.19</v>
      </c>
      <c r="J75" s="14">
        <v>2.19</v>
      </c>
      <c r="K75" s="121">
        <f t="shared" si="3"/>
        <v>2.19</v>
      </c>
      <c r="L75" s="127"/>
    </row>
    <row r="76" spans="1:12" ht="15" customHeight="1" x14ac:dyDescent="0.25">
      <c r="A76" s="126"/>
      <c r="B76" s="119">
        <f>'Tax Invoice'!D72</f>
        <v>1</v>
      </c>
      <c r="C76" s="10" t="s">
        <v>788</v>
      </c>
      <c r="D76" s="10" t="s">
        <v>788</v>
      </c>
      <c r="E76" s="130" t="s">
        <v>30</v>
      </c>
      <c r="F76" s="152"/>
      <c r="G76" s="153"/>
      <c r="H76" s="11" t="s">
        <v>789</v>
      </c>
      <c r="I76" s="14">
        <f t="shared" si="2"/>
        <v>1.67</v>
      </c>
      <c r="J76" s="14">
        <v>1.67</v>
      </c>
      <c r="K76" s="121">
        <f t="shared" si="3"/>
        <v>1.67</v>
      </c>
      <c r="L76" s="127"/>
    </row>
    <row r="77" spans="1:12" ht="35.25" customHeight="1" x14ac:dyDescent="0.25">
      <c r="A77" s="126"/>
      <c r="B77" s="119">
        <f>'Tax Invoice'!D73</f>
        <v>1</v>
      </c>
      <c r="C77" s="10" t="s">
        <v>790</v>
      </c>
      <c r="D77" s="10" t="s">
        <v>790</v>
      </c>
      <c r="E77" s="130" t="s">
        <v>791</v>
      </c>
      <c r="F77" s="152" t="s">
        <v>112</v>
      </c>
      <c r="G77" s="153"/>
      <c r="H77" s="11" t="s">
        <v>792</v>
      </c>
      <c r="I77" s="14">
        <f t="shared" si="2"/>
        <v>0.51</v>
      </c>
      <c r="J77" s="14">
        <v>0.51</v>
      </c>
      <c r="K77" s="121">
        <f t="shared" si="3"/>
        <v>0.51</v>
      </c>
      <c r="L77" s="127"/>
    </row>
    <row r="78" spans="1:12" ht="35.25" customHeight="1" x14ac:dyDescent="0.25">
      <c r="A78" s="126"/>
      <c r="B78" s="119">
        <f>'Tax Invoice'!D74</f>
        <v>1</v>
      </c>
      <c r="C78" s="10" t="s">
        <v>790</v>
      </c>
      <c r="D78" s="10" t="s">
        <v>790</v>
      </c>
      <c r="E78" s="130" t="s">
        <v>791</v>
      </c>
      <c r="F78" s="152" t="s">
        <v>216</v>
      </c>
      <c r="G78" s="153"/>
      <c r="H78" s="11" t="s">
        <v>792</v>
      </c>
      <c r="I78" s="14">
        <f t="shared" si="2"/>
        <v>0.51</v>
      </c>
      <c r="J78" s="14">
        <v>0.51</v>
      </c>
      <c r="K78" s="121">
        <f t="shared" si="3"/>
        <v>0.51</v>
      </c>
      <c r="L78" s="127"/>
    </row>
    <row r="79" spans="1:12" ht="35.25" customHeight="1" x14ac:dyDescent="0.25">
      <c r="A79" s="126"/>
      <c r="B79" s="119">
        <f>'Tax Invoice'!D75</f>
        <v>1</v>
      </c>
      <c r="C79" s="10" t="s">
        <v>790</v>
      </c>
      <c r="D79" s="10" t="s">
        <v>790</v>
      </c>
      <c r="E79" s="130" t="s">
        <v>791</v>
      </c>
      <c r="F79" s="152" t="s">
        <v>218</v>
      </c>
      <c r="G79" s="153"/>
      <c r="H79" s="11" t="s">
        <v>792</v>
      </c>
      <c r="I79" s="14">
        <f t="shared" si="2"/>
        <v>0.51</v>
      </c>
      <c r="J79" s="14">
        <v>0.51</v>
      </c>
      <c r="K79" s="121">
        <f t="shared" si="3"/>
        <v>0.51</v>
      </c>
      <c r="L79" s="127"/>
    </row>
    <row r="80" spans="1:12" ht="35.25" customHeight="1" x14ac:dyDescent="0.25">
      <c r="A80" s="126"/>
      <c r="B80" s="119">
        <f>'Tax Invoice'!D76</f>
        <v>1</v>
      </c>
      <c r="C80" s="10" t="s">
        <v>790</v>
      </c>
      <c r="D80" s="10" t="s">
        <v>790</v>
      </c>
      <c r="E80" s="130" t="s">
        <v>791</v>
      </c>
      <c r="F80" s="152" t="s">
        <v>219</v>
      </c>
      <c r="G80" s="153"/>
      <c r="H80" s="11" t="s">
        <v>792</v>
      </c>
      <c r="I80" s="14">
        <f t="shared" si="2"/>
        <v>0.51</v>
      </c>
      <c r="J80" s="14">
        <v>0.51</v>
      </c>
      <c r="K80" s="121">
        <f t="shared" si="3"/>
        <v>0.51</v>
      </c>
      <c r="L80" s="127"/>
    </row>
    <row r="81" spans="1:12" ht="35.25" customHeight="1" x14ac:dyDescent="0.25">
      <c r="A81" s="126"/>
      <c r="B81" s="119">
        <f>'Tax Invoice'!D77</f>
        <v>1</v>
      </c>
      <c r="C81" s="10" t="s">
        <v>790</v>
      </c>
      <c r="D81" s="10" t="s">
        <v>790</v>
      </c>
      <c r="E81" s="130" t="s">
        <v>791</v>
      </c>
      <c r="F81" s="152" t="s">
        <v>269</v>
      </c>
      <c r="G81" s="153"/>
      <c r="H81" s="11" t="s">
        <v>792</v>
      </c>
      <c r="I81" s="14">
        <f t="shared" si="2"/>
        <v>0.51</v>
      </c>
      <c r="J81" s="14">
        <v>0.51</v>
      </c>
      <c r="K81" s="121">
        <f t="shared" si="3"/>
        <v>0.51</v>
      </c>
      <c r="L81" s="127"/>
    </row>
    <row r="82" spans="1:12" ht="24" customHeight="1" x14ac:dyDescent="0.25">
      <c r="A82" s="126"/>
      <c r="B82" s="119">
        <f>'Tax Invoice'!D78</f>
        <v>4</v>
      </c>
      <c r="C82" s="10" t="s">
        <v>587</v>
      </c>
      <c r="D82" s="10" t="s">
        <v>587</v>
      </c>
      <c r="E82" s="130" t="s">
        <v>279</v>
      </c>
      <c r="F82" s="152"/>
      <c r="G82" s="153"/>
      <c r="H82" s="11" t="s">
        <v>911</v>
      </c>
      <c r="I82" s="14">
        <f t="shared" si="2"/>
        <v>0.62</v>
      </c>
      <c r="J82" s="14">
        <v>0.62</v>
      </c>
      <c r="K82" s="121">
        <f t="shared" si="3"/>
        <v>2.48</v>
      </c>
      <c r="L82" s="127"/>
    </row>
    <row r="83" spans="1:12" ht="24" customHeight="1" x14ac:dyDescent="0.25">
      <c r="A83" s="126"/>
      <c r="B83" s="119">
        <f>'Tax Invoice'!D79</f>
        <v>10</v>
      </c>
      <c r="C83" s="10" t="s">
        <v>121</v>
      </c>
      <c r="D83" s="10" t="s">
        <v>121</v>
      </c>
      <c r="E83" s="130"/>
      <c r="F83" s="152"/>
      <c r="G83" s="153"/>
      <c r="H83" s="11" t="s">
        <v>793</v>
      </c>
      <c r="I83" s="14">
        <f t="shared" si="2"/>
        <v>0.16</v>
      </c>
      <c r="J83" s="14">
        <v>0.16</v>
      </c>
      <c r="K83" s="121">
        <f t="shared" si="3"/>
        <v>1.6</v>
      </c>
      <c r="L83" s="127"/>
    </row>
    <row r="84" spans="1:12" ht="24" customHeight="1" x14ac:dyDescent="0.25">
      <c r="A84" s="126"/>
      <c r="B84" s="119">
        <f>'Tax Invoice'!D80</f>
        <v>5</v>
      </c>
      <c r="C84" s="10" t="s">
        <v>794</v>
      </c>
      <c r="D84" s="10" t="s">
        <v>794</v>
      </c>
      <c r="E84" s="130"/>
      <c r="F84" s="152"/>
      <c r="G84" s="153"/>
      <c r="H84" s="11" t="s">
        <v>795</v>
      </c>
      <c r="I84" s="14">
        <f t="shared" si="2"/>
        <v>0.12</v>
      </c>
      <c r="J84" s="14">
        <v>0.12</v>
      </c>
      <c r="K84" s="121">
        <f t="shared" si="3"/>
        <v>0.6</v>
      </c>
      <c r="L84" s="127"/>
    </row>
    <row r="85" spans="1:12" ht="24" customHeight="1" x14ac:dyDescent="0.25">
      <c r="A85" s="126"/>
      <c r="B85" s="119">
        <f>'Tax Invoice'!D81</f>
        <v>3</v>
      </c>
      <c r="C85" s="10" t="s">
        <v>631</v>
      </c>
      <c r="D85" s="10" t="s">
        <v>631</v>
      </c>
      <c r="E85" s="130" t="s">
        <v>279</v>
      </c>
      <c r="F85" s="152"/>
      <c r="G85" s="153"/>
      <c r="H85" s="11" t="s">
        <v>796</v>
      </c>
      <c r="I85" s="14">
        <f t="shared" si="2"/>
        <v>0.34</v>
      </c>
      <c r="J85" s="14">
        <v>0.34</v>
      </c>
      <c r="K85" s="121">
        <f t="shared" si="3"/>
        <v>1.02</v>
      </c>
      <c r="L85" s="127"/>
    </row>
    <row r="86" spans="1:12" ht="24" customHeight="1" x14ac:dyDescent="0.25">
      <c r="A86" s="126"/>
      <c r="B86" s="119">
        <f>'Tax Invoice'!D82</f>
        <v>3</v>
      </c>
      <c r="C86" s="10" t="s">
        <v>631</v>
      </c>
      <c r="D86" s="10" t="s">
        <v>631</v>
      </c>
      <c r="E86" s="130" t="s">
        <v>679</v>
      </c>
      <c r="F86" s="152"/>
      <c r="G86" s="153"/>
      <c r="H86" s="11" t="s">
        <v>796</v>
      </c>
      <c r="I86" s="14">
        <f t="shared" ref="I86:I117" si="4">ROUNDUP(J86*$N$1,2)</f>
        <v>0.34</v>
      </c>
      <c r="J86" s="14">
        <v>0.34</v>
      </c>
      <c r="K86" s="121">
        <f t="shared" ref="K86:K117" si="5">I86*B86</f>
        <v>1.02</v>
      </c>
      <c r="L86" s="127"/>
    </row>
    <row r="87" spans="1:12" ht="24" customHeight="1" x14ac:dyDescent="0.25">
      <c r="A87" s="126"/>
      <c r="B87" s="119">
        <f>'Tax Invoice'!D83</f>
        <v>3</v>
      </c>
      <c r="C87" s="10" t="s">
        <v>631</v>
      </c>
      <c r="D87" s="10" t="s">
        <v>631</v>
      </c>
      <c r="E87" s="130" t="s">
        <v>277</v>
      </c>
      <c r="F87" s="152"/>
      <c r="G87" s="153"/>
      <c r="H87" s="11" t="s">
        <v>796</v>
      </c>
      <c r="I87" s="14">
        <f t="shared" si="4"/>
        <v>0.34</v>
      </c>
      <c r="J87" s="14">
        <v>0.34</v>
      </c>
      <c r="K87" s="121">
        <f t="shared" si="5"/>
        <v>1.02</v>
      </c>
      <c r="L87" s="127"/>
    </row>
    <row r="88" spans="1:12" ht="24" customHeight="1" x14ac:dyDescent="0.25">
      <c r="A88" s="126"/>
      <c r="B88" s="119">
        <f>'Tax Invoice'!D84</f>
        <v>3</v>
      </c>
      <c r="C88" s="10" t="s">
        <v>631</v>
      </c>
      <c r="D88" s="10" t="s">
        <v>631</v>
      </c>
      <c r="E88" s="130" t="s">
        <v>278</v>
      </c>
      <c r="F88" s="152"/>
      <c r="G88" s="153"/>
      <c r="H88" s="11" t="s">
        <v>796</v>
      </c>
      <c r="I88" s="14">
        <f t="shared" si="4"/>
        <v>0.34</v>
      </c>
      <c r="J88" s="14">
        <v>0.34</v>
      </c>
      <c r="K88" s="121">
        <f t="shared" si="5"/>
        <v>1.02</v>
      </c>
      <c r="L88" s="127"/>
    </row>
    <row r="89" spans="1:12" ht="24" customHeight="1" x14ac:dyDescent="0.25">
      <c r="A89" s="126"/>
      <c r="B89" s="119">
        <f>'Tax Invoice'!D85</f>
        <v>3</v>
      </c>
      <c r="C89" s="10" t="s">
        <v>631</v>
      </c>
      <c r="D89" s="10" t="s">
        <v>631</v>
      </c>
      <c r="E89" s="130" t="s">
        <v>639</v>
      </c>
      <c r="F89" s="152"/>
      <c r="G89" s="153"/>
      <c r="H89" s="11" t="s">
        <v>796</v>
      </c>
      <c r="I89" s="14">
        <f t="shared" si="4"/>
        <v>0.34</v>
      </c>
      <c r="J89" s="14">
        <v>0.34</v>
      </c>
      <c r="K89" s="121">
        <f t="shared" si="5"/>
        <v>1.02</v>
      </c>
      <c r="L89" s="127"/>
    </row>
    <row r="90" spans="1:12" ht="12.75" customHeight="1" x14ac:dyDescent="0.25">
      <c r="A90" s="126"/>
      <c r="B90" s="119">
        <f>'Tax Invoice'!D86</f>
        <v>2</v>
      </c>
      <c r="C90" s="10" t="s">
        <v>797</v>
      </c>
      <c r="D90" s="10" t="s">
        <v>797</v>
      </c>
      <c r="E90" s="130" t="s">
        <v>30</v>
      </c>
      <c r="F90" s="152" t="s">
        <v>279</v>
      </c>
      <c r="G90" s="153"/>
      <c r="H90" s="11" t="s">
        <v>798</v>
      </c>
      <c r="I90" s="14">
        <f t="shared" si="4"/>
        <v>1.81</v>
      </c>
      <c r="J90" s="14">
        <v>1.81</v>
      </c>
      <c r="K90" s="121">
        <f t="shared" si="5"/>
        <v>3.62</v>
      </c>
      <c r="L90" s="127"/>
    </row>
    <row r="91" spans="1:12" ht="12.75" customHeight="1" x14ac:dyDescent="0.25">
      <c r="A91" s="126"/>
      <c r="B91" s="119">
        <f>'Tax Invoice'!D87</f>
        <v>1</v>
      </c>
      <c r="C91" s="10" t="s">
        <v>799</v>
      </c>
      <c r="D91" s="10" t="s">
        <v>799</v>
      </c>
      <c r="E91" s="130" t="s">
        <v>30</v>
      </c>
      <c r="F91" s="152"/>
      <c r="G91" s="153"/>
      <c r="H91" s="11" t="s">
        <v>800</v>
      </c>
      <c r="I91" s="14">
        <f t="shared" si="4"/>
        <v>1.03</v>
      </c>
      <c r="J91" s="14">
        <v>1.03</v>
      </c>
      <c r="K91" s="121">
        <f t="shared" si="5"/>
        <v>1.03</v>
      </c>
      <c r="L91" s="127"/>
    </row>
    <row r="92" spans="1:12" ht="12.75" customHeight="1" x14ac:dyDescent="0.25">
      <c r="A92" s="126"/>
      <c r="B92" s="119">
        <f>'Tax Invoice'!D88</f>
        <v>2</v>
      </c>
      <c r="C92" s="10" t="s">
        <v>799</v>
      </c>
      <c r="D92" s="10" t="s">
        <v>799</v>
      </c>
      <c r="E92" s="130" t="s">
        <v>31</v>
      </c>
      <c r="F92" s="152"/>
      <c r="G92" s="153"/>
      <c r="H92" s="11" t="s">
        <v>800</v>
      </c>
      <c r="I92" s="14">
        <f t="shared" si="4"/>
        <v>1.03</v>
      </c>
      <c r="J92" s="14">
        <v>1.03</v>
      </c>
      <c r="K92" s="121">
        <f t="shared" si="5"/>
        <v>2.06</v>
      </c>
      <c r="L92" s="127"/>
    </row>
    <row r="93" spans="1:12" ht="24" customHeight="1" x14ac:dyDescent="0.25">
      <c r="A93" s="126"/>
      <c r="B93" s="119">
        <f>'Tax Invoice'!D89</f>
        <v>1</v>
      </c>
      <c r="C93" s="10" t="s">
        <v>801</v>
      </c>
      <c r="D93" s="10" t="s">
        <v>882</v>
      </c>
      <c r="E93" s="130" t="s">
        <v>30</v>
      </c>
      <c r="F93" s="152"/>
      <c r="G93" s="153"/>
      <c r="H93" s="11" t="s">
        <v>802</v>
      </c>
      <c r="I93" s="14">
        <f t="shared" si="4"/>
        <v>1.9</v>
      </c>
      <c r="J93" s="14">
        <v>1.9</v>
      </c>
      <c r="K93" s="121">
        <f t="shared" si="5"/>
        <v>1.9</v>
      </c>
      <c r="L93" s="127"/>
    </row>
    <row r="94" spans="1:12" ht="24" customHeight="1" x14ac:dyDescent="0.25">
      <c r="A94" s="126"/>
      <c r="B94" s="119">
        <f>'Tax Invoice'!D90</f>
        <v>1</v>
      </c>
      <c r="C94" s="10" t="s">
        <v>801</v>
      </c>
      <c r="D94" s="10" t="s">
        <v>883</v>
      </c>
      <c r="E94" s="130" t="s">
        <v>31</v>
      </c>
      <c r="F94" s="152"/>
      <c r="G94" s="153"/>
      <c r="H94" s="11" t="s">
        <v>802</v>
      </c>
      <c r="I94" s="14">
        <f t="shared" si="4"/>
        <v>1.9</v>
      </c>
      <c r="J94" s="14">
        <v>1.9</v>
      </c>
      <c r="K94" s="121">
        <f t="shared" si="5"/>
        <v>1.9</v>
      </c>
      <c r="L94" s="127"/>
    </row>
    <row r="95" spans="1:12" ht="24" customHeight="1" x14ac:dyDescent="0.25">
      <c r="A95" s="126"/>
      <c r="B95" s="119">
        <f>'Tax Invoice'!D91</f>
        <v>2</v>
      </c>
      <c r="C95" s="10" t="s">
        <v>803</v>
      </c>
      <c r="D95" s="10" t="s">
        <v>884</v>
      </c>
      <c r="E95" s="130" t="s">
        <v>31</v>
      </c>
      <c r="F95" s="152"/>
      <c r="G95" s="153"/>
      <c r="H95" s="11" t="s">
        <v>804</v>
      </c>
      <c r="I95" s="14">
        <f t="shared" si="4"/>
        <v>1.64</v>
      </c>
      <c r="J95" s="14">
        <v>1.64</v>
      </c>
      <c r="K95" s="121">
        <f t="shared" si="5"/>
        <v>3.28</v>
      </c>
      <c r="L95" s="127"/>
    </row>
    <row r="96" spans="1:12" ht="24" customHeight="1" x14ac:dyDescent="0.25">
      <c r="A96" s="126"/>
      <c r="B96" s="119">
        <f>'Tax Invoice'!D92</f>
        <v>1</v>
      </c>
      <c r="C96" s="10" t="s">
        <v>805</v>
      </c>
      <c r="D96" s="10" t="s">
        <v>885</v>
      </c>
      <c r="E96" s="130" t="s">
        <v>806</v>
      </c>
      <c r="F96" s="152"/>
      <c r="G96" s="153"/>
      <c r="H96" s="11" t="s">
        <v>807</v>
      </c>
      <c r="I96" s="14">
        <f t="shared" si="4"/>
        <v>2.41</v>
      </c>
      <c r="J96" s="14">
        <v>2.41</v>
      </c>
      <c r="K96" s="121">
        <f t="shared" si="5"/>
        <v>2.41</v>
      </c>
      <c r="L96" s="127"/>
    </row>
    <row r="97" spans="1:12" ht="24" customHeight="1" x14ac:dyDescent="0.25">
      <c r="A97" s="126"/>
      <c r="B97" s="119">
        <f>'Tax Invoice'!D93</f>
        <v>1</v>
      </c>
      <c r="C97" s="10" t="s">
        <v>805</v>
      </c>
      <c r="D97" s="10" t="s">
        <v>885</v>
      </c>
      <c r="E97" s="130" t="s">
        <v>808</v>
      </c>
      <c r="F97" s="152"/>
      <c r="G97" s="153"/>
      <c r="H97" s="11" t="s">
        <v>807</v>
      </c>
      <c r="I97" s="14">
        <f t="shared" si="4"/>
        <v>2.41</v>
      </c>
      <c r="J97" s="14">
        <v>2.41</v>
      </c>
      <c r="K97" s="121">
        <f t="shared" si="5"/>
        <v>2.41</v>
      </c>
      <c r="L97" s="127"/>
    </row>
    <row r="98" spans="1:12" ht="25.5" customHeight="1" x14ac:dyDescent="0.25">
      <c r="A98" s="126"/>
      <c r="B98" s="119">
        <f>'Tax Invoice'!D94</f>
        <v>1</v>
      </c>
      <c r="C98" s="10" t="s">
        <v>809</v>
      </c>
      <c r="D98" s="10" t="s">
        <v>886</v>
      </c>
      <c r="E98" s="130" t="s">
        <v>810</v>
      </c>
      <c r="F98" s="152"/>
      <c r="G98" s="153"/>
      <c r="H98" s="11" t="s">
        <v>811</v>
      </c>
      <c r="I98" s="14">
        <f t="shared" si="4"/>
        <v>5.58</v>
      </c>
      <c r="J98" s="14">
        <v>5.58</v>
      </c>
      <c r="K98" s="121">
        <f t="shared" si="5"/>
        <v>5.58</v>
      </c>
      <c r="L98" s="127"/>
    </row>
    <row r="99" spans="1:12" ht="24" customHeight="1" x14ac:dyDescent="0.25">
      <c r="A99" s="126"/>
      <c r="B99" s="119">
        <f>'Tax Invoice'!D95</f>
        <v>1</v>
      </c>
      <c r="C99" s="10" t="s">
        <v>812</v>
      </c>
      <c r="D99" s="10" t="s">
        <v>812</v>
      </c>
      <c r="E99" s="130" t="s">
        <v>813</v>
      </c>
      <c r="F99" s="152" t="s">
        <v>245</v>
      </c>
      <c r="G99" s="153"/>
      <c r="H99" s="11" t="s">
        <v>814</v>
      </c>
      <c r="I99" s="14">
        <f t="shared" si="4"/>
        <v>1.53</v>
      </c>
      <c r="J99" s="14">
        <v>1.53</v>
      </c>
      <c r="K99" s="121">
        <f t="shared" si="5"/>
        <v>1.53</v>
      </c>
      <c r="L99" s="127"/>
    </row>
    <row r="100" spans="1:12" ht="48" customHeight="1" x14ac:dyDescent="0.25">
      <c r="A100" s="126"/>
      <c r="B100" s="119">
        <f>'Tax Invoice'!D96</f>
        <v>2</v>
      </c>
      <c r="C100" s="10" t="s">
        <v>815</v>
      </c>
      <c r="D100" s="10" t="s">
        <v>815</v>
      </c>
      <c r="E100" s="130" t="s">
        <v>112</v>
      </c>
      <c r="F100" s="152"/>
      <c r="G100" s="153"/>
      <c r="H100" s="11" t="s">
        <v>816</v>
      </c>
      <c r="I100" s="14">
        <f t="shared" si="4"/>
        <v>0.68</v>
      </c>
      <c r="J100" s="14">
        <v>0.68</v>
      </c>
      <c r="K100" s="121">
        <f t="shared" si="5"/>
        <v>1.36</v>
      </c>
      <c r="L100" s="127"/>
    </row>
    <row r="101" spans="1:12" ht="48" customHeight="1" x14ac:dyDescent="0.25">
      <c r="A101" s="126"/>
      <c r="B101" s="119">
        <f>'Tax Invoice'!D97</f>
        <v>1</v>
      </c>
      <c r="C101" s="10" t="s">
        <v>815</v>
      </c>
      <c r="D101" s="10" t="s">
        <v>815</v>
      </c>
      <c r="E101" s="130" t="s">
        <v>216</v>
      </c>
      <c r="F101" s="152"/>
      <c r="G101" s="153"/>
      <c r="H101" s="11" t="s">
        <v>816</v>
      </c>
      <c r="I101" s="14">
        <f t="shared" si="4"/>
        <v>0.68</v>
      </c>
      <c r="J101" s="14">
        <v>0.68</v>
      </c>
      <c r="K101" s="121">
        <f t="shared" si="5"/>
        <v>0.68</v>
      </c>
      <c r="L101" s="127"/>
    </row>
    <row r="102" spans="1:12" ht="48" customHeight="1" x14ac:dyDescent="0.25">
      <c r="A102" s="126"/>
      <c r="B102" s="119">
        <f>'Tax Invoice'!D98</f>
        <v>1</v>
      </c>
      <c r="C102" s="10" t="s">
        <v>815</v>
      </c>
      <c r="D102" s="10" t="s">
        <v>815</v>
      </c>
      <c r="E102" s="130" t="s">
        <v>272</v>
      </c>
      <c r="F102" s="152"/>
      <c r="G102" s="153"/>
      <c r="H102" s="11" t="s">
        <v>816</v>
      </c>
      <c r="I102" s="14">
        <f t="shared" si="4"/>
        <v>0.68</v>
      </c>
      <c r="J102" s="14">
        <v>0.68</v>
      </c>
      <c r="K102" s="121">
        <f t="shared" si="5"/>
        <v>0.68</v>
      </c>
      <c r="L102" s="127"/>
    </row>
    <row r="103" spans="1:12" ht="36" customHeight="1" x14ac:dyDescent="0.25">
      <c r="A103" s="126"/>
      <c r="B103" s="119">
        <f>'Tax Invoice'!D99</f>
        <v>2</v>
      </c>
      <c r="C103" s="10" t="s">
        <v>817</v>
      </c>
      <c r="D103" s="10" t="s">
        <v>887</v>
      </c>
      <c r="E103" s="130" t="s">
        <v>781</v>
      </c>
      <c r="F103" s="152" t="s">
        <v>245</v>
      </c>
      <c r="G103" s="153"/>
      <c r="H103" s="11" t="s">
        <v>818</v>
      </c>
      <c r="I103" s="14">
        <f t="shared" si="4"/>
        <v>0.99</v>
      </c>
      <c r="J103" s="14">
        <v>0.99</v>
      </c>
      <c r="K103" s="121">
        <f t="shared" si="5"/>
        <v>1.98</v>
      </c>
      <c r="L103" s="127"/>
    </row>
    <row r="104" spans="1:12" ht="36" customHeight="1" x14ac:dyDescent="0.25">
      <c r="A104" s="126"/>
      <c r="B104" s="119">
        <f>'Tax Invoice'!D100</f>
        <v>2</v>
      </c>
      <c r="C104" s="10" t="s">
        <v>817</v>
      </c>
      <c r="D104" s="10" t="s">
        <v>888</v>
      </c>
      <c r="E104" s="130" t="s">
        <v>234</v>
      </c>
      <c r="F104" s="152" t="s">
        <v>245</v>
      </c>
      <c r="G104" s="153"/>
      <c r="H104" s="11" t="s">
        <v>818</v>
      </c>
      <c r="I104" s="14">
        <f t="shared" si="4"/>
        <v>1.03</v>
      </c>
      <c r="J104" s="14">
        <v>1.03</v>
      </c>
      <c r="K104" s="121">
        <f t="shared" si="5"/>
        <v>2.06</v>
      </c>
      <c r="L104" s="127"/>
    </row>
    <row r="105" spans="1:12" ht="36" customHeight="1" x14ac:dyDescent="0.25">
      <c r="A105" s="126"/>
      <c r="B105" s="119">
        <f>'Tax Invoice'!D101</f>
        <v>2</v>
      </c>
      <c r="C105" s="10" t="s">
        <v>817</v>
      </c>
      <c r="D105" s="10" t="s">
        <v>889</v>
      </c>
      <c r="E105" s="130" t="s">
        <v>237</v>
      </c>
      <c r="F105" s="152" t="s">
        <v>245</v>
      </c>
      <c r="G105" s="153"/>
      <c r="H105" s="11" t="s">
        <v>818</v>
      </c>
      <c r="I105" s="14">
        <f t="shared" si="4"/>
        <v>1.07</v>
      </c>
      <c r="J105" s="14">
        <v>1.07</v>
      </c>
      <c r="K105" s="121">
        <f t="shared" si="5"/>
        <v>2.14</v>
      </c>
      <c r="L105" s="127"/>
    </row>
    <row r="106" spans="1:12" ht="26.25" customHeight="1" x14ac:dyDescent="0.25">
      <c r="A106" s="126"/>
      <c r="B106" s="119">
        <f>'Tax Invoice'!D102</f>
        <v>2</v>
      </c>
      <c r="C106" s="10" t="s">
        <v>819</v>
      </c>
      <c r="D106" s="10" t="s">
        <v>890</v>
      </c>
      <c r="E106" s="130" t="s">
        <v>820</v>
      </c>
      <c r="F106" s="152" t="s">
        <v>641</v>
      </c>
      <c r="G106" s="153"/>
      <c r="H106" s="11" t="s">
        <v>821</v>
      </c>
      <c r="I106" s="14">
        <f t="shared" si="4"/>
        <v>0.77</v>
      </c>
      <c r="J106" s="14">
        <v>0.77</v>
      </c>
      <c r="K106" s="121">
        <f t="shared" si="5"/>
        <v>1.54</v>
      </c>
      <c r="L106" s="127"/>
    </row>
    <row r="107" spans="1:12" ht="26.25" customHeight="1" x14ac:dyDescent="0.25">
      <c r="A107" s="126"/>
      <c r="B107" s="119">
        <f>'Tax Invoice'!D103</f>
        <v>2</v>
      </c>
      <c r="C107" s="10" t="s">
        <v>819</v>
      </c>
      <c r="D107" s="10" t="s">
        <v>891</v>
      </c>
      <c r="E107" s="130" t="s">
        <v>820</v>
      </c>
      <c r="F107" s="152" t="s">
        <v>642</v>
      </c>
      <c r="G107" s="153"/>
      <c r="H107" s="11" t="s">
        <v>821</v>
      </c>
      <c r="I107" s="14">
        <f t="shared" si="4"/>
        <v>0.77</v>
      </c>
      <c r="J107" s="14">
        <v>0.77</v>
      </c>
      <c r="K107" s="121">
        <f t="shared" si="5"/>
        <v>1.54</v>
      </c>
      <c r="L107" s="127"/>
    </row>
    <row r="108" spans="1:12" ht="26.25" customHeight="1" x14ac:dyDescent="0.25">
      <c r="A108" s="126"/>
      <c r="B108" s="119">
        <f>'Tax Invoice'!D104</f>
        <v>2</v>
      </c>
      <c r="C108" s="10" t="s">
        <v>822</v>
      </c>
      <c r="D108" s="10" t="s">
        <v>892</v>
      </c>
      <c r="E108" s="130" t="s">
        <v>779</v>
      </c>
      <c r="F108" s="152" t="s">
        <v>245</v>
      </c>
      <c r="G108" s="153"/>
      <c r="H108" s="11" t="s">
        <v>823</v>
      </c>
      <c r="I108" s="14">
        <f t="shared" si="4"/>
        <v>1.72</v>
      </c>
      <c r="J108" s="14">
        <v>1.72</v>
      </c>
      <c r="K108" s="121">
        <f t="shared" si="5"/>
        <v>3.44</v>
      </c>
      <c r="L108" s="127"/>
    </row>
    <row r="109" spans="1:12" ht="26.25" customHeight="1" x14ac:dyDescent="0.25">
      <c r="A109" s="126"/>
      <c r="B109" s="119">
        <f>'Tax Invoice'!D105</f>
        <v>2</v>
      </c>
      <c r="C109" s="10" t="s">
        <v>822</v>
      </c>
      <c r="D109" s="10" t="s">
        <v>892</v>
      </c>
      <c r="E109" s="130" t="s">
        <v>824</v>
      </c>
      <c r="F109" s="152" t="s">
        <v>782</v>
      </c>
      <c r="G109" s="153"/>
      <c r="H109" s="11" t="s">
        <v>823</v>
      </c>
      <c r="I109" s="14">
        <f t="shared" si="4"/>
        <v>1.72</v>
      </c>
      <c r="J109" s="14">
        <v>1.72</v>
      </c>
      <c r="K109" s="121">
        <f t="shared" si="5"/>
        <v>3.44</v>
      </c>
      <c r="L109" s="127"/>
    </row>
    <row r="110" spans="1:12" ht="36" customHeight="1" x14ac:dyDescent="0.25">
      <c r="A110" s="126"/>
      <c r="B110" s="119">
        <f>'Tax Invoice'!D106</f>
        <v>2</v>
      </c>
      <c r="C110" s="10" t="s">
        <v>825</v>
      </c>
      <c r="D110" s="10" t="s">
        <v>825</v>
      </c>
      <c r="E110" s="130" t="s">
        <v>820</v>
      </c>
      <c r="F110" s="152" t="s">
        <v>245</v>
      </c>
      <c r="G110" s="153"/>
      <c r="H110" s="11" t="s">
        <v>826</v>
      </c>
      <c r="I110" s="14">
        <f t="shared" si="4"/>
        <v>2.99</v>
      </c>
      <c r="J110" s="14">
        <v>2.99</v>
      </c>
      <c r="K110" s="121">
        <f t="shared" si="5"/>
        <v>5.98</v>
      </c>
      <c r="L110" s="127"/>
    </row>
    <row r="111" spans="1:12" ht="36" customHeight="1" x14ac:dyDescent="0.25">
      <c r="A111" s="126"/>
      <c r="B111" s="119">
        <f>'Tax Invoice'!D107</f>
        <v>1</v>
      </c>
      <c r="C111" s="10" t="s">
        <v>827</v>
      </c>
      <c r="D111" s="10" t="s">
        <v>893</v>
      </c>
      <c r="E111" s="130" t="s">
        <v>112</v>
      </c>
      <c r="F111" s="152" t="s">
        <v>828</v>
      </c>
      <c r="G111" s="153"/>
      <c r="H111" s="11" t="s">
        <v>829</v>
      </c>
      <c r="I111" s="14">
        <f t="shared" si="4"/>
        <v>4.96</v>
      </c>
      <c r="J111" s="14">
        <v>4.96</v>
      </c>
      <c r="K111" s="121">
        <f t="shared" si="5"/>
        <v>4.96</v>
      </c>
      <c r="L111" s="127"/>
    </row>
    <row r="112" spans="1:12" ht="24" customHeight="1" x14ac:dyDescent="0.25">
      <c r="A112" s="126"/>
      <c r="B112" s="119">
        <f>'Tax Invoice'!D108</f>
        <v>2</v>
      </c>
      <c r="C112" s="10" t="s">
        <v>830</v>
      </c>
      <c r="D112" s="10" t="s">
        <v>830</v>
      </c>
      <c r="E112" s="130" t="s">
        <v>28</v>
      </c>
      <c r="F112" s="152"/>
      <c r="G112" s="153"/>
      <c r="H112" s="11" t="s">
        <v>831</v>
      </c>
      <c r="I112" s="14">
        <f t="shared" si="4"/>
        <v>0.56999999999999995</v>
      </c>
      <c r="J112" s="14">
        <v>0.56999999999999995</v>
      </c>
      <c r="K112" s="121">
        <f t="shared" si="5"/>
        <v>1.1399999999999999</v>
      </c>
      <c r="L112" s="127"/>
    </row>
    <row r="113" spans="1:12" ht="24" customHeight="1" x14ac:dyDescent="0.25">
      <c r="A113" s="126"/>
      <c r="B113" s="119">
        <f>'Tax Invoice'!D109</f>
        <v>2</v>
      </c>
      <c r="C113" s="10" t="s">
        <v>830</v>
      </c>
      <c r="D113" s="10" t="s">
        <v>830</v>
      </c>
      <c r="E113" s="130" t="s">
        <v>657</v>
      </c>
      <c r="F113" s="152"/>
      <c r="G113" s="153"/>
      <c r="H113" s="11" t="s">
        <v>831</v>
      </c>
      <c r="I113" s="14">
        <f t="shared" si="4"/>
        <v>0.56999999999999995</v>
      </c>
      <c r="J113" s="14">
        <v>0.56999999999999995</v>
      </c>
      <c r="K113" s="121">
        <f t="shared" si="5"/>
        <v>1.1399999999999999</v>
      </c>
      <c r="L113" s="127"/>
    </row>
    <row r="114" spans="1:12" ht="24" customHeight="1" x14ac:dyDescent="0.25">
      <c r="A114" s="126"/>
      <c r="B114" s="119">
        <f>'Tax Invoice'!D110</f>
        <v>2</v>
      </c>
      <c r="C114" s="10" t="s">
        <v>830</v>
      </c>
      <c r="D114" s="10" t="s">
        <v>830</v>
      </c>
      <c r="E114" s="130" t="s">
        <v>30</v>
      </c>
      <c r="F114" s="152"/>
      <c r="G114" s="153"/>
      <c r="H114" s="11" t="s">
        <v>831</v>
      </c>
      <c r="I114" s="14">
        <f t="shared" si="4"/>
        <v>0.56999999999999995</v>
      </c>
      <c r="J114" s="14">
        <v>0.56999999999999995</v>
      </c>
      <c r="K114" s="121">
        <f t="shared" si="5"/>
        <v>1.1399999999999999</v>
      </c>
      <c r="L114" s="127"/>
    </row>
    <row r="115" spans="1:12" ht="24" customHeight="1" x14ac:dyDescent="0.25">
      <c r="A115" s="126"/>
      <c r="B115" s="119">
        <f>'Tax Invoice'!D111</f>
        <v>4</v>
      </c>
      <c r="C115" s="10" t="s">
        <v>832</v>
      </c>
      <c r="D115" s="10" t="s">
        <v>832</v>
      </c>
      <c r="E115" s="130" t="s">
        <v>33</v>
      </c>
      <c r="F115" s="152"/>
      <c r="G115" s="153"/>
      <c r="H115" s="11" t="s">
        <v>833</v>
      </c>
      <c r="I115" s="14">
        <f t="shared" si="4"/>
        <v>0.6</v>
      </c>
      <c r="J115" s="14">
        <v>0.6</v>
      </c>
      <c r="K115" s="121">
        <f t="shared" si="5"/>
        <v>2.4</v>
      </c>
      <c r="L115" s="127"/>
    </row>
    <row r="116" spans="1:12" ht="27.75" customHeight="1" x14ac:dyDescent="0.25">
      <c r="A116" s="126"/>
      <c r="B116" s="119">
        <f>'Tax Invoice'!D112</f>
        <v>1</v>
      </c>
      <c r="C116" s="10" t="s">
        <v>834</v>
      </c>
      <c r="D116" s="10" t="s">
        <v>834</v>
      </c>
      <c r="E116" s="130" t="s">
        <v>31</v>
      </c>
      <c r="F116" s="152" t="s">
        <v>835</v>
      </c>
      <c r="G116" s="153"/>
      <c r="H116" s="11" t="s">
        <v>912</v>
      </c>
      <c r="I116" s="14">
        <f t="shared" si="4"/>
        <v>1.1200000000000001</v>
      </c>
      <c r="J116" s="14">
        <v>1.1200000000000001</v>
      </c>
      <c r="K116" s="121">
        <f t="shared" si="5"/>
        <v>1.1200000000000001</v>
      </c>
      <c r="L116" s="127"/>
    </row>
    <row r="117" spans="1:12" ht="27.75" customHeight="1" x14ac:dyDescent="0.25">
      <c r="A117" s="126"/>
      <c r="B117" s="119">
        <f>'Tax Invoice'!D113</f>
        <v>1</v>
      </c>
      <c r="C117" s="10" t="s">
        <v>834</v>
      </c>
      <c r="D117" s="10" t="s">
        <v>834</v>
      </c>
      <c r="E117" s="130" t="s">
        <v>32</v>
      </c>
      <c r="F117" s="152" t="s">
        <v>112</v>
      </c>
      <c r="G117" s="153"/>
      <c r="H117" s="11" t="s">
        <v>912</v>
      </c>
      <c r="I117" s="14">
        <f t="shared" si="4"/>
        <v>1.1200000000000001</v>
      </c>
      <c r="J117" s="14">
        <v>1.1200000000000001</v>
      </c>
      <c r="K117" s="121">
        <f t="shared" si="5"/>
        <v>1.1200000000000001</v>
      </c>
      <c r="L117" s="127"/>
    </row>
    <row r="118" spans="1:12" ht="24" customHeight="1" x14ac:dyDescent="0.25">
      <c r="A118" s="126"/>
      <c r="B118" s="119">
        <f>'Tax Invoice'!D114</f>
        <v>2</v>
      </c>
      <c r="C118" s="10" t="s">
        <v>836</v>
      </c>
      <c r="D118" s="10" t="s">
        <v>836</v>
      </c>
      <c r="E118" s="130" t="s">
        <v>30</v>
      </c>
      <c r="F118" s="152"/>
      <c r="G118" s="153"/>
      <c r="H118" s="11" t="s">
        <v>837</v>
      </c>
      <c r="I118" s="14">
        <f t="shared" ref="I118:I145" si="6">ROUNDUP(J118*$N$1,2)</f>
        <v>0.6</v>
      </c>
      <c r="J118" s="14">
        <v>0.6</v>
      </c>
      <c r="K118" s="121">
        <f t="shared" ref="K118:K145" si="7">I118*B118</f>
        <v>1.2</v>
      </c>
      <c r="L118" s="127"/>
    </row>
    <row r="119" spans="1:12" ht="24" customHeight="1" x14ac:dyDescent="0.25">
      <c r="A119" s="126"/>
      <c r="B119" s="119">
        <f>'Tax Invoice'!D115</f>
        <v>2</v>
      </c>
      <c r="C119" s="10" t="s">
        <v>80</v>
      </c>
      <c r="D119" s="10" t="s">
        <v>80</v>
      </c>
      <c r="E119" s="130" t="s">
        <v>32</v>
      </c>
      <c r="F119" s="152"/>
      <c r="G119" s="153"/>
      <c r="H119" s="11" t="s">
        <v>654</v>
      </c>
      <c r="I119" s="14">
        <f t="shared" si="6"/>
        <v>0.64</v>
      </c>
      <c r="J119" s="14">
        <v>0.64</v>
      </c>
      <c r="K119" s="121">
        <f t="shared" si="7"/>
        <v>1.28</v>
      </c>
      <c r="L119" s="127"/>
    </row>
    <row r="120" spans="1:12" ht="24" customHeight="1" x14ac:dyDescent="0.25">
      <c r="A120" s="126"/>
      <c r="B120" s="119">
        <f>'Tax Invoice'!D116</f>
        <v>3</v>
      </c>
      <c r="C120" s="10" t="s">
        <v>80</v>
      </c>
      <c r="D120" s="10" t="s">
        <v>80</v>
      </c>
      <c r="E120" s="130" t="s">
        <v>33</v>
      </c>
      <c r="F120" s="152"/>
      <c r="G120" s="153"/>
      <c r="H120" s="11" t="s">
        <v>654</v>
      </c>
      <c r="I120" s="14">
        <f t="shared" si="6"/>
        <v>0.64</v>
      </c>
      <c r="J120" s="14">
        <v>0.64</v>
      </c>
      <c r="K120" s="121">
        <f t="shared" si="7"/>
        <v>1.92</v>
      </c>
      <c r="L120" s="127"/>
    </row>
    <row r="121" spans="1:12" ht="24" customHeight="1" x14ac:dyDescent="0.25">
      <c r="A121" s="126"/>
      <c r="B121" s="119">
        <f>'Tax Invoice'!D117</f>
        <v>2</v>
      </c>
      <c r="C121" s="10" t="s">
        <v>838</v>
      </c>
      <c r="D121" s="10" t="s">
        <v>838</v>
      </c>
      <c r="E121" s="130" t="s">
        <v>279</v>
      </c>
      <c r="F121" s="152" t="s">
        <v>31</v>
      </c>
      <c r="G121" s="153"/>
      <c r="H121" s="11" t="s">
        <v>839</v>
      </c>
      <c r="I121" s="14">
        <f t="shared" si="6"/>
        <v>0.94</v>
      </c>
      <c r="J121" s="14">
        <v>0.94</v>
      </c>
      <c r="K121" s="121">
        <f t="shared" si="7"/>
        <v>1.88</v>
      </c>
      <c r="L121" s="127"/>
    </row>
    <row r="122" spans="1:12" ht="24" customHeight="1" x14ac:dyDescent="0.25">
      <c r="A122" s="126"/>
      <c r="B122" s="119">
        <f>'Tax Invoice'!D118</f>
        <v>2</v>
      </c>
      <c r="C122" s="10" t="s">
        <v>838</v>
      </c>
      <c r="D122" s="10" t="s">
        <v>838</v>
      </c>
      <c r="E122" s="130" t="s">
        <v>277</v>
      </c>
      <c r="F122" s="152" t="s">
        <v>31</v>
      </c>
      <c r="G122" s="153"/>
      <c r="H122" s="11" t="s">
        <v>839</v>
      </c>
      <c r="I122" s="14">
        <f t="shared" si="6"/>
        <v>0.94</v>
      </c>
      <c r="J122" s="14">
        <v>0.94</v>
      </c>
      <c r="K122" s="121">
        <f t="shared" si="7"/>
        <v>1.88</v>
      </c>
      <c r="L122" s="127"/>
    </row>
    <row r="123" spans="1:12" ht="36" customHeight="1" x14ac:dyDescent="0.25">
      <c r="A123" s="126"/>
      <c r="B123" s="119">
        <f>'Tax Invoice'!D119</f>
        <v>2</v>
      </c>
      <c r="C123" s="10" t="s">
        <v>840</v>
      </c>
      <c r="D123" s="10" t="s">
        <v>894</v>
      </c>
      <c r="E123" s="130" t="s">
        <v>578</v>
      </c>
      <c r="F123" s="152"/>
      <c r="G123" s="153"/>
      <c r="H123" s="11" t="s">
        <v>841</v>
      </c>
      <c r="I123" s="14">
        <f t="shared" si="6"/>
        <v>1.29</v>
      </c>
      <c r="J123" s="14">
        <v>1.29</v>
      </c>
      <c r="K123" s="121">
        <f t="shared" si="7"/>
        <v>2.58</v>
      </c>
      <c r="L123" s="127"/>
    </row>
    <row r="124" spans="1:12" ht="36" customHeight="1" x14ac:dyDescent="0.25">
      <c r="A124" s="126"/>
      <c r="B124" s="119">
        <f>'Tax Invoice'!D120</f>
        <v>2</v>
      </c>
      <c r="C124" s="10" t="s">
        <v>840</v>
      </c>
      <c r="D124" s="10" t="s">
        <v>895</v>
      </c>
      <c r="E124" s="130" t="s">
        <v>764</v>
      </c>
      <c r="F124" s="152"/>
      <c r="G124" s="153"/>
      <c r="H124" s="11" t="s">
        <v>841</v>
      </c>
      <c r="I124" s="14">
        <f t="shared" si="6"/>
        <v>1.69</v>
      </c>
      <c r="J124" s="14">
        <v>1.69</v>
      </c>
      <c r="K124" s="121">
        <f t="shared" si="7"/>
        <v>3.38</v>
      </c>
      <c r="L124" s="127"/>
    </row>
    <row r="125" spans="1:12" ht="13.5" customHeight="1" x14ac:dyDescent="0.25">
      <c r="A125" s="126"/>
      <c r="B125" s="119">
        <f>'Tax Invoice'!D121</f>
        <v>2</v>
      </c>
      <c r="C125" s="10" t="s">
        <v>842</v>
      </c>
      <c r="D125" s="10" t="s">
        <v>842</v>
      </c>
      <c r="E125" s="130" t="s">
        <v>30</v>
      </c>
      <c r="F125" s="152"/>
      <c r="G125" s="153"/>
      <c r="H125" s="11" t="s">
        <v>843</v>
      </c>
      <c r="I125" s="14">
        <f t="shared" si="6"/>
        <v>0.56999999999999995</v>
      </c>
      <c r="J125" s="14">
        <v>0.56999999999999995</v>
      </c>
      <c r="K125" s="121">
        <f t="shared" si="7"/>
        <v>1.1399999999999999</v>
      </c>
      <c r="L125" s="127"/>
    </row>
    <row r="126" spans="1:12" ht="13.5" customHeight="1" x14ac:dyDescent="0.25">
      <c r="A126" s="126"/>
      <c r="B126" s="119">
        <f>'Tax Invoice'!D122</f>
        <v>2</v>
      </c>
      <c r="C126" s="10" t="s">
        <v>842</v>
      </c>
      <c r="D126" s="10" t="s">
        <v>842</v>
      </c>
      <c r="E126" s="130" t="s">
        <v>31</v>
      </c>
      <c r="F126" s="152"/>
      <c r="G126" s="153"/>
      <c r="H126" s="11" t="s">
        <v>843</v>
      </c>
      <c r="I126" s="14">
        <f t="shared" si="6"/>
        <v>0.56999999999999995</v>
      </c>
      <c r="J126" s="14">
        <v>0.56999999999999995</v>
      </c>
      <c r="K126" s="121">
        <f t="shared" si="7"/>
        <v>1.1399999999999999</v>
      </c>
      <c r="L126" s="127"/>
    </row>
    <row r="127" spans="1:12" ht="13.5" customHeight="1" x14ac:dyDescent="0.25">
      <c r="A127" s="126"/>
      <c r="B127" s="119">
        <f>'Tax Invoice'!D123</f>
        <v>2</v>
      </c>
      <c r="C127" s="10" t="s">
        <v>842</v>
      </c>
      <c r="D127" s="10" t="s">
        <v>842</v>
      </c>
      <c r="E127" s="130" t="s">
        <v>95</v>
      </c>
      <c r="F127" s="152"/>
      <c r="G127" s="153"/>
      <c r="H127" s="11" t="s">
        <v>843</v>
      </c>
      <c r="I127" s="14">
        <f t="shared" si="6"/>
        <v>0.56999999999999995</v>
      </c>
      <c r="J127" s="14">
        <v>0.56999999999999995</v>
      </c>
      <c r="K127" s="121">
        <f t="shared" si="7"/>
        <v>1.1399999999999999</v>
      </c>
      <c r="L127" s="127"/>
    </row>
    <row r="128" spans="1:12" ht="26.25" customHeight="1" x14ac:dyDescent="0.25">
      <c r="A128" s="126"/>
      <c r="B128" s="119">
        <f>'Tax Invoice'!D124</f>
        <v>2</v>
      </c>
      <c r="C128" s="10" t="s">
        <v>844</v>
      </c>
      <c r="D128" s="10" t="s">
        <v>896</v>
      </c>
      <c r="E128" s="130" t="s">
        <v>245</v>
      </c>
      <c r="F128" s="152" t="s">
        <v>845</v>
      </c>
      <c r="G128" s="153"/>
      <c r="H128" s="11" t="s">
        <v>846</v>
      </c>
      <c r="I128" s="14">
        <f t="shared" si="6"/>
        <v>1.43</v>
      </c>
      <c r="J128" s="14">
        <v>1.43</v>
      </c>
      <c r="K128" s="121">
        <f t="shared" si="7"/>
        <v>2.86</v>
      </c>
      <c r="L128" s="127"/>
    </row>
    <row r="129" spans="1:12" ht="26.25" customHeight="1" x14ac:dyDescent="0.25">
      <c r="A129" s="126"/>
      <c r="B129" s="119">
        <f>'Tax Invoice'!D125</f>
        <v>2</v>
      </c>
      <c r="C129" s="10" t="s">
        <v>844</v>
      </c>
      <c r="D129" s="10" t="s">
        <v>897</v>
      </c>
      <c r="E129" s="130" t="s">
        <v>245</v>
      </c>
      <c r="F129" s="152" t="s">
        <v>847</v>
      </c>
      <c r="G129" s="153"/>
      <c r="H129" s="11" t="s">
        <v>846</v>
      </c>
      <c r="I129" s="14">
        <f t="shared" si="6"/>
        <v>1.47</v>
      </c>
      <c r="J129" s="14">
        <v>1.47</v>
      </c>
      <c r="K129" s="121">
        <f t="shared" si="7"/>
        <v>2.94</v>
      </c>
      <c r="L129" s="127"/>
    </row>
    <row r="130" spans="1:12" ht="26.25" customHeight="1" x14ac:dyDescent="0.25">
      <c r="A130" s="126"/>
      <c r="B130" s="119">
        <f>'Tax Invoice'!D126</f>
        <v>2</v>
      </c>
      <c r="C130" s="10" t="s">
        <v>844</v>
      </c>
      <c r="D130" s="10" t="s">
        <v>898</v>
      </c>
      <c r="E130" s="130" t="s">
        <v>245</v>
      </c>
      <c r="F130" s="152" t="s">
        <v>848</v>
      </c>
      <c r="G130" s="153"/>
      <c r="H130" s="11" t="s">
        <v>846</v>
      </c>
      <c r="I130" s="14">
        <f t="shared" si="6"/>
        <v>1.51</v>
      </c>
      <c r="J130" s="14">
        <v>1.51</v>
      </c>
      <c r="K130" s="121">
        <f t="shared" si="7"/>
        <v>3.02</v>
      </c>
      <c r="L130" s="127"/>
    </row>
    <row r="131" spans="1:12" ht="36" customHeight="1" x14ac:dyDescent="0.25">
      <c r="A131" s="126"/>
      <c r="B131" s="119">
        <f>'Tax Invoice'!D127</f>
        <v>2</v>
      </c>
      <c r="C131" s="10" t="s">
        <v>849</v>
      </c>
      <c r="D131" s="10" t="s">
        <v>899</v>
      </c>
      <c r="E131" s="130" t="s">
        <v>112</v>
      </c>
      <c r="F131" s="152" t="s">
        <v>781</v>
      </c>
      <c r="G131" s="153"/>
      <c r="H131" s="11" t="s">
        <v>850</v>
      </c>
      <c r="I131" s="14">
        <f t="shared" si="6"/>
        <v>1.1200000000000001</v>
      </c>
      <c r="J131" s="14">
        <v>1.1200000000000001</v>
      </c>
      <c r="K131" s="121">
        <f t="shared" si="7"/>
        <v>2.2400000000000002</v>
      </c>
      <c r="L131" s="127"/>
    </row>
    <row r="132" spans="1:12" ht="36" customHeight="1" x14ac:dyDescent="0.25">
      <c r="A132" s="126"/>
      <c r="B132" s="119">
        <f>'Tax Invoice'!D128</f>
        <v>4</v>
      </c>
      <c r="C132" s="10" t="s">
        <v>849</v>
      </c>
      <c r="D132" s="10" t="s">
        <v>900</v>
      </c>
      <c r="E132" s="130" t="s">
        <v>112</v>
      </c>
      <c r="F132" s="152" t="s">
        <v>236</v>
      </c>
      <c r="G132" s="153"/>
      <c r="H132" s="11" t="s">
        <v>850</v>
      </c>
      <c r="I132" s="14">
        <f t="shared" si="6"/>
        <v>1.1599999999999999</v>
      </c>
      <c r="J132" s="14">
        <v>1.1599999999999999</v>
      </c>
      <c r="K132" s="121">
        <f t="shared" si="7"/>
        <v>4.6399999999999997</v>
      </c>
      <c r="L132" s="127"/>
    </row>
    <row r="133" spans="1:12" ht="36" customHeight="1" x14ac:dyDescent="0.25">
      <c r="A133" s="126"/>
      <c r="B133" s="119">
        <f>'Tax Invoice'!D129</f>
        <v>4</v>
      </c>
      <c r="C133" s="10" t="s">
        <v>849</v>
      </c>
      <c r="D133" s="10" t="s">
        <v>900</v>
      </c>
      <c r="E133" s="130" t="s">
        <v>112</v>
      </c>
      <c r="F133" s="152" t="s">
        <v>237</v>
      </c>
      <c r="G133" s="153"/>
      <c r="H133" s="11" t="s">
        <v>850</v>
      </c>
      <c r="I133" s="14">
        <f t="shared" si="6"/>
        <v>1.1599999999999999</v>
      </c>
      <c r="J133" s="14">
        <v>1.1599999999999999</v>
      </c>
      <c r="K133" s="121">
        <f t="shared" si="7"/>
        <v>4.6399999999999997</v>
      </c>
      <c r="L133" s="127"/>
    </row>
    <row r="134" spans="1:12" ht="36" customHeight="1" x14ac:dyDescent="0.25">
      <c r="A134" s="126"/>
      <c r="B134" s="119">
        <f>'Tax Invoice'!D130</f>
        <v>2</v>
      </c>
      <c r="C134" s="10" t="s">
        <v>849</v>
      </c>
      <c r="D134" s="10" t="s">
        <v>901</v>
      </c>
      <c r="E134" s="130" t="s">
        <v>112</v>
      </c>
      <c r="F134" s="152" t="s">
        <v>240</v>
      </c>
      <c r="G134" s="153"/>
      <c r="H134" s="11" t="s">
        <v>850</v>
      </c>
      <c r="I134" s="14">
        <f t="shared" si="6"/>
        <v>1.2</v>
      </c>
      <c r="J134" s="14">
        <v>1.2</v>
      </c>
      <c r="K134" s="121">
        <f t="shared" si="7"/>
        <v>2.4</v>
      </c>
      <c r="L134" s="127"/>
    </row>
    <row r="135" spans="1:12" ht="24" hidden="1" customHeight="1" x14ac:dyDescent="0.25">
      <c r="A135" s="126"/>
      <c r="B135" s="119">
        <f>'Tax Invoice'!D131</f>
        <v>0</v>
      </c>
      <c r="C135" s="10" t="s">
        <v>851</v>
      </c>
      <c r="D135" s="10" t="s">
        <v>902</v>
      </c>
      <c r="E135" s="130" t="s">
        <v>852</v>
      </c>
      <c r="F135" s="152" t="s">
        <v>30</v>
      </c>
      <c r="G135" s="153"/>
      <c r="H135" s="11" t="s">
        <v>853</v>
      </c>
      <c r="I135" s="14">
        <f t="shared" si="6"/>
        <v>0.64</v>
      </c>
      <c r="J135" s="14">
        <v>0.64</v>
      </c>
      <c r="K135" s="121">
        <f t="shared" si="7"/>
        <v>0</v>
      </c>
      <c r="L135" s="127"/>
    </row>
    <row r="136" spans="1:12" ht="24" customHeight="1" x14ac:dyDescent="0.25">
      <c r="A136" s="126"/>
      <c r="B136" s="119">
        <f>'Tax Invoice'!D132</f>
        <v>1</v>
      </c>
      <c r="C136" s="10" t="s">
        <v>851</v>
      </c>
      <c r="D136" s="10" t="s">
        <v>902</v>
      </c>
      <c r="E136" s="130" t="s">
        <v>852</v>
      </c>
      <c r="F136" s="152" t="s">
        <v>72</v>
      </c>
      <c r="G136" s="153"/>
      <c r="H136" s="11" t="s">
        <v>853</v>
      </c>
      <c r="I136" s="14">
        <f t="shared" si="6"/>
        <v>0.64</v>
      </c>
      <c r="J136" s="14">
        <v>0.64</v>
      </c>
      <c r="K136" s="121">
        <f t="shared" si="7"/>
        <v>0.64</v>
      </c>
      <c r="L136" s="127"/>
    </row>
    <row r="137" spans="1:12" ht="24" customHeight="1" x14ac:dyDescent="0.25">
      <c r="A137" s="126"/>
      <c r="B137" s="119">
        <f>'Tax Invoice'!D133</f>
        <v>1</v>
      </c>
      <c r="C137" s="10" t="s">
        <v>854</v>
      </c>
      <c r="D137" s="10" t="s">
        <v>854</v>
      </c>
      <c r="E137" s="130" t="s">
        <v>30</v>
      </c>
      <c r="F137" s="152"/>
      <c r="G137" s="153"/>
      <c r="H137" s="11" t="s">
        <v>855</v>
      </c>
      <c r="I137" s="14">
        <f t="shared" si="6"/>
        <v>1.29</v>
      </c>
      <c r="J137" s="14">
        <v>1.29</v>
      </c>
      <c r="K137" s="121">
        <f t="shared" si="7"/>
        <v>1.29</v>
      </c>
      <c r="L137" s="127"/>
    </row>
    <row r="138" spans="1:12" ht="24" customHeight="1" x14ac:dyDescent="0.25">
      <c r="A138" s="126"/>
      <c r="B138" s="119">
        <f>'Tax Invoice'!D134</f>
        <v>1</v>
      </c>
      <c r="C138" s="10" t="s">
        <v>854</v>
      </c>
      <c r="D138" s="10" t="s">
        <v>854</v>
      </c>
      <c r="E138" s="130" t="s">
        <v>31</v>
      </c>
      <c r="F138" s="152"/>
      <c r="G138" s="153"/>
      <c r="H138" s="11" t="s">
        <v>855</v>
      </c>
      <c r="I138" s="14">
        <f t="shared" si="6"/>
        <v>1.29</v>
      </c>
      <c r="J138" s="14">
        <v>1.29</v>
      </c>
      <c r="K138" s="121">
        <f t="shared" si="7"/>
        <v>1.29</v>
      </c>
      <c r="L138" s="127"/>
    </row>
    <row r="139" spans="1:12" ht="36" customHeight="1" x14ac:dyDescent="0.25">
      <c r="A139" s="126"/>
      <c r="B139" s="119">
        <f>'Tax Invoice'!D135</f>
        <v>2</v>
      </c>
      <c r="C139" s="10" t="s">
        <v>856</v>
      </c>
      <c r="D139" s="10" t="s">
        <v>903</v>
      </c>
      <c r="E139" s="130" t="s">
        <v>30</v>
      </c>
      <c r="F139" s="152"/>
      <c r="G139" s="153"/>
      <c r="H139" s="11" t="s">
        <v>857</v>
      </c>
      <c r="I139" s="14">
        <f t="shared" si="6"/>
        <v>5.62</v>
      </c>
      <c r="J139" s="14">
        <v>5.62</v>
      </c>
      <c r="K139" s="121">
        <f t="shared" si="7"/>
        <v>11.24</v>
      </c>
      <c r="L139" s="127"/>
    </row>
    <row r="140" spans="1:12" ht="48" customHeight="1" x14ac:dyDescent="0.25">
      <c r="A140" s="126"/>
      <c r="B140" s="119">
        <f>'Tax Invoice'!D136</f>
        <v>3</v>
      </c>
      <c r="C140" s="10" t="s">
        <v>858</v>
      </c>
      <c r="D140" s="10" t="s">
        <v>858</v>
      </c>
      <c r="E140" s="130" t="s">
        <v>859</v>
      </c>
      <c r="F140" s="152"/>
      <c r="G140" s="153"/>
      <c r="H140" s="11" t="s">
        <v>860</v>
      </c>
      <c r="I140" s="14">
        <f t="shared" si="6"/>
        <v>2.59</v>
      </c>
      <c r="J140" s="14">
        <v>2.59</v>
      </c>
      <c r="K140" s="121">
        <f t="shared" si="7"/>
        <v>7.77</v>
      </c>
      <c r="L140" s="127"/>
    </row>
    <row r="141" spans="1:12" ht="24" customHeight="1" x14ac:dyDescent="0.25">
      <c r="A141" s="126"/>
      <c r="B141" s="119">
        <f>'Tax Invoice'!D137</f>
        <v>4</v>
      </c>
      <c r="C141" s="10" t="s">
        <v>861</v>
      </c>
      <c r="D141" s="10" t="s">
        <v>861</v>
      </c>
      <c r="E141" s="130" t="s">
        <v>33</v>
      </c>
      <c r="F141" s="152"/>
      <c r="G141" s="153"/>
      <c r="H141" s="11" t="s">
        <v>862</v>
      </c>
      <c r="I141" s="14">
        <f t="shared" si="6"/>
        <v>1.62</v>
      </c>
      <c r="J141" s="14">
        <v>1.62</v>
      </c>
      <c r="K141" s="121">
        <f t="shared" si="7"/>
        <v>6.48</v>
      </c>
      <c r="L141" s="127"/>
    </row>
    <row r="142" spans="1:12" ht="24" customHeight="1" x14ac:dyDescent="0.25">
      <c r="A142" s="126"/>
      <c r="B142" s="119">
        <f>'Tax Invoice'!D138</f>
        <v>3</v>
      </c>
      <c r="C142" s="10" t="s">
        <v>861</v>
      </c>
      <c r="D142" s="10" t="s">
        <v>861</v>
      </c>
      <c r="E142" s="130" t="s">
        <v>34</v>
      </c>
      <c r="F142" s="152"/>
      <c r="G142" s="153"/>
      <c r="H142" s="11" t="s">
        <v>862</v>
      </c>
      <c r="I142" s="14">
        <f t="shared" si="6"/>
        <v>1.62</v>
      </c>
      <c r="J142" s="14">
        <v>1.62</v>
      </c>
      <c r="K142" s="121">
        <f t="shared" si="7"/>
        <v>4.8600000000000003</v>
      </c>
      <c r="L142" s="127"/>
    </row>
    <row r="143" spans="1:12" ht="24" customHeight="1" x14ac:dyDescent="0.25">
      <c r="A143" s="126"/>
      <c r="B143" s="119">
        <f>'Tax Invoice'!D139</f>
        <v>5</v>
      </c>
      <c r="C143" s="10" t="s">
        <v>863</v>
      </c>
      <c r="D143" s="10" t="s">
        <v>863</v>
      </c>
      <c r="E143" s="130" t="s">
        <v>30</v>
      </c>
      <c r="F143" s="152"/>
      <c r="G143" s="153"/>
      <c r="H143" s="11" t="s">
        <v>864</v>
      </c>
      <c r="I143" s="14">
        <f t="shared" si="6"/>
        <v>2.0499999999999998</v>
      </c>
      <c r="J143" s="14">
        <v>2.0499999999999998</v>
      </c>
      <c r="K143" s="121">
        <f t="shared" si="7"/>
        <v>10.25</v>
      </c>
      <c r="L143" s="127"/>
    </row>
    <row r="144" spans="1:12" ht="24" customHeight="1" x14ac:dyDescent="0.25">
      <c r="A144" s="126"/>
      <c r="B144" s="119">
        <f>'Tax Invoice'!D140</f>
        <v>3</v>
      </c>
      <c r="C144" s="10" t="s">
        <v>863</v>
      </c>
      <c r="D144" s="10" t="s">
        <v>863</v>
      </c>
      <c r="E144" s="130" t="s">
        <v>31</v>
      </c>
      <c r="F144" s="152"/>
      <c r="G144" s="153"/>
      <c r="H144" s="11" t="s">
        <v>864</v>
      </c>
      <c r="I144" s="14">
        <f t="shared" si="6"/>
        <v>2.0499999999999998</v>
      </c>
      <c r="J144" s="14">
        <v>2.0499999999999998</v>
      </c>
      <c r="K144" s="121">
        <f t="shared" si="7"/>
        <v>6.1499999999999995</v>
      </c>
      <c r="L144" s="127"/>
    </row>
    <row r="145" spans="1:12" ht="36" customHeight="1" x14ac:dyDescent="0.25">
      <c r="A145" s="126"/>
      <c r="B145" s="120">
        <f>'Tax Invoice'!D141</f>
        <v>4</v>
      </c>
      <c r="C145" s="12" t="s">
        <v>865</v>
      </c>
      <c r="D145" s="12" t="s">
        <v>904</v>
      </c>
      <c r="E145" s="131" t="s">
        <v>245</v>
      </c>
      <c r="F145" s="162" t="s">
        <v>236</v>
      </c>
      <c r="G145" s="163"/>
      <c r="H145" s="13" t="s">
        <v>866</v>
      </c>
      <c r="I145" s="15">
        <f t="shared" si="6"/>
        <v>2.16</v>
      </c>
      <c r="J145" s="15">
        <v>2.16</v>
      </c>
      <c r="K145" s="122">
        <f t="shared" si="7"/>
        <v>8.64</v>
      </c>
      <c r="L145" s="127"/>
    </row>
    <row r="146" spans="1:12" ht="12.75" customHeight="1" x14ac:dyDescent="0.25">
      <c r="A146" s="126"/>
      <c r="B146" s="138">
        <f>SUM(B22:B145)</f>
        <v>222</v>
      </c>
      <c r="C146" s="138" t="s">
        <v>149</v>
      </c>
      <c r="D146" s="138"/>
      <c r="E146" s="138"/>
      <c r="F146" s="138"/>
      <c r="G146" s="138"/>
      <c r="H146" s="138"/>
      <c r="I146" s="139" t="s">
        <v>261</v>
      </c>
      <c r="J146" s="139" t="s">
        <v>261</v>
      </c>
      <c r="K146" s="140">
        <f>SUM(K22:K145)</f>
        <v>312.74999999999989</v>
      </c>
      <c r="L146" s="127"/>
    </row>
    <row r="147" spans="1:12" ht="12.75" customHeight="1" x14ac:dyDescent="0.25">
      <c r="A147" s="126"/>
      <c r="B147" s="138"/>
      <c r="C147" s="138"/>
      <c r="D147" s="138"/>
      <c r="E147" s="138"/>
      <c r="F147" s="138"/>
      <c r="G147" s="138"/>
      <c r="H147" s="138"/>
      <c r="I147" s="147" t="s">
        <v>915</v>
      </c>
      <c r="J147" s="139" t="s">
        <v>190</v>
      </c>
      <c r="K147" s="140">
        <f>Invoice!J147</f>
        <v>0</v>
      </c>
      <c r="L147" s="127"/>
    </row>
    <row r="148" spans="1:12" ht="12.75" customHeight="1" x14ac:dyDescent="0.25">
      <c r="A148" s="126"/>
      <c r="B148" s="138"/>
      <c r="C148" s="138"/>
      <c r="D148" s="138"/>
      <c r="E148" s="138"/>
      <c r="F148" s="138"/>
      <c r="G148" s="138"/>
      <c r="H148" s="138"/>
      <c r="I148" s="139" t="s">
        <v>263</v>
      </c>
      <c r="J148" s="139" t="s">
        <v>263</v>
      </c>
      <c r="K148" s="140">
        <f>SUM(K146:K147)</f>
        <v>312.74999999999989</v>
      </c>
      <c r="L148" s="127"/>
    </row>
    <row r="149" spans="1:12" ht="12.75" customHeight="1" x14ac:dyDescent="0.25">
      <c r="A149" s="6"/>
      <c r="B149" s="7"/>
      <c r="C149" s="7"/>
      <c r="D149" s="7"/>
      <c r="E149" s="7"/>
      <c r="F149" s="7"/>
      <c r="G149" s="7"/>
      <c r="H149" s="145" t="s">
        <v>916</v>
      </c>
      <c r="I149" s="7"/>
      <c r="J149" s="7"/>
      <c r="K149" s="7"/>
      <c r="L149" s="8"/>
    </row>
  </sheetData>
  <mergeCells count="128">
    <mergeCell ref="F143:G143"/>
    <mergeCell ref="F144:G144"/>
    <mergeCell ref="F145:G145"/>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0:G20"/>
    <mergeCell ref="F21:G21"/>
    <mergeCell ref="F22:G22"/>
    <mergeCell ref="K10:K11"/>
    <mergeCell ref="K14:K15"/>
    <mergeCell ref="F24:G24"/>
    <mergeCell ref="F25:G25"/>
    <mergeCell ref="F23:G23"/>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41"/>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314.02999999999992</v>
      </c>
      <c r="O2" s="21" t="s">
        <v>265</v>
      </c>
    </row>
    <row r="3" spans="1:15" s="21" customFormat="1" ht="15" customHeight="1" thickBot="1" x14ac:dyDescent="0.3">
      <c r="A3" s="22" t="s">
        <v>156</v>
      </c>
      <c r="G3" s="28">
        <f>Invoice!J14</f>
        <v>45197</v>
      </c>
      <c r="H3" s="29"/>
      <c r="N3" s="21">
        <v>314.02999999999992</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GBP</v>
      </c>
    </row>
    <row r="10" spans="1:15" s="21" customFormat="1" ht="13.5" thickBot="1" x14ac:dyDescent="0.25">
      <c r="A10" s="36" t="str">
        <f>'Copy paste to Here'!G10</f>
        <v>Malwa hair Beauty Therapy</v>
      </c>
      <c r="B10" s="37"/>
      <c r="C10" s="37"/>
      <c r="D10" s="37"/>
      <c r="F10" s="38" t="str">
        <f>'Copy paste to Here'!B10</f>
        <v>Malwa hair Beauty Therapy</v>
      </c>
      <c r="G10" s="39"/>
      <c r="H10" s="40"/>
      <c r="K10" s="107" t="s">
        <v>282</v>
      </c>
      <c r="L10" s="35" t="s">
        <v>282</v>
      </c>
      <c r="M10" s="21">
        <v>1</v>
      </c>
    </row>
    <row r="11" spans="1:15" s="21" customFormat="1" ht="15.75" thickBot="1" x14ac:dyDescent="0.3">
      <c r="A11" s="41" t="str">
        <f>'Copy paste to Here'!G11</f>
        <v>Malwina Goodwin</v>
      </c>
      <c r="B11" s="42"/>
      <c r="C11" s="42"/>
      <c r="D11" s="42"/>
      <c r="F11" s="43" t="str">
        <f>'Copy paste to Here'!B11</f>
        <v>Malwina Goodwin</v>
      </c>
      <c r="G11" s="44"/>
      <c r="H11" s="45"/>
      <c r="K11" s="105" t="s">
        <v>163</v>
      </c>
      <c r="L11" s="46" t="s">
        <v>164</v>
      </c>
      <c r="M11" s="21">
        <f>VLOOKUP(G3,[1]Sheet1!$A$9:$I$7290,2,FALSE)</f>
        <v>36.57</v>
      </c>
    </row>
    <row r="12" spans="1:15" s="21" customFormat="1" ht="15.75" thickBot="1" x14ac:dyDescent="0.3">
      <c r="A12" s="41" t="str">
        <f>'Copy paste to Here'!G12</f>
        <v>17th the square</v>
      </c>
      <c r="B12" s="42"/>
      <c r="C12" s="42"/>
      <c r="D12" s="42"/>
      <c r="E12" s="89"/>
      <c r="F12" s="43" t="str">
        <f>'Copy paste to Here'!B12</f>
        <v>17th the square</v>
      </c>
      <c r="G12" s="44"/>
      <c r="H12" s="45"/>
      <c r="K12" s="105" t="s">
        <v>165</v>
      </c>
      <c r="L12" s="46" t="s">
        <v>138</v>
      </c>
      <c r="M12" s="21">
        <f>VLOOKUP(G3,[1]Sheet1!$A$9:$I$7290,3,FALSE)</f>
        <v>38.25</v>
      </c>
    </row>
    <row r="13" spans="1:15" s="21" customFormat="1" ht="15.75" thickBot="1" x14ac:dyDescent="0.3">
      <c r="A13" s="41" t="str">
        <f>'Copy paste to Here'!G13</f>
        <v>AB45 2NX Portsoy</v>
      </c>
      <c r="B13" s="42"/>
      <c r="C13" s="42"/>
      <c r="D13" s="42"/>
      <c r="E13" s="123" t="s">
        <v>167</v>
      </c>
      <c r="F13" s="43" t="str">
        <f>'Copy paste to Here'!B13</f>
        <v>AB45 2NX Portsoy</v>
      </c>
      <c r="G13" s="44"/>
      <c r="H13" s="45"/>
      <c r="K13" s="105" t="s">
        <v>166</v>
      </c>
      <c r="L13" s="46" t="s">
        <v>167</v>
      </c>
      <c r="M13" s="125">
        <f>VLOOKUP(G3,[1]Sheet1!$A$9:$I$7290,4,FALSE)</f>
        <v>44.17</v>
      </c>
    </row>
    <row r="14" spans="1:15" s="21" customFormat="1" ht="15.75" thickBot="1" x14ac:dyDescent="0.3">
      <c r="A14" s="41" t="str">
        <f>'Copy paste to Here'!G14</f>
        <v>United Kingdom</v>
      </c>
      <c r="B14" s="42"/>
      <c r="C14" s="42"/>
      <c r="D14" s="42"/>
      <c r="E14" s="123">
        <f>VLOOKUP(J9,$L$10:$M$17,2,FALSE)</f>
        <v>44.17</v>
      </c>
      <c r="F14" s="43" t="str">
        <f>'Copy paste to Here'!B14</f>
        <v>United Kingdom</v>
      </c>
      <c r="G14" s="44"/>
      <c r="H14" s="45"/>
      <c r="K14" s="105" t="s">
        <v>168</v>
      </c>
      <c r="L14" s="46" t="s">
        <v>169</v>
      </c>
      <c r="M14" s="21">
        <f>VLOOKUP(G3,[1]Sheet1!$A$9:$I$7290,5,FALSE)</f>
        <v>22.89</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26.92</v>
      </c>
    </row>
    <row r="16" spans="1:15" s="21" customFormat="1" ht="13.7" customHeight="1" thickBot="1" x14ac:dyDescent="0.3">
      <c r="A16" s="52"/>
      <c r="K16" s="106" t="s">
        <v>172</v>
      </c>
      <c r="L16" s="51" t="s">
        <v>173</v>
      </c>
      <c r="M16" s="21">
        <f>VLOOKUP(G3,[1]Sheet1!$A$9:$I$7290,7,FALSE)</f>
        <v>21.41</v>
      </c>
    </row>
    <row r="17" spans="1:13" s="21" customFormat="1" ht="13.5" thickBot="1" x14ac:dyDescent="0.3">
      <c r="A17" s="53" t="s">
        <v>174</v>
      </c>
      <c r="B17" s="54" t="s">
        <v>175</v>
      </c>
      <c r="C17" s="54" t="s">
        <v>290</v>
      </c>
      <c r="D17" s="55" t="s">
        <v>204</v>
      </c>
      <c r="E17" s="55" t="s">
        <v>267</v>
      </c>
      <c r="F17" s="55" t="str">
        <f>CONCATENATE("Amount ",,J9)</f>
        <v>Amount GBP</v>
      </c>
      <c r="G17" s="54" t="s">
        <v>176</v>
      </c>
      <c r="H17" s="54" t="s">
        <v>177</v>
      </c>
      <c r="J17" s="21" t="s">
        <v>178</v>
      </c>
      <c r="K17" s="21" t="s">
        <v>179</v>
      </c>
      <c r="L17" s="21" t="s">
        <v>179</v>
      </c>
      <c r="M17" s="21">
        <v>2.5</v>
      </c>
    </row>
    <row r="18" spans="1:13" s="62" customFormat="1" ht="25.5" x14ac:dyDescent="0.25">
      <c r="A18" s="56" t="str">
        <f>IF((LEN('Copy paste to Here'!G22))&gt;5,((CONCATENATE('Copy paste to Here'!G22," &amp; ",'Copy paste to Here'!D22,"  &amp;  ",'Copy paste to Here'!E22))),"Empty Cell")</f>
        <v xml:space="preserve">925 silver seamless ring, 22g (0.6mm) - outer diameter &amp; Length: 7mm  &amp;  </v>
      </c>
      <c r="B18" s="57" t="str">
        <f>'Copy paste to Here'!C22</f>
        <v>AGSEL22</v>
      </c>
      <c r="C18" s="57" t="s">
        <v>867</v>
      </c>
      <c r="D18" s="58">
        <f>Invoice!B22</f>
        <v>2</v>
      </c>
      <c r="E18" s="59">
        <f>'Shipping Invoice'!J22*$N$1</f>
        <v>0.27</v>
      </c>
      <c r="F18" s="59">
        <f>D18*E18</f>
        <v>0.54</v>
      </c>
      <c r="G18" s="60">
        <f>E18*$E$14</f>
        <v>11.9259</v>
      </c>
      <c r="H18" s="61">
        <f>D18*G18</f>
        <v>23.851800000000001</v>
      </c>
    </row>
    <row r="19" spans="1:13" s="62" customFormat="1" ht="25.5" x14ac:dyDescent="0.25">
      <c r="A19" s="124" t="str">
        <f>IF((LEN('Copy paste to Here'!G23))&gt;5,((CONCATENATE('Copy paste to Here'!G23," &amp; ",'Copy paste to Here'!D23,"  &amp;  ",'Copy paste to Here'!E23))),"Empty Cell")</f>
        <v xml:space="preserve">925 silver seamless ring, 22g (0.6mm) - outer diameter &amp; Length: 8mm  &amp;  </v>
      </c>
      <c r="B19" s="57" t="str">
        <f>'Copy paste to Here'!C23</f>
        <v>AGSEL22</v>
      </c>
      <c r="C19" s="57" t="s">
        <v>868</v>
      </c>
      <c r="D19" s="58">
        <f>Invoice!B23</f>
        <v>2</v>
      </c>
      <c r="E19" s="59">
        <f>'Shipping Invoice'!J23*$N$1</f>
        <v>0.27</v>
      </c>
      <c r="F19" s="59">
        <f t="shared" ref="F19:F82" si="0">D19*E19</f>
        <v>0.54</v>
      </c>
      <c r="G19" s="60">
        <f t="shared" ref="G19:G82" si="1">E19*$E$14</f>
        <v>11.9259</v>
      </c>
      <c r="H19" s="63">
        <f t="shared" ref="H19:H82" si="2">D19*G19</f>
        <v>23.851800000000001</v>
      </c>
    </row>
    <row r="20" spans="1:13" s="62" customFormat="1" ht="25.5" x14ac:dyDescent="0.25">
      <c r="A20" s="56" t="str">
        <f>IF((LEN('Copy paste to Here'!G24))&gt;5,((CONCATENATE('Copy paste to Here'!G24," &amp; ",'Copy paste to Here'!D24,"  &amp;  ",'Copy paste to Here'!E24))),"Empty Cell")</f>
        <v xml:space="preserve">925 silver seamless ring, 22g (0.6mm) - outer diameter &amp; Length: 9mm  &amp;  </v>
      </c>
      <c r="B20" s="57" t="str">
        <f>'Copy paste to Here'!C24</f>
        <v>AGSEL22</v>
      </c>
      <c r="C20" s="57" t="s">
        <v>869</v>
      </c>
      <c r="D20" s="58">
        <f>Invoice!B24</f>
        <v>2</v>
      </c>
      <c r="E20" s="59">
        <f>'Shipping Invoice'!J24*$N$1</f>
        <v>0.28999999999999998</v>
      </c>
      <c r="F20" s="59">
        <f t="shared" si="0"/>
        <v>0.57999999999999996</v>
      </c>
      <c r="G20" s="60">
        <f t="shared" si="1"/>
        <v>12.8093</v>
      </c>
      <c r="H20" s="63">
        <f t="shared" si="2"/>
        <v>25.618600000000001</v>
      </c>
    </row>
    <row r="21" spans="1:13" s="62" customFormat="1" ht="48" x14ac:dyDescent="0.25">
      <c r="A21" s="56" t="str">
        <f>IF((LEN('Copy paste to Here'!G25))&gt;5,((CONCATENATE('Copy paste to Here'!G25," &amp; ",'Copy paste to Here'!D25,"  &amp;  ",'Copy paste to Here'!E25))),"Empty Cell")</f>
        <v xml:space="preserve">925 silver seamless ring for septum piercings, 18g (1mm) with a prong sent 2mm synthetic opal in the centre between two prong set 1.5mm white opals and an outer diameter of 10mm &amp; Color: Light blue  &amp;  </v>
      </c>
      <c r="B21" s="57" t="str">
        <f>'Copy paste to Here'!C25</f>
        <v>AGSPVO1X</v>
      </c>
      <c r="C21" s="57" t="s">
        <v>725</v>
      </c>
      <c r="D21" s="58">
        <f>Invoice!B25</f>
        <v>1</v>
      </c>
      <c r="E21" s="59">
        <f>'Shipping Invoice'!J25*$N$1</f>
        <v>2.2999999999999998</v>
      </c>
      <c r="F21" s="59">
        <f t="shared" si="0"/>
        <v>2.2999999999999998</v>
      </c>
      <c r="G21" s="60">
        <f t="shared" si="1"/>
        <v>101.59099999999999</v>
      </c>
      <c r="H21" s="63">
        <f t="shared" si="2"/>
        <v>101.59099999999999</v>
      </c>
    </row>
    <row r="22" spans="1:13" s="62" customFormat="1" ht="48" x14ac:dyDescent="0.25">
      <c r="A22" s="56" t="str">
        <f>IF((LEN('Copy paste to Here'!G26))&gt;5,((CONCATENATE('Copy paste to Here'!G26," &amp; ",'Copy paste to Here'!D26,"  &amp;  ",'Copy paste to Here'!E26))),"Empty Cell")</f>
        <v xml:space="preserve">925 silver seamless ring for septum piercings, 18g (1mm) with a prong sent 2mm synthetic opal in the centre between two prong set 1.5mm white opals and an outer diameter of 10mm &amp; Color: Dark green  &amp;  </v>
      </c>
      <c r="B22" s="57" t="str">
        <f>'Copy paste to Here'!C26</f>
        <v>AGSPVO1X</v>
      </c>
      <c r="C22" s="57" t="s">
        <v>725</v>
      </c>
      <c r="D22" s="58">
        <f>Invoice!B26</f>
        <v>1</v>
      </c>
      <c r="E22" s="59">
        <f>'Shipping Invoice'!J26*$N$1</f>
        <v>2.2999999999999998</v>
      </c>
      <c r="F22" s="59">
        <f t="shared" si="0"/>
        <v>2.2999999999999998</v>
      </c>
      <c r="G22" s="60">
        <f t="shared" si="1"/>
        <v>101.59099999999999</v>
      </c>
      <c r="H22" s="63">
        <f t="shared" si="2"/>
        <v>101.59099999999999</v>
      </c>
    </row>
    <row r="23" spans="1:13" s="62" customFormat="1" ht="36" x14ac:dyDescent="0.25">
      <c r="A23" s="56" t="str">
        <f>IF((LEN('Copy paste to Here'!G27))&gt;5,((CONCATENATE('Copy paste to Here'!G27," &amp; ",'Copy paste to Here'!D27,"  &amp;  ",'Copy paste to Here'!E27))),"Empty Cell")</f>
        <v>925 sterling silver seamless nose ring, 0.6mm (22g) with prong set 2mm round color Cubic Zirconia (CZ) stone &amp; Cz Color: Clear  &amp;  Length: 10mm</v>
      </c>
      <c r="B23" s="57" t="str">
        <f>'Copy paste to Here'!C27</f>
        <v>AGZM22</v>
      </c>
      <c r="C23" s="57" t="s">
        <v>870</v>
      </c>
      <c r="D23" s="58">
        <f>Invoice!B27</f>
        <v>1</v>
      </c>
      <c r="E23" s="59">
        <f>'Shipping Invoice'!J27*$N$1</f>
        <v>0.55000000000000004</v>
      </c>
      <c r="F23" s="59">
        <f t="shared" si="0"/>
        <v>0.55000000000000004</v>
      </c>
      <c r="G23" s="60">
        <f t="shared" si="1"/>
        <v>24.293500000000002</v>
      </c>
      <c r="H23" s="63">
        <f t="shared" si="2"/>
        <v>24.293500000000002</v>
      </c>
    </row>
    <row r="24" spans="1:13" s="62" customFormat="1" ht="36" x14ac:dyDescent="0.25">
      <c r="A24" s="56" t="str">
        <f>IF((LEN('Copy paste to Here'!G28))&gt;5,((CONCATENATE('Copy paste to Here'!G28," &amp; ",'Copy paste to Here'!D28,"  &amp;  ",'Copy paste to Here'!E28))),"Empty Cell")</f>
        <v>925 sterling silver seamless nose ring, 0.6mm (22g) with prong set 2mm round color Cubic Zirconia (CZ) stone &amp; Cz Color: Rose  &amp;  Length: 10mm</v>
      </c>
      <c r="B24" s="57" t="str">
        <f>'Copy paste to Here'!C28</f>
        <v>AGZM22</v>
      </c>
      <c r="C24" s="57" t="s">
        <v>870</v>
      </c>
      <c r="D24" s="58">
        <f>Invoice!B28</f>
        <v>1</v>
      </c>
      <c r="E24" s="59">
        <f>'Shipping Invoice'!J28*$N$1</f>
        <v>0.55000000000000004</v>
      </c>
      <c r="F24" s="59">
        <f t="shared" si="0"/>
        <v>0.55000000000000004</v>
      </c>
      <c r="G24" s="60">
        <f t="shared" si="1"/>
        <v>24.293500000000002</v>
      </c>
      <c r="H24" s="63">
        <f t="shared" si="2"/>
        <v>24.293500000000002</v>
      </c>
    </row>
    <row r="25" spans="1:13" s="62" customFormat="1" ht="36" x14ac:dyDescent="0.25">
      <c r="A25" s="56" t="str">
        <f>IF((LEN('Copy paste to Here'!G29))&gt;5,((CONCATENATE('Copy paste to Here'!G29," &amp; ",'Copy paste to Here'!D29,"  &amp;  ",'Copy paste to Here'!E29))),"Empty Cell")</f>
        <v>925 sterling silver seamless nose ring, 0.6mm (22g) with prong set 2mm round color Cubic Zirconia (CZ) stone &amp; Cz Color: Aquamarine  &amp;  Length: 10mm</v>
      </c>
      <c r="B25" s="57" t="str">
        <f>'Copy paste to Here'!C29</f>
        <v>AGZM22</v>
      </c>
      <c r="C25" s="57" t="s">
        <v>870</v>
      </c>
      <c r="D25" s="58">
        <f>Invoice!B29</f>
        <v>1</v>
      </c>
      <c r="E25" s="59">
        <f>'Shipping Invoice'!J29*$N$1</f>
        <v>0.55000000000000004</v>
      </c>
      <c r="F25" s="59">
        <f t="shared" si="0"/>
        <v>0.55000000000000004</v>
      </c>
      <c r="G25" s="60">
        <f t="shared" si="1"/>
        <v>24.293500000000002</v>
      </c>
      <c r="H25" s="63">
        <f t="shared" si="2"/>
        <v>24.293500000000002</v>
      </c>
    </row>
    <row r="26" spans="1:13" s="62" customFormat="1" ht="36" x14ac:dyDescent="0.25">
      <c r="A26" s="56" t="str">
        <f>IF((LEN('Copy paste to Here'!G30))&gt;5,((CONCATENATE('Copy paste to Here'!G30," &amp; ",'Copy paste to Here'!D30,"  &amp;  ",'Copy paste to Here'!E30))),"Empty Cell")</f>
        <v>925 sterling silver seamless nose ring, 0.6mm (22g) with prong set 2mm round color Cubic Zirconia (CZ) stone &amp; Cz Color: Garnet  &amp;  Length: 10mm</v>
      </c>
      <c r="B26" s="57" t="str">
        <f>'Copy paste to Here'!C30</f>
        <v>AGZM22</v>
      </c>
      <c r="C26" s="57" t="s">
        <v>870</v>
      </c>
      <c r="D26" s="58">
        <f>Invoice!B30</f>
        <v>1</v>
      </c>
      <c r="E26" s="59">
        <f>'Shipping Invoice'!J30*$N$1</f>
        <v>0.55000000000000004</v>
      </c>
      <c r="F26" s="59">
        <f t="shared" si="0"/>
        <v>0.55000000000000004</v>
      </c>
      <c r="G26" s="60">
        <f t="shared" si="1"/>
        <v>24.293500000000002</v>
      </c>
      <c r="H26" s="63">
        <f t="shared" si="2"/>
        <v>24.293500000000002</v>
      </c>
    </row>
    <row r="27" spans="1:13" s="62" customFormat="1" ht="36" x14ac:dyDescent="0.25">
      <c r="A27" s="56" t="str">
        <f>IF((LEN('Copy paste to Here'!G31))&gt;5,((CONCATENATE('Copy paste to Here'!G31," &amp; ",'Copy paste to Here'!D31,"  &amp;  ",'Copy paste to Here'!E31))),"Empty Cell")</f>
        <v>925 sterling silver seamless nose ring, 0.6mm (22g) with prong set 3mm triangle shape color Cubic Zirconia (CZ) stone &amp; Length: 10mm  &amp;  Cz Color: Clear</v>
      </c>
      <c r="B27" s="57" t="str">
        <f>'Copy paste to Here'!C31</f>
        <v>AGZTM22</v>
      </c>
      <c r="C27" s="57" t="s">
        <v>871</v>
      </c>
      <c r="D27" s="58">
        <f>Invoice!B31</f>
        <v>2</v>
      </c>
      <c r="E27" s="59">
        <f>'Shipping Invoice'!J31*$N$1</f>
        <v>0.7</v>
      </c>
      <c r="F27" s="59">
        <f t="shared" si="0"/>
        <v>1.4</v>
      </c>
      <c r="G27" s="60">
        <f t="shared" si="1"/>
        <v>30.919</v>
      </c>
      <c r="H27" s="63">
        <f t="shared" si="2"/>
        <v>61.838000000000001</v>
      </c>
    </row>
    <row r="28" spans="1:13" s="62" customFormat="1" ht="36" x14ac:dyDescent="0.25">
      <c r="A28" s="56" t="str">
        <f>IF((LEN('Copy paste to Here'!G32))&gt;5,((CONCATENATE('Copy paste to Here'!G32," &amp; ",'Copy paste to Here'!D32,"  &amp;  ",'Copy paste to Here'!E32))),"Empty Cell")</f>
        <v>316L steel helix barbell, 16g (1.2mm) with a 4mm bezel set jewel ball and one 4mm plain steel ball and a dangling crystal heart with wings &amp; Length: 6mm  &amp;  Crystal Color: Assorted</v>
      </c>
      <c r="B28" s="57" t="str">
        <f>'Copy paste to Here'!C32</f>
        <v>BBER1</v>
      </c>
      <c r="C28" s="57" t="s">
        <v>734</v>
      </c>
      <c r="D28" s="58">
        <f>Invoice!B32</f>
        <v>1</v>
      </c>
      <c r="E28" s="59">
        <f>'Shipping Invoice'!J32*$N$1</f>
        <v>0.81</v>
      </c>
      <c r="F28" s="59">
        <f t="shared" si="0"/>
        <v>0.81</v>
      </c>
      <c r="G28" s="60">
        <f t="shared" si="1"/>
        <v>35.777700000000003</v>
      </c>
      <c r="H28" s="63">
        <f t="shared" si="2"/>
        <v>35.777700000000003</v>
      </c>
    </row>
    <row r="29" spans="1:13" s="62" customFormat="1" ht="36" x14ac:dyDescent="0.25">
      <c r="A29" s="56" t="str">
        <f>IF((LEN('Copy paste to Here'!G33))&gt;5,((CONCATENATE('Copy paste to Here'!G33," &amp; ",'Copy paste to Here'!D33,"  &amp;  ",'Copy paste to Here'!E33))),"Empty Cell")</f>
        <v>316L steel helix barbell, 16g (1.2mm) with a 4mm bezel set jewel ball and one 4mm plain steel ball and a dangling crystal heart with wings &amp; Length: 8mm  &amp;  Crystal Color: Rose</v>
      </c>
      <c r="B29" s="57" t="str">
        <f>'Copy paste to Here'!C33</f>
        <v>BBER1</v>
      </c>
      <c r="C29" s="57" t="s">
        <v>734</v>
      </c>
      <c r="D29" s="58">
        <f>Invoice!B33</f>
        <v>1</v>
      </c>
      <c r="E29" s="59">
        <f>'Shipping Invoice'!J33*$N$1</f>
        <v>0.81</v>
      </c>
      <c r="F29" s="59">
        <f t="shared" si="0"/>
        <v>0.81</v>
      </c>
      <c r="G29" s="60">
        <f t="shared" si="1"/>
        <v>35.777700000000003</v>
      </c>
      <c r="H29" s="63">
        <f t="shared" si="2"/>
        <v>35.777700000000003</v>
      </c>
    </row>
    <row r="30" spans="1:13" s="62" customFormat="1" ht="36" x14ac:dyDescent="0.25">
      <c r="A30" s="56" t="str">
        <f>IF((LEN('Copy paste to Here'!G34))&gt;5,((CONCATENATE('Copy paste to Here'!G34," &amp; ",'Copy paste to Here'!D34,"  &amp;  ",'Copy paste to Here'!E34))),"Empty Cell")</f>
        <v xml:space="preserve">Slave helix piercing: 316L steel barbell, 16g (1.2mm) with two 4mm balls, length 1/4'' (6mm) and connected to a second steel barbell of the same size via a 7cm long small chain. &amp;   &amp;  </v>
      </c>
      <c r="B30" s="57" t="str">
        <f>'Copy paste to Here'!C34</f>
        <v>BBER27</v>
      </c>
      <c r="C30" s="57" t="s">
        <v>736</v>
      </c>
      <c r="D30" s="58">
        <f>Invoice!B34</f>
        <v>2</v>
      </c>
      <c r="E30" s="59">
        <f>'Shipping Invoice'!J34*$N$1</f>
        <v>0.86</v>
      </c>
      <c r="F30" s="59">
        <f t="shared" si="0"/>
        <v>1.72</v>
      </c>
      <c r="G30" s="60">
        <f t="shared" si="1"/>
        <v>37.986200000000004</v>
      </c>
      <c r="H30" s="63">
        <f t="shared" si="2"/>
        <v>75.972400000000007</v>
      </c>
    </row>
    <row r="31" spans="1:13" s="62" customFormat="1" ht="36" x14ac:dyDescent="0.25">
      <c r="A31" s="56" t="str">
        <f>IF((LEN('Copy paste to Here'!G35))&gt;5,((CONCATENATE('Copy paste to Here'!G35," &amp; ",'Copy paste to Here'!D35,"  &amp;  ",'Copy paste to Here'!E35))),"Empty Cell")</f>
        <v>316L steel tragus barbell, 16g (1.2mm with 3mm flat top with ferido glued crystals with resin cover and a lower 3mm ball &amp; Length: 8mm  &amp;  Crystal Color: Clear</v>
      </c>
      <c r="B31" s="57" t="str">
        <f>'Copy paste to Here'!C35</f>
        <v>BBER38</v>
      </c>
      <c r="C31" s="57" t="s">
        <v>737</v>
      </c>
      <c r="D31" s="58">
        <f>Invoice!B35</f>
        <v>1</v>
      </c>
      <c r="E31" s="59">
        <f>'Shipping Invoice'!J35*$N$1</f>
        <v>0.77</v>
      </c>
      <c r="F31" s="59">
        <f t="shared" si="0"/>
        <v>0.77</v>
      </c>
      <c r="G31" s="60">
        <f t="shared" si="1"/>
        <v>34.010899999999999</v>
      </c>
      <c r="H31" s="63">
        <f t="shared" si="2"/>
        <v>34.010899999999999</v>
      </c>
    </row>
    <row r="32" spans="1:13" s="62" customFormat="1" ht="36" x14ac:dyDescent="0.25">
      <c r="A32" s="56" t="str">
        <f>IF((LEN('Copy paste to Here'!G36))&gt;5,((CONCATENATE('Copy paste to Here'!G36," &amp; ",'Copy paste to Here'!D36,"  &amp;  ",'Copy paste to Here'!E36))),"Empty Cell")</f>
        <v>316L steel tragus barbell, 16g (1.2mm with 3mm flat top with ferido glued crystals with resin cover and a lower 3mm ball &amp; Length: 8mm  &amp;  Crystal Color: AB</v>
      </c>
      <c r="B32" s="57" t="str">
        <f>'Copy paste to Here'!C36</f>
        <v>BBER38</v>
      </c>
      <c r="C32" s="57" t="s">
        <v>737</v>
      </c>
      <c r="D32" s="58">
        <f>Invoice!B36</f>
        <v>1</v>
      </c>
      <c r="E32" s="59">
        <f>'Shipping Invoice'!J36*$N$1</f>
        <v>0.77</v>
      </c>
      <c r="F32" s="59">
        <f t="shared" si="0"/>
        <v>0.77</v>
      </c>
      <c r="G32" s="60">
        <f t="shared" si="1"/>
        <v>34.010899999999999</v>
      </c>
      <c r="H32" s="63">
        <f t="shared" si="2"/>
        <v>34.010899999999999</v>
      </c>
    </row>
    <row r="33" spans="1:8" s="62" customFormat="1" ht="36" x14ac:dyDescent="0.25">
      <c r="A33" s="56" t="str">
        <f>IF((LEN('Copy paste to Here'!G37))&gt;5,((CONCATENATE('Copy paste to Here'!G37," &amp; ",'Copy paste to Here'!D37,"  &amp;  ",'Copy paste to Here'!E37))),"Empty Cell")</f>
        <v>316L steel tragus barbell, 16g (1.2mm with 3mm flat top with ferido glued crystals with resin cover and a lower 3mm ball &amp; Length: 8mm  &amp;  Crystal Color: Rose</v>
      </c>
      <c r="B33" s="57" t="str">
        <f>'Copy paste to Here'!C37</f>
        <v>BBER38</v>
      </c>
      <c r="C33" s="57" t="s">
        <v>737</v>
      </c>
      <c r="D33" s="58">
        <f>Invoice!B37</f>
        <v>1</v>
      </c>
      <c r="E33" s="59">
        <f>'Shipping Invoice'!J37*$N$1</f>
        <v>0.77</v>
      </c>
      <c r="F33" s="59">
        <f t="shared" si="0"/>
        <v>0.77</v>
      </c>
      <c r="G33" s="60">
        <f t="shared" si="1"/>
        <v>34.010899999999999</v>
      </c>
      <c r="H33" s="63">
        <f t="shared" si="2"/>
        <v>34.010899999999999</v>
      </c>
    </row>
    <row r="34" spans="1:8" s="62" customFormat="1" ht="36" x14ac:dyDescent="0.25">
      <c r="A34" s="56" t="str">
        <f>IF((LEN('Copy paste to Here'!G38))&gt;5,((CONCATENATE('Copy paste to Here'!G38," &amp; ",'Copy paste to Here'!D38,"  &amp;  ",'Copy paste to Here'!E38))),"Empty Cell")</f>
        <v>316L steel tragus barbell, 16g (1.2mm with 3mm flat top with ferido glued crystals with resin cover and a lower 3mm ball &amp; Length: 8mm  &amp;  Crystal Color: Light Sapphire</v>
      </c>
      <c r="B34" s="57" t="str">
        <f>'Copy paste to Here'!C38</f>
        <v>BBER38</v>
      </c>
      <c r="C34" s="57" t="s">
        <v>737</v>
      </c>
      <c r="D34" s="58">
        <f>Invoice!B38</f>
        <v>1</v>
      </c>
      <c r="E34" s="59">
        <f>'Shipping Invoice'!J38*$N$1</f>
        <v>0.77</v>
      </c>
      <c r="F34" s="59">
        <f t="shared" si="0"/>
        <v>0.77</v>
      </c>
      <c r="G34" s="60">
        <f t="shared" si="1"/>
        <v>34.010899999999999</v>
      </c>
      <c r="H34" s="63">
        <f t="shared" si="2"/>
        <v>34.010899999999999</v>
      </c>
    </row>
    <row r="35" spans="1:8" s="62" customFormat="1" ht="48" x14ac:dyDescent="0.25">
      <c r="A35" s="56" t="str">
        <f>IF((LEN('Copy paste to Here'!G39))&gt;5,((CONCATENATE('Copy paste to Here'!G39," &amp; ",'Copy paste to Here'!D39,"  &amp;  ",'Copy paste to Here'!E39))),"Empty Cell")</f>
        <v>Piercing supplies: Assortment of 12 to 250 pcs. of EO gas sterilized piercing: surgical steel nose screws, 20g (0.8mm) with 2mm bezel set color crystal in a round ball (including the size of the cup is 2.5mm ) &amp; Quantity In Bulk: 12 pcs.  &amp;  Crystal Color: AB</v>
      </c>
      <c r="B35" s="57" t="str">
        <f>'Copy paste to Here'!C39</f>
        <v>BLK483</v>
      </c>
      <c r="C35" s="57" t="s">
        <v>872</v>
      </c>
      <c r="D35" s="58">
        <f>Invoice!B39</f>
        <v>1</v>
      </c>
      <c r="E35" s="59">
        <f>'Shipping Invoice'!J39*$N$1</f>
        <v>9.56</v>
      </c>
      <c r="F35" s="59">
        <f t="shared" si="0"/>
        <v>9.56</v>
      </c>
      <c r="G35" s="60">
        <f t="shared" si="1"/>
        <v>422.26520000000005</v>
      </c>
      <c r="H35" s="63">
        <f t="shared" si="2"/>
        <v>422.26520000000005</v>
      </c>
    </row>
    <row r="36" spans="1:8" s="62" customFormat="1" ht="48" x14ac:dyDescent="0.25">
      <c r="A36" s="56" t="str">
        <f>IF((LEN('Copy paste to Here'!G40))&gt;5,((CONCATENATE('Copy paste to Here'!G40," &amp; ",'Copy paste to Here'!D40,"  &amp;  ",'Copy paste to Here'!E40))),"Empty Cell")</f>
        <v>Piercing supplies: Assortment of 12 to 250 pcs. of EO gas sterilized piercing: 100 pcs. assortment of surgical steel labrets, 16g (1.2mm) with 3mm bezel set jewel balls &amp; Quantity In Bulk: Size 8mm Quantity 12 pcs  &amp;  Crystal Color: Clear</v>
      </c>
      <c r="B36" s="57" t="str">
        <f>'Copy paste to Here'!C40</f>
        <v>BLK485</v>
      </c>
      <c r="C36" s="57" t="s">
        <v>873</v>
      </c>
      <c r="D36" s="58">
        <f>Invoice!B40</f>
        <v>1</v>
      </c>
      <c r="E36" s="59">
        <f>'Shipping Invoice'!J40*$N$1</f>
        <v>8.66</v>
      </c>
      <c r="F36" s="59">
        <f t="shared" si="0"/>
        <v>8.66</v>
      </c>
      <c r="G36" s="60">
        <f t="shared" si="1"/>
        <v>382.51220000000001</v>
      </c>
      <c r="H36" s="63">
        <f t="shared" si="2"/>
        <v>382.51220000000001</v>
      </c>
    </row>
    <row r="37" spans="1:8" s="62" customFormat="1" ht="25.5" x14ac:dyDescent="0.25">
      <c r="A37" s="56" t="str">
        <f>IF((LEN('Copy paste to Here'!G41))&gt;5,((CONCATENATE('Copy paste to Here'!G41," &amp; ",'Copy paste to Here'!D41,"  &amp;  ",'Copy paste to Here'!E41))),"Empty Cell")</f>
        <v>PVD plated surgical steel belly banana 14g (1.6mm) with a 4mm cone and casted steel arrow end &amp; Length: 8mm  &amp;  Color: Black</v>
      </c>
      <c r="B37" s="57" t="str">
        <f>'Copy paste to Here'!C41</f>
        <v>BN14TAW</v>
      </c>
      <c r="C37" s="57" t="s">
        <v>744</v>
      </c>
      <c r="D37" s="58">
        <f>Invoice!B41</f>
        <v>1</v>
      </c>
      <c r="E37" s="59">
        <f>'Shipping Invoice'!J41*$N$1</f>
        <v>1.84</v>
      </c>
      <c r="F37" s="59">
        <f t="shared" si="0"/>
        <v>1.84</v>
      </c>
      <c r="G37" s="60">
        <f t="shared" si="1"/>
        <v>81.272800000000004</v>
      </c>
      <c r="H37" s="63">
        <f t="shared" si="2"/>
        <v>81.272800000000004</v>
      </c>
    </row>
    <row r="38" spans="1:8" s="62" customFormat="1" ht="25.5" x14ac:dyDescent="0.25">
      <c r="A38" s="56" t="str">
        <f>IF((LEN('Copy paste to Here'!G42))&gt;5,((CONCATENATE('Copy paste to Here'!G42," &amp; ",'Copy paste to Here'!D42,"  &amp;  ",'Copy paste to Here'!E42))),"Empty Cell")</f>
        <v>PVD plated surgical steel belly banana 14g (1.6mm) with a 4mm cone and casted steel arrow end &amp; Length: 8mm  &amp;  Color: Gold</v>
      </c>
      <c r="B38" s="57" t="str">
        <f>'Copy paste to Here'!C42</f>
        <v>BN14TAW</v>
      </c>
      <c r="C38" s="57" t="s">
        <v>744</v>
      </c>
      <c r="D38" s="58">
        <f>Invoice!B42</f>
        <v>1</v>
      </c>
      <c r="E38" s="59">
        <f>'Shipping Invoice'!J42*$N$1</f>
        <v>1.84</v>
      </c>
      <c r="F38" s="59">
        <f t="shared" si="0"/>
        <v>1.84</v>
      </c>
      <c r="G38" s="60">
        <f t="shared" si="1"/>
        <v>81.272800000000004</v>
      </c>
      <c r="H38" s="63">
        <f t="shared" si="2"/>
        <v>81.272800000000004</v>
      </c>
    </row>
    <row r="39" spans="1:8" s="62" customFormat="1" ht="24" x14ac:dyDescent="0.25">
      <c r="A39" s="56" t="str">
        <f>IF((LEN('Copy paste to Here'!G43))&gt;5,((CONCATENATE('Copy paste to Here'!G43," &amp; ",'Copy paste to Here'!D43,"  &amp;  ",'Copy paste to Here'!E43))),"Empty Cell")</f>
        <v xml:space="preserve">Surgical steel belly banana, 14g (1.6mm) with 5mm &amp; 8mm glow in the dark acrylic balls - length 3/8'' (10mm) &amp; Color: Clear  &amp;  </v>
      </c>
      <c r="B39" s="57" t="str">
        <f>'Copy paste to Here'!C43</f>
        <v>BNGL</v>
      </c>
      <c r="C39" s="57" t="s">
        <v>746</v>
      </c>
      <c r="D39" s="58">
        <f>Invoice!B43</f>
        <v>1</v>
      </c>
      <c r="E39" s="59">
        <f>'Shipping Invoice'!J43*$N$1</f>
        <v>0.16</v>
      </c>
      <c r="F39" s="59">
        <f t="shared" si="0"/>
        <v>0.16</v>
      </c>
      <c r="G39" s="60">
        <f t="shared" si="1"/>
        <v>7.0672000000000006</v>
      </c>
      <c r="H39" s="63">
        <f t="shared" si="2"/>
        <v>7.0672000000000006</v>
      </c>
    </row>
    <row r="40" spans="1:8" s="62" customFormat="1" ht="24" x14ac:dyDescent="0.25">
      <c r="A40" s="56" t="str">
        <f>IF((LEN('Copy paste to Here'!G44))&gt;5,((CONCATENATE('Copy paste to Here'!G44," &amp; ",'Copy paste to Here'!D44,"  &amp;  ",'Copy paste to Here'!E44))),"Empty Cell")</f>
        <v xml:space="preserve">Surgical steel belly banana, 14g (1.6mm) with 5mm &amp; 8mm glow in the dark acrylic balls - length 3/8'' (10mm) &amp; Color: Light blue  &amp;  </v>
      </c>
      <c r="B40" s="57" t="str">
        <f>'Copy paste to Here'!C44</f>
        <v>BNGL</v>
      </c>
      <c r="C40" s="57" t="s">
        <v>746</v>
      </c>
      <c r="D40" s="58">
        <f>Invoice!B44</f>
        <v>1</v>
      </c>
      <c r="E40" s="59">
        <f>'Shipping Invoice'!J44*$N$1</f>
        <v>0.16</v>
      </c>
      <c r="F40" s="59">
        <f t="shared" si="0"/>
        <v>0.16</v>
      </c>
      <c r="G40" s="60">
        <f t="shared" si="1"/>
        <v>7.0672000000000006</v>
      </c>
      <c r="H40" s="63">
        <f t="shared" si="2"/>
        <v>7.0672000000000006</v>
      </c>
    </row>
    <row r="41" spans="1:8" s="62" customFormat="1" ht="24" x14ac:dyDescent="0.25">
      <c r="A41" s="56" t="str">
        <f>IF((LEN('Copy paste to Here'!G45))&gt;5,((CONCATENATE('Copy paste to Here'!G45," &amp; ",'Copy paste to Here'!D45,"  &amp;  ",'Copy paste to Here'!E45))),"Empty Cell")</f>
        <v xml:space="preserve">Surgical steel belly banana, 14g (1.6mm) with 5mm &amp; 8mm glow in the dark acrylic balls - length 3/8'' (10mm) &amp; Color: Green  &amp;  </v>
      </c>
      <c r="B41" s="57" t="str">
        <f>'Copy paste to Here'!C45</f>
        <v>BNGL</v>
      </c>
      <c r="C41" s="57" t="s">
        <v>746</v>
      </c>
      <c r="D41" s="58">
        <f>Invoice!B45</f>
        <v>1</v>
      </c>
      <c r="E41" s="59">
        <f>'Shipping Invoice'!J45*$N$1</f>
        <v>0.16</v>
      </c>
      <c r="F41" s="59">
        <f t="shared" si="0"/>
        <v>0.16</v>
      </c>
      <c r="G41" s="60">
        <f t="shared" si="1"/>
        <v>7.0672000000000006</v>
      </c>
      <c r="H41" s="63">
        <f t="shared" si="2"/>
        <v>7.0672000000000006</v>
      </c>
    </row>
    <row r="42" spans="1:8" s="62" customFormat="1" ht="24" x14ac:dyDescent="0.25">
      <c r="A42" s="56" t="str">
        <f>IF((LEN('Copy paste to Here'!G46))&gt;5,((CONCATENATE('Copy paste to Here'!G46," &amp; ",'Copy paste to Here'!D46,"  &amp;  ",'Copy paste to Here'!E46))),"Empty Cell")</f>
        <v xml:space="preserve">Surgical steel belly banana, 14g (1.6mm) with 5mm &amp; 8mm glow in the dark acrylic balls - length 3/8'' (10mm) &amp; Color: Orange  &amp;  </v>
      </c>
      <c r="B42" s="57" t="str">
        <f>'Copy paste to Here'!C46</f>
        <v>BNGL</v>
      </c>
      <c r="C42" s="57" t="s">
        <v>746</v>
      </c>
      <c r="D42" s="58">
        <f>Invoice!B46</f>
        <v>1</v>
      </c>
      <c r="E42" s="59">
        <f>'Shipping Invoice'!J46*$N$1</f>
        <v>0.16</v>
      </c>
      <c r="F42" s="59">
        <f t="shared" si="0"/>
        <v>0.16</v>
      </c>
      <c r="G42" s="60">
        <f t="shared" si="1"/>
        <v>7.0672000000000006</v>
      </c>
      <c r="H42" s="63">
        <f t="shared" si="2"/>
        <v>7.0672000000000006</v>
      </c>
    </row>
    <row r="43" spans="1:8" s="62" customFormat="1" ht="24" x14ac:dyDescent="0.25">
      <c r="A43" s="56" t="str">
        <f>IF((LEN('Copy paste to Here'!G47))&gt;5,((CONCATENATE('Copy paste to Here'!G47," &amp; ",'Copy paste to Here'!D47,"  &amp;  ",'Copy paste to Here'!E47))),"Empty Cell")</f>
        <v xml:space="preserve">Surgical steel belly banana, 14g (1.6mm) with 5mm &amp; 8mm glow in the dark acrylic balls - length 3/8'' (10mm) &amp; Color: Pink  &amp;  </v>
      </c>
      <c r="B43" s="57" t="str">
        <f>'Copy paste to Here'!C47</f>
        <v>BNGL</v>
      </c>
      <c r="C43" s="57" t="s">
        <v>746</v>
      </c>
      <c r="D43" s="58">
        <f>Invoice!B47</f>
        <v>1</v>
      </c>
      <c r="E43" s="59">
        <f>'Shipping Invoice'!J47*$N$1</f>
        <v>0.16</v>
      </c>
      <c r="F43" s="59">
        <f t="shared" si="0"/>
        <v>0.16</v>
      </c>
      <c r="G43" s="60">
        <f t="shared" si="1"/>
        <v>7.0672000000000006</v>
      </c>
      <c r="H43" s="63">
        <f t="shared" si="2"/>
        <v>7.0672000000000006</v>
      </c>
    </row>
    <row r="44" spans="1:8" s="62" customFormat="1" ht="24" x14ac:dyDescent="0.25">
      <c r="A44" s="56" t="str">
        <f>IF((LEN('Copy paste to Here'!G48))&gt;5,((CONCATENATE('Copy paste to Here'!G48," &amp; ",'Copy paste to Here'!D48,"  &amp;  ",'Copy paste to Here'!E48))),"Empty Cell")</f>
        <v xml:space="preserve">Surgical steel belly banana, 14g (1.6mm) with 5mm &amp; 8mm glow in the dark acrylic balls - length 3/8'' (10mm) &amp; Color: Purple  &amp;  </v>
      </c>
      <c r="B44" s="57" t="str">
        <f>'Copy paste to Here'!C48</f>
        <v>BNGL</v>
      </c>
      <c r="C44" s="57" t="s">
        <v>746</v>
      </c>
      <c r="D44" s="58">
        <f>Invoice!B48</f>
        <v>1</v>
      </c>
      <c r="E44" s="59">
        <f>'Shipping Invoice'!J48*$N$1</f>
        <v>0.16</v>
      </c>
      <c r="F44" s="59">
        <f t="shared" si="0"/>
        <v>0.16</v>
      </c>
      <c r="G44" s="60">
        <f t="shared" si="1"/>
        <v>7.0672000000000006</v>
      </c>
      <c r="H44" s="63">
        <f t="shared" si="2"/>
        <v>7.0672000000000006</v>
      </c>
    </row>
    <row r="45" spans="1:8" s="62" customFormat="1" ht="24" x14ac:dyDescent="0.25">
      <c r="A45" s="56" t="str">
        <f>IF((LEN('Copy paste to Here'!G49))&gt;5,((CONCATENATE('Copy paste to Here'!G49," &amp; ",'Copy paste to Here'!D49,"  &amp;  ",'Copy paste to Here'!E49))),"Empty Cell")</f>
        <v xml:space="preserve">Surgical steel belly banana, 14g (1.6mm) with 5mm &amp; 8mm glow in the dark acrylic balls - length 3/8'' (10mm) &amp; Color: Assorted  &amp;  </v>
      </c>
      <c r="B45" s="57" t="str">
        <f>'Copy paste to Here'!C49</f>
        <v>BNGL</v>
      </c>
      <c r="C45" s="57" t="s">
        <v>746</v>
      </c>
      <c r="D45" s="58">
        <f>Invoice!B49</f>
        <v>1</v>
      </c>
      <c r="E45" s="59">
        <f>'Shipping Invoice'!J49*$N$1</f>
        <v>0.16</v>
      </c>
      <c r="F45" s="59">
        <f t="shared" si="0"/>
        <v>0.16</v>
      </c>
      <c r="G45" s="60">
        <f t="shared" si="1"/>
        <v>7.0672000000000006</v>
      </c>
      <c r="H45" s="63">
        <f t="shared" si="2"/>
        <v>7.0672000000000006</v>
      </c>
    </row>
    <row r="46" spans="1:8" s="62" customFormat="1" ht="36" x14ac:dyDescent="0.25">
      <c r="A46" s="56" t="str">
        <f>IF((LEN('Copy paste to Here'!G50))&gt;5,((CONCATENATE('Copy paste to Here'!G50," &amp; ",'Copy paste to Here'!D50,"  &amp;  ",'Copy paste to Here'!E50))),"Empty Cell")</f>
        <v>Surgical steel casting belly banana, 14g (1.6mm) with 8mm prong set cubic zirconia (CZ) stone &amp; Length: 8mm  &amp;  Cz Color: Clear</v>
      </c>
      <c r="B46" s="57" t="str">
        <f>'Copy paste to Here'!C50</f>
        <v>BNRDZ8</v>
      </c>
      <c r="C46" s="57" t="s">
        <v>751</v>
      </c>
      <c r="D46" s="58">
        <f>Invoice!B50</f>
        <v>1</v>
      </c>
      <c r="E46" s="59">
        <f>'Shipping Invoice'!J50*$N$1</f>
        <v>1.46</v>
      </c>
      <c r="F46" s="59">
        <f t="shared" si="0"/>
        <v>1.46</v>
      </c>
      <c r="G46" s="60">
        <f t="shared" si="1"/>
        <v>64.488200000000006</v>
      </c>
      <c r="H46" s="63">
        <f t="shared" si="2"/>
        <v>64.488200000000006</v>
      </c>
    </row>
    <row r="47" spans="1:8" s="62" customFormat="1" ht="36" x14ac:dyDescent="0.25">
      <c r="A47" s="56" t="str">
        <f>IF((LEN('Copy paste to Here'!G51))&gt;5,((CONCATENATE('Copy paste to Here'!G51," &amp; ",'Copy paste to Here'!D51,"  &amp;  ",'Copy paste to Here'!E51))),"Empty Cell")</f>
        <v>Surgical steel casting belly banana, 14g (1.6mm) with 8mm prong set cubic zirconia (CZ) stone &amp; Length: 10mm  &amp;  Cz Color: Amethyst</v>
      </c>
      <c r="B47" s="57" t="str">
        <f>'Copy paste to Here'!C51</f>
        <v>BNRDZ8</v>
      </c>
      <c r="C47" s="57" t="s">
        <v>751</v>
      </c>
      <c r="D47" s="58">
        <f>Invoice!B51</f>
        <v>1</v>
      </c>
      <c r="E47" s="59">
        <f>'Shipping Invoice'!J51*$N$1</f>
        <v>1.46</v>
      </c>
      <c r="F47" s="59">
        <f t="shared" si="0"/>
        <v>1.46</v>
      </c>
      <c r="G47" s="60">
        <f t="shared" si="1"/>
        <v>64.488200000000006</v>
      </c>
      <c r="H47" s="63">
        <f t="shared" si="2"/>
        <v>64.488200000000006</v>
      </c>
    </row>
    <row r="48" spans="1:8" s="62" customFormat="1" ht="36" x14ac:dyDescent="0.25">
      <c r="A48" s="56" t="str">
        <f>IF((LEN('Copy paste to Here'!G52))&gt;5,((CONCATENATE('Copy paste to Here'!G52," &amp; ",'Copy paste to Here'!D52,"  &amp;  ",'Copy paste to Here'!E52))),"Empty Cell")</f>
        <v xml:space="preserve">Acrylic Display with 12 pairs of 925 silver ear studs with flat top with ferido glued crystals in assorted colors with resin cover - size 2.5 - 4mm &amp;   &amp;  </v>
      </c>
      <c r="B48" s="57" t="str">
        <f>'Copy paste to Here'!C52</f>
        <v>BRSVFRM</v>
      </c>
      <c r="C48" s="57" t="s">
        <v>754</v>
      </c>
      <c r="D48" s="58">
        <f>Invoice!B52</f>
        <v>1</v>
      </c>
      <c r="E48" s="59">
        <f>'Shipping Invoice'!J52*$N$1</f>
        <v>19.899999999999999</v>
      </c>
      <c r="F48" s="59">
        <f t="shared" si="0"/>
        <v>19.899999999999999</v>
      </c>
      <c r="G48" s="60">
        <f t="shared" si="1"/>
        <v>878.98299999999995</v>
      </c>
      <c r="H48" s="63">
        <f t="shared" si="2"/>
        <v>878.98299999999995</v>
      </c>
    </row>
    <row r="49" spans="1:8" s="62" customFormat="1" ht="36" x14ac:dyDescent="0.25">
      <c r="A49" s="56" t="str">
        <f>IF((LEN('Copy paste to Here'!G53))&gt;5,((CONCATENATE('Copy paste to Here'!G53," &amp; ",'Copy paste to Here'!D53,"  &amp;  ",'Copy paste to Here'!E53))),"Empty Cell")</f>
        <v>Eo gas sterilized single use piercing clamp: Rounded slotted top forceps &amp; Packing Option: Sold in Box of 10 pcs. with Acha Logo  &amp;  Color: Black</v>
      </c>
      <c r="B49" s="57" t="str">
        <f>'Copy paste to Here'!C53</f>
        <v>CLAMPB</v>
      </c>
      <c r="C49" s="57" t="s">
        <v>874</v>
      </c>
      <c r="D49" s="58">
        <f>Invoice!B53</f>
        <v>1</v>
      </c>
      <c r="E49" s="59">
        <f>'Shipping Invoice'!J53*$N$1</f>
        <v>10.210000000000001</v>
      </c>
      <c r="F49" s="59">
        <f t="shared" si="0"/>
        <v>10.210000000000001</v>
      </c>
      <c r="G49" s="60">
        <f t="shared" si="1"/>
        <v>450.97570000000007</v>
      </c>
      <c r="H49" s="63">
        <f t="shared" si="2"/>
        <v>450.97570000000007</v>
      </c>
    </row>
    <row r="50" spans="1:8" s="62" customFormat="1" ht="25.5" x14ac:dyDescent="0.25">
      <c r="A50" s="56" t="str">
        <f>IF((LEN('Copy paste to Here'!G54))&gt;5,((CONCATENATE('Copy paste to Here'!G54," &amp; ",'Copy paste to Here'!D54,"  &amp;  ",'Copy paste to Here'!E54))),"Empty Cell")</f>
        <v xml:space="preserve">Black plated sterling silver fake nose clip, 20g (0.8mm) &amp; Length: 6mm  &amp;  </v>
      </c>
      <c r="B50" s="57" t="str">
        <f>'Copy paste to Here'!C54</f>
        <v>CPCLN20</v>
      </c>
      <c r="C50" s="57" t="s">
        <v>875</v>
      </c>
      <c r="D50" s="58">
        <f>Invoice!B54</f>
        <v>2</v>
      </c>
      <c r="E50" s="59">
        <f>'Shipping Invoice'!J54*$N$1</f>
        <v>0.74</v>
      </c>
      <c r="F50" s="59">
        <f t="shared" si="0"/>
        <v>1.48</v>
      </c>
      <c r="G50" s="60">
        <f t="shared" si="1"/>
        <v>32.6858</v>
      </c>
      <c r="H50" s="63">
        <f t="shared" si="2"/>
        <v>65.371600000000001</v>
      </c>
    </row>
    <row r="51" spans="1:8" s="62" customFormat="1" ht="25.5" x14ac:dyDescent="0.25">
      <c r="A51" s="56" t="str">
        <f>IF((LEN('Copy paste to Here'!G55))&gt;5,((CONCATENATE('Copy paste to Here'!G55," &amp; ",'Copy paste to Here'!D55,"  &amp;  ",'Copy paste to Here'!E55))),"Empty Cell")</f>
        <v xml:space="preserve">Black plated sterling silver fake nose clip, 20g (0.8mm) &amp; Length: 8mm  &amp;  </v>
      </c>
      <c r="B51" s="57" t="str">
        <f>'Copy paste to Here'!C55</f>
        <v>CPCLN20</v>
      </c>
      <c r="C51" s="57" t="s">
        <v>876</v>
      </c>
      <c r="D51" s="58">
        <f>Invoice!B55</f>
        <v>2</v>
      </c>
      <c r="E51" s="59">
        <f>'Shipping Invoice'!J55*$N$1</f>
        <v>0.75</v>
      </c>
      <c r="F51" s="59">
        <f t="shared" si="0"/>
        <v>1.5</v>
      </c>
      <c r="G51" s="60">
        <f t="shared" si="1"/>
        <v>33.127499999999998</v>
      </c>
      <c r="H51" s="63">
        <f t="shared" si="2"/>
        <v>66.254999999999995</v>
      </c>
    </row>
    <row r="52" spans="1:8" s="62" customFormat="1" ht="25.5" x14ac:dyDescent="0.25">
      <c r="A52" s="56" t="str">
        <f>IF((LEN('Copy paste to Here'!G56))&gt;5,((CONCATENATE('Copy paste to Here'!G56," &amp; ",'Copy paste to Here'!D56,"  &amp;  ",'Copy paste to Here'!E56))),"Empty Cell")</f>
        <v xml:space="preserve">Black plated 925 silver seamless ring, 22g (0.6mm) &amp; Length: 6mm  &amp;  </v>
      </c>
      <c r="B52" s="57" t="str">
        <f>'Copy paste to Here'!C56</f>
        <v>CPSEL22</v>
      </c>
      <c r="C52" s="57" t="s">
        <v>877</v>
      </c>
      <c r="D52" s="58">
        <f>Invoice!B56</f>
        <v>2</v>
      </c>
      <c r="E52" s="59">
        <f>'Shipping Invoice'!J56*$N$1</f>
        <v>0.4</v>
      </c>
      <c r="F52" s="59">
        <f t="shared" si="0"/>
        <v>0.8</v>
      </c>
      <c r="G52" s="60">
        <f t="shared" si="1"/>
        <v>17.668000000000003</v>
      </c>
      <c r="H52" s="63">
        <f t="shared" si="2"/>
        <v>35.336000000000006</v>
      </c>
    </row>
    <row r="53" spans="1:8" s="62" customFormat="1" ht="25.5" x14ac:dyDescent="0.25">
      <c r="A53" s="56" t="str">
        <f>IF((LEN('Copy paste to Here'!G57))&gt;5,((CONCATENATE('Copy paste to Here'!G57," &amp; ",'Copy paste to Here'!D57,"  &amp;  ",'Copy paste to Here'!E57))),"Empty Cell")</f>
        <v xml:space="preserve">Black plated 925 silver seamless ring, 22g (0.6mm) &amp; Length: 7mm  &amp;  </v>
      </c>
      <c r="B53" s="57" t="str">
        <f>'Copy paste to Here'!C57</f>
        <v>CPSEL22</v>
      </c>
      <c r="C53" s="57" t="s">
        <v>878</v>
      </c>
      <c r="D53" s="58">
        <f>Invoice!B57</f>
        <v>2</v>
      </c>
      <c r="E53" s="59">
        <f>'Shipping Invoice'!J57*$N$1</f>
        <v>0.43</v>
      </c>
      <c r="F53" s="59">
        <f t="shared" si="0"/>
        <v>0.86</v>
      </c>
      <c r="G53" s="60">
        <f t="shared" si="1"/>
        <v>18.993100000000002</v>
      </c>
      <c r="H53" s="63">
        <f t="shared" si="2"/>
        <v>37.986200000000004</v>
      </c>
    </row>
    <row r="54" spans="1:8" s="62" customFormat="1" ht="36" x14ac:dyDescent="0.25">
      <c r="A54" s="56" t="str">
        <f>IF((LEN('Copy paste to Here'!G58))&gt;5,((CONCATENATE('Copy paste to Here'!G58," &amp; ",'Copy paste to Here'!D58,"  &amp;  ",'Copy paste to Here'!E58))),"Empty Cell")</f>
        <v>One pair of 925 sterling silver ear studs with 3mm to 8mm heart shaped prong set Cubic Zirconia stones &amp; Size: 5mm  &amp;  Crystal Color: Rose</v>
      </c>
      <c r="B54" s="57" t="str">
        <f>'Copy paste to Here'!C58</f>
        <v>CZHTM</v>
      </c>
      <c r="C54" s="57" t="s">
        <v>879</v>
      </c>
      <c r="D54" s="58">
        <f>Invoice!B58</f>
        <v>1</v>
      </c>
      <c r="E54" s="59">
        <f>'Shipping Invoice'!J58*$N$1</f>
        <v>1.65</v>
      </c>
      <c r="F54" s="59">
        <f t="shared" si="0"/>
        <v>1.65</v>
      </c>
      <c r="G54" s="60">
        <f t="shared" si="1"/>
        <v>72.880499999999998</v>
      </c>
      <c r="H54" s="63">
        <f t="shared" si="2"/>
        <v>72.880499999999998</v>
      </c>
    </row>
    <row r="55" spans="1:8" s="62" customFormat="1" ht="36" x14ac:dyDescent="0.25">
      <c r="A55" s="56" t="str">
        <f>IF((LEN('Copy paste to Here'!G59))&gt;5,((CONCATENATE('Copy paste to Here'!G59," &amp; ",'Copy paste to Here'!D59,"  &amp;  ",'Copy paste to Here'!E59))),"Empty Cell")</f>
        <v>One pair of 925 sterling silver ear studs with 3mm to 8mm heart shaped prong set Cubic Zirconia stones &amp; Size: 5mm  &amp;  Crystal Color: Jet</v>
      </c>
      <c r="B55" s="57" t="str">
        <f>'Copy paste to Here'!C59</f>
        <v>CZHTM</v>
      </c>
      <c r="C55" s="57" t="s">
        <v>879</v>
      </c>
      <c r="D55" s="58">
        <f>Invoice!B59</f>
        <v>1</v>
      </c>
      <c r="E55" s="59">
        <f>'Shipping Invoice'!J59*$N$1</f>
        <v>1.65</v>
      </c>
      <c r="F55" s="59">
        <f t="shared" si="0"/>
        <v>1.65</v>
      </c>
      <c r="G55" s="60">
        <f t="shared" si="1"/>
        <v>72.880499999999998</v>
      </c>
      <c r="H55" s="63">
        <f t="shared" si="2"/>
        <v>72.880499999999998</v>
      </c>
    </row>
    <row r="56" spans="1:8" s="62" customFormat="1" ht="48" x14ac:dyDescent="0.25">
      <c r="A56" s="56" t="str">
        <f>IF((LEN('Copy paste to Here'!G60))&gt;5,((CONCATENATE('Copy paste to Here'!G60," &amp; ",'Copy paste to Here'!D60,"  &amp;  ",'Copy paste to Here'!E60))),"Empty Cell")</f>
        <v xml:space="preserve">Small display with 24 pcs. of surgical steel tragus barbell, 16g (1.2mm with 3mm flat top with ferido glued crystals with resin cover and a lower 3mm ball - length 1/4'' - 5/16'' (6mm - 8mm) &amp; Length: 6mm  &amp;  </v>
      </c>
      <c r="B56" s="57" t="str">
        <f>'Copy paste to Here'!C60</f>
        <v>DACB117</v>
      </c>
      <c r="C56" s="57" t="s">
        <v>766</v>
      </c>
      <c r="D56" s="58">
        <f>Invoice!B60</f>
        <v>1</v>
      </c>
      <c r="E56" s="59">
        <f>'Shipping Invoice'!J60*$N$1</f>
        <v>20.29</v>
      </c>
      <c r="F56" s="59">
        <f t="shared" si="0"/>
        <v>20.29</v>
      </c>
      <c r="G56" s="60">
        <f t="shared" si="1"/>
        <v>896.20929999999998</v>
      </c>
      <c r="H56" s="63">
        <f t="shared" si="2"/>
        <v>896.20929999999998</v>
      </c>
    </row>
    <row r="57" spans="1:8" s="62" customFormat="1" ht="36" x14ac:dyDescent="0.25">
      <c r="A57" s="56" t="str">
        <f>IF((LEN('Copy paste to Here'!G61))&gt;5,((CONCATENATE('Copy paste to Here'!G61," &amp; ",'Copy paste to Here'!D61,"  &amp;  ",'Copy paste to Here'!E61))),"Empty Cell")</f>
        <v xml:space="preserve">Board with 12 pcs. of plain and PVD plated 316L steel heart shaped ball closure rings, 16g (1.2mm) with 3mm closure balls with bezel set crystals &amp;   &amp;  </v>
      </c>
      <c r="B57" s="57" t="str">
        <f>'Copy paste to Here'!C61</f>
        <v>DACB232</v>
      </c>
      <c r="C57" s="57" t="s">
        <v>767</v>
      </c>
      <c r="D57" s="58">
        <f>Invoice!B61</f>
        <v>1</v>
      </c>
      <c r="E57" s="59">
        <f>'Shipping Invoice'!J61*$N$1</f>
        <v>11.21</v>
      </c>
      <c r="F57" s="59">
        <f t="shared" si="0"/>
        <v>11.21</v>
      </c>
      <c r="G57" s="60">
        <f t="shared" si="1"/>
        <v>495.14570000000003</v>
      </c>
      <c r="H57" s="63">
        <f t="shared" si="2"/>
        <v>495.14570000000003</v>
      </c>
    </row>
    <row r="58" spans="1:8" s="62" customFormat="1" ht="36" x14ac:dyDescent="0.25">
      <c r="A58" s="56" t="str">
        <f>IF((LEN('Copy paste to Here'!G62))&gt;5,((CONCATENATE('Copy paste to Here'!G62," &amp; ",'Copy paste to Here'!D62,"  &amp;  ",'Copy paste to Here'!E62))),"Empty Cell")</f>
        <v>316L steel hinged ball closure ring, 1.2mm (16g) with a 3mm crystal ball, inner diameter 6mm. The crystal is not bezel set, it is glued in very high quality. &amp; Crystal Color: Clear  &amp;  Length: 6mm</v>
      </c>
      <c r="B58" s="57" t="str">
        <f>'Copy paste to Here'!C62</f>
        <v>HBCRJ16</v>
      </c>
      <c r="C58" s="57" t="s">
        <v>769</v>
      </c>
      <c r="D58" s="58">
        <f>Invoice!B62</f>
        <v>1</v>
      </c>
      <c r="E58" s="59">
        <f>'Shipping Invoice'!J62*$N$1</f>
        <v>1.55</v>
      </c>
      <c r="F58" s="59">
        <f t="shared" si="0"/>
        <v>1.55</v>
      </c>
      <c r="G58" s="60">
        <f t="shared" si="1"/>
        <v>68.46350000000001</v>
      </c>
      <c r="H58" s="63">
        <f t="shared" si="2"/>
        <v>68.46350000000001</v>
      </c>
    </row>
    <row r="59" spans="1:8" s="62" customFormat="1" ht="24" x14ac:dyDescent="0.25">
      <c r="A59" s="56" t="str">
        <f>IF((LEN('Copy paste to Here'!G63))&gt;5,((CONCATENATE('Copy paste to Here'!G63," &amp; ",'Copy paste to Here'!D63,"  &amp;  ",'Copy paste to Here'!E63))),"Empty Cell")</f>
        <v xml:space="preserve">925 sterling silver helix ear stud with color crystal curved shaped tops (sold per pcs. and not per pair) &amp;   &amp;  </v>
      </c>
      <c r="B59" s="57" t="str">
        <f>'Copy paste to Here'!C63</f>
        <v>HEXCUM</v>
      </c>
      <c r="C59" s="57" t="s">
        <v>771</v>
      </c>
      <c r="D59" s="58">
        <f>Invoice!B63</f>
        <v>2</v>
      </c>
      <c r="E59" s="59">
        <f>'Shipping Invoice'!J63*$N$1</f>
        <v>3.22</v>
      </c>
      <c r="F59" s="59">
        <f t="shared" si="0"/>
        <v>6.44</v>
      </c>
      <c r="G59" s="60">
        <f t="shared" si="1"/>
        <v>142.22740000000002</v>
      </c>
      <c r="H59" s="63">
        <f t="shared" si="2"/>
        <v>284.45480000000003</v>
      </c>
    </row>
    <row r="60" spans="1:8" s="62" customFormat="1" ht="24" x14ac:dyDescent="0.25">
      <c r="A60" s="56" t="str">
        <f>IF((LEN('Copy paste to Here'!G64))&gt;5,((CONCATENATE('Copy paste to Here'!G64," &amp; ",'Copy paste to Here'!D64,"  &amp;  ",'Copy paste to Here'!E64))),"Empty Cell")</f>
        <v xml:space="preserve">925 silver seamless nose hoop, 22g (0.6mm) with a triple twisted wire design - outer diameter of 3/8'' (10mm) &amp;   &amp;  </v>
      </c>
      <c r="B60" s="57" t="str">
        <f>'Copy paste to Here'!C64</f>
        <v>HR27</v>
      </c>
      <c r="C60" s="57" t="s">
        <v>773</v>
      </c>
      <c r="D60" s="58">
        <f>Invoice!B64</f>
        <v>2</v>
      </c>
      <c r="E60" s="59">
        <f>'Shipping Invoice'!J64*$N$1</f>
        <v>0.97</v>
      </c>
      <c r="F60" s="59">
        <f t="shared" si="0"/>
        <v>1.94</v>
      </c>
      <c r="G60" s="60">
        <f t="shared" si="1"/>
        <v>42.844900000000003</v>
      </c>
      <c r="H60" s="63">
        <f t="shared" si="2"/>
        <v>85.689800000000005</v>
      </c>
    </row>
    <row r="61" spans="1:8" s="62" customFormat="1" ht="24" x14ac:dyDescent="0.25">
      <c r="A61" s="56" t="str">
        <f>IF((LEN('Copy paste to Here'!G65))&gt;5,((CONCATENATE('Copy paste to Here'!G65," &amp; ",'Copy paste to Here'!D65,"  &amp;  ",'Copy paste to Here'!E65))),"Empty Cell")</f>
        <v>Surgical steel monroe piercing, 16g (1.2mm) with a 3mm bezel set jewel ball &amp; Length: 8mm  &amp;  Crystal Color: Clear</v>
      </c>
      <c r="B61" s="57" t="str">
        <f>'Copy paste to Here'!C65</f>
        <v>LBCMN</v>
      </c>
      <c r="C61" s="57" t="s">
        <v>774</v>
      </c>
      <c r="D61" s="58">
        <f>Invoice!B65</f>
        <v>1</v>
      </c>
      <c r="E61" s="59">
        <f>'Shipping Invoice'!J65*$N$1</f>
        <v>0.34</v>
      </c>
      <c r="F61" s="59">
        <f t="shared" si="0"/>
        <v>0.34</v>
      </c>
      <c r="G61" s="60">
        <f t="shared" si="1"/>
        <v>15.017800000000001</v>
      </c>
      <c r="H61" s="63">
        <f t="shared" si="2"/>
        <v>15.017800000000001</v>
      </c>
    </row>
    <row r="62" spans="1:8" s="62" customFormat="1" ht="24" x14ac:dyDescent="0.25">
      <c r="A62" s="56" t="str">
        <f>IF((LEN('Copy paste to Here'!G66))&gt;5,((CONCATENATE('Copy paste to Here'!G66," &amp; ",'Copy paste to Here'!D66,"  &amp;  ",'Copy paste to Here'!E66))),"Empty Cell")</f>
        <v>Surgical steel monroe piercing, 16g (1.2mm) with a 3mm bezel set jewel ball &amp; Length: 8mm  &amp;  Crystal Color: Jet</v>
      </c>
      <c r="B62" s="57" t="str">
        <f>'Copy paste to Here'!C66</f>
        <v>LBCMN</v>
      </c>
      <c r="C62" s="57" t="s">
        <v>774</v>
      </c>
      <c r="D62" s="58">
        <f>Invoice!B66</f>
        <v>1</v>
      </c>
      <c r="E62" s="59">
        <f>'Shipping Invoice'!J66*$N$1</f>
        <v>0.34</v>
      </c>
      <c r="F62" s="59">
        <f t="shared" si="0"/>
        <v>0.34</v>
      </c>
      <c r="G62" s="60">
        <f t="shared" si="1"/>
        <v>15.017800000000001</v>
      </c>
      <c r="H62" s="63">
        <f t="shared" si="2"/>
        <v>15.017800000000001</v>
      </c>
    </row>
    <row r="63" spans="1:8" s="62" customFormat="1" ht="36" x14ac:dyDescent="0.25">
      <c r="A63" s="56" t="str">
        <f>IF((LEN('Copy paste to Here'!G67))&gt;5,((CONCATENATE('Copy paste to Here'!G67," &amp; ",'Copy paste to Here'!D67,"  &amp;  ",'Copy paste to Here'!E67))),"Empty Cell")</f>
        <v>Surgical steel monroe piercing, 16g (1.2mm) with a 3mm bezel set jewel ball &amp; Length: 8mm  &amp;  Crystal Color: Light Sapphire opal</v>
      </c>
      <c r="B63" s="57" t="str">
        <f>'Copy paste to Here'!C67</f>
        <v>LBCMN</v>
      </c>
      <c r="C63" s="57" t="s">
        <v>774</v>
      </c>
      <c r="D63" s="58">
        <f>Invoice!B67</f>
        <v>1</v>
      </c>
      <c r="E63" s="59">
        <f>'Shipping Invoice'!J67*$N$1</f>
        <v>0.34</v>
      </c>
      <c r="F63" s="59">
        <f t="shared" si="0"/>
        <v>0.34</v>
      </c>
      <c r="G63" s="60">
        <f t="shared" si="1"/>
        <v>15.017800000000001</v>
      </c>
      <c r="H63" s="63">
        <f t="shared" si="2"/>
        <v>15.017800000000001</v>
      </c>
    </row>
    <row r="64" spans="1:8" s="62" customFormat="1" ht="24" x14ac:dyDescent="0.25">
      <c r="A64" s="56" t="str">
        <f>IF((LEN('Copy paste to Here'!G68))&gt;5,((CONCATENATE('Copy paste to Here'!G68," &amp; ",'Copy paste to Here'!D68,"  &amp;  ",'Copy paste to Here'!E68))),"Empty Cell")</f>
        <v>Surgical steel monroe piercing, 16g (1.2mm) with a 3mm bezel set jewel ball &amp; Length: 10mm  &amp;  Crystal Color: Clear</v>
      </c>
      <c r="B64" s="57" t="str">
        <f>'Copy paste to Here'!C68</f>
        <v>LBCMN</v>
      </c>
      <c r="C64" s="57" t="s">
        <v>774</v>
      </c>
      <c r="D64" s="58">
        <f>Invoice!B68</f>
        <v>2</v>
      </c>
      <c r="E64" s="59">
        <f>'Shipping Invoice'!J68*$N$1</f>
        <v>0.34</v>
      </c>
      <c r="F64" s="59">
        <f t="shared" si="0"/>
        <v>0.68</v>
      </c>
      <c r="G64" s="60">
        <f t="shared" si="1"/>
        <v>15.017800000000001</v>
      </c>
      <c r="H64" s="63">
        <f t="shared" si="2"/>
        <v>30.035600000000002</v>
      </c>
    </row>
    <row r="65" spans="1:8" s="62" customFormat="1" ht="24" x14ac:dyDescent="0.25">
      <c r="A65" s="56" t="str">
        <f>IF((LEN('Copy paste to Here'!G69))&gt;5,((CONCATENATE('Copy paste to Here'!G69," &amp; ",'Copy paste to Here'!D69,"  &amp;  ",'Copy paste to Here'!E69))),"Empty Cell")</f>
        <v>Surgical steel monroe piercing, 16g (1.2mm) with a 3mm bezel set jewel ball &amp; Length: 10mm  &amp;  Crystal Color: AB Light Siam</v>
      </c>
      <c r="B65" s="57" t="str">
        <f>'Copy paste to Here'!C69</f>
        <v>LBCMN</v>
      </c>
      <c r="C65" s="57" t="s">
        <v>774</v>
      </c>
      <c r="D65" s="58">
        <f>Invoice!B69</f>
        <v>1</v>
      </c>
      <c r="E65" s="59">
        <f>'Shipping Invoice'!J69*$N$1</f>
        <v>0.34</v>
      </c>
      <c r="F65" s="59">
        <f t="shared" si="0"/>
        <v>0.34</v>
      </c>
      <c r="G65" s="60">
        <f t="shared" si="1"/>
        <v>15.017800000000001</v>
      </c>
      <c r="H65" s="63">
        <f t="shared" si="2"/>
        <v>15.017800000000001</v>
      </c>
    </row>
    <row r="66" spans="1:8" s="62" customFormat="1" ht="48" x14ac:dyDescent="0.25">
      <c r="A66" s="56" t="str">
        <f>IF((LEN('Copy paste to Here'!G70))&gt;5,((CONCATENATE('Copy paste to Here'!G70," &amp; ",'Copy paste to Here'!D70,"  &amp;  ",'Copy paste to Here'!E70))),"Empty Cell")</f>
        <v>Internally threaded 316L steel labret, 16g (1.2mm) with a upper 2 -5mm prong set round CZ stone (attachments are made from surgical steel) &amp; Length: 6mm with 2mm top part  &amp;  Cz Color: Amethyst</v>
      </c>
      <c r="B66" s="57" t="str">
        <f>'Copy paste to Here'!C70</f>
        <v>LBCZIN</v>
      </c>
      <c r="C66" s="57" t="s">
        <v>880</v>
      </c>
      <c r="D66" s="58">
        <f>Invoice!B70</f>
        <v>2</v>
      </c>
      <c r="E66" s="59">
        <f>'Shipping Invoice'!J70*$N$1</f>
        <v>1</v>
      </c>
      <c r="F66" s="59">
        <f t="shared" si="0"/>
        <v>2</v>
      </c>
      <c r="G66" s="60">
        <f t="shared" si="1"/>
        <v>44.17</v>
      </c>
      <c r="H66" s="63">
        <f t="shared" si="2"/>
        <v>88.34</v>
      </c>
    </row>
    <row r="67" spans="1:8" s="62" customFormat="1" ht="36" x14ac:dyDescent="0.25">
      <c r="A67" s="56" t="str">
        <f>IF((LEN('Copy paste to Here'!G71))&gt;5,((CONCATENATE('Copy paste to Here'!G71," &amp; ",'Copy paste to Here'!D71,"  &amp;  ",'Copy paste to Here'!E71))),"Empty Cell")</f>
        <v>Internally threaded 316L steel labret, 16g (1.2mm) with a upper 2 -5mm prong set round CZ stone (attachments are made from surgical steel) &amp; Length: 8mm with 2mm top part  &amp;  Cz Color: AB</v>
      </c>
      <c r="B67" s="57" t="str">
        <f>'Copy paste to Here'!C71</f>
        <v>LBCZIN</v>
      </c>
      <c r="C67" s="57" t="s">
        <v>880</v>
      </c>
      <c r="D67" s="58">
        <f>Invoice!B71</f>
        <v>2</v>
      </c>
      <c r="E67" s="59">
        <f>'Shipping Invoice'!J71*$N$1</f>
        <v>1</v>
      </c>
      <c r="F67" s="59">
        <f t="shared" si="0"/>
        <v>2</v>
      </c>
      <c r="G67" s="60">
        <f t="shared" si="1"/>
        <v>44.17</v>
      </c>
      <c r="H67" s="63">
        <f t="shared" si="2"/>
        <v>88.34</v>
      </c>
    </row>
    <row r="68" spans="1:8" s="62" customFormat="1" ht="36" x14ac:dyDescent="0.25">
      <c r="A68" s="56" t="str">
        <f>IF((LEN('Copy paste to Here'!G72))&gt;5,((CONCATENATE('Copy paste to Here'!G72," &amp; ",'Copy paste to Here'!D72,"  &amp;  ",'Copy paste to Here'!E72))),"Empty Cell")</f>
        <v>316L steel labret, 16g (1.2mm) with a 4mm bezel set jewel ball and a dangling plain steel star &amp; Size: 6mm  &amp;  Crystal Color: Light Sapphire</v>
      </c>
      <c r="B68" s="57" t="str">
        <f>'Copy paste to Here'!C72</f>
        <v>LBEC770</v>
      </c>
      <c r="C68" s="57" t="s">
        <v>310</v>
      </c>
      <c r="D68" s="58">
        <f>Invoice!B72</f>
        <v>2</v>
      </c>
      <c r="E68" s="59">
        <f>'Shipping Invoice'!J72*$N$1</f>
        <v>0.59</v>
      </c>
      <c r="F68" s="59">
        <f t="shared" si="0"/>
        <v>1.18</v>
      </c>
      <c r="G68" s="60">
        <f t="shared" si="1"/>
        <v>26.060299999999998</v>
      </c>
      <c r="H68" s="63">
        <f t="shared" si="2"/>
        <v>52.120599999999996</v>
      </c>
    </row>
    <row r="69" spans="1:8" s="62" customFormat="1" ht="24" x14ac:dyDescent="0.25">
      <c r="A69" s="56" t="str">
        <f>IF((LEN('Copy paste to Here'!G73))&gt;5,((CONCATENATE('Copy paste to Here'!G73," &amp; ",'Copy paste to Here'!D73,"  &amp;  ",'Copy paste to Here'!E73))),"Empty Cell")</f>
        <v xml:space="preserve">Surgical steel labret, 16g (1.2mm) with casted 316L steel skeleton hand top &amp; Length: 8mm  &amp;  </v>
      </c>
      <c r="B69" s="57" t="str">
        <f>'Copy paste to Here'!C73</f>
        <v>LBSKHD</v>
      </c>
      <c r="C69" s="57" t="s">
        <v>783</v>
      </c>
      <c r="D69" s="58">
        <f>Invoice!B73</f>
        <v>2</v>
      </c>
      <c r="E69" s="59">
        <f>'Shipping Invoice'!J73*$N$1</f>
        <v>1.6</v>
      </c>
      <c r="F69" s="59">
        <f t="shared" si="0"/>
        <v>3.2</v>
      </c>
      <c r="G69" s="60">
        <f t="shared" si="1"/>
        <v>70.672000000000011</v>
      </c>
      <c r="H69" s="63">
        <f t="shared" si="2"/>
        <v>141.34400000000002</v>
      </c>
    </row>
    <row r="70" spans="1:8" s="62" customFormat="1" ht="36" x14ac:dyDescent="0.25">
      <c r="A70" s="56" t="str">
        <f>IF((LEN('Copy paste to Here'!G74))&gt;5,((CONCATENATE('Copy paste to Here'!G74," &amp; ",'Copy paste to Here'!D74,"  &amp;  ",'Copy paste to Here'!E74))),"Empty Cell")</f>
        <v>Surgical steel belly banana, 14g (1.6mm) with a 7mm prong set CZ stone and a dangling long drop shaped crystal &amp; Color: # 1 in picture  &amp;  Length: 8mm</v>
      </c>
      <c r="B70" s="57" t="str">
        <f>'Copy paste to Here'!C74</f>
        <v>MCD712</v>
      </c>
      <c r="C70" s="57" t="s">
        <v>881</v>
      </c>
      <c r="D70" s="58">
        <f>Invoice!B74</f>
        <v>1</v>
      </c>
      <c r="E70" s="59">
        <f>'Shipping Invoice'!J74*$N$1</f>
        <v>1.97</v>
      </c>
      <c r="F70" s="59">
        <f t="shared" si="0"/>
        <v>1.97</v>
      </c>
      <c r="G70" s="60">
        <f t="shared" si="1"/>
        <v>87.014899999999997</v>
      </c>
      <c r="H70" s="63">
        <f t="shared" si="2"/>
        <v>87.014899999999997</v>
      </c>
    </row>
    <row r="71" spans="1:8" s="62" customFormat="1" ht="36" x14ac:dyDescent="0.25">
      <c r="A71" s="56" t="str">
        <f>IF((LEN('Copy paste to Here'!G75))&gt;5,((CONCATENATE('Copy paste to Here'!G75," &amp; ",'Copy paste to Here'!D75,"  &amp;  ",'Copy paste to Here'!E75))),"Empty Cell")</f>
        <v>Surgical steel belly banana, 14g (1.6mm) with an 8mm jewel ball and a dangling crystal studded skull - length 3/8'' (10mm) &amp; Length: 8mm  &amp;  Crystal Color: AB</v>
      </c>
      <c r="B71" s="57" t="str">
        <f>'Copy paste to Here'!C75</f>
        <v>MCD722</v>
      </c>
      <c r="C71" s="57" t="s">
        <v>787</v>
      </c>
      <c r="D71" s="58">
        <f>Invoice!B75</f>
        <v>1</v>
      </c>
      <c r="E71" s="59">
        <f>'Shipping Invoice'!J75*$N$1</f>
        <v>2.19</v>
      </c>
      <c r="F71" s="59">
        <f t="shared" si="0"/>
        <v>2.19</v>
      </c>
      <c r="G71" s="60">
        <f t="shared" si="1"/>
        <v>96.732299999999995</v>
      </c>
      <c r="H71" s="63">
        <f t="shared" si="2"/>
        <v>96.732299999999995</v>
      </c>
    </row>
    <row r="72" spans="1:8" s="62" customFormat="1" ht="24" x14ac:dyDescent="0.25">
      <c r="A72" s="56" t="str">
        <f>IF((LEN('Copy paste to Here'!G76))&gt;5,((CONCATENATE('Copy paste to Here'!G76," &amp; ",'Copy paste to Here'!D76,"  &amp;  ",'Copy paste to Here'!E76))),"Empty Cell")</f>
        <v xml:space="preserve">Surgical steel belly banana, 14g (1.6mm) with a lower casted skull &amp; Length: 8mm  &amp;  </v>
      </c>
      <c r="B72" s="57" t="str">
        <f>'Copy paste to Here'!C76</f>
        <v>MCD753</v>
      </c>
      <c r="C72" s="57" t="s">
        <v>788</v>
      </c>
      <c r="D72" s="58">
        <f>Invoice!B76</f>
        <v>1</v>
      </c>
      <c r="E72" s="59">
        <f>'Shipping Invoice'!J76*$N$1</f>
        <v>1.67</v>
      </c>
      <c r="F72" s="59">
        <f t="shared" si="0"/>
        <v>1.67</v>
      </c>
      <c r="G72" s="60">
        <f t="shared" si="1"/>
        <v>73.763900000000007</v>
      </c>
      <c r="H72" s="63">
        <f t="shared" si="2"/>
        <v>73.763900000000007</v>
      </c>
    </row>
    <row r="73" spans="1:8" s="62" customFormat="1" ht="36" x14ac:dyDescent="0.25">
      <c r="A73" s="56" t="str">
        <f>IF((LEN('Copy paste to Here'!G77))&gt;5,((CONCATENATE('Copy paste to Here'!G77," &amp; ",'Copy paste to Here'!D77,"  &amp;  ",'Copy paste to Here'!E77))),"Empty Cell")</f>
        <v>3mm flat crystal fake nose studs with big 8mm gold colored magnet backing &amp; Packing Option: Extra-Thin package to save shipping cost  &amp;  Crystal Color: Clear</v>
      </c>
      <c r="B73" s="57" t="str">
        <f>'Copy paste to Here'!C77</f>
        <v>MGST</v>
      </c>
      <c r="C73" s="57" t="s">
        <v>790</v>
      </c>
      <c r="D73" s="58">
        <f>Invoice!B77</f>
        <v>1</v>
      </c>
      <c r="E73" s="59">
        <f>'Shipping Invoice'!J77*$N$1</f>
        <v>0.51</v>
      </c>
      <c r="F73" s="59">
        <f t="shared" si="0"/>
        <v>0.51</v>
      </c>
      <c r="G73" s="60">
        <f t="shared" si="1"/>
        <v>22.526700000000002</v>
      </c>
      <c r="H73" s="63">
        <f t="shared" si="2"/>
        <v>22.526700000000002</v>
      </c>
    </row>
    <row r="74" spans="1:8" s="62" customFormat="1" ht="36" x14ac:dyDescent="0.25">
      <c r="A74" s="56" t="str">
        <f>IF((LEN('Copy paste to Here'!G78))&gt;5,((CONCATENATE('Copy paste to Here'!G78," &amp; ",'Copy paste to Here'!D78,"  &amp;  ",'Copy paste to Here'!E78))),"Empty Cell")</f>
        <v>3mm flat crystal fake nose studs with big 8mm gold colored magnet backing &amp; Packing Option: Extra-Thin package to save shipping cost  &amp;  Crystal Color: AB</v>
      </c>
      <c r="B74" s="57" t="str">
        <f>'Copy paste to Here'!C78</f>
        <v>MGST</v>
      </c>
      <c r="C74" s="57" t="s">
        <v>790</v>
      </c>
      <c r="D74" s="58">
        <f>Invoice!B78</f>
        <v>1</v>
      </c>
      <c r="E74" s="59">
        <f>'Shipping Invoice'!J78*$N$1</f>
        <v>0.51</v>
      </c>
      <c r="F74" s="59">
        <f t="shared" si="0"/>
        <v>0.51</v>
      </c>
      <c r="G74" s="60">
        <f t="shared" si="1"/>
        <v>22.526700000000002</v>
      </c>
      <c r="H74" s="63">
        <f t="shared" si="2"/>
        <v>22.526700000000002</v>
      </c>
    </row>
    <row r="75" spans="1:8" s="62" customFormat="1" ht="36" x14ac:dyDescent="0.25">
      <c r="A75" s="56" t="str">
        <f>IF((LEN('Copy paste to Here'!G79))&gt;5,((CONCATENATE('Copy paste to Here'!G79," &amp; ",'Copy paste to Here'!D79,"  &amp;  ",'Copy paste to Here'!E79))),"Empty Cell")</f>
        <v>3mm flat crystal fake nose studs with big 8mm gold colored magnet backing &amp; Packing Option: Extra-Thin package to save shipping cost  &amp;  Crystal Color: Rose</v>
      </c>
      <c r="B75" s="57" t="str">
        <f>'Copy paste to Here'!C79</f>
        <v>MGST</v>
      </c>
      <c r="C75" s="57" t="s">
        <v>790</v>
      </c>
      <c r="D75" s="58">
        <f>Invoice!B79</f>
        <v>1</v>
      </c>
      <c r="E75" s="59">
        <f>'Shipping Invoice'!J79*$N$1</f>
        <v>0.51</v>
      </c>
      <c r="F75" s="59">
        <f t="shared" si="0"/>
        <v>0.51</v>
      </c>
      <c r="G75" s="60">
        <f t="shared" si="1"/>
        <v>22.526700000000002</v>
      </c>
      <c r="H75" s="63">
        <f t="shared" si="2"/>
        <v>22.526700000000002</v>
      </c>
    </row>
    <row r="76" spans="1:8" s="62" customFormat="1" ht="36" x14ac:dyDescent="0.25">
      <c r="A76" s="56" t="str">
        <f>IF((LEN('Copy paste to Here'!G80))&gt;5,((CONCATENATE('Copy paste to Here'!G80," &amp; ",'Copy paste to Here'!D80,"  &amp;  ",'Copy paste to Here'!E80))),"Empty Cell")</f>
        <v>3mm flat crystal fake nose studs with big 8mm gold colored magnet backing &amp; Packing Option: Extra-Thin package to save shipping cost  &amp;  Crystal Color: Light Sapphire</v>
      </c>
      <c r="B76" s="57" t="str">
        <f>'Copy paste to Here'!C80</f>
        <v>MGST</v>
      </c>
      <c r="C76" s="57" t="s">
        <v>790</v>
      </c>
      <c r="D76" s="58">
        <f>Invoice!B80</f>
        <v>1</v>
      </c>
      <c r="E76" s="59">
        <f>'Shipping Invoice'!J80*$N$1</f>
        <v>0.51</v>
      </c>
      <c r="F76" s="59">
        <f t="shared" si="0"/>
        <v>0.51</v>
      </c>
      <c r="G76" s="60">
        <f t="shared" si="1"/>
        <v>22.526700000000002</v>
      </c>
      <c r="H76" s="63">
        <f t="shared" si="2"/>
        <v>22.526700000000002</v>
      </c>
    </row>
    <row r="77" spans="1:8" s="62" customFormat="1" ht="36" x14ac:dyDescent="0.25">
      <c r="A77" s="56" t="str">
        <f>IF((LEN('Copy paste to Here'!G81))&gt;5,((CONCATENATE('Copy paste to Here'!G81," &amp; ",'Copy paste to Here'!D81,"  &amp;  ",'Copy paste to Here'!E81))),"Empty Cell")</f>
        <v>3mm flat crystal fake nose studs with big 8mm gold colored magnet backing &amp; Packing Option: Extra-Thin package to save shipping cost  &amp;  Crystal Color: Sapphire</v>
      </c>
      <c r="B77" s="57" t="str">
        <f>'Copy paste to Here'!C81</f>
        <v>MGST</v>
      </c>
      <c r="C77" s="57" t="s">
        <v>790</v>
      </c>
      <c r="D77" s="58">
        <f>Invoice!B81</f>
        <v>1</v>
      </c>
      <c r="E77" s="59">
        <f>'Shipping Invoice'!J81*$N$1</f>
        <v>0.51</v>
      </c>
      <c r="F77" s="59">
        <f t="shared" si="0"/>
        <v>0.51</v>
      </c>
      <c r="G77" s="60">
        <f t="shared" si="1"/>
        <v>22.526700000000002</v>
      </c>
      <c r="H77" s="63">
        <f t="shared" si="2"/>
        <v>22.526700000000002</v>
      </c>
    </row>
    <row r="78" spans="1:8" s="62" customFormat="1" ht="24" x14ac:dyDescent="0.25">
      <c r="A78" s="56" t="str">
        <f>IF((LEN('Copy paste to Here'!G82))&gt;5,((CONCATENATE('Copy paste to Here'!G82," &amp; ",'Copy paste to Here'!D82,"  &amp;  ",'Copy paste to Here'!E82))),"Empty Cell")</f>
        <v xml:space="preserve">Color-plated sterling silver nose hoop, 22g (0.6mm) with ball and an outer diameter of 3/8'' (10mm) - 1 piece &amp; Color: Black  &amp;  </v>
      </c>
      <c r="B78" s="57" t="str">
        <f>'Copy paste to Here'!C82</f>
        <v>NS06BL</v>
      </c>
      <c r="C78" s="57" t="s">
        <v>587</v>
      </c>
      <c r="D78" s="58">
        <f>Invoice!B82</f>
        <v>4</v>
      </c>
      <c r="E78" s="59">
        <f>'Shipping Invoice'!J82*$N$1</f>
        <v>0.62</v>
      </c>
      <c r="F78" s="59">
        <f t="shared" si="0"/>
        <v>2.48</v>
      </c>
      <c r="G78" s="60">
        <f t="shared" si="1"/>
        <v>27.385400000000001</v>
      </c>
      <c r="H78" s="63">
        <f t="shared" si="2"/>
        <v>109.5416</v>
      </c>
    </row>
    <row r="79" spans="1:8" s="62" customFormat="1" ht="24" x14ac:dyDescent="0.25">
      <c r="A79" s="56" t="str">
        <f>IF((LEN('Copy paste to Here'!G83))&gt;5,((CONCATENATE('Copy paste to Here'!G83," &amp; ",'Copy paste to Here'!D83,"  &amp;  ",'Copy paste to Here'!E83))),"Empty Cell")</f>
        <v xml:space="preserve">High polished surgical steel nose screw, 0.8mm (20g) with 2mm ball shaped top &amp;   &amp;  </v>
      </c>
      <c r="B79" s="57" t="str">
        <f>'Copy paste to Here'!C83</f>
        <v>NSB</v>
      </c>
      <c r="C79" s="57" t="s">
        <v>121</v>
      </c>
      <c r="D79" s="58">
        <f>Invoice!B83</f>
        <v>10</v>
      </c>
      <c r="E79" s="59">
        <f>'Shipping Invoice'!J83*$N$1</f>
        <v>0.16</v>
      </c>
      <c r="F79" s="59">
        <f t="shared" si="0"/>
        <v>1.6</v>
      </c>
      <c r="G79" s="60">
        <f t="shared" si="1"/>
        <v>7.0672000000000006</v>
      </c>
      <c r="H79" s="63">
        <f t="shared" si="2"/>
        <v>70.672000000000011</v>
      </c>
    </row>
    <row r="80" spans="1:8" s="62" customFormat="1" ht="24" x14ac:dyDescent="0.25">
      <c r="A80" s="56" t="str">
        <f>IF((LEN('Copy paste to Here'!G84))&gt;5,((CONCATENATE('Copy paste to Here'!G84," &amp; ",'Copy paste to Here'!D84,"  &amp;  ",'Copy paste to Here'!E84))),"Empty Cell")</f>
        <v xml:space="preserve">Clear acrylic flexible nose stud retainer, 20g (0.8mm) with 2mm flat disk shaped top &amp;   &amp;  </v>
      </c>
      <c r="B80" s="57" t="str">
        <f>'Copy paste to Here'!C84</f>
        <v>NSRTD</v>
      </c>
      <c r="C80" s="57" t="s">
        <v>794</v>
      </c>
      <c r="D80" s="58">
        <f>Invoice!B84</f>
        <v>5</v>
      </c>
      <c r="E80" s="59">
        <f>'Shipping Invoice'!J84*$N$1</f>
        <v>0.12</v>
      </c>
      <c r="F80" s="59">
        <f t="shared" si="0"/>
        <v>0.6</v>
      </c>
      <c r="G80" s="60">
        <f t="shared" si="1"/>
        <v>5.3003999999999998</v>
      </c>
      <c r="H80" s="63">
        <f t="shared" si="2"/>
        <v>26.501999999999999</v>
      </c>
    </row>
    <row r="81" spans="1:8" s="62" customFormat="1" ht="24" x14ac:dyDescent="0.25">
      <c r="A81" s="56" t="str">
        <f>IF((LEN('Copy paste to Here'!G85))&gt;5,((CONCATENATE('Copy paste to Here'!G85," &amp; ",'Copy paste to Here'!D85,"  &amp;  ",'Copy paste to Here'!E85))),"Empty Cell")</f>
        <v xml:space="preserve">Anodized surgical steel nose screw, 20g (0.8mm) with 2mm ball top &amp; Color: Black  &amp;  </v>
      </c>
      <c r="B81" s="57" t="str">
        <f>'Copy paste to Here'!C85</f>
        <v>NSTB</v>
      </c>
      <c r="C81" s="57" t="s">
        <v>631</v>
      </c>
      <c r="D81" s="58">
        <f>Invoice!B85</f>
        <v>3</v>
      </c>
      <c r="E81" s="59">
        <f>'Shipping Invoice'!J85*$N$1</f>
        <v>0.34</v>
      </c>
      <c r="F81" s="59">
        <f t="shared" si="0"/>
        <v>1.02</v>
      </c>
      <c r="G81" s="60">
        <f t="shared" si="1"/>
        <v>15.017800000000001</v>
      </c>
      <c r="H81" s="63">
        <f t="shared" si="2"/>
        <v>45.053400000000003</v>
      </c>
    </row>
    <row r="82" spans="1:8" s="62" customFormat="1" ht="24" x14ac:dyDescent="0.25">
      <c r="A82" s="56" t="str">
        <f>IF((LEN('Copy paste to Here'!G86))&gt;5,((CONCATENATE('Copy paste to Here'!G86," &amp; ",'Copy paste to Here'!D86,"  &amp;  ",'Copy paste to Here'!E86))),"Empty Cell")</f>
        <v xml:space="preserve">Anodized surgical steel nose screw, 20g (0.8mm) with 2mm ball top &amp; Color: Blue  &amp;  </v>
      </c>
      <c r="B82" s="57" t="str">
        <f>'Copy paste to Here'!C86</f>
        <v>NSTB</v>
      </c>
      <c r="C82" s="57" t="s">
        <v>631</v>
      </c>
      <c r="D82" s="58">
        <f>Invoice!B86</f>
        <v>3</v>
      </c>
      <c r="E82" s="59">
        <f>'Shipping Invoice'!J86*$N$1</f>
        <v>0.34</v>
      </c>
      <c r="F82" s="59">
        <f t="shared" si="0"/>
        <v>1.02</v>
      </c>
      <c r="G82" s="60">
        <f t="shared" si="1"/>
        <v>15.017800000000001</v>
      </c>
      <c r="H82" s="63">
        <f t="shared" si="2"/>
        <v>45.053400000000003</v>
      </c>
    </row>
    <row r="83" spans="1:8" s="62" customFormat="1" ht="24" x14ac:dyDescent="0.25">
      <c r="A83" s="56" t="str">
        <f>IF((LEN('Copy paste to Here'!G87))&gt;5,((CONCATENATE('Copy paste to Here'!G87," &amp; ",'Copy paste to Here'!D87,"  &amp;  ",'Copy paste to Here'!E87))),"Empty Cell")</f>
        <v xml:space="preserve">Anodized surgical steel nose screw, 20g (0.8mm) with 2mm ball top &amp; Color: Rainbow  &amp;  </v>
      </c>
      <c r="B83" s="57" t="str">
        <f>'Copy paste to Here'!C87</f>
        <v>NSTB</v>
      </c>
      <c r="C83" s="57" t="s">
        <v>631</v>
      </c>
      <c r="D83" s="58">
        <f>Invoice!B87</f>
        <v>3</v>
      </c>
      <c r="E83" s="59">
        <f>'Shipping Invoice'!J87*$N$1</f>
        <v>0.34</v>
      </c>
      <c r="F83" s="59">
        <f t="shared" ref="F83:F146" si="3">D83*E83</f>
        <v>1.02</v>
      </c>
      <c r="G83" s="60">
        <f t="shared" ref="G83:G146" si="4">E83*$E$14</f>
        <v>15.017800000000001</v>
      </c>
      <c r="H83" s="63">
        <f t="shared" ref="H83:H146" si="5">D83*G83</f>
        <v>45.053400000000003</v>
      </c>
    </row>
    <row r="84" spans="1:8" s="62" customFormat="1" ht="24" x14ac:dyDescent="0.25">
      <c r="A84" s="56" t="str">
        <f>IF((LEN('Copy paste to Here'!G88))&gt;5,((CONCATENATE('Copy paste to Here'!G88," &amp; ",'Copy paste to Here'!D88,"  &amp;  ",'Copy paste to Here'!E88))),"Empty Cell")</f>
        <v xml:space="preserve">Anodized surgical steel nose screw, 20g (0.8mm) with 2mm ball top &amp; Color: Gold  &amp;  </v>
      </c>
      <c r="B84" s="57" t="str">
        <f>'Copy paste to Here'!C88</f>
        <v>NSTB</v>
      </c>
      <c r="C84" s="57" t="s">
        <v>631</v>
      </c>
      <c r="D84" s="58">
        <f>Invoice!B88</f>
        <v>3</v>
      </c>
      <c r="E84" s="59">
        <f>'Shipping Invoice'!J88*$N$1</f>
        <v>0.34</v>
      </c>
      <c r="F84" s="59">
        <f t="shared" si="3"/>
        <v>1.02</v>
      </c>
      <c r="G84" s="60">
        <f t="shared" si="4"/>
        <v>15.017800000000001</v>
      </c>
      <c r="H84" s="63">
        <f t="shared" si="5"/>
        <v>45.053400000000003</v>
      </c>
    </row>
    <row r="85" spans="1:8" s="62" customFormat="1" ht="24" x14ac:dyDescent="0.25">
      <c r="A85" s="56" t="str">
        <f>IF((LEN('Copy paste to Here'!G89))&gt;5,((CONCATENATE('Copy paste to Here'!G89," &amp; ",'Copy paste to Here'!D89,"  &amp;  ",'Copy paste to Here'!E89))),"Empty Cell")</f>
        <v xml:space="preserve">Anodized surgical steel nose screw, 20g (0.8mm) with 2mm ball top &amp; Color: Assorted  &amp;  </v>
      </c>
      <c r="B85" s="57" t="str">
        <f>'Copy paste to Here'!C89</f>
        <v>NSTB</v>
      </c>
      <c r="C85" s="57" t="s">
        <v>631</v>
      </c>
      <c r="D85" s="58">
        <f>Invoice!B89</f>
        <v>3</v>
      </c>
      <c r="E85" s="59">
        <f>'Shipping Invoice'!J89*$N$1</f>
        <v>0.34</v>
      </c>
      <c r="F85" s="59">
        <f t="shared" si="3"/>
        <v>1.02</v>
      </c>
      <c r="G85" s="60">
        <f t="shared" si="4"/>
        <v>15.017800000000001</v>
      </c>
      <c r="H85" s="63">
        <f t="shared" si="5"/>
        <v>45.053400000000003</v>
      </c>
    </row>
    <row r="86" spans="1:8" s="62" customFormat="1" ht="25.5" x14ac:dyDescent="0.25">
      <c r="A86" s="56" t="str">
        <f>IF((LEN('Copy paste to Here'!G90))&gt;5,((CONCATENATE('Copy paste to Here'!G90," &amp; ",'Copy paste to Here'!D90,"  &amp;  ",'Copy paste to Here'!E90))),"Empty Cell")</f>
        <v>PVD plated surgical steel hinged segment ring, 18g (1.0mm)  &amp; Length: 8mm  &amp;  Color: Black</v>
      </c>
      <c r="B86" s="57" t="str">
        <f>'Copy paste to Here'!C90</f>
        <v>SEGHT18</v>
      </c>
      <c r="C86" s="57" t="s">
        <v>797</v>
      </c>
      <c r="D86" s="58">
        <f>Invoice!B90</f>
        <v>2</v>
      </c>
      <c r="E86" s="59">
        <f>'Shipping Invoice'!J90*$N$1</f>
        <v>1.81</v>
      </c>
      <c r="F86" s="59">
        <f t="shared" si="3"/>
        <v>3.62</v>
      </c>
      <c r="G86" s="60">
        <f t="shared" si="4"/>
        <v>79.947700000000012</v>
      </c>
      <c r="H86" s="63">
        <f t="shared" si="5"/>
        <v>159.89540000000002</v>
      </c>
    </row>
    <row r="87" spans="1:8" s="62" customFormat="1" ht="24" x14ac:dyDescent="0.25">
      <c r="A87" s="56" t="str">
        <f>IF((LEN('Copy paste to Here'!G91))&gt;5,((CONCATENATE('Copy paste to Here'!G91," &amp; ",'Copy paste to Here'!D91,"  &amp;  ",'Copy paste to Here'!E91))),"Empty Cell")</f>
        <v xml:space="preserve">Annealed 316L steel septum ring, 16g (1.2mm) &amp; Length: 8mm  &amp;  </v>
      </c>
      <c r="B87" s="57" t="str">
        <f>'Copy paste to Here'!C91</f>
        <v>SEPN</v>
      </c>
      <c r="C87" s="57" t="s">
        <v>799</v>
      </c>
      <c r="D87" s="58">
        <f>Invoice!B91</f>
        <v>1</v>
      </c>
      <c r="E87" s="59">
        <f>'Shipping Invoice'!J91*$N$1</f>
        <v>1.03</v>
      </c>
      <c r="F87" s="59">
        <f t="shared" si="3"/>
        <v>1.03</v>
      </c>
      <c r="G87" s="60">
        <f t="shared" si="4"/>
        <v>45.495100000000001</v>
      </c>
      <c r="H87" s="63">
        <f t="shared" si="5"/>
        <v>45.495100000000001</v>
      </c>
    </row>
    <row r="88" spans="1:8" s="62" customFormat="1" ht="24" x14ac:dyDescent="0.25">
      <c r="A88" s="56" t="str">
        <f>IF((LEN('Copy paste to Here'!G92))&gt;5,((CONCATENATE('Copy paste to Here'!G92," &amp; ",'Copy paste to Here'!D92,"  &amp;  ",'Copy paste to Here'!E92))),"Empty Cell")</f>
        <v xml:space="preserve">Annealed 316L steel septum ring, 16g (1.2mm) &amp; Length: 10mm  &amp;  </v>
      </c>
      <c r="B88" s="57" t="str">
        <f>'Copy paste to Here'!C92</f>
        <v>SEPN</v>
      </c>
      <c r="C88" s="57" t="s">
        <v>799</v>
      </c>
      <c r="D88" s="58">
        <f>Invoice!B92</f>
        <v>2</v>
      </c>
      <c r="E88" s="59">
        <f>'Shipping Invoice'!J92*$N$1</f>
        <v>1.03</v>
      </c>
      <c r="F88" s="59">
        <f t="shared" si="3"/>
        <v>2.06</v>
      </c>
      <c r="G88" s="60">
        <f t="shared" si="4"/>
        <v>45.495100000000001</v>
      </c>
      <c r="H88" s="63">
        <f t="shared" si="5"/>
        <v>90.990200000000002</v>
      </c>
    </row>
    <row r="89" spans="1:8" s="62" customFormat="1" ht="24" x14ac:dyDescent="0.25">
      <c r="A89" s="56" t="str">
        <f>IF((LEN('Copy paste to Here'!G93))&gt;5,((CONCATENATE('Copy paste to Here'!G93," &amp; ",'Copy paste to Here'!D93,"  &amp;  ",'Copy paste to Here'!E93))),"Empty Cell")</f>
        <v xml:space="preserve">316L steel hinged segment ring, 1.2mm (16g) with moon shape design and inner diameter from 8mm to 10mm &amp; Length: 8mm  &amp;  </v>
      </c>
      <c r="B89" s="57" t="str">
        <f>'Copy paste to Here'!C93</f>
        <v>SGSH2</v>
      </c>
      <c r="C89" s="57" t="s">
        <v>882</v>
      </c>
      <c r="D89" s="58">
        <f>Invoice!B93</f>
        <v>1</v>
      </c>
      <c r="E89" s="59">
        <f>'Shipping Invoice'!J93*$N$1</f>
        <v>1.9</v>
      </c>
      <c r="F89" s="59">
        <f t="shared" si="3"/>
        <v>1.9</v>
      </c>
      <c r="G89" s="60">
        <f t="shared" si="4"/>
        <v>83.923000000000002</v>
      </c>
      <c r="H89" s="63">
        <f t="shared" si="5"/>
        <v>83.923000000000002</v>
      </c>
    </row>
    <row r="90" spans="1:8" s="62" customFormat="1" ht="36" x14ac:dyDescent="0.25">
      <c r="A90" s="56" t="str">
        <f>IF((LEN('Copy paste to Here'!G94))&gt;5,((CONCATENATE('Copy paste to Here'!G94," &amp; ",'Copy paste to Here'!D94,"  &amp;  ",'Copy paste to Here'!E94))),"Empty Cell")</f>
        <v xml:space="preserve">316L steel hinged segment ring, 1.2mm (16g) with moon shape design and inner diameter from 8mm to 10mm &amp; Length: 10mm  &amp;  </v>
      </c>
      <c r="B90" s="57" t="str">
        <f>'Copy paste to Here'!C94</f>
        <v>SGSH2</v>
      </c>
      <c r="C90" s="57" t="s">
        <v>883</v>
      </c>
      <c r="D90" s="58">
        <f>Invoice!B94</f>
        <v>1</v>
      </c>
      <c r="E90" s="59">
        <f>'Shipping Invoice'!J94*$N$1</f>
        <v>1.9</v>
      </c>
      <c r="F90" s="59">
        <f t="shared" si="3"/>
        <v>1.9</v>
      </c>
      <c r="G90" s="60">
        <f t="shared" si="4"/>
        <v>83.923000000000002</v>
      </c>
      <c r="H90" s="63">
        <f t="shared" si="5"/>
        <v>83.923000000000002</v>
      </c>
    </row>
    <row r="91" spans="1:8" s="62" customFormat="1" ht="36" x14ac:dyDescent="0.25">
      <c r="A91" s="56" t="str">
        <f>IF((LEN('Copy paste to Here'!G95))&gt;5,((CONCATENATE('Copy paste to Here'!G95," &amp; ",'Copy paste to Here'!D95,"  &amp;  ",'Copy paste to Here'!E95))),"Empty Cell")</f>
        <v xml:space="preserve">316L steel hinged segment ring, 1.2mm (16g) with double rings design and inner diameter from 8mm to 12mm &amp; Length: 10mm  &amp;  </v>
      </c>
      <c r="B91" s="57" t="str">
        <f>'Copy paste to Here'!C95</f>
        <v>SGSH8</v>
      </c>
      <c r="C91" s="57" t="s">
        <v>884</v>
      </c>
      <c r="D91" s="58">
        <f>Invoice!B95</f>
        <v>2</v>
      </c>
      <c r="E91" s="59">
        <f>'Shipping Invoice'!J95*$N$1</f>
        <v>1.64</v>
      </c>
      <c r="F91" s="59">
        <f t="shared" si="3"/>
        <v>3.28</v>
      </c>
      <c r="G91" s="60">
        <f t="shared" si="4"/>
        <v>72.438800000000001</v>
      </c>
      <c r="H91" s="63">
        <f t="shared" si="5"/>
        <v>144.8776</v>
      </c>
    </row>
    <row r="92" spans="1:8" s="62" customFormat="1" ht="25.5" x14ac:dyDescent="0.25">
      <c r="A92" s="56" t="str">
        <f>IF((LEN('Copy paste to Here'!G96))&gt;5,((CONCATENATE('Copy paste to Here'!G96," &amp; ",'Copy paste to Here'!D96,"  &amp;  ",'Copy paste to Here'!E96))),"Empty Cell")</f>
        <v xml:space="preserve">PVD plated 316L steel hinged segment ring, 1.2mm (16g) pear shape design &amp; Color: Rainbow 8mm  &amp;  </v>
      </c>
      <c r="B92" s="57" t="str">
        <f>'Copy paste to Here'!C96</f>
        <v>SGTSH14</v>
      </c>
      <c r="C92" s="57" t="s">
        <v>885</v>
      </c>
      <c r="D92" s="58">
        <f>Invoice!B96</f>
        <v>1</v>
      </c>
      <c r="E92" s="59">
        <f>'Shipping Invoice'!J96*$N$1</f>
        <v>2.41</v>
      </c>
      <c r="F92" s="59">
        <f t="shared" si="3"/>
        <v>2.41</v>
      </c>
      <c r="G92" s="60">
        <f t="shared" si="4"/>
        <v>106.44970000000001</v>
      </c>
      <c r="H92" s="63">
        <f t="shared" si="5"/>
        <v>106.44970000000001</v>
      </c>
    </row>
    <row r="93" spans="1:8" s="62" customFormat="1" ht="25.5" x14ac:dyDescent="0.25">
      <c r="A93" s="56" t="str">
        <f>IF((LEN('Copy paste to Here'!G97))&gt;5,((CONCATENATE('Copy paste to Here'!G97," &amp; ",'Copy paste to Here'!D97,"  &amp;  ",'Copy paste to Here'!E97))),"Empty Cell")</f>
        <v xml:space="preserve">PVD plated 316L steel hinged segment ring, 1.2mm (16g) pear shape design &amp; Color: Black 8mm  &amp;  </v>
      </c>
      <c r="B93" s="57" t="str">
        <f>'Copy paste to Here'!C97</f>
        <v>SGTSH14</v>
      </c>
      <c r="C93" s="57" t="s">
        <v>885</v>
      </c>
      <c r="D93" s="58">
        <f>Invoice!B97</f>
        <v>1</v>
      </c>
      <c r="E93" s="59">
        <f>'Shipping Invoice'!J97*$N$1</f>
        <v>2.41</v>
      </c>
      <c r="F93" s="59">
        <f t="shared" si="3"/>
        <v>2.41</v>
      </c>
      <c r="G93" s="60">
        <f t="shared" si="4"/>
        <v>106.44970000000001</v>
      </c>
      <c r="H93" s="63">
        <f t="shared" si="5"/>
        <v>106.44970000000001</v>
      </c>
    </row>
    <row r="94" spans="1:8" s="62" customFormat="1" ht="36" x14ac:dyDescent="0.25">
      <c r="A94" s="56" t="str">
        <f>IF((LEN('Copy paste to Here'!G98))&gt;5,((CONCATENATE('Copy paste to Here'!G98," &amp; ",'Copy paste to Here'!D98,"  &amp;  ",'Copy paste to Here'!E98))),"Empty Cell")</f>
        <v xml:space="preserve">PVD plated 316L steel hinged segment ring, 1.2mm (16g) with side facing CNC set Cubic Zirconia (CZ) stones in heart shape design &amp; Color: High Polish 8mm  &amp;  </v>
      </c>
      <c r="B94" s="57" t="str">
        <f>'Copy paste to Here'!C98</f>
        <v>SGTSH27</v>
      </c>
      <c r="C94" s="57" t="s">
        <v>886</v>
      </c>
      <c r="D94" s="58">
        <f>Invoice!B98</f>
        <v>1</v>
      </c>
      <c r="E94" s="59">
        <f>'Shipping Invoice'!J98*$N$1</f>
        <v>5.58</v>
      </c>
      <c r="F94" s="59">
        <f t="shared" si="3"/>
        <v>5.58</v>
      </c>
      <c r="G94" s="60">
        <f t="shared" si="4"/>
        <v>246.46860000000001</v>
      </c>
      <c r="H94" s="63">
        <f t="shared" si="5"/>
        <v>246.46860000000001</v>
      </c>
    </row>
    <row r="95" spans="1:8" s="62" customFormat="1" ht="36" x14ac:dyDescent="0.25">
      <c r="A95" s="56" t="str">
        <f>IF((LEN('Copy paste to Here'!G99))&gt;5,((CONCATENATE('Copy paste to Here'!G99," &amp; ",'Copy paste to Here'!D99,"  &amp;  ",'Copy paste to Here'!E99))),"Empty Cell")</f>
        <v>Surgical steel internally threaded surface barbell, 1.6mm (14g) with 90° angle with two 4mm bezel set flat crystals &amp; Size: 16mm  &amp;  Cz Color: Clear</v>
      </c>
      <c r="B95" s="57" t="str">
        <f>'Copy paste to Here'!C99</f>
        <v>SUDIJF4</v>
      </c>
      <c r="C95" s="57" t="s">
        <v>812</v>
      </c>
      <c r="D95" s="58">
        <f>Invoice!B99</f>
        <v>1</v>
      </c>
      <c r="E95" s="59">
        <f>'Shipping Invoice'!J99*$N$1</f>
        <v>1.53</v>
      </c>
      <c r="F95" s="59">
        <f t="shared" si="3"/>
        <v>1.53</v>
      </c>
      <c r="G95" s="60">
        <f t="shared" si="4"/>
        <v>67.580100000000002</v>
      </c>
      <c r="H95" s="63">
        <f t="shared" si="5"/>
        <v>67.580100000000002</v>
      </c>
    </row>
    <row r="96" spans="1:8" s="62" customFormat="1" ht="48" x14ac:dyDescent="0.25">
      <c r="A96" s="56" t="str">
        <f>IF((LEN('Copy paste to Here'!G100))&gt;5,((CONCATENATE('Copy paste to Here'!G100," &amp; ",'Copy paste to Here'!D100,"  &amp;  ",'Copy paste to Here'!E100))),"Empty Cell")</f>
        <v xml:space="preserve">4mm flat shaped titanium G23 dermal anchor top part with crystal for internally threaded, 16g (1.2mm) dermal anchor base plate with a height of 2mm - 2.5mm (this item does only fit our dermal anchors and surface bars) &amp; Crystal Color: Clear  &amp;  </v>
      </c>
      <c r="B96" s="57" t="str">
        <f>'Copy paste to Here'!C100</f>
        <v>TAJF4</v>
      </c>
      <c r="C96" s="57" t="s">
        <v>815</v>
      </c>
      <c r="D96" s="58">
        <f>Invoice!B100</f>
        <v>2</v>
      </c>
      <c r="E96" s="59">
        <f>'Shipping Invoice'!J100*$N$1</f>
        <v>0.68</v>
      </c>
      <c r="F96" s="59">
        <f t="shared" si="3"/>
        <v>1.36</v>
      </c>
      <c r="G96" s="60">
        <f t="shared" si="4"/>
        <v>30.035600000000002</v>
      </c>
      <c r="H96" s="63">
        <f t="shared" si="5"/>
        <v>60.071200000000005</v>
      </c>
    </row>
    <row r="97" spans="1:8" s="62" customFormat="1" ht="48" x14ac:dyDescent="0.25">
      <c r="A97" s="56" t="str">
        <f>IF((LEN('Copy paste to Here'!G101))&gt;5,((CONCATENATE('Copy paste to Here'!G101," &amp; ",'Copy paste to Here'!D101,"  &amp;  ",'Copy paste to Here'!E101))),"Empty Cell")</f>
        <v xml:space="preserve">4mm flat shaped titanium G23 dermal anchor top part with crystal for internally threaded, 16g (1.2mm) dermal anchor base plate with a height of 2mm - 2.5mm (this item does only fit our dermal anchors and surface bars) &amp; Crystal Color: AB  &amp;  </v>
      </c>
      <c r="B97" s="57" t="str">
        <f>'Copy paste to Here'!C101</f>
        <v>TAJF4</v>
      </c>
      <c r="C97" s="57" t="s">
        <v>815</v>
      </c>
      <c r="D97" s="58">
        <f>Invoice!B101</f>
        <v>1</v>
      </c>
      <c r="E97" s="59">
        <f>'Shipping Invoice'!J101*$N$1</f>
        <v>0.68</v>
      </c>
      <c r="F97" s="59">
        <f t="shared" si="3"/>
        <v>0.68</v>
      </c>
      <c r="G97" s="60">
        <f t="shared" si="4"/>
        <v>30.035600000000002</v>
      </c>
      <c r="H97" s="63">
        <f t="shared" si="5"/>
        <v>30.035600000000002</v>
      </c>
    </row>
    <row r="98" spans="1:8" s="62" customFormat="1" ht="48" x14ac:dyDescent="0.25">
      <c r="A98" s="56" t="str">
        <f>IF((LEN('Copy paste to Here'!G102))&gt;5,((CONCATENATE('Copy paste to Here'!G102," &amp; ",'Copy paste to Here'!D102,"  &amp;  ",'Copy paste to Here'!E102))),"Empty Cell")</f>
        <v xml:space="preserve">4mm flat shaped titanium G23 dermal anchor top part with crystal for internally threaded, 16g (1.2mm) dermal anchor base plate with a height of 2mm - 2.5mm (this item does only fit our dermal anchors and surface bars) &amp; Crystal Color: Light Amethyst  &amp;  </v>
      </c>
      <c r="B98" s="57" t="str">
        <f>'Copy paste to Here'!C102</f>
        <v>TAJF4</v>
      </c>
      <c r="C98" s="57" t="s">
        <v>815</v>
      </c>
      <c r="D98" s="58">
        <f>Invoice!B102</f>
        <v>1</v>
      </c>
      <c r="E98" s="59">
        <f>'Shipping Invoice'!J102*$N$1</f>
        <v>0.68</v>
      </c>
      <c r="F98" s="59">
        <f t="shared" si="3"/>
        <v>0.68</v>
      </c>
      <c r="G98" s="60">
        <f t="shared" si="4"/>
        <v>30.035600000000002</v>
      </c>
      <c r="H98" s="63">
        <f t="shared" si="5"/>
        <v>30.035600000000002</v>
      </c>
    </row>
    <row r="99" spans="1:8" s="62" customFormat="1" ht="48" x14ac:dyDescent="0.25">
      <c r="A99" s="56" t="str">
        <f>IF((LEN('Copy paste to Here'!G103))&gt;5,((CONCATENATE('Copy paste to Here'!G103," &amp; ",'Copy paste to Here'!D103,"  &amp;  ",'Copy paste to Here'!E103))),"Empty Cell")</f>
        <v>316L steel internal threading Tragus Labret post, 16g (1.2mm) with an upper 2mm to 5mm prong set round CZ stone for triple tragus piercings &amp; Length: 8mm with 2mm top part  &amp;  Cz Color: Clear</v>
      </c>
      <c r="B99" s="57" t="str">
        <f>'Copy paste to Here'!C103</f>
        <v>TLBCZIN</v>
      </c>
      <c r="C99" s="57" t="s">
        <v>887</v>
      </c>
      <c r="D99" s="58">
        <f>Invoice!B103</f>
        <v>2</v>
      </c>
      <c r="E99" s="59">
        <f>'Shipping Invoice'!J103*$N$1</f>
        <v>0.99</v>
      </c>
      <c r="F99" s="59">
        <f t="shared" si="3"/>
        <v>1.98</v>
      </c>
      <c r="G99" s="60">
        <f t="shared" si="4"/>
        <v>43.728300000000004</v>
      </c>
      <c r="H99" s="63">
        <f t="shared" si="5"/>
        <v>87.456600000000009</v>
      </c>
    </row>
    <row r="100" spans="1:8" s="62" customFormat="1" ht="48" x14ac:dyDescent="0.25">
      <c r="A100" s="56" t="str">
        <f>IF((LEN('Copy paste to Here'!G104))&gt;5,((CONCATENATE('Copy paste to Here'!G104," &amp; ",'Copy paste to Here'!D104,"  &amp;  ",'Copy paste to Here'!E104))),"Empty Cell")</f>
        <v>316L steel internal threading Tragus Labret post, 16g (1.2mm) with an upper 2mm to 5mm prong set round CZ stone for triple tragus piercings &amp; Length: 8mm with 2.5mm top part  &amp;  Cz Color: Clear</v>
      </c>
      <c r="B100" s="57" t="str">
        <f>'Copy paste to Here'!C104</f>
        <v>TLBCZIN</v>
      </c>
      <c r="C100" s="57" t="s">
        <v>888</v>
      </c>
      <c r="D100" s="58">
        <f>Invoice!B104</f>
        <v>2</v>
      </c>
      <c r="E100" s="59">
        <f>'Shipping Invoice'!J104*$N$1</f>
        <v>1.03</v>
      </c>
      <c r="F100" s="59">
        <f t="shared" si="3"/>
        <v>2.06</v>
      </c>
      <c r="G100" s="60">
        <f t="shared" si="4"/>
        <v>45.495100000000001</v>
      </c>
      <c r="H100" s="63">
        <f t="shared" si="5"/>
        <v>90.990200000000002</v>
      </c>
    </row>
    <row r="101" spans="1:8" s="62" customFormat="1" ht="48" x14ac:dyDescent="0.25">
      <c r="A101" s="56" t="str">
        <f>IF((LEN('Copy paste to Here'!G105))&gt;5,((CONCATENATE('Copy paste to Here'!G105," &amp; ",'Copy paste to Here'!D105,"  &amp;  ",'Copy paste to Here'!E105))),"Empty Cell")</f>
        <v>316L steel internal threading Tragus Labret post, 16g (1.2mm) with an upper 2mm to 5mm prong set round CZ stone for triple tragus piercings &amp; Length: 8mm with 3mm top part  &amp;  Cz Color: Clear</v>
      </c>
      <c r="B101" s="57" t="str">
        <f>'Copy paste to Here'!C105</f>
        <v>TLBCZIN</v>
      </c>
      <c r="C101" s="57" t="s">
        <v>889</v>
      </c>
      <c r="D101" s="58">
        <f>Invoice!B105</f>
        <v>2</v>
      </c>
      <c r="E101" s="59">
        <f>'Shipping Invoice'!J105*$N$1</f>
        <v>1.07</v>
      </c>
      <c r="F101" s="59">
        <f t="shared" si="3"/>
        <v>2.14</v>
      </c>
      <c r="G101" s="60">
        <f t="shared" si="4"/>
        <v>47.261900000000004</v>
      </c>
      <c r="H101" s="63">
        <f t="shared" si="5"/>
        <v>94.523800000000008</v>
      </c>
    </row>
    <row r="102" spans="1:8" s="62" customFormat="1" ht="36" x14ac:dyDescent="0.25">
      <c r="A102" s="56" t="str">
        <f>IF((LEN('Copy paste to Here'!G106))&gt;5,((CONCATENATE('Copy paste to Here'!G106," &amp; ",'Copy paste to Here'!D106,"  &amp;  ",'Copy paste to Here'!E106))),"Empty Cell")</f>
        <v>316L steel Tragus Labret, 16g (1.2mm) with a tiny 2.5mm round base plate suitable for tragus piercings and a feather shaped top &amp; Length: 5mm  &amp;  Color: # 1 in picture</v>
      </c>
      <c r="B102" s="57" t="str">
        <f>'Copy paste to Here'!C106</f>
        <v>TLBFE</v>
      </c>
      <c r="C102" s="57" t="s">
        <v>890</v>
      </c>
      <c r="D102" s="58">
        <f>Invoice!B106</f>
        <v>2</v>
      </c>
      <c r="E102" s="59">
        <f>'Shipping Invoice'!J106*$N$1</f>
        <v>0.77</v>
      </c>
      <c r="F102" s="59">
        <f t="shared" si="3"/>
        <v>1.54</v>
      </c>
      <c r="G102" s="60">
        <f t="shared" si="4"/>
        <v>34.010899999999999</v>
      </c>
      <c r="H102" s="63">
        <f t="shared" si="5"/>
        <v>68.021799999999999</v>
      </c>
    </row>
    <row r="103" spans="1:8" s="62" customFormat="1" ht="36" x14ac:dyDescent="0.25">
      <c r="A103" s="56" t="str">
        <f>IF((LEN('Copy paste to Here'!G107))&gt;5,((CONCATENATE('Copy paste to Here'!G107," &amp; ",'Copy paste to Here'!D107,"  &amp;  ",'Copy paste to Here'!E107))),"Empty Cell")</f>
        <v>316L steel Tragus Labret, 16g (1.2mm) with a tiny 2.5mm round base plate suitable for tragus piercings and a feather shaped top &amp; Length: 5mm  &amp;  Color: # 2 in picture</v>
      </c>
      <c r="B103" s="57" t="str">
        <f>'Copy paste to Here'!C107</f>
        <v>TLBFE</v>
      </c>
      <c r="C103" s="57" t="s">
        <v>891</v>
      </c>
      <c r="D103" s="58">
        <f>Invoice!B107</f>
        <v>2</v>
      </c>
      <c r="E103" s="59">
        <f>'Shipping Invoice'!J107*$N$1</f>
        <v>0.77</v>
      </c>
      <c r="F103" s="59">
        <f t="shared" si="3"/>
        <v>1.54</v>
      </c>
      <c r="G103" s="60">
        <f t="shared" si="4"/>
        <v>34.010899999999999</v>
      </c>
      <c r="H103" s="63">
        <f t="shared" si="5"/>
        <v>68.021799999999999</v>
      </c>
    </row>
    <row r="104" spans="1:8" s="62" customFormat="1" ht="36" x14ac:dyDescent="0.25">
      <c r="A104" s="56" t="str">
        <f>IF((LEN('Copy paste to Here'!G108))&gt;5,((CONCATENATE('Copy paste to Here'!G108," &amp; ",'Copy paste to Here'!D108,"  &amp;  ",'Copy paste to Here'!E108))),"Empty Cell")</f>
        <v>Titanium G23 internally threaded labret, 16g (1.2mm) with 2mm to 5mm round color Cubic Zirconia (CZ) stone in prong set top &amp; Length: 6mm with 2mm top part  &amp;  Cz Color: Clear</v>
      </c>
      <c r="B104" s="57" t="str">
        <f>'Copy paste to Here'!C108</f>
        <v>ULBIN12</v>
      </c>
      <c r="C104" s="57" t="s">
        <v>892</v>
      </c>
      <c r="D104" s="58">
        <f>Invoice!B108</f>
        <v>2</v>
      </c>
      <c r="E104" s="59">
        <f>'Shipping Invoice'!J108*$N$1</f>
        <v>1.72</v>
      </c>
      <c r="F104" s="59">
        <f t="shared" si="3"/>
        <v>3.44</v>
      </c>
      <c r="G104" s="60">
        <f t="shared" si="4"/>
        <v>75.972400000000007</v>
      </c>
      <c r="H104" s="63">
        <f t="shared" si="5"/>
        <v>151.94480000000001</v>
      </c>
    </row>
    <row r="105" spans="1:8" s="62" customFormat="1" ht="36" x14ac:dyDescent="0.25">
      <c r="A105" s="56" t="str">
        <f>IF((LEN('Copy paste to Here'!G109))&gt;5,((CONCATENATE('Copy paste to Here'!G109," &amp; ",'Copy paste to Here'!D109,"  &amp;  ",'Copy paste to Here'!E109))),"Empty Cell")</f>
        <v>Titanium G23 internally threaded labret, 16g (1.2mm) with 2mm to 5mm round color Cubic Zirconia (CZ) stone in prong set top &amp; Length: 5mm with 2mm top part  &amp;  Cz Color: AB</v>
      </c>
      <c r="B105" s="57" t="str">
        <f>'Copy paste to Here'!C109</f>
        <v>ULBIN12</v>
      </c>
      <c r="C105" s="57" t="s">
        <v>892</v>
      </c>
      <c r="D105" s="58">
        <f>Invoice!B109</f>
        <v>2</v>
      </c>
      <c r="E105" s="59">
        <f>'Shipping Invoice'!J109*$N$1</f>
        <v>1.72</v>
      </c>
      <c r="F105" s="59">
        <f t="shared" si="3"/>
        <v>3.44</v>
      </c>
      <c r="G105" s="60">
        <f t="shared" si="4"/>
        <v>75.972400000000007</v>
      </c>
      <c r="H105" s="63">
        <f t="shared" si="5"/>
        <v>151.94480000000001</v>
      </c>
    </row>
    <row r="106" spans="1:8" s="62" customFormat="1" ht="36" x14ac:dyDescent="0.25">
      <c r="A106" s="56" t="str">
        <f>IF((LEN('Copy paste to Here'!G110))&gt;5,((CONCATENATE('Copy paste to Here'!G110," &amp; ",'Copy paste to Here'!D110,"  &amp;  ",'Copy paste to Here'!E110))),"Empty Cell")</f>
        <v>Titanium G23 internally threaded labret, 16g (1.2mm) with three round color Cubic Zirconia (CZ) stones in curve design shaped top &amp; Length: 5mm  &amp;  Cz Color: Clear</v>
      </c>
      <c r="B106" s="57" t="str">
        <f>'Copy paste to Here'!C110</f>
        <v>ULBIN9</v>
      </c>
      <c r="C106" s="57" t="s">
        <v>825</v>
      </c>
      <c r="D106" s="58">
        <f>Invoice!B110</f>
        <v>2</v>
      </c>
      <c r="E106" s="59">
        <f>'Shipping Invoice'!J110*$N$1</f>
        <v>2.99</v>
      </c>
      <c r="F106" s="59">
        <f t="shared" si="3"/>
        <v>5.98</v>
      </c>
      <c r="G106" s="60">
        <f t="shared" si="4"/>
        <v>132.06830000000002</v>
      </c>
      <c r="H106" s="63">
        <f t="shared" si="5"/>
        <v>264.13660000000004</v>
      </c>
    </row>
    <row r="107" spans="1:8" s="62" customFormat="1" ht="48" x14ac:dyDescent="0.25">
      <c r="A107" s="56" t="str">
        <f>IF((LEN('Copy paste to Here'!G111))&gt;5,((CONCATENATE('Copy paste to Here'!G111," &amp; ",'Copy paste to Here'!D111,"  &amp;  ",'Copy paste to Here'!E111))),"Empty Cell")</f>
        <v>Titanium G23 internally threaded flat industrial surface barbell, 1.6mm (14g) with 90° angle and two 3mm to 5mm bezel set flat crystals &amp; Crystal Color: Clear  &amp;  Length: 16mm with 3mm top part</v>
      </c>
      <c r="B107" s="57" t="str">
        <f>'Copy paste to Here'!C111</f>
        <v>USUDJFI</v>
      </c>
      <c r="C107" s="57" t="s">
        <v>893</v>
      </c>
      <c r="D107" s="58">
        <f>Invoice!B111</f>
        <v>1</v>
      </c>
      <c r="E107" s="59">
        <f>'Shipping Invoice'!J111*$N$1</f>
        <v>4.96</v>
      </c>
      <c r="F107" s="59">
        <f t="shared" si="3"/>
        <v>4.96</v>
      </c>
      <c r="G107" s="60">
        <f t="shared" si="4"/>
        <v>219.08320000000001</v>
      </c>
      <c r="H107" s="63">
        <f t="shared" si="5"/>
        <v>219.08320000000001</v>
      </c>
    </row>
    <row r="108" spans="1:8" s="62" customFormat="1" ht="24" x14ac:dyDescent="0.25">
      <c r="A108" s="56" t="str">
        <f>IF((LEN('Copy paste to Here'!G112))&gt;5,((CONCATENATE('Copy paste to Here'!G112," &amp; ",'Copy paste to Here'!D112,"  &amp;  ",'Copy paste to Here'!E112))),"Empty Cell")</f>
        <v xml:space="preserve">EO gas sterilized piercing: 316L steel eyebrow or helix barbell, 16g (1.2mm) with two 3mm balls &amp; Length: 6mm  &amp;  </v>
      </c>
      <c r="B108" s="57" t="str">
        <f>'Copy paste to Here'!C112</f>
        <v>ZBBEB</v>
      </c>
      <c r="C108" s="57" t="s">
        <v>830</v>
      </c>
      <c r="D108" s="58">
        <f>Invoice!B112</f>
        <v>2</v>
      </c>
      <c r="E108" s="59">
        <f>'Shipping Invoice'!J112*$N$1</f>
        <v>0.56999999999999995</v>
      </c>
      <c r="F108" s="59">
        <f t="shared" si="3"/>
        <v>1.1399999999999999</v>
      </c>
      <c r="G108" s="60">
        <f t="shared" si="4"/>
        <v>25.1769</v>
      </c>
      <c r="H108" s="63">
        <f t="shared" si="5"/>
        <v>50.3538</v>
      </c>
    </row>
    <row r="109" spans="1:8" s="62" customFormat="1" ht="24" x14ac:dyDescent="0.25">
      <c r="A109" s="56" t="str">
        <f>IF((LEN('Copy paste to Here'!G113))&gt;5,((CONCATENATE('Copy paste to Here'!G113," &amp; ",'Copy paste to Here'!D113,"  &amp;  ",'Copy paste to Here'!E113))),"Empty Cell")</f>
        <v xml:space="preserve">EO gas sterilized piercing: 316L steel eyebrow or helix barbell, 16g (1.2mm) with two 3mm balls &amp; Length: 7mm  &amp;  </v>
      </c>
      <c r="B109" s="57" t="str">
        <f>'Copy paste to Here'!C113</f>
        <v>ZBBEB</v>
      </c>
      <c r="C109" s="57" t="s">
        <v>830</v>
      </c>
      <c r="D109" s="58">
        <f>Invoice!B113</f>
        <v>2</v>
      </c>
      <c r="E109" s="59">
        <f>'Shipping Invoice'!J113*$N$1</f>
        <v>0.56999999999999995</v>
      </c>
      <c r="F109" s="59">
        <f t="shared" si="3"/>
        <v>1.1399999999999999</v>
      </c>
      <c r="G109" s="60">
        <f t="shared" si="4"/>
        <v>25.1769</v>
      </c>
      <c r="H109" s="63">
        <f t="shared" si="5"/>
        <v>50.3538</v>
      </c>
    </row>
    <row r="110" spans="1:8" s="62" customFormat="1" ht="24" x14ac:dyDescent="0.25">
      <c r="A110" s="56" t="str">
        <f>IF((LEN('Copy paste to Here'!G114))&gt;5,((CONCATENATE('Copy paste to Here'!G114," &amp; ",'Copy paste to Here'!D114,"  &amp;  ",'Copy paste to Here'!E114))),"Empty Cell")</f>
        <v xml:space="preserve">EO gas sterilized piercing: 316L steel eyebrow or helix barbell, 16g (1.2mm) with two 3mm balls &amp; Length: 8mm  &amp;  </v>
      </c>
      <c r="B110" s="57" t="str">
        <f>'Copy paste to Here'!C114</f>
        <v>ZBBEB</v>
      </c>
      <c r="C110" s="57" t="s">
        <v>830</v>
      </c>
      <c r="D110" s="58">
        <f>Invoice!B114</f>
        <v>2</v>
      </c>
      <c r="E110" s="59">
        <f>'Shipping Invoice'!J114*$N$1</f>
        <v>0.56999999999999995</v>
      </c>
      <c r="F110" s="59">
        <f t="shared" si="3"/>
        <v>1.1399999999999999</v>
      </c>
      <c r="G110" s="60">
        <f t="shared" si="4"/>
        <v>25.1769</v>
      </c>
      <c r="H110" s="63">
        <f t="shared" si="5"/>
        <v>50.3538</v>
      </c>
    </row>
    <row r="111" spans="1:8" s="62" customFormat="1" ht="24" x14ac:dyDescent="0.25">
      <c r="A111" s="56" t="str">
        <f>IF((LEN('Copy paste to Here'!G115))&gt;5,((CONCATENATE('Copy paste to Here'!G115," &amp; ",'Copy paste to Here'!D115,"  &amp;  ",'Copy paste to Here'!E115))),"Empty Cell")</f>
        <v xml:space="preserve">EO gas sterilized piercing: 316L steel nipple barbell, 14g (1.6mm) with two 5mm balls &amp; Length: 14mm  &amp;  </v>
      </c>
      <c r="B111" s="57" t="str">
        <f>'Copy paste to Here'!C115</f>
        <v>ZBBNPG</v>
      </c>
      <c r="C111" s="57" t="s">
        <v>832</v>
      </c>
      <c r="D111" s="58">
        <f>Invoice!B115</f>
        <v>4</v>
      </c>
      <c r="E111" s="59">
        <f>'Shipping Invoice'!J115*$N$1</f>
        <v>0.6</v>
      </c>
      <c r="F111" s="59">
        <f t="shared" si="3"/>
        <v>2.4</v>
      </c>
      <c r="G111" s="60">
        <f t="shared" si="4"/>
        <v>26.501999999999999</v>
      </c>
      <c r="H111" s="63">
        <f t="shared" si="5"/>
        <v>106.008</v>
      </c>
    </row>
    <row r="112" spans="1:8" s="62" customFormat="1" ht="36" x14ac:dyDescent="0.25">
      <c r="A112" s="56" t="str">
        <f>IF((LEN('Copy paste to Here'!G116))&gt;5,((CONCATENATE('Copy paste to Here'!G116," &amp; ",'Copy paste to Here'!D116,"  &amp;  ",'Copy paste to Here'!E116))),"Empty Cell")</f>
        <v>EO gas sterilized piercing: 316L steel belly banana, 14g (1.6mm) with 8mm and 5mm jewel ball - length 5/16'' or 1/2'' (8mm - 14mm) &amp; Length: 10mm  &amp;  Crystal Color: AB Sapphire</v>
      </c>
      <c r="B112" s="57" t="str">
        <f>'Copy paste to Here'!C116</f>
        <v>ZBN2CG</v>
      </c>
      <c r="C112" s="57" t="s">
        <v>834</v>
      </c>
      <c r="D112" s="58">
        <f>Invoice!B116</f>
        <v>1</v>
      </c>
      <c r="E112" s="59">
        <f>'Shipping Invoice'!J116*$N$1</f>
        <v>1.1200000000000001</v>
      </c>
      <c r="F112" s="59">
        <f t="shared" si="3"/>
        <v>1.1200000000000001</v>
      </c>
      <c r="G112" s="60">
        <f t="shared" si="4"/>
        <v>49.470400000000005</v>
      </c>
      <c r="H112" s="63">
        <f t="shared" si="5"/>
        <v>49.470400000000005</v>
      </c>
    </row>
    <row r="113" spans="1:8" s="62" customFormat="1" ht="36" x14ac:dyDescent="0.25">
      <c r="A113" s="56" t="str">
        <f>IF((LEN('Copy paste to Here'!G117))&gt;5,((CONCATENATE('Copy paste to Here'!G117," &amp; ",'Copy paste to Here'!D117,"  &amp;  ",'Copy paste to Here'!E117))),"Empty Cell")</f>
        <v>EO gas sterilized piercing: 316L steel belly banana, 14g (1.6mm) with 8mm and 5mm jewel ball - length 5/16'' or 1/2'' (8mm - 14mm) &amp; Length: 12mm  &amp;  Crystal Color: Clear</v>
      </c>
      <c r="B113" s="57" t="str">
        <f>'Copy paste to Here'!C117</f>
        <v>ZBN2CG</v>
      </c>
      <c r="C113" s="57" t="s">
        <v>834</v>
      </c>
      <c r="D113" s="58">
        <f>Invoice!B117</f>
        <v>1</v>
      </c>
      <c r="E113" s="59">
        <f>'Shipping Invoice'!J117*$N$1</f>
        <v>1.1200000000000001</v>
      </c>
      <c r="F113" s="59">
        <f t="shared" si="3"/>
        <v>1.1200000000000001</v>
      </c>
      <c r="G113" s="60">
        <f t="shared" si="4"/>
        <v>49.470400000000005</v>
      </c>
      <c r="H113" s="63">
        <f t="shared" si="5"/>
        <v>49.470400000000005</v>
      </c>
    </row>
    <row r="114" spans="1:8" s="62" customFormat="1" ht="36" x14ac:dyDescent="0.25">
      <c r="A114" s="56" t="str">
        <f>IF((LEN('Copy paste to Here'!G118))&gt;5,((CONCATENATE('Copy paste to Here'!G118," &amp; ",'Copy paste to Here'!D118,"  &amp;  ",'Copy paste to Here'!E118))),"Empty Cell")</f>
        <v xml:space="preserve">EO gas sterilized piercing: 316L steel belly banana, 14g (1.6mm) with an upper 5mm and a lower 6mm plain steel ball &amp; Length: 8mm  &amp;  </v>
      </c>
      <c r="B114" s="57" t="str">
        <f>'Copy paste to Here'!C118</f>
        <v>ZBNS</v>
      </c>
      <c r="C114" s="57" t="s">
        <v>836</v>
      </c>
      <c r="D114" s="58">
        <f>Invoice!B118</f>
        <v>2</v>
      </c>
      <c r="E114" s="59">
        <f>'Shipping Invoice'!J118*$N$1</f>
        <v>0.6</v>
      </c>
      <c r="F114" s="59">
        <f t="shared" si="3"/>
        <v>1.2</v>
      </c>
      <c r="G114" s="60">
        <f t="shared" si="4"/>
        <v>26.501999999999999</v>
      </c>
      <c r="H114" s="63">
        <f t="shared" si="5"/>
        <v>53.003999999999998</v>
      </c>
    </row>
    <row r="115" spans="1:8" s="62" customFormat="1" ht="24" x14ac:dyDescent="0.25">
      <c r="A115" s="56" t="str">
        <f>IF((LEN('Copy paste to Here'!G119))&gt;5,((CONCATENATE('Copy paste to Here'!G119," &amp; ",'Copy paste to Here'!D119,"  &amp;  ",'Copy paste to Here'!E119))),"Empty Cell")</f>
        <v xml:space="preserve">EO gas sterilized piercing: 316L steel circular barbell, 16g (1.2mm) with two 3mm balls &amp; Length: 12mm  &amp;  </v>
      </c>
      <c r="B115" s="57" t="str">
        <f>'Copy paste to Here'!C119</f>
        <v>ZCBEB</v>
      </c>
      <c r="C115" s="57" t="s">
        <v>80</v>
      </c>
      <c r="D115" s="58">
        <f>Invoice!B119</f>
        <v>2</v>
      </c>
      <c r="E115" s="59">
        <f>'Shipping Invoice'!J119*$N$1</f>
        <v>0.64</v>
      </c>
      <c r="F115" s="59">
        <f t="shared" si="3"/>
        <v>1.28</v>
      </c>
      <c r="G115" s="60">
        <f t="shared" si="4"/>
        <v>28.268800000000002</v>
      </c>
      <c r="H115" s="63">
        <f t="shared" si="5"/>
        <v>56.537600000000005</v>
      </c>
    </row>
    <row r="116" spans="1:8" s="62" customFormat="1" ht="24" x14ac:dyDescent="0.25">
      <c r="A116" s="56" t="str">
        <f>IF((LEN('Copy paste to Here'!G120))&gt;5,((CONCATENATE('Copy paste to Here'!G120," &amp; ",'Copy paste to Here'!D120,"  &amp;  ",'Copy paste to Here'!E120))),"Empty Cell")</f>
        <v xml:space="preserve">EO gas sterilized piercing: 316L steel circular barbell, 16g (1.2mm) with two 3mm balls &amp; Length: 14mm  &amp;  </v>
      </c>
      <c r="B116" s="57" t="str">
        <f>'Copy paste to Here'!C120</f>
        <v>ZCBEB</v>
      </c>
      <c r="C116" s="57" t="s">
        <v>80</v>
      </c>
      <c r="D116" s="58">
        <f>Invoice!B120</f>
        <v>3</v>
      </c>
      <c r="E116" s="59">
        <f>'Shipping Invoice'!J120*$N$1</f>
        <v>0.64</v>
      </c>
      <c r="F116" s="59">
        <f t="shared" si="3"/>
        <v>1.92</v>
      </c>
      <c r="G116" s="60">
        <f t="shared" si="4"/>
        <v>28.268800000000002</v>
      </c>
      <c r="H116" s="63">
        <f t="shared" si="5"/>
        <v>84.806400000000011</v>
      </c>
    </row>
    <row r="117" spans="1:8" s="62" customFormat="1" ht="24" x14ac:dyDescent="0.25">
      <c r="A117" s="56" t="str">
        <f>IF((LEN('Copy paste to Here'!G121))&gt;5,((CONCATENATE('Copy paste to Here'!G121," &amp; ",'Copy paste to Here'!D121,"  &amp;  ",'Copy paste to Here'!E121))),"Empty Cell")</f>
        <v>EO gas sterilized PVD plated 316L steel circular barbell, 1.2mm (16g) with two 3mm balls &amp; Color: Black  &amp;  Length: 10mm</v>
      </c>
      <c r="B117" s="57" t="str">
        <f>'Copy paste to Here'!C121</f>
        <v>ZCBETB</v>
      </c>
      <c r="C117" s="57" t="s">
        <v>838</v>
      </c>
      <c r="D117" s="58">
        <f>Invoice!B121</f>
        <v>2</v>
      </c>
      <c r="E117" s="59">
        <f>'Shipping Invoice'!J121*$N$1</f>
        <v>0.94</v>
      </c>
      <c r="F117" s="59">
        <f t="shared" si="3"/>
        <v>1.88</v>
      </c>
      <c r="G117" s="60">
        <f t="shared" si="4"/>
        <v>41.519799999999996</v>
      </c>
      <c r="H117" s="63">
        <f t="shared" si="5"/>
        <v>83.039599999999993</v>
      </c>
    </row>
    <row r="118" spans="1:8" s="62" customFormat="1" ht="24" x14ac:dyDescent="0.25">
      <c r="A118" s="56" t="str">
        <f>IF((LEN('Copy paste to Here'!G122))&gt;5,((CONCATENATE('Copy paste to Here'!G122," &amp; ",'Copy paste to Here'!D122,"  &amp;  ",'Copy paste to Here'!E122))),"Empty Cell")</f>
        <v>EO gas sterilized PVD plated 316L steel circular barbell, 1.2mm (16g) with two 3mm balls &amp; Color: Rainbow  &amp;  Length: 10mm</v>
      </c>
      <c r="B118" s="57" t="str">
        <f>'Copy paste to Here'!C122</f>
        <v>ZCBETB</v>
      </c>
      <c r="C118" s="57" t="s">
        <v>838</v>
      </c>
      <c r="D118" s="58">
        <f>Invoice!B122</f>
        <v>2</v>
      </c>
      <c r="E118" s="59">
        <f>'Shipping Invoice'!J122*$N$1</f>
        <v>0.94</v>
      </c>
      <c r="F118" s="59">
        <f t="shared" si="3"/>
        <v>1.88</v>
      </c>
      <c r="G118" s="60">
        <f t="shared" si="4"/>
        <v>41.519799999999996</v>
      </c>
      <c r="H118" s="63">
        <f t="shared" si="5"/>
        <v>83.039599999999993</v>
      </c>
    </row>
    <row r="119" spans="1:8" s="62" customFormat="1" ht="36" x14ac:dyDescent="0.25">
      <c r="A119" s="56" t="str">
        <f>IF((LEN('Copy paste to Here'!G123))&gt;5,((CONCATENATE('Copy paste to Here'!G123," &amp; ",'Copy paste to Here'!D123,"  &amp;  ",'Copy paste to Here'!E123))),"Empty Cell")</f>
        <v xml:space="preserve">One pair of EO gas sterilized stainless steel ear studs, 0.8mm (20g) with 2mm to 6mm prong set clear round Cubic Zirconia (CZ) stone &amp; Size: 3mm  &amp;  </v>
      </c>
      <c r="B119" s="57" t="str">
        <f>'Copy paste to Here'!C123</f>
        <v>ZERZ</v>
      </c>
      <c r="C119" s="57" t="s">
        <v>894</v>
      </c>
      <c r="D119" s="58">
        <f>Invoice!B123</f>
        <v>2</v>
      </c>
      <c r="E119" s="59">
        <f>'Shipping Invoice'!J123*$N$1</f>
        <v>1.29</v>
      </c>
      <c r="F119" s="59">
        <f t="shared" si="3"/>
        <v>2.58</v>
      </c>
      <c r="G119" s="60">
        <f t="shared" si="4"/>
        <v>56.979300000000002</v>
      </c>
      <c r="H119" s="63">
        <f t="shared" si="5"/>
        <v>113.9586</v>
      </c>
    </row>
    <row r="120" spans="1:8" s="62" customFormat="1" ht="36" x14ac:dyDescent="0.25">
      <c r="A120" s="56" t="str">
        <f>IF((LEN('Copy paste to Here'!G124))&gt;5,((CONCATENATE('Copy paste to Here'!G124," &amp; ",'Copy paste to Here'!D124,"  &amp;  ",'Copy paste to Here'!E124))),"Empty Cell")</f>
        <v xml:space="preserve">One pair of EO gas sterilized stainless steel ear studs, 0.8mm (20g) with 2mm to 6mm prong set clear round Cubic Zirconia (CZ) stone &amp; Size: 5mm  &amp;  </v>
      </c>
      <c r="B120" s="57" t="str">
        <f>'Copy paste to Here'!C124</f>
        <v>ZERZ</v>
      </c>
      <c r="C120" s="57" t="s">
        <v>895</v>
      </c>
      <c r="D120" s="58">
        <f>Invoice!B124</f>
        <v>2</v>
      </c>
      <c r="E120" s="59">
        <f>'Shipping Invoice'!J124*$N$1</f>
        <v>1.69</v>
      </c>
      <c r="F120" s="59">
        <f t="shared" si="3"/>
        <v>3.38</v>
      </c>
      <c r="G120" s="60">
        <f t="shared" si="4"/>
        <v>74.647300000000001</v>
      </c>
      <c r="H120" s="63">
        <f t="shared" si="5"/>
        <v>149.2946</v>
      </c>
    </row>
    <row r="121" spans="1:8" s="62" customFormat="1" ht="24" x14ac:dyDescent="0.25">
      <c r="A121" s="56" t="str">
        <f>IF((LEN('Copy paste to Here'!G125))&gt;5,((CONCATENATE('Copy paste to Here'!G125," &amp; ",'Copy paste to Here'!D125,"  &amp;  ",'Copy paste to Here'!E125))),"Empty Cell")</f>
        <v xml:space="preserve">EO gas sterilized 316L steel labret, 1.6mm (14g) with a 3mm ball &amp; Length: 8mm  &amp;  </v>
      </c>
      <c r="B121" s="57" t="str">
        <f>'Copy paste to Here'!C125</f>
        <v>ZLBB3G</v>
      </c>
      <c r="C121" s="57" t="s">
        <v>842</v>
      </c>
      <c r="D121" s="58">
        <f>Invoice!B125</f>
        <v>2</v>
      </c>
      <c r="E121" s="59">
        <f>'Shipping Invoice'!J125*$N$1</f>
        <v>0.56999999999999995</v>
      </c>
      <c r="F121" s="59">
        <f t="shared" si="3"/>
        <v>1.1399999999999999</v>
      </c>
      <c r="G121" s="60">
        <f t="shared" si="4"/>
        <v>25.1769</v>
      </c>
      <c r="H121" s="63">
        <f t="shared" si="5"/>
        <v>50.3538</v>
      </c>
    </row>
    <row r="122" spans="1:8" s="62" customFormat="1" ht="24" x14ac:dyDescent="0.25">
      <c r="A122" s="56" t="str">
        <f>IF((LEN('Copy paste to Here'!G126))&gt;5,((CONCATENATE('Copy paste to Here'!G126," &amp; ",'Copy paste to Here'!D126,"  &amp;  ",'Copy paste to Here'!E126))),"Empty Cell")</f>
        <v xml:space="preserve">EO gas sterilized 316L steel labret, 1.6mm (14g) with a 3mm ball &amp; Length: 10mm  &amp;  </v>
      </c>
      <c r="B122" s="57" t="str">
        <f>'Copy paste to Here'!C126</f>
        <v>ZLBB3G</v>
      </c>
      <c r="C122" s="57" t="s">
        <v>842</v>
      </c>
      <c r="D122" s="58">
        <f>Invoice!B126</f>
        <v>2</v>
      </c>
      <c r="E122" s="59">
        <f>'Shipping Invoice'!J126*$N$1</f>
        <v>0.56999999999999995</v>
      </c>
      <c r="F122" s="59">
        <f t="shared" si="3"/>
        <v>1.1399999999999999</v>
      </c>
      <c r="G122" s="60">
        <f t="shared" si="4"/>
        <v>25.1769</v>
      </c>
      <c r="H122" s="63">
        <f t="shared" si="5"/>
        <v>50.3538</v>
      </c>
    </row>
    <row r="123" spans="1:8" s="62" customFormat="1" ht="24" x14ac:dyDescent="0.25">
      <c r="A123" s="56" t="str">
        <f>IF((LEN('Copy paste to Here'!G127))&gt;5,((CONCATENATE('Copy paste to Here'!G127," &amp; ",'Copy paste to Here'!D127,"  &amp;  ",'Copy paste to Here'!E127))),"Empty Cell")</f>
        <v xml:space="preserve">EO gas sterilized 316L steel labret, 1.6mm (14g) with a 3mm ball &amp; Length: 11mm  &amp;  </v>
      </c>
      <c r="B123" s="57" t="str">
        <f>'Copy paste to Here'!C127</f>
        <v>ZLBB3G</v>
      </c>
      <c r="C123" s="57" t="s">
        <v>842</v>
      </c>
      <c r="D123" s="58">
        <f>Invoice!B127</f>
        <v>2</v>
      </c>
      <c r="E123" s="59">
        <f>'Shipping Invoice'!J127*$N$1</f>
        <v>0.56999999999999995</v>
      </c>
      <c r="F123" s="59">
        <f t="shared" si="3"/>
        <v>1.1399999999999999</v>
      </c>
      <c r="G123" s="60">
        <f t="shared" si="4"/>
        <v>25.1769</v>
      </c>
      <c r="H123" s="63">
        <f t="shared" si="5"/>
        <v>50.3538</v>
      </c>
    </row>
    <row r="124" spans="1:8" s="62" customFormat="1" ht="36" x14ac:dyDescent="0.25">
      <c r="A124" s="56" t="str">
        <f>IF((LEN('Copy paste to Here'!G128))&gt;5,((CONCATENATE('Copy paste to Here'!G128," &amp; ",'Copy paste to Here'!D128,"  &amp;  ",'Copy paste to Here'!E128))),"Empty Cell")</f>
        <v>EO gas sterilized 316L steel internally threaded labret, 1.2mm (16g) with prong set 2mm to 5mm clear Cubic Zirconia (CZ) stone &amp; Cz Color: Clear  &amp;  Length: 8mm with upper 2mm CZ</v>
      </c>
      <c r="B124" s="57" t="str">
        <f>'Copy paste to Here'!C128</f>
        <v>ZLBCZIN</v>
      </c>
      <c r="C124" s="57" t="s">
        <v>896</v>
      </c>
      <c r="D124" s="58">
        <f>Invoice!B128</f>
        <v>2</v>
      </c>
      <c r="E124" s="59">
        <f>'Shipping Invoice'!J128*$N$1</f>
        <v>1.43</v>
      </c>
      <c r="F124" s="59">
        <f t="shared" si="3"/>
        <v>2.86</v>
      </c>
      <c r="G124" s="60">
        <f t="shared" si="4"/>
        <v>63.1631</v>
      </c>
      <c r="H124" s="63">
        <f t="shared" si="5"/>
        <v>126.3262</v>
      </c>
    </row>
    <row r="125" spans="1:8" s="62" customFormat="1" ht="36" x14ac:dyDescent="0.25">
      <c r="A125" s="56" t="str">
        <f>IF((LEN('Copy paste to Here'!G129))&gt;5,((CONCATENATE('Copy paste to Here'!G129," &amp; ",'Copy paste to Here'!D129,"  &amp;  ",'Copy paste to Here'!E129))),"Empty Cell")</f>
        <v>EO gas sterilized 316L steel internally threaded labret, 1.2mm (16g) with prong set 2mm to 5mm clear Cubic Zirconia (CZ) stone &amp; Cz Color: Clear  &amp;  Length: 8mm with upper 2.5mm CZ</v>
      </c>
      <c r="B125" s="57" t="str">
        <f>'Copy paste to Here'!C129</f>
        <v>ZLBCZIN</v>
      </c>
      <c r="C125" s="57" t="s">
        <v>897</v>
      </c>
      <c r="D125" s="58">
        <f>Invoice!B129</f>
        <v>2</v>
      </c>
      <c r="E125" s="59">
        <f>'Shipping Invoice'!J129*$N$1</f>
        <v>1.47</v>
      </c>
      <c r="F125" s="59">
        <f t="shared" si="3"/>
        <v>2.94</v>
      </c>
      <c r="G125" s="60">
        <f t="shared" si="4"/>
        <v>64.929900000000004</v>
      </c>
      <c r="H125" s="63">
        <f t="shared" si="5"/>
        <v>129.85980000000001</v>
      </c>
    </row>
    <row r="126" spans="1:8" s="62" customFormat="1" ht="36" x14ac:dyDescent="0.25">
      <c r="A126" s="56" t="str">
        <f>IF((LEN('Copy paste to Here'!G130))&gt;5,((CONCATENATE('Copy paste to Here'!G130," &amp; ",'Copy paste to Here'!D130,"  &amp;  ",'Copy paste to Here'!E130))),"Empty Cell")</f>
        <v>EO gas sterilized 316L steel internally threaded labret, 1.2mm (16g) with prong set 2mm to 5mm clear Cubic Zirconia (CZ) stone &amp; Cz Color: Clear  &amp;  Length: 8mm with upper 3mm CZ</v>
      </c>
      <c r="B126" s="57" t="str">
        <f>'Copy paste to Here'!C130</f>
        <v>ZLBCZIN</v>
      </c>
      <c r="C126" s="57" t="s">
        <v>898</v>
      </c>
      <c r="D126" s="58">
        <f>Invoice!B130</f>
        <v>2</v>
      </c>
      <c r="E126" s="59">
        <f>'Shipping Invoice'!J130*$N$1</f>
        <v>1.51</v>
      </c>
      <c r="F126" s="59">
        <f t="shared" si="3"/>
        <v>3.02</v>
      </c>
      <c r="G126" s="60">
        <f t="shared" si="4"/>
        <v>66.696700000000007</v>
      </c>
      <c r="H126" s="63">
        <f t="shared" si="5"/>
        <v>133.39340000000001</v>
      </c>
    </row>
    <row r="127" spans="1:8" s="62" customFormat="1" ht="48" x14ac:dyDescent="0.25">
      <c r="A127" s="56" t="str">
        <f>IF((LEN('Copy paste to Here'!G131))&gt;5,((CONCATENATE('Copy paste to Here'!G131," &amp; ",'Copy paste to Here'!D131,"  &amp;  ",'Copy paste to Here'!E131))),"Empty Cell")</f>
        <v>EO gas sterilized 316L steel internally threaded labret, 1.2mm (16g) with 1.5mm to 4mm flat head bezel set jewel for triple tragus piercings &amp; Crystal Color: Clear  &amp;  Length: 8mm with 2mm top part</v>
      </c>
      <c r="B127" s="57" t="str">
        <f>'Copy paste to Here'!C131</f>
        <v>ZLBIRC</v>
      </c>
      <c r="C127" s="57" t="s">
        <v>899</v>
      </c>
      <c r="D127" s="58">
        <f>Invoice!B131</f>
        <v>2</v>
      </c>
      <c r="E127" s="59">
        <f>'Shipping Invoice'!J131*$N$1</f>
        <v>1.1200000000000001</v>
      </c>
      <c r="F127" s="59">
        <f t="shared" si="3"/>
        <v>2.2400000000000002</v>
      </c>
      <c r="G127" s="60">
        <f t="shared" si="4"/>
        <v>49.470400000000005</v>
      </c>
      <c r="H127" s="63">
        <f t="shared" si="5"/>
        <v>98.94080000000001</v>
      </c>
    </row>
    <row r="128" spans="1:8" s="62" customFormat="1" ht="48" x14ac:dyDescent="0.25">
      <c r="A128" s="56" t="str">
        <f>IF((LEN('Copy paste to Here'!G132))&gt;5,((CONCATENATE('Copy paste to Here'!G132," &amp; ",'Copy paste to Here'!D132,"  &amp;  ",'Copy paste to Here'!E132))),"Empty Cell")</f>
        <v>EO gas sterilized 316L steel internally threaded labret, 1.2mm (16g) with 1.5mm to 4mm flat head bezel set jewel for triple tragus piercings &amp; Crystal Color: Clear  &amp;  Length: 6mm with 3mm top part</v>
      </c>
      <c r="B128" s="57" t="str">
        <f>'Copy paste to Here'!C132</f>
        <v>ZLBIRC</v>
      </c>
      <c r="C128" s="57" t="s">
        <v>900</v>
      </c>
      <c r="D128" s="58">
        <f>Invoice!B132</f>
        <v>4</v>
      </c>
      <c r="E128" s="59">
        <f>'Shipping Invoice'!J132*$N$1</f>
        <v>1.1599999999999999</v>
      </c>
      <c r="F128" s="59">
        <f t="shared" si="3"/>
        <v>4.6399999999999997</v>
      </c>
      <c r="G128" s="60">
        <f t="shared" si="4"/>
        <v>51.237200000000001</v>
      </c>
      <c r="H128" s="63">
        <f t="shared" si="5"/>
        <v>204.94880000000001</v>
      </c>
    </row>
    <row r="129" spans="1:8" s="62" customFormat="1" ht="48" x14ac:dyDescent="0.25">
      <c r="A129" s="56" t="str">
        <f>IF((LEN('Copy paste to Here'!G133))&gt;5,((CONCATENATE('Copy paste to Here'!G133," &amp; ",'Copy paste to Here'!D133,"  &amp;  ",'Copy paste to Here'!E133))),"Empty Cell")</f>
        <v>EO gas sterilized 316L steel internally threaded labret, 1.2mm (16g) with 1.5mm to 4mm flat head bezel set jewel for triple tragus piercings &amp; Crystal Color: Clear  &amp;  Length: 8mm with 3mm top part</v>
      </c>
      <c r="B129" s="57" t="str">
        <f>'Copy paste to Here'!C133</f>
        <v>ZLBIRC</v>
      </c>
      <c r="C129" s="57" t="s">
        <v>900</v>
      </c>
      <c r="D129" s="58">
        <f>Invoice!B133</f>
        <v>4</v>
      </c>
      <c r="E129" s="59">
        <f>'Shipping Invoice'!J133*$N$1</f>
        <v>1.1599999999999999</v>
      </c>
      <c r="F129" s="59">
        <f t="shared" si="3"/>
        <v>4.6399999999999997</v>
      </c>
      <c r="G129" s="60">
        <f t="shared" si="4"/>
        <v>51.237200000000001</v>
      </c>
      <c r="H129" s="63">
        <f t="shared" si="5"/>
        <v>204.94880000000001</v>
      </c>
    </row>
    <row r="130" spans="1:8" s="62" customFormat="1" ht="48" x14ac:dyDescent="0.25">
      <c r="A130" s="56" t="str">
        <f>IF((LEN('Copy paste to Here'!G134))&gt;5,((CONCATENATE('Copy paste to Here'!G134," &amp; ",'Copy paste to Here'!D134,"  &amp;  ",'Copy paste to Here'!E134))),"Empty Cell")</f>
        <v>EO gas sterilized 316L steel internally threaded labret, 1.2mm (16g) with 1.5mm to 4mm flat head bezel set jewel for triple tragus piercings &amp; Crystal Color: Clear  &amp;  Length: 8mm with 4mm top part</v>
      </c>
      <c r="B130" s="57" t="str">
        <f>'Copy paste to Here'!C134</f>
        <v>ZLBIRC</v>
      </c>
      <c r="C130" s="57" t="s">
        <v>901</v>
      </c>
      <c r="D130" s="58">
        <f>Invoice!B134</f>
        <v>2</v>
      </c>
      <c r="E130" s="59">
        <f>'Shipping Invoice'!J134*$N$1</f>
        <v>1.2</v>
      </c>
      <c r="F130" s="59">
        <f t="shared" si="3"/>
        <v>2.4</v>
      </c>
      <c r="G130" s="60">
        <f t="shared" si="4"/>
        <v>53.003999999999998</v>
      </c>
      <c r="H130" s="63">
        <f t="shared" si="5"/>
        <v>106.008</v>
      </c>
    </row>
    <row r="131" spans="1:8" s="62" customFormat="1" ht="24" x14ac:dyDescent="0.25">
      <c r="A131" s="56" t="str">
        <f>IF((LEN('Copy paste to Here'!G135))&gt;5,((CONCATENATE('Copy paste to Here'!G135," &amp; ",'Copy paste to Here'!D135,"  &amp;  ",'Copy paste to Here'!E135))),"Empty Cell")</f>
        <v>EO gas sterilized 316L steel seamless nose ring, 1.2mm (16g) to 0.6mm (22g) &amp; Gauge: 0.8mm  &amp;  Length: 8mm</v>
      </c>
      <c r="B131" s="57" t="str">
        <f>'Copy paste to Here'!C135</f>
        <v>ZSEL</v>
      </c>
      <c r="C131" s="57" t="s">
        <v>902</v>
      </c>
      <c r="D131" s="58">
        <f>Invoice!B135</f>
        <v>0</v>
      </c>
      <c r="E131" s="59">
        <f>'Shipping Invoice'!J135*$N$1</f>
        <v>0.64</v>
      </c>
      <c r="F131" s="59">
        <f t="shared" si="3"/>
        <v>0</v>
      </c>
      <c r="G131" s="60">
        <f t="shared" si="4"/>
        <v>28.268800000000002</v>
      </c>
      <c r="H131" s="63">
        <f t="shared" si="5"/>
        <v>0</v>
      </c>
    </row>
    <row r="132" spans="1:8" s="62" customFormat="1" ht="24" x14ac:dyDescent="0.25">
      <c r="A132" s="56" t="str">
        <f>IF((LEN('Copy paste to Here'!G136))&gt;5,((CONCATENATE('Copy paste to Here'!G136," &amp; ",'Copy paste to Here'!D136,"  &amp;  ",'Copy paste to Here'!E136))),"Empty Cell")</f>
        <v>EO gas sterilized 316L steel seamless nose ring, 1.2mm (16g) to 0.6mm (22g) &amp; Gauge: 0.8mm  &amp;  Length: 9mm</v>
      </c>
      <c r="B132" s="57" t="str">
        <f>'Copy paste to Here'!C136</f>
        <v>ZSEL</v>
      </c>
      <c r="C132" s="57" t="s">
        <v>902</v>
      </c>
      <c r="D132" s="58">
        <f>Invoice!B136</f>
        <v>1</v>
      </c>
      <c r="E132" s="59">
        <f>'Shipping Invoice'!J136*$N$1</f>
        <v>0.64</v>
      </c>
      <c r="F132" s="59">
        <f t="shared" si="3"/>
        <v>0.64</v>
      </c>
      <c r="G132" s="60">
        <f t="shared" si="4"/>
        <v>28.268800000000002</v>
      </c>
      <c r="H132" s="63">
        <f t="shared" si="5"/>
        <v>28.268800000000002</v>
      </c>
    </row>
    <row r="133" spans="1:8" s="62" customFormat="1" ht="24" x14ac:dyDescent="0.25">
      <c r="A133" s="56" t="str">
        <f>IF((LEN('Copy paste to Here'!G137))&gt;5,((CONCATENATE('Copy paste to Here'!G137," &amp; ",'Copy paste to Here'!D137,"  &amp;  ",'Copy paste to Here'!E137))),"Empty Cell")</f>
        <v xml:space="preserve">EO gas sterilized annealed 316L steel septum ring, 1.2mm (16g) with lined balls &amp; Length: 8mm  &amp;  </v>
      </c>
      <c r="B133" s="57" t="str">
        <f>'Copy paste to Here'!C137</f>
        <v>ZSEPN</v>
      </c>
      <c r="C133" s="57" t="s">
        <v>854</v>
      </c>
      <c r="D133" s="58">
        <f>Invoice!B137</f>
        <v>1</v>
      </c>
      <c r="E133" s="59">
        <f>'Shipping Invoice'!J137*$N$1</f>
        <v>1.29</v>
      </c>
      <c r="F133" s="59">
        <f t="shared" si="3"/>
        <v>1.29</v>
      </c>
      <c r="G133" s="60">
        <f t="shared" si="4"/>
        <v>56.979300000000002</v>
      </c>
      <c r="H133" s="63">
        <f t="shared" si="5"/>
        <v>56.979300000000002</v>
      </c>
    </row>
    <row r="134" spans="1:8" s="62" customFormat="1" ht="24" x14ac:dyDescent="0.25">
      <c r="A134" s="56" t="str">
        <f>IF((LEN('Copy paste to Here'!G138))&gt;5,((CONCATENATE('Copy paste to Here'!G138," &amp; ",'Copy paste to Here'!D138,"  &amp;  ",'Copy paste to Here'!E138))),"Empty Cell")</f>
        <v xml:space="preserve">EO gas sterilized annealed 316L steel septum ring, 1.2mm (16g) with lined balls &amp; Length: 10mm  &amp;  </v>
      </c>
      <c r="B134" s="57" t="str">
        <f>'Copy paste to Here'!C138</f>
        <v>ZSEPN</v>
      </c>
      <c r="C134" s="57" t="s">
        <v>854</v>
      </c>
      <c r="D134" s="58">
        <f>Invoice!B138</f>
        <v>1</v>
      </c>
      <c r="E134" s="59">
        <f>'Shipping Invoice'!J138*$N$1</f>
        <v>1.29</v>
      </c>
      <c r="F134" s="59">
        <f t="shared" si="3"/>
        <v>1.29</v>
      </c>
      <c r="G134" s="60">
        <f t="shared" si="4"/>
        <v>56.979300000000002</v>
      </c>
      <c r="H134" s="63">
        <f t="shared" si="5"/>
        <v>56.979300000000002</v>
      </c>
    </row>
    <row r="135" spans="1:8" s="62" customFormat="1" ht="36" x14ac:dyDescent="0.25">
      <c r="A135" s="56" t="str">
        <f>IF((LEN('Copy paste to Here'!G139))&gt;5,((CONCATENATE('Copy paste to Here'!G139," &amp; ",'Copy paste to Here'!D139,"  &amp;  ",'Copy paste to Here'!E139))),"Empty Cell")</f>
        <v xml:space="preserve">EO gas sterilized 316L steel hinged segment ring, 1.2mm (16g) with outward facing CNC set Cubic Zirconia (CZ) stones, inner diameter from 6mm to 12mm &amp; Length: 8mm  &amp;  </v>
      </c>
      <c r="B135" s="57" t="str">
        <f>'Copy paste to Here'!C139</f>
        <v>ZSGSH10</v>
      </c>
      <c r="C135" s="57" t="s">
        <v>903</v>
      </c>
      <c r="D135" s="58">
        <f>Invoice!B139</f>
        <v>2</v>
      </c>
      <c r="E135" s="59">
        <f>'Shipping Invoice'!J139*$N$1</f>
        <v>5.62</v>
      </c>
      <c r="F135" s="59">
        <f t="shared" si="3"/>
        <v>11.24</v>
      </c>
      <c r="G135" s="60">
        <f t="shared" si="4"/>
        <v>248.23540000000003</v>
      </c>
      <c r="H135" s="63">
        <f t="shared" si="5"/>
        <v>496.47080000000005</v>
      </c>
    </row>
    <row r="136" spans="1:8" s="62" customFormat="1" ht="48" x14ac:dyDescent="0.25">
      <c r="A136" s="56" t="str">
        <f>IF((LEN('Copy paste to Here'!G140))&gt;5,((CONCATENATE('Copy paste to Here'!G140," &amp; ",'Copy paste to Here'!D140,"  &amp;  ",'Copy paste to Here'!E140))),"Empty Cell")</f>
        <v xml:space="preserve">EO gas sterilized high polished titanium G23 1.6mm (14g) base part for dermal anchor surface piercing with three holes in the base plate, 1.2mm (16g) internal threaded connector (only fits our dermal anchor top parts) &amp; Height: 2mm  &amp;  </v>
      </c>
      <c r="B136" s="57" t="str">
        <f>'Copy paste to Here'!C140</f>
        <v>ZTSA2</v>
      </c>
      <c r="C136" s="57" t="s">
        <v>858</v>
      </c>
      <c r="D136" s="58">
        <f>Invoice!B140</f>
        <v>3</v>
      </c>
      <c r="E136" s="59">
        <f>'Shipping Invoice'!J140*$N$1</f>
        <v>2.59</v>
      </c>
      <c r="F136" s="59">
        <f t="shared" si="3"/>
        <v>7.77</v>
      </c>
      <c r="G136" s="60">
        <f t="shared" si="4"/>
        <v>114.4003</v>
      </c>
      <c r="H136" s="63">
        <f t="shared" si="5"/>
        <v>343.20089999999999</v>
      </c>
    </row>
    <row r="137" spans="1:8" s="62" customFormat="1" ht="24" x14ac:dyDescent="0.25">
      <c r="A137" s="56" t="str">
        <f>IF((LEN('Copy paste to Here'!G141))&gt;5,((CONCATENATE('Copy paste to Here'!G141," &amp; ",'Copy paste to Here'!D141,"  &amp;  ",'Copy paste to Here'!E141))),"Empty Cell")</f>
        <v xml:space="preserve">EO gas sterilized piercing: Titanium G23 tongue barbell, 14g (1.6mm) with 5mm balls &amp; Length: 14mm  &amp;  </v>
      </c>
      <c r="B137" s="57" t="str">
        <f>'Copy paste to Here'!C141</f>
        <v>ZUBBBS</v>
      </c>
      <c r="C137" s="57" t="s">
        <v>861</v>
      </c>
      <c r="D137" s="58">
        <f>Invoice!B141</f>
        <v>4</v>
      </c>
      <c r="E137" s="59">
        <f>'Shipping Invoice'!J141*$N$1</f>
        <v>1.62</v>
      </c>
      <c r="F137" s="59">
        <f t="shared" si="3"/>
        <v>6.48</v>
      </c>
      <c r="G137" s="60">
        <f t="shared" si="4"/>
        <v>71.555400000000006</v>
      </c>
      <c r="H137" s="63">
        <f t="shared" si="5"/>
        <v>286.22160000000002</v>
      </c>
    </row>
    <row r="138" spans="1:8" s="62" customFormat="1" ht="24" x14ac:dyDescent="0.25">
      <c r="A138" s="56" t="str">
        <f>IF((LEN('Copy paste to Here'!G142))&gt;5,((CONCATENATE('Copy paste to Here'!G142," &amp; ",'Copy paste to Here'!D142,"  &amp;  ",'Copy paste to Here'!E142))),"Empty Cell")</f>
        <v xml:space="preserve">EO gas sterilized piercing: Titanium G23 tongue barbell, 14g (1.6mm) with 5mm balls &amp; Length: 16mm  &amp;  </v>
      </c>
      <c r="B138" s="57" t="str">
        <f>'Copy paste to Here'!C142</f>
        <v>ZUBBBS</v>
      </c>
      <c r="C138" s="57" t="s">
        <v>861</v>
      </c>
      <c r="D138" s="58">
        <f>Invoice!B142</f>
        <v>3</v>
      </c>
      <c r="E138" s="59">
        <f>'Shipping Invoice'!J142*$N$1</f>
        <v>1.62</v>
      </c>
      <c r="F138" s="59">
        <f t="shared" si="3"/>
        <v>4.8600000000000003</v>
      </c>
      <c r="G138" s="60">
        <f t="shared" si="4"/>
        <v>71.555400000000006</v>
      </c>
      <c r="H138" s="63">
        <f t="shared" si="5"/>
        <v>214.6662</v>
      </c>
    </row>
    <row r="139" spans="1:8" s="62" customFormat="1" ht="25.5" x14ac:dyDescent="0.25">
      <c r="A139" s="56" t="str">
        <f>IF((LEN('Copy paste to Here'!G143))&gt;5,((CONCATENATE('Copy paste to Here'!G143," &amp; ",'Copy paste to Here'!D143,"  &amp;  ",'Copy paste to Here'!E143))),"Empty Cell")</f>
        <v xml:space="preserve">EO gas sterilized titanium G23 internally threaded banana, 1.2mm (16g) with two 3mm balls &amp; Length: 8mm  &amp;  </v>
      </c>
      <c r="B139" s="57" t="str">
        <f>'Copy paste to Here'!C143</f>
        <v>ZUBNEBIN</v>
      </c>
      <c r="C139" s="57" t="s">
        <v>863</v>
      </c>
      <c r="D139" s="58">
        <f>Invoice!B143</f>
        <v>5</v>
      </c>
      <c r="E139" s="59">
        <f>'Shipping Invoice'!J143*$N$1</f>
        <v>2.0499999999999998</v>
      </c>
      <c r="F139" s="59">
        <f t="shared" si="3"/>
        <v>10.25</v>
      </c>
      <c r="G139" s="60">
        <f t="shared" si="4"/>
        <v>90.54849999999999</v>
      </c>
      <c r="H139" s="63">
        <f t="shared" si="5"/>
        <v>452.74249999999995</v>
      </c>
    </row>
    <row r="140" spans="1:8" s="62" customFormat="1" ht="25.5" x14ac:dyDescent="0.25">
      <c r="A140" s="56" t="str">
        <f>IF((LEN('Copy paste to Here'!G144))&gt;5,((CONCATENATE('Copy paste to Here'!G144," &amp; ",'Copy paste to Here'!D144,"  &amp;  ",'Copy paste to Here'!E144))),"Empty Cell")</f>
        <v xml:space="preserve">EO gas sterilized titanium G23 internally threaded banana, 1.2mm (16g) with two 3mm balls &amp; Length: 10mm  &amp;  </v>
      </c>
      <c r="B140" s="57" t="str">
        <f>'Copy paste to Here'!C144</f>
        <v>ZUBNEBIN</v>
      </c>
      <c r="C140" s="57" t="s">
        <v>863</v>
      </c>
      <c r="D140" s="58">
        <f>Invoice!B144</f>
        <v>3</v>
      </c>
      <c r="E140" s="59">
        <f>'Shipping Invoice'!J144*$N$1</f>
        <v>2.0499999999999998</v>
      </c>
      <c r="F140" s="59">
        <f t="shared" si="3"/>
        <v>6.1499999999999995</v>
      </c>
      <c r="G140" s="60">
        <f t="shared" si="4"/>
        <v>90.54849999999999</v>
      </c>
      <c r="H140" s="63">
        <f t="shared" si="5"/>
        <v>271.64549999999997</v>
      </c>
    </row>
    <row r="141" spans="1:8" s="62" customFormat="1" ht="36" x14ac:dyDescent="0.25">
      <c r="A141" s="56" t="str">
        <f>IF((LEN('Copy paste to Here'!G145))&gt;5,((CONCATENATE('Copy paste to Here'!G145," &amp; ",'Copy paste to Here'!D145,"  &amp;  ",'Copy paste to Here'!E145))),"Empty Cell")</f>
        <v>EO gas sterilized titanium G23 internally threaded labret, 1.2mm (16g) with 3mm round clear Cubic Zirconia (CZ) stone in prong set top &amp; Cz Color: Clear  &amp;  Length: 6mm with 3mm top part</v>
      </c>
      <c r="B141" s="57" t="str">
        <f>'Copy paste to Here'!C145</f>
        <v>ZULBIN12</v>
      </c>
      <c r="C141" s="57" t="s">
        <v>904</v>
      </c>
      <c r="D141" s="58">
        <f>Invoice!B145</f>
        <v>4</v>
      </c>
      <c r="E141" s="59">
        <f>'Shipping Invoice'!J145*$N$1</f>
        <v>2.16</v>
      </c>
      <c r="F141" s="59">
        <f t="shared" si="3"/>
        <v>8.64</v>
      </c>
      <c r="G141" s="60">
        <f t="shared" si="4"/>
        <v>95.407200000000003</v>
      </c>
      <c r="H141" s="63">
        <f t="shared" si="5"/>
        <v>381.62880000000001</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312.74999999999989</v>
      </c>
      <c r="G1000" s="60"/>
      <c r="H1000" s="61">
        <f t="shared" ref="H1000:H1007" si="49">F1000*$E$14</f>
        <v>13814.167499999996</v>
      </c>
    </row>
    <row r="1001" spans="1:8" s="62" customFormat="1" x14ac:dyDescent="0.25">
      <c r="A1001" s="56" t="str">
        <f>'[2]Copy paste to Here'!T2</f>
        <v>SHIPPING HANDLING</v>
      </c>
      <c r="B1001" s="75"/>
      <c r="C1001" s="75"/>
      <c r="D1001" s="76"/>
      <c r="E1001" s="67"/>
      <c r="F1001" s="59">
        <f>Invoice!J147</f>
        <v>0</v>
      </c>
      <c r="G1001" s="60"/>
      <c r="H1001" s="61">
        <f t="shared" si="49"/>
        <v>0</v>
      </c>
    </row>
    <row r="1002" spans="1:8" s="62" customFormat="1" outlineLevel="1" x14ac:dyDescent="0.25">
      <c r="A1002" s="56" t="str">
        <f>'[2]Copy paste to Here'!T3</f>
        <v>DISCOUNT</v>
      </c>
      <c r="B1002" s="75"/>
      <c r="C1002" s="75"/>
      <c r="D1002" s="76"/>
      <c r="E1002" s="67"/>
      <c r="F1002" s="59" t="e">
        <f>Invoice!#REF!</f>
        <v>#REF!</v>
      </c>
      <c r="G1002" s="60"/>
      <c r="H1002" s="61" t="e">
        <f t="shared" si="49"/>
        <v>#REF!</v>
      </c>
    </row>
    <row r="1003" spans="1:8" s="62" customFormat="1" x14ac:dyDescent="0.25">
      <c r="A1003" s="56" t="str">
        <f>'[2]Copy paste to Here'!T4</f>
        <v>Total:</v>
      </c>
      <c r="B1003" s="75"/>
      <c r="C1003" s="75"/>
      <c r="D1003" s="76"/>
      <c r="E1003" s="67"/>
      <c r="F1003" s="59" t="e">
        <f>SUM(F1000:F1002)</f>
        <v>#REF!</v>
      </c>
      <c r="G1003" s="60"/>
      <c r="H1003" s="61" t="e">
        <f t="shared" si="49"/>
        <v>#REF!</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13814.167500000007</v>
      </c>
    </row>
    <row r="1010" spans="1:8" s="21" customFormat="1" x14ac:dyDescent="0.25">
      <c r="A1010" s="22"/>
      <c r="E1010" s="21" t="s">
        <v>182</v>
      </c>
      <c r="H1010" s="84" t="e">
        <f>(SUMIF($A$1000:$A$1008,"Total:",$H$1000:$H$1008))</f>
        <v>#REF!</v>
      </c>
    </row>
    <row r="1011" spans="1:8" s="21" customFormat="1" x14ac:dyDescent="0.25">
      <c r="E1011" s="21" t="s">
        <v>183</v>
      </c>
      <c r="H1011" s="85" t="e">
        <f>H1013-H1012</f>
        <v>#REF!</v>
      </c>
    </row>
    <row r="1012" spans="1:8" s="21" customFormat="1" x14ac:dyDescent="0.25">
      <c r="E1012" s="21" t="s">
        <v>184</v>
      </c>
      <c r="H1012" s="85" t="e">
        <f>ROUND((H1013*7)/107,2)</f>
        <v>#REF!</v>
      </c>
    </row>
    <row r="1013" spans="1:8" s="21" customFormat="1" x14ac:dyDescent="0.25">
      <c r="E1013" s="22" t="s">
        <v>185</v>
      </c>
      <c r="H1013" s="86" t="e">
        <f>ROUND((SUMIF($A$1000:$A$1008,"Total:",$H$1000:$H$1008)),2)</f>
        <v>#REF!</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4"/>
  <sheetViews>
    <sheetView workbookViewId="0">
      <selection activeCell="A5" sqref="A5"/>
    </sheetView>
  </sheetViews>
  <sheetFormatPr defaultRowHeight="15" x14ac:dyDescent="0.25"/>
  <sheetData>
    <row r="1" spans="1:1" x14ac:dyDescent="0.25">
      <c r="A1" s="2" t="s">
        <v>867</v>
      </c>
    </row>
    <row r="2" spans="1:1" x14ac:dyDescent="0.25">
      <c r="A2" s="2" t="s">
        <v>868</v>
      </c>
    </row>
    <row r="3" spans="1:1" x14ac:dyDescent="0.25">
      <c r="A3" s="2" t="s">
        <v>869</v>
      </c>
    </row>
    <row r="4" spans="1:1" x14ac:dyDescent="0.25">
      <c r="A4" s="2" t="s">
        <v>725</v>
      </c>
    </row>
    <row r="5" spans="1:1" x14ac:dyDescent="0.25">
      <c r="A5" s="2" t="s">
        <v>725</v>
      </c>
    </row>
    <row r="6" spans="1:1" x14ac:dyDescent="0.25">
      <c r="A6" s="2" t="s">
        <v>870</v>
      </c>
    </row>
    <row r="7" spans="1:1" x14ac:dyDescent="0.25">
      <c r="A7" s="2" t="s">
        <v>870</v>
      </c>
    </row>
    <row r="8" spans="1:1" x14ac:dyDescent="0.25">
      <c r="A8" s="2" t="s">
        <v>870</v>
      </c>
    </row>
    <row r="9" spans="1:1" x14ac:dyDescent="0.25">
      <c r="A9" s="2" t="s">
        <v>870</v>
      </c>
    </row>
    <row r="10" spans="1:1" x14ac:dyDescent="0.25">
      <c r="A10" s="2" t="s">
        <v>871</v>
      </c>
    </row>
    <row r="11" spans="1:1" x14ac:dyDescent="0.25">
      <c r="A11" s="2" t="s">
        <v>734</v>
      </c>
    </row>
    <row r="12" spans="1:1" x14ac:dyDescent="0.25">
      <c r="A12" s="2" t="s">
        <v>734</v>
      </c>
    </row>
    <row r="13" spans="1:1" x14ac:dyDescent="0.25">
      <c r="A13" s="2" t="s">
        <v>736</v>
      </c>
    </row>
    <row r="14" spans="1:1" x14ac:dyDescent="0.25">
      <c r="A14" s="2" t="s">
        <v>737</v>
      </c>
    </row>
    <row r="15" spans="1:1" x14ac:dyDescent="0.25">
      <c r="A15" s="2" t="s">
        <v>737</v>
      </c>
    </row>
    <row r="16" spans="1:1" x14ac:dyDescent="0.25">
      <c r="A16" s="2" t="s">
        <v>737</v>
      </c>
    </row>
    <row r="17" spans="1:1" x14ac:dyDescent="0.25">
      <c r="A17" s="2" t="s">
        <v>737</v>
      </c>
    </row>
    <row r="18" spans="1:1" x14ac:dyDescent="0.25">
      <c r="A18" s="2" t="s">
        <v>872</v>
      </c>
    </row>
    <row r="19" spans="1:1" x14ac:dyDescent="0.25">
      <c r="A19" s="2" t="s">
        <v>873</v>
      </c>
    </row>
    <row r="20" spans="1:1" x14ac:dyDescent="0.25">
      <c r="A20" s="2" t="s">
        <v>744</v>
      </c>
    </row>
    <row r="21" spans="1:1" x14ac:dyDescent="0.25">
      <c r="A21" s="2" t="s">
        <v>744</v>
      </c>
    </row>
    <row r="22" spans="1:1" x14ac:dyDescent="0.25">
      <c r="A22" s="2" t="s">
        <v>746</v>
      </c>
    </row>
    <row r="23" spans="1:1" x14ac:dyDescent="0.25">
      <c r="A23" s="2" t="s">
        <v>746</v>
      </c>
    </row>
    <row r="24" spans="1:1" x14ac:dyDescent="0.25">
      <c r="A24" s="2" t="s">
        <v>746</v>
      </c>
    </row>
    <row r="25" spans="1:1" x14ac:dyDescent="0.25">
      <c r="A25" s="2" t="s">
        <v>746</v>
      </c>
    </row>
    <row r="26" spans="1:1" x14ac:dyDescent="0.25">
      <c r="A26" s="2" t="s">
        <v>746</v>
      </c>
    </row>
    <row r="27" spans="1:1" x14ac:dyDescent="0.25">
      <c r="A27" s="2" t="s">
        <v>746</v>
      </c>
    </row>
    <row r="28" spans="1:1" x14ac:dyDescent="0.25">
      <c r="A28" s="2" t="s">
        <v>746</v>
      </c>
    </row>
    <row r="29" spans="1:1" x14ac:dyDescent="0.25">
      <c r="A29" s="2" t="s">
        <v>751</v>
      </c>
    </row>
    <row r="30" spans="1:1" x14ac:dyDescent="0.25">
      <c r="A30" s="2" t="s">
        <v>751</v>
      </c>
    </row>
    <row r="31" spans="1:1" x14ac:dyDescent="0.25">
      <c r="A31" s="2" t="s">
        <v>754</v>
      </c>
    </row>
    <row r="32" spans="1:1" x14ac:dyDescent="0.25">
      <c r="A32" s="2" t="s">
        <v>874</v>
      </c>
    </row>
    <row r="33" spans="1:1" x14ac:dyDescent="0.25">
      <c r="A33" s="2" t="s">
        <v>875</v>
      </c>
    </row>
    <row r="34" spans="1:1" x14ac:dyDescent="0.25">
      <c r="A34" s="2" t="s">
        <v>876</v>
      </c>
    </row>
    <row r="35" spans="1:1" x14ac:dyDescent="0.25">
      <c r="A35" s="2" t="s">
        <v>877</v>
      </c>
    </row>
    <row r="36" spans="1:1" x14ac:dyDescent="0.25">
      <c r="A36" s="2" t="s">
        <v>878</v>
      </c>
    </row>
    <row r="37" spans="1:1" x14ac:dyDescent="0.25">
      <c r="A37" s="2" t="s">
        <v>879</v>
      </c>
    </row>
    <row r="38" spans="1:1" x14ac:dyDescent="0.25">
      <c r="A38" s="2" t="s">
        <v>879</v>
      </c>
    </row>
    <row r="39" spans="1:1" x14ac:dyDescent="0.25">
      <c r="A39" s="2" t="s">
        <v>766</v>
      </c>
    </row>
    <row r="40" spans="1:1" x14ac:dyDescent="0.25">
      <c r="A40" s="2" t="s">
        <v>767</v>
      </c>
    </row>
    <row r="41" spans="1:1" x14ac:dyDescent="0.25">
      <c r="A41" s="2" t="s">
        <v>769</v>
      </c>
    </row>
    <row r="42" spans="1:1" x14ac:dyDescent="0.25">
      <c r="A42" s="2" t="s">
        <v>771</v>
      </c>
    </row>
    <row r="43" spans="1:1" x14ac:dyDescent="0.25">
      <c r="A43" s="2" t="s">
        <v>773</v>
      </c>
    </row>
    <row r="44" spans="1:1" x14ac:dyDescent="0.25">
      <c r="A44" s="2" t="s">
        <v>774</v>
      </c>
    </row>
    <row r="45" spans="1:1" x14ac:dyDescent="0.25">
      <c r="A45" s="2" t="s">
        <v>774</v>
      </c>
    </row>
    <row r="46" spans="1:1" x14ac:dyDescent="0.25">
      <c r="A46" s="2" t="s">
        <v>774</v>
      </c>
    </row>
    <row r="47" spans="1:1" x14ac:dyDescent="0.25">
      <c r="A47" s="2" t="s">
        <v>774</v>
      </c>
    </row>
    <row r="48" spans="1:1" x14ac:dyDescent="0.25">
      <c r="A48" s="2" t="s">
        <v>774</v>
      </c>
    </row>
    <row r="49" spans="1:1" x14ac:dyDescent="0.25">
      <c r="A49" s="2" t="s">
        <v>880</v>
      </c>
    </row>
    <row r="50" spans="1:1" x14ac:dyDescent="0.25">
      <c r="A50" s="2" t="s">
        <v>880</v>
      </c>
    </row>
    <row r="51" spans="1:1" x14ac:dyDescent="0.25">
      <c r="A51" s="2" t="s">
        <v>310</v>
      </c>
    </row>
    <row r="52" spans="1:1" x14ac:dyDescent="0.25">
      <c r="A52" s="2" t="s">
        <v>783</v>
      </c>
    </row>
    <row r="53" spans="1:1" x14ac:dyDescent="0.25">
      <c r="A53" s="2" t="s">
        <v>881</v>
      </c>
    </row>
    <row r="54" spans="1:1" x14ac:dyDescent="0.25">
      <c r="A54" s="2" t="s">
        <v>787</v>
      </c>
    </row>
    <row r="55" spans="1:1" x14ac:dyDescent="0.25">
      <c r="A55" s="2" t="s">
        <v>788</v>
      </c>
    </row>
    <row r="56" spans="1:1" x14ac:dyDescent="0.25">
      <c r="A56" s="2" t="s">
        <v>790</v>
      </c>
    </row>
    <row r="57" spans="1:1" x14ac:dyDescent="0.25">
      <c r="A57" s="2" t="s">
        <v>790</v>
      </c>
    </row>
    <row r="58" spans="1:1" x14ac:dyDescent="0.25">
      <c r="A58" s="2" t="s">
        <v>790</v>
      </c>
    </row>
    <row r="59" spans="1:1" x14ac:dyDescent="0.25">
      <c r="A59" s="2" t="s">
        <v>790</v>
      </c>
    </row>
    <row r="60" spans="1:1" x14ac:dyDescent="0.25">
      <c r="A60" s="2" t="s">
        <v>790</v>
      </c>
    </row>
    <row r="61" spans="1:1" x14ac:dyDescent="0.25">
      <c r="A61" s="2" t="s">
        <v>587</v>
      </c>
    </row>
    <row r="62" spans="1:1" x14ac:dyDescent="0.25">
      <c r="A62" s="2" t="s">
        <v>121</v>
      </c>
    </row>
    <row r="63" spans="1:1" x14ac:dyDescent="0.25">
      <c r="A63" s="2" t="s">
        <v>794</v>
      </c>
    </row>
    <row r="64" spans="1:1" x14ac:dyDescent="0.25">
      <c r="A64" s="2" t="s">
        <v>631</v>
      </c>
    </row>
    <row r="65" spans="1:1" x14ac:dyDescent="0.25">
      <c r="A65" s="2" t="s">
        <v>631</v>
      </c>
    </row>
    <row r="66" spans="1:1" x14ac:dyDescent="0.25">
      <c r="A66" s="2" t="s">
        <v>631</v>
      </c>
    </row>
    <row r="67" spans="1:1" x14ac:dyDescent="0.25">
      <c r="A67" s="2" t="s">
        <v>631</v>
      </c>
    </row>
    <row r="68" spans="1:1" x14ac:dyDescent="0.25">
      <c r="A68" s="2" t="s">
        <v>631</v>
      </c>
    </row>
    <row r="69" spans="1:1" x14ac:dyDescent="0.25">
      <c r="A69" s="2" t="s">
        <v>797</v>
      </c>
    </row>
    <row r="70" spans="1:1" x14ac:dyDescent="0.25">
      <c r="A70" s="2" t="s">
        <v>799</v>
      </c>
    </row>
    <row r="71" spans="1:1" x14ac:dyDescent="0.25">
      <c r="A71" s="2" t="s">
        <v>799</v>
      </c>
    </row>
    <row r="72" spans="1:1" x14ac:dyDescent="0.25">
      <c r="A72" s="2" t="s">
        <v>882</v>
      </c>
    </row>
    <row r="73" spans="1:1" x14ac:dyDescent="0.25">
      <c r="A73" s="2" t="s">
        <v>883</v>
      </c>
    </row>
    <row r="74" spans="1:1" x14ac:dyDescent="0.25">
      <c r="A74" s="2" t="s">
        <v>884</v>
      </c>
    </row>
    <row r="75" spans="1:1" x14ac:dyDescent="0.25">
      <c r="A75" s="2" t="s">
        <v>885</v>
      </c>
    </row>
    <row r="76" spans="1:1" x14ac:dyDescent="0.25">
      <c r="A76" s="2" t="s">
        <v>885</v>
      </c>
    </row>
    <row r="77" spans="1:1" x14ac:dyDescent="0.25">
      <c r="A77" s="2" t="s">
        <v>886</v>
      </c>
    </row>
    <row r="78" spans="1:1" x14ac:dyDescent="0.25">
      <c r="A78" s="2" t="s">
        <v>812</v>
      </c>
    </row>
    <row r="79" spans="1:1" x14ac:dyDescent="0.25">
      <c r="A79" s="2" t="s">
        <v>815</v>
      </c>
    </row>
    <row r="80" spans="1:1" x14ac:dyDescent="0.25">
      <c r="A80" s="2" t="s">
        <v>815</v>
      </c>
    </row>
    <row r="81" spans="1:1" x14ac:dyDescent="0.25">
      <c r="A81" s="2" t="s">
        <v>815</v>
      </c>
    </row>
    <row r="82" spans="1:1" x14ac:dyDescent="0.25">
      <c r="A82" s="2" t="s">
        <v>887</v>
      </c>
    </row>
    <row r="83" spans="1:1" x14ac:dyDescent="0.25">
      <c r="A83" s="2" t="s">
        <v>888</v>
      </c>
    </row>
    <row r="84" spans="1:1" x14ac:dyDescent="0.25">
      <c r="A84" s="2" t="s">
        <v>889</v>
      </c>
    </row>
    <row r="85" spans="1:1" x14ac:dyDescent="0.25">
      <c r="A85" s="2" t="s">
        <v>890</v>
      </c>
    </row>
    <row r="86" spans="1:1" x14ac:dyDescent="0.25">
      <c r="A86" s="2" t="s">
        <v>891</v>
      </c>
    </row>
    <row r="87" spans="1:1" x14ac:dyDescent="0.25">
      <c r="A87" s="2" t="s">
        <v>892</v>
      </c>
    </row>
    <row r="88" spans="1:1" x14ac:dyDescent="0.25">
      <c r="A88" s="2" t="s">
        <v>892</v>
      </c>
    </row>
    <row r="89" spans="1:1" x14ac:dyDescent="0.25">
      <c r="A89" s="2" t="s">
        <v>825</v>
      </c>
    </row>
    <row r="90" spans="1:1" x14ac:dyDescent="0.25">
      <c r="A90" s="2" t="s">
        <v>893</v>
      </c>
    </row>
    <row r="91" spans="1:1" x14ac:dyDescent="0.25">
      <c r="A91" s="2" t="s">
        <v>830</v>
      </c>
    </row>
    <row r="92" spans="1:1" x14ac:dyDescent="0.25">
      <c r="A92" s="2" t="s">
        <v>830</v>
      </c>
    </row>
    <row r="93" spans="1:1" x14ac:dyDescent="0.25">
      <c r="A93" s="2" t="s">
        <v>830</v>
      </c>
    </row>
    <row r="94" spans="1:1" x14ac:dyDescent="0.25">
      <c r="A94" s="2" t="s">
        <v>832</v>
      </c>
    </row>
    <row r="95" spans="1:1" x14ac:dyDescent="0.25">
      <c r="A95" s="2" t="s">
        <v>834</v>
      </c>
    </row>
    <row r="96" spans="1:1" x14ac:dyDescent="0.25">
      <c r="A96" s="2" t="s">
        <v>834</v>
      </c>
    </row>
    <row r="97" spans="1:1" x14ac:dyDescent="0.25">
      <c r="A97" s="2" t="s">
        <v>836</v>
      </c>
    </row>
    <row r="98" spans="1:1" x14ac:dyDescent="0.25">
      <c r="A98" s="2" t="s">
        <v>80</v>
      </c>
    </row>
    <row r="99" spans="1:1" x14ac:dyDescent="0.25">
      <c r="A99" s="2" t="s">
        <v>80</v>
      </c>
    </row>
    <row r="100" spans="1:1" x14ac:dyDescent="0.25">
      <c r="A100" s="2" t="s">
        <v>838</v>
      </c>
    </row>
    <row r="101" spans="1:1" x14ac:dyDescent="0.25">
      <c r="A101" s="2" t="s">
        <v>838</v>
      </c>
    </row>
    <row r="102" spans="1:1" x14ac:dyDescent="0.25">
      <c r="A102" s="2" t="s">
        <v>894</v>
      </c>
    </row>
    <row r="103" spans="1:1" x14ac:dyDescent="0.25">
      <c r="A103" s="2" t="s">
        <v>895</v>
      </c>
    </row>
    <row r="104" spans="1:1" x14ac:dyDescent="0.25">
      <c r="A104" s="2" t="s">
        <v>842</v>
      </c>
    </row>
    <row r="105" spans="1:1" x14ac:dyDescent="0.25">
      <c r="A105" s="2" t="s">
        <v>842</v>
      </c>
    </row>
    <row r="106" spans="1:1" x14ac:dyDescent="0.25">
      <c r="A106" s="2" t="s">
        <v>842</v>
      </c>
    </row>
    <row r="107" spans="1:1" x14ac:dyDescent="0.25">
      <c r="A107" s="2" t="s">
        <v>896</v>
      </c>
    </row>
    <row r="108" spans="1:1" x14ac:dyDescent="0.25">
      <c r="A108" s="2" t="s">
        <v>897</v>
      </c>
    </row>
    <row r="109" spans="1:1" x14ac:dyDescent="0.25">
      <c r="A109" s="2" t="s">
        <v>898</v>
      </c>
    </row>
    <row r="110" spans="1:1" x14ac:dyDescent="0.25">
      <c r="A110" s="2" t="s">
        <v>899</v>
      </c>
    </row>
    <row r="111" spans="1:1" x14ac:dyDescent="0.25">
      <c r="A111" s="2" t="s">
        <v>900</v>
      </c>
    </row>
    <row r="112" spans="1:1" x14ac:dyDescent="0.25">
      <c r="A112" s="2" t="s">
        <v>900</v>
      </c>
    </row>
    <row r="113" spans="1:1" x14ac:dyDescent="0.25">
      <c r="A113" s="2" t="s">
        <v>901</v>
      </c>
    </row>
    <row r="114" spans="1:1" x14ac:dyDescent="0.25">
      <c r="A114" s="2" t="s">
        <v>902</v>
      </c>
    </row>
    <row r="115" spans="1:1" x14ac:dyDescent="0.25">
      <c r="A115" s="2" t="s">
        <v>902</v>
      </c>
    </row>
    <row r="116" spans="1:1" x14ac:dyDescent="0.25">
      <c r="A116" s="2" t="s">
        <v>854</v>
      </c>
    </row>
    <row r="117" spans="1:1" x14ac:dyDescent="0.25">
      <c r="A117" s="2" t="s">
        <v>854</v>
      </c>
    </row>
    <row r="118" spans="1:1" x14ac:dyDescent="0.25">
      <c r="A118" s="2" t="s">
        <v>903</v>
      </c>
    </row>
    <row r="119" spans="1:1" x14ac:dyDescent="0.25">
      <c r="A119" s="2" t="s">
        <v>858</v>
      </c>
    </row>
    <row r="120" spans="1:1" x14ac:dyDescent="0.25">
      <c r="A120" s="2" t="s">
        <v>861</v>
      </c>
    </row>
    <row r="121" spans="1:1" x14ac:dyDescent="0.25">
      <c r="A121" s="2" t="s">
        <v>861</v>
      </c>
    </row>
    <row r="122" spans="1:1" x14ac:dyDescent="0.25">
      <c r="A122" s="2" t="s">
        <v>863</v>
      </c>
    </row>
    <row r="123" spans="1:1" x14ac:dyDescent="0.25">
      <c r="A123" s="2" t="s">
        <v>863</v>
      </c>
    </row>
    <row r="124" spans="1:1" x14ac:dyDescent="0.25">
      <c r="A124" s="2" t="s">
        <v>904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2023-09-30T09:19:10Z</cp:lastPrinted>
  <dcterms:created xsi:type="dcterms:W3CDTF">2009-06-02T18:56:54Z</dcterms:created>
  <dcterms:modified xsi:type="dcterms:W3CDTF">2023-09-30T09:19:12Z</dcterms:modified>
</cp:coreProperties>
</file>