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F8F8C31-2220-4C86-AAB7-5FC17EB7B570}"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Pick Up"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Invoice!$A$1:$K$242</definedName>
    <definedName name="_xlnm.Print_Area" localSheetId="4">'Pick Up'!$A$1:$B$6</definedName>
    <definedName name="_xlnm.Print_Area" localSheetId="2">'Shipping Invoice'!$A$1:$L$231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1" i="6" l="1"/>
  <c r="A1001" i="6"/>
  <c r="B230"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194" i="2"/>
  <c r="J229" i="2"/>
  <c r="J224" i="2"/>
  <c r="J225" i="2"/>
  <c r="J226" i="2"/>
  <c r="J228" i="2"/>
  <c r="J230" i="2" l="1"/>
  <c r="J231" i="2" s="1"/>
  <c r="J234" i="2" s="1"/>
  <c r="K229" i="7"/>
  <c r="K228" i="7"/>
  <c r="E217" i="6"/>
  <c r="E214" i="6"/>
  <c r="E211" i="6"/>
  <c r="E208" i="6"/>
  <c r="E205" i="6"/>
  <c r="E202" i="6"/>
  <c r="E199" i="6"/>
  <c r="E196" i="6"/>
  <c r="E193" i="6"/>
  <c r="E190" i="6"/>
  <c r="E187" i="6"/>
  <c r="E184" i="6"/>
  <c r="E181" i="6"/>
  <c r="E178" i="6"/>
  <c r="E175" i="6"/>
  <c r="E172" i="6"/>
  <c r="E169" i="6"/>
  <c r="E166" i="6"/>
  <c r="E164" i="6"/>
  <c r="E163" i="6"/>
  <c r="E160" i="6"/>
  <c r="E158" i="6"/>
  <c r="E157" i="6"/>
  <c r="E154" i="6"/>
  <c r="E152" i="6"/>
  <c r="E151" i="6"/>
  <c r="E148" i="6"/>
  <c r="E146" i="6"/>
  <c r="E145" i="6"/>
  <c r="E142" i="6"/>
  <c r="E140" i="6"/>
  <c r="E139" i="6"/>
  <c r="E136" i="6"/>
  <c r="E134" i="6"/>
  <c r="E133" i="6"/>
  <c r="E130" i="6"/>
  <c r="E128" i="6"/>
  <c r="E127" i="6"/>
  <c r="E124" i="6"/>
  <c r="E122" i="6"/>
  <c r="E121" i="6"/>
  <c r="E118" i="6"/>
  <c r="E116" i="6"/>
  <c r="E115" i="6"/>
  <c r="E112" i="6"/>
  <c r="E110" i="6"/>
  <c r="E109" i="6"/>
  <c r="E106" i="6"/>
  <c r="E104" i="6"/>
  <c r="E103" i="6"/>
  <c r="E100" i="6"/>
  <c r="E98" i="6"/>
  <c r="E97" i="6"/>
  <c r="E94" i="6"/>
  <c r="E92" i="6"/>
  <c r="E91" i="6"/>
  <c r="E88" i="6"/>
  <c r="E86" i="6"/>
  <c r="E85" i="6"/>
  <c r="E82" i="6"/>
  <c r="E80" i="6"/>
  <c r="E79" i="6"/>
  <c r="E76" i="6"/>
  <c r="E74" i="6"/>
  <c r="E73" i="6"/>
  <c r="E70" i="6"/>
  <c r="E68" i="6"/>
  <c r="E67" i="6"/>
  <c r="E64" i="6"/>
  <c r="E62" i="6"/>
  <c r="E61" i="6"/>
  <c r="E58" i="6"/>
  <c r="E56" i="6"/>
  <c r="E55" i="6"/>
  <c r="E52" i="6"/>
  <c r="E50" i="6"/>
  <c r="E49" i="6"/>
  <c r="E46" i="6"/>
  <c r="E44" i="6"/>
  <c r="E43" i="6"/>
  <c r="E40" i="6"/>
  <c r="E38" i="6"/>
  <c r="E37" i="6"/>
  <c r="E34" i="6"/>
  <c r="E32" i="6"/>
  <c r="E31" i="6"/>
  <c r="E28" i="6"/>
  <c r="E26" i="6"/>
  <c r="E25" i="6"/>
  <c r="E22" i="6"/>
  <c r="E20" i="6"/>
  <c r="E19" i="6"/>
  <c r="K14" i="7"/>
  <c r="K17" i="7"/>
  <c r="K10" i="7"/>
  <c r="I223" i="7"/>
  <c r="I217" i="7"/>
  <c r="I211" i="7"/>
  <c r="I205" i="7"/>
  <c r="I194" i="7"/>
  <c r="I191" i="7"/>
  <c r="I188" i="7"/>
  <c r="I185" i="7"/>
  <c r="I177" i="7"/>
  <c r="I174" i="7"/>
  <c r="I173" i="7"/>
  <c r="I167" i="7"/>
  <c r="I165" i="7"/>
  <c r="I162" i="7"/>
  <c r="I161" i="7"/>
  <c r="I155" i="7"/>
  <c r="I153" i="7"/>
  <c r="I150" i="7"/>
  <c r="I149" i="7"/>
  <c r="I143" i="7"/>
  <c r="I141" i="7"/>
  <c r="I138" i="7"/>
  <c r="I137" i="7"/>
  <c r="I131" i="7"/>
  <c r="I129" i="7"/>
  <c r="I126" i="7"/>
  <c r="I125" i="7"/>
  <c r="I119" i="7"/>
  <c r="I117" i="7"/>
  <c r="I114" i="7"/>
  <c r="I113" i="7"/>
  <c r="I107" i="7"/>
  <c r="I105" i="7"/>
  <c r="I102" i="7"/>
  <c r="I96" i="7"/>
  <c r="I94" i="7"/>
  <c r="I91" i="7"/>
  <c r="I90" i="7"/>
  <c r="I84" i="7"/>
  <c r="I80" i="7"/>
  <c r="I79" i="7"/>
  <c r="I73" i="7"/>
  <c r="I71" i="7"/>
  <c r="I68" i="7"/>
  <c r="I67" i="7"/>
  <c r="I63" i="7"/>
  <c r="I62" i="7"/>
  <c r="I60" i="7"/>
  <c r="I57" i="7"/>
  <c r="I51" i="7"/>
  <c r="I50" i="7"/>
  <c r="I48" i="7"/>
  <c r="I45" i="7"/>
  <c r="I39" i="7"/>
  <c r="I38" i="7"/>
  <c r="I36" i="7"/>
  <c r="I33" i="7"/>
  <c r="I28" i="7"/>
  <c r="I27" i="7"/>
  <c r="I25" i="7"/>
  <c r="I22" i="7"/>
  <c r="N1" i="7"/>
  <c r="N1" i="6"/>
  <c r="E221" i="6" s="1"/>
  <c r="F1002" i="6"/>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K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K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K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K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K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K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K105" i="7" s="1"/>
  <c r="D100" i="6"/>
  <c r="B104" i="7" s="1"/>
  <c r="D99" i="6"/>
  <c r="B103" i="7" s="1"/>
  <c r="D98" i="6"/>
  <c r="B102" i="7" s="1"/>
  <c r="D97" i="6"/>
  <c r="B101" i="7" s="1"/>
  <c r="D96" i="6"/>
  <c r="B100" i="7" s="1"/>
  <c r="D95" i="6"/>
  <c r="B99" i="7" s="1"/>
  <c r="D94" i="6"/>
  <c r="B98" i="7" s="1"/>
  <c r="D93" i="6"/>
  <c r="B97" i="7" s="1"/>
  <c r="D92" i="6"/>
  <c r="B96" i="7" s="1"/>
  <c r="K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K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K63" i="7" s="1"/>
  <c r="D58" i="6"/>
  <c r="B62" i="7" s="1"/>
  <c r="D57" i="6"/>
  <c r="B61" i="7" s="1"/>
  <c r="D56" i="6"/>
  <c r="B60" i="7" s="1"/>
  <c r="D55" i="6"/>
  <c r="B59" i="7" s="1"/>
  <c r="D54" i="6"/>
  <c r="B58" i="7" s="1"/>
  <c r="D53" i="6"/>
  <c r="B57" i="7" s="1"/>
  <c r="K57" i="7" s="1"/>
  <c r="D52" i="6"/>
  <c r="B56" i="7" s="1"/>
  <c r="D51" i="6"/>
  <c r="B55" i="7" s="1"/>
  <c r="D50" i="6"/>
  <c r="B54" i="7" s="1"/>
  <c r="D49" i="6"/>
  <c r="B53" i="7" s="1"/>
  <c r="D48" i="6"/>
  <c r="B52" i="7" s="1"/>
  <c r="D47" i="6"/>
  <c r="B51" i="7" s="1"/>
  <c r="K51" i="7" s="1"/>
  <c r="D46" i="6"/>
  <c r="B50" i="7" s="1"/>
  <c r="D45" i="6"/>
  <c r="B49" i="7" s="1"/>
  <c r="D44" i="6"/>
  <c r="B48" i="7" s="1"/>
  <c r="D43" i="6"/>
  <c r="B47" i="7" s="1"/>
  <c r="D42" i="6"/>
  <c r="B46" i="7" s="1"/>
  <c r="D41" i="6"/>
  <c r="B45" i="7" s="1"/>
  <c r="K45" i="7" s="1"/>
  <c r="D40" i="6"/>
  <c r="B44" i="7" s="1"/>
  <c r="D39" i="6"/>
  <c r="B43" i="7" s="1"/>
  <c r="D38" i="6"/>
  <c r="B42" i="7" s="1"/>
  <c r="D37" i="6"/>
  <c r="B41" i="7" s="1"/>
  <c r="D36" i="6"/>
  <c r="B40" i="7" s="1"/>
  <c r="D35" i="6"/>
  <c r="B39" i="7" s="1"/>
  <c r="K39" i="7" s="1"/>
  <c r="D34" i="6"/>
  <c r="B38" i="7" s="1"/>
  <c r="D33" i="6"/>
  <c r="B37" i="7" s="1"/>
  <c r="D32" i="6"/>
  <c r="B36" i="7" s="1"/>
  <c r="D31" i="6"/>
  <c r="B35" i="7" s="1"/>
  <c r="D30" i="6"/>
  <c r="B34" i="7" s="1"/>
  <c r="D29" i="6"/>
  <c r="B33" i="7" s="1"/>
  <c r="K33" i="7" s="1"/>
  <c r="D28" i="6"/>
  <c r="B32" i="7" s="1"/>
  <c r="D27" i="6"/>
  <c r="B31" i="7" s="1"/>
  <c r="D26" i="6"/>
  <c r="B30" i="7" s="1"/>
  <c r="D25" i="6"/>
  <c r="B29" i="7" s="1"/>
  <c r="D24" i="6"/>
  <c r="B28" i="7" s="1"/>
  <c r="K28" i="7" s="1"/>
  <c r="D23" i="6"/>
  <c r="B27" i="7" s="1"/>
  <c r="K27" i="7" s="1"/>
  <c r="D22" i="6"/>
  <c r="B26" i="7" s="1"/>
  <c r="D21" i="6"/>
  <c r="B25" i="7" s="1"/>
  <c r="D20" i="6"/>
  <c r="B24" i="7" s="1"/>
  <c r="D19" i="6"/>
  <c r="B23" i="7" s="1"/>
  <c r="D18" i="6"/>
  <c r="B22" i="7" s="1"/>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K171" i="7" l="1"/>
  <c r="K189" i="7"/>
  <c r="K102" i="7"/>
  <c r="K82" i="7"/>
  <c r="K36" i="7"/>
  <c r="K48" i="7"/>
  <c r="K90" i="7"/>
  <c r="K114" i="7"/>
  <c r="K126" i="7"/>
  <c r="K150" i="7"/>
  <c r="K38" i="7"/>
  <c r="K44" i="7"/>
  <c r="K50" i="7"/>
  <c r="K56" i="7"/>
  <c r="K62" i="7"/>
  <c r="K68" i="7"/>
  <c r="K74" i="7"/>
  <c r="K80" i="7"/>
  <c r="K86" i="7"/>
  <c r="K92" i="7"/>
  <c r="K116" i="7"/>
  <c r="K122" i="7"/>
  <c r="K128" i="7"/>
  <c r="K152" i="7"/>
  <c r="K158" i="7"/>
  <c r="K164" i="7"/>
  <c r="K188" i="7"/>
  <c r="K194" i="7"/>
  <c r="K200" i="7"/>
  <c r="I221" i="7"/>
  <c r="I215" i="7"/>
  <c r="K215" i="7" s="1"/>
  <c r="I209" i="7"/>
  <c r="I203" i="7"/>
  <c r="I197" i="7"/>
  <c r="K197" i="7" s="1"/>
  <c r="I192" i="7"/>
  <c r="I186" i="7"/>
  <c r="I180" i="7"/>
  <c r="K180" i="7" s="1"/>
  <c r="I175" i="7"/>
  <c r="I169" i="7"/>
  <c r="I163" i="7"/>
  <c r="I157" i="7"/>
  <c r="K157" i="7" s="1"/>
  <c r="I151" i="7"/>
  <c r="K151" i="7" s="1"/>
  <c r="I145" i="7"/>
  <c r="I139" i="7"/>
  <c r="I133" i="7"/>
  <c r="I127" i="7"/>
  <c r="I121" i="7"/>
  <c r="K121" i="7" s="1"/>
  <c r="I115" i="7"/>
  <c r="K115" i="7" s="1"/>
  <c r="I109" i="7"/>
  <c r="K109" i="7" s="1"/>
  <c r="I103" i="7"/>
  <c r="I98" i="7"/>
  <c r="K98" i="7" s="1"/>
  <c r="I92" i="7"/>
  <c r="I86" i="7"/>
  <c r="I81" i="7"/>
  <c r="K81" i="7" s="1"/>
  <c r="I75" i="7"/>
  <c r="K75" i="7" s="1"/>
  <c r="I69" i="7"/>
  <c r="I64" i="7"/>
  <c r="I52" i="7"/>
  <c r="I46" i="7"/>
  <c r="I40" i="7"/>
  <c r="K40" i="7" s="1"/>
  <c r="I34" i="7"/>
  <c r="K34" i="7" s="1"/>
  <c r="I29" i="7"/>
  <c r="I23" i="7"/>
  <c r="I226" i="7"/>
  <c r="K226" i="7" s="1"/>
  <c r="I220" i="7"/>
  <c r="K220" i="7" s="1"/>
  <c r="I214" i="7"/>
  <c r="K214" i="7" s="1"/>
  <c r="I208" i="7"/>
  <c r="I202" i="7"/>
  <c r="I225" i="7"/>
  <c r="I219" i="7"/>
  <c r="K219" i="7" s="1"/>
  <c r="I213" i="7"/>
  <c r="K213" i="7" s="1"/>
  <c r="I207" i="7"/>
  <c r="K207" i="7" s="1"/>
  <c r="I201" i="7"/>
  <c r="K201" i="7" s="1"/>
  <c r="I196" i="7"/>
  <c r="I190" i="7"/>
  <c r="I184" i="7"/>
  <c r="I224" i="7"/>
  <c r="K224" i="7" s="1"/>
  <c r="I218" i="7"/>
  <c r="K218" i="7" s="1"/>
  <c r="I212" i="7"/>
  <c r="K212" i="7" s="1"/>
  <c r="I206" i="7"/>
  <c r="K206" i="7" s="1"/>
  <c r="I200" i="7"/>
  <c r="I195" i="7"/>
  <c r="K195" i="7" s="1"/>
  <c r="I189" i="7"/>
  <c r="I183" i="7"/>
  <c r="I178" i="7"/>
  <c r="I172" i="7"/>
  <c r="I166" i="7"/>
  <c r="I160" i="7"/>
  <c r="I154" i="7"/>
  <c r="K154" i="7" s="1"/>
  <c r="I148" i="7"/>
  <c r="K148" i="7" s="1"/>
  <c r="I142" i="7"/>
  <c r="K142" i="7" s="1"/>
  <c r="I136" i="7"/>
  <c r="I130" i="7"/>
  <c r="I124" i="7"/>
  <c r="K124" i="7" s="1"/>
  <c r="I118" i="7"/>
  <c r="I112" i="7"/>
  <c r="I106" i="7"/>
  <c r="K106" i="7" s="1"/>
  <c r="I101" i="7"/>
  <c r="I95" i="7"/>
  <c r="I89" i="7"/>
  <c r="K89" i="7" s="1"/>
  <c r="I83" i="7"/>
  <c r="I78" i="7"/>
  <c r="K78" i="7" s="1"/>
  <c r="I72" i="7"/>
  <c r="I66" i="7"/>
  <c r="K66" i="7" s="1"/>
  <c r="I61" i="7"/>
  <c r="K61" i="7" s="1"/>
  <c r="I55" i="7"/>
  <c r="I49" i="7"/>
  <c r="I43" i="7"/>
  <c r="K43" i="7" s="1"/>
  <c r="I37" i="7"/>
  <c r="K37" i="7" s="1"/>
  <c r="I31" i="7"/>
  <c r="I26" i="7"/>
  <c r="K26" i="7" s="1"/>
  <c r="I222" i="7"/>
  <c r="I216" i="7"/>
  <c r="I210" i="7"/>
  <c r="K210" i="7" s="1"/>
  <c r="I204" i="7"/>
  <c r="K204" i="7" s="1"/>
  <c r="I198" i="7"/>
  <c r="I193" i="7"/>
  <c r="I187" i="7"/>
  <c r="K187" i="7" s="1"/>
  <c r="I181" i="7"/>
  <c r="I176" i="7"/>
  <c r="K176" i="7" s="1"/>
  <c r="I170" i="7"/>
  <c r="K170" i="7" s="1"/>
  <c r="I164" i="7"/>
  <c r="I158" i="7"/>
  <c r="I152" i="7"/>
  <c r="I146" i="7"/>
  <c r="K146" i="7" s="1"/>
  <c r="I140" i="7"/>
  <c r="K140" i="7" s="1"/>
  <c r="I134" i="7"/>
  <c r="K134" i="7" s="1"/>
  <c r="I128" i="7"/>
  <c r="I122" i="7"/>
  <c r="I116" i="7"/>
  <c r="I110" i="7"/>
  <c r="K110" i="7" s="1"/>
  <c r="I104" i="7"/>
  <c r="K104" i="7" s="1"/>
  <c r="I99" i="7"/>
  <c r="K99" i="7" s="1"/>
  <c r="I93" i="7"/>
  <c r="I87" i="7"/>
  <c r="K87" i="7" s="1"/>
  <c r="I82" i="7"/>
  <c r="I76" i="7"/>
  <c r="I70" i="7"/>
  <c r="K70" i="7" s="1"/>
  <c r="I59" i="7"/>
  <c r="K59" i="7" s="1"/>
  <c r="I53" i="7"/>
  <c r="I47" i="7"/>
  <c r="I41" i="7"/>
  <c r="I35" i="7"/>
  <c r="I30" i="7"/>
  <c r="I24" i="7"/>
  <c r="K24" i="7" s="1"/>
  <c r="I58" i="7"/>
  <c r="I32" i="7"/>
  <c r="K32" i="7" s="1"/>
  <c r="I44" i="7"/>
  <c r="I56" i="7"/>
  <c r="I65" i="7"/>
  <c r="K65" i="7" s="1"/>
  <c r="I77" i="7"/>
  <c r="K77" i="7" s="1"/>
  <c r="I88" i="7"/>
  <c r="I100" i="7"/>
  <c r="I111" i="7"/>
  <c r="K111" i="7" s="1"/>
  <c r="I123" i="7"/>
  <c r="I135" i="7"/>
  <c r="K135" i="7" s="1"/>
  <c r="I147" i="7"/>
  <c r="K147" i="7" s="1"/>
  <c r="I159" i="7"/>
  <c r="I171" i="7"/>
  <c r="I182" i="7"/>
  <c r="K182" i="7" s="1"/>
  <c r="I199" i="7"/>
  <c r="K199" i="7" s="1"/>
  <c r="K123" i="7"/>
  <c r="K69" i="7"/>
  <c r="K225" i="7"/>
  <c r="K93" i="7"/>
  <c r="K183" i="7"/>
  <c r="K159" i="7"/>
  <c r="K60" i="7"/>
  <c r="K72" i="7"/>
  <c r="K138" i="7"/>
  <c r="K144" i="7"/>
  <c r="K156" i="7"/>
  <c r="K162" i="7"/>
  <c r="K174" i="7"/>
  <c r="K186" i="7"/>
  <c r="K192" i="7"/>
  <c r="K198" i="7"/>
  <c r="K216" i="7"/>
  <c r="K222" i="7"/>
  <c r="K178" i="7"/>
  <c r="K25" i="7"/>
  <c r="K31" i="7"/>
  <c r="K49" i="7"/>
  <c r="K55" i="7"/>
  <c r="K67" i="7"/>
  <c r="K73" i="7"/>
  <c r="K79" i="7"/>
  <c r="K85" i="7"/>
  <c r="K91" i="7"/>
  <c r="K103" i="7"/>
  <c r="K30" i="7"/>
  <c r="I42" i="7"/>
  <c r="K42" i="7" s="1"/>
  <c r="I54" i="7"/>
  <c r="K54" i="7" s="1"/>
  <c r="I74" i="7"/>
  <c r="I85" i="7"/>
  <c r="I97" i="7"/>
  <c r="K97" i="7" s="1"/>
  <c r="I108" i="7"/>
  <c r="K108" i="7" s="1"/>
  <c r="I120" i="7"/>
  <c r="K120" i="7" s="1"/>
  <c r="I132" i="7"/>
  <c r="K132" i="7" s="1"/>
  <c r="I144" i="7"/>
  <c r="I156" i="7"/>
  <c r="I168" i="7"/>
  <c r="K168" i="7" s="1"/>
  <c r="I179" i="7"/>
  <c r="K46" i="7"/>
  <c r="K52" i="7"/>
  <c r="K88" i="7"/>
  <c r="K100" i="7"/>
  <c r="K118" i="7"/>
  <c r="K130" i="7"/>
  <c r="K160" i="7"/>
  <c r="K172" i="7"/>
  <c r="K190" i="7"/>
  <c r="K208" i="7"/>
  <c r="K23" i="7"/>
  <c r="K29" i="7"/>
  <c r="K35" i="7"/>
  <c r="K41" i="7"/>
  <c r="K47" i="7"/>
  <c r="K53" i="7"/>
  <c r="K71" i="7"/>
  <c r="K83" i="7"/>
  <c r="K95" i="7"/>
  <c r="K101" i="7"/>
  <c r="K107" i="7"/>
  <c r="K113" i="7"/>
  <c r="K119" i="7"/>
  <c r="K125" i="7"/>
  <c r="K131" i="7"/>
  <c r="K137" i="7"/>
  <c r="K143" i="7"/>
  <c r="K149" i="7"/>
  <c r="K155" i="7"/>
  <c r="K161" i="7"/>
  <c r="K167" i="7"/>
  <c r="K173" i="7"/>
  <c r="K179" i="7"/>
  <c r="K185" i="7"/>
  <c r="K191" i="7"/>
  <c r="K203" i="7"/>
  <c r="K209" i="7"/>
  <c r="K221" i="7"/>
  <c r="K64" i="7"/>
  <c r="K127" i="7"/>
  <c r="K133" i="7"/>
  <c r="K139" i="7"/>
  <c r="K145" i="7"/>
  <c r="K163" i="7"/>
  <c r="K169" i="7"/>
  <c r="K175" i="7"/>
  <c r="K181" i="7"/>
  <c r="K193" i="7"/>
  <c r="K205" i="7"/>
  <c r="K211" i="7"/>
  <c r="K217" i="7"/>
  <c r="K223" i="7"/>
  <c r="K196" i="7"/>
  <c r="K58" i="7"/>
  <c r="K76" i="7"/>
  <c r="K94" i="7"/>
  <c r="K112" i="7"/>
  <c r="K136" i="7"/>
  <c r="K166" i="7"/>
  <c r="K184" i="7"/>
  <c r="K202" i="7"/>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170" i="6"/>
  <c r="E176" i="6"/>
  <c r="E182" i="6"/>
  <c r="E188" i="6"/>
  <c r="E194" i="6"/>
  <c r="E200" i="6"/>
  <c r="E206" i="6"/>
  <c r="E212" i="6"/>
  <c r="E218"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0"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K22" i="7"/>
  <c r="B227" i="7"/>
  <c r="M11" i="6"/>
  <c r="I238" i="2" s="1"/>
  <c r="K227" i="7" l="1"/>
  <c r="K23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37" i="2" s="1"/>
  <c r="I241" i="2" l="1"/>
  <c r="I239" i="2" s="1"/>
  <c r="I242" i="2"/>
  <c r="I2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<sst xmlns="http://schemas.openxmlformats.org/spreadsheetml/2006/main" count="4467" uniqueCount="880">
  <si>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</si>
  <si>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</si>
  <si>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</si>
  <si>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</si>
  <si>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</si>
  <si>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</si>
  <si>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</si>
  <si>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</si>
  <si>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</si>
  <si>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</si>
  <si>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</si>
  <si>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</si>
  <si>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</si>
  <si>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</si>
  <si>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</si>
  <si>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</si>
  <si>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</si>
  <si>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</si>
  <si>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</si>
  <si>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</si>
  <si>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</si>
  <si>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</si>
  <si>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</si>
  <si>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</si>
  <si>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</si>
  <si>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</si>
  <si>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</si>
  <si>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</si>
  <si>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</si>
  <si>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</si>
  <si>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</si>
  <si>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</si>
  <si>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</si>
  <si>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</si>
  <si>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</si>
  <si>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</si>
  <si>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</si>
  <si>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</si>
  <si>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</si>
  <si>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</si>
  <si>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</si>
  <si>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</si>
  <si>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</si>
  <si>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</si>
  <si>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</si>
  <si>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</si>
  <si>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</si>
  <si>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</si>
  <si>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</si>
  <si>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</si>
  <si>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</si>
  <si>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</si>
  <si>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</si>
  <si>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</si>
  <si>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</si>
  <si>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</si>
  <si>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</si>
  <si>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</si>
  <si>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</si>
  <si>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</si>
  <si>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</si>
  <si>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</si>
  <si>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</si>
  <si>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</si>
  <si>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</si>
  <si>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</si>
  <si>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</si>
  <si>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</si>
  <si>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</si>
  <si>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</si>
  <si>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</si>
  <si>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</si>
  <si>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</si>
  <si>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</si>
  <si>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</si>
  <si>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</si>
  <si>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</si>
  <si>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</si>
  <si>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</si>
  <si>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</si>
  <si>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</si>
  <si>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</si>
  <si>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</si>
  <si>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</si>
  <si>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</si>
  <si>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</si>
  <si>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</si>
  <si>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</si>
  <si>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</si>
  <si>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</si>
  <si>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</si>
  <si>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</si>
  <si>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</si>
  <si>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</si>
  <si>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</si>
  <si>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</si>
  <si>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</si>
  <si>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</si>
  <si>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</si>
  <si>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</si>
  <si>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</si>
  <si>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</si>
  <si>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</si>
  <si>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</si>
  <si>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</si>
  <si>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</si>
  <si>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</si>
  <si>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</si>
  <si>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</si>
  <si>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</si>
  <si>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</si>
  <si>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</si>
  <si>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</si>
  <si>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</si>
  <si>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</si>
  <si>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</si>
  <si>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</si>
  <si>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</si>
  <si>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</si>
  <si>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</si>
  <si>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</si>
  <si>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</si>
  <si>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</si>
  <si>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</si>
  <si>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</si>
  <si>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</si>
  <si>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</si>
  <si>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</si>
  <si>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</si>
  <si>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</si>
  <si>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</si>
  <si>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</si>
  <si>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</si>
  <si>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</si>
  <si>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</si>
  <si>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</si>
  <si>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</si>
  <si>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</si>
  <si>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</si>
  <si>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</si>
  <si>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</si>
  <si>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</si>
  <si>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</si>
  <si>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</si>
  <si>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</si>
  <si>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</si>
  <si>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</si>
  <si>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</si>
  <si>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</si>
  <si>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</si>
  <si>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</si>
  <si>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</si>
  <si>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</si>
  <si>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</si>
  <si>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</si>
  <si>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</si>
  <si>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</si>
  <si>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</si>
  <si>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</si>
  <si>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</si>
  <si>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</si>
  <si>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</si>
  <si>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</si>
  <si>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</si>
  <si>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</si>
  <si>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</si>
  <si>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</si>
  <si>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</si>
  <si>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</si>
  <si>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</si>
  <si>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</si>
  <si>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</si>
  <si>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</si>
  <si>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</si>
  <si>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</si>
  <si>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</si>
  <si>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</si>
  <si>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</si>
  <si>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</si>
  <si>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</si>
  <si>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</si>
  <si>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</si>
  <si>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</si>
  <si>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</si>
  <si>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</si>
  <si>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</si>
  <si>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</si>
  <si>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</si>
  <si>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</si>
  <si>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</si>
  <si>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</si>
  <si>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</si>
  <si>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</si>
  <si>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</si>
  <si>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</si>
  <si>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</si>
  <si>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</si>
  <si>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</si>
  <si>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</si>
  <si>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</si>
  <si>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</si>
  <si>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</si>
  <si>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</si>
  <si>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</si>
  <si>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</si>
  <si>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</si>
  <si>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</si>
  <si>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</si>
  <si>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</si>
  <si>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</si>
  <si>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</si>
  <si>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</si>
  <si>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</si>
  <si>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</si>
  <si>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</si>
  <si>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</si>
  <si>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</si>
  <si>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</si>
  <si>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</si>
  <si>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</si>
  <si>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</si>
  <si>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</si>
  <si>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</si>
  <si>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</si>
  <si>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</si>
  <si>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</si>
  <si>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</si>
  <si>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</si>
  <si>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</si>
  <si>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</si>
  <si>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</si>
  <si>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</si>
  <si>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</si>
  <si>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</si>
  <si>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</si>
  <si>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</si>
  <si>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</si>
  <si>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</si>
  <si>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</si>
  <si>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</si>
  <si>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</si>
  <si>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</si>
  <si>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</si>
  <si>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</si>
  <si>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</si>
  <si>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</si>
  <si>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</si>
  <si>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</si>
  <si>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</si>
  <si>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</si>
  <si>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</si>
  <si>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</si>
  <si>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</si>
  <si>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</si>
  <si>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</si>
  <si>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</si>
  <si>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</si>
  <si>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</si>
  <si>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</si>
  <si>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</si>
  <si>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</si>
  <si>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</si>
  <si>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</si>
  <si>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</si>
  <si>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</si>
  <si>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</si>
  <si>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</si>
  <si>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</si>
  <si>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</si>
  <si>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</si>
  <si>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</si>
  <si>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</si>
  <si>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</si>
  <si>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</si>
  <si>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</si>
  <si>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</si>
  <si>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</si>
  <si>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</si>
  <si>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</si>
  <si>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</si>
  <si>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</si>
  <si>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</si>
  <si>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</si>
  <si>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</si>
  <si>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</si>
  <si>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</si>
  <si>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</si>
  <si>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</si>
  <si>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</si>
  <si>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</si>
  <si>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</si>
  <si>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</si>
  <si>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</si>
  <si>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</si>
  <si>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</si>
  <si>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</si>
  <si>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</si>
  <si>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</si>
  <si>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</si>
  <si>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</si>
  <si>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</si>
  <si>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</si>
  <si>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</si>
  <si>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</si>
  <si>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</si>
  <si>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</si>
  <si>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</si>
  <si>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</si>
  <si>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</si>
  <si>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</si>
  <si>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</si>
  <si>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</si>
  <si>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</si>
  <si>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</si>
  <si>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</si>
  <si>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</si>
  <si>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</si>
  <si>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</si>
  <si>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</si>
  <si>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</si>
  <si>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</si>
  <si>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</si>
  <si>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</si>
  <si>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</si>
  <si>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</si>
  <si>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</si>
  <si>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</si>
  <si>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</si>
  <si>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</si>
  <si>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</si>
  <si>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</si>
  <si>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</si>
  <si>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</si>
  <si>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</si>
  <si>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</si>
  <si>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</si>
  <si>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</si>
  <si>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</si>
  <si>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</si>
  <si>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</si>
  <si>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</si>
  <si>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</si>
  <si>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</si>
  <si>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</si>
  <si>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</si>
  <si>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</si>
  <si>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</si>
  <si>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</si>
  <si>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</si>
  <si>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</si>
  <si>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</si>
  <si>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</si>
  <si>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</si>
  <si>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</si>
  <si>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</si>
  <si>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</si>
  <si>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</si>
  <si>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</si>
  <si>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</si>
  <si>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</si>
  <si>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</si>
  <si>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</si>
  <si>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</si>
  <si>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</si>
  <si>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</si>
  <si>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</si>
  <si>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</si>
  <si>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</si>
  <si>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</si>
  <si>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</si>
  <si>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</si>
  <si>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</si>
  <si>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</si>
  <si>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</si>
  <si>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</si>
  <si>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</si>
  <si>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</si>
  <si>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</si>
  <si>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</si>
  <si>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</si>
  <si>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</si>
  <si>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</si>
  <si>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</si>
  <si>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</si>
  <si>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</si>
  <si>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</si>
  <si>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</si>
  <si>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</si>
  <si>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</si>
  <si>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</si>
  <si>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</si>
  <si>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</si>
  <si>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</si>
  <si>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</si>
  <si>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</si>
  <si>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</si>
  <si>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</si>
  <si>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</si>
  <si>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</si>
  <si>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</si>
  <si>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</si>
  <si>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</si>
  <si>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</si>
  <si>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</si>
  <si>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</si>
  <si>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</si>
  <si>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</si>
  <si>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</si>
  <si>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</si>
  <si>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</si>
  <si>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</si>
  <si>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</si>
  <si>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</si>
  <si>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</si>
  <si>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</si>
  <si>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</si>
  <si>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</si>
  <si>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</si>
  <si>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</si>
  <si>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</si>
  <si>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</si>
  <si>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</si>
  <si>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</si>
  <si>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</si>
  <si>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</si>
  <si>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</si>
  <si>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</si>
  <si>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</si>
  <si>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</si>
  <si>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</si>
  <si>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</si>
  <si>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</si>
  <si>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</si>
  <si>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</si>
  <si>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</si>
  <si>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</si>
  <si>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</si>
  <si>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</si>
  <si>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</si>
  <si>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</si>
  <si>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</si>
  <si>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</si>
  <si>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</si>
  <si>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</si>
  <si>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</si>
  <si>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</si>
  <si>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</si>
  <si>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</si>
  <si>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</si>
  <si>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</si>
  <si>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</si>
  <si>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</si>
  <si>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</si>
  <si>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</si>
  <si>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</si>
  <si>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</si>
  <si>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</si>
  <si>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</si>
  <si>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</si>
  <si>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</si>
  <si>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</si>
  <si>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</si>
  <si>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</si>
  <si>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</si>
  <si>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</si>
  <si>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</si>
  <si>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</si>
  <si>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</si>
  <si>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</si>
  <si>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</si>
  <si>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</si>
  <si>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</si>
  <si>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</si>
  <si>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</si>
  <si>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</si>
  <si>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</si>
  <si>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</si>
  <si>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</si>
  <si>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</si>
  <si>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</si>
  <si>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</si>
  <si>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</si>
  <si>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</si>
  <si>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</si>
  <si>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</si>
  <si>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</si>
  <si>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</si>
  <si>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</si>
  <si>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</si>
  <si>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</si>
  <si>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</si>
  <si>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</si>
  <si>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</si>
  <si>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</si>
  <si>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</si>
  <si>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</si>
  <si>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</si>
  <si>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</si>
  <si>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</si>
  <si>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</si>
  <si>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</si>
  <si>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</si>
  <si>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</si>
  <si>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</si>
  <si>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</si>
  <si>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</si>
  <si>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</si>
  <si>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</si>
  <si>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</si>
  <si>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</si>
  <si>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</si>
  <si>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</si>
  <si>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</si>
  <si>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</si>
  <si>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</si>
  <si>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</si>
  <si>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</si>
  <si>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</si>
  <si>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</si>
  <si>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</si>
  <si>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</si>
  <si>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</si>
  <si>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</si>
  <si>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</si>
  <si>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</si>
  <si>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</si>
  <si>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</si>
  <si>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</si>
  <si>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</si>
  <si>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</si>
  <si>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</si>
  <si>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</si>
  <si>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</si>
  <si>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</si>
  <si>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</si>
  <si>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</si>
  <si>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</si>
  <si>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</si>
  <si>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</si>
  <si>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</si>
  <si>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</si>
  <si>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</si>
  <si>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</si>
  <si>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</si>
  <si>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</si>
  <si>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</si>
  <si>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</si>
  <si>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</si>
  <si>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</si>
  <si>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</si>
  <si>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</si>
  <si>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</si>
  <si>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</si>
  <si>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</si>
  <si>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</si>
  <si>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</si>
  <si>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</si>
  <si>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</si>
  <si>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</si>
  <si>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</si>
  <si>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</si>
  <si>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</si>
  <si>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</si>
  <si>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</si>
  <si>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</si>
  <si>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</si>
  <si>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</si>
  <si>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</si>
  <si>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</si>
  <si>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</si>
  <si>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</si>
  <si>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</si>
  <si>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</si>
  <si>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</si>
  <si>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</si>
  <si>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</si>
  <si>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</si>
  <si>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</si>
  <si>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</si>
  <si>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</si>
  <si>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</si>
  <si>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</si>
  <si>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</si>
  <si>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</si>
  <si>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</si>
  <si>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</si>
  <si>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</si>
  <si>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</si>
  <si>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</si>
  <si>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</si>
  <si>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</si>
  <si>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</si>
  <si>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</si>
  <si>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</si>
  <si>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</si>
  <si>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</si>
  <si>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</si>
  <si>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</si>
  <si>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</si>
  <si>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</si>
  <si>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</si>
  <si>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</si>
  <si>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</si>
  <si>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</si>
  <si>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</si>
  <si>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</si>
  <si>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</si>
  <si>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</si>
  <si>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</si>
  <si>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</si>
  <si>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</si>
  <si>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</si>
  <si>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</si>
  <si>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</si>
  <si>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</si>
  <si>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</si>
  <si>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</si>
  <si>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</si>
  <si>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</si>
  <si>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</si>
  <si>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</si>
  <si>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</si>
  <si>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</si>
  <si>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</si>
  <si>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</si>
  <si>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</si>
  <si>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</si>
  <si>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</si>
  <si>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</si>
  <si>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</si>
  <si>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</si>
  <si>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</si>
  <si>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</si>
  <si>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</si>
  <si>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</si>
  <si>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</si>
  <si>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</si>
  <si>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</si>
  <si>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</si>
  <si>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</si>
  <si>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</si>
  <si>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</si>
  <si>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</si>
  <si>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</si>
  <si>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</si>
  <si>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</si>
  <si>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</si>
  <si>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</si>
  <si>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</si>
  <si>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</si>
  <si>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</si>
  <si>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</si>
  <si>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</si>
  <si>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</si>
  <si>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</si>
  <si>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</si>
  <si>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</si>
  <si>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</si>
  <si>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</si>
  <si>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</si>
  <si>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</si>
  <si>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</si>
  <si>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</si>
  <si>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</si>
  <si>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</si>
  <si>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</si>
  <si>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</si>
  <si>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</si>
  <si>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</si>
  <si>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</si>
  <si>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</si>
  <si>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</si>
  <si>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</si>
  <si>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</si>
  <si>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</si>
  <si>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</si>
  <si>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</si>
  <si>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</si>
  <si>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</si>
  <si>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</si>
  <si>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</si>
  <si>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</si>
  <si>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</si>
  <si>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</si>
  <si>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</si>
  <si>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</si>
  <si>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</si>
  <si>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</si>
  <si>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</si>
  <si>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</si>
  <si>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</si>
  <si>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</si>
  <si>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</si>
  <si>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</si>
  <si>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</si>
  <si>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</si>
  <si>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</si>
  <si>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</si>
  <si>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</si>
  <si>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</si>
  <si>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</si>
  <si>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</si>
  <si>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</si>
  <si>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</si>
  <si>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</si>
  <si>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</si>
  <si>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</si>
  <si>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</si>
  <si>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Sura</t>
  </si>
  <si>
    <t>UBN2CG</t>
  </si>
  <si>
    <t>Total Order USD</t>
  </si>
  <si>
    <t>Total Invoice USD</t>
  </si>
  <si>
    <t>maor zamir</t>
  </si>
  <si>
    <t>23/3 Yen Akat 2 (Yeak 1) Chonnonsi, Yannawa</t>
  </si>
  <si>
    <t>10120 bangkok</t>
  </si>
  <si>
    <t>23/3 Yenaka 2 (Yeak 1) , Chonnonsi , Yannawa</t>
  </si>
  <si>
    <t>10120 Bangkok</t>
  </si>
  <si>
    <t>Tel: +66802985166</t>
  </si>
  <si>
    <t>Email: zamirmaor@gmail.com</t>
  </si>
  <si>
    <t>AGCLN20</t>
  </si>
  <si>
    <t>Sterling Silver fake nose clip, 20g (0.8mm)</t>
  </si>
  <si>
    <t>BBETB</t>
  </si>
  <si>
    <t>Anodized surgical steel eyebrow or helix barbell, 16g (1.2mm) with two 3mm balls</t>
  </si>
  <si>
    <t>BBG</t>
  </si>
  <si>
    <t>Surgical steel tongue barbell, 14g (1.6mm) with two 6mm balls</t>
  </si>
  <si>
    <t>BBGL</t>
  </si>
  <si>
    <t>Color: Green</t>
  </si>
  <si>
    <t>Color: Orange</t>
  </si>
  <si>
    <t>Color: Pink</t>
  </si>
  <si>
    <t>Color: Light pink</t>
  </si>
  <si>
    <t>Color: Purple</t>
  </si>
  <si>
    <t>316L steel Industrial barbell, 14g (1.6mm) with two 5mm balls</t>
  </si>
  <si>
    <t>Length: 40mm</t>
  </si>
  <si>
    <t>BBINDCN</t>
  </si>
  <si>
    <t>316L steel Industrial barbell, 14g (1.6mm) with two 5mm cones</t>
  </si>
  <si>
    <t>Length: 12mm with 5mm jewel balls</t>
  </si>
  <si>
    <t>316L steel nipple barbell, 1.6mm (14g) with two forward facing 5mm or 6mm jewel balls</t>
  </si>
  <si>
    <t>Length: 14mm with 5mm jewel balls</t>
  </si>
  <si>
    <t>Length: 16mm with 5mm jewel balls</t>
  </si>
  <si>
    <t>Surgical steel nipple barbell, 14g (1.6mm) with two 4mm balls</t>
  </si>
  <si>
    <t>Surgical steel tongue barbell, 14g (1.6mm) with two 5mm balls</t>
  </si>
  <si>
    <t>BCR14ML</t>
  </si>
  <si>
    <t>Large diameter 316L steel ball closure ring, 14g (1.6mm) with 5mm dimple ball for use as earring</t>
  </si>
  <si>
    <t>Length: 21mm</t>
  </si>
  <si>
    <t>BCR16</t>
  </si>
  <si>
    <t>316L Surgical steel ball closure ring, 16g (1.2mm) with a 3mm ball</t>
  </si>
  <si>
    <t>BCR18</t>
  </si>
  <si>
    <t>316L Surgical steel ball closure ring, 18g (1mm) with a 3mm ball</t>
  </si>
  <si>
    <t>316L steel belly banana, 14g (1.6m) with a 8mm and a 5mm bezel set jewel ball using original Czech Preciosa crystals.</t>
  </si>
  <si>
    <t>BNEBL</t>
  </si>
  <si>
    <t>316L steel snake eyes piercing banana, 16g (1.2mm) and 14g (1.6mm) with 3mm balls</t>
  </si>
  <si>
    <t>BNETB</t>
  </si>
  <si>
    <t>Premium PVD plated surgical steel eyebrow banana, 16g (1.2mm) with two 3mm balls</t>
  </si>
  <si>
    <t>BNS</t>
  </si>
  <si>
    <t>Surgical Steel belly Banana, 14g (1.6mm) with an upper 5mm and a lower 6mm plain steel ball</t>
  </si>
  <si>
    <t>CBEB</t>
  </si>
  <si>
    <t>Surgical steel circular barbell, 16g (1.2mm) with two 3mm balls</t>
  </si>
  <si>
    <t>CBEB4L</t>
  </si>
  <si>
    <t>Large diameter 316L steel circular barbell, 16g (1.2mm) with two 4mm balls for use as earring</t>
  </si>
  <si>
    <t>CBEB5L</t>
  </si>
  <si>
    <t>Large diameter 316L steel circular barbell, 16g (1.2mm) with two 5mm balls for use as earring</t>
  </si>
  <si>
    <t>CBEBIN</t>
  </si>
  <si>
    <t>Surgical steel circular barbell, 16g (1.2mm) with two internally threaded 3mm balls</t>
  </si>
  <si>
    <t>CLAMPA</t>
  </si>
  <si>
    <t>Packing Option: Sold per pcs without Acha Logo</t>
  </si>
  <si>
    <t>Eo gas sterilized single use piercing clamp: Rounded top Forceps</t>
  </si>
  <si>
    <t>CLAMPC</t>
  </si>
  <si>
    <t>Eo gas sterilized single use piercing clamp: Closed Pennington clamp (triangle shaped)</t>
  </si>
  <si>
    <t>CLAMPE</t>
  </si>
  <si>
    <t>Eo gas sterilized single use piercing clamp: Universal shape Piercing clamp</t>
  </si>
  <si>
    <t>IPTRD</t>
  </si>
  <si>
    <t>Anodized surgical steel fake plug in black and gold without O-Rings</t>
  </si>
  <si>
    <t>LBC3</t>
  </si>
  <si>
    <t>316L steel labret, 16g (1.2mm) with a 3mm bezel set jewel ball</t>
  </si>
  <si>
    <t>NED</t>
  </si>
  <si>
    <t>Gauge: 1mm</t>
  </si>
  <si>
    <t>Individually packed piece of single use EO gas sterilized surgical steel piercing needle</t>
  </si>
  <si>
    <t>Gauge: 1.6mm</t>
  </si>
  <si>
    <t>Gauge: 2mm</t>
  </si>
  <si>
    <t>Gauge: 3mm</t>
  </si>
  <si>
    <t>Gauge: 0.8mm</t>
  </si>
  <si>
    <t>Gauge: 1.8mm</t>
  </si>
  <si>
    <t>NLSPGX</t>
  </si>
  <si>
    <t>High polished surgical steel taper with double rubber O-rings</t>
  </si>
  <si>
    <t>Gauge: 2.5mm</t>
  </si>
  <si>
    <t>Gauge: 4mm</t>
  </si>
  <si>
    <t>NPBNB4</t>
  </si>
  <si>
    <t>Surgical Steel nipple banana, 14g (1.6mm) with two 4mm balls</t>
  </si>
  <si>
    <t>High polished surgical steel nose screw, 0.8mm (20g) with 2mm ball shaped top</t>
  </si>
  <si>
    <t>Surgical steel nose screw, 20g (0.8mm) with 2mm half ball shaped round crystal top</t>
  </si>
  <si>
    <t>NSC18</t>
  </si>
  <si>
    <t>Surgical steel nose screw, 18g (1mm) with a 2mm round crystal top</t>
  </si>
  <si>
    <t>PVD plated annealed 316L steel seamless hoop ring, 20g (0.8mm)</t>
  </si>
  <si>
    <t>UBBBS</t>
  </si>
  <si>
    <t>Titanium G23 tongue barbell, 14g (1.6mm) with two 5mm balls</t>
  </si>
  <si>
    <t>UBBEBIN</t>
  </si>
  <si>
    <t>Titanium G23 eyebrow barbell, 1.2mm (16g) with two internally threaded 3mm balls</t>
  </si>
  <si>
    <t>UBBNPS</t>
  </si>
  <si>
    <t>Titanium G23 barbell, 14g (1.6mm) with two 4mm balls</t>
  </si>
  <si>
    <t>UBBNPSS</t>
  </si>
  <si>
    <t>High polished titanium G23 barbell, 1.6mm (14g) with two 3mm balls</t>
  </si>
  <si>
    <t>UBNEB</t>
  </si>
  <si>
    <t>Titanium G23 eyebrow banana, 16g (1.2mm) with two 3mm balls</t>
  </si>
  <si>
    <t>UCBEBIN</t>
  </si>
  <si>
    <t>Titanium G23 circular barbell, 1.2mm (16g) with two internally threaded 3mm balls</t>
  </si>
  <si>
    <t>UNSC</t>
  </si>
  <si>
    <t>High polished titanium G23 nose screw, 1mm (18g) with 2.5mm bezel set color round crystal</t>
  </si>
  <si>
    <t>USEL20</t>
  </si>
  <si>
    <t>High polished annealed titanium G23 seamless ring, 0.8mm (20g)</t>
  </si>
  <si>
    <t>XBAL8</t>
  </si>
  <si>
    <t>Pack of 10 pcs. of 8mm high polished surgical steel balls with 1.6mm threading (14g)</t>
  </si>
  <si>
    <t>XBB14G</t>
  </si>
  <si>
    <t>Length: 5mm</t>
  </si>
  <si>
    <t>Pack of 10 pcs. of high polished 316L steel barbell posts - threading 1.6mm (14g)</t>
  </si>
  <si>
    <t>XBN14G</t>
  </si>
  <si>
    <t>XUBAL8</t>
  </si>
  <si>
    <t>Pack of 10 pcs. of 8mm high polished titanium G23 balls - threading 1.6mm (14g)</t>
  </si>
  <si>
    <t>XUBB14G</t>
  </si>
  <si>
    <t xml:space="preserve">Pack of 10 pcs. of high polished titanium G23 barbell bars, 14g (1.6mm) </t>
  </si>
  <si>
    <t>AGCLN20A</t>
  </si>
  <si>
    <t>AGCLN20B</t>
  </si>
  <si>
    <t>BBINDX14A</t>
  </si>
  <si>
    <t>BBINDX14B</t>
  </si>
  <si>
    <t>BBINDX14C</t>
  </si>
  <si>
    <t>BBINDCNX14A</t>
  </si>
  <si>
    <t>BBINDCNX14B</t>
  </si>
  <si>
    <t>BBINDCNX14C</t>
  </si>
  <si>
    <t>BCR14ML3/4</t>
  </si>
  <si>
    <t>BCR14ML1</t>
  </si>
  <si>
    <t>BCR14ML11/8</t>
  </si>
  <si>
    <t>BCR14ML27/32</t>
  </si>
  <si>
    <t>BNEBL16X3</t>
  </si>
  <si>
    <t>CBEB4L3/4</t>
  </si>
  <si>
    <t>CBEB4L1</t>
  </si>
  <si>
    <t>CBEB4L11/8</t>
  </si>
  <si>
    <t>CBEB4L27/32</t>
  </si>
  <si>
    <t>CBEB5L3/4</t>
  </si>
  <si>
    <t>CBEB5L1</t>
  </si>
  <si>
    <t>CBEB5L11/8</t>
  </si>
  <si>
    <t>CBEB5L27/32</t>
  </si>
  <si>
    <t>NOCLAMPPCSA</t>
  </si>
  <si>
    <t>NOCLAMPPCSC</t>
  </si>
  <si>
    <t>NOCLAMPPCSE</t>
  </si>
  <si>
    <t>IPTRD3</t>
  </si>
  <si>
    <t>NED18</t>
  </si>
  <si>
    <t>NED16</t>
  </si>
  <si>
    <t>NED14</t>
  </si>
  <si>
    <t>NED12</t>
  </si>
  <si>
    <t>NED8</t>
  </si>
  <si>
    <t>NED20</t>
  </si>
  <si>
    <t>NED13</t>
  </si>
  <si>
    <t>NLSPGX14</t>
  </si>
  <si>
    <t>NLSPGX12</t>
  </si>
  <si>
    <t>NLSPGX10</t>
  </si>
  <si>
    <t>NLSPGX8</t>
  </si>
  <si>
    <t>NLSPGX6</t>
  </si>
  <si>
    <t>XBB14GS</t>
  </si>
  <si>
    <t>XBB14GL</t>
  </si>
  <si>
    <t>XBB14GX</t>
  </si>
  <si>
    <t>XBB14GXL</t>
  </si>
  <si>
    <t>XBN14GL</t>
  </si>
  <si>
    <t>XUBB14GS</t>
  </si>
  <si>
    <t>Thirteen Thousand Eight Hundred Eighty Six and 94 cents THB</t>
  </si>
  <si>
    <t>316L Surgical steel tongue barbell, 14g (1.6mm) with 6mm glow in the dark balls - length 5/8'' (16mm)</t>
  </si>
  <si>
    <t>Surgical steel ''Bend it yourself'' nose stud, 20g (0.8mm) with a 2mm round crystal tops - length 17mm</t>
  </si>
  <si>
    <t>Pack of 10 pcs. of high polished 316L steel belly banana posts - threading 1.6mm (14g) - length 5/16' - 1'' (8mm - 25mm)</t>
  </si>
  <si>
    <t>Exchange Rate THB-THB</t>
  </si>
  <si>
    <t>Maor Zamir</t>
  </si>
  <si>
    <t>Added items via comment field</t>
  </si>
  <si>
    <t>BB10X</t>
  </si>
  <si>
    <t>316L steel big gauge tongue barbell with a thickness of 10g (2.5mm) and 6mm external threading balls</t>
  </si>
  <si>
    <t>SERVICE</t>
  </si>
  <si>
    <t>Fee of Packing Items</t>
  </si>
  <si>
    <t>Delivered by Beer:</t>
  </si>
  <si>
    <t>Fourteen Thousand Three Hundred Sixty and 71 cents THB</t>
  </si>
  <si>
    <t>Delivery</t>
  </si>
  <si>
    <t>Name:</t>
  </si>
  <si>
    <t>Order No.</t>
  </si>
  <si>
    <t>Delivery date:</t>
  </si>
  <si>
    <t>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</si>
</sst>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F800]dddd\,\ mmmm\ dd\,\ yyyy"/>
  </numFmts>
  <fonts count="36">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48"/>
      <color theme="1"/>
      <name val="Calibri"/>
      <family val="2"/>
      <scheme val="minor"/>
    </font>
    <font>
      <b/>
      <sz val="36"/>
      <color theme="1"/>
      <name val="Calibri"/>
      <family val="2"/>
      <scheme val="minor"/>
    </font>
    <font>
      <b/>
      <sz val="22"/>
      <color theme="1"/>
      <name val="Calibri"/>
      <family val="2"/>
      <scheme val="minor"/>
    </font>
    <font>
      <sz val="26"/>
      <color theme="1"/>
      <name val="Calibri"/>
      <family val="2"/>
      <scheme val="minor"/>
    </font>
    <font>
      <b/>
      <sz val="22"/>
      <name val="Calibri"/>
      <family val="2"/>
      <scheme val="minor"/>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s>
  <cellStyleXfs count="532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cellStyleXfs>
  <cellXfs count="18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9" xfId="0" applyNumberFormat="1" applyFont="1" applyFill="1" applyBorder="1" applyAlignment="1">
      <alignment horizontal="center" vertical="center" wrapText="1"/>
    </xf>
    <xf numFmtId="1" fontId="18" fillId="2" borderId="13" xfId="0" applyNumberFormat="1" applyFont="1" applyFill="1" applyBorder="1" applyAlignment="1">
      <alignment horizontal="center" vertical="center" wrapText="1"/>
    </xf>
    <xf numFmtId="1" fontId="18" fillId="5" borderId="46" xfId="0" applyNumberFormat="1" applyFont="1" applyFill="1" applyBorder="1" applyAlignment="1">
      <alignment horizontal="center" vertical="top" wrapText="1"/>
    </xf>
    <xf numFmtId="2" fontId="1" fillId="5" borderId="49" xfId="0" applyNumberFormat="1" applyFont="1" applyFill="1" applyBorder="1" applyAlignment="1">
      <alignment horizontal="right" vertical="top" wrapText="1"/>
    </xf>
    <xf numFmtId="1" fontId="18" fillId="5" borderId="49" xfId="0" applyNumberFormat="1" applyFont="1" applyFill="1" applyBorder="1" applyAlignment="1">
      <alignment horizontal="center" vertical="center" wrapText="1"/>
    </xf>
    <xf numFmtId="1" fontId="3" fillId="5" borderId="49" xfId="0" applyNumberFormat="1" applyFont="1" applyFill="1" applyBorder="1" applyAlignment="1">
      <alignment horizontal="center" vertical="center" wrapText="1"/>
    </xf>
    <xf numFmtId="1" fontId="3" fillId="5" borderId="49" xfId="0" applyNumberFormat="1" applyFont="1" applyFill="1" applyBorder="1" applyAlignment="1">
      <alignment vertical="top" wrapText="1"/>
    </xf>
    <xf numFmtId="2" fontId="18" fillId="5" borderId="47" xfId="0" applyNumberFormat="1" applyFont="1" applyFill="1" applyBorder="1" applyAlignment="1">
      <alignment horizontal="right" vertical="top" wrapText="1"/>
    </xf>
    <xf numFmtId="1" fontId="1" fillId="5" borderId="49" xfId="0" applyNumberFormat="1" applyFont="1" applyFill="1" applyBorder="1" applyAlignment="1">
      <alignment vertical="top" wrapText="1"/>
    </xf>
    <xf numFmtId="1" fontId="3" fillId="2" borderId="46" xfId="0" applyNumberFormat="1" applyFont="1" applyFill="1" applyBorder="1" applyAlignment="1">
      <alignment vertical="top" wrapText="1"/>
    </xf>
    <xf numFmtId="1" fontId="18" fillId="2" borderId="48" xfId="0" applyNumberFormat="1" applyFont="1" applyFill="1" applyBorder="1" applyAlignment="1">
      <alignment horizontal="center" vertical="top" wrapText="1"/>
    </xf>
    <xf numFmtId="2" fontId="1" fillId="2" borderId="48" xfId="0" applyNumberFormat="1" applyFont="1" applyFill="1" applyBorder="1" applyAlignment="1">
      <alignment horizontal="right" vertical="top" wrapText="1"/>
    </xf>
    <xf numFmtId="2" fontId="18" fillId="2" borderId="48" xfId="0" applyNumberFormat="1" applyFont="1" applyFill="1" applyBorder="1" applyAlignment="1">
      <alignment horizontal="right" vertical="top" wrapText="1"/>
    </xf>
    <xf numFmtId="1" fontId="18" fillId="2" borderId="48" xfId="0" applyNumberFormat="1" applyFont="1" applyFill="1" applyBorder="1" applyAlignment="1">
      <alignment vertical="top" wrapText="1"/>
    </xf>
    <xf numFmtId="1" fontId="18" fillId="4" borderId="50" xfId="0" applyNumberFormat="1" applyFont="1" applyFill="1" applyBorder="1" applyAlignment="1">
      <alignment horizontal="center" vertical="top" wrapText="1"/>
    </xf>
    <xf numFmtId="1" fontId="1" fillId="4" borderId="50" xfId="0" applyNumberFormat="1" applyFont="1" applyFill="1" applyBorder="1" applyAlignment="1">
      <alignment vertical="top" wrapText="1"/>
    </xf>
    <xf numFmtId="1" fontId="3" fillId="4" borderId="51" xfId="0" applyNumberFormat="1" applyFont="1" applyFill="1" applyBorder="1" applyAlignment="1">
      <alignment vertical="top" wrapText="1"/>
    </xf>
    <xf numFmtId="1" fontId="3" fillId="4" borderId="50" xfId="0" applyNumberFormat="1" applyFont="1" applyFill="1" applyBorder="1" applyAlignment="1">
      <alignment vertical="top" wrapText="1"/>
    </xf>
    <xf numFmtId="2" fontId="1" fillId="4" borderId="50" xfId="0" applyNumberFormat="1" applyFont="1" applyFill="1" applyBorder="1" applyAlignment="1">
      <alignment horizontal="right" vertical="top" wrapText="1"/>
    </xf>
    <xf numFmtId="2" fontId="18" fillId="4" borderId="50" xfId="0" applyNumberFormat="1" applyFont="1" applyFill="1" applyBorder="1" applyAlignment="1">
      <alignment horizontal="right" vertical="top" wrapText="1"/>
    </xf>
    <xf numFmtId="1" fontId="18" fillId="4" borderId="20" xfId="0" applyNumberFormat="1" applyFont="1" applyFill="1" applyBorder="1" applyAlignment="1">
      <alignment horizontal="center" vertical="top" wrapText="1"/>
    </xf>
    <xf numFmtId="1" fontId="1" fillId="4" borderId="20" xfId="0" applyNumberFormat="1" applyFont="1" applyFill="1" applyBorder="1" applyAlignment="1">
      <alignment vertical="top" wrapText="1"/>
    </xf>
    <xf numFmtId="1" fontId="3" fillId="4" borderId="13" xfId="0" applyNumberFormat="1" applyFont="1" applyFill="1" applyBorder="1" applyAlignment="1">
      <alignment vertical="top" wrapText="1"/>
    </xf>
    <xf numFmtId="1" fontId="3" fillId="4" borderId="20" xfId="0" applyNumberFormat="1" applyFont="1" applyFill="1" applyBorder="1" applyAlignment="1">
      <alignment vertical="top" wrapText="1"/>
    </xf>
    <xf numFmtId="2" fontId="1" fillId="4" borderId="20" xfId="0" applyNumberFormat="1" applyFont="1" applyFill="1" applyBorder="1" applyAlignment="1">
      <alignment horizontal="right" vertical="top" wrapText="1"/>
    </xf>
    <xf numFmtId="2" fontId="18" fillId="4" borderId="20" xfId="0" applyNumberFormat="1" applyFont="1" applyFill="1" applyBorder="1" applyAlignment="1">
      <alignment horizontal="right" vertical="top" wrapText="1"/>
    </xf>
    <xf numFmtId="0" fontId="32" fillId="2" borderId="38" xfId="0" applyFont="1" applyFill="1" applyBorder="1" applyAlignment="1">
      <alignment vertical="center" wrapText="1"/>
    </xf>
    <xf numFmtId="0" fontId="32" fillId="2" borderId="37" xfId="0" applyFont="1" applyFill="1" applyBorder="1" applyAlignment="1">
      <alignment horizontal="left" vertical="center" wrapText="1"/>
    </xf>
    <xf numFmtId="0" fontId="33" fillId="2" borderId="38" xfId="0" applyFont="1" applyFill="1" applyBorder="1" applyAlignment="1">
      <alignment vertical="center" wrapText="1"/>
    </xf>
    <xf numFmtId="0" fontId="33" fillId="2" borderId="37" xfId="0" applyFont="1" applyFill="1" applyBorder="1" applyAlignment="1">
      <alignment horizontal="left" vertical="center" wrapText="1"/>
    </xf>
    <xf numFmtId="0" fontId="33" fillId="2" borderId="38" xfId="0" applyFont="1" applyFill="1" applyBorder="1" applyAlignment="1">
      <alignment horizontal="left" vertical="center" wrapText="1"/>
    </xf>
    <xf numFmtId="0" fontId="33" fillId="2" borderId="29" xfId="0" applyFont="1" applyFill="1" applyBorder="1" applyAlignment="1">
      <alignment horizontal="left" vertical="center"/>
    </xf>
    <xf numFmtId="0" fontId="34" fillId="2" borderId="45" xfId="0" applyFont="1" applyFill="1" applyBorder="1" applyAlignment="1">
      <alignment vertical="center"/>
    </xf>
    <xf numFmtId="169" fontId="35" fillId="2" borderId="37" xfId="0" applyNumberFormat="1" applyFont="1" applyFill="1" applyBorder="1" applyAlignment="1">
      <alignment horizontal="left"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51" xfId="0" applyNumberFormat="1" applyFont="1" applyFill="1" applyBorder="1" applyAlignment="1">
      <alignment vertical="top" wrapText="1"/>
    </xf>
    <xf numFmtId="1" fontId="3" fillId="4" borderId="52" xfId="0" applyNumberFormat="1" applyFont="1" applyFill="1" applyBorder="1" applyAlignment="1">
      <alignment vertical="top" wrapText="1"/>
    </xf>
    <xf numFmtId="1" fontId="3" fillId="4" borderId="13" xfId="0" applyNumberFormat="1" applyFont="1" applyFill="1" applyBorder="1" applyAlignment="1">
      <alignment vertical="top" wrapText="1"/>
    </xf>
    <xf numFmtId="1" fontId="3" fillId="4" borderId="18" xfId="0" applyNumberFormat="1" applyFont="1" applyFill="1" applyBorder="1" applyAlignment="1">
      <alignment vertical="top" wrapText="1"/>
    </xf>
    <xf numFmtId="1" fontId="3" fillId="2" borderId="46" xfId="0" applyNumberFormat="1" applyFont="1" applyFill="1" applyBorder="1" applyAlignment="1">
      <alignment vertical="top" wrapText="1"/>
    </xf>
    <xf numFmtId="1" fontId="3" fillId="2" borderId="4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31" fillId="6" borderId="24" xfId="0" applyFont="1" applyFill="1" applyBorder="1" applyAlignment="1">
      <alignment horizontal="center" vertical="center"/>
    </xf>
    <xf numFmtId="0" fontId="31" fillId="6" borderId="26" xfId="0" applyFont="1" applyFill="1" applyBorder="1" applyAlignment="1">
      <alignment horizontal="center" vertical="center"/>
    </xf>
  </cellXfs>
  <cellStyles count="5324">
    <cellStyle name="Comma 2" xfId="7" xr:uid="{67EAFCDF-3461-4DBE-B235-4E56C757C2A7}"/>
    <cellStyle name="Comma 2 2" xfId="4756" xr:uid="{0A1A3E38-688F-440B-BAF4-69920D333766}"/>
    <cellStyle name="Comma 2 2 2" xfId="5320" xr:uid="{09F6860A-458F-4A8C-A2B2-FE4610586A91}"/>
    <cellStyle name="Comma 3" xfId="4289" xr:uid="{4F82381E-76DF-41E8-8BD4-A3F55FAD0408}"/>
    <cellStyle name="Comma 3 2" xfId="4757" xr:uid="{1B2ABC53-021F-4FEA-AECE-14FC66D4F434}"/>
    <cellStyle name="Comma 3 2 2" xfId="5321" xr:uid="{12127CDD-DEC9-4935-A071-F49E0BA16C05}"/>
    <cellStyle name="Currency 10" xfId="8" xr:uid="{E9644987-C6C1-4C82-A9C6-88796F203A0F}"/>
    <cellStyle name="Currency 10 2" xfId="9" xr:uid="{7454663B-53AE-4653-9BD9-8625CA7D0E4B}"/>
    <cellStyle name="Currency 10 2 2" xfId="3665" xr:uid="{7C4004FA-F660-43E5-A140-2A9BEE467263}"/>
    <cellStyle name="Currency 10 2 2 2" xfId="4483" xr:uid="{CB1A2FDE-861F-4890-97F8-FC94B48D7119}"/>
    <cellStyle name="Currency 10 2 3" xfId="4484" xr:uid="{B84072F1-7C7C-40BD-9052-BE4289C79ECF}"/>
    <cellStyle name="Currency 10 3" xfId="10" xr:uid="{0684D05F-FB29-4B84-BCBE-99F2520ED11F}"/>
    <cellStyle name="Currency 10 3 2" xfId="3666" xr:uid="{BA176F7F-7066-4851-B05F-292A6CA18BD4}"/>
    <cellStyle name="Currency 10 3 2 2" xfId="4485" xr:uid="{44F49870-1B27-463A-9EE7-DBBEFBFB2E01}"/>
    <cellStyle name="Currency 10 3 3" xfId="4486" xr:uid="{461DC3B6-74FC-4401-96D7-88669AFB7023}"/>
    <cellStyle name="Currency 10 4" xfId="3667" xr:uid="{DB8901AF-5B0E-48C6-B0A9-A813F666C39E}"/>
    <cellStyle name="Currency 10 4 2" xfId="4487" xr:uid="{F882273E-5B0B-4C3C-A2ED-E7E3425C2EF6}"/>
    <cellStyle name="Currency 10 5" xfId="4488" xr:uid="{0DE8ACF7-AF0C-4D47-8015-28B492013AA5}"/>
    <cellStyle name="Currency 10 6" xfId="4679" xr:uid="{CB82450B-B481-48C9-B5A7-8B84DB6AA7BD}"/>
    <cellStyle name="Currency 11" xfId="11" xr:uid="{CF8F0CEF-D540-40DA-9BA3-B6FDF79D6A64}"/>
    <cellStyle name="Currency 11 2" xfId="12" xr:uid="{9574CCCF-FEE4-4982-AF78-464013E8D59A}"/>
    <cellStyle name="Currency 11 2 2" xfId="3668" xr:uid="{B12AE94C-23D5-475D-B273-F293542A06C4}"/>
    <cellStyle name="Currency 11 2 2 2" xfId="4489" xr:uid="{B8A4CDD8-F46D-4BA4-942C-C8F209AC964F}"/>
    <cellStyle name="Currency 11 2 3" xfId="4490" xr:uid="{F3B350D1-5935-4E56-B19B-E509858EAF3E}"/>
    <cellStyle name="Currency 11 3" xfId="13" xr:uid="{958A284E-08A8-4363-8BC9-891E66C8A307}"/>
    <cellStyle name="Currency 11 3 2" xfId="3669" xr:uid="{45B00826-3C32-4BCE-8546-9774A20AB939}"/>
    <cellStyle name="Currency 11 3 2 2" xfId="4491" xr:uid="{664B0FDF-0FF3-4159-A192-729B700CCC0F}"/>
    <cellStyle name="Currency 11 3 3" xfId="4492" xr:uid="{DBF11DF8-83FB-47AE-AF70-737C2D2F4129}"/>
    <cellStyle name="Currency 11 4" xfId="3670" xr:uid="{78398534-6F1C-4FB8-805F-3E6B2B73CA82}"/>
    <cellStyle name="Currency 11 4 2" xfId="4493" xr:uid="{4AAA917B-72D0-4CD7-9AD5-3FDC9F0B1321}"/>
    <cellStyle name="Currency 11 5" xfId="4290" xr:uid="{BE150D17-AE0F-47F7-871D-B27DF8B3D874}"/>
    <cellStyle name="Currency 11 5 2" xfId="4494" xr:uid="{BFB74AA1-BF46-471C-BFB7-9B48ECDB77AF}"/>
    <cellStyle name="Currency 11 5 3" xfId="4711" xr:uid="{DB214E80-CEC3-4E33-8252-C61ACDBE3752}"/>
    <cellStyle name="Currency 11 5 3 2" xfId="5316" xr:uid="{AD64831D-38E0-4FD9-8DF4-E29A0AA81E43}"/>
    <cellStyle name="Currency 11 5 3 3" xfId="4758" xr:uid="{D6A3E013-730E-454B-804A-BCD8711F67F9}"/>
    <cellStyle name="Currency 11 5 4" xfId="4688" xr:uid="{AACADC75-24C5-4738-9BF7-1F816AC5F7EF}"/>
    <cellStyle name="Currency 11 6" xfId="4680" xr:uid="{91773003-3A30-446E-9199-8AFD4D03D319}"/>
    <cellStyle name="Currency 12" xfId="14" xr:uid="{4394EBB3-B1E1-4FAE-AF16-6FC562DC2717}"/>
    <cellStyle name="Currency 12 2" xfId="15" xr:uid="{5A601186-E036-4385-92FA-8EEA28833BFA}"/>
    <cellStyle name="Currency 12 2 2" xfId="3671" xr:uid="{13574F10-2060-4990-A7BE-DE9387D323F9}"/>
    <cellStyle name="Currency 12 2 2 2" xfId="4495" xr:uid="{AE510D3C-79EB-4252-B75D-CAC85DAC0115}"/>
    <cellStyle name="Currency 12 2 3" xfId="4496" xr:uid="{E90B2F96-4541-4E66-904D-2AD572B92D71}"/>
    <cellStyle name="Currency 12 3" xfId="3672" xr:uid="{70A4B552-5376-4573-8D33-C3BF3B48C5B4}"/>
    <cellStyle name="Currency 12 3 2" xfId="4497" xr:uid="{7F37CB0C-0984-4994-BB96-BA9E42757828}"/>
    <cellStyle name="Currency 12 4" xfId="4498" xr:uid="{83B2C801-2105-4DBF-AAB1-83DF38BF209F}"/>
    <cellStyle name="Currency 13" xfId="16" xr:uid="{74CE31ED-3EFE-4FA4-852F-D29F9B406507}"/>
    <cellStyle name="Currency 13 2" xfId="4292" xr:uid="{026414B3-1388-48DF-8371-2D9E15560610}"/>
    <cellStyle name="Currency 13 3" xfId="4293" xr:uid="{03B0A609-B83C-4E1D-AAAE-B661FBF34FEC}"/>
    <cellStyle name="Currency 13 3 2" xfId="4760" xr:uid="{114FA7BD-7626-464C-9459-21491B35ED8E}"/>
    <cellStyle name="Currency 13 4" xfId="4291" xr:uid="{7862E277-CCBD-41C8-A6A5-DCC034108F05}"/>
    <cellStyle name="Currency 13 5" xfId="4759" xr:uid="{7056915F-BC1B-4340-B53F-BD841F0FE63A}"/>
    <cellStyle name="Currency 14" xfId="17" xr:uid="{EFFA885D-9521-4F09-96C6-433A0A3BBDC6}"/>
    <cellStyle name="Currency 14 2" xfId="3673" xr:uid="{08C54A9C-40FA-489C-95FE-EA8A30F76969}"/>
    <cellStyle name="Currency 14 2 2" xfId="4499" xr:uid="{F0806D32-F6D3-4D45-AB11-6476F2EB4D3A}"/>
    <cellStyle name="Currency 14 3" xfId="4500" xr:uid="{1F963C91-1523-4BCB-A6EA-DB32A444823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1" xr:uid="{A90F6F1E-8479-461E-ADEC-3D6F9CDC777F}"/>
    <cellStyle name="Currency 2 2 2 3" xfId="22" xr:uid="{B588CAC9-6FC6-44D0-BB25-EAD4B39C1AE5}"/>
    <cellStyle name="Currency 2 2 2 3 2" xfId="3674" xr:uid="{16CDBF68-D17C-4F4E-9008-06CC659224BD}"/>
    <cellStyle name="Currency 2 2 2 3 2 2" xfId="4501" xr:uid="{F3547825-DF6E-467F-BB44-5838D94C4EA8}"/>
    <cellStyle name="Currency 2 2 2 3 3" xfId="4502" xr:uid="{CB20F2A3-A824-4B25-BB58-65667050310B}"/>
    <cellStyle name="Currency 2 2 2 4" xfId="3675" xr:uid="{BB4F2AA7-15D9-4F5E-9479-AA182EDD9B68}"/>
    <cellStyle name="Currency 2 2 2 4 2" xfId="4503" xr:uid="{858AD27C-721D-4E9C-8BD4-9826843BB5C2}"/>
    <cellStyle name="Currency 2 2 2 5" xfId="4504" xr:uid="{D68865B9-3760-432B-92D5-F339F1C89C4C}"/>
    <cellStyle name="Currency 2 2 3" xfId="3676" xr:uid="{A69B78CB-6BFE-49E5-A1C7-CD8A8A890FE3}"/>
    <cellStyle name="Currency 2 2 3 2" xfId="4505" xr:uid="{29EC928F-03FB-45E2-8169-A283DBE2338F}"/>
    <cellStyle name="Currency 2 2 4" xfId="4506" xr:uid="{C8BF9B37-17FE-4256-8C94-86E536C59ED6}"/>
    <cellStyle name="Currency 2 3" xfId="23" xr:uid="{3420E7D7-B470-4613-89CD-F8CDC16551A7}"/>
    <cellStyle name="Currency 2 3 2" xfId="3677" xr:uid="{5B62799A-633B-4807-A57C-EF83EB033D8D}"/>
    <cellStyle name="Currency 2 3 2 2" xfId="4507" xr:uid="{4DDBB54E-41EF-46DC-B8A3-F60E2B7C6E5B}"/>
    <cellStyle name="Currency 2 3 3" xfId="4508" xr:uid="{734518A9-D20C-4206-88FF-644A0366AA77}"/>
    <cellStyle name="Currency 2 4" xfId="3678" xr:uid="{2A051360-A3FE-4BA0-AE40-CD3E4CE80A93}"/>
    <cellStyle name="Currency 2 4 2" xfId="4418" xr:uid="{CBC32A1D-EA31-4F64-9219-F1D1A4DBD92D}"/>
    <cellStyle name="Currency 2 5" xfId="4419" xr:uid="{D5D477C8-0AC7-4FC2-8258-12FE771BA7E1}"/>
    <cellStyle name="Currency 2 5 2" xfId="4420" xr:uid="{05A4492E-ACBC-415C-B98E-C9C3E92999AB}"/>
    <cellStyle name="Currency 2 6" xfId="4421" xr:uid="{98537B14-9DFC-4007-9C5F-9827D58B0A0E}"/>
    <cellStyle name="Currency 3" xfId="24" xr:uid="{F2E7257D-165C-484C-9DC9-A16E0E1A1FC7}"/>
    <cellStyle name="Currency 3 2" xfId="25" xr:uid="{C88E51FA-F035-4795-9A56-A88C5EC176D0}"/>
    <cellStyle name="Currency 3 2 2" xfId="3679" xr:uid="{B4D028A5-74CF-4026-B72F-90BBD3E7578A}"/>
    <cellStyle name="Currency 3 2 2 2" xfId="4509" xr:uid="{85E096AC-D969-4B4F-95F8-3CD71B74EC06}"/>
    <cellStyle name="Currency 3 2 3" xfId="4510" xr:uid="{85D71692-DF74-4C96-88FF-DE03F30CEAF6}"/>
    <cellStyle name="Currency 3 3" xfId="26" xr:uid="{7AE1C3AE-7743-43CA-B5DE-EEA7542B7801}"/>
    <cellStyle name="Currency 3 3 2" xfId="3680" xr:uid="{6A010FF0-C132-480A-B54F-70299CCFF748}"/>
    <cellStyle name="Currency 3 3 2 2" xfId="4511" xr:uid="{EDE446A8-E9A1-4B7A-A657-5E143095AF5B}"/>
    <cellStyle name="Currency 3 3 3" xfId="4512" xr:uid="{9FED59F5-7C20-444B-B6E9-3FB215CFE166}"/>
    <cellStyle name="Currency 3 4" xfId="27" xr:uid="{0E089C67-E7C0-4B09-A4EC-597F600FE37B}"/>
    <cellStyle name="Currency 3 4 2" xfId="3681" xr:uid="{EC9C0244-2AD9-4644-ADB5-8EF76D6B783E}"/>
    <cellStyle name="Currency 3 4 2 2" xfId="4513" xr:uid="{E7EA46D3-7634-4717-BC68-454112E3980F}"/>
    <cellStyle name="Currency 3 4 3" xfId="4514" xr:uid="{B26EB76A-5BDC-4F75-A2BB-218A90A89134}"/>
    <cellStyle name="Currency 3 5" xfId="3682" xr:uid="{4DCD10BC-DC67-4123-9866-F06323E2515E}"/>
    <cellStyle name="Currency 3 5 2" xfId="4515" xr:uid="{98C47DDC-4DBD-46B5-88A2-01DE4D7491CA}"/>
    <cellStyle name="Currency 3 6" xfId="4516" xr:uid="{D37C31A3-B3C1-446E-991A-104C1D01B2CC}"/>
    <cellStyle name="Currency 4" xfId="28" xr:uid="{7E1BF8B7-43B7-47A9-8FA5-EF3E4E88188B}"/>
    <cellStyle name="Currency 4 2" xfId="29" xr:uid="{962F99E3-3228-4E90-83FC-00B586D20E98}"/>
    <cellStyle name="Currency 4 2 2" xfId="3683" xr:uid="{A3E4A81D-9A86-4CCA-A287-01E110798A22}"/>
    <cellStyle name="Currency 4 2 2 2" xfId="4517" xr:uid="{12B2B6CB-6A59-48E2-A550-A05AF3926BB2}"/>
    <cellStyle name="Currency 4 2 3" xfId="4518" xr:uid="{D39533FD-4FAD-4F44-B472-6C7D62A1F03D}"/>
    <cellStyle name="Currency 4 3" xfId="30" xr:uid="{C38E41BA-4C4A-42BA-8B1C-9A90B42FB922}"/>
    <cellStyle name="Currency 4 3 2" xfId="3684" xr:uid="{4A2041F9-D224-4B98-9F2F-87EE427C098D}"/>
    <cellStyle name="Currency 4 3 2 2" xfId="4519" xr:uid="{10A5A1B1-9FC1-4EE6-9175-BABE4553D614}"/>
    <cellStyle name="Currency 4 3 3" xfId="4520" xr:uid="{5207564E-24E8-41C7-8CBE-BAADB417D2CA}"/>
    <cellStyle name="Currency 4 4" xfId="3685" xr:uid="{D13B4EA3-E181-4B01-8E1B-1CA1D8416CD4}"/>
    <cellStyle name="Currency 4 4 2" xfId="4521" xr:uid="{F9DD9BF2-54F1-4DD3-AFDE-DFF964FEF0F9}"/>
    <cellStyle name="Currency 4 5" xfId="4295" xr:uid="{DE3E15AC-683A-4F77-84A4-4209614AAB87}"/>
    <cellStyle name="Currency 4 5 2" xfId="4522" xr:uid="{5ADECD0D-2625-453F-AD7B-2F858151DBF4}"/>
    <cellStyle name="Currency 4 5 3" xfId="4712" xr:uid="{E52C8A23-6153-4C60-96C4-D2E642835A95}"/>
    <cellStyle name="Currency 4 5 3 2" xfId="5317" xr:uid="{67CCFAE8-7C25-4E9C-8250-1D8C20377582}"/>
    <cellStyle name="Currency 4 5 3 3" xfId="4762" xr:uid="{B23E23EC-9B1B-4793-9075-60341C34756A}"/>
    <cellStyle name="Currency 4 5 4" xfId="4689" xr:uid="{DE158931-FAA6-46DC-B361-09765CF385DE}"/>
    <cellStyle name="Currency 4 6" xfId="4681" xr:uid="{E206CE83-4469-48A9-909A-7C5F6D3626EE}"/>
    <cellStyle name="Currency 5" xfId="31" xr:uid="{18D252DD-28AE-4242-8E55-254EE15AA218}"/>
    <cellStyle name="Currency 5 2" xfId="32" xr:uid="{E3E73133-82B7-484E-A93D-A4A3C39D50A3}"/>
    <cellStyle name="Currency 5 2 2" xfId="3686" xr:uid="{30127ADE-DFC6-4022-8FBB-D1225E3A2454}"/>
    <cellStyle name="Currency 5 2 2 2" xfId="4523" xr:uid="{D1138893-192B-45C4-AD4C-32B188F6D192}"/>
    <cellStyle name="Currency 5 2 3" xfId="4524" xr:uid="{028F9D05-D6DA-49E8-9119-D197D425546A}"/>
    <cellStyle name="Currency 5 3" xfId="4296" xr:uid="{3459034A-F7CD-47E2-AEDD-1DC5DDB7E88C}"/>
    <cellStyle name="Currency 5 3 2" xfId="4620" xr:uid="{7407A3F4-39BE-4971-B95A-EF36D35680B3}"/>
    <cellStyle name="Currency 5 3 2 2" xfId="5307" xr:uid="{F172FEC5-094F-4B7E-AE73-E128C609FE8C}"/>
    <cellStyle name="Currency 5 3 2 3" xfId="4764" xr:uid="{382E2FAB-AC7C-4414-8A76-7262ECD94314}"/>
    <cellStyle name="Currency 5 4" xfId="4763" xr:uid="{554D3504-9F5B-4E8E-ACF0-2B531B8D6A49}"/>
    <cellStyle name="Currency 6" xfId="33" xr:uid="{DCF3ACDE-ED3D-4627-9C55-C942F9A45311}"/>
    <cellStyle name="Currency 6 2" xfId="3687" xr:uid="{BFDE99DA-E8CE-43F3-A950-E99DEB52FE7D}"/>
    <cellStyle name="Currency 6 2 2" xfId="4525" xr:uid="{7D49AEF0-2E7B-4706-90D5-38B62DA44B1D}"/>
    <cellStyle name="Currency 6 3" xfId="4297" xr:uid="{F3DAE81B-1B9B-46FD-946B-65FE4A106959}"/>
    <cellStyle name="Currency 6 3 2" xfId="4526" xr:uid="{69344F75-DB03-483E-8D47-9F124B11DDB6}"/>
    <cellStyle name="Currency 6 3 3" xfId="4713" xr:uid="{9E3022AF-AFC4-4938-A61E-5C3D221282F7}"/>
    <cellStyle name="Currency 6 3 3 2" xfId="5318" xr:uid="{D5C19EE8-0304-4094-9E62-832728C05D84}"/>
    <cellStyle name="Currency 6 3 3 3" xfId="4765" xr:uid="{E7DE29A6-92D1-4B39-AFDD-10A8802AC574}"/>
    <cellStyle name="Currency 6 3 4" xfId="4690" xr:uid="{107EDE48-C1C5-431B-BD6A-1177561AC2E0}"/>
    <cellStyle name="Currency 6 4" xfId="4682" xr:uid="{73C0739C-B1D6-4388-818C-44E6C56CFE1D}"/>
    <cellStyle name="Currency 7" xfId="34" xr:uid="{1B53001E-5692-4712-88C7-18A14C2DACAB}"/>
    <cellStyle name="Currency 7 2" xfId="35" xr:uid="{4E8E2A3B-8481-4E1D-A9BF-865B9C25B00A}"/>
    <cellStyle name="Currency 7 2 2" xfId="3688" xr:uid="{342C3FEB-5541-46A9-8844-AB4EB118D87A}"/>
    <cellStyle name="Currency 7 2 2 2" xfId="4527" xr:uid="{C046EE32-AF60-4DA2-B9CC-2EA5893365F9}"/>
    <cellStyle name="Currency 7 2 3" xfId="4528" xr:uid="{F0D4420D-12E7-44E5-8B46-FFB6A6FDFBA5}"/>
    <cellStyle name="Currency 7 3" xfId="3689" xr:uid="{7F1C0E0A-6544-465E-95DB-F4875373594C}"/>
    <cellStyle name="Currency 7 3 2" xfId="4529" xr:uid="{C3D9FCAD-B79C-43E4-B647-695BF9D15559}"/>
    <cellStyle name="Currency 7 4" xfId="4530" xr:uid="{B514CF4C-F5EC-41C5-A94F-59401BE57BBA}"/>
    <cellStyle name="Currency 7 5" xfId="4683" xr:uid="{143E5D46-3424-40C7-8EBD-69CE66CA8584}"/>
    <cellStyle name="Currency 8" xfId="36" xr:uid="{30B07D27-5AE7-4FB0-A3B5-2877F50B1294}"/>
    <cellStyle name="Currency 8 2" xfId="37" xr:uid="{8AF7B6DC-5EED-4E65-BB1D-C7F9B340CEE4}"/>
    <cellStyle name="Currency 8 2 2" xfId="3690" xr:uid="{6475F69F-2433-4BC1-B77A-02A1A71F2F78}"/>
    <cellStyle name="Currency 8 2 2 2" xfId="4531" xr:uid="{C5B78CA9-3AA9-4BCB-970B-AA29AC02AE71}"/>
    <cellStyle name="Currency 8 2 3" xfId="4532" xr:uid="{EA1FE188-6BEE-43AD-998D-CAAA5220B6C2}"/>
    <cellStyle name="Currency 8 3" xfId="38" xr:uid="{EFA755F7-682E-45FE-B4FE-A6BD03FF4E78}"/>
    <cellStyle name="Currency 8 3 2" xfId="3691" xr:uid="{FB11D24C-3CCD-4393-90DC-9C0AE111A2D7}"/>
    <cellStyle name="Currency 8 3 2 2" xfId="4533" xr:uid="{D19AC719-707A-4273-9D4A-2A08F2FD1661}"/>
    <cellStyle name="Currency 8 3 3" xfId="4534" xr:uid="{5C7A7E91-6F0F-4BB5-8877-80E5E2DF7784}"/>
    <cellStyle name="Currency 8 4" xfId="39" xr:uid="{AD28CCC7-BEB1-4943-977C-F861DC5FEC5F}"/>
    <cellStyle name="Currency 8 4 2" xfId="3692" xr:uid="{504BA9C7-F26B-459A-BD13-3FA104ECBAD2}"/>
    <cellStyle name="Currency 8 4 2 2" xfId="4535" xr:uid="{D8DC6916-48F1-44F5-98D2-FE07FD8C722A}"/>
    <cellStyle name="Currency 8 4 3" xfId="4536" xr:uid="{923BEF47-9D2A-489E-95A8-1EC41E941F75}"/>
    <cellStyle name="Currency 8 5" xfId="3693" xr:uid="{B5F4ECEF-C8F8-4FED-BE50-F7918CAB61BB}"/>
    <cellStyle name="Currency 8 5 2" xfId="4537" xr:uid="{92EBA22C-1BBC-4B77-B140-CE070C2E3802}"/>
    <cellStyle name="Currency 8 6" xfId="4538" xr:uid="{50D08A05-72D4-4796-ABD1-D0900EA43B4B}"/>
    <cellStyle name="Currency 8 7" xfId="4684" xr:uid="{EAE3A499-D166-4192-9F68-65B4FC1DDAAD}"/>
    <cellStyle name="Currency 9" xfId="40" xr:uid="{54E59144-AC0A-4F9C-9D51-AA9E7EFEBD92}"/>
    <cellStyle name="Currency 9 2" xfId="41" xr:uid="{B9B4A56F-68DF-4312-9E7F-512DDEBE3B76}"/>
    <cellStyle name="Currency 9 2 2" xfId="3694" xr:uid="{84384B1A-9473-447A-87FA-28B19C1087F8}"/>
    <cellStyle name="Currency 9 2 2 2" xfId="4539" xr:uid="{8CE279FD-8CB4-4EC7-8573-111039E530D0}"/>
    <cellStyle name="Currency 9 2 3" xfId="4540" xr:uid="{924AB7C4-8562-4004-A610-42C12A2A8DA9}"/>
    <cellStyle name="Currency 9 3" xfId="42" xr:uid="{45DA022A-6F2B-45DF-8CAC-D93BE1BF3482}"/>
    <cellStyle name="Currency 9 3 2" xfId="3695" xr:uid="{57C67420-BE3F-4271-B7EB-2EEB9E054161}"/>
    <cellStyle name="Currency 9 3 2 2" xfId="4541" xr:uid="{9CABBB81-259B-456A-8A13-82E6307CE9D9}"/>
    <cellStyle name="Currency 9 3 3" xfId="4542" xr:uid="{C69B02B7-2FB6-4A1C-92AA-A9860E55CE10}"/>
    <cellStyle name="Currency 9 4" xfId="3696" xr:uid="{3EBC9168-559B-409F-9C7D-1D7B64E44588}"/>
    <cellStyle name="Currency 9 4 2" xfId="4543" xr:uid="{BC6E5914-C7D2-4746-A880-64291DD38BB6}"/>
    <cellStyle name="Currency 9 5" xfId="4298" xr:uid="{22C5A67D-93D2-4926-A47E-4BBD78CEAA70}"/>
    <cellStyle name="Currency 9 5 2" xfId="4544" xr:uid="{38C31AE0-5718-400F-BDFD-3A8FD477E44C}"/>
    <cellStyle name="Currency 9 5 3" xfId="4714" xr:uid="{4A2C0CD0-A394-4D55-ABD2-AD1BFFB2B542}"/>
    <cellStyle name="Currency 9 5 4" xfId="4691" xr:uid="{5620982D-F346-48A9-BBEE-3069CC3ACDBC}"/>
    <cellStyle name="Currency 9 6" xfId="4685" xr:uid="{E931037D-9D41-4B33-AD04-C6496228E9F2}"/>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598" xr:uid="{B3EBD362-A045-4963-B015-ADA700C87CED}"/>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740" xr:uid="{171F3A82-6E13-422C-B670-5F165EEA8732}"/>
    <cellStyle name="Normal 10 2 2 6 4 3" xfId="4599" xr:uid="{3A9587D0-3EDD-4E35-9227-AB5CA88A94FD}"/>
    <cellStyle name="Normal 10 2 2 6 4 4" xfId="4447" xr:uid="{247339D3-AD9A-405A-8186-8AD95981C638}"/>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741" xr:uid="{6B7843B5-5F1A-4C00-B022-AB17D1C456FA}"/>
    <cellStyle name="Normal 10 2 3 5 4 3" xfId="4600" xr:uid="{2BF8CD7A-D9A9-463B-B20E-AF7E6115A732}"/>
    <cellStyle name="Normal 10 2 3 5 4 4" xfId="4448" xr:uid="{ED79E389-18A3-43A1-A6AC-5D08A5C9D160}"/>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739" xr:uid="{84C51A77-2299-49B3-A8E6-E58FF3DD6611}"/>
    <cellStyle name="Normal 10 2 7 4 3" xfId="4601" xr:uid="{1A332B7C-A549-4D5F-A781-CCB4523E9500}"/>
    <cellStyle name="Normal 10 2 7 4 4" xfId="4446" xr:uid="{FF6C4389-6224-4FD6-83D4-05F135CF1BFE}"/>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621" xr:uid="{5FDA7004-2A46-4C87-8F3B-D289A9B56B29}"/>
    <cellStyle name="Normal 10 3 3 2 2 2 3" xfId="4622" xr:uid="{09EA353C-84E4-46B1-91F3-3637A55B7E46}"/>
    <cellStyle name="Normal 10 3 3 2 2 3" xfId="324" xr:uid="{514B40DD-E526-48AF-9C6E-0290F762DA2D}"/>
    <cellStyle name="Normal 10 3 3 2 2 3 2" xfId="4623" xr:uid="{FD2015A2-BF91-49C6-ABF6-CADFFE839B14}"/>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624" xr:uid="{A3C14E22-F039-4440-9652-E0E57151170D}"/>
    <cellStyle name="Normal 10 3 3 2 3 3" xfId="328" xr:uid="{FC298504-40F4-412F-A743-97BA79D0D09B}"/>
    <cellStyle name="Normal 10 3 3 2 3 4" xfId="329" xr:uid="{2E5A1928-1E48-43B2-A2E5-AF4E0B7B7D7D}"/>
    <cellStyle name="Normal 10 3 3 2 4" xfId="330" xr:uid="{C4A24F0D-1CCE-45CA-B42E-5FFAB5EFA9DD}"/>
    <cellStyle name="Normal 10 3 3 2 4 2" xfId="4625" xr:uid="{EF492112-47B0-47CE-AC97-B35FF6B3D7AE}"/>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626" xr:uid="{4C778181-D0A1-4501-B1A3-2AADE21B9F0C}"/>
    <cellStyle name="Normal 10 3 3 3 2 3" xfId="336" xr:uid="{4BFAB3F8-080F-4370-A40B-B33295D12162}"/>
    <cellStyle name="Normal 10 3 3 3 2 4" xfId="337" xr:uid="{4449B943-5AD9-4DDD-A903-607976E983CC}"/>
    <cellStyle name="Normal 10 3 3 3 3" xfId="338" xr:uid="{67B32495-8EF2-4CAC-8DCC-E79126B75B38}"/>
    <cellStyle name="Normal 10 3 3 3 3 2" xfId="4627" xr:uid="{408800E6-4D3F-4E60-B322-90770B967B5B}"/>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628" xr:uid="{89FC5535-538F-423E-B32B-41436AC84B07}"/>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02" xr:uid="{4CE765DC-D6CF-4334-BC00-D9C6D1C78BE5}"/>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738" xr:uid="{083EBC39-11DA-4448-A101-96058E08148C}"/>
    <cellStyle name="Normal 10 9 4 3" xfId="4603" xr:uid="{14D89F52-2B63-44A3-8EF6-51DD4391E334}"/>
    <cellStyle name="Normal 10 9 4 4" xfId="4445" xr:uid="{23774323-F53D-4356-AD51-A1351F84C650}"/>
    <cellStyle name="Normal 10 9 5" xfId="684" xr:uid="{14F8EB8B-8440-4EA4-9C74-062F73AD039A}"/>
    <cellStyle name="Normal 11" xfId="46" xr:uid="{87471E38-2E02-4001-8304-9956D7B46010}"/>
    <cellStyle name="Normal 11 2" xfId="3697" xr:uid="{D4BF8D4B-690D-453E-A2CA-C89A643CCF66}"/>
    <cellStyle name="Normal 11 2 2" xfId="4545" xr:uid="{2009ED52-34E6-47E2-AA21-7A993570566F}"/>
    <cellStyle name="Normal 11 3" xfId="4306" xr:uid="{5BE2C9F4-04AA-4023-AA6E-E47D4AD95B2C}"/>
    <cellStyle name="Normal 11 3 2" xfId="4546" xr:uid="{F48F80A8-641A-46E1-A8EE-362FAA339F8A}"/>
    <cellStyle name="Normal 11 3 3" xfId="4715" xr:uid="{D335DDCA-B0CE-46FF-A37D-8A8AE2744A1D}"/>
    <cellStyle name="Normal 11 3 4" xfId="4692" xr:uid="{E7E1E662-6558-4F7C-B8B5-CBE99EFE6A81}"/>
    <cellStyle name="Normal 12" xfId="47" xr:uid="{72C5DA93-D715-424C-959A-6B266DCBA8A4}"/>
    <cellStyle name="Normal 12 2" xfId="3698" xr:uid="{1447F08C-5DD9-4E13-B9AE-C731C0321D75}"/>
    <cellStyle name="Normal 12 2 2" xfId="4547" xr:uid="{693AB47A-4C65-4965-95E2-EE5549F0E061}"/>
    <cellStyle name="Normal 12 3" xfId="4548" xr:uid="{1F1B3545-F360-441C-B094-51491EF91235}"/>
    <cellStyle name="Normal 13" xfId="48" xr:uid="{209923C0-A391-4503-B8E4-C45208809186}"/>
    <cellStyle name="Normal 13 2" xfId="49" xr:uid="{D4FF992C-5569-4FF1-A82A-9FE9AD6F6EFE}"/>
    <cellStyle name="Normal 13 2 2" xfId="3699" xr:uid="{BF90ED10-8DB7-4868-BC8B-CD2A418130DD}"/>
    <cellStyle name="Normal 13 2 2 2" xfId="4549" xr:uid="{DB0BFC51-21BA-44E5-BD1C-1A0A9A23F6CF}"/>
    <cellStyle name="Normal 13 2 3" xfId="4308" xr:uid="{A4C456C7-8503-4425-A10D-691ED4B77B2A}"/>
    <cellStyle name="Normal 13 2 3 2" xfId="4550" xr:uid="{FE3542FE-9A1D-4076-81A0-11BEEC159C24}"/>
    <cellStyle name="Normal 13 2 3 3" xfId="4716" xr:uid="{3DC623AE-F2B6-4A2F-A6D4-2EAAA596E80A}"/>
    <cellStyle name="Normal 13 2 3 4" xfId="4693" xr:uid="{5DF6EE51-3369-4780-8F1E-7721D0BC9915}"/>
    <cellStyle name="Normal 13 3" xfId="3700" xr:uid="{65487255-4238-45B2-A6DD-5AFD6367DAF4}"/>
    <cellStyle name="Normal 13 3 2" xfId="4392" xr:uid="{6D2C23B7-1359-4381-B74F-B7E90FADC1AC}"/>
    <cellStyle name="Normal 13 3 3" xfId="4309" xr:uid="{819CF9CA-7C51-4F0B-83F3-80B6AF841F29}"/>
    <cellStyle name="Normal 13 3 4" xfId="4449" xr:uid="{0E5A9093-D075-409E-9D81-261B92A69E4E}"/>
    <cellStyle name="Normal 13 3 5" xfId="4717" xr:uid="{0E501EBC-5E79-4150-A137-A2E07A65BB7B}"/>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551" xr:uid="{7B67DB5C-4156-4829-9490-E015900271E3}"/>
    <cellStyle name="Normal 14 4" xfId="4311" xr:uid="{1C724D43-E6A6-48C1-9C34-34A143F8316F}"/>
    <cellStyle name="Normal 14 4 2" xfId="4552" xr:uid="{A7BFD8C0-C9A5-4C56-91EB-55F1DBCB0B7E}"/>
    <cellStyle name="Normal 14 4 3" xfId="4718" xr:uid="{87F2AAB8-A61F-4956-A4B2-70D2A8BD3370}"/>
    <cellStyle name="Normal 14 4 4" xfId="4694" xr:uid="{7533CF3A-EC8B-4FE9-A9A8-A15D33B5585B}"/>
    <cellStyle name="Normal 15" xfId="53" xr:uid="{E82FE33C-ED55-4B97-80E4-DE80806D09FA}"/>
    <cellStyle name="Normal 15 2" xfId="54" xr:uid="{AFF29D82-783A-4833-81B5-1E3C426D5EC8}"/>
    <cellStyle name="Normal 15 2 2" xfId="3704" xr:uid="{908A26A0-9B2F-4F2C-B3CB-91E879711873}"/>
    <cellStyle name="Normal 15 2 2 2" xfId="4553" xr:uid="{F04C424B-5140-4561-9E54-34C82AF7F922}"/>
    <cellStyle name="Normal 15 2 3" xfId="4554" xr:uid="{7C88B5DA-35FF-4BD4-A330-A9376A00F7B7}"/>
    <cellStyle name="Normal 15 3" xfId="3705" xr:uid="{EE210BE7-000F-4A03-B52A-55A00BD5C4EF}"/>
    <cellStyle name="Normal 15 3 2" xfId="4393" xr:uid="{35D3FB4F-C44C-4AF4-AFBD-D0AE889EEAE3}"/>
    <cellStyle name="Normal 15 3 3" xfId="4314" xr:uid="{B507BF4F-8178-4078-8782-C177FB43B943}"/>
    <cellStyle name="Normal 15 3 4" xfId="4450" xr:uid="{C55822CF-B6AA-411D-9568-C367DC9619B6}"/>
    <cellStyle name="Normal 15 3 5" xfId="4720" xr:uid="{C0859883-48F1-4DF3-A0C8-4C1454833C2B}"/>
    <cellStyle name="Normal 15 4" xfId="4313" xr:uid="{2B91580B-8F02-4ACE-AE92-A51B52D53427}"/>
    <cellStyle name="Normal 15 4 2" xfId="4555" xr:uid="{49F05D4F-54EE-4FA7-9C5B-E3DF3AB792E5}"/>
    <cellStyle name="Normal 15 4 3" xfId="4719" xr:uid="{F96EDE38-5E2F-41BE-899A-EB5A4BB88F56}"/>
    <cellStyle name="Normal 15 4 4" xfId="4695" xr:uid="{56D6923F-5474-4A8B-B5E4-971E0EB7EB18}"/>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451" xr:uid="{7D6C59A6-F76E-4281-BA9A-303EF6816F99}"/>
    <cellStyle name="Normal 16 2 5" xfId="4721" xr:uid="{210A2708-B76A-4D5F-83EB-D076E237E663}"/>
    <cellStyle name="Normal 16 3" xfId="4422" xr:uid="{3A4A2E54-5916-47F5-B0EE-DAE8DB9C76F3}"/>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452" xr:uid="{BC7167A0-ED60-4A37-88D3-C64FC34FE5AC}"/>
    <cellStyle name="Normal 17 2 5" xfId="4722" xr:uid="{FF73BDEA-4DA8-4EED-B0D4-072F8086ED41}"/>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556" xr:uid="{3AF99C76-962A-4E3C-8975-6EDCF77BB8BC}"/>
    <cellStyle name="Normal 18 3" xfId="4319" xr:uid="{913FAE10-040F-4C7A-A01E-261B7C44B0F9}"/>
    <cellStyle name="Normal 18 3 2" xfId="4557" xr:uid="{E3437F62-FDF3-4CBE-8538-8728C32D9DAD}"/>
    <cellStyle name="Normal 18 3 3" xfId="4723" xr:uid="{77C38DB1-AA3B-411B-BBE0-EA68405A8638}"/>
    <cellStyle name="Normal 18 3 4" xfId="4696" xr:uid="{3864C5A6-7EC2-4D2D-B4DD-346F7723D12F}"/>
    <cellStyle name="Normal 19" xfId="58" xr:uid="{EFADB3F3-AEDC-4F0E-BF62-0442A40EE09D}"/>
    <cellStyle name="Normal 19 2" xfId="59" xr:uid="{FD3F34CC-DD57-4239-984C-A68A7640EFF7}"/>
    <cellStyle name="Normal 19 2 2" xfId="3709" xr:uid="{73FD42C2-D068-459C-A16E-2E4F869B5A63}"/>
    <cellStyle name="Normal 19 2 2 2" xfId="4558" xr:uid="{DA153C2B-83EF-42F8-A85C-23DB9692BEB1}"/>
    <cellStyle name="Normal 19 2 3" xfId="4559" xr:uid="{98FC5069-9765-4F51-B262-3CBC928B5652}"/>
    <cellStyle name="Normal 19 3" xfId="3710" xr:uid="{AFE466B8-F689-48AD-9815-A42FA59A5055}"/>
    <cellStyle name="Normal 19 3 2" xfId="4560" xr:uid="{A03A8E8D-2906-47D5-97B3-E2042B423B27}"/>
    <cellStyle name="Normal 19 4" xfId="4561" xr:uid="{4CC85D81-4030-44CF-BE4F-FBF0A7BB35FD}"/>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564" xr:uid="{41D40698-873F-476A-B94B-62F3792312E0}"/>
    <cellStyle name="Normal 2 2 2 3" xfId="4565" xr:uid="{1605BEE4-2961-4116-ABFC-7ECB36E65311}"/>
    <cellStyle name="Normal 2 2 3" xfId="3712" xr:uid="{AEF33461-F0A5-4F56-8416-5C35392DB4C3}"/>
    <cellStyle name="Normal 2 2 3 2" xfId="4472" xr:uid="{991D5235-5B76-4D63-9D18-FC120FBB6DB9}"/>
    <cellStyle name="Normal 2 2 3 2 2" xfId="4566" xr:uid="{86A5379C-4CE6-4147-B0B4-A95F22ABF6A8}"/>
    <cellStyle name="Normal 2 2 3 2 3" xfId="4751" xr:uid="{140BA218-430D-4509-B881-E606099A90CF}"/>
    <cellStyle name="Normal 2 2 3 2 4" xfId="5306" xr:uid="{4797356B-67B3-49A8-BDE2-A01A126C1907}"/>
    <cellStyle name="Normal 2 2 3 3" xfId="4595" xr:uid="{B7BB7C14-0977-4629-9E86-725F9105EBE1}"/>
    <cellStyle name="Normal 2 2 3 4" xfId="4697" xr:uid="{9AA06BA2-5C9F-4781-8E7E-FDF0CF821B76}"/>
    <cellStyle name="Normal 2 2 3 5" xfId="4686" xr:uid="{A6C4E4F0-152C-4100-B6D9-671B212F4CF4}"/>
    <cellStyle name="Normal 2 2 4" xfId="4320" xr:uid="{AB4FDC2E-F03D-4936-8C06-59A8BD13A291}"/>
    <cellStyle name="Normal 2 2 4 2" xfId="4479" xr:uid="{DCD5C6C9-1587-456F-BFF3-BB251519BA78}"/>
    <cellStyle name="Normal 2 2 4 3" xfId="4724" xr:uid="{F53D51D0-D668-49AB-B248-0705BF0D2A51}"/>
    <cellStyle name="Normal 2 2 4 4" xfId="4698" xr:uid="{25D0CAC8-55A6-4382-AA1E-5E6AA935897A}"/>
    <cellStyle name="Normal 2 2 5" xfId="4563" xr:uid="{C8E24D96-7CCB-41AB-AB16-B387336A8511}"/>
    <cellStyle name="Normal 2 2 6" xfId="4754" xr:uid="{E58671AD-24AD-4ACE-96FD-52FB3213674B}"/>
    <cellStyle name="Normal 2 3" xfId="62" xr:uid="{6DB54EA0-EDAD-4710-ACAF-3A63ED25E0EA}"/>
    <cellStyle name="Normal 2 3 2" xfId="63" xr:uid="{36C37F95-6948-4C7D-8BE6-5F6E062EF9E8}"/>
    <cellStyle name="Normal 2 3 2 2" xfId="3713" xr:uid="{6D8FDAF9-4A96-4811-8D16-3A385E2CF065}"/>
    <cellStyle name="Normal 2 3 2 2 2" xfId="4567" xr:uid="{932E2499-76F0-449E-9257-EC8DDBD73001}"/>
    <cellStyle name="Normal 2 3 2 3" xfId="4322" xr:uid="{B362EE05-62CD-464A-820B-D1D95CB62541}"/>
    <cellStyle name="Normal 2 3 2 3 2" xfId="4568" xr:uid="{D7F5094B-605A-45E6-A287-8C2A13A9300E}"/>
    <cellStyle name="Normal 2 3 2 3 3" xfId="4726" xr:uid="{36F54AB2-40DF-4F4E-AF52-7B7C4ECB58B0}"/>
    <cellStyle name="Normal 2 3 2 3 4" xfId="4699" xr:uid="{DA9BD73C-54ED-4E56-BB93-73B3E66FED8D}"/>
    <cellStyle name="Normal 2 3 3" xfId="64" xr:uid="{1FF708E9-794F-40B7-B2EB-AE2B90F0B187}"/>
    <cellStyle name="Normal 2 3 4" xfId="65" xr:uid="{C8FFC1AA-1353-4AA8-B6DB-A06FE9CABA1A}"/>
    <cellStyle name="Normal 2 3 5" xfId="3714" xr:uid="{CFE50742-369B-44C4-A43B-19CD172A3D71}"/>
    <cellStyle name="Normal 2 3 5 2" xfId="4569" xr:uid="{3741AC54-C885-444C-9BE1-711982418387}"/>
    <cellStyle name="Normal 2 3 6" xfId="4321" xr:uid="{24DF0086-30FA-4855-B343-3EF7376F8DD7}"/>
    <cellStyle name="Normal 2 3 6 2" xfId="4570" xr:uid="{197B5AA1-7165-4700-A9F3-DCD7B333F6BB}"/>
    <cellStyle name="Normal 2 3 6 3" xfId="4725" xr:uid="{852C6512-8434-4ECB-806A-3C9BEEC1F527}"/>
    <cellStyle name="Normal 2 3 6 4" xfId="4700" xr:uid="{9F80F856-1910-451D-84D8-195723128BB1}"/>
    <cellStyle name="Normal 2 3 7" xfId="5319" xr:uid="{B412B61D-9E2D-405B-B725-26EE2E9566C9}"/>
    <cellStyle name="Normal 2 4" xfId="66" xr:uid="{C5859A0C-6E10-43CC-A5BE-60C26F568E49}"/>
    <cellStyle name="Normal 2 4 2" xfId="67" xr:uid="{C5D92EDC-82E6-4845-AFF2-64E51CF20E9B}"/>
    <cellStyle name="Normal 2 4 3" xfId="3715" xr:uid="{344EE3E6-C1A5-4F84-865D-F05C0CA10486}"/>
    <cellStyle name="Normal 2 4 3 2" xfId="4571" xr:uid="{9999E2DB-E01F-4D76-8602-044AEFE30A16}"/>
    <cellStyle name="Normal 2 4 3 3" xfId="4596" xr:uid="{5D7BA1F5-7B82-4FA0-8AFA-5B3657CDF93F}"/>
    <cellStyle name="Normal 2 4 4" xfId="4572" xr:uid="{F7A826F6-C4A5-487D-9A78-6FF8AD8E6591}"/>
    <cellStyle name="Normal 2 4 5" xfId="4755" xr:uid="{734B97A8-8962-47CA-92E8-98D6831D7794}"/>
    <cellStyle name="Normal 2 4 6" xfId="4753" xr:uid="{2680B806-AE65-49F6-A37A-91B6AF25A582}"/>
    <cellStyle name="Normal 2 5" xfId="3716" xr:uid="{0E9836C1-7771-47CC-8EFA-B29BE43D41BD}"/>
    <cellStyle name="Normal 2 5 2" xfId="3731" xr:uid="{3D989DD2-5CBF-4A44-BAFC-385CACE7D6FD}"/>
    <cellStyle name="Normal 2 5 2 2" xfId="4430" xr:uid="{5E7DBC80-DF70-4EA1-B983-61CD25F69EEB}"/>
    <cellStyle name="Normal 2 5 3" xfId="4423" xr:uid="{E23F15FB-40A2-4E6A-9E1D-651CD0B1CE50}"/>
    <cellStyle name="Normal 2 5 3 2" xfId="4475" xr:uid="{F6730F1D-95BC-4C1B-9DBD-C9B061B030B3}"/>
    <cellStyle name="Normal 2 5 3 3" xfId="4737" xr:uid="{2CDFDB09-89B5-4956-BEC3-3BEC5F109ABD}"/>
    <cellStyle name="Normal 2 5 3 4" xfId="5303" xr:uid="{03700F7D-E4D3-43F6-A4F4-86093B3E3CEB}"/>
    <cellStyle name="Normal 2 5 4" xfId="4573" xr:uid="{272B8023-1A03-47FB-AA53-E33284463DBF}"/>
    <cellStyle name="Normal 2 5 5" xfId="4481" xr:uid="{33ADA28F-02B9-4701-86B1-934E1BB89B4A}"/>
    <cellStyle name="Normal 2 5 6" xfId="4480" xr:uid="{5B51AD94-3E2B-417F-9C4C-A173AA16BBD7}"/>
    <cellStyle name="Normal 2 5 7" xfId="4750" xr:uid="{B325A89D-9174-4AB2-AC71-1235611B52B6}"/>
    <cellStyle name="Normal 2 5 8" xfId="4710" xr:uid="{45F611A4-C1D6-412F-B4F5-B8A0291505A9}"/>
    <cellStyle name="Normal 2 6" xfId="3732" xr:uid="{8A65F52C-D85F-4A54-9F08-F33664A0229C}"/>
    <cellStyle name="Normal 2 6 2" xfId="4425" xr:uid="{E538EC81-0435-4285-A747-873F473BC369}"/>
    <cellStyle name="Normal 2 6 3" xfId="4428" xr:uid="{0537BC79-A8C3-42CC-B1EC-89A3EEAAF443}"/>
    <cellStyle name="Normal 2 6 4" xfId="4574" xr:uid="{ADAA473C-5586-4FB3-8C7E-5F9F6A48E5E7}"/>
    <cellStyle name="Normal 2 6 5" xfId="4471" xr:uid="{93CF9727-72ED-4D39-AC49-7E34F8116E2F}"/>
    <cellStyle name="Normal 2 6 5 2" xfId="4701" xr:uid="{CE02ED5F-CC26-41DF-B103-A2C03C37563A}"/>
    <cellStyle name="Normal 2 6 6" xfId="4443" xr:uid="{9D122FAD-468C-4F1A-9B64-1F114003129F}"/>
    <cellStyle name="Normal 2 6 7" xfId="4424" xr:uid="{F1ED80A3-6F95-4E60-A6A0-F6E3AA863B4E}"/>
    <cellStyle name="Normal 2 7" xfId="4426" xr:uid="{DB3CFEF3-D83D-4303-BE55-DF122A1BB9D9}"/>
    <cellStyle name="Normal 2 7 2" xfId="4576" xr:uid="{8FB4D5B3-B517-47E2-9451-CA7B492395DA}"/>
    <cellStyle name="Normal 2 7 3" xfId="4575" xr:uid="{45508286-BC81-45AD-BD5B-B4573CA8A39B}"/>
    <cellStyle name="Normal 2 7 4" xfId="5304" xr:uid="{D7D3BA71-193E-473A-BB6B-CBB417919FE9}"/>
    <cellStyle name="Normal 2 8" xfId="4577" xr:uid="{5671B74A-9A16-49C8-8854-43D460F00DB4}"/>
    <cellStyle name="Normal 2 9" xfId="4562" xr:uid="{A4DA7DF5-D5D2-4E78-A894-7CAC9DDD3275}"/>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468" xr:uid="{BA216A6A-FE48-4B63-87DF-9C6721204AAF}"/>
    <cellStyle name="Normal 20 2 2 5" xfId="4735" xr:uid="{9CE3546D-1C9C-47AD-850F-70C960AAF1BB}"/>
    <cellStyle name="Normal 20 2 3" xfId="4391" xr:uid="{CA2768AF-4D9A-4AA5-9262-0510ECA9CEA4}"/>
    <cellStyle name="Normal 20 2 4" xfId="4387" xr:uid="{A3DCC2D6-6F53-4214-911F-68474B90ACF5}"/>
    <cellStyle name="Normal 20 2 5" xfId="4467" xr:uid="{3DF1B640-F358-46A5-9557-28144801B9C1}"/>
    <cellStyle name="Normal 20 2 6" xfId="4734" xr:uid="{DD29AC98-6B64-4864-91ED-A02F2198C034}"/>
    <cellStyle name="Normal 20 3" xfId="3827" xr:uid="{6BCED4AC-B952-42A0-B922-879F630F55FA}"/>
    <cellStyle name="Normal 20 3 2" xfId="4629" xr:uid="{068C2D55-3B0E-4C1A-A6F1-7CEF83C98F06}"/>
    <cellStyle name="Normal 20 4" xfId="4323" xr:uid="{9E49B104-5413-4BD8-B13C-1CB6FC866D75}"/>
    <cellStyle name="Normal 20 4 2" xfId="4473" xr:uid="{334BCE25-1B87-4014-8786-11287F5EE993}"/>
    <cellStyle name="Normal 20 4 3" xfId="4727" xr:uid="{D20C92AE-B796-42D9-8359-4B029A479C12}"/>
    <cellStyle name="Normal 20 4 4" xfId="4702" xr:uid="{B2207D1E-97AA-4DAB-B168-9E011E88D966}"/>
    <cellStyle name="Normal 20 5" xfId="4478" xr:uid="{6A91A7F2-847E-47C5-877E-3F5BDB2DFB39}"/>
    <cellStyle name="Normal 20 6" xfId="4476" xr:uid="{47D80C2D-0F7A-488B-BBEE-1759DDF0D5E8}"/>
    <cellStyle name="Normal 20 7" xfId="4687" xr:uid="{EDA1E284-4DA5-4A97-AD37-A1B2C1F23636}"/>
    <cellStyle name="Normal 20 8" xfId="4708" xr:uid="{BB3871CC-2D53-4E6A-BE14-F5F823D16797}"/>
    <cellStyle name="Normal 20 9" xfId="4707" xr:uid="{91FAE514-EECF-4780-BEAE-151943EFFA29}"/>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631" xr:uid="{7F9438AB-5E46-4946-BD0D-B847185F18FA}"/>
    <cellStyle name="Normal 21 3 3" xfId="4630" xr:uid="{5896F1A0-8632-455B-8697-0567D86AF588}"/>
    <cellStyle name="Normal 21 4" xfId="4453" xr:uid="{B3EF714E-0E28-422C-BD1D-74075D9FB370}"/>
    <cellStyle name="Normal 21 5" xfId="4728" xr:uid="{B6F789C8-F3F4-4B5D-B7F1-74B9EF94D886}"/>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633" xr:uid="{238AC6B0-F2CD-455C-9211-29F0C6B97590}"/>
    <cellStyle name="Normal 22 3 3" xfId="4632" xr:uid="{A97F4729-F120-41D0-B75E-8CAA5BAABE0B}"/>
    <cellStyle name="Normal 22 3 4" xfId="4615" xr:uid="{F5CE42C0-5CE1-4605-BDAB-B529F6CEEF62}"/>
    <cellStyle name="Normal 22 4" xfId="3664" xr:uid="{3005BE34-BCDC-4DEA-BE64-566034A996D0}"/>
    <cellStyle name="Normal 22 4 2" xfId="4401" xr:uid="{447A5E4C-F9AE-4B2B-9ABC-3B1FC1478A1C}"/>
    <cellStyle name="Normal 22 4 3" xfId="4742" xr:uid="{BF95BACC-F254-47BF-B9E2-AB3BBD2A5FDD}"/>
    <cellStyle name="Normal 22 4 3 2" xfId="5322" xr:uid="{5634BE4D-9944-44A3-B31D-9B56EC55D808}"/>
    <cellStyle name="Normal 22 4 4" xfId="4616" xr:uid="{8A15AD0E-5DF3-410D-957C-6D584BB7303C}"/>
    <cellStyle name="Normal 22 4 5" xfId="4454" xr:uid="{AB2804B7-6875-4F1B-B57F-AD5AC5FE7A78}"/>
    <cellStyle name="Normal 22 4 6" xfId="4440" xr:uid="{13ADB1FB-E861-418F-8DC6-14FD4CA6D918}"/>
    <cellStyle name="Normal 22 4 7" xfId="4439" xr:uid="{6671F7E4-55FC-453D-9AEB-0E8318566F7E}"/>
    <cellStyle name="Normal 22 4 8" xfId="4438" xr:uid="{15A85977-D1A2-42B4-897C-759611B55E9E}"/>
    <cellStyle name="Normal 22 4 9" xfId="4437" xr:uid="{930EA9CD-9022-47AE-AFF2-CCFD914C7190}"/>
    <cellStyle name="Normal 22 5" xfId="4729" xr:uid="{F16A6EC4-2163-48B1-B299-86863E40565C}"/>
    <cellStyle name="Normal 23" xfId="3721" xr:uid="{565F68F6-DA7C-4302-A0BB-AD78DF1B8C7C}"/>
    <cellStyle name="Normal 23 2" xfId="4282" xr:uid="{1E50C6CB-8F6C-43ED-A5A1-82002CD9278F}"/>
    <cellStyle name="Normal 23 2 2" xfId="4327" xr:uid="{B5116E6A-CCF8-4BC7-98DD-973D01A1BF62}"/>
    <cellStyle name="Normal 23 2 2 2" xfId="4752" xr:uid="{F38DE024-3AD6-4A3C-AC69-C2D573558F3F}"/>
    <cellStyle name="Normal 23 2 2 3" xfId="4617" xr:uid="{7368D90D-C58E-46C0-9034-33EAC79B945A}"/>
    <cellStyle name="Normal 23 2 2 4" xfId="4578" xr:uid="{D1026E4C-7466-4149-A4D1-08BCF15B7A6F}"/>
    <cellStyle name="Normal 23 2 3" xfId="4456" xr:uid="{936A6561-7DF4-4AF0-BFFF-4A2B5CCC14BE}"/>
    <cellStyle name="Normal 23 2 4" xfId="4703" xr:uid="{298E9F93-43F5-46DD-A1C3-F4137E8BFED0}"/>
    <cellStyle name="Normal 23 3" xfId="4397" xr:uid="{84BB5FA2-27FD-4BF4-B702-AEFCB0474566}"/>
    <cellStyle name="Normal 23 4" xfId="4326" xr:uid="{FBCF0030-F7A9-4DFF-8695-805B86AD6C1D}"/>
    <cellStyle name="Normal 23 5" xfId="4455" xr:uid="{2EB8D085-12FF-4470-98F1-4E29B741D77F}"/>
    <cellStyle name="Normal 23 6" xfId="4730" xr:uid="{1626940D-10D9-431A-9CB2-DF72F37107AB}"/>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458" xr:uid="{C8121771-AD28-4CD8-97DF-0849A82B2A41}"/>
    <cellStyle name="Normal 24 2 5" xfId="4732" xr:uid="{EF56926F-96D5-4372-90B3-7C5EA34C1CD9}"/>
    <cellStyle name="Normal 24 3" xfId="4398" xr:uid="{D996FB60-61C6-4BBA-A854-1EC686D51C52}"/>
    <cellStyle name="Normal 24 4" xfId="4328" xr:uid="{C171337F-D42D-4292-BDED-BD1570301111}"/>
    <cellStyle name="Normal 24 5" xfId="4457" xr:uid="{9DA51721-DF02-4BD7-96DD-61A8618A00E4}"/>
    <cellStyle name="Normal 24 6" xfId="4731" xr:uid="{FB97DE33-7B9D-4483-BAAA-0DC5E1ADB33A}"/>
    <cellStyle name="Normal 25" xfId="3730" xr:uid="{56021F63-3A24-43D4-87E8-66F841EE9318}"/>
    <cellStyle name="Normal 25 2" xfId="4331" xr:uid="{A8519387-8DD8-43E0-A827-4CBCB97E306E}"/>
    <cellStyle name="Normal 25 2 2" xfId="5323" xr:uid="{3E6B25A0-E5D5-4D3B-A52E-5D481E12A3A7}"/>
    <cellStyle name="Normal 25 3" xfId="4400" xr:uid="{7CCE3E7C-8600-4D7E-A632-CBEF22894287}"/>
    <cellStyle name="Normal 25 4" xfId="4330" xr:uid="{6986A771-0560-4082-9E22-E62DDE61F11B}"/>
    <cellStyle name="Normal 25 5" xfId="4459" xr:uid="{0831BF54-2BDF-4B03-B3CE-DF06C1A0E465}"/>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619" xr:uid="{089A7A62-5D79-43CE-90F1-4016E64F0456}"/>
    <cellStyle name="Normal 27" xfId="4334" xr:uid="{733541D3-06EC-4616-A882-1046B6EC63C2}"/>
    <cellStyle name="Normal 27 2" xfId="4335" xr:uid="{F3F2C18F-E1B9-4491-99D9-9E5C46BB4255}"/>
    <cellStyle name="Normal 27 3" xfId="4460" xr:uid="{B000D812-FB29-41B4-B99E-B7925EC7C58C}"/>
    <cellStyle name="Normal 27 4" xfId="4444" xr:uid="{39C12B31-4EF5-474E-937E-4780E6C04600}"/>
    <cellStyle name="Normal 27 5" xfId="4435" xr:uid="{01A1E9A9-B6E8-48C2-A6D8-CD0F8D29BA1C}"/>
    <cellStyle name="Normal 27 6" xfId="4432" xr:uid="{5D072FEB-CEAC-43F8-8868-22EE92B06150}"/>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580" xr:uid="{87B2FB0F-3E7D-477A-A257-EF21F1B8F869}"/>
    <cellStyle name="Normal 3 2 2 3" xfId="4581" xr:uid="{6C10D87C-6C82-4D99-AA89-49C922D4CEFC}"/>
    <cellStyle name="Normal 3 2 3" xfId="72" xr:uid="{F3F4FB4C-1274-478F-9825-54D037BB4260}"/>
    <cellStyle name="Normal 3 2 4" xfId="3725" xr:uid="{925A1F96-E3EE-48DB-B364-D3361910A13D}"/>
    <cellStyle name="Normal 3 2 4 2" xfId="4582" xr:uid="{9877118D-D70C-4D9A-BFDF-74C15FC288B1}"/>
    <cellStyle name="Normal 3 2 5" xfId="4431" xr:uid="{077764FD-7D6F-4F7B-A29B-E1575E766920}"/>
    <cellStyle name="Normal 3 2 5 2" xfId="4583" xr:uid="{71B8099E-B053-4629-BE5B-9CFBCB535D3D}"/>
    <cellStyle name="Normal 3 2 5 3" xfId="5305" xr:uid="{0B9E51D9-4502-4825-B4FF-696EB027676C}"/>
    <cellStyle name="Normal 3 3" xfId="73" xr:uid="{F00CEC08-5E63-4FC8-B3D1-0FEF708E89D1}"/>
    <cellStyle name="Normal 3 3 2" xfId="3726" xr:uid="{D86C7E3C-E13C-4BE1-88E0-32240B3012FE}"/>
    <cellStyle name="Normal 3 3 2 2" xfId="4584" xr:uid="{C4E81CA9-950A-4A16-866D-85388E9221F1}"/>
    <cellStyle name="Normal 3 3 3" xfId="4585" xr:uid="{4A13F9D9-52FE-42A9-92EC-983BD46BA348}"/>
    <cellStyle name="Normal 3 4" xfId="3733" xr:uid="{38DEC20C-D68B-4BEB-AF85-5EA71B2D20D7}"/>
    <cellStyle name="Normal 3 4 2" xfId="4284" xr:uid="{2A66D7EF-B591-4A68-8E36-E18E7DA155DF}"/>
    <cellStyle name="Normal 3 4 2 2" xfId="4586" xr:uid="{F932F92F-5479-4271-B591-0C7A157698A5}"/>
    <cellStyle name="Normal 3 5" xfId="4283" xr:uid="{809E8037-1C26-4941-841F-D09FCCC2D9F4}"/>
    <cellStyle name="Normal 3 5 2" xfId="4587" xr:uid="{5C60943E-C94D-4C22-ACEB-A5F86231083E}"/>
    <cellStyle name="Normal 3 5 3" xfId="4736" xr:uid="{3002A042-5B99-41F9-BE20-B9D8D1E66E2E}"/>
    <cellStyle name="Normal 3 5 4" xfId="4704" xr:uid="{A333154A-1F80-4C0A-B69D-A581150C0695}"/>
    <cellStyle name="Normal 3 6" xfId="4579" xr:uid="{A19FE39A-9F2F-4618-B7A4-D14247C45B44}"/>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588" xr:uid="{64C8ADA3-E8B2-486B-8947-B2998EF7944A}"/>
    <cellStyle name="Normal 4 2 3 3" xfId="4634" xr:uid="{1A898146-5196-491D-A5C9-4631A299B767}"/>
    <cellStyle name="Normal 4 2 3 3 2" xfId="4635" xr:uid="{8DA141FF-15DF-4AAF-8253-C90D74E146C5}"/>
    <cellStyle name="Normal 4 2 3 4" xfId="4636" xr:uid="{22B10239-FE5B-4DF8-8DB1-153379EA153E}"/>
    <cellStyle name="Normal 4 2 3 5" xfId="4637" xr:uid="{ECBA3804-29FC-4058-837B-BD566F56DED0}"/>
    <cellStyle name="Normal 4 2 4" xfId="4276" xr:uid="{BBFA9B6D-5816-414D-A458-365C4CA1A303}"/>
    <cellStyle name="Normal 4 2 4 2" xfId="4363" xr:uid="{8D922FE7-C252-4FAA-B5E5-D61C57C43406}"/>
    <cellStyle name="Normal 4 2 4 2 2" xfId="4638" xr:uid="{1F389E36-BC9F-4D14-9E18-E6C9DD0B2689}"/>
    <cellStyle name="Normal 4 2 4 2 3" xfId="4618" xr:uid="{DB0BA7B6-9465-4A71-8D64-5D27A9282477}"/>
    <cellStyle name="Normal 4 2 4 2 4" xfId="4474" xr:uid="{20254644-1D62-4DD4-9C96-F7FAFE0CABDC}"/>
    <cellStyle name="Normal 4 2 4 3" xfId="4461" xr:uid="{F20C233D-4162-4E9F-BD3E-807779141E7F}"/>
    <cellStyle name="Normal 4 2 4 4" xfId="4705" xr:uid="{3BB1161B-9419-4389-B3F3-818EA839675B}"/>
    <cellStyle name="Normal 4 2 5" xfId="3828" xr:uid="{602B7063-2880-4B95-87D5-72CD9AA06DB0}"/>
    <cellStyle name="Normal 4 2 6" xfId="4477" xr:uid="{501BAAEC-FDCA-4678-9B99-2EB89D7A78B3}"/>
    <cellStyle name="Normal 4 2 7" xfId="4433" xr:uid="{BAFB54CF-4B71-4C62-9494-5430E5C6126D}"/>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82" xr:uid="{50926916-6D33-49D2-947C-C83B9CB1FCB2}"/>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43" xr:uid="{74F27C08-7E2A-4793-8215-49F4D8159371}"/>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 8" xfId="4429" xr:uid="{A642B52C-DA0E-4A14-A90C-D0CCA1BEE8D7}"/>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597" xr:uid="{27B1FA47-B323-4CF2-8EDD-05CAAEFDDECC}"/>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04" xr:uid="{F0000929-B8F0-4110-AF4C-DB7665A160B7}"/>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744" xr:uid="{4427234E-9E35-43D6-AD0B-A88380C1B6E6}"/>
    <cellStyle name="Normal 5 11 4 3" xfId="4605" xr:uid="{0B22D784-5E06-4039-8EB0-4076C5CF1CC9}"/>
    <cellStyle name="Normal 5 11 4 4" xfId="4462" xr:uid="{B726AAB6-491A-49BC-B3CC-0C60DB06CFC5}"/>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65F8D80E-8FB0-4FD6-938A-428D93FC87F7}"/>
    <cellStyle name="Normal 5 2 2 2 2" xfId="4405" xr:uid="{0B85A75B-DCB2-4BFE-98B8-E162822E1B04}"/>
    <cellStyle name="Normal 5 2 2 2 2 2" xfId="4406" xr:uid="{24937DB6-AEFF-4594-BF7A-23384866952F}"/>
    <cellStyle name="Normal 5 2 2 2 3" xfId="4407" xr:uid="{76A3557C-7647-4EDA-82EC-DF049C6F70D3}"/>
    <cellStyle name="Normal 5 2 2 2 4" xfId="4589" xr:uid="{644A8CEC-C48C-4006-8481-E08EF8613D6D}"/>
    <cellStyle name="Normal 5 2 2 2 5" xfId="5301" xr:uid="{26FDB4CF-712B-489E-8BAF-A58E1D69BC06}"/>
    <cellStyle name="Normal 5 2 2 3" xfId="4408" xr:uid="{1B911412-5773-4266-B7F5-8DFF60DC2F71}"/>
    <cellStyle name="Normal 5 2 2 3 2" xfId="4409" xr:uid="{DC954E68-0239-4469-A72D-2585587B5EE5}"/>
    <cellStyle name="Normal 5 2 2 4" xfId="4410" xr:uid="{B2C87B9B-D9E1-4DC2-9817-96D1F918275B}"/>
    <cellStyle name="Normal 5 2 2 5" xfId="4427" xr:uid="{130FD80A-CC59-4A5D-807C-47F87BF580E3}"/>
    <cellStyle name="Normal 5 2 2 6" xfId="4441" xr:uid="{EC5058D1-403C-4102-98B4-2B26E335BF1D}"/>
    <cellStyle name="Normal 5 2 2 7" xfId="4403" xr:uid="{6C26630B-01D1-419D-B183-44814C388B5D}"/>
    <cellStyle name="Normal 5 2 3" xfId="4375" xr:uid="{730BB45F-B583-41A4-BFEB-A7A2A5A7CF8A}"/>
    <cellStyle name="Normal 5 2 3 2" xfId="4412" xr:uid="{04C500B6-2AE7-45EF-8C4F-D262B3B46122}"/>
    <cellStyle name="Normal 5 2 3 2 2" xfId="4413" xr:uid="{B20F8D64-6974-44A3-9B9D-1DCE48ADE204}"/>
    <cellStyle name="Normal 5 2 3 2 3" xfId="4590" xr:uid="{3462D7F1-6AE2-4116-B760-F5F6EF24223C}"/>
    <cellStyle name="Normal 5 2 3 2 4" xfId="5302" xr:uid="{8279DF80-CF7D-43E3-B1E7-83A9B6C2F5E7}"/>
    <cellStyle name="Normal 5 2 3 3" xfId="4414" xr:uid="{2B7B3237-A6CB-432B-A9F2-4B9A46F3B971}"/>
    <cellStyle name="Normal 5 2 3 3 2" xfId="4733" xr:uid="{EF3F4177-FC9E-4471-AC92-F52BC19BC816}"/>
    <cellStyle name="Normal 5 2 3 4" xfId="4463" xr:uid="{822E1053-9C41-4F1A-AC4F-30F07F90CC8E}"/>
    <cellStyle name="Normal 5 2 3 4 2" xfId="4706" xr:uid="{75C59DE6-0B8D-4179-937C-2503F4856A33}"/>
    <cellStyle name="Normal 5 2 3 5" xfId="4442" xr:uid="{B0523D39-0682-4195-9A26-B77CE6D13EFA}"/>
    <cellStyle name="Normal 5 2 3 6" xfId="4436" xr:uid="{C6955207-5FE8-4BFB-869F-9D74E69D65B2}"/>
    <cellStyle name="Normal 5 2 3 7" xfId="4411" xr:uid="{4F15B3ED-EF13-4043-8F2E-A3F4C61CBD88}"/>
    <cellStyle name="Normal 5 2 4" xfId="4415" xr:uid="{2E3191E2-4E65-433D-84C4-690D885727E3}"/>
    <cellStyle name="Normal 5 2 4 2" xfId="4416" xr:uid="{BA08200B-45CE-4F82-8CC4-8DCA9F49E171}"/>
    <cellStyle name="Normal 5 2 5" xfId="4417" xr:uid="{E56C14D4-98F3-4B6E-B2F3-419E38180A8A}"/>
    <cellStyle name="Normal 5 2 6" xfId="4402" xr:uid="{7B8B9AE4-DABD-45DF-8D11-C6027B30F3C9}"/>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749" xr:uid="{D04C6D2B-2D48-4A69-B1F5-AEA1B27D6A3E}"/>
    <cellStyle name="Normal 5 4 2 6 4 3" xfId="4606" xr:uid="{08C69AC2-2996-4B14-B906-AD4BD254AA1A}"/>
    <cellStyle name="Normal 5 4 2 6 4 4" xfId="4470" xr:uid="{FC6B5C0F-266B-4BF3-BCBB-1D5C80141CA5}"/>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748" xr:uid="{929B9BAE-BB57-4D7E-88F6-EF142EFE5F63}"/>
    <cellStyle name="Normal 5 4 7 4 3" xfId="4607" xr:uid="{0CEC4DCD-26B4-44C5-A499-94C8FE7DB36A}"/>
    <cellStyle name="Normal 5 4 7 4 4" xfId="4469" xr:uid="{556A5888-2BFD-44A6-8821-90320A6790A2}"/>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639" xr:uid="{6683E157-45B5-4C88-8D1F-4E8D46545FAE}"/>
    <cellStyle name="Normal 5 5 3 2 2 2 3" xfId="4640" xr:uid="{DB50626E-20F8-47AD-B50A-F666C066A6B8}"/>
    <cellStyle name="Normal 5 5 3 2 2 3" xfId="951" xr:uid="{A35AEDC9-EA93-483E-BED4-9319994C6A33}"/>
    <cellStyle name="Normal 5 5 3 2 2 3 2" xfId="4641" xr:uid="{12288006-36BD-4B98-AC5E-1A476334F60E}"/>
    <cellStyle name="Normal 5 5 3 2 2 4" xfId="952" xr:uid="{693DE2EB-2B0B-4AAC-8FD0-095E081FB59B}"/>
    <cellStyle name="Normal 5 5 3 2 3" xfId="953" xr:uid="{C820BDEC-6D5A-48AA-A068-B39411C309A6}"/>
    <cellStyle name="Normal 5 5 3 2 3 2" xfId="954" xr:uid="{1A62D1F8-4FA9-4E35-88A6-22A893CD4519}"/>
    <cellStyle name="Normal 5 5 3 2 3 2 2" xfId="4642" xr:uid="{385F63C8-4620-45C1-88C6-59BA4461FDED}"/>
    <cellStyle name="Normal 5 5 3 2 3 3" xfId="955" xr:uid="{A2C599AC-28FA-46BB-ABB9-BE6DF531D705}"/>
    <cellStyle name="Normal 5 5 3 2 3 4" xfId="956" xr:uid="{0285D3B1-1D1F-4944-B841-B9CC92976A12}"/>
    <cellStyle name="Normal 5 5 3 2 4" xfId="957" xr:uid="{C77B450E-8A95-42C2-908A-5AD1A0C16515}"/>
    <cellStyle name="Normal 5 5 3 2 4 2" xfId="4643" xr:uid="{BAAEF0C9-D963-49AB-AE72-E2CBE6627238}"/>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644" xr:uid="{3426E5F7-49E4-49F0-B334-EF5C95BC538B}"/>
    <cellStyle name="Normal 5 5 3 3 2 3" xfId="963" xr:uid="{0065615D-5E40-46D3-B6AF-0A5908483024}"/>
    <cellStyle name="Normal 5 5 3 3 2 4" xfId="964" xr:uid="{53D97057-9AC7-4066-A504-A3109C22A0A6}"/>
    <cellStyle name="Normal 5 5 3 3 3" xfId="965" xr:uid="{928F6131-4C0F-4774-A978-A2D58862FBF8}"/>
    <cellStyle name="Normal 5 5 3 3 3 2" xfId="4645" xr:uid="{4D7A79DC-30C7-44E0-95A2-AF584812EE21}"/>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646" xr:uid="{B0401ED8-CAE2-4DEE-BBA6-D2919DD556D2}"/>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608" xr:uid="{372633CE-D48A-4C06-B90B-7C6282A86F90}"/>
    <cellStyle name="Normal 6 13 5" xfId="4434" xr:uid="{86FAA09D-01A7-4C7F-ACCC-FB148A6A4BAC}"/>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591" xr:uid="{399343FD-D811-41E9-B0DE-60BC2DB8FF2A}"/>
    <cellStyle name="Normal 6 2 3" xfId="4592" xr:uid="{1746FC9D-769F-40CB-BBD7-711972F3FCAF}"/>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09" xr:uid="{2D3F223D-7187-492A-BE8B-6E9685E5A09E}"/>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647" xr:uid="{1DE05D2D-5FFC-4021-92C0-F84A28FB1796}"/>
    <cellStyle name="Normal 6 4 3 2 2 2 3" xfId="4648" xr:uid="{12917E30-90A4-47A8-9881-C0A020AC6CD9}"/>
    <cellStyle name="Normal 6 4 3 2 2 3" xfId="1531" xr:uid="{812EED67-99B8-4ED5-9FEF-8A8D29CE06C4}"/>
    <cellStyle name="Normal 6 4 3 2 2 3 2" xfId="4649" xr:uid="{8AA1218F-6B33-46AE-B98D-991DE3EF22D8}"/>
    <cellStyle name="Normal 6 4 3 2 2 4" xfId="1532" xr:uid="{55AE2758-397E-46C5-9FB7-DDE786901D05}"/>
    <cellStyle name="Normal 6 4 3 2 3" xfId="1533" xr:uid="{1B96902C-ADA2-48F1-BF29-829B5DFB4084}"/>
    <cellStyle name="Normal 6 4 3 2 3 2" xfId="1534" xr:uid="{D01F6F24-60ED-4CAF-B902-4E7F70DF47DB}"/>
    <cellStyle name="Normal 6 4 3 2 3 2 2" xfId="4650" xr:uid="{AA70E9D8-9DAF-48F3-B7F2-3A6AE02A4928}"/>
    <cellStyle name="Normal 6 4 3 2 3 3" xfId="1535" xr:uid="{0EB0D48E-9DE3-443C-8A7F-5D12C3423813}"/>
    <cellStyle name="Normal 6 4 3 2 3 4" xfId="1536" xr:uid="{BA403B56-4BC9-4E7D-9AB9-7B0FA897717E}"/>
    <cellStyle name="Normal 6 4 3 2 4" xfId="1537" xr:uid="{BF202D8C-3B1B-4B18-BA55-303DE9A1A2DF}"/>
    <cellStyle name="Normal 6 4 3 2 4 2" xfId="4651" xr:uid="{3749D1F5-AD49-48C7-ABC9-DB99CEEA28AB}"/>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652" xr:uid="{2F142474-7E04-4B9F-A6C8-F3CC43CA3D56}"/>
    <cellStyle name="Normal 6 4 3 3 2 3" xfId="1543" xr:uid="{8A77C4A9-236D-47C0-B15E-91F5EBA253CF}"/>
    <cellStyle name="Normal 6 4 3 3 2 4" xfId="1544" xr:uid="{EBA1AE22-7731-4C8E-916B-EC3EF11A8EC2}"/>
    <cellStyle name="Normal 6 4 3 3 3" xfId="1545" xr:uid="{7AC471FB-E48A-47A6-B4D5-4EFD80AFE0AD}"/>
    <cellStyle name="Normal 6 4 3 3 3 2" xfId="4653" xr:uid="{C4157976-8487-4D5F-A9DF-DB1AE1349F30}"/>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654" xr:uid="{DB47565A-25BC-4C6F-8A9C-7D5B8718A6D7}"/>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09" xr:uid="{293F3556-44A3-4C05-B809-74CC5E008C2B}"/>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746" xr:uid="{B94CE9F6-0C79-4275-BB8D-BCD01A2C54CE}"/>
    <cellStyle name="Normal 7 2 7 4 3" xfId="4610" xr:uid="{4E96216A-AD83-42B8-A0E4-4D3B262ADB78}"/>
    <cellStyle name="Normal 7 2 7 4 4" xfId="4465" xr:uid="{13F4A8F2-C2BF-4ABE-A262-8ABE3AA58DD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655" xr:uid="{8C150DD9-D418-4CFB-B7F6-8BDEA910E25F}"/>
    <cellStyle name="Normal 7 3 3 2 2 2 3" xfId="4656" xr:uid="{103ADCD3-9E89-4F2A-8626-514D5A59E044}"/>
    <cellStyle name="Normal 7 3 3 2 2 3" xfId="2115" xr:uid="{3811922D-99C1-4BF8-AC04-41277FF74544}"/>
    <cellStyle name="Normal 7 3 3 2 2 3 2" xfId="4657" xr:uid="{D11B287A-2DEC-4358-A8D4-0CB585F46B23}"/>
    <cellStyle name="Normal 7 3 3 2 2 4" xfId="2116" xr:uid="{682F9E3D-4EB7-4105-9E14-C286D4A7145C}"/>
    <cellStyle name="Normal 7 3 3 2 3" xfId="2117" xr:uid="{40E0CEAF-57FD-4A97-8CEA-5EB38E48A8C1}"/>
    <cellStyle name="Normal 7 3 3 2 3 2" xfId="2118" xr:uid="{E0BB244C-50BB-47C8-987C-255EB5A19BD5}"/>
    <cellStyle name="Normal 7 3 3 2 3 2 2" xfId="4658" xr:uid="{19740CF2-F528-4098-9447-A76D23D3E65C}"/>
    <cellStyle name="Normal 7 3 3 2 3 3" xfId="2119" xr:uid="{78EF1628-5BCF-40DE-8915-5A5424693898}"/>
    <cellStyle name="Normal 7 3 3 2 3 4" xfId="2120" xr:uid="{41C95F10-C116-4161-8C92-8E684E9A868E}"/>
    <cellStyle name="Normal 7 3 3 2 4" xfId="2121" xr:uid="{78C17552-335D-46A8-A882-6D4A84BA43A2}"/>
    <cellStyle name="Normal 7 3 3 2 4 2" xfId="4659" xr:uid="{EFDE2B39-A9D2-46C9-952B-226385A8B7EE}"/>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660" xr:uid="{F8C2A25E-FC18-4043-8AFF-A43A540D3E1E}"/>
    <cellStyle name="Normal 7 3 3 3 2 3" xfId="2127" xr:uid="{17075191-C56C-4880-BF7F-49BA8A60628F}"/>
    <cellStyle name="Normal 7 3 3 3 2 4" xfId="2128" xr:uid="{9A5DDF54-87CD-49F5-808B-62D480D68706}"/>
    <cellStyle name="Normal 7 3 3 3 3" xfId="2129" xr:uid="{FAA75A93-9C7E-406B-86B2-59FBB64BBE52}"/>
    <cellStyle name="Normal 7 3 3 3 3 2" xfId="4661" xr:uid="{1A1F3524-E751-4485-A4B2-7D2665D82C8D}"/>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662" xr:uid="{5CE57085-6874-46EB-AF72-5AE632F13F13}"/>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11" xr:uid="{AA509F72-7A2E-4FA7-9868-77280F1A4A89}"/>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745" xr:uid="{259FAF49-349D-4BFE-8651-916B006ADC30}"/>
    <cellStyle name="Normal 7 9 4 3" xfId="4612" xr:uid="{C1E6A910-79A2-4B3F-8A37-374CE0B47CC2}"/>
    <cellStyle name="Normal 7 9 4 4" xfId="4464" xr:uid="{5B0BFC55-56A8-46DD-ABF9-761BFFDB0CA2}"/>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663" xr:uid="{917AAEF6-5763-4D27-B48D-7627DB217E31}"/>
    <cellStyle name="Normal 8 3 3 2 2 2 3" xfId="4664" xr:uid="{552B05AF-7863-4367-90BE-A6B50E42F844}"/>
    <cellStyle name="Normal 8 3 3 2 2 3" xfId="2707" xr:uid="{64877BDF-6FE1-459A-855A-BBB2DF042EF0}"/>
    <cellStyle name="Normal 8 3 3 2 2 3 2" xfId="4665" xr:uid="{497787DB-E7E9-4701-9559-39C7660D41E1}"/>
    <cellStyle name="Normal 8 3 3 2 2 4" xfId="2708" xr:uid="{7C2CF5C5-F628-4B1A-A4E9-B75C08B4CB21}"/>
    <cellStyle name="Normal 8 3 3 2 3" xfId="2709" xr:uid="{9DC38287-F47E-454F-B3CE-01E9C86E9CE8}"/>
    <cellStyle name="Normal 8 3 3 2 3 2" xfId="2710" xr:uid="{D19B9A32-23AF-42DC-93A9-88FEF46D0A4F}"/>
    <cellStyle name="Normal 8 3 3 2 3 2 2" xfId="4666" xr:uid="{9C2B76CB-47BD-48FE-8CC3-0C9BDB1F4C9F}"/>
    <cellStyle name="Normal 8 3 3 2 3 3" xfId="2711" xr:uid="{FC172311-B15C-4194-83BA-80CAB1311E9B}"/>
    <cellStyle name="Normal 8 3 3 2 3 4" xfId="2712" xr:uid="{D4BA6CBE-5165-4B52-AC42-BB9B44812EDF}"/>
    <cellStyle name="Normal 8 3 3 2 4" xfId="2713" xr:uid="{4954001E-A280-4ABB-9E58-6C276BAEEB5A}"/>
    <cellStyle name="Normal 8 3 3 2 4 2" xfId="4667" xr:uid="{E5862459-C905-4906-8B7B-8CE99B2B887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668" xr:uid="{B8ACC045-09AC-4977-87E1-39F5741D18DF}"/>
    <cellStyle name="Normal 8 3 3 3 2 3" xfId="2719" xr:uid="{3CD89074-B812-4F5F-909A-2C49124BA001}"/>
    <cellStyle name="Normal 8 3 3 3 2 4" xfId="2720" xr:uid="{11F68328-1D3D-4CCD-B936-E8691E2A671E}"/>
    <cellStyle name="Normal 8 3 3 3 3" xfId="2721" xr:uid="{5EF5C6D9-E037-475E-8FFB-BB490FCFD571}"/>
    <cellStyle name="Normal 8 3 3 3 3 2" xfId="4669" xr:uid="{68F94EC6-DC89-4F19-B926-34749477139D}"/>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670" xr:uid="{ACD164F6-F6D7-449D-94AB-F5158776E037}"/>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13" xr:uid="{1C3F8A78-50C3-4CEF-8DDC-4AC308B57DA8}"/>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747" xr:uid="{D95C7824-3F17-41F5-933D-559394218603}"/>
    <cellStyle name="Normal 8 9 4 3" xfId="4614" xr:uid="{A5EC92A1-FADC-41CD-A29B-93144D0FBCB6}"/>
    <cellStyle name="Normal 8 9 4 4" xfId="4466" xr:uid="{B1973E0B-DB16-4FFD-A318-47B2EA6E655C}"/>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593" xr:uid="{E4C57587-DD24-416A-BD22-D5BF5D14FE8D}"/>
    <cellStyle name="Normal 9 2 3" xfId="4594" xr:uid="{9A1A73EB-5FDC-4AA0-89D0-754B1F186CB2}"/>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6" xr:uid="{8BFAC1BC-A055-4548-AFE7-F36D79286F97}"/>
    <cellStyle name="Normal 9 3 3 3 2 2 3" xfId="4234" xr:uid="{A7F3347F-56AC-4674-B4B8-9A2B096974E2}"/>
    <cellStyle name="Normal 9 3 3 3 2 2 3 2" xfId="4767" xr:uid="{6EECFEA8-79F2-4A40-A53E-06501C7EBE4F}"/>
    <cellStyle name="Normal 9 3 3 3 2 3" xfId="3171" xr:uid="{E2742387-1FE2-432D-98BF-763086877652}"/>
    <cellStyle name="Normal 9 3 3 3 2 3 2" xfId="4235" xr:uid="{5D0EE9B3-D239-419A-A654-568597C6A400}"/>
    <cellStyle name="Normal 9 3 3 3 2 3 2 2" xfId="4769" xr:uid="{03684269-F51A-4F19-8D2B-07A1F5A96EE2}"/>
    <cellStyle name="Normal 9 3 3 3 2 3 3" xfId="4768" xr:uid="{A83C5673-0572-4A88-B92C-09B70F0F3718}"/>
    <cellStyle name="Normal 9 3 3 3 2 4" xfId="3172" xr:uid="{09C8FBA7-17A2-4500-8A24-0416E22E46C3}"/>
    <cellStyle name="Normal 9 3 3 3 2 4 2" xfId="4770" xr:uid="{70921E93-5571-41D4-AECC-F864CB6FEF63}"/>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3" xr:uid="{B04A0BDB-3603-467E-9113-1DDFB9C33F7E}"/>
    <cellStyle name="Normal 9 3 3 3 3 2 3" xfId="4772" xr:uid="{A93D6A5B-2838-4A66-B866-E657B3F2191D}"/>
    <cellStyle name="Normal 9 3 3 3 3 3" xfId="4238" xr:uid="{B55EDA2A-1874-4F55-9A21-CCC42FBFD339}"/>
    <cellStyle name="Normal 9 3 3 3 3 3 2" xfId="4774" xr:uid="{F33E0A13-F425-463E-A1FF-AF3CE0063A18}"/>
    <cellStyle name="Normal 9 3 3 3 3 4" xfId="4771" xr:uid="{379F8118-2620-4274-AB54-8F440713A648}"/>
    <cellStyle name="Normal 9 3 3 3 4" xfId="3174" xr:uid="{218ED311-A007-452B-9982-4931D27ED548}"/>
    <cellStyle name="Normal 9 3 3 3 4 2" xfId="4239" xr:uid="{2CCC0E28-5C56-4B9C-B0D6-3CADB5FEF503}"/>
    <cellStyle name="Normal 9 3 3 3 4 2 2" xfId="4776" xr:uid="{508A49D9-BDE5-4B7A-8236-EB8B01BC6484}"/>
    <cellStyle name="Normal 9 3 3 3 4 3" xfId="4775" xr:uid="{14C9C887-3128-4FA5-9373-5D774F5D290D}"/>
    <cellStyle name="Normal 9 3 3 3 5" xfId="3175" xr:uid="{C67694AC-C2BE-4BEF-ACC0-42991F72555E}"/>
    <cellStyle name="Normal 9 3 3 3 5 2" xfId="4777" xr:uid="{9E8EF6FD-682F-490D-9E39-16302F9B9EFF}"/>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1" xr:uid="{E3A14901-F0CD-4DEC-B84D-079C6BD3B563}"/>
    <cellStyle name="Normal 9 3 3 4 2 2 3" xfId="4780" xr:uid="{CCB64D5D-4107-4060-A382-08541C64AD1A}"/>
    <cellStyle name="Normal 9 3 3 4 2 3" xfId="4242" xr:uid="{EDCB9137-CB91-447E-BDAF-C3F4E17A19EB}"/>
    <cellStyle name="Normal 9 3 3 4 2 3 2" xfId="4782" xr:uid="{F6C5088E-32EF-4617-8153-9605608680C6}"/>
    <cellStyle name="Normal 9 3 3 4 2 4" xfId="4779" xr:uid="{79A59B8B-C4A8-49E9-89D8-D790DB5B21C2}"/>
    <cellStyle name="Normal 9 3 3 4 3" xfId="3178" xr:uid="{996A8FE8-405D-4129-953E-BE3EEB6B5202}"/>
    <cellStyle name="Normal 9 3 3 4 3 2" xfId="4243" xr:uid="{36DCD245-8E26-4A4A-B748-C464B048D83A}"/>
    <cellStyle name="Normal 9 3 3 4 3 2 2" xfId="4784" xr:uid="{7DD43877-9E8C-4F89-AF0E-163405FA692D}"/>
    <cellStyle name="Normal 9 3 3 4 3 3" xfId="4783" xr:uid="{13686C5A-C809-433D-A0CC-610BA6342C17}"/>
    <cellStyle name="Normal 9 3 3 4 4" xfId="3179" xr:uid="{7AA24606-4543-4084-8022-4BF6BA4CBEA7}"/>
    <cellStyle name="Normal 9 3 3 4 4 2" xfId="4785" xr:uid="{4C351BAA-DA1E-4F08-92B2-4129FFA5EEAF}"/>
    <cellStyle name="Normal 9 3 3 4 5" xfId="4778" xr:uid="{AD619FFC-6F01-4753-9515-D0F311D7A5DB}"/>
    <cellStyle name="Normal 9 3 3 5" xfId="3180" xr:uid="{6382B137-9DA7-4222-9DE5-A9C561AAB1B9}"/>
    <cellStyle name="Normal 9 3 3 5 2" xfId="3181" xr:uid="{DCF7CEEC-B4AD-44A5-8D52-C00FBC62A183}"/>
    <cellStyle name="Normal 9 3 3 5 2 2" xfId="4244" xr:uid="{1A49D834-CA7E-476B-92CB-E59C56F9DA7C}"/>
    <cellStyle name="Normal 9 3 3 5 2 2 2" xfId="4788" xr:uid="{35C0F20C-22BB-4BEA-91E8-83F6A3FE08DF}"/>
    <cellStyle name="Normal 9 3 3 5 2 3" xfId="4787" xr:uid="{31A13037-D06D-4DA4-A2E3-BF318337F2AF}"/>
    <cellStyle name="Normal 9 3 3 5 3" xfId="3182" xr:uid="{4239BF86-32D8-44C2-ABCD-9F536AE29E06}"/>
    <cellStyle name="Normal 9 3 3 5 3 2" xfId="4789" xr:uid="{9EC8F0A3-F18B-4D24-8A8B-A6307C9FB375}"/>
    <cellStyle name="Normal 9 3 3 5 4" xfId="3183" xr:uid="{9527D368-749F-4674-BDDF-7E90B4AA4ED1}"/>
    <cellStyle name="Normal 9 3 3 5 4 2" xfId="4790" xr:uid="{215E94CD-E637-4983-8D53-B8A15637EE93}"/>
    <cellStyle name="Normal 9 3 3 5 5" xfId="4786" xr:uid="{08F728B6-BBAB-451E-8453-EDCAC1BF3755}"/>
    <cellStyle name="Normal 9 3 3 6" xfId="3184" xr:uid="{81FE12C6-3200-4210-B912-3239C9E01957}"/>
    <cellStyle name="Normal 9 3 3 6 2" xfId="4245" xr:uid="{C932BD25-2F2F-467B-ABB9-C919E31F6D17}"/>
    <cellStyle name="Normal 9 3 3 6 2 2" xfId="4792" xr:uid="{931C3517-91CF-41B2-B88F-3CC974B13F24}"/>
    <cellStyle name="Normal 9 3 3 6 3" xfId="4791" xr:uid="{64F2D781-B100-4DD7-B3EB-B143A78360C8}"/>
    <cellStyle name="Normal 9 3 3 7" xfId="3185" xr:uid="{07E6DE56-1A1C-4280-9FC4-15B83203E635}"/>
    <cellStyle name="Normal 9 3 3 7 2" xfId="4793" xr:uid="{3B7A6DFA-F63B-4478-860F-5C566E10BDA6}"/>
    <cellStyle name="Normal 9 3 3 8" xfId="3186" xr:uid="{E9D560E3-AB7E-4231-998F-9FB43A2B6742}"/>
    <cellStyle name="Normal 9 3 3 8 2" xfId="4794" xr:uid="{CC943E7C-5F1D-4DF3-A12F-782675D19091}"/>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799" xr:uid="{16A83551-5E38-4A33-A15E-5F262EEBF7CD}"/>
    <cellStyle name="Normal 9 3 4 2 2 2 3" xfId="4798" xr:uid="{D802E51F-2FB6-4801-B798-ED6689114751}"/>
    <cellStyle name="Normal 9 3 4 2 2 3" xfId="3191" xr:uid="{878BE0CE-1811-49F3-8B50-7522E42BC9E9}"/>
    <cellStyle name="Normal 9 3 4 2 2 3 2" xfId="4800" xr:uid="{96140DAA-2809-4598-8CDA-8523B99FE137}"/>
    <cellStyle name="Normal 9 3 4 2 2 4" xfId="3192" xr:uid="{5A765720-E2A5-49E7-8A36-4B4CFB0AF67A}"/>
    <cellStyle name="Normal 9 3 4 2 2 4 2" xfId="4801" xr:uid="{AF032214-7DEA-411E-928B-668139B56D05}"/>
    <cellStyle name="Normal 9 3 4 2 2 5" xfId="4797" xr:uid="{8E0FC097-3450-4073-A9BD-9A72B77221C6}"/>
    <cellStyle name="Normal 9 3 4 2 3" xfId="3193" xr:uid="{BC08DB8B-2BA3-4FBF-BE3C-F3B3B0E34427}"/>
    <cellStyle name="Normal 9 3 4 2 3 2" xfId="4247" xr:uid="{E931D4F6-42ED-4AD1-A631-6770A898012E}"/>
    <cellStyle name="Normal 9 3 4 2 3 2 2" xfId="4803" xr:uid="{405EF566-5750-45DA-882F-1D5941DE2C61}"/>
    <cellStyle name="Normal 9 3 4 2 3 3" xfId="4802" xr:uid="{F8D65A94-80BD-477C-B01B-8004F400AF19}"/>
    <cellStyle name="Normal 9 3 4 2 4" xfId="3194" xr:uid="{AE659135-E926-4CDF-BC30-C9F98760EFBE}"/>
    <cellStyle name="Normal 9 3 4 2 4 2" xfId="4804" xr:uid="{F6C8E7FD-27D7-4D95-8929-8FA8D244A0F9}"/>
    <cellStyle name="Normal 9 3 4 2 5" xfId="3195" xr:uid="{D9962C49-10ED-4FF4-8494-E68DA3D874D0}"/>
    <cellStyle name="Normal 9 3 4 2 5 2" xfId="4805" xr:uid="{F39D6479-AE1C-42E1-8A15-73533C33316B}"/>
    <cellStyle name="Normal 9 3 4 2 6" xfId="4796" xr:uid="{C0B33814-149C-4962-8F39-A74C550C027F}"/>
    <cellStyle name="Normal 9 3 4 3" xfId="3196" xr:uid="{31502203-5236-4BD8-AD14-4F9AC2B9073A}"/>
    <cellStyle name="Normal 9 3 4 3 2" xfId="3197" xr:uid="{07D928A1-6E26-44DB-915D-B657F2303F00}"/>
    <cellStyle name="Normal 9 3 4 3 2 2" xfId="4248" xr:uid="{2D491275-DCB9-4CCD-8A13-AF3F69BB53E8}"/>
    <cellStyle name="Normal 9 3 4 3 2 2 2" xfId="4808" xr:uid="{BE7BFEBE-0D39-448B-89F6-7E3D9D9BFB18}"/>
    <cellStyle name="Normal 9 3 4 3 2 3" xfId="4807" xr:uid="{ADA24C66-40CB-40C7-80A5-AB570932302B}"/>
    <cellStyle name="Normal 9 3 4 3 3" xfId="3198" xr:uid="{1625A77B-E7CD-491A-9C06-18BAC413A225}"/>
    <cellStyle name="Normal 9 3 4 3 3 2" xfId="4809" xr:uid="{DA13087D-DE77-4EED-A513-3B883DB73EC1}"/>
    <cellStyle name="Normal 9 3 4 3 4" xfId="3199" xr:uid="{E887EF6A-5A07-4749-94E2-AFD5E838507C}"/>
    <cellStyle name="Normal 9 3 4 3 4 2" xfId="4810" xr:uid="{AB3C7F4F-E63B-4D14-BA5D-315A2874607F}"/>
    <cellStyle name="Normal 9 3 4 3 5" xfId="4806" xr:uid="{04F35BCE-C360-42DB-ABF9-9F0C5C730F75}"/>
    <cellStyle name="Normal 9 3 4 4" xfId="3200" xr:uid="{E840C0AD-53C3-414F-B0F8-627D0E8B7159}"/>
    <cellStyle name="Normal 9 3 4 4 2" xfId="3201" xr:uid="{0085D939-3A88-4391-B2F2-52DCEFCB2649}"/>
    <cellStyle name="Normal 9 3 4 4 2 2" xfId="4812" xr:uid="{D27F46FB-75A6-4262-9256-CA19DA679D62}"/>
    <cellStyle name="Normal 9 3 4 4 3" xfId="3202" xr:uid="{1517F418-CBA4-4D05-87E6-7857E4273729}"/>
    <cellStyle name="Normal 9 3 4 4 3 2" xfId="4813" xr:uid="{978C7FBD-3CFC-4F74-A37F-F4E13331A494}"/>
    <cellStyle name="Normal 9 3 4 4 4" xfId="3203" xr:uid="{1F96C693-6DE5-46EB-A01B-31504B56C864}"/>
    <cellStyle name="Normal 9 3 4 4 4 2" xfId="4814" xr:uid="{4D196216-4A4F-4D57-B803-33371326CA84}"/>
    <cellStyle name="Normal 9 3 4 4 5" xfId="4811" xr:uid="{29A40FD0-10EB-4668-9044-DEC94DCD1E97}"/>
    <cellStyle name="Normal 9 3 4 5" xfId="3204" xr:uid="{0A6FC80B-B5CA-4709-A3A4-EE1972F7707C}"/>
    <cellStyle name="Normal 9 3 4 5 2" xfId="4815" xr:uid="{64C1B8D3-4D67-414B-B1B3-40817F72B735}"/>
    <cellStyle name="Normal 9 3 4 6" xfId="3205" xr:uid="{FCF32E01-8FF6-4C47-A9C1-9F6D9F39DD9C}"/>
    <cellStyle name="Normal 9 3 4 6 2" xfId="4816" xr:uid="{72185913-1870-403B-A146-73E305C201CF}"/>
    <cellStyle name="Normal 9 3 4 7" xfId="3206" xr:uid="{25EEB0B7-DE42-4783-9B6C-5DD5B1C7E6B9}"/>
    <cellStyle name="Normal 9 3 4 7 2" xfId="4817" xr:uid="{1A25F6D2-9874-4E42-80D3-E957DE5D8419}"/>
    <cellStyle name="Normal 9 3 4 8" xfId="4795" xr:uid="{1AFBBEEB-F42B-4F5D-8459-CAA2033792CD}"/>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2" xr:uid="{F7AC110B-555F-4344-867F-7959B24B02E9}"/>
    <cellStyle name="Normal 9 3 5 2 2 2 3" xfId="4821" xr:uid="{0BAD45B8-6BD2-4F41-A68F-0102638A1E00}"/>
    <cellStyle name="Normal 9 3 5 2 2 3" xfId="4251" xr:uid="{C708BFC9-18BA-459D-B4DF-1F989F89904C}"/>
    <cellStyle name="Normal 9 3 5 2 2 3 2" xfId="4823" xr:uid="{12E15B34-5447-4A6B-A3E6-A3D1C23A091D}"/>
    <cellStyle name="Normal 9 3 5 2 2 4" xfId="4820" xr:uid="{00237CD4-8940-44DF-A582-2BBE6CFC5573}"/>
    <cellStyle name="Normal 9 3 5 2 3" xfId="3210" xr:uid="{D99A9BE3-DD31-4B40-8ECC-49A6425582A9}"/>
    <cellStyle name="Normal 9 3 5 2 3 2" xfId="4252" xr:uid="{88B06EBD-7551-4F58-A199-9DA6AAC4374B}"/>
    <cellStyle name="Normal 9 3 5 2 3 2 2" xfId="4825" xr:uid="{B97B7BD5-C6F8-43D2-8B3C-A203FBAEA42A}"/>
    <cellStyle name="Normal 9 3 5 2 3 3" xfId="4824" xr:uid="{B39C54F4-76E3-45A5-AB12-D944001B3FF7}"/>
    <cellStyle name="Normal 9 3 5 2 4" xfId="3211" xr:uid="{EEF3C8F5-2038-4CA1-8DE2-0DB9005CED27}"/>
    <cellStyle name="Normal 9 3 5 2 4 2" xfId="4826" xr:uid="{D800AE2F-BCD2-4DB0-BC4E-4C78F7178A27}"/>
    <cellStyle name="Normal 9 3 5 2 5" xfId="4819" xr:uid="{46D5ED1B-CEC3-47C5-8628-C178ED8FE3F9}"/>
    <cellStyle name="Normal 9 3 5 3" xfId="3212" xr:uid="{9A7BE54A-A319-4AD0-BAF1-64BCD3820B49}"/>
    <cellStyle name="Normal 9 3 5 3 2" xfId="3213" xr:uid="{218E04A1-4F71-448C-91DD-EB8499C9D119}"/>
    <cellStyle name="Normal 9 3 5 3 2 2" xfId="4253" xr:uid="{9987814C-C7DB-4481-8F52-C674DD36BA70}"/>
    <cellStyle name="Normal 9 3 5 3 2 2 2" xfId="4829" xr:uid="{12DE4A23-C3AD-4F65-87AC-2D0F36D4658D}"/>
    <cellStyle name="Normal 9 3 5 3 2 3" xfId="4828" xr:uid="{17C5BCFB-A1C9-40DE-ADC6-BC58712D34CD}"/>
    <cellStyle name="Normal 9 3 5 3 3" xfId="3214" xr:uid="{F22D9B0B-CC5B-471C-850E-B76665C395C4}"/>
    <cellStyle name="Normal 9 3 5 3 3 2" xfId="4830" xr:uid="{3436FC37-EEDC-4EDC-A2D6-1C908E5C5966}"/>
    <cellStyle name="Normal 9 3 5 3 4" xfId="3215" xr:uid="{A6B39C62-047E-400A-8CBB-A89EB2E7352B}"/>
    <cellStyle name="Normal 9 3 5 3 4 2" xfId="4831" xr:uid="{37502651-52C2-4089-8A5B-A87442091AE7}"/>
    <cellStyle name="Normal 9 3 5 3 5" xfId="4827" xr:uid="{35693576-94CD-4067-ADC1-A54BC44FC674}"/>
    <cellStyle name="Normal 9 3 5 4" xfId="3216" xr:uid="{C57F0201-97A2-40A5-BE71-7C975988B44E}"/>
    <cellStyle name="Normal 9 3 5 4 2" xfId="4254" xr:uid="{99C74B79-9F86-4241-BC3E-4A04B2BB76EE}"/>
    <cellStyle name="Normal 9 3 5 4 2 2" xfId="4833" xr:uid="{51312F90-874B-4FA6-B19F-FFCD930909C6}"/>
    <cellStyle name="Normal 9 3 5 4 3" xfId="4832" xr:uid="{6E30EB41-0CD7-41F2-B959-10679708C953}"/>
    <cellStyle name="Normal 9 3 5 5" xfId="3217" xr:uid="{3FFB0BBF-0C97-4E98-8E35-CE2DDC44F571}"/>
    <cellStyle name="Normal 9 3 5 5 2" xfId="4834" xr:uid="{C8FEAAF9-EF30-46DC-8913-EF7F4685ABD2}"/>
    <cellStyle name="Normal 9 3 5 6" xfId="3218" xr:uid="{7E58F993-9F24-4BA2-9F0B-8695C4E91523}"/>
    <cellStyle name="Normal 9 3 5 6 2" xfId="4835" xr:uid="{8261A052-08D4-49CE-AAF5-D1049B852846}"/>
    <cellStyle name="Normal 9 3 5 7" xfId="4818" xr:uid="{F229B894-C77A-42BF-A6CA-E255CCDC7D0D}"/>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39" xr:uid="{6A2A8754-74EB-4424-8E65-EEC8597026C5}"/>
    <cellStyle name="Normal 9 3 6 2 2 3" xfId="4838" xr:uid="{8D53AA41-B928-427F-B2EC-4FD6F422AD9F}"/>
    <cellStyle name="Normal 9 3 6 2 3" xfId="3222" xr:uid="{8A426D51-EA00-4CFC-B9B6-DF85DBE6B2E3}"/>
    <cellStyle name="Normal 9 3 6 2 3 2" xfId="4840" xr:uid="{A66BC923-92D5-4A0E-9170-2C7839A257CB}"/>
    <cellStyle name="Normal 9 3 6 2 4" xfId="3223" xr:uid="{9977C319-BEAA-40D3-B398-24B73D762258}"/>
    <cellStyle name="Normal 9 3 6 2 4 2" xfId="4841" xr:uid="{F4B02DBE-7972-4AB3-AF24-5D0D7152AD69}"/>
    <cellStyle name="Normal 9 3 6 2 5" xfId="4837" xr:uid="{49132870-1366-49E7-867F-318621A7FC08}"/>
    <cellStyle name="Normal 9 3 6 3" xfId="3224" xr:uid="{F04DA87A-102C-4632-9A0F-7E928D54A087}"/>
    <cellStyle name="Normal 9 3 6 3 2" xfId="4256" xr:uid="{AFBD306A-AAD6-4505-84B9-C26BE3B0DCA0}"/>
    <cellStyle name="Normal 9 3 6 3 2 2" xfId="4843" xr:uid="{A10452E3-AC3A-450E-B29F-3F881B521750}"/>
    <cellStyle name="Normal 9 3 6 3 3" xfId="4842" xr:uid="{AA2DE64A-2A72-486D-B617-B751D920D694}"/>
    <cellStyle name="Normal 9 3 6 4" xfId="3225" xr:uid="{0C4C4C49-135D-47DD-8FD8-5C627133DE68}"/>
    <cellStyle name="Normal 9 3 6 4 2" xfId="4844" xr:uid="{22D2C500-04A2-4585-9F79-8D46ECBB2969}"/>
    <cellStyle name="Normal 9 3 6 5" xfId="3226" xr:uid="{E96B32C2-B8E6-4F1D-A4AA-D5BC25CC9FE5}"/>
    <cellStyle name="Normal 9 3 6 5 2" xfId="4845" xr:uid="{989FFC1A-A009-44ED-8FD0-459223715491}"/>
    <cellStyle name="Normal 9 3 6 6" xfId="4836" xr:uid="{1A0E34D2-4D87-4610-96B4-A481FD4DC0D3}"/>
    <cellStyle name="Normal 9 3 7" xfId="3227" xr:uid="{0447E099-0D9B-4F63-AE47-FCBFB1D3A628}"/>
    <cellStyle name="Normal 9 3 7 2" xfId="3228" xr:uid="{7685A01A-8E39-49EE-9A85-2954D01C998A}"/>
    <cellStyle name="Normal 9 3 7 2 2" xfId="4257" xr:uid="{B75FA03A-270C-415E-BFDB-26C783F73CCB}"/>
    <cellStyle name="Normal 9 3 7 2 2 2" xfId="4848" xr:uid="{D51A4B38-2E5C-4025-9F4D-5329C64DFC28}"/>
    <cellStyle name="Normal 9 3 7 2 3" xfId="4847" xr:uid="{DCE83297-D5B8-4A4B-AC34-70E8F3E120F2}"/>
    <cellStyle name="Normal 9 3 7 3" xfId="3229" xr:uid="{2C5DE484-B1F1-4FDF-9438-39FC79AC4EA6}"/>
    <cellStyle name="Normal 9 3 7 3 2" xfId="4849" xr:uid="{298A5B9F-A94A-48E5-8677-34193820855A}"/>
    <cellStyle name="Normal 9 3 7 4" xfId="3230" xr:uid="{E64CC75E-D9F2-4861-A1F4-D532FD2EF63D}"/>
    <cellStyle name="Normal 9 3 7 4 2" xfId="4850" xr:uid="{E9948393-CD95-43FC-BADF-D069B463F938}"/>
    <cellStyle name="Normal 9 3 7 5" xfId="4846" xr:uid="{6980CEB2-C207-4143-A545-C53B295F711C}"/>
    <cellStyle name="Normal 9 3 8" xfId="3231" xr:uid="{B82A20D2-EEC4-47EE-9E6B-B59A94826A1C}"/>
    <cellStyle name="Normal 9 3 8 2" xfId="3232" xr:uid="{90B7C02C-6A39-40CD-ADF6-76C8BC54B133}"/>
    <cellStyle name="Normal 9 3 8 2 2" xfId="4852" xr:uid="{7240436B-83D2-499B-8E5B-558470AFE249}"/>
    <cellStyle name="Normal 9 3 8 3" xfId="3233" xr:uid="{629C4830-B4FF-476E-84C0-04A2880B30EE}"/>
    <cellStyle name="Normal 9 3 8 3 2" xfId="4853" xr:uid="{142FFE8B-B6DE-47C9-AB36-C6EBDE71AF33}"/>
    <cellStyle name="Normal 9 3 8 4" xfId="3234" xr:uid="{D4E484A3-AF56-4877-9097-9AE659A3D792}"/>
    <cellStyle name="Normal 9 3 8 4 2" xfId="4854" xr:uid="{9455DEE6-1448-4847-9DEA-6B19E50E37DC}"/>
    <cellStyle name="Normal 9 3 8 5" xfId="4851" xr:uid="{B0130411-26D8-49D9-A87A-C6257F8A099A}"/>
    <cellStyle name="Normal 9 3 9" xfId="3235" xr:uid="{61C53969-EF3D-4959-B39D-60908A4DCE8C}"/>
    <cellStyle name="Normal 9 3 9 2" xfId="4855" xr:uid="{4B508F5E-C3A2-46EA-AA28-ABF80EE28283}"/>
    <cellStyle name="Normal 9 4" xfId="3236" xr:uid="{4175B39D-E655-45CD-8601-F3BB06EE7F1A}"/>
    <cellStyle name="Normal 9 4 10" xfId="3237" xr:uid="{64C32338-777C-42FB-8AAB-4B0BBBBB3633}"/>
    <cellStyle name="Normal 9 4 10 2" xfId="4857" xr:uid="{642C93EC-8483-45CE-A473-718053E38C5B}"/>
    <cellStyle name="Normal 9 4 11" xfId="3238" xr:uid="{C919B788-9CD7-4B41-A3EA-77EE610D5B16}"/>
    <cellStyle name="Normal 9 4 11 2" xfId="4858" xr:uid="{123AF2D7-4465-47A4-B42F-EA697DEDF348}"/>
    <cellStyle name="Normal 9 4 12" xfId="4856" xr:uid="{7D69E580-46C8-4060-B0A7-B1908C0A689F}"/>
    <cellStyle name="Normal 9 4 2" xfId="3239" xr:uid="{9C685E97-FC59-40BE-BB67-9A0E16E464A3}"/>
    <cellStyle name="Normal 9 4 2 10" xfId="4859" xr:uid="{BCED3C51-2BE2-4A2C-B161-86C63C5B2184}"/>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4" xr:uid="{861D4E67-947D-46E9-9169-23BFB6EBF290}"/>
    <cellStyle name="Normal 9 4 2 2 2 2 2 3" xfId="4863" xr:uid="{A7D67D5B-6F25-464D-AC31-2EA96EB98852}"/>
    <cellStyle name="Normal 9 4 2 2 2 2 3" xfId="3244" xr:uid="{D9439A1F-7655-44C7-9DD2-1E1BF5F5FFAF}"/>
    <cellStyle name="Normal 9 4 2 2 2 2 3 2" xfId="4865" xr:uid="{AD84267C-7CD7-4C49-8B34-AC7089A13776}"/>
    <cellStyle name="Normal 9 4 2 2 2 2 4" xfId="3245" xr:uid="{91368918-1762-4FDF-BD4D-DBCD63ACF966}"/>
    <cellStyle name="Normal 9 4 2 2 2 2 4 2" xfId="4866" xr:uid="{E2B644C0-EA73-49C3-8D28-6D639FE33D1E}"/>
    <cellStyle name="Normal 9 4 2 2 2 2 5" xfId="4862" xr:uid="{20A42167-A2B4-4A86-B1EA-114B9F736032}"/>
    <cellStyle name="Normal 9 4 2 2 2 3" xfId="3246" xr:uid="{61930769-6144-4BAA-A968-6A53C8183454}"/>
    <cellStyle name="Normal 9 4 2 2 2 3 2" xfId="3247" xr:uid="{678647E2-839D-4024-B2E8-E63F0BF60A02}"/>
    <cellStyle name="Normal 9 4 2 2 2 3 2 2" xfId="4868" xr:uid="{EDB83382-1E43-44F4-8ABE-47381483717E}"/>
    <cellStyle name="Normal 9 4 2 2 2 3 3" xfId="3248" xr:uid="{EC5D019E-E748-4BC0-B4CC-84DD9551E783}"/>
    <cellStyle name="Normal 9 4 2 2 2 3 3 2" xfId="4869" xr:uid="{5B86801F-C116-48F6-A472-146EC4C96A34}"/>
    <cellStyle name="Normal 9 4 2 2 2 3 4" xfId="3249" xr:uid="{092D0BE5-C8D4-4B1E-897B-DF972CA7AF71}"/>
    <cellStyle name="Normal 9 4 2 2 2 3 4 2" xfId="4870" xr:uid="{A539095D-AD7A-44D6-8C94-7C155E6ADE19}"/>
    <cellStyle name="Normal 9 4 2 2 2 3 5" xfId="4867" xr:uid="{1F561147-00BE-4F77-A5DF-A9FE4555B387}"/>
    <cellStyle name="Normal 9 4 2 2 2 4" xfId="3250" xr:uid="{0F4AB6E3-5B59-431E-8109-4896472E7686}"/>
    <cellStyle name="Normal 9 4 2 2 2 4 2" xfId="4871" xr:uid="{2AFBFD17-A359-4132-B70B-CD5C7535F6A0}"/>
    <cellStyle name="Normal 9 4 2 2 2 5" xfId="3251" xr:uid="{E516331C-8F17-40D0-82DC-B82FFE07D95C}"/>
    <cellStyle name="Normal 9 4 2 2 2 5 2" xfId="4872" xr:uid="{726AD3D1-81FC-461A-BE4F-6BC4148AEAC0}"/>
    <cellStyle name="Normal 9 4 2 2 2 6" xfId="3252" xr:uid="{F353F662-2DBC-49B0-8AE7-18CF82145C07}"/>
    <cellStyle name="Normal 9 4 2 2 2 6 2" xfId="4873" xr:uid="{7577DB2C-A45B-4068-9ADD-3525D0F29936}"/>
    <cellStyle name="Normal 9 4 2 2 2 7" xfId="4861" xr:uid="{43D6D1E8-4AD4-4C88-A7AC-CF47A2FDD4C3}"/>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6" xr:uid="{8F49B004-228F-4C2C-8421-E43C8AA4F171}"/>
    <cellStyle name="Normal 9 4 2 2 3 2 3" xfId="3256" xr:uid="{5A7037E0-B1A8-4D31-8B00-859242330C28}"/>
    <cellStyle name="Normal 9 4 2 2 3 2 3 2" xfId="4877" xr:uid="{DF55A9CC-5270-4BE1-A693-955F65714A6B}"/>
    <cellStyle name="Normal 9 4 2 2 3 2 4" xfId="3257" xr:uid="{AB882FF1-2B08-463A-B2D9-3369E8C4AA2F}"/>
    <cellStyle name="Normal 9 4 2 2 3 2 4 2" xfId="4878" xr:uid="{EC0FA790-2790-467D-B315-2EE1047E8F92}"/>
    <cellStyle name="Normal 9 4 2 2 3 2 5" xfId="4875" xr:uid="{69E66D20-8AA1-45C7-BC0A-67722C8C056D}"/>
    <cellStyle name="Normal 9 4 2 2 3 3" xfId="3258" xr:uid="{0BFBAD21-8C4D-4FD8-A6D6-66ABE4401DFC}"/>
    <cellStyle name="Normal 9 4 2 2 3 3 2" xfId="4879" xr:uid="{5CEA7689-C836-44ED-9108-D05431DF1B19}"/>
    <cellStyle name="Normal 9 4 2 2 3 4" xfId="3259" xr:uid="{2A285369-A740-4789-99E6-F80CAD58E5D3}"/>
    <cellStyle name="Normal 9 4 2 2 3 4 2" xfId="4880" xr:uid="{FDF7E8FD-2A3D-4152-9328-5BBB6C2BBAF4}"/>
    <cellStyle name="Normal 9 4 2 2 3 5" xfId="3260" xr:uid="{D0C170B3-C3BF-4058-8255-B42B1BD955D5}"/>
    <cellStyle name="Normal 9 4 2 2 3 5 2" xfId="4881" xr:uid="{9BA096E1-BE77-4708-B0E0-392E03A6B37E}"/>
    <cellStyle name="Normal 9 4 2 2 3 6" xfId="4874" xr:uid="{24E41A98-6DA9-425D-91C4-9EC6875900D0}"/>
    <cellStyle name="Normal 9 4 2 2 4" xfId="3261" xr:uid="{8A7EBFCB-67CF-42A0-B5E1-16CFC03D7F13}"/>
    <cellStyle name="Normal 9 4 2 2 4 2" xfId="3262" xr:uid="{DC74AF6F-2E5F-4C90-B8D1-F37A54E22964}"/>
    <cellStyle name="Normal 9 4 2 2 4 2 2" xfId="4883" xr:uid="{6518F940-DFD4-4DF5-B543-DA6097929B5E}"/>
    <cellStyle name="Normal 9 4 2 2 4 3" xfId="3263" xr:uid="{4112C9AA-DED1-49F2-9BCE-65CE70CFD6F3}"/>
    <cellStyle name="Normal 9 4 2 2 4 3 2" xfId="4884" xr:uid="{731F5EE7-9B4B-4F55-BE68-882DA51E84BB}"/>
    <cellStyle name="Normal 9 4 2 2 4 4" xfId="3264" xr:uid="{38E19132-DC95-4488-A70F-7C16330EC4BE}"/>
    <cellStyle name="Normal 9 4 2 2 4 4 2" xfId="4885" xr:uid="{EC7F72C0-1708-4356-B773-CC0D6D039115}"/>
    <cellStyle name="Normal 9 4 2 2 4 5" xfId="4882" xr:uid="{8980128E-A198-4E83-A7A3-44A303EC2B07}"/>
    <cellStyle name="Normal 9 4 2 2 5" xfId="3265" xr:uid="{9903588A-97B9-43EC-AD11-8FA99731787B}"/>
    <cellStyle name="Normal 9 4 2 2 5 2" xfId="3266" xr:uid="{10BA99E7-65D2-49FD-8AFA-5ED3461E83D9}"/>
    <cellStyle name="Normal 9 4 2 2 5 2 2" xfId="4887" xr:uid="{35A6E266-F4E0-4B73-978A-28D57F65C067}"/>
    <cellStyle name="Normal 9 4 2 2 5 3" xfId="3267" xr:uid="{956A3E43-6381-4FA7-A97F-B3EC38894A52}"/>
    <cellStyle name="Normal 9 4 2 2 5 3 2" xfId="4888" xr:uid="{F8A35783-D1A7-42CE-BC2C-FE26AC9803DB}"/>
    <cellStyle name="Normal 9 4 2 2 5 4" xfId="3268" xr:uid="{44BBE7AD-9055-494B-85EC-E83429DD3096}"/>
    <cellStyle name="Normal 9 4 2 2 5 4 2" xfId="4889" xr:uid="{12864F0E-5B81-4996-B62C-C98637B2E237}"/>
    <cellStyle name="Normal 9 4 2 2 5 5" xfId="4886" xr:uid="{B3B9575F-B6CD-48D5-BA4B-E9CF97055DC3}"/>
    <cellStyle name="Normal 9 4 2 2 6" xfId="3269" xr:uid="{48BA4E86-5FC1-45FE-9585-A4B9E26491FB}"/>
    <cellStyle name="Normal 9 4 2 2 6 2" xfId="4890" xr:uid="{B0B7144E-7DA4-4E8D-B2E6-7B819D1B57C6}"/>
    <cellStyle name="Normal 9 4 2 2 7" xfId="3270" xr:uid="{140B9DE2-9D4F-4BBC-B831-CB4138084E0C}"/>
    <cellStyle name="Normal 9 4 2 2 7 2" xfId="4891" xr:uid="{AE5C67C3-58BC-4BEB-93C1-93489C820871}"/>
    <cellStyle name="Normal 9 4 2 2 8" xfId="3271" xr:uid="{8F6B2FA3-BD8E-41FF-90C2-55738AD3F7A7}"/>
    <cellStyle name="Normal 9 4 2 2 8 2" xfId="4892" xr:uid="{BB8C78CD-6F5E-4510-B105-6C0EC81101EB}"/>
    <cellStyle name="Normal 9 4 2 2 9" xfId="4860" xr:uid="{51335879-705A-4C48-A03E-F0B6DE3F5A47}"/>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897" xr:uid="{A97C038F-BFF2-4D1B-82F5-26DFBF116092}"/>
    <cellStyle name="Normal 9 4 2 3 2 2 2 3" xfId="4896" xr:uid="{DB138E3C-4533-408C-B2F5-CD7023C3F794}"/>
    <cellStyle name="Normal 9 4 2 3 2 2 3" xfId="4261" xr:uid="{0607F241-77A8-4BF7-810B-0D0511FCE949}"/>
    <cellStyle name="Normal 9 4 2 3 2 2 3 2" xfId="4898" xr:uid="{8FBB0D1F-5B02-44EC-BC42-1CCAE24D0687}"/>
    <cellStyle name="Normal 9 4 2 3 2 2 4" xfId="4895" xr:uid="{2692C21A-5CC9-4D89-BB87-160A52FA826C}"/>
    <cellStyle name="Normal 9 4 2 3 2 3" xfId="3275" xr:uid="{CBE03242-94E7-4B7E-98A6-5C6786F3F8E8}"/>
    <cellStyle name="Normal 9 4 2 3 2 3 2" xfId="4262" xr:uid="{8A44F89A-3B3C-48EA-B3A2-9F0B18DA2975}"/>
    <cellStyle name="Normal 9 4 2 3 2 3 2 2" xfId="4900" xr:uid="{0C7E00F6-8375-4AC7-8B70-D0CC844D1109}"/>
    <cellStyle name="Normal 9 4 2 3 2 3 3" xfId="4899" xr:uid="{B00BE1FC-E178-44EA-BDD9-B8E213A0EDC7}"/>
    <cellStyle name="Normal 9 4 2 3 2 4" xfId="3276" xr:uid="{7A2D4CF0-59EA-4BD3-BF3C-80E26DD60997}"/>
    <cellStyle name="Normal 9 4 2 3 2 4 2" xfId="4901" xr:uid="{6290286E-EA23-4CB6-AAF3-BB7592ED3002}"/>
    <cellStyle name="Normal 9 4 2 3 2 5" xfId="4894" xr:uid="{5E5F9338-72E7-4CB1-8412-01397752B3CB}"/>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4" xr:uid="{1232B8DF-DB1F-46CA-A8B4-E7088330AD0E}"/>
    <cellStyle name="Normal 9 4 2 3 3 2 3" xfId="4903" xr:uid="{D7D9AE82-2A20-403A-9A6B-980DCB924089}"/>
    <cellStyle name="Normal 9 4 2 3 3 3" xfId="3279" xr:uid="{9E223C58-FA2B-4CCD-AE7E-FCA228E4AEA1}"/>
    <cellStyle name="Normal 9 4 2 3 3 3 2" xfId="4905" xr:uid="{B891CE34-0701-4E6E-83FC-013858226B3C}"/>
    <cellStyle name="Normal 9 4 2 3 3 4" xfId="3280" xr:uid="{197FA89D-5D27-44D3-9EE2-3454865B52CE}"/>
    <cellStyle name="Normal 9 4 2 3 3 4 2" xfId="4906" xr:uid="{AA9DC7E4-B96D-4AE7-BF38-19ACA998257F}"/>
    <cellStyle name="Normal 9 4 2 3 3 5" xfId="4902" xr:uid="{BBB0CDE7-0507-4215-AC2A-0A7CCBB9A828}"/>
    <cellStyle name="Normal 9 4 2 3 4" xfId="3281" xr:uid="{405028D6-DE97-49EE-89FD-D409E9D7036F}"/>
    <cellStyle name="Normal 9 4 2 3 4 2" xfId="4264" xr:uid="{00554F4C-7004-4708-8D91-18F0B6785796}"/>
    <cellStyle name="Normal 9 4 2 3 4 2 2" xfId="4908" xr:uid="{398F38AB-A269-4161-8A5B-96D5486F497D}"/>
    <cellStyle name="Normal 9 4 2 3 4 3" xfId="4907" xr:uid="{DAFC566E-321D-4E80-A7F8-37E060A01E6E}"/>
    <cellStyle name="Normal 9 4 2 3 5" xfId="3282" xr:uid="{84394252-C259-4D34-A02D-2D004787B738}"/>
    <cellStyle name="Normal 9 4 2 3 5 2" xfId="4909" xr:uid="{8AD47C09-5359-4622-B448-AF8A0BC8BFC4}"/>
    <cellStyle name="Normal 9 4 2 3 6" xfId="3283" xr:uid="{38AFB179-DC7B-4BC1-8888-4FD432B314F9}"/>
    <cellStyle name="Normal 9 4 2 3 6 2" xfId="4910" xr:uid="{AC43296B-15D1-469B-858B-1EA0B324F19F}"/>
    <cellStyle name="Normal 9 4 2 3 7" xfId="4893" xr:uid="{3F96256D-D96B-487C-A68D-BFDB4DEB2CC3}"/>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4" xr:uid="{A6D7E73E-7A5E-47F7-A997-EB6991007787}"/>
    <cellStyle name="Normal 9 4 2 4 2 2 3" xfId="4913" xr:uid="{35DF38F1-A77D-4AA3-AC65-ECC1175D67E7}"/>
    <cellStyle name="Normal 9 4 2 4 2 3" xfId="3287" xr:uid="{E3AE98BB-DD75-4315-B0C9-0F679AC5698E}"/>
    <cellStyle name="Normal 9 4 2 4 2 3 2" xfId="4915" xr:uid="{22C512A5-5C6C-4390-8BB4-69BC7BB98B39}"/>
    <cellStyle name="Normal 9 4 2 4 2 4" xfId="3288" xr:uid="{0AC6B1ED-35EA-4367-AE85-DF80C4B3E199}"/>
    <cellStyle name="Normal 9 4 2 4 2 4 2" xfId="4916" xr:uid="{7A531B57-5726-466C-9CCA-FC23608F2056}"/>
    <cellStyle name="Normal 9 4 2 4 2 5" xfId="4912" xr:uid="{65DCFACA-BDB8-4F8C-8805-B836201FC67A}"/>
    <cellStyle name="Normal 9 4 2 4 3" xfId="3289" xr:uid="{A44B777E-6AC5-4791-99BF-42DDD600632B}"/>
    <cellStyle name="Normal 9 4 2 4 3 2" xfId="4266" xr:uid="{D2029336-9CCE-4CA9-8103-9FC1C8178F0B}"/>
    <cellStyle name="Normal 9 4 2 4 3 2 2" xfId="4918" xr:uid="{40EC20CF-B87C-4E24-87BB-0AE09761945D}"/>
    <cellStyle name="Normal 9 4 2 4 3 3" xfId="4917" xr:uid="{22FC79E0-9BFC-43CC-8E6F-99B094851DA2}"/>
    <cellStyle name="Normal 9 4 2 4 4" xfId="3290" xr:uid="{A9DA3F86-AEC7-458D-9298-2246FA6692EF}"/>
    <cellStyle name="Normal 9 4 2 4 4 2" xfId="4919" xr:uid="{44A23F20-2DE7-4C12-9393-D6D1AE30022E}"/>
    <cellStyle name="Normal 9 4 2 4 5" xfId="3291" xr:uid="{FA6417BF-8184-4158-BD6A-D47AE292A287}"/>
    <cellStyle name="Normal 9 4 2 4 5 2" xfId="4920" xr:uid="{93BF03F6-7AA4-42CA-A8A8-EC7E04DE11FE}"/>
    <cellStyle name="Normal 9 4 2 4 6" xfId="4911" xr:uid="{98F7100B-B2D9-446E-A8E6-92D961013F75}"/>
    <cellStyle name="Normal 9 4 2 5" xfId="3292" xr:uid="{0C1713A2-D053-441D-B312-4F798DE25C16}"/>
    <cellStyle name="Normal 9 4 2 5 2" xfId="3293" xr:uid="{99C5AD22-1FB5-4689-9B71-19AA57A03F57}"/>
    <cellStyle name="Normal 9 4 2 5 2 2" xfId="4267" xr:uid="{35CCCE95-F365-43ED-8376-8675835B4050}"/>
    <cellStyle name="Normal 9 4 2 5 2 2 2" xfId="4923" xr:uid="{F96B7A4E-0246-4AF3-BB49-028605B044EC}"/>
    <cellStyle name="Normal 9 4 2 5 2 3" xfId="4922" xr:uid="{A5E764F6-D4FB-4F4F-AA0C-B9F4C86EF17A}"/>
    <cellStyle name="Normal 9 4 2 5 3" xfId="3294" xr:uid="{067D1B5F-FE91-4C7A-ACD6-76230F38B2AD}"/>
    <cellStyle name="Normal 9 4 2 5 3 2" xfId="4924" xr:uid="{94983DD9-50EE-4773-B419-0EC8FEE10315}"/>
    <cellStyle name="Normal 9 4 2 5 4" xfId="3295" xr:uid="{D179BD80-BFF0-4E30-89C7-6D56CD4C5D25}"/>
    <cellStyle name="Normal 9 4 2 5 4 2" xfId="4925" xr:uid="{77833576-4A7D-40CB-947A-CBE944DA611F}"/>
    <cellStyle name="Normal 9 4 2 5 5" xfId="4921" xr:uid="{9441528F-6227-4BF4-8223-63EC86BB85A6}"/>
    <cellStyle name="Normal 9 4 2 6" xfId="3296" xr:uid="{1DAC7353-709B-49D3-8B65-23A587E0B20D}"/>
    <cellStyle name="Normal 9 4 2 6 2" xfId="3297" xr:uid="{71E5A293-1C31-4A0F-B5F7-5E5C09A3BD7A}"/>
    <cellStyle name="Normal 9 4 2 6 2 2" xfId="4927" xr:uid="{667393B9-D6FD-43F1-BA1C-2496C7449A30}"/>
    <cellStyle name="Normal 9 4 2 6 3" xfId="3298" xr:uid="{64FD6CB9-9FD4-4175-B558-8E7DD6179450}"/>
    <cellStyle name="Normal 9 4 2 6 3 2" xfId="4928" xr:uid="{E129E3EE-A068-422D-B4EF-DF6D159BB249}"/>
    <cellStyle name="Normal 9 4 2 6 4" xfId="3299" xr:uid="{EA0B11F9-E1C2-450C-AE11-B731F69D0CC5}"/>
    <cellStyle name="Normal 9 4 2 6 4 2" xfId="4929" xr:uid="{DCDBB72E-A162-4669-9B30-DAB67FCE9D9C}"/>
    <cellStyle name="Normal 9 4 2 6 5" xfId="4926" xr:uid="{09A1C6AF-44D5-4F0E-BA33-9451592E2DD2}"/>
    <cellStyle name="Normal 9 4 2 7" xfId="3300" xr:uid="{E13DFDD5-370D-4FD1-AD53-0B0324E7A491}"/>
    <cellStyle name="Normal 9 4 2 7 2" xfId="4930" xr:uid="{73C1B95E-955C-4BEE-8C53-5F1B101F2C3B}"/>
    <cellStyle name="Normal 9 4 2 8" xfId="3301" xr:uid="{1C0B0F36-13D6-442D-A61A-D4040A6E776A}"/>
    <cellStyle name="Normal 9 4 2 8 2" xfId="4931" xr:uid="{0AF0C451-9A24-4853-9181-F9796D362D03}"/>
    <cellStyle name="Normal 9 4 2 9" xfId="3302" xr:uid="{C3D9E4B6-2B03-45A1-AA00-F4F4BCCAFCBE}"/>
    <cellStyle name="Normal 9 4 2 9 2" xfId="4932" xr:uid="{16D8F683-E0D2-414A-80EB-262E9B8CC91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671" xr:uid="{A8E75E7D-087F-418C-A650-2CF43FF3851E}"/>
    <cellStyle name="Normal 9 4 3 2 2 2 2 2 2" xfId="5308" xr:uid="{DB30031F-6FDF-42A3-8D63-090C190B7595}"/>
    <cellStyle name="Normal 9 4 3 2 2 2 2 2 3" xfId="4937" xr:uid="{FEFA03D6-413B-4260-A847-1749A8832AE5}"/>
    <cellStyle name="Normal 9 4 3 2 2 2 3" xfId="4672" xr:uid="{FA5648E9-810F-4E40-A187-F2CBB1FDD196}"/>
    <cellStyle name="Normal 9 4 3 2 2 2 3 2" xfId="5309" xr:uid="{A3F8E64A-1B43-432D-8886-1FD0EA318B33}"/>
    <cellStyle name="Normal 9 4 3 2 2 2 3 3" xfId="4936" xr:uid="{6306C39B-C2C6-4322-A42F-36271BE5B9AA}"/>
    <cellStyle name="Normal 9 4 3 2 2 3" xfId="3307" xr:uid="{4ADDB9A7-51F1-4FD9-A65F-736E15509087}"/>
    <cellStyle name="Normal 9 4 3 2 2 3 2" xfId="4673" xr:uid="{BC5B546A-7DB8-479F-A166-E729AB58D206}"/>
    <cellStyle name="Normal 9 4 3 2 2 3 2 2" xfId="5310" xr:uid="{324629D5-3AA2-4460-BB58-DC8DCC76AF7C}"/>
    <cellStyle name="Normal 9 4 3 2 2 3 2 3" xfId="4938" xr:uid="{EFB5AFF1-460C-4E10-A2E0-10D4EADDB548}"/>
    <cellStyle name="Normal 9 4 3 2 2 4" xfId="3308" xr:uid="{D3E4BA05-1A0E-406D-BBB6-BD8890B8DC2F}"/>
    <cellStyle name="Normal 9 4 3 2 2 4 2" xfId="4939" xr:uid="{B824EC2C-F04D-4443-A0B1-7808B18ADC8D}"/>
    <cellStyle name="Normal 9 4 3 2 2 5" xfId="4935" xr:uid="{5418CD5D-4B17-4F7B-BDD7-98A35B3C66F3}"/>
    <cellStyle name="Normal 9 4 3 2 3" xfId="3309" xr:uid="{CA4BC9F6-BA96-410E-BCD1-C0A0D1BA128F}"/>
    <cellStyle name="Normal 9 4 3 2 3 2" xfId="3310" xr:uid="{90E5B38E-9D86-4816-BD30-0571144EE82C}"/>
    <cellStyle name="Normal 9 4 3 2 3 2 2" xfId="4674" xr:uid="{32713116-BA3C-4C4F-B6C1-E903C50A33CA}"/>
    <cellStyle name="Normal 9 4 3 2 3 2 2 2" xfId="5311" xr:uid="{4C593B12-9450-49BB-A3EE-E0340297A425}"/>
    <cellStyle name="Normal 9 4 3 2 3 2 2 3" xfId="4941" xr:uid="{E429EE67-8E9F-4FB3-9D28-CB93DDCC8547}"/>
    <cellStyle name="Normal 9 4 3 2 3 3" xfId="3311" xr:uid="{064E8FEE-C9CB-45B8-BA52-65052E7B6982}"/>
    <cellStyle name="Normal 9 4 3 2 3 3 2" xfId="4942" xr:uid="{6FF10F94-6E9D-4AB6-9D78-1A01288751CD}"/>
    <cellStyle name="Normal 9 4 3 2 3 4" xfId="3312" xr:uid="{EEA0955D-BACC-4911-A672-9AEF3EED9931}"/>
    <cellStyle name="Normal 9 4 3 2 3 4 2" xfId="4943" xr:uid="{FDC713AD-62B0-4BF0-A3DC-1E46A442CE85}"/>
    <cellStyle name="Normal 9 4 3 2 3 5" xfId="4940" xr:uid="{B99B5D60-F942-4CC7-B5D5-29D3AFDAD76C}"/>
    <cellStyle name="Normal 9 4 3 2 4" xfId="3313" xr:uid="{344C8B34-E29C-4C39-B694-F63BB8C7EB31}"/>
    <cellStyle name="Normal 9 4 3 2 4 2" xfId="4675" xr:uid="{72D36429-6D0D-4F30-BA05-CA0AE3AFF092}"/>
    <cellStyle name="Normal 9 4 3 2 4 2 2" xfId="5312" xr:uid="{BBF54C00-0050-4462-AEEE-BB3675FD4B1D}"/>
    <cellStyle name="Normal 9 4 3 2 4 2 3" xfId="4944" xr:uid="{1CD35C83-270B-43BF-ACE9-924265216EE5}"/>
    <cellStyle name="Normal 9 4 3 2 5" xfId="3314" xr:uid="{B396DC6E-D666-4A99-8AF7-042F16349E0F}"/>
    <cellStyle name="Normal 9 4 3 2 5 2" xfId="4945" xr:uid="{BCEB3393-0B3A-4424-89BB-C795CBBFB213}"/>
    <cellStyle name="Normal 9 4 3 2 6" xfId="3315" xr:uid="{95BFDD2C-610D-4518-A7D2-0AAB3D54845A}"/>
    <cellStyle name="Normal 9 4 3 2 6 2" xfId="4946" xr:uid="{DEEB925F-9B05-480E-BC45-2C8DCBEAC97E}"/>
    <cellStyle name="Normal 9 4 3 2 7" xfId="4934" xr:uid="{4F42BC0A-D54A-4AB6-B3FD-4CD64BC84097}"/>
    <cellStyle name="Normal 9 4 3 3" xfId="3316" xr:uid="{EBFA79C8-3207-4983-B907-6456C11812A0}"/>
    <cellStyle name="Normal 9 4 3 3 2" xfId="3317" xr:uid="{E70D77EF-AE0D-49EA-9CCD-2DB5F086B966}"/>
    <cellStyle name="Normal 9 4 3 3 2 2" xfId="3318" xr:uid="{EB11A06C-E323-4159-AFB4-D894FCA63B3B}"/>
    <cellStyle name="Normal 9 4 3 3 2 2 2" xfId="4676" xr:uid="{4DF34B39-6615-4677-9EE2-B3A2FA5B4186}"/>
    <cellStyle name="Normal 9 4 3 3 2 2 2 2" xfId="5313" xr:uid="{072B7BC6-74A2-498B-A675-875A72DC2265}"/>
    <cellStyle name="Normal 9 4 3 3 2 2 2 3" xfId="4949" xr:uid="{5A23BBE2-7C71-420D-835F-51EEC94E9A82}"/>
    <cellStyle name="Normal 9 4 3 3 2 3" xfId="3319" xr:uid="{3F59424C-D3B6-45FE-B89D-7EDE40361070}"/>
    <cellStyle name="Normal 9 4 3 3 2 3 2" xfId="4950" xr:uid="{2CD0CA02-9874-4EA4-8393-6C34B963CC4D}"/>
    <cellStyle name="Normal 9 4 3 3 2 4" xfId="3320" xr:uid="{48A5DF37-2615-429B-BD21-24556A1C7883}"/>
    <cellStyle name="Normal 9 4 3 3 2 4 2" xfId="4951" xr:uid="{52524DC9-C508-4FCE-A8B5-495178285D56}"/>
    <cellStyle name="Normal 9 4 3 3 2 5" xfId="4948" xr:uid="{14A61335-E1D7-4D23-A3A1-E89F27892801}"/>
    <cellStyle name="Normal 9 4 3 3 3" xfId="3321" xr:uid="{F69E8439-E7AD-4972-B5EA-2B113EF9C687}"/>
    <cellStyle name="Normal 9 4 3 3 3 2" xfId="4677" xr:uid="{881B2D48-322B-468B-BE4F-168D69B05547}"/>
    <cellStyle name="Normal 9 4 3 3 3 2 2" xfId="5314" xr:uid="{D6B671EF-75AB-4D94-B6EB-5F5CC051AE06}"/>
    <cellStyle name="Normal 9 4 3 3 3 2 3" xfId="4952" xr:uid="{310F681B-CF2B-48CA-9CDB-F9C4ED051E3C}"/>
    <cellStyle name="Normal 9 4 3 3 4" xfId="3322" xr:uid="{594FA0F0-1EBC-40A2-A283-7773F7A50C49}"/>
    <cellStyle name="Normal 9 4 3 3 4 2" xfId="4953" xr:uid="{5A1A9624-1292-4F07-A65C-FCFC858D26A8}"/>
    <cellStyle name="Normal 9 4 3 3 5" xfId="3323" xr:uid="{59FC1A7C-DCAB-4371-99F2-E61E4493D66E}"/>
    <cellStyle name="Normal 9 4 3 3 5 2" xfId="4954" xr:uid="{B00F09BA-CF68-4477-97E3-8A04BB7C8CAC}"/>
    <cellStyle name="Normal 9 4 3 3 6" xfId="4947" xr:uid="{03C62E04-AB4D-47CB-8B42-9B590633DDA5}"/>
    <cellStyle name="Normal 9 4 3 4" xfId="3324" xr:uid="{1D14D6A6-D9A5-4F49-AE1A-2BDE0BB07489}"/>
    <cellStyle name="Normal 9 4 3 4 2" xfId="3325" xr:uid="{861C6EC5-67B8-4CE4-8568-946F20207D54}"/>
    <cellStyle name="Normal 9 4 3 4 2 2" xfId="4678" xr:uid="{1FEC97CD-649E-47D8-BFF3-59A058961FC8}"/>
    <cellStyle name="Normal 9 4 3 4 2 2 2" xfId="5315" xr:uid="{C422B85F-4738-4053-B15A-941172723CB0}"/>
    <cellStyle name="Normal 9 4 3 4 2 2 3" xfId="4956" xr:uid="{C8F0F270-7F73-4B3A-BC91-184E06EB4B60}"/>
    <cellStyle name="Normal 9 4 3 4 3" xfId="3326" xr:uid="{6A8931BA-6039-4586-9175-711803C61AFA}"/>
    <cellStyle name="Normal 9 4 3 4 3 2" xfId="4957" xr:uid="{8570B3AD-3033-4C00-AF5C-D2C21FC6D414}"/>
    <cellStyle name="Normal 9 4 3 4 4" xfId="3327" xr:uid="{5177A1FC-9064-49EE-B1E7-71AFAC23DCB1}"/>
    <cellStyle name="Normal 9 4 3 4 4 2" xfId="4958" xr:uid="{70FF54D6-D826-437A-8A28-80B72D15A23A}"/>
    <cellStyle name="Normal 9 4 3 4 5" xfId="4955" xr:uid="{3C44BD52-2583-4C94-9E1B-B008CC10A17B}"/>
    <cellStyle name="Normal 9 4 3 5" xfId="3328" xr:uid="{EAA18D6F-CF5E-4329-BE07-CC6FB5867A42}"/>
    <cellStyle name="Normal 9 4 3 5 2" xfId="3329" xr:uid="{AEE717E7-5FB7-47BB-914E-965B694A9BE6}"/>
    <cellStyle name="Normal 9 4 3 5 2 2" xfId="4960" xr:uid="{E65238EB-B921-48D1-B907-EBF5F1BB0CC5}"/>
    <cellStyle name="Normal 9 4 3 5 3" xfId="3330" xr:uid="{309EB612-A66C-41A6-9B42-F3B5FBE7F965}"/>
    <cellStyle name="Normal 9 4 3 5 3 2" xfId="4961" xr:uid="{AFBAD846-189C-453B-A00E-514EC5A1CD5D}"/>
    <cellStyle name="Normal 9 4 3 5 4" xfId="3331" xr:uid="{BBA4CA9B-41FA-4868-8778-2637AB3914F3}"/>
    <cellStyle name="Normal 9 4 3 5 4 2" xfId="4962" xr:uid="{B27CE204-C8BF-4C0B-A1ED-6E580C53B19F}"/>
    <cellStyle name="Normal 9 4 3 5 5" xfId="4959" xr:uid="{616403EB-4E9E-4AA5-B078-C6C644BAF806}"/>
    <cellStyle name="Normal 9 4 3 6" xfId="3332" xr:uid="{3C526666-DEAE-4D30-B048-59C47DCD7FE9}"/>
    <cellStyle name="Normal 9 4 3 6 2" xfId="4963" xr:uid="{7DFF1DA3-D845-46EA-AC3F-60DE4B002BD9}"/>
    <cellStyle name="Normal 9 4 3 7" xfId="3333" xr:uid="{7DAFB9D4-CFC2-4E05-B9AC-01EF635CC289}"/>
    <cellStyle name="Normal 9 4 3 7 2" xfId="4964" xr:uid="{30F22686-7499-49AC-BD17-B38DAD2DF718}"/>
    <cellStyle name="Normal 9 4 3 8" xfId="3334" xr:uid="{7939BE01-A9E2-4158-AFDD-4F988986584D}"/>
    <cellStyle name="Normal 9 4 3 8 2" xfId="4965" xr:uid="{151556F3-06C0-4ECB-8D96-912633572993}"/>
    <cellStyle name="Normal 9 4 3 9" xfId="4933" xr:uid="{FC21CB69-03CC-413E-A137-6811B8976FF2}"/>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0" xr:uid="{0086713A-52C2-4EC5-96D6-077D2B1C0C77}"/>
    <cellStyle name="Normal 9 4 4 2 2 2 3" xfId="4969" xr:uid="{93FF858B-18F5-43EB-B169-F5594B2F0BD2}"/>
    <cellStyle name="Normal 9 4 4 2 2 3" xfId="3339" xr:uid="{F2BC5E1C-236F-4DF0-B5A0-E9893DA1A44E}"/>
    <cellStyle name="Normal 9 4 4 2 2 3 2" xfId="4971" xr:uid="{6DDFECAC-3B96-4B35-AC33-F4712C72C467}"/>
    <cellStyle name="Normal 9 4 4 2 2 4" xfId="3340" xr:uid="{176A785C-D33E-4AFB-8D80-48F238E03C59}"/>
    <cellStyle name="Normal 9 4 4 2 2 4 2" xfId="4972" xr:uid="{D686054F-9D89-4872-B321-45E4EAD707CF}"/>
    <cellStyle name="Normal 9 4 4 2 2 5" xfId="4968" xr:uid="{A8D0C0ED-A6C2-44BF-9659-C5A20DA3CE61}"/>
    <cellStyle name="Normal 9 4 4 2 3" xfId="3341" xr:uid="{E172A68A-FC91-4A42-AF7E-3205E201C702}"/>
    <cellStyle name="Normal 9 4 4 2 3 2" xfId="4270" xr:uid="{DCA1F11B-ACE5-494D-879C-DE939022DCC8}"/>
    <cellStyle name="Normal 9 4 4 2 3 2 2" xfId="4974" xr:uid="{C835E4BA-BCA2-4DC6-BE07-B77756E4E7A1}"/>
    <cellStyle name="Normal 9 4 4 2 3 3" xfId="4973" xr:uid="{4D8878FF-06FE-4CD4-9A4D-B23FEC627879}"/>
    <cellStyle name="Normal 9 4 4 2 4" xfId="3342" xr:uid="{7CBA1EAF-AA82-442B-9580-D29303BED4DF}"/>
    <cellStyle name="Normal 9 4 4 2 4 2" xfId="4975" xr:uid="{B1419DD4-B2C8-4960-80B9-161C5258F43E}"/>
    <cellStyle name="Normal 9 4 4 2 5" xfId="3343" xr:uid="{5DC6D96A-334E-4F39-8DBF-53789FF62706}"/>
    <cellStyle name="Normal 9 4 4 2 5 2" xfId="4976" xr:uid="{2B5B1C3B-C3FF-4602-8968-89D2BFA2639B}"/>
    <cellStyle name="Normal 9 4 4 2 6" xfId="4967" xr:uid="{7B3E2ECA-D9DF-4F77-B885-7C40AEE66B91}"/>
    <cellStyle name="Normal 9 4 4 3" xfId="3344" xr:uid="{F176BD09-C70A-4F42-85B4-A37CC755B944}"/>
    <cellStyle name="Normal 9 4 4 3 2" xfId="3345" xr:uid="{CB2307C1-81BA-49A0-8BF2-019232C3434E}"/>
    <cellStyle name="Normal 9 4 4 3 2 2" xfId="4271" xr:uid="{9C0FC11A-3B3D-40FB-A8AF-06BAEA63D59C}"/>
    <cellStyle name="Normal 9 4 4 3 2 2 2" xfId="4979" xr:uid="{0DE89667-16B3-48D1-AF18-1C40EE3B77DE}"/>
    <cellStyle name="Normal 9 4 4 3 2 3" xfId="4978" xr:uid="{F996E529-871A-48EE-8469-9671735958C2}"/>
    <cellStyle name="Normal 9 4 4 3 3" xfId="3346" xr:uid="{35C123AC-6338-4F2E-8858-C5B061137347}"/>
    <cellStyle name="Normal 9 4 4 3 3 2" xfId="4980" xr:uid="{2B1BBAD2-EA92-48C1-8D20-6DB91500F5BE}"/>
    <cellStyle name="Normal 9 4 4 3 4" xfId="3347" xr:uid="{B0361F0F-EACE-435C-9B84-2472D40451F4}"/>
    <cellStyle name="Normal 9 4 4 3 4 2" xfId="4981" xr:uid="{3413F7EE-EF91-48EB-89B4-2FD7A584ED35}"/>
    <cellStyle name="Normal 9 4 4 3 5" xfId="4977" xr:uid="{FE0E16EE-BCB5-4430-A6AE-ED81C96BA8AC}"/>
    <cellStyle name="Normal 9 4 4 4" xfId="3348" xr:uid="{246C9B45-B9FE-46DA-B142-538BB2A8F0C2}"/>
    <cellStyle name="Normal 9 4 4 4 2" xfId="3349" xr:uid="{FE84B94E-06F3-4563-BA9D-6373A4E0C50B}"/>
    <cellStyle name="Normal 9 4 4 4 2 2" xfId="4983" xr:uid="{DD8B4CC9-1445-4A35-A799-927DC3C21055}"/>
    <cellStyle name="Normal 9 4 4 4 3" xfId="3350" xr:uid="{F23A73BB-F41C-4855-B02E-7439238C00F1}"/>
    <cellStyle name="Normal 9 4 4 4 3 2" xfId="4984" xr:uid="{697AC0FC-DF94-4CB2-B029-7968307F0C3A}"/>
    <cellStyle name="Normal 9 4 4 4 4" xfId="3351" xr:uid="{AB17A856-6FDA-4F8F-9971-3621A26391B8}"/>
    <cellStyle name="Normal 9 4 4 4 4 2" xfId="4985" xr:uid="{0C8C0F13-9A35-4F53-99BA-D5E486A52F02}"/>
    <cellStyle name="Normal 9 4 4 4 5" xfId="4982" xr:uid="{1EB35604-E48E-43A8-8889-46F43509B70C}"/>
    <cellStyle name="Normal 9 4 4 5" xfId="3352" xr:uid="{8C7C2C56-75F7-428B-AB8E-02DCC477EFE2}"/>
    <cellStyle name="Normal 9 4 4 5 2" xfId="4986" xr:uid="{EF6C5151-3AF4-4D2D-B078-7E4BF8ABA238}"/>
    <cellStyle name="Normal 9 4 4 6" xfId="3353" xr:uid="{5193350F-6B3A-4598-A956-09644AEA15E6}"/>
    <cellStyle name="Normal 9 4 4 6 2" xfId="4987" xr:uid="{79911E14-B2E5-4DB6-A004-EF5C7EB94731}"/>
    <cellStyle name="Normal 9 4 4 7" xfId="3354" xr:uid="{57B1604D-9E46-45D2-A16C-78E04524CBB0}"/>
    <cellStyle name="Normal 9 4 4 7 2" xfId="4988" xr:uid="{DDD181C8-D701-44CF-823D-AF96E427B031}"/>
    <cellStyle name="Normal 9 4 4 8" xfId="4966" xr:uid="{E10ACDDF-0801-4FDD-9679-7522719E5E64}"/>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2" xr:uid="{67654AEF-8479-4E62-A40E-82EB33425372}"/>
    <cellStyle name="Normal 9 4 5 2 2 3" xfId="4991" xr:uid="{FC12AE10-0161-4011-A68C-CBEAEF3A4D8D}"/>
    <cellStyle name="Normal 9 4 5 2 3" xfId="3358" xr:uid="{A9181C42-526A-436E-8E75-FBCD165F4CAC}"/>
    <cellStyle name="Normal 9 4 5 2 3 2" xfId="4993" xr:uid="{2C40786C-6813-41D4-8005-01051FEF8383}"/>
    <cellStyle name="Normal 9 4 5 2 4" xfId="3359" xr:uid="{7119D50E-45F5-4A67-9606-AC1A169684A0}"/>
    <cellStyle name="Normal 9 4 5 2 4 2" xfId="4994" xr:uid="{C10BBA85-3F7D-4EBB-82CD-720A9E624CC9}"/>
    <cellStyle name="Normal 9 4 5 2 5" xfId="4990" xr:uid="{4E2C68B0-646B-45D7-B356-A0E96AEBC058}"/>
    <cellStyle name="Normal 9 4 5 3" xfId="3360" xr:uid="{1681A790-9EBA-4506-8A43-B43A3034D687}"/>
    <cellStyle name="Normal 9 4 5 3 2" xfId="3361" xr:uid="{85AE87C8-8234-4A20-B4E1-EA40A5B9A7AF}"/>
    <cellStyle name="Normal 9 4 5 3 2 2" xfId="4996" xr:uid="{1C1AAB6B-5078-419B-B408-821FEFB71C51}"/>
    <cellStyle name="Normal 9 4 5 3 3" xfId="3362" xr:uid="{9A123939-0211-407B-8D2F-22037808C09E}"/>
    <cellStyle name="Normal 9 4 5 3 3 2" xfId="4997" xr:uid="{131AEBE8-4011-49FC-B8E8-32621259A600}"/>
    <cellStyle name="Normal 9 4 5 3 4" xfId="3363" xr:uid="{9A2F5634-D7FE-44D6-8F71-C057815A150C}"/>
    <cellStyle name="Normal 9 4 5 3 4 2" xfId="4998" xr:uid="{92472D9F-A838-4630-8059-1899D70C455A}"/>
    <cellStyle name="Normal 9 4 5 3 5" xfId="4995" xr:uid="{80A10007-3655-4F64-BC2E-FFF6F134A88A}"/>
    <cellStyle name="Normal 9 4 5 4" xfId="3364" xr:uid="{6B75A936-EC08-49D5-BA11-B1BCB5220241}"/>
    <cellStyle name="Normal 9 4 5 4 2" xfId="4999" xr:uid="{2A87088B-4659-4492-896B-48E858274E56}"/>
    <cellStyle name="Normal 9 4 5 5" xfId="3365" xr:uid="{38B70BDB-0B96-45E0-9FF8-ADDEF1E4954F}"/>
    <cellStyle name="Normal 9 4 5 5 2" xfId="5000" xr:uid="{03225358-F31B-4DDB-903C-0BBE1904B8B7}"/>
    <cellStyle name="Normal 9 4 5 6" xfId="3366" xr:uid="{F66A14E7-5AD0-45A6-974E-E9644DA86063}"/>
    <cellStyle name="Normal 9 4 5 6 2" xfId="5001" xr:uid="{EC8BF3F6-DEA9-4F42-9E01-42E3FEE68B37}"/>
    <cellStyle name="Normal 9 4 5 7" xfId="4989" xr:uid="{F1BBC10A-24C8-4EEA-AC71-D80410B5C279}"/>
    <cellStyle name="Normal 9 4 6" xfId="3367" xr:uid="{E7F56057-C513-4F97-8750-AA2A797D760D}"/>
    <cellStyle name="Normal 9 4 6 2" xfId="3368" xr:uid="{C824A835-A632-49A2-B7FA-421DA2A8328C}"/>
    <cellStyle name="Normal 9 4 6 2 2" xfId="3369" xr:uid="{05CFF8DF-9C94-42D7-9967-64777F437F62}"/>
    <cellStyle name="Normal 9 4 6 2 2 2" xfId="5004" xr:uid="{08BA37F4-13F9-42A7-BE3B-A26C1BC430D2}"/>
    <cellStyle name="Normal 9 4 6 2 3" xfId="3370" xr:uid="{B9B2F073-3674-4A58-BDCB-D497BE06C7CB}"/>
    <cellStyle name="Normal 9 4 6 2 3 2" xfId="5005" xr:uid="{D5423981-4DB3-46BF-A559-37B9001B2AAB}"/>
    <cellStyle name="Normal 9 4 6 2 4" xfId="3371" xr:uid="{21CCCBDF-ADF5-4466-B7EC-3DC83F795255}"/>
    <cellStyle name="Normal 9 4 6 2 4 2" xfId="5006" xr:uid="{5667167E-7920-44FE-B0A0-F79519133D66}"/>
    <cellStyle name="Normal 9 4 6 2 5" xfId="5003" xr:uid="{29AD3035-9E07-483B-90CB-810A1EFB6688}"/>
    <cellStyle name="Normal 9 4 6 3" xfId="3372" xr:uid="{774E7C03-C32A-4AA1-ABFD-DC217A4560FB}"/>
    <cellStyle name="Normal 9 4 6 3 2" xfId="5007" xr:uid="{A057A480-59B1-4A21-AA15-2740328F8C02}"/>
    <cellStyle name="Normal 9 4 6 4" xfId="3373" xr:uid="{676E85D0-420E-496D-8EEC-44815FF4FFDE}"/>
    <cellStyle name="Normal 9 4 6 4 2" xfId="5008" xr:uid="{E2780105-FD75-4B99-9FB1-E5B70662563A}"/>
    <cellStyle name="Normal 9 4 6 5" xfId="3374" xr:uid="{C0AC2F75-1C62-4956-8E93-52A2737DA412}"/>
    <cellStyle name="Normal 9 4 6 5 2" xfId="5009" xr:uid="{D6B922FF-9C9C-400D-8E93-18B4535EBD0F}"/>
    <cellStyle name="Normal 9 4 6 6" xfId="5002" xr:uid="{084C1677-304B-4110-8B10-C66ED71C2AA8}"/>
    <cellStyle name="Normal 9 4 7" xfId="3375" xr:uid="{B9A82B1A-4FA8-4F2D-A265-3D52642448CA}"/>
    <cellStyle name="Normal 9 4 7 2" xfId="3376" xr:uid="{58A3934B-49F3-436B-8AE2-BEE65B0C73CA}"/>
    <cellStyle name="Normal 9 4 7 2 2" xfId="5011" xr:uid="{A8B3DBEF-47C2-4B02-B02C-8E6676E5AD81}"/>
    <cellStyle name="Normal 9 4 7 3" xfId="3377" xr:uid="{73D1C707-FD14-4CFE-BDBA-88D3D4EB6BE6}"/>
    <cellStyle name="Normal 9 4 7 3 2" xfId="5012" xr:uid="{F028D201-629C-4A15-BC21-7C6CE72AFB52}"/>
    <cellStyle name="Normal 9 4 7 4" xfId="3378" xr:uid="{AA1130DB-B44C-47F8-9919-3DDC542828C2}"/>
    <cellStyle name="Normal 9 4 7 4 2" xfId="5013" xr:uid="{50A47EA2-8201-4551-ADB8-B63018D9392A}"/>
    <cellStyle name="Normal 9 4 7 5" xfId="5010" xr:uid="{DA72D988-6A65-4F47-8C1F-B4762BE876AA}"/>
    <cellStyle name="Normal 9 4 8" xfId="3379" xr:uid="{B53566DA-3B18-4602-8F46-E703BA4FAB76}"/>
    <cellStyle name="Normal 9 4 8 2" xfId="3380" xr:uid="{26F9865F-A36B-4840-A478-2EA0B06FD045}"/>
    <cellStyle name="Normal 9 4 8 2 2" xfId="5015" xr:uid="{1B029D52-57E1-4F2C-9449-080BCADF34CC}"/>
    <cellStyle name="Normal 9 4 8 3" xfId="3381" xr:uid="{08DD8273-FC96-4545-A0BC-675382679268}"/>
    <cellStyle name="Normal 9 4 8 3 2" xfId="5016" xr:uid="{AD8073CE-FFC6-41E8-8D46-09A16E8AFFB5}"/>
    <cellStyle name="Normal 9 4 8 4" xfId="3382" xr:uid="{6DBCA796-C196-47F1-ADB7-35E157FE9462}"/>
    <cellStyle name="Normal 9 4 8 4 2" xfId="5017" xr:uid="{890FF57A-C3C5-41D1-B750-E39B8D9D9711}"/>
    <cellStyle name="Normal 9 4 8 5" xfId="5014" xr:uid="{5C2E9EBA-32D7-4D05-8659-B1DA9086B329}"/>
    <cellStyle name="Normal 9 4 9" xfId="3383" xr:uid="{81C4CC43-2FC3-4D83-BD4D-56D3784BE8A2}"/>
    <cellStyle name="Normal 9 4 9 2" xfId="5018" xr:uid="{B9C786C7-DE03-4D1C-9FB5-28AA5E1E68F3}"/>
    <cellStyle name="Normal 9 5" xfId="3384" xr:uid="{162DD1C9-CF39-43D1-B701-941E0D7B741C}"/>
    <cellStyle name="Normal 9 5 10" xfId="3385" xr:uid="{CD2EAA02-3830-4B40-95E3-FFE1DA57D2AA}"/>
    <cellStyle name="Normal 9 5 10 2" xfId="5020" xr:uid="{E9A920B9-54AB-4B04-96FB-040D255837DC}"/>
    <cellStyle name="Normal 9 5 11" xfId="3386" xr:uid="{297179A6-FC7F-4688-A4A3-0E4165EF37BE}"/>
    <cellStyle name="Normal 9 5 11 2" xfId="5021" xr:uid="{56A73280-2101-48CA-8CBC-431301604BE3}"/>
    <cellStyle name="Normal 9 5 12" xfId="5019" xr:uid="{020E3D71-AE3D-405D-B8BA-33FF308ECC35}"/>
    <cellStyle name="Normal 9 5 2" xfId="3387" xr:uid="{E760C631-9DFC-4E03-84C8-A2334EC4EF52}"/>
    <cellStyle name="Normal 9 5 2 10" xfId="5022" xr:uid="{B7F7456F-999B-4206-AD3A-63C219D64800}"/>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6" xr:uid="{5BA5CB97-1439-44D8-A366-FFF1D458A903}"/>
    <cellStyle name="Normal 9 5 2 2 2 2 3" xfId="3392" xr:uid="{30339FF8-31FD-4725-8829-01315D8F9923}"/>
    <cellStyle name="Normal 9 5 2 2 2 2 3 2" xfId="5027" xr:uid="{3E029B75-D2D1-40BE-820A-9F985F9F5328}"/>
    <cellStyle name="Normal 9 5 2 2 2 2 4" xfId="3393" xr:uid="{0CAF430F-5430-490D-83A4-66F768B1E66F}"/>
    <cellStyle name="Normal 9 5 2 2 2 2 4 2" xfId="5028" xr:uid="{031E4520-2DCA-431A-A3D3-5C3544F3324A}"/>
    <cellStyle name="Normal 9 5 2 2 2 2 5" xfId="5025" xr:uid="{5F0EB3E5-C3BD-4411-BD13-2124F6B77C62}"/>
    <cellStyle name="Normal 9 5 2 2 2 3" xfId="3394" xr:uid="{D6B5B136-B59D-4DE7-8630-15726D8E02D3}"/>
    <cellStyle name="Normal 9 5 2 2 2 3 2" xfId="3395" xr:uid="{83B56B00-786B-446D-97A0-C4B462BFB55D}"/>
    <cellStyle name="Normal 9 5 2 2 2 3 2 2" xfId="5030" xr:uid="{B90A2137-EA2C-422E-B7A9-FC24468C9B1D}"/>
    <cellStyle name="Normal 9 5 2 2 2 3 3" xfId="3396" xr:uid="{E5C1012E-759D-4537-A361-4F5752CDE4FD}"/>
    <cellStyle name="Normal 9 5 2 2 2 3 3 2" xfId="5031" xr:uid="{21434A7D-EA0E-4F99-B7B6-9C00374846C8}"/>
    <cellStyle name="Normal 9 5 2 2 2 3 4" xfId="3397" xr:uid="{59B7DF1B-F9CE-4003-B40C-23076EC22110}"/>
    <cellStyle name="Normal 9 5 2 2 2 3 4 2" xfId="5032" xr:uid="{20ABC3D0-D939-4EDA-B485-6F1B0DAE8945}"/>
    <cellStyle name="Normal 9 5 2 2 2 3 5" xfId="5029" xr:uid="{B3D004DE-73FC-4650-B9AA-BF7F9AFEC1A9}"/>
    <cellStyle name="Normal 9 5 2 2 2 4" xfId="3398" xr:uid="{E7A426EF-0652-470B-9BB3-DDE4DDA635A2}"/>
    <cellStyle name="Normal 9 5 2 2 2 4 2" xfId="5033" xr:uid="{B911272A-4248-44D2-B45E-2C55FD9DDCAA}"/>
    <cellStyle name="Normal 9 5 2 2 2 5" xfId="3399" xr:uid="{DC390AB0-5828-42D2-9326-18BA8C15B1AD}"/>
    <cellStyle name="Normal 9 5 2 2 2 5 2" xfId="5034" xr:uid="{97634FC4-F302-4422-9D80-500FFA63D979}"/>
    <cellStyle name="Normal 9 5 2 2 2 6" xfId="3400" xr:uid="{E8D92707-B646-4209-9E73-BC02288BFE60}"/>
    <cellStyle name="Normal 9 5 2 2 2 6 2" xfId="5035" xr:uid="{504EEAB8-29C2-40B6-8C51-ECA1EB813E0E}"/>
    <cellStyle name="Normal 9 5 2 2 2 7" xfId="5024" xr:uid="{E9A558A1-A052-439B-B904-E91696F56588}"/>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38" xr:uid="{7EA13BDB-5182-41A4-B9BC-834BC11DB043}"/>
    <cellStyle name="Normal 9 5 2 2 3 2 3" xfId="3404" xr:uid="{B168C2E0-4272-4EAC-AE7C-CFB1C3024B03}"/>
    <cellStyle name="Normal 9 5 2 2 3 2 3 2" xfId="5039" xr:uid="{E2BAC9E3-50B1-4CC1-83F1-88F5E88CFFA7}"/>
    <cellStyle name="Normal 9 5 2 2 3 2 4" xfId="3405" xr:uid="{F59CEC88-A15D-454C-BE58-4D30AEC654EA}"/>
    <cellStyle name="Normal 9 5 2 2 3 2 4 2" xfId="5040" xr:uid="{4D1AAB1B-060F-4723-B5AB-BC340B826A78}"/>
    <cellStyle name="Normal 9 5 2 2 3 2 5" xfId="5037" xr:uid="{A08A50BA-915B-4248-920C-798042723C28}"/>
    <cellStyle name="Normal 9 5 2 2 3 3" xfId="3406" xr:uid="{FB833496-27C7-4B52-96AA-79D89C226A72}"/>
    <cellStyle name="Normal 9 5 2 2 3 3 2" xfId="5041" xr:uid="{336E5F3D-35B0-42BE-A726-F150FF7C09A2}"/>
    <cellStyle name="Normal 9 5 2 2 3 4" xfId="3407" xr:uid="{3414839B-4F52-419A-A941-48DC07A9DBDA}"/>
    <cellStyle name="Normal 9 5 2 2 3 4 2" xfId="5042" xr:uid="{B5E95A1A-957F-49E5-B2F4-A42CF7C40378}"/>
    <cellStyle name="Normal 9 5 2 2 3 5" xfId="3408" xr:uid="{C2AC94E5-E335-4DDB-B7A3-40773E2D1BBB}"/>
    <cellStyle name="Normal 9 5 2 2 3 5 2" xfId="5043" xr:uid="{2963D95C-73AC-488B-95BD-ECC0AA5C4811}"/>
    <cellStyle name="Normal 9 5 2 2 3 6" xfId="5036" xr:uid="{E17AC7F3-D7F6-4451-AD50-613F67439826}"/>
    <cellStyle name="Normal 9 5 2 2 4" xfId="3409" xr:uid="{2AC06623-86C9-4B84-8A08-D731D8BC2EC1}"/>
    <cellStyle name="Normal 9 5 2 2 4 2" xfId="3410" xr:uid="{237A3A16-BBD2-453C-9440-31C4CBBF848C}"/>
    <cellStyle name="Normal 9 5 2 2 4 2 2" xfId="5045" xr:uid="{A1D629D3-82CB-44D6-84E7-99F3BBD31A3C}"/>
    <cellStyle name="Normal 9 5 2 2 4 3" xfId="3411" xr:uid="{8BA6BF55-EBCA-49A8-9B7B-6445943DDDAC}"/>
    <cellStyle name="Normal 9 5 2 2 4 3 2" xfId="5046" xr:uid="{A4C59398-B9DC-41A4-85EC-EB9CC3C0AEB1}"/>
    <cellStyle name="Normal 9 5 2 2 4 4" xfId="3412" xr:uid="{03C7951C-D24D-457C-8DEA-2FF574F552CF}"/>
    <cellStyle name="Normal 9 5 2 2 4 4 2" xfId="5047" xr:uid="{5B0CB871-103F-4EF7-AC32-7758EF264A04}"/>
    <cellStyle name="Normal 9 5 2 2 4 5" xfId="5044" xr:uid="{0612509D-25D7-432B-BA7C-021D99E9CF1D}"/>
    <cellStyle name="Normal 9 5 2 2 5" xfId="3413" xr:uid="{973CCD34-E7DD-4655-B7F7-9E854B73B2F8}"/>
    <cellStyle name="Normal 9 5 2 2 5 2" xfId="3414" xr:uid="{657584CC-56B4-4CC5-BE6A-F732CE414B6E}"/>
    <cellStyle name="Normal 9 5 2 2 5 2 2" xfId="5049" xr:uid="{7AC9E277-8171-4E2D-A776-7AFB5D4D02AE}"/>
    <cellStyle name="Normal 9 5 2 2 5 3" xfId="3415" xr:uid="{C7A72EC3-0640-4D4D-96A7-B5B583E767B2}"/>
    <cellStyle name="Normal 9 5 2 2 5 3 2" xfId="5050" xr:uid="{F1A97A99-8C1F-4432-B6FC-015A42151BAA}"/>
    <cellStyle name="Normal 9 5 2 2 5 4" xfId="3416" xr:uid="{8EE217BF-5B11-44D5-847C-40962F5F49E3}"/>
    <cellStyle name="Normal 9 5 2 2 5 4 2" xfId="5051" xr:uid="{F09CC422-87D0-4084-8608-847B19607AE8}"/>
    <cellStyle name="Normal 9 5 2 2 5 5" xfId="5048" xr:uid="{C2ABA1AB-291F-4F65-AB20-7EEA20062D24}"/>
    <cellStyle name="Normal 9 5 2 2 6" xfId="3417" xr:uid="{9BB11F22-460F-4BAA-94C7-17F4E7A3E80C}"/>
    <cellStyle name="Normal 9 5 2 2 6 2" xfId="5052" xr:uid="{96E45533-FB56-43EA-8F02-9A02B620D887}"/>
    <cellStyle name="Normal 9 5 2 2 7" xfId="3418" xr:uid="{FCD314A0-4988-4C1C-BADE-9AE4751E55C2}"/>
    <cellStyle name="Normal 9 5 2 2 7 2" xfId="5053" xr:uid="{5DE2D879-4E05-4FA7-859B-141BDAA4C260}"/>
    <cellStyle name="Normal 9 5 2 2 8" xfId="3419" xr:uid="{BF5C9017-9D0D-4A80-A0F4-C7B62EFDDB2E}"/>
    <cellStyle name="Normal 9 5 2 2 8 2" xfId="5054" xr:uid="{C229C298-69C2-4B05-B84D-46FEEB6728DA}"/>
    <cellStyle name="Normal 9 5 2 2 9" xfId="5023" xr:uid="{A7258152-B145-4708-B56D-A844FF525534}"/>
    <cellStyle name="Normal 9 5 2 3" xfId="3420" xr:uid="{90B31F60-B2CD-48AB-A8C2-044333EBFA3C}"/>
    <cellStyle name="Normal 9 5 2 3 2" xfId="3421" xr:uid="{8143174E-4074-4878-BCA2-8CDC21D65FD5}"/>
    <cellStyle name="Normal 9 5 2 3 2 2" xfId="3422" xr:uid="{5FDFF755-CA9F-4F7C-8C66-09B0A0C14202}"/>
    <cellStyle name="Normal 9 5 2 3 2 2 2" xfId="5057" xr:uid="{CEC05BFF-44AD-464B-9F8C-522C10E739E5}"/>
    <cellStyle name="Normal 9 5 2 3 2 3" xfId="3423" xr:uid="{8DACCC1E-E28D-45C3-AA08-CBADCA908F78}"/>
    <cellStyle name="Normal 9 5 2 3 2 3 2" xfId="5058" xr:uid="{BF1C3D95-4F36-42CE-94F3-BAB2CA438BB3}"/>
    <cellStyle name="Normal 9 5 2 3 2 4" xfId="3424" xr:uid="{CD94FC93-8098-45B7-90B4-3EFB2EA53880}"/>
    <cellStyle name="Normal 9 5 2 3 2 4 2" xfId="5059" xr:uid="{D35921E6-5290-4E3A-A384-CB32BC844D6E}"/>
    <cellStyle name="Normal 9 5 2 3 2 5" xfId="5056" xr:uid="{CCD2B87D-5119-4447-BFE3-017CF85E86BD}"/>
    <cellStyle name="Normal 9 5 2 3 3" xfId="3425" xr:uid="{9350D576-9EE9-41CE-BD3B-D60733248A50}"/>
    <cellStyle name="Normal 9 5 2 3 3 2" xfId="3426" xr:uid="{9BAC09A3-13B3-499E-99D8-857A3A787FAE}"/>
    <cellStyle name="Normal 9 5 2 3 3 2 2" xfId="5061" xr:uid="{976490E6-5451-4A82-89D9-E9D31CFE16D4}"/>
    <cellStyle name="Normal 9 5 2 3 3 3" xfId="3427" xr:uid="{14476AD4-B611-4AE8-84C9-EDCA113453B0}"/>
    <cellStyle name="Normal 9 5 2 3 3 3 2" xfId="5062" xr:uid="{AEC87F9D-4FD8-4796-A01C-9B2D461A4896}"/>
    <cellStyle name="Normal 9 5 2 3 3 4" xfId="3428" xr:uid="{18FC0595-6C74-43A4-BC77-B76AE4C10D3A}"/>
    <cellStyle name="Normal 9 5 2 3 3 4 2" xfId="5063" xr:uid="{36EB46DF-4ADB-4DBB-826B-FA3A4EDC04E2}"/>
    <cellStyle name="Normal 9 5 2 3 3 5" xfId="5060" xr:uid="{87C7C1B1-31B2-48F5-8F6A-63F2BDE30177}"/>
    <cellStyle name="Normal 9 5 2 3 4" xfId="3429" xr:uid="{40F59188-BF58-439D-864D-CB9B46188DCF}"/>
    <cellStyle name="Normal 9 5 2 3 4 2" xfId="5064" xr:uid="{1448CD87-6979-49D8-9B46-CC4FD51B6AC9}"/>
    <cellStyle name="Normal 9 5 2 3 5" xfId="3430" xr:uid="{17232733-BDC3-4B5D-AEE7-83E54123F3A2}"/>
    <cellStyle name="Normal 9 5 2 3 5 2" xfId="5065" xr:uid="{A73753A2-DBD0-465B-B18E-8AA86DEA1C42}"/>
    <cellStyle name="Normal 9 5 2 3 6" xfId="3431" xr:uid="{ED3F7982-AF7A-4E2D-A428-F410BB9EB694}"/>
    <cellStyle name="Normal 9 5 2 3 6 2" xfId="5066" xr:uid="{E6E65DD2-2F5D-4A41-A85B-CDB25FC3824D}"/>
    <cellStyle name="Normal 9 5 2 3 7" xfId="5055" xr:uid="{2A4054A5-69D7-480F-8F6F-4961B8DD90EE}"/>
    <cellStyle name="Normal 9 5 2 4" xfId="3432" xr:uid="{F3075CE8-8DA8-46B1-93A6-D80FD4A2E647}"/>
    <cellStyle name="Normal 9 5 2 4 2" xfId="3433" xr:uid="{19E5B68F-B6F7-4217-B634-E8ABAABCD988}"/>
    <cellStyle name="Normal 9 5 2 4 2 2" xfId="3434" xr:uid="{B0D5B5AA-E7A3-47C9-A77C-D6C6D8835502}"/>
    <cellStyle name="Normal 9 5 2 4 2 2 2" xfId="5069" xr:uid="{0AA74887-446A-4B0B-B445-8B9C883D1CAE}"/>
    <cellStyle name="Normal 9 5 2 4 2 3" xfId="3435" xr:uid="{AFB78310-16B5-4280-A41C-055461B9CC6F}"/>
    <cellStyle name="Normal 9 5 2 4 2 3 2" xfId="5070" xr:uid="{E51E7E8E-156A-4BF7-980E-B20022AAA9F0}"/>
    <cellStyle name="Normal 9 5 2 4 2 4" xfId="3436" xr:uid="{719D950A-A90B-4AD1-B125-CA3A2DA8D26F}"/>
    <cellStyle name="Normal 9 5 2 4 2 4 2" xfId="5071" xr:uid="{EAD1CEF1-C9F7-4515-AF35-26BD4CC29B2F}"/>
    <cellStyle name="Normal 9 5 2 4 2 5" xfId="5068" xr:uid="{860B3C61-7E9E-499F-9499-76368F9FB694}"/>
    <cellStyle name="Normal 9 5 2 4 3" xfId="3437" xr:uid="{1603F982-751D-4EE3-A221-E38C788A4297}"/>
    <cellStyle name="Normal 9 5 2 4 3 2" xfId="5072" xr:uid="{130383ED-B62A-412A-BD08-A3C85369CB28}"/>
    <cellStyle name="Normal 9 5 2 4 4" xfId="3438" xr:uid="{11E93FA0-9631-4384-8776-728E08A40069}"/>
    <cellStyle name="Normal 9 5 2 4 4 2" xfId="5073" xr:uid="{CAF09613-65B7-495E-8944-FC9E0CD2AEC6}"/>
    <cellStyle name="Normal 9 5 2 4 5" xfId="3439" xr:uid="{96AA55A5-03E8-4556-A087-F14235DDA5FA}"/>
    <cellStyle name="Normal 9 5 2 4 5 2" xfId="5074" xr:uid="{D4B9E4C5-E8DD-477B-8A7B-AC7F515E8D2F}"/>
    <cellStyle name="Normal 9 5 2 4 6" xfId="5067" xr:uid="{FBC39A0E-93EB-4074-B454-B56D5B0C08F8}"/>
    <cellStyle name="Normal 9 5 2 5" xfId="3440" xr:uid="{2E9D3688-F03D-43E9-9197-CD25C8235423}"/>
    <cellStyle name="Normal 9 5 2 5 2" xfId="3441" xr:uid="{3ED1F613-C70B-4FA2-813A-1508A67EBAEA}"/>
    <cellStyle name="Normal 9 5 2 5 2 2" xfId="5076" xr:uid="{04B4DE8A-E6B4-4898-8171-9CCF902BA449}"/>
    <cellStyle name="Normal 9 5 2 5 3" xfId="3442" xr:uid="{4EF330CA-2209-42CA-B832-7005F8677E7F}"/>
    <cellStyle name="Normal 9 5 2 5 3 2" xfId="5077" xr:uid="{C6DF04AB-E17F-4697-A99E-69A60F6AE36A}"/>
    <cellStyle name="Normal 9 5 2 5 4" xfId="3443" xr:uid="{2462058B-FB9F-4283-87B5-205D31EEFC63}"/>
    <cellStyle name="Normal 9 5 2 5 4 2" xfId="5078" xr:uid="{443E7964-F495-484B-B499-F289129321BA}"/>
    <cellStyle name="Normal 9 5 2 5 5" xfId="5075" xr:uid="{1823F832-7D35-4762-ABF8-ACF607C94291}"/>
    <cellStyle name="Normal 9 5 2 6" xfId="3444" xr:uid="{62F3AEB1-2024-4EB9-B998-A8E56EC62A26}"/>
    <cellStyle name="Normal 9 5 2 6 2" xfId="3445" xr:uid="{B1C2CE83-4717-4C26-AFD8-9692B2135E3F}"/>
    <cellStyle name="Normal 9 5 2 6 2 2" xfId="5080" xr:uid="{1B1D92D9-253F-4630-BE1A-AD491DF71D3F}"/>
    <cellStyle name="Normal 9 5 2 6 3" xfId="3446" xr:uid="{B05E6AEB-E3C6-4F18-AF44-82F08DD4FD91}"/>
    <cellStyle name="Normal 9 5 2 6 3 2" xfId="5081" xr:uid="{7B2F31F5-9FD8-4BF1-A687-8C095918D796}"/>
    <cellStyle name="Normal 9 5 2 6 4" xfId="3447" xr:uid="{898D68BA-1BF3-47C6-87AE-EEDEF6767D17}"/>
    <cellStyle name="Normal 9 5 2 6 4 2" xfId="5082" xr:uid="{11E42457-8779-486C-B6E1-4FC58CCDEA36}"/>
    <cellStyle name="Normal 9 5 2 6 5" xfId="5079" xr:uid="{2FF0DC56-B99C-437A-9CDF-41C546AB048E}"/>
    <cellStyle name="Normal 9 5 2 7" xfId="3448" xr:uid="{B488FF6D-6713-43E5-87AB-5D8489561308}"/>
    <cellStyle name="Normal 9 5 2 7 2" xfId="5083" xr:uid="{8124B776-8C7E-4193-BEFC-838516EA4FAE}"/>
    <cellStyle name="Normal 9 5 2 8" xfId="3449" xr:uid="{EB150F30-8CE5-46CB-97F1-57E949AACAC5}"/>
    <cellStyle name="Normal 9 5 2 8 2" xfId="5084" xr:uid="{A99584BB-354D-490D-9E7D-77BA63D3F397}"/>
    <cellStyle name="Normal 9 5 2 9" xfId="3450" xr:uid="{BC2C7D34-105A-4761-A64A-5E967FB47BDC}"/>
    <cellStyle name="Normal 9 5 2 9 2" xfId="5085" xr:uid="{9A87FB73-771A-4243-819B-F3DE919D7E99}"/>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0" xr:uid="{37614615-1834-4662-9E00-84F4A03F51FA}"/>
    <cellStyle name="Normal 9 5 3 2 2 2 3" xfId="5089" xr:uid="{5890EB07-4EA0-4778-8675-2EF63FAED3B1}"/>
    <cellStyle name="Normal 9 5 3 2 2 3" xfId="3455" xr:uid="{E2703369-58B4-4197-890A-13ADFF64C472}"/>
    <cellStyle name="Normal 9 5 3 2 2 3 2" xfId="5091" xr:uid="{773A504D-91C3-415C-B404-CFE9685E8CC7}"/>
    <cellStyle name="Normal 9 5 3 2 2 4" xfId="3456" xr:uid="{659FAEC3-487E-4704-839C-EC6232925B60}"/>
    <cellStyle name="Normal 9 5 3 2 2 4 2" xfId="5092" xr:uid="{9ED22034-7A0B-4336-8E9A-0BB10D445450}"/>
    <cellStyle name="Normal 9 5 3 2 2 5" xfId="5088" xr:uid="{8317507F-E6B6-465D-9DA2-D23A164221C9}"/>
    <cellStyle name="Normal 9 5 3 2 3" xfId="3457" xr:uid="{C204F978-1B1C-4DE5-B2EE-53FC52CE20C1}"/>
    <cellStyle name="Normal 9 5 3 2 3 2" xfId="3458" xr:uid="{6940B254-712D-42F8-A409-ED18D5DF5DF7}"/>
    <cellStyle name="Normal 9 5 3 2 3 2 2" xfId="5094" xr:uid="{AFB631AB-EAB1-41CA-A723-045827F4164F}"/>
    <cellStyle name="Normal 9 5 3 2 3 3" xfId="3459" xr:uid="{E5E4E547-5634-4862-B8D0-F5407286AAC0}"/>
    <cellStyle name="Normal 9 5 3 2 3 3 2" xfId="5095" xr:uid="{1FC8D80D-7DAE-4E5C-BD6B-1192234FA501}"/>
    <cellStyle name="Normal 9 5 3 2 3 4" xfId="3460" xr:uid="{AC19E675-6CD8-4E2C-BA9D-0A300D5D6122}"/>
    <cellStyle name="Normal 9 5 3 2 3 4 2" xfId="5096" xr:uid="{714455D6-9607-4044-845D-4B98880C80D5}"/>
    <cellStyle name="Normal 9 5 3 2 3 5" xfId="5093" xr:uid="{EAF4975C-A49D-44A2-89C9-07AE446333AD}"/>
    <cellStyle name="Normal 9 5 3 2 4" xfId="3461" xr:uid="{A8DA9A73-852D-4DD0-A909-990FDF614B52}"/>
    <cellStyle name="Normal 9 5 3 2 4 2" xfId="5097" xr:uid="{2A268234-E990-4623-804D-BBFBCD0480EC}"/>
    <cellStyle name="Normal 9 5 3 2 5" xfId="3462" xr:uid="{BDA2E8AB-8F24-4DB2-BE70-39BBF07CD4AC}"/>
    <cellStyle name="Normal 9 5 3 2 5 2" xfId="5098" xr:uid="{F150342F-B17C-4F56-A9AF-3A8BEFA4877A}"/>
    <cellStyle name="Normal 9 5 3 2 6" xfId="3463" xr:uid="{B0056859-7BA1-4D8F-A8DB-9A2D686FF56D}"/>
    <cellStyle name="Normal 9 5 3 2 6 2" xfId="5099" xr:uid="{41F96754-EE37-46D0-BE72-FF33A61611CD}"/>
    <cellStyle name="Normal 9 5 3 2 7" xfId="5087" xr:uid="{5CBA3A34-CC38-4241-AD06-6B7927594797}"/>
    <cellStyle name="Normal 9 5 3 3" xfId="3464" xr:uid="{7082AF3E-E5CB-4328-A8FE-3AD98B626FBD}"/>
    <cellStyle name="Normal 9 5 3 3 2" xfId="3465" xr:uid="{3A4E18B5-D936-4F60-8827-92753A2DF116}"/>
    <cellStyle name="Normal 9 5 3 3 2 2" xfId="3466" xr:uid="{EA41BB2D-07B5-46E5-ABE9-177571870210}"/>
    <cellStyle name="Normal 9 5 3 3 2 2 2" xfId="5102" xr:uid="{CC3CEFA3-C7FD-40F1-96B2-01A3F56E3045}"/>
    <cellStyle name="Normal 9 5 3 3 2 3" xfId="3467" xr:uid="{B96E9000-8112-4722-9B5B-2671275705E9}"/>
    <cellStyle name="Normal 9 5 3 3 2 3 2" xfId="5103" xr:uid="{36F006D9-41E1-4A18-8591-59F22A4F9F3B}"/>
    <cellStyle name="Normal 9 5 3 3 2 4" xfId="3468" xr:uid="{77352846-97A1-4F2E-9271-80F2E0CA89CD}"/>
    <cellStyle name="Normal 9 5 3 3 2 4 2" xfId="5104" xr:uid="{B3DB3C65-6D57-4C10-A8DE-701653E86A32}"/>
    <cellStyle name="Normal 9 5 3 3 2 5" xfId="5101" xr:uid="{F35B2D72-BF3C-4922-9E9B-444DED84934B}"/>
    <cellStyle name="Normal 9 5 3 3 3" xfId="3469" xr:uid="{DEF0EDCC-009D-4297-9A58-824131397DF3}"/>
    <cellStyle name="Normal 9 5 3 3 3 2" xfId="5105" xr:uid="{8C8A618D-1577-4535-90B2-A117F06BC313}"/>
    <cellStyle name="Normal 9 5 3 3 4" xfId="3470" xr:uid="{94B15C07-5275-4263-B11A-94F9A6DD7CAA}"/>
    <cellStyle name="Normal 9 5 3 3 4 2" xfId="5106" xr:uid="{A0512AE2-9E7C-4934-8C5A-D7DF9F170FE8}"/>
    <cellStyle name="Normal 9 5 3 3 5" xfId="3471" xr:uid="{D23844CD-34A5-4D0F-BE12-C4D37BBDA422}"/>
    <cellStyle name="Normal 9 5 3 3 5 2" xfId="5107" xr:uid="{FE5EBC12-9ED3-4500-BC32-CB0CB4577B93}"/>
    <cellStyle name="Normal 9 5 3 3 6" xfId="5100" xr:uid="{13724E43-94EE-48DB-BCDC-1CDEE9E5551A}"/>
    <cellStyle name="Normal 9 5 3 4" xfId="3472" xr:uid="{271D922C-37FF-43D8-A85E-9D59D8EC5768}"/>
    <cellStyle name="Normal 9 5 3 4 2" xfId="3473" xr:uid="{85A4034D-3CDE-4CE9-A01D-2F0BF5578B22}"/>
    <cellStyle name="Normal 9 5 3 4 2 2" xfId="5109" xr:uid="{98EA7DD0-ADB3-4091-8C71-45D4015298FD}"/>
    <cellStyle name="Normal 9 5 3 4 3" xfId="3474" xr:uid="{F7932634-04AF-4158-AFB0-64C090F647A7}"/>
    <cellStyle name="Normal 9 5 3 4 3 2" xfId="5110" xr:uid="{169F5BEA-BFD1-4085-9BD4-9553F716AAAE}"/>
    <cellStyle name="Normal 9 5 3 4 4" xfId="3475" xr:uid="{ED33C9BF-C172-46EA-9756-4C0972984ED0}"/>
    <cellStyle name="Normal 9 5 3 4 4 2" xfId="5111" xr:uid="{D853DC61-F111-44D2-8ED2-F285DC841847}"/>
    <cellStyle name="Normal 9 5 3 4 5" xfId="5108" xr:uid="{9641D91E-C5D3-478F-8FDD-785B3F84C19A}"/>
    <cellStyle name="Normal 9 5 3 5" xfId="3476" xr:uid="{6A52A99E-FF58-42C4-9A53-9587A7594527}"/>
    <cellStyle name="Normal 9 5 3 5 2" xfId="3477" xr:uid="{8EEAD0CA-B100-4860-907B-737F1E9096FC}"/>
    <cellStyle name="Normal 9 5 3 5 2 2" xfId="5113" xr:uid="{FAE13D7B-2771-4462-8DFE-D54F85AF67A7}"/>
    <cellStyle name="Normal 9 5 3 5 3" xfId="3478" xr:uid="{3620B2B1-2A09-4DA6-BBE3-83C81E7580F3}"/>
    <cellStyle name="Normal 9 5 3 5 3 2" xfId="5114" xr:uid="{2361B98B-0859-444A-B09B-E296EDACF5F3}"/>
    <cellStyle name="Normal 9 5 3 5 4" xfId="3479" xr:uid="{001FE01D-5039-442A-8D08-343FA0484D9B}"/>
    <cellStyle name="Normal 9 5 3 5 4 2" xfId="5115" xr:uid="{F4FB13E0-55EB-42B4-836C-A6AF7479C4FC}"/>
    <cellStyle name="Normal 9 5 3 5 5" xfId="5112" xr:uid="{50E2B09B-FCC2-4DCF-A7FA-3BBB7F405E76}"/>
    <cellStyle name="Normal 9 5 3 6" xfId="3480" xr:uid="{EB85DEAE-8311-4778-BE8C-B50137D5E36E}"/>
    <cellStyle name="Normal 9 5 3 6 2" xfId="5116" xr:uid="{0F46D59C-9DA0-483C-9FE9-FA6A8159EDFC}"/>
    <cellStyle name="Normal 9 5 3 7" xfId="3481" xr:uid="{78E72E98-D72C-49BE-9B4C-F55D128D08E7}"/>
    <cellStyle name="Normal 9 5 3 7 2" xfId="5117" xr:uid="{065048D5-22EC-40C4-A9E9-866344C58A58}"/>
    <cellStyle name="Normal 9 5 3 8" xfId="3482" xr:uid="{ABF2958D-DA85-44F3-8E47-F1F4065BCA9D}"/>
    <cellStyle name="Normal 9 5 3 8 2" xfId="5118" xr:uid="{5CF6AE6F-DDD5-4FBA-8089-5E3CF95C51FF}"/>
    <cellStyle name="Normal 9 5 3 9" xfId="5086" xr:uid="{8D917FD2-7985-4230-81E1-0972CDD49205}"/>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2" xr:uid="{0EB48877-55D2-4D2C-B04D-B0F9838D4A3F}"/>
    <cellStyle name="Normal 9 5 4 2 2 3" xfId="3487" xr:uid="{9C976F82-F6D9-4692-A504-45AB9293F241}"/>
    <cellStyle name="Normal 9 5 4 2 2 3 2" xfId="5123" xr:uid="{E257B3C9-3C96-4E10-99D1-12A2ED2D4908}"/>
    <cellStyle name="Normal 9 5 4 2 2 4" xfId="3488" xr:uid="{AB830F98-BDE2-40BD-AA72-7A7FF67C435D}"/>
    <cellStyle name="Normal 9 5 4 2 2 4 2" xfId="5124" xr:uid="{A036265C-23B1-44B5-BAE5-0654334132E5}"/>
    <cellStyle name="Normal 9 5 4 2 2 5" xfId="5121" xr:uid="{3B6AAD74-77C5-4D90-A797-76096D45DEDC}"/>
    <cellStyle name="Normal 9 5 4 2 3" xfId="3489" xr:uid="{1764D60C-5DB7-4C8C-BF29-19A65A8FF553}"/>
    <cellStyle name="Normal 9 5 4 2 3 2" xfId="5125" xr:uid="{69E97123-9E61-4ADB-AEC0-613F0EBDDCBC}"/>
    <cellStyle name="Normal 9 5 4 2 4" xfId="3490" xr:uid="{8BD0007E-7B62-4D10-AB28-B119B3934A95}"/>
    <cellStyle name="Normal 9 5 4 2 4 2" xfId="5126" xr:uid="{DEAD2594-2533-43F3-A086-C7922794B56B}"/>
    <cellStyle name="Normal 9 5 4 2 5" xfId="3491" xr:uid="{9B510A57-F51A-4427-B114-FE0222F354DF}"/>
    <cellStyle name="Normal 9 5 4 2 5 2" xfId="5127" xr:uid="{5052AA78-8F36-47DD-A8FD-DFF8C56747AF}"/>
    <cellStyle name="Normal 9 5 4 2 6" xfId="5120" xr:uid="{80D01371-AEDB-473D-9677-CFDBB7F4C818}"/>
    <cellStyle name="Normal 9 5 4 3" xfId="3492" xr:uid="{49BDED75-2641-41BB-9011-CB2CD9160C6D}"/>
    <cellStyle name="Normal 9 5 4 3 2" xfId="3493" xr:uid="{1B9B6F91-B4C7-4B93-9A46-1A600AA58BFC}"/>
    <cellStyle name="Normal 9 5 4 3 2 2" xfId="5129" xr:uid="{04CE2D2F-7C82-453E-B368-2BC610FDA159}"/>
    <cellStyle name="Normal 9 5 4 3 3" xfId="3494" xr:uid="{DE51B69E-0E5C-4345-A42A-CBA078ABE52F}"/>
    <cellStyle name="Normal 9 5 4 3 3 2" xfId="5130" xr:uid="{99EDED0F-D17B-444D-8D78-D8CF2007AC47}"/>
    <cellStyle name="Normal 9 5 4 3 4" xfId="3495" xr:uid="{D98AC54E-9E28-4DD3-AB18-02CEFA4076A8}"/>
    <cellStyle name="Normal 9 5 4 3 4 2" xfId="5131" xr:uid="{4BA68C29-555A-427E-8E48-E0E3E07CED81}"/>
    <cellStyle name="Normal 9 5 4 3 5" xfId="5128" xr:uid="{C63D94F2-B2B6-43D8-AC97-B772EF44C6F7}"/>
    <cellStyle name="Normal 9 5 4 4" xfId="3496" xr:uid="{E5FBBF41-8FE1-40ED-A7D3-476DC1B377D8}"/>
    <cellStyle name="Normal 9 5 4 4 2" xfId="3497" xr:uid="{CAF19543-8C9C-4AEF-9F73-5A729014DDD7}"/>
    <cellStyle name="Normal 9 5 4 4 2 2" xfId="5133" xr:uid="{A407D98E-F6C5-4AD7-83CC-9A2D779C960D}"/>
    <cellStyle name="Normal 9 5 4 4 3" xfId="3498" xr:uid="{7C045000-1458-4A3C-8125-8EB00F19DFD1}"/>
    <cellStyle name="Normal 9 5 4 4 3 2" xfId="5134" xr:uid="{41C08FB7-A61E-41BA-9C5D-AED29AA2D5FE}"/>
    <cellStyle name="Normal 9 5 4 4 4" xfId="3499" xr:uid="{02B10A91-BF32-4B18-B900-C494D69C2E19}"/>
    <cellStyle name="Normal 9 5 4 4 4 2" xfId="5135" xr:uid="{03F99C7E-AE5B-4485-9E88-A40FB27BF03C}"/>
    <cellStyle name="Normal 9 5 4 4 5" xfId="5132" xr:uid="{949EA7FA-3F1C-4DAA-8AB0-5A2CB8AA151F}"/>
    <cellStyle name="Normal 9 5 4 5" xfId="3500" xr:uid="{6F7F8915-DCB0-4DC9-8AB6-8DAA5F34595E}"/>
    <cellStyle name="Normal 9 5 4 5 2" xfId="5136" xr:uid="{76653D1C-B2CC-4AA3-AF01-2CF1EAEB0BEB}"/>
    <cellStyle name="Normal 9 5 4 6" xfId="3501" xr:uid="{4E2AD439-D919-422D-91EE-32DFD12D048E}"/>
    <cellStyle name="Normal 9 5 4 6 2" xfId="5137" xr:uid="{24DD89DD-BE65-4CE0-9928-0C251AEEFC35}"/>
    <cellStyle name="Normal 9 5 4 7" xfId="3502" xr:uid="{4863C973-E6FA-4C7E-8B71-6CAE294B1243}"/>
    <cellStyle name="Normal 9 5 4 7 2" xfId="5138" xr:uid="{3A7513A9-037A-4C5A-AE61-52410954B354}"/>
    <cellStyle name="Normal 9 5 4 8" xfId="5119" xr:uid="{86D8B7AA-D2BA-4D90-BAE2-1B3F6B000A48}"/>
    <cellStyle name="Normal 9 5 5" xfId="3503" xr:uid="{A937AEC8-A704-40CF-8928-707196DC5BB8}"/>
    <cellStyle name="Normal 9 5 5 2" xfId="3504" xr:uid="{E9194911-29F5-4459-B3D2-AE8846645E8B}"/>
    <cellStyle name="Normal 9 5 5 2 2" xfId="3505" xr:uid="{F62FACBC-BB3D-4752-85C7-58303908B2A2}"/>
    <cellStyle name="Normal 9 5 5 2 2 2" xfId="5141" xr:uid="{AA515F20-21C5-42EA-A040-335318A6CE2E}"/>
    <cellStyle name="Normal 9 5 5 2 3" xfId="3506" xr:uid="{F2E53200-BE22-444E-8873-5A717C107857}"/>
    <cellStyle name="Normal 9 5 5 2 3 2" xfId="5142" xr:uid="{DC4682D0-870E-4F37-910A-CF0D43EB4B55}"/>
    <cellStyle name="Normal 9 5 5 2 4" xfId="3507" xr:uid="{52659C58-3682-4439-84A1-FA359679B09D}"/>
    <cellStyle name="Normal 9 5 5 2 4 2" xfId="5143" xr:uid="{F8C58A69-69A7-436F-8E6F-EE95B558EC23}"/>
    <cellStyle name="Normal 9 5 5 2 5" xfId="5140" xr:uid="{E5CFD7C3-5D92-45C9-93B7-517893D2FF21}"/>
    <cellStyle name="Normal 9 5 5 3" xfId="3508" xr:uid="{C99BD3DD-D2CF-4E28-A422-CE7C20305A00}"/>
    <cellStyle name="Normal 9 5 5 3 2" xfId="3509" xr:uid="{05B0B84A-AFD3-48F2-BAC1-8433CD7F4A38}"/>
    <cellStyle name="Normal 9 5 5 3 2 2" xfId="5145" xr:uid="{2E859B69-F591-437D-80E8-1387C52918FB}"/>
    <cellStyle name="Normal 9 5 5 3 3" xfId="3510" xr:uid="{FEA2DEBA-B855-467E-8547-4A11FA9CA731}"/>
    <cellStyle name="Normal 9 5 5 3 3 2" xfId="5146" xr:uid="{4B7D0477-8998-4EE5-9D91-569C6BBD5F39}"/>
    <cellStyle name="Normal 9 5 5 3 4" xfId="3511" xr:uid="{330C3921-9A70-449F-97F8-A789EE462373}"/>
    <cellStyle name="Normal 9 5 5 3 4 2" xfId="5147" xr:uid="{0811AE9D-2A18-412A-98AF-B1E78E295034}"/>
    <cellStyle name="Normal 9 5 5 3 5" xfId="5144" xr:uid="{6D0CCAF9-3F37-4C60-980A-A03CFC66AB26}"/>
    <cellStyle name="Normal 9 5 5 4" xfId="3512" xr:uid="{BA5EA943-CC6E-4B64-BEDF-A9A1F3EEFDEE}"/>
    <cellStyle name="Normal 9 5 5 4 2" xfId="5148" xr:uid="{F56DCAC6-DCFF-46FA-A894-358DEDD799FE}"/>
    <cellStyle name="Normal 9 5 5 5" xfId="3513" xr:uid="{AB3722D2-BA8B-43B8-AA2B-0919D3EF845F}"/>
    <cellStyle name="Normal 9 5 5 5 2" xfId="5149" xr:uid="{E7495EBA-FF67-45AE-A7C2-0858B7DDE91F}"/>
    <cellStyle name="Normal 9 5 5 6" xfId="3514" xr:uid="{A6380491-A523-49E0-8C4D-14CB875465FA}"/>
    <cellStyle name="Normal 9 5 5 6 2" xfId="5150" xr:uid="{458DE9FF-8DEA-47A2-BE39-434208A186EE}"/>
    <cellStyle name="Normal 9 5 5 7" xfId="5139" xr:uid="{DC49698E-EBD3-408E-B595-486518C432D3}"/>
    <cellStyle name="Normal 9 5 6" xfId="3515" xr:uid="{64256B59-A02B-476B-8612-06344F6651CD}"/>
    <cellStyle name="Normal 9 5 6 2" xfId="3516" xr:uid="{26EDA6F7-E698-450E-A05C-827D6F8CEC2D}"/>
    <cellStyle name="Normal 9 5 6 2 2" xfId="3517" xr:uid="{E15C4331-8BB9-46CE-81A3-2A80CB544318}"/>
    <cellStyle name="Normal 9 5 6 2 2 2" xfId="5153" xr:uid="{423286C8-AD6B-498B-B599-0D0FFC8D7628}"/>
    <cellStyle name="Normal 9 5 6 2 3" xfId="3518" xr:uid="{6DAA751F-1480-492C-ABC9-79391A6D11EE}"/>
    <cellStyle name="Normal 9 5 6 2 3 2" xfId="5154" xr:uid="{A9FE0340-5AED-47FD-AAD3-FE5FDEE03781}"/>
    <cellStyle name="Normal 9 5 6 2 4" xfId="3519" xr:uid="{B4DEA8AA-1C5B-4DAF-9951-861AAD5C004F}"/>
    <cellStyle name="Normal 9 5 6 2 4 2" xfId="5155" xr:uid="{360EAC8D-70B4-4645-8EEE-A581657F02D2}"/>
    <cellStyle name="Normal 9 5 6 2 5" xfId="5152" xr:uid="{7FA2ECFA-1944-4CFD-BAE8-9F5B20598BB5}"/>
    <cellStyle name="Normal 9 5 6 3" xfId="3520" xr:uid="{FCB918E7-1EFA-490D-A081-F76FC81B4EC0}"/>
    <cellStyle name="Normal 9 5 6 3 2" xfId="5156" xr:uid="{C048376E-6AC7-45D9-BB4E-4380E9E5BA22}"/>
    <cellStyle name="Normal 9 5 6 4" xfId="3521" xr:uid="{EBDD44C9-FE30-44C2-91E4-5D31DF388E45}"/>
    <cellStyle name="Normal 9 5 6 4 2" xfId="5157" xr:uid="{61295713-E2E4-42E7-921A-7F690DBA9EA2}"/>
    <cellStyle name="Normal 9 5 6 5" xfId="3522" xr:uid="{5555F75D-BB4B-4241-A4D7-843C84ABE32B}"/>
    <cellStyle name="Normal 9 5 6 5 2" xfId="5158" xr:uid="{D24CDD4B-06A3-445E-B074-99EDE0A2EDB0}"/>
    <cellStyle name="Normal 9 5 6 6" xfId="5151" xr:uid="{B51434B1-D813-4EDD-8964-D0CF65996951}"/>
    <cellStyle name="Normal 9 5 7" xfId="3523" xr:uid="{594CEACD-D6AA-4AD9-AB77-EF44868AA0A4}"/>
    <cellStyle name="Normal 9 5 7 2" xfId="3524" xr:uid="{D101D9B8-E741-49F9-B364-59371D2FF70B}"/>
    <cellStyle name="Normal 9 5 7 2 2" xfId="5160" xr:uid="{6EF6037F-14B0-4FFD-ADE6-AC0C96B32E39}"/>
    <cellStyle name="Normal 9 5 7 3" xfId="3525" xr:uid="{14B77A3E-A825-4F53-A446-D5610587A6B7}"/>
    <cellStyle name="Normal 9 5 7 3 2" xfId="5161" xr:uid="{81531749-2B30-4B1F-9F5D-5F2F42B4B025}"/>
    <cellStyle name="Normal 9 5 7 4" xfId="3526" xr:uid="{50725B79-FDA8-4C90-88D5-73D39A36404A}"/>
    <cellStyle name="Normal 9 5 7 4 2" xfId="5162" xr:uid="{6A594282-796C-4F73-B36D-D89D3BBC4D02}"/>
    <cellStyle name="Normal 9 5 7 5" xfId="5159" xr:uid="{AEF7E7D2-D821-49E0-BC83-35C5F85338CD}"/>
    <cellStyle name="Normal 9 5 8" xfId="3527" xr:uid="{A5CC0F21-D7D9-4C2E-B0FB-78CA0BB02B81}"/>
    <cellStyle name="Normal 9 5 8 2" xfId="3528" xr:uid="{2431657A-36A5-4C80-A54E-39D4D59C4F41}"/>
    <cellStyle name="Normal 9 5 8 2 2" xfId="5164" xr:uid="{E65B8F70-8E7E-4F56-A35E-ACF8D69CB4A8}"/>
    <cellStyle name="Normal 9 5 8 3" xfId="3529" xr:uid="{D22975EF-0EF9-4D3F-B7FB-6E0FF09B4061}"/>
    <cellStyle name="Normal 9 5 8 3 2" xfId="5165" xr:uid="{40F01EED-F056-4DA6-B772-E841747AC050}"/>
    <cellStyle name="Normal 9 5 8 4" xfId="3530" xr:uid="{47E783B1-80C1-428C-ACA4-0A7833345FCD}"/>
    <cellStyle name="Normal 9 5 8 4 2" xfId="5166" xr:uid="{C3F321B0-52DF-4EAF-BA76-60BF4B745DED}"/>
    <cellStyle name="Normal 9 5 8 5" xfId="5163" xr:uid="{A8E5F511-DAAB-422A-A3FC-3BBCA9C3A0FC}"/>
    <cellStyle name="Normal 9 5 9" xfId="3531" xr:uid="{D737DB2D-394C-4036-BEE6-96ECA8A965A6}"/>
    <cellStyle name="Normal 9 5 9 2" xfId="5167" xr:uid="{7F84FF91-FFAB-473B-B7A6-68591742F380}"/>
    <cellStyle name="Normal 9 6" xfId="3532" xr:uid="{1CFAB19A-7F9D-4DB0-88B3-820498971EF0}"/>
    <cellStyle name="Normal 9 6 10" xfId="5168" xr:uid="{880081CD-DDC6-4628-A8B6-01E7BDEE4349}"/>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2" xr:uid="{F1AE0ADB-1E86-4554-8BE8-B0BDC46CDA81}"/>
    <cellStyle name="Normal 9 6 2 2 2 3" xfId="3537" xr:uid="{68BE2A7D-1808-4393-A7CA-732580398709}"/>
    <cellStyle name="Normal 9 6 2 2 2 3 2" xfId="5173" xr:uid="{061F2E3F-CC6F-4A51-843C-1776CF28E210}"/>
    <cellStyle name="Normal 9 6 2 2 2 4" xfId="3538" xr:uid="{1BD3EF2A-950B-408F-841A-E53DDD0F05C9}"/>
    <cellStyle name="Normal 9 6 2 2 2 4 2" xfId="5174" xr:uid="{9E5467BF-AE9E-48D5-9BF4-9167FED3EF68}"/>
    <cellStyle name="Normal 9 6 2 2 2 5" xfId="5171" xr:uid="{FD9581D8-03E9-4059-8A90-FE2755165434}"/>
    <cellStyle name="Normal 9 6 2 2 3" xfId="3539" xr:uid="{FB4073A9-F530-4071-B271-B8D0B4547935}"/>
    <cellStyle name="Normal 9 6 2 2 3 2" xfId="3540" xr:uid="{9FB523E3-AC13-4EB0-A564-C593955762A5}"/>
    <cellStyle name="Normal 9 6 2 2 3 2 2" xfId="5176" xr:uid="{D4AC6E5C-680F-4443-B526-4831FCFCA283}"/>
    <cellStyle name="Normal 9 6 2 2 3 3" xfId="3541" xr:uid="{7848875C-B001-473D-B4F2-74DEB412E0D6}"/>
    <cellStyle name="Normal 9 6 2 2 3 3 2" xfId="5177" xr:uid="{3FBAC3B9-BB1A-4F17-BEE1-F0AC89420B25}"/>
    <cellStyle name="Normal 9 6 2 2 3 4" xfId="3542" xr:uid="{532FC82E-B1C7-4491-A1E8-C220B7CE4283}"/>
    <cellStyle name="Normal 9 6 2 2 3 4 2" xfId="5178" xr:uid="{6AECF75C-E551-431A-8A2E-CCDDCCA8613C}"/>
    <cellStyle name="Normal 9 6 2 2 3 5" xfId="5175" xr:uid="{C5FC0DBC-E944-4BB2-A8F1-2FDA56A039B9}"/>
    <cellStyle name="Normal 9 6 2 2 4" xfId="3543" xr:uid="{E50EC4D5-EF57-4176-B3C9-3602A1F29010}"/>
    <cellStyle name="Normal 9 6 2 2 4 2" xfId="5179" xr:uid="{D60F3E9A-88B6-40CF-8FB2-02214E833082}"/>
    <cellStyle name="Normal 9 6 2 2 5" xfId="3544" xr:uid="{394BF745-5961-4D46-8438-612666A5C94F}"/>
    <cellStyle name="Normal 9 6 2 2 5 2" xfId="5180" xr:uid="{9CA5C45A-0ECC-444D-BBE6-67A114023C17}"/>
    <cellStyle name="Normal 9 6 2 2 6" xfId="3545" xr:uid="{B7A72C0B-15EC-473D-8960-9ACFA3585814}"/>
    <cellStyle name="Normal 9 6 2 2 6 2" xfId="5181" xr:uid="{B8ADBEA0-3DC5-4E41-9F3F-56C8C31EECF0}"/>
    <cellStyle name="Normal 9 6 2 2 7" xfId="5170" xr:uid="{5D9274D7-BEAF-42E0-B100-EE6B77B4F0D8}"/>
    <cellStyle name="Normal 9 6 2 3" xfId="3546" xr:uid="{A7F006BD-9287-4916-8FB1-B7F21D2BFA72}"/>
    <cellStyle name="Normal 9 6 2 3 2" xfId="3547" xr:uid="{CD5B8561-6949-45AA-9C4E-36CAA3567B5F}"/>
    <cellStyle name="Normal 9 6 2 3 2 2" xfId="3548" xr:uid="{CB397AAF-1422-4A59-B98C-A3DA34B7980B}"/>
    <cellStyle name="Normal 9 6 2 3 2 2 2" xfId="5184" xr:uid="{7CDAB757-BE52-48ED-9B46-65DB486AD5AA}"/>
    <cellStyle name="Normal 9 6 2 3 2 3" xfId="3549" xr:uid="{0FBC4D4F-B965-489A-99CE-F6923E7805B9}"/>
    <cellStyle name="Normal 9 6 2 3 2 3 2" xfId="5185" xr:uid="{40BD5773-1E40-41E1-A3E3-7A94D44BC593}"/>
    <cellStyle name="Normal 9 6 2 3 2 4" xfId="3550" xr:uid="{D9D92E6B-0769-4F3A-9EC7-6B06ADBA2B16}"/>
    <cellStyle name="Normal 9 6 2 3 2 4 2" xfId="5186" xr:uid="{D67C5B03-89AE-4816-87C1-13588FB641F4}"/>
    <cellStyle name="Normal 9 6 2 3 2 5" xfId="5183" xr:uid="{C58BCFD1-1DCF-4365-9F55-8C54A89FA07B}"/>
    <cellStyle name="Normal 9 6 2 3 3" xfId="3551" xr:uid="{E5329790-4FC6-4113-B2A0-042FA186780F}"/>
    <cellStyle name="Normal 9 6 2 3 3 2" xfId="5187" xr:uid="{AC739406-1CD8-4FAC-AA87-309DFAFF1265}"/>
    <cellStyle name="Normal 9 6 2 3 4" xfId="3552" xr:uid="{A02AFC91-006D-42F6-A251-88722125BA9F}"/>
    <cellStyle name="Normal 9 6 2 3 4 2" xfId="5188" xr:uid="{A4D00C2D-2339-475B-B0CE-7467A3A72077}"/>
    <cellStyle name="Normal 9 6 2 3 5" xfId="3553" xr:uid="{928B9090-1A11-4EFD-9848-5D5E761DD465}"/>
    <cellStyle name="Normal 9 6 2 3 5 2" xfId="5189" xr:uid="{27FD051A-A5E6-4546-BFF7-B2FD5673154E}"/>
    <cellStyle name="Normal 9 6 2 3 6" xfId="5182" xr:uid="{480C9D52-FB49-498D-AB28-A2FC7DEDEBBA}"/>
    <cellStyle name="Normal 9 6 2 4" xfId="3554" xr:uid="{05F3E0A1-39EC-4062-8ABD-4802320B045A}"/>
    <cellStyle name="Normal 9 6 2 4 2" xfId="3555" xr:uid="{A8245BF9-CD87-441A-A83D-02E605EDC224}"/>
    <cellStyle name="Normal 9 6 2 4 2 2" xfId="5191" xr:uid="{2F60C447-705B-44DA-A6C6-CF25F47EFC57}"/>
    <cellStyle name="Normal 9 6 2 4 3" xfId="3556" xr:uid="{9EF11716-2403-4C03-B842-5C7B3EDFCA54}"/>
    <cellStyle name="Normal 9 6 2 4 3 2" xfId="5192" xr:uid="{04C821B2-E5C7-4ADE-AB24-6D1A3EE78E48}"/>
    <cellStyle name="Normal 9 6 2 4 4" xfId="3557" xr:uid="{71D2A90D-C01F-42E4-9929-1C3DA4837CCC}"/>
    <cellStyle name="Normal 9 6 2 4 4 2" xfId="5193" xr:uid="{3030E262-A2F8-4961-B61A-284A0465715B}"/>
    <cellStyle name="Normal 9 6 2 4 5" xfId="5190" xr:uid="{769632F6-93D7-4D24-9B75-83107D805657}"/>
    <cellStyle name="Normal 9 6 2 5" xfId="3558" xr:uid="{A9588763-322E-4F29-900F-727E312DE691}"/>
    <cellStyle name="Normal 9 6 2 5 2" xfId="3559" xr:uid="{57A8C8B0-C185-457E-B7FC-C8393D4CC64A}"/>
    <cellStyle name="Normal 9 6 2 5 2 2" xfId="5195" xr:uid="{FA482A41-0C00-4E76-A15D-59D15575BED3}"/>
    <cellStyle name="Normal 9 6 2 5 3" xfId="3560" xr:uid="{E4D4B75F-035B-4A2F-8F78-A3E8DAB32361}"/>
    <cellStyle name="Normal 9 6 2 5 3 2" xfId="5196" xr:uid="{69A92AFC-743D-49F9-89D9-45604F1FF436}"/>
    <cellStyle name="Normal 9 6 2 5 4" xfId="3561" xr:uid="{56AFC374-AFAF-4D30-8D89-7518D996A6AB}"/>
    <cellStyle name="Normal 9 6 2 5 4 2" xfId="5197" xr:uid="{19319A62-062F-47AD-9DF4-C29F489A14B3}"/>
    <cellStyle name="Normal 9 6 2 5 5" xfId="5194" xr:uid="{80CB7E8B-860D-4AD3-8194-500699F0D061}"/>
    <cellStyle name="Normal 9 6 2 6" xfId="3562" xr:uid="{017649D3-DE5D-40E6-863F-BDEF9C76ACBC}"/>
    <cellStyle name="Normal 9 6 2 6 2" xfId="5198" xr:uid="{C4508275-7A82-4726-BFD7-EB80E244BCB4}"/>
    <cellStyle name="Normal 9 6 2 7" xfId="3563" xr:uid="{BF96F1F7-1374-454E-88BA-8D53DF27FE43}"/>
    <cellStyle name="Normal 9 6 2 7 2" xfId="5199" xr:uid="{60D5AA87-9C0B-4C6F-B8AE-74EAFB18DBE0}"/>
    <cellStyle name="Normal 9 6 2 8" xfId="3564" xr:uid="{5C9FB52F-9FB0-4538-9FD5-D9662C1E6170}"/>
    <cellStyle name="Normal 9 6 2 8 2" xfId="5200" xr:uid="{8233C39E-56AD-4D42-9EFB-3AA10CE55995}"/>
    <cellStyle name="Normal 9 6 2 9" xfId="5169" xr:uid="{E66E5F15-4983-4E37-B561-E19BC5927BA1}"/>
    <cellStyle name="Normal 9 6 3" xfId="3565" xr:uid="{32E0F24F-D3D6-4571-927D-77043EE2533E}"/>
    <cellStyle name="Normal 9 6 3 2" xfId="3566" xr:uid="{C0015EE9-25FC-41D3-954F-E47679D8525F}"/>
    <cellStyle name="Normal 9 6 3 2 2" xfId="3567" xr:uid="{CB3C0CA0-5FE4-4EA9-8211-A29F94FB5C92}"/>
    <cellStyle name="Normal 9 6 3 2 2 2" xfId="5203" xr:uid="{D44A9F2F-B59B-4ACE-80D3-FFFBFF2BF5B2}"/>
    <cellStyle name="Normal 9 6 3 2 3" xfId="3568" xr:uid="{C92851FF-1CEF-4228-87B1-2E307B5878EF}"/>
    <cellStyle name="Normal 9 6 3 2 3 2" xfId="5204" xr:uid="{AEE55349-AD78-4A5F-9CD5-45367E768379}"/>
    <cellStyle name="Normal 9 6 3 2 4" xfId="3569" xr:uid="{F2BA56BB-087B-46E1-9044-F386F06596DF}"/>
    <cellStyle name="Normal 9 6 3 2 4 2" xfId="5205" xr:uid="{F3A01267-0B77-4046-A749-2DD99D084606}"/>
    <cellStyle name="Normal 9 6 3 2 5" xfId="5202" xr:uid="{6DFFEEC6-4CEF-4626-9B96-80F7C6B4D5A0}"/>
    <cellStyle name="Normal 9 6 3 3" xfId="3570" xr:uid="{3FBAE88A-5043-4B35-89CD-8E4C4FD23F99}"/>
    <cellStyle name="Normal 9 6 3 3 2" xfId="3571" xr:uid="{305BF15B-0CF3-4FCB-84B4-2E40B4B54763}"/>
    <cellStyle name="Normal 9 6 3 3 2 2" xfId="5207" xr:uid="{2207B694-E57B-4876-92D3-8702064510FE}"/>
    <cellStyle name="Normal 9 6 3 3 3" xfId="3572" xr:uid="{AC88B39A-20EE-42EA-834E-1C6595E45588}"/>
    <cellStyle name="Normal 9 6 3 3 3 2" xfId="5208" xr:uid="{AF54065B-40D3-4281-AB52-1AB602C6A818}"/>
    <cellStyle name="Normal 9 6 3 3 4" xfId="3573" xr:uid="{74F043B6-281F-4970-916A-0FEBD28DEFF5}"/>
    <cellStyle name="Normal 9 6 3 3 4 2" xfId="5209" xr:uid="{04CF0522-A5EF-4185-8816-5FD2AF749ADB}"/>
    <cellStyle name="Normal 9 6 3 3 5" xfId="5206" xr:uid="{CCFA703E-0466-42CD-98F4-804EB0AC15AD}"/>
    <cellStyle name="Normal 9 6 3 4" xfId="3574" xr:uid="{AA54DDFF-F26C-42D2-AFD3-A0E374A191D1}"/>
    <cellStyle name="Normal 9 6 3 4 2" xfId="5210" xr:uid="{909F88B6-9B59-48E6-B5B7-C29A07955887}"/>
    <cellStyle name="Normal 9 6 3 5" xfId="3575" xr:uid="{2DDACA88-F108-47BF-B8D5-BE7F805C631E}"/>
    <cellStyle name="Normal 9 6 3 5 2" xfId="5211" xr:uid="{CE7D831C-574D-40F7-AA17-591B0FB18083}"/>
    <cellStyle name="Normal 9 6 3 6" xfId="3576" xr:uid="{E9788757-97BB-49B6-BAFF-5CBE3BDB085E}"/>
    <cellStyle name="Normal 9 6 3 6 2" xfId="5212" xr:uid="{6B0F0B44-97BC-48FA-97AC-AEB4C11768ED}"/>
    <cellStyle name="Normal 9 6 3 7" xfId="5201" xr:uid="{676E30F9-5218-4096-9C6A-01EE22623C3B}"/>
    <cellStyle name="Normal 9 6 4" xfId="3577" xr:uid="{8F4C0445-92A8-487D-873D-E70C02CA3791}"/>
    <cellStyle name="Normal 9 6 4 2" xfId="3578" xr:uid="{4670F30D-0CC3-4FF9-AF3C-822D0D00A834}"/>
    <cellStyle name="Normal 9 6 4 2 2" xfId="3579" xr:uid="{317BE679-0235-401B-9936-8610A5F209C5}"/>
    <cellStyle name="Normal 9 6 4 2 2 2" xfId="5215" xr:uid="{92A438F4-0B3F-467A-885A-08335B4367F2}"/>
    <cellStyle name="Normal 9 6 4 2 3" xfId="3580" xr:uid="{68F91FAF-E1CF-4428-9C76-AC2C708CC18E}"/>
    <cellStyle name="Normal 9 6 4 2 3 2" xfId="5216" xr:uid="{CB7C86CD-3F6D-4124-91C1-B97E24D0231B}"/>
    <cellStyle name="Normal 9 6 4 2 4" xfId="3581" xr:uid="{F355C1DA-39D8-488F-A5AF-1C4DB809B45B}"/>
    <cellStyle name="Normal 9 6 4 2 4 2" xfId="5217" xr:uid="{B2ACD803-2AD1-438D-8AE5-5A7E186604BF}"/>
    <cellStyle name="Normal 9 6 4 2 5" xfId="5214" xr:uid="{FF3FD214-A035-4451-9098-0E32F2F7E61F}"/>
    <cellStyle name="Normal 9 6 4 3" xfId="3582" xr:uid="{E3D8D33C-2515-4135-A89F-A6F7036396C0}"/>
    <cellStyle name="Normal 9 6 4 3 2" xfId="5218" xr:uid="{AC4BB362-78AD-47AA-B975-ACAE478FA4D8}"/>
    <cellStyle name="Normal 9 6 4 4" xfId="3583" xr:uid="{00701AC8-D003-4C0B-9371-AEB2DC138BE4}"/>
    <cellStyle name="Normal 9 6 4 4 2" xfId="5219" xr:uid="{2B5F15F1-8D6F-4406-8932-A361EEDFB151}"/>
    <cellStyle name="Normal 9 6 4 5" xfId="3584" xr:uid="{CD84036D-6D89-477C-8796-76882323338E}"/>
    <cellStyle name="Normal 9 6 4 5 2" xfId="5220" xr:uid="{50D9ACAB-A10A-4970-A662-FCA8D9731E21}"/>
    <cellStyle name="Normal 9 6 4 6" xfId="5213" xr:uid="{2AB00B1A-E6E7-49E1-8DAF-926E71A4526F}"/>
    <cellStyle name="Normal 9 6 5" xfId="3585" xr:uid="{113C36BD-1083-4EBD-AB30-BEE2C04C72A0}"/>
    <cellStyle name="Normal 9 6 5 2" xfId="3586" xr:uid="{71A3252C-0440-4415-9936-5800583434F6}"/>
    <cellStyle name="Normal 9 6 5 2 2" xfId="5222" xr:uid="{1F788EF5-1D30-410B-A446-4D353010DC93}"/>
    <cellStyle name="Normal 9 6 5 3" xfId="3587" xr:uid="{71EAD3DE-17D1-4F72-8F62-49E25FC3E9DF}"/>
    <cellStyle name="Normal 9 6 5 3 2" xfId="5223" xr:uid="{6390A68B-E34F-4034-9EDC-232E6B093046}"/>
    <cellStyle name="Normal 9 6 5 4" xfId="3588" xr:uid="{EC8D430B-13D3-4E18-847D-74AE0C17DB47}"/>
    <cellStyle name="Normal 9 6 5 4 2" xfId="5224" xr:uid="{D392DC29-6BD5-4B29-A294-A169EB602526}"/>
    <cellStyle name="Normal 9 6 5 5" xfId="5221" xr:uid="{E6F131FA-90AB-450E-930F-1079D09595BE}"/>
    <cellStyle name="Normal 9 6 6" xfId="3589" xr:uid="{8F70D328-C520-4F4D-A60F-AA79E7D20C69}"/>
    <cellStyle name="Normal 9 6 6 2" xfId="3590" xr:uid="{96696026-4188-473D-B240-2C8C4A7E4B4B}"/>
    <cellStyle name="Normal 9 6 6 2 2" xfId="5226" xr:uid="{B73EEDF1-533A-4148-876D-532CB681FA75}"/>
    <cellStyle name="Normal 9 6 6 3" xfId="3591" xr:uid="{852F2230-554A-41F5-A46C-FEC626EB99EC}"/>
    <cellStyle name="Normal 9 6 6 3 2" xfId="5227" xr:uid="{EB865336-426D-4ABB-BD9D-7F1AF7CD3B11}"/>
    <cellStyle name="Normal 9 6 6 4" xfId="3592" xr:uid="{37674C80-A9A9-4819-8590-96B1A80C87E9}"/>
    <cellStyle name="Normal 9 6 6 4 2" xfId="5228" xr:uid="{8E66348A-C31E-4F62-A880-F5BAAFFA3FFA}"/>
    <cellStyle name="Normal 9 6 6 5" xfId="5225" xr:uid="{1A375102-5004-4EF3-B668-BA0C2B3661F0}"/>
    <cellStyle name="Normal 9 6 7" xfId="3593" xr:uid="{F4CE79C8-0CD4-4210-AF5B-6B8A8CD507EE}"/>
    <cellStyle name="Normal 9 6 7 2" xfId="5229" xr:uid="{5A528427-9E17-4C5B-A670-D95E45580FFF}"/>
    <cellStyle name="Normal 9 6 8" xfId="3594" xr:uid="{755BFAD9-C4A5-44FA-9266-1D21523A844C}"/>
    <cellStyle name="Normal 9 6 8 2" xfId="5230" xr:uid="{9ECDCAD9-F434-42F9-BCFD-45410634ACAE}"/>
    <cellStyle name="Normal 9 6 9" xfId="3595" xr:uid="{C8075195-F1A4-4313-AF4D-FFAA5194F947}"/>
    <cellStyle name="Normal 9 6 9 2" xfId="5231" xr:uid="{5440586D-DA05-4452-96E3-19097788BB40}"/>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6" xr:uid="{9A96324A-10FE-4B4A-AF6B-A91BFDCF7767}"/>
    <cellStyle name="Normal 9 7 2 2 2 3" xfId="5235" xr:uid="{496E201D-8CB9-48C3-90BF-5DC41C3FCD2C}"/>
    <cellStyle name="Normal 9 7 2 2 3" xfId="3600" xr:uid="{61655662-E425-44C9-93F4-42DDE7A3B852}"/>
    <cellStyle name="Normal 9 7 2 2 3 2" xfId="5237" xr:uid="{26C9E279-46AF-4913-ABA3-51A11CC3E4AA}"/>
    <cellStyle name="Normal 9 7 2 2 4" xfId="3601" xr:uid="{FA616AD0-744F-4978-9044-866CE3A56431}"/>
    <cellStyle name="Normal 9 7 2 2 4 2" xfId="5238" xr:uid="{334A119A-0FC9-4EC4-8BFD-2C68B28BBEBD}"/>
    <cellStyle name="Normal 9 7 2 2 5" xfId="5234" xr:uid="{699AD077-7077-4337-B74F-D4CAF885E309}"/>
    <cellStyle name="Normal 9 7 2 3" xfId="3602" xr:uid="{E2B59453-96D1-4142-BDC6-04A104FE9B2D}"/>
    <cellStyle name="Normal 9 7 2 3 2" xfId="3603" xr:uid="{1ADCD41A-F829-4C01-B2E8-1699D0B2C122}"/>
    <cellStyle name="Normal 9 7 2 3 2 2" xfId="5240" xr:uid="{A321E387-7631-488D-BF4E-F7AE7DE8A0DF}"/>
    <cellStyle name="Normal 9 7 2 3 3" xfId="3604" xr:uid="{721BB615-FAFB-4FBF-B689-817565F77C9A}"/>
    <cellStyle name="Normal 9 7 2 3 3 2" xfId="5241" xr:uid="{194BC731-9F32-47BD-B79A-E5FA7E9F49A6}"/>
    <cellStyle name="Normal 9 7 2 3 4" xfId="3605" xr:uid="{E4978655-8456-4B43-8335-053F0EF20702}"/>
    <cellStyle name="Normal 9 7 2 3 4 2" xfId="5242" xr:uid="{5BAADEF8-F626-4BA2-A4A2-AB407DF02684}"/>
    <cellStyle name="Normal 9 7 2 3 5" xfId="5239" xr:uid="{C98B85EB-0872-4D38-87D5-062CEF70A00B}"/>
    <cellStyle name="Normal 9 7 2 4" xfId="3606" xr:uid="{1F0CA016-E28A-4F32-A50F-B7D7C2FC1BC3}"/>
    <cellStyle name="Normal 9 7 2 4 2" xfId="5243" xr:uid="{88D39916-E639-4C70-A7DC-74E65484BD0F}"/>
    <cellStyle name="Normal 9 7 2 5" xfId="3607" xr:uid="{106A2640-27A1-48B9-997A-336081B76E83}"/>
    <cellStyle name="Normal 9 7 2 5 2" xfId="5244" xr:uid="{9590FB9E-1A3F-4F51-B4B1-590FEB96F137}"/>
    <cellStyle name="Normal 9 7 2 6" xfId="3608" xr:uid="{1C62BDE6-D414-41D7-9B82-F0D970B47B2C}"/>
    <cellStyle name="Normal 9 7 2 6 2" xfId="5245" xr:uid="{01FEA8B0-4663-4EFE-8822-32DA0B5B3FED}"/>
    <cellStyle name="Normal 9 7 2 7" xfId="5233" xr:uid="{F9C9722D-651D-4E64-B934-E7B9A15D883F}"/>
    <cellStyle name="Normal 9 7 3" xfId="3609" xr:uid="{17D571F0-1BB8-4EA0-8B89-4F08013D2788}"/>
    <cellStyle name="Normal 9 7 3 2" xfId="3610" xr:uid="{0C99307D-1450-49AB-A3B4-2ED15F2B6A05}"/>
    <cellStyle name="Normal 9 7 3 2 2" xfId="3611" xr:uid="{E804B4B3-D076-4F26-AE38-24EAD48DE47E}"/>
    <cellStyle name="Normal 9 7 3 2 2 2" xfId="5248" xr:uid="{76903BD1-7272-42E7-A478-630E6DC040BC}"/>
    <cellStyle name="Normal 9 7 3 2 3" xfId="3612" xr:uid="{86185450-0CCB-4083-A63A-5BD98E5F6649}"/>
    <cellStyle name="Normal 9 7 3 2 3 2" xfId="5249" xr:uid="{9154BFBB-1469-4308-8E6B-F922991CD593}"/>
    <cellStyle name="Normal 9 7 3 2 4" xfId="3613" xr:uid="{DEBDAE9B-A05C-4022-9D98-A4107CF885C9}"/>
    <cellStyle name="Normal 9 7 3 2 4 2" xfId="5250" xr:uid="{713DF02F-6DFB-46A1-AB87-D55501587753}"/>
    <cellStyle name="Normal 9 7 3 2 5" xfId="5247" xr:uid="{9CE2472C-EC73-4EF2-8F46-48898DFBBF9F}"/>
    <cellStyle name="Normal 9 7 3 3" xfId="3614" xr:uid="{1DBF8437-C069-4671-8F0E-B604A2E53472}"/>
    <cellStyle name="Normal 9 7 3 3 2" xfId="5251" xr:uid="{06726333-616B-45D1-95AA-593F7C3E04EE}"/>
    <cellStyle name="Normal 9 7 3 4" xfId="3615" xr:uid="{6E8219BD-CEEE-4219-8A90-1CDDEB870FF9}"/>
    <cellStyle name="Normal 9 7 3 4 2" xfId="5252" xr:uid="{02888D1A-3AA4-4EF7-811B-7E40B599F9DA}"/>
    <cellStyle name="Normal 9 7 3 5" xfId="3616" xr:uid="{FE91029E-2FE1-427E-8B0A-4AEE3653F794}"/>
    <cellStyle name="Normal 9 7 3 5 2" xfId="5253" xr:uid="{337AADDC-0A1F-4CAA-9B7D-A2429C880FED}"/>
    <cellStyle name="Normal 9 7 3 6" xfId="5246" xr:uid="{412B6512-A929-4346-A7E3-0EA7585F8915}"/>
    <cellStyle name="Normal 9 7 4" xfId="3617" xr:uid="{31994744-5AB8-40D5-925E-B1F606F12B7E}"/>
    <cellStyle name="Normal 9 7 4 2" xfId="3618" xr:uid="{56BDAD80-21F2-4695-BA8B-F62EE6F55925}"/>
    <cellStyle name="Normal 9 7 4 2 2" xfId="5255" xr:uid="{CD13C16A-EC45-41D2-A855-2C376E3F5081}"/>
    <cellStyle name="Normal 9 7 4 3" xfId="3619" xr:uid="{D7E9AAFE-E2FD-48CE-8F9B-1D900EF38F0B}"/>
    <cellStyle name="Normal 9 7 4 3 2" xfId="5256" xr:uid="{7C22A177-6595-4F2E-8508-7F2CF4E7154F}"/>
    <cellStyle name="Normal 9 7 4 4" xfId="3620" xr:uid="{5CFAE02A-FDF7-45FA-837D-BD46619DC988}"/>
    <cellStyle name="Normal 9 7 4 4 2" xfId="5257" xr:uid="{4D31E9E7-61DB-4ED7-9293-0AB3360E733D}"/>
    <cellStyle name="Normal 9 7 4 5" xfId="5254" xr:uid="{D44DCBC1-7EC6-4A39-B615-252E313D35B3}"/>
    <cellStyle name="Normal 9 7 5" xfId="3621" xr:uid="{78317044-1A25-4EEE-9B76-3F467C1A7943}"/>
    <cellStyle name="Normal 9 7 5 2" xfId="3622" xr:uid="{A5C58015-316F-40C6-882E-64929922C382}"/>
    <cellStyle name="Normal 9 7 5 2 2" xfId="5259" xr:uid="{B2B5240E-300D-41D7-B6B3-558E10A14A4D}"/>
    <cellStyle name="Normal 9 7 5 3" xfId="3623" xr:uid="{6CB5D8E1-1708-4DE4-83FD-E25B3523A70A}"/>
    <cellStyle name="Normal 9 7 5 3 2" xfId="5260" xr:uid="{5027F04C-E631-4491-9356-B0E8E42C852D}"/>
    <cellStyle name="Normal 9 7 5 4" xfId="3624" xr:uid="{258FD326-AB36-4E23-9043-10A630547B38}"/>
    <cellStyle name="Normal 9 7 5 4 2" xfId="5261" xr:uid="{43529157-FECC-4D79-9BA8-270A79447F62}"/>
    <cellStyle name="Normal 9 7 5 5" xfId="5258" xr:uid="{B8111026-9347-4767-9F71-2B170D624A0E}"/>
    <cellStyle name="Normal 9 7 6" xfId="3625" xr:uid="{A498EBA0-4849-4159-AE89-480E2FBF6427}"/>
    <cellStyle name="Normal 9 7 6 2" xfId="5262" xr:uid="{BB5FF726-6034-4B93-827A-6D4C97FF32EC}"/>
    <cellStyle name="Normal 9 7 7" xfId="3626" xr:uid="{38C5F7EA-7B64-47CE-8CDE-6D1C0A50311C}"/>
    <cellStyle name="Normal 9 7 7 2" xfId="5263" xr:uid="{A5117C97-6781-4813-AA07-A4BBCCAE543B}"/>
    <cellStyle name="Normal 9 7 8" xfId="3627" xr:uid="{817B8C03-1837-45CF-A428-C4C82E50D413}"/>
    <cellStyle name="Normal 9 7 8 2" xfId="5264" xr:uid="{4166D7EE-2F5E-434A-AB14-452DBF471034}"/>
    <cellStyle name="Normal 9 7 9" xfId="5232" xr:uid="{F3106EC9-387E-477A-8576-7F53F5717E66}"/>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68" xr:uid="{146F7CB0-71A3-4E36-AA51-645111A91824}"/>
    <cellStyle name="Normal 9 8 2 2 3" xfId="3632" xr:uid="{CC60005A-B931-45F1-8965-336158254397}"/>
    <cellStyle name="Normal 9 8 2 2 3 2" xfId="5269" xr:uid="{C54E014F-2593-421F-9A2B-2A5799A33A33}"/>
    <cellStyle name="Normal 9 8 2 2 4" xfId="3633" xr:uid="{9A395FA6-1B6D-49A2-989C-1498D94D080A}"/>
    <cellStyle name="Normal 9 8 2 2 4 2" xfId="5270" xr:uid="{B03177C3-395D-467D-B197-543A32A7E2AA}"/>
    <cellStyle name="Normal 9 8 2 2 5" xfId="5267" xr:uid="{44EDAC3C-84F8-43AC-AE86-AF156F6BA913}"/>
    <cellStyle name="Normal 9 8 2 3" xfId="3634" xr:uid="{E13F8DBB-B23D-46ED-B5E7-EBB0B333250D}"/>
    <cellStyle name="Normal 9 8 2 3 2" xfId="5271" xr:uid="{13A9FB16-FB70-41A2-80B3-02A219090545}"/>
    <cellStyle name="Normal 9 8 2 4" xfId="3635" xr:uid="{C2EFD85F-F8E2-4B89-91EB-AD4A59B35078}"/>
    <cellStyle name="Normal 9 8 2 4 2" xfId="5272" xr:uid="{0A40DB97-F370-41AB-A5FD-EA3BE7CCCE8D}"/>
    <cellStyle name="Normal 9 8 2 5" xfId="3636" xr:uid="{38C9A926-EECA-4BC0-85E2-DAFC64090A8C}"/>
    <cellStyle name="Normal 9 8 2 5 2" xfId="5273" xr:uid="{BB203329-D45B-43E7-A018-AB5E89A547F3}"/>
    <cellStyle name="Normal 9 8 2 6" xfId="5266" xr:uid="{3CCFA292-62AF-4E42-A535-75567AA688AE}"/>
    <cellStyle name="Normal 9 8 3" xfId="3637" xr:uid="{463B1BE3-231B-4C93-B2E9-31C48DE43784}"/>
    <cellStyle name="Normal 9 8 3 2" xfId="3638" xr:uid="{3FB2B3B3-E2A2-4F6B-AB12-27FCDB7D09A1}"/>
    <cellStyle name="Normal 9 8 3 2 2" xfId="5275" xr:uid="{DD47EFFD-254D-4ECD-A470-634D237C2384}"/>
    <cellStyle name="Normal 9 8 3 3" xfId="3639" xr:uid="{D87AD5A3-AD2D-4811-AF07-96F7B153C789}"/>
    <cellStyle name="Normal 9 8 3 3 2" xfId="5276" xr:uid="{8101FDEB-9382-4FC0-BC46-5DA4CC4DD8D0}"/>
    <cellStyle name="Normal 9 8 3 4" xfId="3640" xr:uid="{4CE07860-094B-4B36-8045-7CD963581A19}"/>
    <cellStyle name="Normal 9 8 3 4 2" xfId="5277" xr:uid="{20EB6C7D-41AD-47A7-A3B0-262EB4DA7BC6}"/>
    <cellStyle name="Normal 9 8 3 5" xfId="5274" xr:uid="{F65DCF99-83BC-4F2C-A7FF-5732F8B609D2}"/>
    <cellStyle name="Normal 9 8 4" xfId="3641" xr:uid="{2AA11857-90FB-4BB1-B4E4-56CC6C8A94D9}"/>
    <cellStyle name="Normal 9 8 4 2" xfId="3642" xr:uid="{10EEE2C5-00FE-4013-8824-084B1B6BF1E0}"/>
    <cellStyle name="Normal 9 8 4 2 2" xfId="5279" xr:uid="{7DE6DE41-7725-45CC-BE90-5EACC7E46671}"/>
    <cellStyle name="Normal 9 8 4 3" xfId="3643" xr:uid="{148EE8A6-70F6-4C9E-B9BF-25E53771E3EE}"/>
    <cellStyle name="Normal 9 8 4 3 2" xfId="5280" xr:uid="{D35C682B-CD04-44A7-A251-C314EEC63390}"/>
    <cellStyle name="Normal 9 8 4 4" xfId="3644" xr:uid="{1C978398-251D-4B1B-A26B-BDBB062B4AB1}"/>
    <cellStyle name="Normal 9 8 4 4 2" xfId="5281" xr:uid="{640BDC0B-1BA0-4A73-ACB2-6B0CEB023A64}"/>
    <cellStyle name="Normal 9 8 4 5" xfId="5278" xr:uid="{50EB470B-7EB6-4C24-B91B-EBF12D661207}"/>
    <cellStyle name="Normal 9 8 5" xfId="3645" xr:uid="{EC1B4D6B-E680-47F7-877A-447D436BC9B5}"/>
    <cellStyle name="Normal 9 8 5 2" xfId="5282" xr:uid="{7F0355F3-BFDF-421F-84B1-E915B4DDE43C}"/>
    <cellStyle name="Normal 9 8 6" xfId="3646" xr:uid="{6ABDCE4F-05B7-4AC3-8A8F-17D49D95CDC5}"/>
    <cellStyle name="Normal 9 8 6 2" xfId="5283" xr:uid="{00D51075-9F1C-4286-AEC1-8BE17B162B15}"/>
    <cellStyle name="Normal 9 8 7" xfId="3647" xr:uid="{DAFDCBB6-FE76-4C98-9D20-AA094ADB7D3D}"/>
    <cellStyle name="Normal 9 8 7 2" xfId="5284" xr:uid="{A3F47618-15E8-4AE0-9F4F-BA9917E5B109}"/>
    <cellStyle name="Normal 9 8 8" xfId="5265" xr:uid="{ADF833B6-A8B9-4106-9781-4A954AE833ED}"/>
    <cellStyle name="Normal 9 9" xfId="3648" xr:uid="{8CB87338-2F60-47AB-8866-8BB38A65677B}"/>
    <cellStyle name="Normal 9 9 2" xfId="3649" xr:uid="{F0024D22-233A-4681-9964-F097BBB5ED31}"/>
    <cellStyle name="Normal 9 9 2 2" xfId="3650" xr:uid="{0622211F-05E5-448E-912C-10FB04055DC0}"/>
    <cellStyle name="Normal 9 9 2 2 2" xfId="5287" xr:uid="{E045ADD8-C7E9-48F1-B6E6-28C5FA3C0239}"/>
    <cellStyle name="Normal 9 9 2 3" xfId="3651" xr:uid="{CE97A085-8FBD-49BD-BC8C-638C249DE897}"/>
    <cellStyle name="Normal 9 9 2 3 2" xfId="5288" xr:uid="{385EFD20-5659-467F-BA19-4A11CEC1613B}"/>
    <cellStyle name="Normal 9 9 2 4" xfId="3652" xr:uid="{6B991CAB-E3C5-457B-B917-3280530EAD88}"/>
    <cellStyle name="Normal 9 9 2 4 2" xfId="5289" xr:uid="{7C2ACA05-1CC2-4FE5-BA0F-0A1AAC967587}"/>
    <cellStyle name="Normal 9 9 2 5" xfId="5286" xr:uid="{EE4EDB1B-8C67-4FA2-98E0-42B131F3EF25}"/>
    <cellStyle name="Normal 9 9 3" xfId="3653" xr:uid="{FEF3ABA8-5C4B-4D3B-9075-CB5CCB7A3A75}"/>
    <cellStyle name="Normal 9 9 3 2" xfId="3654" xr:uid="{0B146E3C-029A-4754-8E0B-EC8252D8A9C3}"/>
    <cellStyle name="Normal 9 9 3 2 2" xfId="5291" xr:uid="{7D1ED5E6-A034-45E4-96B9-3F035FE8C80C}"/>
    <cellStyle name="Normal 9 9 3 3" xfId="3655" xr:uid="{594C9C8C-DC40-4C9F-AFCC-DE4C0DD1D159}"/>
    <cellStyle name="Normal 9 9 3 3 2" xfId="5292" xr:uid="{C7337645-1D42-4FB7-A44F-1815D3E41DA2}"/>
    <cellStyle name="Normal 9 9 3 4" xfId="3656" xr:uid="{F792B84C-1ACC-406A-A06A-CB8B07FAF5E3}"/>
    <cellStyle name="Normal 9 9 3 4 2" xfId="5293" xr:uid="{A30D3662-AB1F-41EA-8A6C-37016FEA218C}"/>
    <cellStyle name="Normal 9 9 3 5" xfId="5290" xr:uid="{7E9D11D7-CC9E-443D-883F-A296F05E3187}"/>
    <cellStyle name="Normal 9 9 4" xfId="3657" xr:uid="{DE49AECD-BA30-4875-91A8-D9BC22F68503}"/>
    <cellStyle name="Normal 9 9 4 2" xfId="5294" xr:uid="{C1C0AF23-E86C-433B-8386-01FB2E3C4D40}"/>
    <cellStyle name="Normal 9 9 5" xfId="3658" xr:uid="{ABF52012-9263-4E65-B1A2-4BC64DD97483}"/>
    <cellStyle name="Normal 9 9 5 2" xfId="5295" xr:uid="{3830BC90-8DE6-4B67-99FF-3B22799B00B6}"/>
    <cellStyle name="Normal 9 9 6" xfId="3659" xr:uid="{8A15AE45-1567-4050-BF62-86BED70975B4}"/>
    <cellStyle name="Normal 9 9 6 2" xfId="5296" xr:uid="{2FA5BEBD-C56F-42D9-BACB-248C34D4BAC4}"/>
    <cellStyle name="Normal 9 9 7" xfId="5285" xr:uid="{739C489C-AF7D-43B9-9276-A3E43F13A8DF}"/>
    <cellStyle name="Percent 2" xfId="92" xr:uid="{5447C81F-6A5A-467A-AFED-707B52722497}"/>
    <cellStyle name="Percent 2 2" xfId="5297" xr:uid="{23532CB7-E614-4442-904D-782215E0D260}"/>
    <cellStyle name="Гиперссылка 2" xfId="4" xr:uid="{49BAA0F8-B3D3-41B5-87DD-435502328B29}"/>
    <cellStyle name="Гиперссылка 2 2" xfId="5298" xr:uid="{F0D597D0-88A2-40F6-BE30-4266779282FE}"/>
    <cellStyle name="Обычный 2" xfId="1" xr:uid="{A3CD5D5E-4502-4158-8112-08CDD679ACF5}"/>
    <cellStyle name="Обычный 2 2" xfId="5" xr:uid="{D19F253E-EE9B-4476-9D91-2EE3A6D7A3DC}"/>
    <cellStyle name="Обычный 2 2 2" xfId="5300" xr:uid="{FD717AA0-3193-4CE9-B82D-EB656E2D5EA0}"/>
    <cellStyle name="Обычный 2 3" xfId="5299" xr:uid="{9FC02244-D48D-4721-B37D-38D93ECCBCB8}"/>
    <cellStyle name="常规_Sheet1_1" xfId="4382" xr:uid="{63563B04-9EF3-4CD1-9761-67B35F9DE46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867</v>
      </c>
      <c r="C10" s="120"/>
      <c r="D10" s="120"/>
      <c r="E10" s="120"/>
      <c r="F10" s="115"/>
      <c r="G10" s="116"/>
      <c r="H10" s="116" t="s">
        <v>867</v>
      </c>
      <c r="I10" s="120"/>
      <c r="J10" s="174">
        <v>50589</v>
      </c>
      <c r="K10" s="115"/>
    </row>
    <row r="11" spans="1:11">
      <c r="A11" s="114"/>
      <c r="B11" s="114" t="s">
        <v>715</v>
      </c>
      <c r="C11" s="120"/>
      <c r="D11" s="120"/>
      <c r="E11" s="120"/>
      <c r="F11" s="115"/>
      <c r="G11" s="116"/>
      <c r="H11" s="116" t="s">
        <v>715</v>
      </c>
      <c r="I11" s="120"/>
      <c r="J11" s="175"/>
      <c r="K11" s="115"/>
    </row>
    <row r="12" spans="1:11">
      <c r="A12" s="114"/>
      <c r="B12" s="114" t="s">
        <v>716</v>
      </c>
      <c r="C12" s="120"/>
      <c r="D12" s="120"/>
      <c r="E12" s="120"/>
      <c r="F12" s="115"/>
      <c r="G12" s="116"/>
      <c r="H12" s="116" t="s">
        <v>716</v>
      </c>
      <c r="I12" s="120"/>
      <c r="J12" s="120"/>
      <c r="K12" s="115"/>
    </row>
    <row r="13" spans="1:11">
      <c r="A13" s="114"/>
      <c r="B13" s="114" t="s">
        <v>152</v>
      </c>
      <c r="C13" s="120"/>
      <c r="D13" s="120"/>
      <c r="E13" s="120"/>
      <c r="F13" s="115"/>
      <c r="G13" s="116"/>
      <c r="H13" s="116" t="s">
        <v>152</v>
      </c>
      <c r="I13" s="120"/>
      <c r="J13" s="99" t="s">
        <v>11</v>
      </c>
      <c r="K13" s="115"/>
    </row>
    <row r="14" spans="1:11" ht="15" customHeight="1">
      <c r="A14" s="114"/>
      <c r="B14" s="114"/>
      <c r="C14" s="120"/>
      <c r="D14" s="120"/>
      <c r="E14" s="120"/>
      <c r="F14" s="115"/>
      <c r="G14" s="116"/>
      <c r="H14" s="116" t="s">
        <v>6</v>
      </c>
      <c r="I14" s="120"/>
      <c r="J14" s="176">
        <v>45114</v>
      </c>
      <c r="K14" s="115"/>
    </row>
    <row r="15" spans="1:11" ht="15" customHeight="1">
      <c r="A15" s="114"/>
      <c r="B15" s="6" t="s">
        <v>6</v>
      </c>
      <c r="C15" s="7"/>
      <c r="D15" s="7"/>
      <c r="E15" s="7"/>
      <c r="F15" s="8"/>
      <c r="G15" s="116"/>
      <c r="H15" s="9"/>
      <c r="I15" s="120"/>
      <c r="J15" s="177"/>
      <c r="K15" s="115"/>
    </row>
    <row r="16" spans="1:11" ht="15" customHeight="1">
      <c r="A16" s="114"/>
      <c r="B16" s="120"/>
      <c r="C16" s="120"/>
      <c r="D16" s="120"/>
      <c r="E16" s="120"/>
      <c r="F16" s="120"/>
      <c r="G16" s="120"/>
      <c r="H16" s="120"/>
      <c r="I16" s="123" t="s">
        <v>142</v>
      </c>
      <c r="J16" s="129">
        <v>39220</v>
      </c>
      <c r="K16" s="115"/>
    </row>
    <row r="17" spans="1:11">
      <c r="A17" s="114"/>
      <c r="B17" s="120" t="s">
        <v>717</v>
      </c>
      <c r="C17" s="120"/>
      <c r="D17" s="120"/>
      <c r="E17" s="120"/>
      <c r="F17" s="120"/>
      <c r="G17" s="120"/>
      <c r="H17" s="120"/>
      <c r="I17" s="123" t="s">
        <v>143</v>
      </c>
      <c r="J17" s="129" t="s">
        <v>708</v>
      </c>
      <c r="K17" s="115"/>
    </row>
    <row r="18" spans="1:11" ht="18">
      <c r="A18" s="114"/>
      <c r="B18" s="120" t="s">
        <v>718</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c r="E20" s="117" t="s">
        <v>200</v>
      </c>
      <c r="F20" s="178" t="s">
        <v>201</v>
      </c>
      <c r="G20" s="179"/>
      <c r="H20" s="100" t="s">
        <v>169</v>
      </c>
      <c r="I20" s="100" t="s">
        <v>202</v>
      </c>
      <c r="J20" s="100" t="s">
        <v>21</v>
      </c>
      <c r="K20" s="115"/>
    </row>
    <row r="21" spans="1:11">
      <c r="A21" s="114"/>
      <c r="B21" s="105"/>
      <c r="C21" s="105"/>
      <c r="D21" s="106"/>
      <c r="E21" s="106"/>
      <c r="F21" s="180"/>
      <c r="G21" s="181"/>
      <c r="H21" s="105" t="s">
        <v>141</v>
      </c>
      <c r="I21" s="105"/>
      <c r="J21" s="105"/>
      <c r="K21" s="115"/>
    </row>
    <row r="22" spans="1:11">
      <c r="A22" s="114"/>
      <c r="B22" s="107">
        <v>4</v>
      </c>
      <c r="C22" s="10" t="s">
        <v>719</v>
      </c>
      <c r="D22" s="107">
        <v>4</v>
      </c>
      <c r="E22" s="118" t="s">
        <v>23</v>
      </c>
      <c r="F22" s="164"/>
      <c r="G22" s="165"/>
      <c r="H22" s="11" t="s">
        <v>720</v>
      </c>
      <c r="I22" s="14">
        <v>21.34</v>
      </c>
      <c r="J22" s="109">
        <f t="shared" ref="J22:J85" si="0">I22*B22</f>
        <v>85.36</v>
      </c>
      <c r="K22" s="115"/>
    </row>
    <row r="23" spans="1:11">
      <c r="A23" s="114"/>
      <c r="B23" s="107">
        <v>3</v>
      </c>
      <c r="C23" s="10" t="s">
        <v>719</v>
      </c>
      <c r="D23" s="107">
        <v>3</v>
      </c>
      <c r="E23" s="118" t="s">
        <v>25</v>
      </c>
      <c r="F23" s="164"/>
      <c r="G23" s="165"/>
      <c r="H23" s="11" t="s">
        <v>720</v>
      </c>
      <c r="I23" s="14">
        <v>22.04</v>
      </c>
      <c r="J23" s="109">
        <f t="shared" si="0"/>
        <v>66.12</v>
      </c>
      <c r="K23" s="115"/>
    </row>
    <row r="24" spans="1:11" ht="24">
      <c r="A24" s="114"/>
      <c r="B24" s="107">
        <v>1</v>
      </c>
      <c r="C24" s="10" t="s">
        <v>721</v>
      </c>
      <c r="D24" s="107">
        <v>1</v>
      </c>
      <c r="E24" s="118" t="s">
        <v>26</v>
      </c>
      <c r="F24" s="164" t="s">
        <v>272</v>
      </c>
      <c r="G24" s="165"/>
      <c r="H24" s="11" t="s">
        <v>722</v>
      </c>
      <c r="I24" s="14">
        <v>20.64</v>
      </c>
      <c r="J24" s="109">
        <f t="shared" si="0"/>
        <v>20.64</v>
      </c>
      <c r="K24" s="115"/>
    </row>
    <row r="25" spans="1:11" ht="24">
      <c r="A25" s="114"/>
      <c r="B25" s="107">
        <v>2</v>
      </c>
      <c r="C25" s="10" t="s">
        <v>721</v>
      </c>
      <c r="D25" s="107">
        <v>2</v>
      </c>
      <c r="E25" s="118" t="s">
        <v>28</v>
      </c>
      <c r="F25" s="164" t="s">
        <v>273</v>
      </c>
      <c r="G25" s="165"/>
      <c r="H25" s="11" t="s">
        <v>722</v>
      </c>
      <c r="I25" s="14">
        <v>20.64</v>
      </c>
      <c r="J25" s="109">
        <f t="shared" si="0"/>
        <v>41.28</v>
      </c>
      <c r="K25" s="115"/>
    </row>
    <row r="26" spans="1:11" ht="24">
      <c r="A26" s="114"/>
      <c r="B26" s="107">
        <v>2</v>
      </c>
      <c r="C26" s="10" t="s">
        <v>721</v>
      </c>
      <c r="D26" s="107">
        <v>2</v>
      </c>
      <c r="E26" s="118" t="s">
        <v>28</v>
      </c>
      <c r="F26" s="164" t="s">
        <v>673</v>
      </c>
      <c r="G26" s="165"/>
      <c r="H26" s="11" t="s">
        <v>722</v>
      </c>
      <c r="I26" s="14">
        <v>20.64</v>
      </c>
      <c r="J26" s="109">
        <f t="shared" si="0"/>
        <v>41.28</v>
      </c>
      <c r="K26" s="115"/>
    </row>
    <row r="27" spans="1:11" ht="24">
      <c r="A27" s="114"/>
      <c r="B27" s="107">
        <v>2</v>
      </c>
      <c r="C27" s="10" t="s">
        <v>721</v>
      </c>
      <c r="D27" s="107">
        <v>2</v>
      </c>
      <c r="E27" s="118" t="s">
        <v>28</v>
      </c>
      <c r="F27" s="164" t="s">
        <v>271</v>
      </c>
      <c r="G27" s="165"/>
      <c r="H27" s="11" t="s">
        <v>722</v>
      </c>
      <c r="I27" s="14">
        <v>20.64</v>
      </c>
      <c r="J27" s="109">
        <f t="shared" si="0"/>
        <v>41.28</v>
      </c>
      <c r="K27" s="115"/>
    </row>
    <row r="28" spans="1:11" ht="24">
      <c r="A28" s="114"/>
      <c r="B28" s="107">
        <v>2</v>
      </c>
      <c r="C28" s="10" t="s">
        <v>721</v>
      </c>
      <c r="D28" s="107">
        <v>2</v>
      </c>
      <c r="E28" s="118" t="s">
        <v>28</v>
      </c>
      <c r="F28" s="164" t="s">
        <v>272</v>
      </c>
      <c r="G28" s="165"/>
      <c r="H28" s="11" t="s">
        <v>722</v>
      </c>
      <c r="I28" s="14">
        <v>20.64</v>
      </c>
      <c r="J28" s="109">
        <f t="shared" si="0"/>
        <v>41.28</v>
      </c>
      <c r="K28" s="115"/>
    </row>
    <row r="29" spans="1:11">
      <c r="A29" s="114"/>
      <c r="B29" s="107">
        <v>5</v>
      </c>
      <c r="C29" s="10" t="s">
        <v>723</v>
      </c>
      <c r="D29" s="107">
        <v>5</v>
      </c>
      <c r="E29" s="118" t="s">
        <v>26</v>
      </c>
      <c r="F29" s="164"/>
      <c r="G29" s="165"/>
      <c r="H29" s="11" t="s">
        <v>724</v>
      </c>
      <c r="I29" s="14">
        <v>7.7</v>
      </c>
      <c r="J29" s="109">
        <f t="shared" si="0"/>
        <v>38.5</v>
      </c>
      <c r="K29" s="115"/>
    </row>
    <row r="30" spans="1:11">
      <c r="A30" s="114"/>
      <c r="B30" s="107">
        <v>2</v>
      </c>
      <c r="C30" s="10" t="s">
        <v>723</v>
      </c>
      <c r="D30" s="107">
        <v>2</v>
      </c>
      <c r="E30" s="118" t="s">
        <v>27</v>
      </c>
      <c r="F30" s="164"/>
      <c r="G30" s="165"/>
      <c r="H30" s="11" t="s">
        <v>724</v>
      </c>
      <c r="I30" s="14">
        <v>7.7</v>
      </c>
      <c r="J30" s="109">
        <f t="shared" si="0"/>
        <v>15.4</v>
      </c>
      <c r="K30" s="115"/>
    </row>
    <row r="31" spans="1:11">
      <c r="A31" s="114"/>
      <c r="B31" s="107">
        <v>2</v>
      </c>
      <c r="C31" s="10" t="s">
        <v>723</v>
      </c>
      <c r="D31" s="107">
        <v>2</v>
      </c>
      <c r="E31" s="118" t="s">
        <v>28</v>
      </c>
      <c r="F31" s="164"/>
      <c r="G31" s="165"/>
      <c r="H31" s="11" t="s">
        <v>724</v>
      </c>
      <c r="I31" s="14">
        <v>7.7</v>
      </c>
      <c r="J31" s="109">
        <f t="shared" si="0"/>
        <v>15.4</v>
      </c>
      <c r="K31" s="115"/>
    </row>
    <row r="32" spans="1:11">
      <c r="A32" s="114"/>
      <c r="B32" s="107">
        <v>2</v>
      </c>
      <c r="C32" s="10" t="s">
        <v>723</v>
      </c>
      <c r="D32" s="107">
        <v>2</v>
      </c>
      <c r="E32" s="118" t="s">
        <v>29</v>
      </c>
      <c r="F32" s="164"/>
      <c r="G32" s="165"/>
      <c r="H32" s="11" t="s">
        <v>724</v>
      </c>
      <c r="I32" s="14">
        <v>7.7</v>
      </c>
      <c r="J32" s="109">
        <f t="shared" si="0"/>
        <v>15.4</v>
      </c>
      <c r="K32" s="115"/>
    </row>
    <row r="33" spans="1:11">
      <c r="A33" s="114"/>
      <c r="B33" s="107">
        <v>1</v>
      </c>
      <c r="C33" s="10" t="s">
        <v>723</v>
      </c>
      <c r="D33" s="107">
        <v>1</v>
      </c>
      <c r="E33" s="118" t="s">
        <v>31</v>
      </c>
      <c r="F33" s="164"/>
      <c r="G33" s="165"/>
      <c r="H33" s="11" t="s">
        <v>724</v>
      </c>
      <c r="I33" s="14">
        <v>7.7</v>
      </c>
      <c r="J33" s="109">
        <f t="shared" si="0"/>
        <v>7.7</v>
      </c>
      <c r="K33" s="115"/>
    </row>
    <row r="34" spans="1:11" ht="24">
      <c r="A34" s="114"/>
      <c r="B34" s="107">
        <v>7</v>
      </c>
      <c r="C34" s="10" t="s">
        <v>725</v>
      </c>
      <c r="D34" s="107">
        <v>7</v>
      </c>
      <c r="E34" s="118" t="s">
        <v>484</v>
      </c>
      <c r="F34" s="164"/>
      <c r="G34" s="165"/>
      <c r="H34" s="11" t="s">
        <v>863</v>
      </c>
      <c r="I34" s="14">
        <v>5.95</v>
      </c>
      <c r="J34" s="109">
        <f t="shared" si="0"/>
        <v>41.65</v>
      </c>
      <c r="K34" s="115"/>
    </row>
    <row r="35" spans="1:11" ht="24">
      <c r="A35" s="114"/>
      <c r="B35" s="107">
        <v>7</v>
      </c>
      <c r="C35" s="10" t="s">
        <v>725</v>
      </c>
      <c r="D35" s="107">
        <v>7</v>
      </c>
      <c r="E35" s="118" t="s">
        <v>726</v>
      </c>
      <c r="F35" s="164"/>
      <c r="G35" s="165"/>
      <c r="H35" s="11" t="s">
        <v>863</v>
      </c>
      <c r="I35" s="14">
        <v>5.95</v>
      </c>
      <c r="J35" s="109">
        <f t="shared" si="0"/>
        <v>41.65</v>
      </c>
      <c r="K35" s="115"/>
    </row>
    <row r="36" spans="1:11" ht="24">
      <c r="A36" s="114"/>
      <c r="B36" s="107">
        <v>6</v>
      </c>
      <c r="C36" s="10" t="s">
        <v>725</v>
      </c>
      <c r="D36" s="107">
        <v>6</v>
      </c>
      <c r="E36" s="118" t="s">
        <v>727</v>
      </c>
      <c r="F36" s="164"/>
      <c r="G36" s="165"/>
      <c r="H36" s="11" t="s">
        <v>863</v>
      </c>
      <c r="I36" s="14">
        <v>5.95</v>
      </c>
      <c r="J36" s="109">
        <f t="shared" si="0"/>
        <v>35.700000000000003</v>
      </c>
      <c r="K36" s="115"/>
    </row>
    <row r="37" spans="1:11" ht="24">
      <c r="A37" s="114"/>
      <c r="B37" s="107">
        <v>4</v>
      </c>
      <c r="C37" s="10" t="s">
        <v>725</v>
      </c>
      <c r="D37" s="107">
        <v>4</v>
      </c>
      <c r="E37" s="118" t="s">
        <v>728</v>
      </c>
      <c r="F37" s="164"/>
      <c r="G37" s="165"/>
      <c r="H37" s="11" t="s">
        <v>863</v>
      </c>
      <c r="I37" s="14">
        <v>5.95</v>
      </c>
      <c r="J37" s="109">
        <f t="shared" si="0"/>
        <v>23.8</v>
      </c>
      <c r="K37" s="115"/>
    </row>
    <row r="38" spans="1:11" ht="24">
      <c r="A38" s="114"/>
      <c r="B38" s="107">
        <v>3</v>
      </c>
      <c r="C38" s="10" t="s">
        <v>725</v>
      </c>
      <c r="D38" s="107">
        <v>3</v>
      </c>
      <c r="E38" s="118" t="s">
        <v>729</v>
      </c>
      <c r="F38" s="164"/>
      <c r="G38" s="165"/>
      <c r="H38" s="11" t="s">
        <v>863</v>
      </c>
      <c r="I38" s="14">
        <v>5.95</v>
      </c>
      <c r="J38" s="109">
        <f t="shared" si="0"/>
        <v>17.850000000000001</v>
      </c>
      <c r="K38" s="115"/>
    </row>
    <row r="39" spans="1:11" ht="24">
      <c r="A39" s="114"/>
      <c r="B39" s="107">
        <v>5</v>
      </c>
      <c r="C39" s="10" t="s">
        <v>725</v>
      </c>
      <c r="D39" s="107">
        <v>5</v>
      </c>
      <c r="E39" s="118" t="s">
        <v>730</v>
      </c>
      <c r="F39" s="164"/>
      <c r="G39" s="165"/>
      <c r="H39" s="11" t="s">
        <v>863</v>
      </c>
      <c r="I39" s="14">
        <v>5.95</v>
      </c>
      <c r="J39" s="109">
        <f t="shared" si="0"/>
        <v>29.75</v>
      </c>
      <c r="K39" s="115"/>
    </row>
    <row r="40" spans="1:11">
      <c r="A40" s="114"/>
      <c r="B40" s="107">
        <v>9</v>
      </c>
      <c r="C40" s="10" t="s">
        <v>30</v>
      </c>
      <c r="D40" s="107">
        <v>9</v>
      </c>
      <c r="E40" s="118" t="s">
        <v>34</v>
      </c>
      <c r="F40" s="164"/>
      <c r="G40" s="165"/>
      <c r="H40" s="11" t="s">
        <v>731</v>
      </c>
      <c r="I40" s="14">
        <v>8.75</v>
      </c>
      <c r="J40" s="109">
        <f t="shared" si="0"/>
        <v>78.75</v>
      </c>
      <c r="K40" s="115"/>
    </row>
    <row r="41" spans="1:11">
      <c r="A41" s="114"/>
      <c r="B41" s="107">
        <v>2</v>
      </c>
      <c r="C41" s="10" t="s">
        <v>30</v>
      </c>
      <c r="D41" s="107">
        <v>2</v>
      </c>
      <c r="E41" s="118" t="s">
        <v>35</v>
      </c>
      <c r="F41" s="164"/>
      <c r="G41" s="165"/>
      <c r="H41" s="11" t="s">
        <v>731</v>
      </c>
      <c r="I41" s="14">
        <v>8.75</v>
      </c>
      <c r="J41" s="109">
        <f t="shared" si="0"/>
        <v>17.5</v>
      </c>
      <c r="K41" s="115"/>
    </row>
    <row r="42" spans="1:11">
      <c r="A42" s="114"/>
      <c r="B42" s="107">
        <v>6</v>
      </c>
      <c r="C42" s="10" t="s">
        <v>30</v>
      </c>
      <c r="D42" s="107">
        <v>6</v>
      </c>
      <c r="E42" s="118" t="s">
        <v>37</v>
      </c>
      <c r="F42" s="164"/>
      <c r="G42" s="165"/>
      <c r="H42" s="11" t="s">
        <v>731</v>
      </c>
      <c r="I42" s="14">
        <v>8.75</v>
      </c>
      <c r="J42" s="109">
        <f t="shared" si="0"/>
        <v>52.5</v>
      </c>
      <c r="K42" s="115"/>
    </row>
    <row r="43" spans="1:11">
      <c r="A43" s="114"/>
      <c r="B43" s="107">
        <v>8</v>
      </c>
      <c r="C43" s="10" t="s">
        <v>30</v>
      </c>
      <c r="D43" s="107">
        <v>8</v>
      </c>
      <c r="E43" s="118" t="s">
        <v>732</v>
      </c>
      <c r="F43" s="164"/>
      <c r="G43" s="165"/>
      <c r="H43" s="11" t="s">
        <v>731</v>
      </c>
      <c r="I43" s="14">
        <v>9.44</v>
      </c>
      <c r="J43" s="109">
        <f t="shared" si="0"/>
        <v>75.52</v>
      </c>
      <c r="K43" s="115"/>
    </row>
    <row r="44" spans="1:11">
      <c r="A44" s="114"/>
      <c r="B44" s="107">
        <v>7</v>
      </c>
      <c r="C44" s="10" t="s">
        <v>30</v>
      </c>
      <c r="D44" s="107">
        <v>7</v>
      </c>
      <c r="E44" s="118" t="s">
        <v>38</v>
      </c>
      <c r="F44" s="164"/>
      <c r="G44" s="165"/>
      <c r="H44" s="11" t="s">
        <v>731</v>
      </c>
      <c r="I44" s="14">
        <v>9.44</v>
      </c>
      <c r="J44" s="109">
        <f t="shared" si="0"/>
        <v>66.08</v>
      </c>
      <c r="K44" s="115"/>
    </row>
    <row r="45" spans="1:11">
      <c r="A45" s="114"/>
      <c r="B45" s="107">
        <v>6</v>
      </c>
      <c r="C45" s="10" t="s">
        <v>30</v>
      </c>
      <c r="D45" s="107">
        <v>6</v>
      </c>
      <c r="E45" s="118" t="s">
        <v>39</v>
      </c>
      <c r="F45" s="164"/>
      <c r="G45" s="165"/>
      <c r="H45" s="11" t="s">
        <v>731</v>
      </c>
      <c r="I45" s="14">
        <v>9.44</v>
      </c>
      <c r="J45" s="109">
        <f t="shared" si="0"/>
        <v>56.64</v>
      </c>
      <c r="K45" s="115"/>
    </row>
    <row r="46" spans="1:11">
      <c r="A46" s="114"/>
      <c r="B46" s="107">
        <v>7</v>
      </c>
      <c r="C46" s="10" t="s">
        <v>30</v>
      </c>
      <c r="D46" s="107">
        <v>7</v>
      </c>
      <c r="E46" s="118" t="s">
        <v>40</v>
      </c>
      <c r="F46" s="164"/>
      <c r="G46" s="165"/>
      <c r="H46" s="11" t="s">
        <v>731</v>
      </c>
      <c r="I46" s="14">
        <v>9.44</v>
      </c>
      <c r="J46" s="109">
        <f t="shared" si="0"/>
        <v>66.08</v>
      </c>
      <c r="K46" s="115"/>
    </row>
    <row r="47" spans="1:11">
      <c r="A47" s="114"/>
      <c r="B47" s="107">
        <v>6</v>
      </c>
      <c r="C47" s="10" t="s">
        <v>30</v>
      </c>
      <c r="D47" s="107">
        <v>6</v>
      </c>
      <c r="E47" s="118" t="s">
        <v>41</v>
      </c>
      <c r="F47" s="164"/>
      <c r="G47" s="165"/>
      <c r="H47" s="11" t="s">
        <v>731</v>
      </c>
      <c r="I47" s="14">
        <v>10.14</v>
      </c>
      <c r="J47" s="109">
        <f t="shared" si="0"/>
        <v>60.84</v>
      </c>
      <c r="K47" s="115"/>
    </row>
    <row r="48" spans="1:11">
      <c r="A48" s="114"/>
      <c r="B48" s="107">
        <v>7</v>
      </c>
      <c r="C48" s="10" t="s">
        <v>30</v>
      </c>
      <c r="D48" s="107">
        <v>7</v>
      </c>
      <c r="E48" s="118" t="s">
        <v>42</v>
      </c>
      <c r="F48" s="164"/>
      <c r="G48" s="165"/>
      <c r="H48" s="11" t="s">
        <v>731</v>
      </c>
      <c r="I48" s="14">
        <v>10.14</v>
      </c>
      <c r="J48" s="109">
        <f t="shared" si="0"/>
        <v>70.98</v>
      </c>
      <c r="K48" s="115"/>
    </row>
    <row r="49" spans="1:11" ht="12" customHeight="1">
      <c r="A49" s="114"/>
      <c r="B49" s="107">
        <v>1</v>
      </c>
      <c r="C49" s="10" t="s">
        <v>733</v>
      </c>
      <c r="D49" s="107">
        <v>1</v>
      </c>
      <c r="E49" s="118" t="s">
        <v>35</v>
      </c>
      <c r="F49" s="164"/>
      <c r="G49" s="165"/>
      <c r="H49" s="11" t="s">
        <v>734</v>
      </c>
      <c r="I49" s="14">
        <v>8.75</v>
      </c>
      <c r="J49" s="109">
        <f t="shared" si="0"/>
        <v>8.75</v>
      </c>
      <c r="K49" s="115"/>
    </row>
    <row r="50" spans="1:11" ht="12" customHeight="1">
      <c r="A50" s="114"/>
      <c r="B50" s="107">
        <v>3</v>
      </c>
      <c r="C50" s="10" t="s">
        <v>733</v>
      </c>
      <c r="D50" s="107">
        <v>3</v>
      </c>
      <c r="E50" s="118" t="s">
        <v>732</v>
      </c>
      <c r="F50" s="164"/>
      <c r="G50" s="165"/>
      <c r="H50" s="11" t="s">
        <v>734</v>
      </c>
      <c r="I50" s="14">
        <v>9.44</v>
      </c>
      <c r="J50" s="109">
        <f t="shared" si="0"/>
        <v>28.32</v>
      </c>
      <c r="K50" s="115"/>
    </row>
    <row r="51" spans="1:11" ht="12" customHeight="1">
      <c r="A51" s="114"/>
      <c r="B51" s="107">
        <v>2</v>
      </c>
      <c r="C51" s="10" t="s">
        <v>733</v>
      </c>
      <c r="D51" s="107">
        <v>2</v>
      </c>
      <c r="E51" s="118" t="s">
        <v>38</v>
      </c>
      <c r="F51" s="164"/>
      <c r="G51" s="165"/>
      <c r="H51" s="11" t="s">
        <v>734</v>
      </c>
      <c r="I51" s="14">
        <v>9.44</v>
      </c>
      <c r="J51" s="109">
        <f t="shared" si="0"/>
        <v>18.88</v>
      </c>
      <c r="K51" s="115"/>
    </row>
    <row r="52" spans="1:11" ht="12" customHeight="1">
      <c r="A52" s="114"/>
      <c r="B52" s="107">
        <v>2</v>
      </c>
      <c r="C52" s="10" t="s">
        <v>733</v>
      </c>
      <c r="D52" s="107">
        <v>2</v>
      </c>
      <c r="E52" s="118" t="s">
        <v>40</v>
      </c>
      <c r="F52" s="164"/>
      <c r="G52" s="165"/>
      <c r="H52" s="11" t="s">
        <v>734</v>
      </c>
      <c r="I52" s="14">
        <v>9.44</v>
      </c>
      <c r="J52" s="109">
        <f t="shared" si="0"/>
        <v>18.88</v>
      </c>
      <c r="K52" s="115"/>
    </row>
    <row r="53" spans="1:11" ht="12" customHeight="1">
      <c r="A53" s="114"/>
      <c r="B53" s="107">
        <v>4</v>
      </c>
      <c r="C53" s="10" t="s">
        <v>733</v>
      </c>
      <c r="D53" s="107">
        <v>4</v>
      </c>
      <c r="E53" s="118" t="s">
        <v>42</v>
      </c>
      <c r="F53" s="164"/>
      <c r="G53" s="165"/>
      <c r="H53" s="11" t="s">
        <v>734</v>
      </c>
      <c r="I53" s="14">
        <v>10.14</v>
      </c>
      <c r="J53" s="109">
        <f t="shared" si="0"/>
        <v>40.56</v>
      </c>
      <c r="K53" s="115"/>
    </row>
    <row r="54" spans="1:11" ht="24">
      <c r="A54" s="114"/>
      <c r="B54" s="107">
        <v>4</v>
      </c>
      <c r="C54" s="10" t="s">
        <v>100</v>
      </c>
      <c r="D54" s="107">
        <v>4</v>
      </c>
      <c r="E54" s="118" t="s">
        <v>735</v>
      </c>
      <c r="F54" s="164" t="s">
        <v>107</v>
      </c>
      <c r="G54" s="165"/>
      <c r="H54" s="11" t="s">
        <v>736</v>
      </c>
      <c r="I54" s="14">
        <v>34.630000000000003</v>
      </c>
      <c r="J54" s="109">
        <f t="shared" si="0"/>
        <v>138.52000000000001</v>
      </c>
      <c r="K54" s="115"/>
    </row>
    <row r="55" spans="1:11" ht="24">
      <c r="A55" s="114"/>
      <c r="B55" s="107">
        <v>2</v>
      </c>
      <c r="C55" s="10" t="s">
        <v>100</v>
      </c>
      <c r="D55" s="107">
        <v>2</v>
      </c>
      <c r="E55" s="118" t="s">
        <v>735</v>
      </c>
      <c r="F55" s="164" t="s">
        <v>210</v>
      </c>
      <c r="G55" s="165"/>
      <c r="H55" s="11" t="s">
        <v>736</v>
      </c>
      <c r="I55" s="14">
        <v>34.630000000000003</v>
      </c>
      <c r="J55" s="109">
        <f t="shared" si="0"/>
        <v>69.260000000000005</v>
      </c>
      <c r="K55" s="115"/>
    </row>
    <row r="56" spans="1:11" ht="24">
      <c r="A56" s="114"/>
      <c r="B56" s="107">
        <v>4</v>
      </c>
      <c r="C56" s="10" t="s">
        <v>100</v>
      </c>
      <c r="D56" s="107">
        <v>4</v>
      </c>
      <c r="E56" s="118" t="s">
        <v>735</v>
      </c>
      <c r="F56" s="164" t="s">
        <v>212</v>
      </c>
      <c r="G56" s="165"/>
      <c r="H56" s="11" t="s">
        <v>736</v>
      </c>
      <c r="I56" s="14">
        <v>34.630000000000003</v>
      </c>
      <c r="J56" s="109">
        <f t="shared" si="0"/>
        <v>138.52000000000001</v>
      </c>
      <c r="K56" s="115"/>
    </row>
    <row r="57" spans="1:11" ht="24">
      <c r="A57" s="114"/>
      <c r="B57" s="107">
        <v>2</v>
      </c>
      <c r="C57" s="10" t="s">
        <v>100</v>
      </c>
      <c r="D57" s="107">
        <v>2</v>
      </c>
      <c r="E57" s="118" t="s">
        <v>735</v>
      </c>
      <c r="F57" s="164" t="s">
        <v>213</v>
      </c>
      <c r="G57" s="165"/>
      <c r="H57" s="11" t="s">
        <v>736</v>
      </c>
      <c r="I57" s="14">
        <v>34.630000000000003</v>
      </c>
      <c r="J57" s="109">
        <f t="shared" si="0"/>
        <v>69.260000000000005</v>
      </c>
      <c r="K57" s="115"/>
    </row>
    <row r="58" spans="1:11" ht="24">
      <c r="A58" s="114"/>
      <c r="B58" s="107">
        <v>1</v>
      </c>
      <c r="C58" s="10" t="s">
        <v>100</v>
      </c>
      <c r="D58" s="107">
        <v>1</v>
      </c>
      <c r="E58" s="118" t="s">
        <v>737</v>
      </c>
      <c r="F58" s="164" t="s">
        <v>210</v>
      </c>
      <c r="G58" s="165"/>
      <c r="H58" s="11" t="s">
        <v>736</v>
      </c>
      <c r="I58" s="14">
        <v>34.630000000000003</v>
      </c>
      <c r="J58" s="109">
        <f t="shared" si="0"/>
        <v>34.630000000000003</v>
      </c>
      <c r="K58" s="115"/>
    </row>
    <row r="59" spans="1:11" ht="24">
      <c r="A59" s="114"/>
      <c r="B59" s="107">
        <v>4</v>
      </c>
      <c r="C59" s="10" t="s">
        <v>100</v>
      </c>
      <c r="D59" s="107">
        <v>4</v>
      </c>
      <c r="E59" s="118" t="s">
        <v>737</v>
      </c>
      <c r="F59" s="164" t="s">
        <v>212</v>
      </c>
      <c r="G59" s="165"/>
      <c r="H59" s="11" t="s">
        <v>736</v>
      </c>
      <c r="I59" s="14">
        <v>34.630000000000003</v>
      </c>
      <c r="J59" s="109">
        <f t="shared" si="0"/>
        <v>138.52000000000001</v>
      </c>
      <c r="K59" s="115"/>
    </row>
    <row r="60" spans="1:11" ht="24">
      <c r="A60" s="114"/>
      <c r="B60" s="107">
        <v>3</v>
      </c>
      <c r="C60" s="10" t="s">
        <v>100</v>
      </c>
      <c r="D60" s="107">
        <v>3</v>
      </c>
      <c r="E60" s="118" t="s">
        <v>737</v>
      </c>
      <c r="F60" s="164" t="s">
        <v>213</v>
      </c>
      <c r="G60" s="165"/>
      <c r="H60" s="11" t="s">
        <v>736</v>
      </c>
      <c r="I60" s="14">
        <v>34.630000000000003</v>
      </c>
      <c r="J60" s="109">
        <f t="shared" si="0"/>
        <v>103.89000000000001</v>
      </c>
      <c r="K60" s="115"/>
    </row>
    <row r="61" spans="1:11" ht="24">
      <c r="A61" s="114"/>
      <c r="B61" s="107">
        <v>3</v>
      </c>
      <c r="C61" s="10" t="s">
        <v>100</v>
      </c>
      <c r="D61" s="107">
        <v>3</v>
      </c>
      <c r="E61" s="118" t="s">
        <v>738</v>
      </c>
      <c r="F61" s="164" t="s">
        <v>107</v>
      </c>
      <c r="G61" s="165"/>
      <c r="H61" s="11" t="s">
        <v>736</v>
      </c>
      <c r="I61" s="14">
        <v>34.630000000000003</v>
      </c>
      <c r="J61" s="109">
        <f t="shared" si="0"/>
        <v>103.89000000000001</v>
      </c>
      <c r="K61" s="115"/>
    </row>
    <row r="62" spans="1:11" ht="24">
      <c r="A62" s="114"/>
      <c r="B62" s="107">
        <v>4</v>
      </c>
      <c r="C62" s="10" t="s">
        <v>100</v>
      </c>
      <c r="D62" s="107">
        <v>4</v>
      </c>
      <c r="E62" s="118" t="s">
        <v>738</v>
      </c>
      <c r="F62" s="164" t="s">
        <v>210</v>
      </c>
      <c r="G62" s="165"/>
      <c r="H62" s="11" t="s">
        <v>736</v>
      </c>
      <c r="I62" s="14">
        <v>34.630000000000003</v>
      </c>
      <c r="J62" s="109">
        <f t="shared" si="0"/>
        <v>138.52000000000001</v>
      </c>
      <c r="K62" s="115"/>
    </row>
    <row r="63" spans="1:11" ht="24">
      <c r="A63" s="114"/>
      <c r="B63" s="107">
        <v>4</v>
      </c>
      <c r="C63" s="10" t="s">
        <v>100</v>
      </c>
      <c r="D63" s="107">
        <v>4</v>
      </c>
      <c r="E63" s="118" t="s">
        <v>738</v>
      </c>
      <c r="F63" s="164" t="s">
        <v>212</v>
      </c>
      <c r="G63" s="165"/>
      <c r="H63" s="11" t="s">
        <v>736</v>
      </c>
      <c r="I63" s="14">
        <v>34.630000000000003</v>
      </c>
      <c r="J63" s="109">
        <f t="shared" si="0"/>
        <v>138.52000000000001</v>
      </c>
      <c r="K63" s="115"/>
    </row>
    <row r="64" spans="1:11" ht="24">
      <c r="A64" s="114"/>
      <c r="B64" s="107">
        <v>3</v>
      </c>
      <c r="C64" s="10" t="s">
        <v>100</v>
      </c>
      <c r="D64" s="107">
        <v>3</v>
      </c>
      <c r="E64" s="118" t="s">
        <v>738</v>
      </c>
      <c r="F64" s="164" t="s">
        <v>213</v>
      </c>
      <c r="G64" s="165"/>
      <c r="H64" s="11" t="s">
        <v>736</v>
      </c>
      <c r="I64" s="14">
        <v>34.630000000000003</v>
      </c>
      <c r="J64" s="109">
        <f t="shared" si="0"/>
        <v>103.89000000000001</v>
      </c>
      <c r="K64" s="115"/>
    </row>
    <row r="65" spans="1:11">
      <c r="A65" s="114"/>
      <c r="B65" s="107">
        <v>5</v>
      </c>
      <c r="C65" s="10" t="s">
        <v>22</v>
      </c>
      <c r="D65" s="107">
        <v>5</v>
      </c>
      <c r="E65" s="118" t="s">
        <v>26</v>
      </c>
      <c r="F65" s="164"/>
      <c r="G65" s="165"/>
      <c r="H65" s="11" t="s">
        <v>739</v>
      </c>
      <c r="I65" s="14">
        <v>6.65</v>
      </c>
      <c r="J65" s="109">
        <f t="shared" si="0"/>
        <v>33.25</v>
      </c>
      <c r="K65" s="115"/>
    </row>
    <row r="66" spans="1:11">
      <c r="A66" s="114"/>
      <c r="B66" s="107">
        <v>9</v>
      </c>
      <c r="C66" s="10" t="s">
        <v>22</v>
      </c>
      <c r="D66" s="107">
        <v>9</v>
      </c>
      <c r="E66" s="118" t="s">
        <v>27</v>
      </c>
      <c r="F66" s="164"/>
      <c r="G66" s="165"/>
      <c r="H66" s="11" t="s">
        <v>739</v>
      </c>
      <c r="I66" s="14">
        <v>6.65</v>
      </c>
      <c r="J66" s="109">
        <f t="shared" si="0"/>
        <v>59.85</v>
      </c>
      <c r="K66" s="115"/>
    </row>
    <row r="67" spans="1:11">
      <c r="A67" s="114"/>
      <c r="B67" s="107">
        <v>5</v>
      </c>
      <c r="C67" s="10" t="s">
        <v>22</v>
      </c>
      <c r="D67" s="107">
        <v>5</v>
      </c>
      <c r="E67" s="118" t="s">
        <v>28</v>
      </c>
      <c r="F67" s="164"/>
      <c r="G67" s="165"/>
      <c r="H67" s="11" t="s">
        <v>739</v>
      </c>
      <c r="I67" s="14">
        <v>6.65</v>
      </c>
      <c r="J67" s="109">
        <f t="shared" si="0"/>
        <v>33.25</v>
      </c>
      <c r="K67" s="115"/>
    </row>
    <row r="68" spans="1:11">
      <c r="A68" s="114"/>
      <c r="B68" s="107">
        <v>4</v>
      </c>
      <c r="C68" s="10" t="s">
        <v>22</v>
      </c>
      <c r="D68" s="107">
        <v>4</v>
      </c>
      <c r="E68" s="118" t="s">
        <v>29</v>
      </c>
      <c r="F68" s="164"/>
      <c r="G68" s="165"/>
      <c r="H68" s="11" t="s">
        <v>739</v>
      </c>
      <c r="I68" s="14">
        <v>6.65</v>
      </c>
      <c r="J68" s="109">
        <f t="shared" si="0"/>
        <v>26.6</v>
      </c>
      <c r="K68" s="115"/>
    </row>
    <row r="69" spans="1:11">
      <c r="A69" s="114"/>
      <c r="B69" s="107">
        <v>11</v>
      </c>
      <c r="C69" s="10" t="s">
        <v>43</v>
      </c>
      <c r="D69" s="107">
        <v>11</v>
      </c>
      <c r="E69" s="118" t="s">
        <v>25</v>
      </c>
      <c r="F69" s="164"/>
      <c r="G69" s="165"/>
      <c r="H69" s="11" t="s">
        <v>740</v>
      </c>
      <c r="I69" s="14">
        <v>6.65</v>
      </c>
      <c r="J69" s="109">
        <f t="shared" si="0"/>
        <v>73.150000000000006</v>
      </c>
      <c r="K69" s="115"/>
    </row>
    <row r="70" spans="1:11">
      <c r="A70" s="114"/>
      <c r="B70" s="107">
        <v>23</v>
      </c>
      <c r="C70" s="10" t="s">
        <v>43</v>
      </c>
      <c r="D70" s="107">
        <v>23</v>
      </c>
      <c r="E70" s="118" t="s">
        <v>26</v>
      </c>
      <c r="F70" s="164"/>
      <c r="G70" s="165"/>
      <c r="H70" s="11" t="s">
        <v>740</v>
      </c>
      <c r="I70" s="14">
        <v>6.65</v>
      </c>
      <c r="J70" s="109">
        <f t="shared" si="0"/>
        <v>152.95000000000002</v>
      </c>
      <c r="K70" s="115"/>
    </row>
    <row r="71" spans="1:11">
      <c r="A71" s="114"/>
      <c r="B71" s="107">
        <v>12</v>
      </c>
      <c r="C71" s="10" t="s">
        <v>43</v>
      </c>
      <c r="D71" s="107">
        <v>12</v>
      </c>
      <c r="E71" s="118" t="s">
        <v>27</v>
      </c>
      <c r="F71" s="164"/>
      <c r="G71" s="165"/>
      <c r="H71" s="11" t="s">
        <v>740</v>
      </c>
      <c r="I71" s="14">
        <v>6.65</v>
      </c>
      <c r="J71" s="109">
        <f t="shared" si="0"/>
        <v>79.800000000000011</v>
      </c>
      <c r="K71" s="115"/>
    </row>
    <row r="72" spans="1:11">
      <c r="A72" s="114"/>
      <c r="B72" s="107">
        <v>8</v>
      </c>
      <c r="C72" s="10" t="s">
        <v>43</v>
      </c>
      <c r="D72" s="107">
        <v>8</v>
      </c>
      <c r="E72" s="118" t="s">
        <v>28</v>
      </c>
      <c r="F72" s="164"/>
      <c r="G72" s="165"/>
      <c r="H72" s="11" t="s">
        <v>740</v>
      </c>
      <c r="I72" s="14">
        <v>6.65</v>
      </c>
      <c r="J72" s="109">
        <f t="shared" si="0"/>
        <v>53.2</v>
      </c>
      <c r="K72" s="115"/>
    </row>
    <row r="73" spans="1:11">
      <c r="A73" s="114"/>
      <c r="B73" s="107">
        <v>6</v>
      </c>
      <c r="C73" s="10" t="s">
        <v>43</v>
      </c>
      <c r="D73" s="107">
        <v>6</v>
      </c>
      <c r="E73" s="118" t="s">
        <v>29</v>
      </c>
      <c r="F73" s="164"/>
      <c r="G73" s="165"/>
      <c r="H73" s="11" t="s">
        <v>740</v>
      </c>
      <c r="I73" s="14">
        <v>6.65</v>
      </c>
      <c r="J73" s="109">
        <f t="shared" si="0"/>
        <v>39.900000000000006</v>
      </c>
      <c r="K73" s="115"/>
    </row>
    <row r="74" spans="1:11">
      <c r="A74" s="114"/>
      <c r="B74" s="107">
        <v>1</v>
      </c>
      <c r="C74" s="10" t="s">
        <v>43</v>
      </c>
      <c r="D74" s="107">
        <v>1</v>
      </c>
      <c r="E74" s="118" t="s">
        <v>48</v>
      </c>
      <c r="F74" s="164"/>
      <c r="G74" s="165"/>
      <c r="H74" s="11" t="s">
        <v>740</v>
      </c>
      <c r="I74" s="14">
        <v>6.65</v>
      </c>
      <c r="J74" s="109">
        <f t="shared" si="0"/>
        <v>6.65</v>
      </c>
      <c r="K74" s="115"/>
    </row>
    <row r="75" spans="1:11">
      <c r="A75" s="114"/>
      <c r="B75" s="107">
        <v>10</v>
      </c>
      <c r="C75" s="10" t="s">
        <v>43</v>
      </c>
      <c r="D75" s="107">
        <v>10</v>
      </c>
      <c r="E75" s="118" t="s">
        <v>50</v>
      </c>
      <c r="F75" s="164"/>
      <c r="G75" s="165"/>
      <c r="H75" s="11" t="s">
        <v>740</v>
      </c>
      <c r="I75" s="14">
        <v>6.65</v>
      </c>
      <c r="J75" s="109">
        <f t="shared" si="0"/>
        <v>66.5</v>
      </c>
      <c r="K75" s="115"/>
    </row>
    <row r="76" spans="1:11">
      <c r="A76" s="114"/>
      <c r="B76" s="107">
        <v>15</v>
      </c>
      <c r="C76" s="10" t="s">
        <v>43</v>
      </c>
      <c r="D76" s="107">
        <v>15</v>
      </c>
      <c r="E76" s="118" t="s">
        <v>51</v>
      </c>
      <c r="F76" s="164"/>
      <c r="G76" s="165"/>
      <c r="H76" s="11" t="s">
        <v>740</v>
      </c>
      <c r="I76" s="14">
        <v>6.65</v>
      </c>
      <c r="J76" s="109">
        <f t="shared" si="0"/>
        <v>99.75</v>
      </c>
      <c r="K76" s="115"/>
    </row>
    <row r="77" spans="1:11">
      <c r="A77" s="114"/>
      <c r="B77" s="107">
        <v>4</v>
      </c>
      <c r="C77" s="10" t="s">
        <v>43</v>
      </c>
      <c r="D77" s="107">
        <v>4</v>
      </c>
      <c r="E77" s="118" t="s">
        <v>47</v>
      </c>
      <c r="F77" s="164"/>
      <c r="G77" s="165"/>
      <c r="H77" s="11" t="s">
        <v>740</v>
      </c>
      <c r="I77" s="14">
        <v>6.65</v>
      </c>
      <c r="J77" s="109">
        <f t="shared" si="0"/>
        <v>26.6</v>
      </c>
      <c r="K77" s="115"/>
    </row>
    <row r="78" spans="1:11">
      <c r="A78" s="114"/>
      <c r="B78" s="107">
        <v>4</v>
      </c>
      <c r="C78" s="10" t="s">
        <v>43</v>
      </c>
      <c r="D78" s="107">
        <v>4</v>
      </c>
      <c r="E78" s="118" t="s">
        <v>49</v>
      </c>
      <c r="F78" s="164"/>
      <c r="G78" s="165"/>
      <c r="H78" s="11" t="s">
        <v>740</v>
      </c>
      <c r="I78" s="14">
        <v>6.65</v>
      </c>
      <c r="J78" s="109">
        <f t="shared" si="0"/>
        <v>26.6</v>
      </c>
      <c r="K78" s="115"/>
    </row>
    <row r="79" spans="1:11" ht="24">
      <c r="A79" s="114"/>
      <c r="B79" s="107">
        <v>4</v>
      </c>
      <c r="C79" s="10" t="s">
        <v>741</v>
      </c>
      <c r="D79" s="107">
        <v>4</v>
      </c>
      <c r="E79" s="118" t="s">
        <v>48</v>
      </c>
      <c r="F79" s="164"/>
      <c r="G79" s="165"/>
      <c r="H79" s="11" t="s">
        <v>742</v>
      </c>
      <c r="I79" s="14">
        <v>16.79</v>
      </c>
      <c r="J79" s="109">
        <f t="shared" si="0"/>
        <v>67.16</v>
      </c>
      <c r="K79" s="115"/>
    </row>
    <row r="80" spans="1:11" ht="24">
      <c r="A80" s="114"/>
      <c r="B80" s="107">
        <v>1</v>
      </c>
      <c r="C80" s="10" t="s">
        <v>741</v>
      </c>
      <c r="D80" s="107">
        <v>1</v>
      </c>
      <c r="E80" s="118" t="s">
        <v>31</v>
      </c>
      <c r="F80" s="164"/>
      <c r="G80" s="165"/>
      <c r="H80" s="11" t="s">
        <v>742</v>
      </c>
      <c r="I80" s="14">
        <v>23.79</v>
      </c>
      <c r="J80" s="109">
        <f t="shared" si="0"/>
        <v>23.79</v>
      </c>
      <c r="K80" s="115"/>
    </row>
    <row r="81" spans="1:11" ht="24">
      <c r="A81" s="114"/>
      <c r="B81" s="107">
        <v>3</v>
      </c>
      <c r="C81" s="10" t="s">
        <v>741</v>
      </c>
      <c r="D81" s="107">
        <v>3</v>
      </c>
      <c r="E81" s="118" t="s">
        <v>33</v>
      </c>
      <c r="F81" s="164"/>
      <c r="G81" s="165"/>
      <c r="H81" s="11" t="s">
        <v>742</v>
      </c>
      <c r="I81" s="14">
        <v>29.73</v>
      </c>
      <c r="J81" s="109">
        <f t="shared" si="0"/>
        <v>89.19</v>
      </c>
      <c r="K81" s="115"/>
    </row>
    <row r="82" spans="1:11" ht="24">
      <c r="A82" s="114"/>
      <c r="B82" s="107">
        <v>1</v>
      </c>
      <c r="C82" s="10" t="s">
        <v>741</v>
      </c>
      <c r="D82" s="107">
        <v>1</v>
      </c>
      <c r="E82" s="118" t="s">
        <v>743</v>
      </c>
      <c r="F82" s="164"/>
      <c r="G82" s="165"/>
      <c r="H82" s="11" t="s">
        <v>742</v>
      </c>
      <c r="I82" s="14">
        <v>19.59</v>
      </c>
      <c r="J82" s="109">
        <f t="shared" si="0"/>
        <v>19.59</v>
      </c>
      <c r="K82" s="115"/>
    </row>
    <row r="83" spans="1:11" ht="12" customHeight="1">
      <c r="A83" s="114"/>
      <c r="B83" s="107">
        <v>3</v>
      </c>
      <c r="C83" s="10" t="s">
        <v>744</v>
      </c>
      <c r="D83" s="107">
        <v>3</v>
      </c>
      <c r="E83" s="118" t="s">
        <v>23</v>
      </c>
      <c r="F83" s="164"/>
      <c r="G83" s="165"/>
      <c r="H83" s="11" t="s">
        <v>745</v>
      </c>
      <c r="I83" s="14">
        <v>6.65</v>
      </c>
      <c r="J83" s="109">
        <f t="shared" si="0"/>
        <v>19.950000000000003</v>
      </c>
      <c r="K83" s="115"/>
    </row>
    <row r="84" spans="1:11" ht="12" customHeight="1">
      <c r="A84" s="114"/>
      <c r="B84" s="107">
        <v>1</v>
      </c>
      <c r="C84" s="10" t="s">
        <v>744</v>
      </c>
      <c r="D84" s="107">
        <v>1</v>
      </c>
      <c r="E84" s="118" t="s">
        <v>25</v>
      </c>
      <c r="F84" s="164"/>
      <c r="G84" s="165"/>
      <c r="H84" s="11" t="s">
        <v>745</v>
      </c>
      <c r="I84" s="14">
        <v>6.65</v>
      </c>
      <c r="J84" s="109">
        <f t="shared" si="0"/>
        <v>6.65</v>
      </c>
      <c r="K84" s="115"/>
    </row>
    <row r="85" spans="1:11" ht="12" customHeight="1">
      <c r="A85" s="114"/>
      <c r="B85" s="107">
        <v>2</v>
      </c>
      <c r="C85" s="10" t="s">
        <v>744</v>
      </c>
      <c r="D85" s="107">
        <v>2</v>
      </c>
      <c r="E85" s="118" t="s">
        <v>26</v>
      </c>
      <c r="F85" s="164"/>
      <c r="G85" s="165"/>
      <c r="H85" s="11" t="s">
        <v>745</v>
      </c>
      <c r="I85" s="14">
        <v>6.65</v>
      </c>
      <c r="J85" s="109">
        <f t="shared" si="0"/>
        <v>13.3</v>
      </c>
      <c r="K85" s="115"/>
    </row>
    <row r="86" spans="1:11" ht="12" customHeight="1">
      <c r="A86" s="114"/>
      <c r="B86" s="107">
        <v>7</v>
      </c>
      <c r="C86" s="10" t="s">
        <v>744</v>
      </c>
      <c r="D86" s="107">
        <v>7</v>
      </c>
      <c r="E86" s="118" t="s">
        <v>27</v>
      </c>
      <c r="F86" s="164"/>
      <c r="G86" s="165"/>
      <c r="H86" s="11" t="s">
        <v>745</v>
      </c>
      <c r="I86" s="14">
        <v>6.65</v>
      </c>
      <c r="J86" s="109">
        <f t="shared" ref="J86:J149" si="1">I86*B86</f>
        <v>46.550000000000004</v>
      </c>
      <c r="K86" s="115"/>
    </row>
    <row r="87" spans="1:11" ht="12" customHeight="1">
      <c r="A87" s="114"/>
      <c r="B87" s="107">
        <v>3</v>
      </c>
      <c r="C87" s="10" t="s">
        <v>744</v>
      </c>
      <c r="D87" s="107">
        <v>3</v>
      </c>
      <c r="E87" s="118" t="s">
        <v>28</v>
      </c>
      <c r="F87" s="164"/>
      <c r="G87" s="165"/>
      <c r="H87" s="11" t="s">
        <v>745</v>
      </c>
      <c r="I87" s="14">
        <v>6.65</v>
      </c>
      <c r="J87" s="109">
        <f t="shared" si="1"/>
        <v>19.950000000000003</v>
      </c>
      <c r="K87" s="115"/>
    </row>
    <row r="88" spans="1:11" ht="12" customHeight="1">
      <c r="A88" s="114"/>
      <c r="B88" s="107">
        <v>3</v>
      </c>
      <c r="C88" s="10" t="s">
        <v>746</v>
      </c>
      <c r="D88" s="107">
        <v>3</v>
      </c>
      <c r="E88" s="118" t="s">
        <v>23</v>
      </c>
      <c r="F88" s="164"/>
      <c r="G88" s="165"/>
      <c r="H88" s="11" t="s">
        <v>747</v>
      </c>
      <c r="I88" s="14">
        <v>6.65</v>
      </c>
      <c r="J88" s="109">
        <f t="shared" si="1"/>
        <v>19.950000000000003</v>
      </c>
      <c r="K88" s="115"/>
    </row>
    <row r="89" spans="1:11" ht="12" customHeight="1">
      <c r="A89" s="114"/>
      <c r="B89" s="107">
        <v>4</v>
      </c>
      <c r="C89" s="10" t="s">
        <v>746</v>
      </c>
      <c r="D89" s="107">
        <v>4</v>
      </c>
      <c r="E89" s="118" t="s">
        <v>25</v>
      </c>
      <c r="F89" s="164"/>
      <c r="G89" s="165"/>
      <c r="H89" s="11" t="s">
        <v>747</v>
      </c>
      <c r="I89" s="14">
        <v>6.65</v>
      </c>
      <c r="J89" s="109">
        <f t="shared" si="1"/>
        <v>26.6</v>
      </c>
      <c r="K89" s="115"/>
    </row>
    <row r="90" spans="1:11" ht="12" customHeight="1">
      <c r="A90" s="114"/>
      <c r="B90" s="107">
        <v>5</v>
      </c>
      <c r="C90" s="10" t="s">
        <v>746</v>
      </c>
      <c r="D90" s="107">
        <v>5</v>
      </c>
      <c r="E90" s="118" t="s">
        <v>26</v>
      </c>
      <c r="F90" s="164"/>
      <c r="G90" s="165"/>
      <c r="H90" s="11" t="s">
        <v>747</v>
      </c>
      <c r="I90" s="14">
        <v>6.65</v>
      </c>
      <c r="J90" s="109">
        <f t="shared" si="1"/>
        <v>33.25</v>
      </c>
      <c r="K90" s="115"/>
    </row>
    <row r="91" spans="1:11" ht="12" customHeight="1">
      <c r="A91" s="114"/>
      <c r="B91" s="107">
        <v>6</v>
      </c>
      <c r="C91" s="10" t="s">
        <v>746</v>
      </c>
      <c r="D91" s="107">
        <v>6</v>
      </c>
      <c r="E91" s="118" t="s">
        <v>27</v>
      </c>
      <c r="F91" s="164"/>
      <c r="G91" s="165"/>
      <c r="H91" s="11" t="s">
        <v>747</v>
      </c>
      <c r="I91" s="14">
        <v>6.65</v>
      </c>
      <c r="J91" s="109">
        <f t="shared" si="1"/>
        <v>39.900000000000006</v>
      </c>
      <c r="K91" s="115"/>
    </row>
    <row r="92" spans="1:11" ht="12" customHeight="1">
      <c r="A92" s="114"/>
      <c r="B92" s="107">
        <v>2</v>
      </c>
      <c r="C92" s="10" t="s">
        <v>746</v>
      </c>
      <c r="D92" s="107">
        <v>2</v>
      </c>
      <c r="E92" s="118" t="s">
        <v>28</v>
      </c>
      <c r="F92" s="164"/>
      <c r="G92" s="165"/>
      <c r="H92" s="11" t="s">
        <v>747</v>
      </c>
      <c r="I92" s="14">
        <v>6.65</v>
      </c>
      <c r="J92" s="109">
        <f t="shared" si="1"/>
        <v>13.3</v>
      </c>
      <c r="K92" s="115"/>
    </row>
    <row r="93" spans="1:11" ht="24">
      <c r="A93" s="114"/>
      <c r="B93" s="107">
        <v>2</v>
      </c>
      <c r="C93" s="10" t="s">
        <v>662</v>
      </c>
      <c r="D93" s="107">
        <v>2</v>
      </c>
      <c r="E93" s="118" t="s">
        <v>25</v>
      </c>
      <c r="F93" s="164" t="s">
        <v>210</v>
      </c>
      <c r="G93" s="165"/>
      <c r="H93" s="11" t="s">
        <v>748</v>
      </c>
      <c r="I93" s="14">
        <v>27.63</v>
      </c>
      <c r="J93" s="109">
        <f t="shared" si="1"/>
        <v>55.26</v>
      </c>
      <c r="K93" s="115"/>
    </row>
    <row r="94" spans="1:11" ht="24">
      <c r="A94" s="114"/>
      <c r="B94" s="107">
        <v>3</v>
      </c>
      <c r="C94" s="10" t="s">
        <v>662</v>
      </c>
      <c r="D94" s="107">
        <v>3</v>
      </c>
      <c r="E94" s="118" t="s">
        <v>25</v>
      </c>
      <c r="F94" s="164" t="s">
        <v>212</v>
      </c>
      <c r="G94" s="165"/>
      <c r="H94" s="11" t="s">
        <v>748</v>
      </c>
      <c r="I94" s="14">
        <v>27.63</v>
      </c>
      <c r="J94" s="109">
        <f t="shared" si="1"/>
        <v>82.89</v>
      </c>
      <c r="K94" s="115"/>
    </row>
    <row r="95" spans="1:11" ht="24">
      <c r="A95" s="114"/>
      <c r="B95" s="107">
        <v>2</v>
      </c>
      <c r="C95" s="10" t="s">
        <v>662</v>
      </c>
      <c r="D95" s="107">
        <v>2</v>
      </c>
      <c r="E95" s="118" t="s">
        <v>25</v>
      </c>
      <c r="F95" s="164" t="s">
        <v>214</v>
      </c>
      <c r="G95" s="165"/>
      <c r="H95" s="11" t="s">
        <v>748</v>
      </c>
      <c r="I95" s="14">
        <v>27.63</v>
      </c>
      <c r="J95" s="109">
        <f t="shared" si="1"/>
        <v>55.26</v>
      </c>
      <c r="K95" s="115"/>
    </row>
    <row r="96" spans="1:11" ht="24">
      <c r="A96" s="114"/>
      <c r="B96" s="107">
        <v>1</v>
      </c>
      <c r="C96" s="10" t="s">
        <v>662</v>
      </c>
      <c r="D96" s="107">
        <v>1</v>
      </c>
      <c r="E96" s="118" t="s">
        <v>26</v>
      </c>
      <c r="F96" s="164" t="s">
        <v>210</v>
      </c>
      <c r="G96" s="165"/>
      <c r="H96" s="11" t="s">
        <v>748</v>
      </c>
      <c r="I96" s="14">
        <v>27.63</v>
      </c>
      <c r="J96" s="109">
        <f t="shared" si="1"/>
        <v>27.63</v>
      </c>
      <c r="K96" s="115"/>
    </row>
    <row r="97" spans="1:11" ht="24">
      <c r="A97" s="114"/>
      <c r="B97" s="107">
        <v>2</v>
      </c>
      <c r="C97" s="10" t="s">
        <v>662</v>
      </c>
      <c r="D97" s="107">
        <v>2</v>
      </c>
      <c r="E97" s="118" t="s">
        <v>26</v>
      </c>
      <c r="F97" s="164" t="s">
        <v>212</v>
      </c>
      <c r="G97" s="165"/>
      <c r="H97" s="11" t="s">
        <v>748</v>
      </c>
      <c r="I97" s="14">
        <v>27.63</v>
      </c>
      <c r="J97" s="109">
        <f t="shared" si="1"/>
        <v>55.26</v>
      </c>
      <c r="K97" s="115"/>
    </row>
    <row r="98" spans="1:11" ht="24">
      <c r="A98" s="114"/>
      <c r="B98" s="107">
        <v>3</v>
      </c>
      <c r="C98" s="10" t="s">
        <v>662</v>
      </c>
      <c r="D98" s="107">
        <v>3</v>
      </c>
      <c r="E98" s="118" t="s">
        <v>26</v>
      </c>
      <c r="F98" s="164" t="s">
        <v>214</v>
      </c>
      <c r="G98" s="165"/>
      <c r="H98" s="11" t="s">
        <v>748</v>
      </c>
      <c r="I98" s="14">
        <v>27.63</v>
      </c>
      <c r="J98" s="109">
        <f t="shared" si="1"/>
        <v>82.89</v>
      </c>
      <c r="K98" s="115"/>
    </row>
    <row r="99" spans="1:11" ht="24">
      <c r="A99" s="114"/>
      <c r="B99" s="107">
        <v>1</v>
      </c>
      <c r="C99" s="10" t="s">
        <v>662</v>
      </c>
      <c r="D99" s="107">
        <v>1</v>
      </c>
      <c r="E99" s="118" t="s">
        <v>90</v>
      </c>
      <c r="F99" s="164" t="s">
        <v>214</v>
      </c>
      <c r="G99" s="165"/>
      <c r="H99" s="11" t="s">
        <v>748</v>
      </c>
      <c r="I99" s="14">
        <v>27.63</v>
      </c>
      <c r="J99" s="109">
        <f t="shared" si="1"/>
        <v>27.63</v>
      </c>
      <c r="K99" s="115"/>
    </row>
    <row r="100" spans="1:11" ht="24">
      <c r="A100" s="114"/>
      <c r="B100" s="107">
        <v>2</v>
      </c>
      <c r="C100" s="10" t="s">
        <v>662</v>
      </c>
      <c r="D100" s="107">
        <v>2</v>
      </c>
      <c r="E100" s="118" t="s">
        <v>27</v>
      </c>
      <c r="F100" s="164" t="s">
        <v>210</v>
      </c>
      <c r="G100" s="165"/>
      <c r="H100" s="11" t="s">
        <v>748</v>
      </c>
      <c r="I100" s="14">
        <v>27.63</v>
      </c>
      <c r="J100" s="109">
        <f t="shared" si="1"/>
        <v>55.26</v>
      </c>
      <c r="K100" s="115"/>
    </row>
    <row r="101" spans="1:11" ht="24">
      <c r="A101" s="114"/>
      <c r="B101" s="107">
        <v>2</v>
      </c>
      <c r="C101" s="10" t="s">
        <v>662</v>
      </c>
      <c r="D101" s="107">
        <v>2</v>
      </c>
      <c r="E101" s="118" t="s">
        <v>27</v>
      </c>
      <c r="F101" s="164" t="s">
        <v>212</v>
      </c>
      <c r="G101" s="165"/>
      <c r="H101" s="11" t="s">
        <v>748</v>
      </c>
      <c r="I101" s="14">
        <v>27.63</v>
      </c>
      <c r="J101" s="109">
        <f t="shared" si="1"/>
        <v>55.26</v>
      </c>
      <c r="K101" s="115"/>
    </row>
    <row r="102" spans="1:11" ht="24">
      <c r="A102" s="114"/>
      <c r="B102" s="107">
        <v>4</v>
      </c>
      <c r="C102" s="10" t="s">
        <v>749</v>
      </c>
      <c r="D102" s="107">
        <v>4</v>
      </c>
      <c r="E102" s="118" t="s">
        <v>614</v>
      </c>
      <c r="F102" s="164" t="s">
        <v>29</v>
      </c>
      <c r="G102" s="165"/>
      <c r="H102" s="11" t="s">
        <v>750</v>
      </c>
      <c r="I102" s="14">
        <v>6.65</v>
      </c>
      <c r="J102" s="109">
        <f t="shared" si="1"/>
        <v>26.6</v>
      </c>
      <c r="K102" s="115"/>
    </row>
    <row r="103" spans="1:11" ht="24">
      <c r="A103" s="114"/>
      <c r="B103" s="107">
        <v>1</v>
      </c>
      <c r="C103" s="10" t="s">
        <v>751</v>
      </c>
      <c r="D103" s="107">
        <v>1</v>
      </c>
      <c r="E103" s="118" t="s">
        <v>23</v>
      </c>
      <c r="F103" s="164" t="s">
        <v>273</v>
      </c>
      <c r="G103" s="165"/>
      <c r="H103" s="11" t="s">
        <v>752</v>
      </c>
      <c r="I103" s="14">
        <v>20.64</v>
      </c>
      <c r="J103" s="109">
        <f t="shared" si="1"/>
        <v>20.64</v>
      </c>
      <c r="K103" s="115"/>
    </row>
    <row r="104" spans="1:11" ht="24">
      <c r="A104" s="114"/>
      <c r="B104" s="107">
        <v>1</v>
      </c>
      <c r="C104" s="10" t="s">
        <v>751</v>
      </c>
      <c r="D104" s="107">
        <v>1</v>
      </c>
      <c r="E104" s="118" t="s">
        <v>23</v>
      </c>
      <c r="F104" s="164" t="s">
        <v>673</v>
      </c>
      <c r="G104" s="165"/>
      <c r="H104" s="11" t="s">
        <v>752</v>
      </c>
      <c r="I104" s="14">
        <v>20.64</v>
      </c>
      <c r="J104" s="109">
        <f t="shared" si="1"/>
        <v>20.64</v>
      </c>
      <c r="K104" s="115"/>
    </row>
    <row r="105" spans="1:11" ht="24">
      <c r="A105" s="114"/>
      <c r="B105" s="107">
        <v>3</v>
      </c>
      <c r="C105" s="10" t="s">
        <v>751</v>
      </c>
      <c r="D105" s="107">
        <v>3</v>
      </c>
      <c r="E105" s="118" t="s">
        <v>23</v>
      </c>
      <c r="F105" s="164" t="s">
        <v>271</v>
      </c>
      <c r="G105" s="165"/>
      <c r="H105" s="11" t="s">
        <v>752</v>
      </c>
      <c r="I105" s="14">
        <v>20.64</v>
      </c>
      <c r="J105" s="109">
        <f t="shared" si="1"/>
        <v>61.92</v>
      </c>
      <c r="K105" s="115"/>
    </row>
    <row r="106" spans="1:11" ht="24">
      <c r="A106" s="114"/>
      <c r="B106" s="107">
        <v>1</v>
      </c>
      <c r="C106" s="10" t="s">
        <v>751</v>
      </c>
      <c r="D106" s="107">
        <v>1</v>
      </c>
      <c r="E106" s="118" t="s">
        <v>26</v>
      </c>
      <c r="F106" s="164" t="s">
        <v>271</v>
      </c>
      <c r="G106" s="165"/>
      <c r="H106" s="11" t="s">
        <v>752</v>
      </c>
      <c r="I106" s="14">
        <v>20.64</v>
      </c>
      <c r="J106" s="109">
        <f t="shared" si="1"/>
        <v>20.64</v>
      </c>
      <c r="K106" s="115"/>
    </row>
    <row r="107" spans="1:11" ht="24">
      <c r="A107" s="114"/>
      <c r="B107" s="107">
        <v>1</v>
      </c>
      <c r="C107" s="10" t="s">
        <v>751</v>
      </c>
      <c r="D107" s="107">
        <v>1</v>
      </c>
      <c r="E107" s="118" t="s">
        <v>27</v>
      </c>
      <c r="F107" s="164" t="s">
        <v>673</v>
      </c>
      <c r="G107" s="165"/>
      <c r="H107" s="11" t="s">
        <v>752</v>
      </c>
      <c r="I107" s="14">
        <v>20.64</v>
      </c>
      <c r="J107" s="109">
        <f t="shared" si="1"/>
        <v>20.64</v>
      </c>
      <c r="K107" s="115"/>
    </row>
    <row r="108" spans="1:11" ht="24">
      <c r="A108" s="114"/>
      <c r="B108" s="107">
        <v>1</v>
      </c>
      <c r="C108" s="10" t="s">
        <v>751</v>
      </c>
      <c r="D108" s="107">
        <v>1</v>
      </c>
      <c r="E108" s="118" t="s">
        <v>27</v>
      </c>
      <c r="F108" s="164" t="s">
        <v>272</v>
      </c>
      <c r="G108" s="165"/>
      <c r="H108" s="11" t="s">
        <v>752</v>
      </c>
      <c r="I108" s="14">
        <v>20.64</v>
      </c>
      <c r="J108" s="109">
        <f t="shared" si="1"/>
        <v>20.64</v>
      </c>
      <c r="K108" s="115"/>
    </row>
    <row r="109" spans="1:11" ht="24">
      <c r="A109" s="114"/>
      <c r="B109" s="107">
        <v>4</v>
      </c>
      <c r="C109" s="10" t="s">
        <v>753</v>
      </c>
      <c r="D109" s="107">
        <v>4</v>
      </c>
      <c r="E109" s="118" t="s">
        <v>25</v>
      </c>
      <c r="F109" s="164"/>
      <c r="G109" s="165"/>
      <c r="H109" s="11" t="s">
        <v>754</v>
      </c>
      <c r="I109" s="14">
        <v>7.7</v>
      </c>
      <c r="J109" s="109">
        <f t="shared" si="1"/>
        <v>30.8</v>
      </c>
      <c r="K109" s="115"/>
    </row>
    <row r="110" spans="1:11" ht="24">
      <c r="A110" s="114"/>
      <c r="B110" s="107">
        <v>4</v>
      </c>
      <c r="C110" s="10" t="s">
        <v>753</v>
      </c>
      <c r="D110" s="107">
        <v>4</v>
      </c>
      <c r="E110" s="118" t="s">
        <v>26</v>
      </c>
      <c r="F110" s="164"/>
      <c r="G110" s="165"/>
      <c r="H110" s="11" t="s">
        <v>754</v>
      </c>
      <c r="I110" s="14">
        <v>7.7</v>
      </c>
      <c r="J110" s="109">
        <f t="shared" si="1"/>
        <v>30.8</v>
      </c>
      <c r="K110" s="115"/>
    </row>
    <row r="111" spans="1:11" ht="24">
      <c r="A111" s="114"/>
      <c r="B111" s="107">
        <v>3</v>
      </c>
      <c r="C111" s="10" t="s">
        <v>753</v>
      </c>
      <c r="D111" s="107">
        <v>3</v>
      </c>
      <c r="E111" s="118" t="s">
        <v>27</v>
      </c>
      <c r="F111" s="164"/>
      <c r="G111" s="165"/>
      <c r="H111" s="11" t="s">
        <v>754</v>
      </c>
      <c r="I111" s="14">
        <v>7.7</v>
      </c>
      <c r="J111" s="109">
        <f t="shared" si="1"/>
        <v>23.1</v>
      </c>
      <c r="K111" s="115"/>
    </row>
    <row r="112" spans="1:11" ht="12" customHeight="1">
      <c r="A112" s="114"/>
      <c r="B112" s="107">
        <v>4</v>
      </c>
      <c r="C112" s="10" t="s">
        <v>755</v>
      </c>
      <c r="D112" s="107">
        <v>4</v>
      </c>
      <c r="E112" s="118" t="s">
        <v>23</v>
      </c>
      <c r="F112" s="164"/>
      <c r="G112" s="165"/>
      <c r="H112" s="11" t="s">
        <v>756</v>
      </c>
      <c r="I112" s="14">
        <v>8.4</v>
      </c>
      <c r="J112" s="109">
        <f t="shared" si="1"/>
        <v>33.6</v>
      </c>
      <c r="K112" s="115"/>
    </row>
    <row r="113" spans="1:11" ht="12" customHeight="1">
      <c r="A113" s="114"/>
      <c r="B113" s="107">
        <v>3</v>
      </c>
      <c r="C113" s="10" t="s">
        <v>755</v>
      </c>
      <c r="D113" s="107">
        <v>3</v>
      </c>
      <c r="E113" s="118" t="s">
        <v>25</v>
      </c>
      <c r="F113" s="164"/>
      <c r="G113" s="165"/>
      <c r="H113" s="11" t="s">
        <v>756</v>
      </c>
      <c r="I113" s="14">
        <v>8.4</v>
      </c>
      <c r="J113" s="109">
        <f t="shared" si="1"/>
        <v>25.200000000000003</v>
      </c>
      <c r="K113" s="115"/>
    </row>
    <row r="114" spans="1:11" ht="12" customHeight="1">
      <c r="A114" s="114"/>
      <c r="B114" s="107">
        <v>5</v>
      </c>
      <c r="C114" s="10" t="s">
        <v>755</v>
      </c>
      <c r="D114" s="107">
        <v>5</v>
      </c>
      <c r="E114" s="118" t="s">
        <v>26</v>
      </c>
      <c r="F114" s="164"/>
      <c r="G114" s="165"/>
      <c r="H114" s="11" t="s">
        <v>756</v>
      </c>
      <c r="I114" s="14">
        <v>8.4</v>
      </c>
      <c r="J114" s="109">
        <f t="shared" si="1"/>
        <v>42</v>
      </c>
      <c r="K114" s="115"/>
    </row>
    <row r="115" spans="1:11" ht="12" customHeight="1">
      <c r="A115" s="114"/>
      <c r="B115" s="107">
        <v>2</v>
      </c>
      <c r="C115" s="10" t="s">
        <v>755</v>
      </c>
      <c r="D115" s="107">
        <v>2</v>
      </c>
      <c r="E115" s="118" t="s">
        <v>27</v>
      </c>
      <c r="F115" s="164"/>
      <c r="G115" s="165"/>
      <c r="H115" s="11" t="s">
        <v>756</v>
      </c>
      <c r="I115" s="14">
        <v>8.4</v>
      </c>
      <c r="J115" s="109">
        <f t="shared" si="1"/>
        <v>16.8</v>
      </c>
      <c r="K115" s="115"/>
    </row>
    <row r="116" spans="1:11" ht="24">
      <c r="A116" s="114"/>
      <c r="B116" s="107">
        <v>2</v>
      </c>
      <c r="C116" s="10" t="s">
        <v>757</v>
      </c>
      <c r="D116" s="107">
        <v>2</v>
      </c>
      <c r="E116" s="118" t="s">
        <v>48</v>
      </c>
      <c r="F116" s="164"/>
      <c r="G116" s="165"/>
      <c r="H116" s="11" t="s">
        <v>758</v>
      </c>
      <c r="I116" s="14">
        <v>15.39</v>
      </c>
      <c r="J116" s="109">
        <f t="shared" si="1"/>
        <v>30.78</v>
      </c>
      <c r="K116" s="115"/>
    </row>
    <row r="117" spans="1:11" ht="24">
      <c r="A117" s="114"/>
      <c r="B117" s="107">
        <v>3</v>
      </c>
      <c r="C117" s="10" t="s">
        <v>757</v>
      </c>
      <c r="D117" s="107">
        <v>3</v>
      </c>
      <c r="E117" s="118" t="s">
        <v>31</v>
      </c>
      <c r="F117" s="164"/>
      <c r="G117" s="165"/>
      <c r="H117" s="11" t="s">
        <v>758</v>
      </c>
      <c r="I117" s="14">
        <v>19.940000000000001</v>
      </c>
      <c r="J117" s="109">
        <f t="shared" si="1"/>
        <v>59.820000000000007</v>
      </c>
      <c r="K117" s="115"/>
    </row>
    <row r="118" spans="1:11" ht="24">
      <c r="A118" s="114"/>
      <c r="B118" s="107">
        <v>3</v>
      </c>
      <c r="C118" s="10" t="s">
        <v>757</v>
      </c>
      <c r="D118" s="107">
        <v>3</v>
      </c>
      <c r="E118" s="118" t="s">
        <v>33</v>
      </c>
      <c r="F118" s="164"/>
      <c r="G118" s="165"/>
      <c r="H118" s="11" t="s">
        <v>758</v>
      </c>
      <c r="I118" s="14">
        <v>22.74</v>
      </c>
      <c r="J118" s="109">
        <f t="shared" si="1"/>
        <v>68.22</v>
      </c>
      <c r="K118" s="115"/>
    </row>
    <row r="119" spans="1:11" ht="24">
      <c r="A119" s="114"/>
      <c r="B119" s="107">
        <v>3</v>
      </c>
      <c r="C119" s="10" t="s">
        <v>757</v>
      </c>
      <c r="D119" s="107">
        <v>3</v>
      </c>
      <c r="E119" s="118" t="s">
        <v>743</v>
      </c>
      <c r="F119" s="164"/>
      <c r="G119" s="165"/>
      <c r="H119" s="11" t="s">
        <v>758</v>
      </c>
      <c r="I119" s="14">
        <v>16.79</v>
      </c>
      <c r="J119" s="109">
        <f t="shared" si="1"/>
        <v>50.37</v>
      </c>
      <c r="K119" s="115"/>
    </row>
    <row r="120" spans="1:11" ht="24">
      <c r="A120" s="114"/>
      <c r="B120" s="107">
        <v>2</v>
      </c>
      <c r="C120" s="10" t="s">
        <v>759</v>
      </c>
      <c r="D120" s="107">
        <v>2</v>
      </c>
      <c r="E120" s="118" t="s">
        <v>48</v>
      </c>
      <c r="F120" s="164"/>
      <c r="G120" s="165"/>
      <c r="H120" s="11" t="s">
        <v>760</v>
      </c>
      <c r="I120" s="14">
        <v>15.74</v>
      </c>
      <c r="J120" s="109">
        <f t="shared" si="1"/>
        <v>31.48</v>
      </c>
      <c r="K120" s="115"/>
    </row>
    <row r="121" spans="1:11" ht="24">
      <c r="A121" s="114"/>
      <c r="B121" s="107">
        <v>2</v>
      </c>
      <c r="C121" s="10" t="s">
        <v>759</v>
      </c>
      <c r="D121" s="107">
        <v>2</v>
      </c>
      <c r="E121" s="118" t="s">
        <v>31</v>
      </c>
      <c r="F121" s="164"/>
      <c r="G121" s="165"/>
      <c r="H121" s="11" t="s">
        <v>760</v>
      </c>
      <c r="I121" s="14">
        <v>19.940000000000001</v>
      </c>
      <c r="J121" s="109">
        <f t="shared" si="1"/>
        <v>39.880000000000003</v>
      </c>
      <c r="K121" s="115"/>
    </row>
    <row r="122" spans="1:11" ht="24">
      <c r="A122" s="114"/>
      <c r="B122" s="107">
        <v>2</v>
      </c>
      <c r="C122" s="10" t="s">
        <v>759</v>
      </c>
      <c r="D122" s="107">
        <v>2</v>
      </c>
      <c r="E122" s="118" t="s">
        <v>33</v>
      </c>
      <c r="F122" s="164"/>
      <c r="G122" s="165"/>
      <c r="H122" s="11" t="s">
        <v>760</v>
      </c>
      <c r="I122" s="14">
        <v>22.74</v>
      </c>
      <c r="J122" s="109">
        <f t="shared" si="1"/>
        <v>45.48</v>
      </c>
      <c r="K122" s="115"/>
    </row>
    <row r="123" spans="1:11" ht="24">
      <c r="A123" s="114"/>
      <c r="B123" s="107">
        <v>2</v>
      </c>
      <c r="C123" s="10" t="s">
        <v>759</v>
      </c>
      <c r="D123" s="107">
        <v>2</v>
      </c>
      <c r="E123" s="118" t="s">
        <v>743</v>
      </c>
      <c r="F123" s="164"/>
      <c r="G123" s="165"/>
      <c r="H123" s="11" t="s">
        <v>760</v>
      </c>
      <c r="I123" s="14">
        <v>17.14</v>
      </c>
      <c r="J123" s="109">
        <f t="shared" si="1"/>
        <v>34.28</v>
      </c>
      <c r="K123" s="115"/>
    </row>
    <row r="124" spans="1:11" ht="24">
      <c r="A124" s="114"/>
      <c r="B124" s="107">
        <v>3</v>
      </c>
      <c r="C124" s="10" t="s">
        <v>761</v>
      </c>
      <c r="D124" s="107">
        <v>3</v>
      </c>
      <c r="E124" s="118" t="s">
        <v>27</v>
      </c>
      <c r="F124" s="164"/>
      <c r="G124" s="165"/>
      <c r="H124" s="11" t="s">
        <v>762</v>
      </c>
      <c r="I124" s="14">
        <v>34.630000000000003</v>
      </c>
      <c r="J124" s="109">
        <f t="shared" si="1"/>
        <v>103.89000000000001</v>
      </c>
      <c r="K124" s="115"/>
    </row>
    <row r="125" spans="1:11" ht="36">
      <c r="A125" s="114"/>
      <c r="B125" s="107">
        <v>1</v>
      </c>
      <c r="C125" s="10" t="s">
        <v>763</v>
      </c>
      <c r="D125" s="107">
        <v>1</v>
      </c>
      <c r="E125" s="118" t="s">
        <v>764</v>
      </c>
      <c r="F125" s="164" t="s">
        <v>273</v>
      </c>
      <c r="G125" s="165"/>
      <c r="H125" s="11" t="s">
        <v>765</v>
      </c>
      <c r="I125" s="14">
        <v>41.98</v>
      </c>
      <c r="J125" s="109">
        <f t="shared" si="1"/>
        <v>41.98</v>
      </c>
      <c r="K125" s="115"/>
    </row>
    <row r="126" spans="1:11" ht="36">
      <c r="A126" s="114"/>
      <c r="B126" s="107">
        <v>2</v>
      </c>
      <c r="C126" s="10" t="s">
        <v>763</v>
      </c>
      <c r="D126" s="107">
        <v>2</v>
      </c>
      <c r="E126" s="118" t="s">
        <v>764</v>
      </c>
      <c r="F126" s="164" t="s">
        <v>728</v>
      </c>
      <c r="G126" s="165"/>
      <c r="H126" s="11" t="s">
        <v>765</v>
      </c>
      <c r="I126" s="14">
        <v>41.98</v>
      </c>
      <c r="J126" s="109">
        <f t="shared" si="1"/>
        <v>83.96</v>
      </c>
      <c r="K126" s="115"/>
    </row>
    <row r="127" spans="1:11" ht="36">
      <c r="A127" s="114"/>
      <c r="B127" s="107">
        <v>2</v>
      </c>
      <c r="C127" s="10" t="s">
        <v>766</v>
      </c>
      <c r="D127" s="107">
        <v>2</v>
      </c>
      <c r="E127" s="118" t="s">
        <v>764</v>
      </c>
      <c r="F127" s="164" t="s">
        <v>273</v>
      </c>
      <c r="G127" s="165"/>
      <c r="H127" s="11" t="s">
        <v>767</v>
      </c>
      <c r="I127" s="14">
        <v>41.98</v>
      </c>
      <c r="J127" s="109">
        <f t="shared" si="1"/>
        <v>83.96</v>
      </c>
      <c r="K127" s="115"/>
    </row>
    <row r="128" spans="1:11" ht="36">
      <c r="A128" s="114"/>
      <c r="B128" s="107">
        <v>3</v>
      </c>
      <c r="C128" s="10" t="s">
        <v>766</v>
      </c>
      <c r="D128" s="107">
        <v>3</v>
      </c>
      <c r="E128" s="118" t="s">
        <v>764</v>
      </c>
      <c r="F128" s="164" t="s">
        <v>728</v>
      </c>
      <c r="G128" s="165"/>
      <c r="H128" s="11" t="s">
        <v>767</v>
      </c>
      <c r="I128" s="14">
        <v>41.98</v>
      </c>
      <c r="J128" s="109">
        <f t="shared" si="1"/>
        <v>125.94</v>
      </c>
      <c r="K128" s="115"/>
    </row>
    <row r="129" spans="1:11" ht="36">
      <c r="A129" s="114"/>
      <c r="B129" s="107">
        <v>5</v>
      </c>
      <c r="C129" s="10" t="s">
        <v>768</v>
      </c>
      <c r="D129" s="107">
        <v>5</v>
      </c>
      <c r="E129" s="118" t="s">
        <v>764</v>
      </c>
      <c r="F129" s="164" t="s">
        <v>273</v>
      </c>
      <c r="G129" s="165"/>
      <c r="H129" s="11" t="s">
        <v>769</v>
      </c>
      <c r="I129" s="14">
        <v>41.98</v>
      </c>
      <c r="J129" s="109">
        <f t="shared" si="1"/>
        <v>209.89999999999998</v>
      </c>
      <c r="K129" s="115"/>
    </row>
    <row r="130" spans="1:11" ht="24">
      <c r="A130" s="114"/>
      <c r="B130" s="107">
        <v>1</v>
      </c>
      <c r="C130" s="10" t="s">
        <v>770</v>
      </c>
      <c r="D130" s="107">
        <v>1</v>
      </c>
      <c r="E130" s="118" t="s">
        <v>572</v>
      </c>
      <c r="F130" s="164" t="s">
        <v>273</v>
      </c>
      <c r="G130" s="165"/>
      <c r="H130" s="11" t="s">
        <v>771</v>
      </c>
      <c r="I130" s="14">
        <v>17.14</v>
      </c>
      <c r="J130" s="109">
        <f t="shared" si="1"/>
        <v>17.14</v>
      </c>
      <c r="K130" s="115"/>
    </row>
    <row r="131" spans="1:11">
      <c r="A131" s="114"/>
      <c r="B131" s="107">
        <v>3</v>
      </c>
      <c r="C131" s="10" t="s">
        <v>772</v>
      </c>
      <c r="D131" s="107">
        <v>3</v>
      </c>
      <c r="E131" s="118" t="s">
        <v>23</v>
      </c>
      <c r="F131" s="164" t="s">
        <v>107</v>
      </c>
      <c r="G131" s="165"/>
      <c r="H131" s="11" t="s">
        <v>773</v>
      </c>
      <c r="I131" s="14">
        <v>13.64</v>
      </c>
      <c r="J131" s="109">
        <f t="shared" si="1"/>
        <v>40.92</v>
      </c>
      <c r="K131" s="115"/>
    </row>
    <row r="132" spans="1:11">
      <c r="A132" s="114"/>
      <c r="B132" s="107">
        <v>2</v>
      </c>
      <c r="C132" s="10" t="s">
        <v>772</v>
      </c>
      <c r="D132" s="107">
        <v>2</v>
      </c>
      <c r="E132" s="118" t="s">
        <v>25</v>
      </c>
      <c r="F132" s="164" t="s">
        <v>107</v>
      </c>
      <c r="G132" s="165"/>
      <c r="H132" s="11" t="s">
        <v>773</v>
      </c>
      <c r="I132" s="14">
        <v>13.64</v>
      </c>
      <c r="J132" s="109">
        <f t="shared" si="1"/>
        <v>27.28</v>
      </c>
      <c r="K132" s="115"/>
    </row>
    <row r="133" spans="1:11">
      <c r="A133" s="114"/>
      <c r="B133" s="107">
        <v>1</v>
      </c>
      <c r="C133" s="10" t="s">
        <v>772</v>
      </c>
      <c r="D133" s="107">
        <v>1</v>
      </c>
      <c r="E133" s="118" t="s">
        <v>27</v>
      </c>
      <c r="F133" s="164" t="s">
        <v>107</v>
      </c>
      <c r="G133" s="165"/>
      <c r="H133" s="11" t="s">
        <v>773</v>
      </c>
      <c r="I133" s="14">
        <v>13.64</v>
      </c>
      <c r="J133" s="109">
        <f t="shared" si="1"/>
        <v>13.64</v>
      </c>
      <c r="K133" s="115"/>
    </row>
    <row r="134" spans="1:11">
      <c r="A134" s="114"/>
      <c r="B134" s="107">
        <v>1</v>
      </c>
      <c r="C134" s="10" t="s">
        <v>772</v>
      </c>
      <c r="D134" s="107">
        <v>1</v>
      </c>
      <c r="E134" s="118" t="s">
        <v>27</v>
      </c>
      <c r="F134" s="164" t="s">
        <v>210</v>
      </c>
      <c r="G134" s="165"/>
      <c r="H134" s="11" t="s">
        <v>773</v>
      </c>
      <c r="I134" s="14">
        <v>13.64</v>
      </c>
      <c r="J134" s="109">
        <f t="shared" si="1"/>
        <v>13.64</v>
      </c>
      <c r="K134" s="115"/>
    </row>
    <row r="135" spans="1:11">
      <c r="A135" s="114"/>
      <c r="B135" s="107">
        <v>1</v>
      </c>
      <c r="C135" s="10" t="s">
        <v>772</v>
      </c>
      <c r="D135" s="107">
        <v>1</v>
      </c>
      <c r="E135" s="118" t="s">
        <v>27</v>
      </c>
      <c r="F135" s="164" t="s">
        <v>212</v>
      </c>
      <c r="G135" s="165"/>
      <c r="H135" s="11" t="s">
        <v>773</v>
      </c>
      <c r="I135" s="14">
        <v>13.64</v>
      </c>
      <c r="J135" s="109">
        <f t="shared" si="1"/>
        <v>13.64</v>
      </c>
      <c r="K135" s="115"/>
    </row>
    <row r="136" spans="1:11" ht="24">
      <c r="A136" s="114"/>
      <c r="B136" s="107">
        <v>6</v>
      </c>
      <c r="C136" s="10" t="s">
        <v>774</v>
      </c>
      <c r="D136" s="107">
        <v>6</v>
      </c>
      <c r="E136" s="118" t="s">
        <v>775</v>
      </c>
      <c r="F136" s="164"/>
      <c r="G136" s="165"/>
      <c r="H136" s="11" t="s">
        <v>776</v>
      </c>
      <c r="I136" s="14">
        <v>5.6</v>
      </c>
      <c r="J136" s="109">
        <f t="shared" si="1"/>
        <v>33.599999999999994</v>
      </c>
      <c r="K136" s="115"/>
    </row>
    <row r="137" spans="1:11" ht="24">
      <c r="A137" s="114"/>
      <c r="B137" s="107">
        <v>29</v>
      </c>
      <c r="C137" s="10" t="s">
        <v>774</v>
      </c>
      <c r="D137" s="107">
        <v>29</v>
      </c>
      <c r="E137" s="118" t="s">
        <v>614</v>
      </c>
      <c r="F137" s="164"/>
      <c r="G137" s="165"/>
      <c r="H137" s="11" t="s">
        <v>776</v>
      </c>
      <c r="I137" s="14">
        <v>5.6</v>
      </c>
      <c r="J137" s="109">
        <f t="shared" si="1"/>
        <v>162.39999999999998</v>
      </c>
      <c r="K137" s="115"/>
    </row>
    <row r="138" spans="1:11" ht="24">
      <c r="A138" s="114"/>
      <c r="B138" s="107">
        <v>14</v>
      </c>
      <c r="C138" s="10" t="s">
        <v>774</v>
      </c>
      <c r="D138" s="107">
        <v>14</v>
      </c>
      <c r="E138" s="118" t="s">
        <v>777</v>
      </c>
      <c r="F138" s="164"/>
      <c r="G138" s="165"/>
      <c r="H138" s="11" t="s">
        <v>776</v>
      </c>
      <c r="I138" s="14">
        <v>5.6</v>
      </c>
      <c r="J138" s="109">
        <f t="shared" si="1"/>
        <v>78.399999999999991</v>
      </c>
      <c r="K138" s="115"/>
    </row>
    <row r="139" spans="1:11" ht="24">
      <c r="A139" s="114"/>
      <c r="B139" s="107">
        <v>9</v>
      </c>
      <c r="C139" s="10" t="s">
        <v>774</v>
      </c>
      <c r="D139" s="107">
        <v>9</v>
      </c>
      <c r="E139" s="118" t="s">
        <v>778</v>
      </c>
      <c r="F139" s="164"/>
      <c r="G139" s="165"/>
      <c r="H139" s="11" t="s">
        <v>776</v>
      </c>
      <c r="I139" s="14">
        <v>5.6</v>
      </c>
      <c r="J139" s="109">
        <f t="shared" si="1"/>
        <v>50.4</v>
      </c>
      <c r="K139" s="115"/>
    </row>
    <row r="140" spans="1:11" ht="24">
      <c r="A140" s="114"/>
      <c r="B140" s="107">
        <v>9</v>
      </c>
      <c r="C140" s="10" t="s">
        <v>774</v>
      </c>
      <c r="D140" s="107">
        <v>9</v>
      </c>
      <c r="E140" s="118" t="s">
        <v>779</v>
      </c>
      <c r="F140" s="164"/>
      <c r="G140" s="165"/>
      <c r="H140" s="11" t="s">
        <v>776</v>
      </c>
      <c r="I140" s="14">
        <v>18.54</v>
      </c>
      <c r="J140" s="109">
        <f t="shared" si="1"/>
        <v>166.85999999999999</v>
      </c>
      <c r="K140" s="115"/>
    </row>
    <row r="141" spans="1:11" ht="24">
      <c r="A141" s="114"/>
      <c r="B141" s="107">
        <v>5</v>
      </c>
      <c r="C141" s="10" t="s">
        <v>774</v>
      </c>
      <c r="D141" s="107">
        <v>5</v>
      </c>
      <c r="E141" s="118" t="s">
        <v>780</v>
      </c>
      <c r="F141" s="164"/>
      <c r="G141" s="165"/>
      <c r="H141" s="11" t="s">
        <v>776</v>
      </c>
      <c r="I141" s="14">
        <v>5.6</v>
      </c>
      <c r="J141" s="109">
        <f t="shared" si="1"/>
        <v>28</v>
      </c>
      <c r="K141" s="115"/>
    </row>
    <row r="142" spans="1:11" ht="24">
      <c r="A142" s="114"/>
      <c r="B142" s="107">
        <v>12</v>
      </c>
      <c r="C142" s="10" t="s">
        <v>774</v>
      </c>
      <c r="D142" s="107">
        <v>12</v>
      </c>
      <c r="E142" s="118" t="s">
        <v>781</v>
      </c>
      <c r="F142" s="164"/>
      <c r="G142" s="165"/>
      <c r="H142" s="11" t="s">
        <v>776</v>
      </c>
      <c r="I142" s="14">
        <v>5.6</v>
      </c>
      <c r="J142" s="109">
        <f t="shared" si="1"/>
        <v>67.199999999999989</v>
      </c>
      <c r="K142" s="115"/>
    </row>
    <row r="143" spans="1:11">
      <c r="A143" s="114"/>
      <c r="B143" s="107">
        <v>4</v>
      </c>
      <c r="C143" s="10" t="s">
        <v>782</v>
      </c>
      <c r="D143" s="107">
        <v>4</v>
      </c>
      <c r="E143" s="118" t="s">
        <v>777</v>
      </c>
      <c r="F143" s="164"/>
      <c r="G143" s="165"/>
      <c r="H143" s="11" t="s">
        <v>783</v>
      </c>
      <c r="I143" s="14">
        <v>24.14</v>
      </c>
      <c r="J143" s="109">
        <f t="shared" si="1"/>
        <v>96.56</v>
      </c>
      <c r="K143" s="115"/>
    </row>
    <row r="144" spans="1:11">
      <c r="A144" s="114"/>
      <c r="B144" s="107">
        <v>3</v>
      </c>
      <c r="C144" s="10" t="s">
        <v>782</v>
      </c>
      <c r="D144" s="107">
        <v>3</v>
      </c>
      <c r="E144" s="118" t="s">
        <v>778</v>
      </c>
      <c r="F144" s="164"/>
      <c r="G144" s="165"/>
      <c r="H144" s="11" t="s">
        <v>783</v>
      </c>
      <c r="I144" s="14">
        <v>25.89</v>
      </c>
      <c r="J144" s="109">
        <f t="shared" si="1"/>
        <v>77.67</v>
      </c>
      <c r="K144" s="115"/>
    </row>
    <row r="145" spans="1:11">
      <c r="A145" s="114"/>
      <c r="B145" s="107">
        <v>2</v>
      </c>
      <c r="C145" s="10" t="s">
        <v>782</v>
      </c>
      <c r="D145" s="107">
        <v>2</v>
      </c>
      <c r="E145" s="118" t="s">
        <v>784</v>
      </c>
      <c r="F145" s="164"/>
      <c r="G145" s="165"/>
      <c r="H145" s="11" t="s">
        <v>783</v>
      </c>
      <c r="I145" s="14">
        <v>29.38</v>
      </c>
      <c r="J145" s="109">
        <f t="shared" si="1"/>
        <v>58.76</v>
      </c>
      <c r="K145" s="115"/>
    </row>
    <row r="146" spans="1:11">
      <c r="A146" s="114"/>
      <c r="B146" s="107">
        <v>1</v>
      </c>
      <c r="C146" s="10" t="s">
        <v>782</v>
      </c>
      <c r="D146" s="107">
        <v>1</v>
      </c>
      <c r="E146" s="118" t="s">
        <v>779</v>
      </c>
      <c r="F146" s="164"/>
      <c r="G146" s="165"/>
      <c r="H146" s="11" t="s">
        <v>783</v>
      </c>
      <c r="I146" s="14">
        <v>32.880000000000003</v>
      </c>
      <c r="J146" s="109">
        <f t="shared" si="1"/>
        <v>32.880000000000003</v>
      </c>
      <c r="K146" s="115"/>
    </row>
    <row r="147" spans="1:11">
      <c r="A147" s="114"/>
      <c r="B147" s="107">
        <v>1</v>
      </c>
      <c r="C147" s="10" t="s">
        <v>782</v>
      </c>
      <c r="D147" s="107">
        <v>1</v>
      </c>
      <c r="E147" s="118" t="s">
        <v>785</v>
      </c>
      <c r="F147" s="164"/>
      <c r="G147" s="165"/>
      <c r="H147" s="11" t="s">
        <v>783</v>
      </c>
      <c r="I147" s="14">
        <v>38.130000000000003</v>
      </c>
      <c r="J147" s="109">
        <f t="shared" si="1"/>
        <v>38.130000000000003</v>
      </c>
      <c r="K147" s="115"/>
    </row>
    <row r="148" spans="1:11" ht="12" customHeight="1">
      <c r="A148" s="114"/>
      <c r="B148" s="107">
        <v>2</v>
      </c>
      <c r="C148" s="10" t="s">
        <v>786</v>
      </c>
      <c r="D148" s="107">
        <v>2</v>
      </c>
      <c r="E148" s="118" t="s">
        <v>28</v>
      </c>
      <c r="F148" s="164"/>
      <c r="G148" s="165"/>
      <c r="H148" s="11" t="s">
        <v>787</v>
      </c>
      <c r="I148" s="14">
        <v>7.7</v>
      </c>
      <c r="J148" s="109">
        <f t="shared" si="1"/>
        <v>15.4</v>
      </c>
      <c r="K148" s="115"/>
    </row>
    <row r="149" spans="1:11" ht="12" customHeight="1">
      <c r="A149" s="114"/>
      <c r="B149" s="107">
        <v>2</v>
      </c>
      <c r="C149" s="10" t="s">
        <v>786</v>
      </c>
      <c r="D149" s="107">
        <v>2</v>
      </c>
      <c r="E149" s="118" t="s">
        <v>29</v>
      </c>
      <c r="F149" s="164"/>
      <c r="G149" s="165"/>
      <c r="H149" s="11" t="s">
        <v>787</v>
      </c>
      <c r="I149" s="14">
        <v>7.7</v>
      </c>
      <c r="J149" s="109">
        <f t="shared" si="1"/>
        <v>15.4</v>
      </c>
      <c r="K149" s="115"/>
    </row>
    <row r="150" spans="1:11" ht="12" customHeight="1">
      <c r="A150" s="114"/>
      <c r="B150" s="107">
        <v>4</v>
      </c>
      <c r="C150" s="10" t="s">
        <v>786</v>
      </c>
      <c r="D150" s="107">
        <v>4</v>
      </c>
      <c r="E150" s="118" t="s">
        <v>48</v>
      </c>
      <c r="F150" s="164"/>
      <c r="G150" s="165"/>
      <c r="H150" s="11" t="s">
        <v>787</v>
      </c>
      <c r="I150" s="14">
        <v>7.7</v>
      </c>
      <c r="J150" s="109">
        <f t="shared" ref="J150:J213" si="2">I150*B150</f>
        <v>30.8</v>
      </c>
      <c r="K150" s="115"/>
    </row>
    <row r="151" spans="1:11" ht="24">
      <c r="A151" s="114"/>
      <c r="B151" s="107">
        <v>5</v>
      </c>
      <c r="C151" s="10" t="s">
        <v>116</v>
      </c>
      <c r="D151" s="107">
        <v>5</v>
      </c>
      <c r="E151" s="118"/>
      <c r="F151" s="164"/>
      <c r="G151" s="165"/>
      <c r="H151" s="11" t="s">
        <v>788</v>
      </c>
      <c r="I151" s="14">
        <v>6.65</v>
      </c>
      <c r="J151" s="109">
        <f t="shared" si="2"/>
        <v>33.25</v>
      </c>
      <c r="K151" s="115"/>
    </row>
    <row r="152" spans="1:11" ht="24">
      <c r="A152" s="114"/>
      <c r="B152" s="107">
        <v>1</v>
      </c>
      <c r="C152" s="10" t="s">
        <v>125</v>
      </c>
      <c r="D152" s="107">
        <v>1</v>
      </c>
      <c r="E152" s="118" t="s">
        <v>107</v>
      </c>
      <c r="F152" s="164"/>
      <c r="G152" s="165"/>
      <c r="H152" s="11" t="s">
        <v>789</v>
      </c>
      <c r="I152" s="14">
        <v>8.4</v>
      </c>
      <c r="J152" s="109">
        <f t="shared" si="2"/>
        <v>8.4</v>
      </c>
      <c r="K152" s="115"/>
    </row>
    <row r="153" spans="1:11" ht="24">
      <c r="A153" s="114"/>
      <c r="B153" s="107">
        <v>3</v>
      </c>
      <c r="C153" s="10" t="s">
        <v>125</v>
      </c>
      <c r="D153" s="107">
        <v>3</v>
      </c>
      <c r="E153" s="118" t="s">
        <v>210</v>
      </c>
      <c r="F153" s="164"/>
      <c r="G153" s="165"/>
      <c r="H153" s="11" t="s">
        <v>789</v>
      </c>
      <c r="I153" s="14">
        <v>8.4</v>
      </c>
      <c r="J153" s="109">
        <f t="shared" si="2"/>
        <v>25.200000000000003</v>
      </c>
      <c r="K153" s="115"/>
    </row>
    <row r="154" spans="1:11" ht="24">
      <c r="A154" s="114"/>
      <c r="B154" s="107">
        <v>4</v>
      </c>
      <c r="C154" s="10" t="s">
        <v>125</v>
      </c>
      <c r="D154" s="107">
        <v>4</v>
      </c>
      <c r="E154" s="118" t="s">
        <v>214</v>
      </c>
      <c r="F154" s="164"/>
      <c r="G154" s="165"/>
      <c r="H154" s="11" t="s">
        <v>789</v>
      </c>
      <c r="I154" s="14">
        <v>8.4</v>
      </c>
      <c r="J154" s="109">
        <f t="shared" si="2"/>
        <v>33.6</v>
      </c>
      <c r="K154" s="115"/>
    </row>
    <row r="155" spans="1:11" ht="24">
      <c r="A155" s="114"/>
      <c r="B155" s="107">
        <v>5</v>
      </c>
      <c r="C155" s="10" t="s">
        <v>125</v>
      </c>
      <c r="D155" s="107">
        <v>5</v>
      </c>
      <c r="E155" s="118" t="s">
        <v>265</v>
      </c>
      <c r="F155" s="164"/>
      <c r="G155" s="165"/>
      <c r="H155" s="11" t="s">
        <v>789</v>
      </c>
      <c r="I155" s="14">
        <v>8.4</v>
      </c>
      <c r="J155" s="109">
        <f t="shared" si="2"/>
        <v>42</v>
      </c>
      <c r="K155" s="115"/>
    </row>
    <row r="156" spans="1:11" ht="24">
      <c r="A156" s="114"/>
      <c r="B156" s="107">
        <v>5</v>
      </c>
      <c r="C156" s="10" t="s">
        <v>125</v>
      </c>
      <c r="D156" s="107">
        <v>5</v>
      </c>
      <c r="E156" s="118" t="s">
        <v>268</v>
      </c>
      <c r="F156" s="164"/>
      <c r="G156" s="165"/>
      <c r="H156" s="11" t="s">
        <v>789</v>
      </c>
      <c r="I156" s="14">
        <v>8.4</v>
      </c>
      <c r="J156" s="109">
        <f t="shared" si="2"/>
        <v>42</v>
      </c>
      <c r="K156" s="115"/>
    </row>
    <row r="157" spans="1:11" ht="24">
      <c r="A157" s="114"/>
      <c r="B157" s="107">
        <v>5</v>
      </c>
      <c r="C157" s="10" t="s">
        <v>790</v>
      </c>
      <c r="D157" s="107">
        <v>5</v>
      </c>
      <c r="E157" s="118" t="s">
        <v>107</v>
      </c>
      <c r="F157" s="164"/>
      <c r="G157" s="165"/>
      <c r="H157" s="11" t="s">
        <v>791</v>
      </c>
      <c r="I157" s="14">
        <v>8.4</v>
      </c>
      <c r="J157" s="109">
        <f t="shared" si="2"/>
        <v>42</v>
      </c>
      <c r="K157" s="115"/>
    </row>
    <row r="158" spans="1:11" ht="24">
      <c r="A158" s="114"/>
      <c r="B158" s="107">
        <v>1</v>
      </c>
      <c r="C158" s="10" t="s">
        <v>790</v>
      </c>
      <c r="D158" s="107">
        <v>1</v>
      </c>
      <c r="E158" s="118" t="s">
        <v>210</v>
      </c>
      <c r="F158" s="164"/>
      <c r="G158" s="165"/>
      <c r="H158" s="11" t="s">
        <v>791</v>
      </c>
      <c r="I158" s="14">
        <v>8.4</v>
      </c>
      <c r="J158" s="109">
        <f t="shared" si="2"/>
        <v>8.4</v>
      </c>
      <c r="K158" s="115"/>
    </row>
    <row r="159" spans="1:11" ht="24">
      <c r="A159" s="114"/>
      <c r="B159" s="107">
        <v>1</v>
      </c>
      <c r="C159" s="10" t="s">
        <v>790</v>
      </c>
      <c r="D159" s="107">
        <v>1</v>
      </c>
      <c r="E159" s="118" t="s">
        <v>212</v>
      </c>
      <c r="F159" s="164"/>
      <c r="G159" s="165"/>
      <c r="H159" s="11" t="s">
        <v>791</v>
      </c>
      <c r="I159" s="14">
        <v>8.4</v>
      </c>
      <c r="J159" s="109">
        <f t="shared" si="2"/>
        <v>8.4</v>
      </c>
      <c r="K159" s="115"/>
    </row>
    <row r="160" spans="1:11" ht="24">
      <c r="A160" s="114"/>
      <c r="B160" s="107">
        <v>3</v>
      </c>
      <c r="C160" s="10" t="s">
        <v>790</v>
      </c>
      <c r="D160" s="107">
        <v>3</v>
      </c>
      <c r="E160" s="118" t="s">
        <v>214</v>
      </c>
      <c r="F160" s="164"/>
      <c r="G160" s="165"/>
      <c r="H160" s="11" t="s">
        <v>791</v>
      </c>
      <c r="I160" s="14">
        <v>8.4</v>
      </c>
      <c r="J160" s="109">
        <f t="shared" si="2"/>
        <v>25.200000000000003</v>
      </c>
      <c r="K160" s="115"/>
    </row>
    <row r="161" spans="1:11" ht="24">
      <c r="A161" s="114"/>
      <c r="B161" s="107">
        <v>3</v>
      </c>
      <c r="C161" s="10" t="s">
        <v>790</v>
      </c>
      <c r="D161" s="107">
        <v>3</v>
      </c>
      <c r="E161" s="118" t="s">
        <v>265</v>
      </c>
      <c r="F161" s="164"/>
      <c r="G161" s="165"/>
      <c r="H161" s="11" t="s">
        <v>791</v>
      </c>
      <c r="I161" s="14">
        <v>8.4</v>
      </c>
      <c r="J161" s="109">
        <f t="shared" si="2"/>
        <v>25.200000000000003</v>
      </c>
      <c r="K161" s="115"/>
    </row>
    <row r="162" spans="1:11" ht="24">
      <c r="A162" s="114"/>
      <c r="B162" s="107">
        <v>2</v>
      </c>
      <c r="C162" s="10" t="s">
        <v>790</v>
      </c>
      <c r="D162" s="107">
        <v>2</v>
      </c>
      <c r="E162" s="118" t="s">
        <v>268</v>
      </c>
      <c r="F162" s="164"/>
      <c r="G162" s="165"/>
      <c r="H162" s="11" t="s">
        <v>791</v>
      </c>
      <c r="I162" s="14">
        <v>8.4</v>
      </c>
      <c r="J162" s="109">
        <f t="shared" si="2"/>
        <v>16.8</v>
      </c>
      <c r="K162" s="115"/>
    </row>
    <row r="163" spans="1:11" ht="12" customHeight="1">
      <c r="A163" s="114"/>
      <c r="B163" s="107">
        <v>1</v>
      </c>
      <c r="C163" s="10" t="s">
        <v>98</v>
      </c>
      <c r="D163" s="107">
        <v>1</v>
      </c>
      <c r="E163" s="118" t="s">
        <v>23</v>
      </c>
      <c r="F163" s="164" t="s">
        <v>271</v>
      </c>
      <c r="G163" s="165"/>
      <c r="H163" s="11" t="s">
        <v>792</v>
      </c>
      <c r="I163" s="14">
        <v>20.64</v>
      </c>
      <c r="J163" s="109">
        <f t="shared" si="2"/>
        <v>20.64</v>
      </c>
      <c r="K163" s="115"/>
    </row>
    <row r="164" spans="1:11" ht="12" customHeight="1">
      <c r="A164" s="114"/>
      <c r="B164" s="107">
        <v>1</v>
      </c>
      <c r="C164" s="10" t="s">
        <v>98</v>
      </c>
      <c r="D164" s="107">
        <v>1</v>
      </c>
      <c r="E164" s="118" t="s">
        <v>25</v>
      </c>
      <c r="F164" s="164" t="s">
        <v>272</v>
      </c>
      <c r="G164" s="165"/>
      <c r="H164" s="11" t="s">
        <v>792</v>
      </c>
      <c r="I164" s="14">
        <v>20.64</v>
      </c>
      <c r="J164" s="109">
        <f t="shared" si="2"/>
        <v>20.64</v>
      </c>
      <c r="K164" s="115"/>
    </row>
    <row r="165" spans="1:11" ht="24">
      <c r="A165" s="114"/>
      <c r="B165" s="107">
        <v>6</v>
      </c>
      <c r="C165" s="10" t="s">
        <v>564</v>
      </c>
      <c r="D165" s="107">
        <v>6</v>
      </c>
      <c r="E165" s="118" t="s">
        <v>107</v>
      </c>
      <c r="F165" s="164"/>
      <c r="G165" s="165"/>
      <c r="H165" s="11" t="s">
        <v>864</v>
      </c>
      <c r="I165" s="14">
        <v>8.75</v>
      </c>
      <c r="J165" s="109">
        <f t="shared" si="2"/>
        <v>52.5</v>
      </c>
      <c r="K165" s="115"/>
    </row>
    <row r="166" spans="1:11" ht="24">
      <c r="A166" s="114"/>
      <c r="B166" s="107">
        <v>1</v>
      </c>
      <c r="C166" s="10" t="s">
        <v>564</v>
      </c>
      <c r="D166" s="107">
        <v>1</v>
      </c>
      <c r="E166" s="118" t="s">
        <v>210</v>
      </c>
      <c r="F166" s="164"/>
      <c r="G166" s="165"/>
      <c r="H166" s="11" t="s">
        <v>864</v>
      </c>
      <c r="I166" s="14">
        <v>8.75</v>
      </c>
      <c r="J166" s="109">
        <f t="shared" si="2"/>
        <v>8.75</v>
      </c>
      <c r="K166" s="115"/>
    </row>
    <row r="167" spans="1:11" ht="24">
      <c r="A167" s="114"/>
      <c r="B167" s="107">
        <v>3</v>
      </c>
      <c r="C167" s="10" t="s">
        <v>564</v>
      </c>
      <c r="D167" s="107">
        <v>3</v>
      </c>
      <c r="E167" s="118" t="s">
        <v>212</v>
      </c>
      <c r="F167" s="164"/>
      <c r="G167" s="165"/>
      <c r="H167" s="11" t="s">
        <v>864</v>
      </c>
      <c r="I167" s="14">
        <v>8.75</v>
      </c>
      <c r="J167" s="109">
        <f t="shared" si="2"/>
        <v>26.25</v>
      </c>
      <c r="K167" s="115"/>
    </row>
    <row r="168" spans="1:11" ht="24">
      <c r="A168" s="114"/>
      <c r="B168" s="107">
        <v>3</v>
      </c>
      <c r="C168" s="10" t="s">
        <v>564</v>
      </c>
      <c r="D168" s="107">
        <v>3</v>
      </c>
      <c r="E168" s="118" t="s">
        <v>214</v>
      </c>
      <c r="F168" s="164"/>
      <c r="G168" s="165"/>
      <c r="H168" s="11" t="s">
        <v>864</v>
      </c>
      <c r="I168" s="14">
        <v>8.75</v>
      </c>
      <c r="J168" s="109">
        <f t="shared" si="2"/>
        <v>26.25</v>
      </c>
      <c r="K168" s="115"/>
    </row>
    <row r="169" spans="1:11" ht="24">
      <c r="A169" s="114"/>
      <c r="B169" s="107">
        <v>3</v>
      </c>
      <c r="C169" s="10" t="s">
        <v>564</v>
      </c>
      <c r="D169" s="107">
        <v>3</v>
      </c>
      <c r="E169" s="118" t="s">
        <v>268</v>
      </c>
      <c r="F169" s="164"/>
      <c r="G169" s="165"/>
      <c r="H169" s="11" t="s">
        <v>864</v>
      </c>
      <c r="I169" s="14">
        <v>8.75</v>
      </c>
      <c r="J169" s="109">
        <f t="shared" si="2"/>
        <v>26.25</v>
      </c>
      <c r="K169" s="115"/>
    </row>
    <row r="170" spans="1:11">
      <c r="A170" s="114"/>
      <c r="B170" s="107">
        <v>2</v>
      </c>
      <c r="C170" s="10" t="s">
        <v>793</v>
      </c>
      <c r="D170" s="107">
        <v>2</v>
      </c>
      <c r="E170" s="118" t="s">
        <v>25</v>
      </c>
      <c r="F170" s="164"/>
      <c r="G170" s="165"/>
      <c r="H170" s="11" t="s">
        <v>794</v>
      </c>
      <c r="I170" s="14">
        <v>47.92</v>
      </c>
      <c r="J170" s="109">
        <f t="shared" si="2"/>
        <v>95.84</v>
      </c>
      <c r="K170" s="115"/>
    </row>
    <row r="171" spans="1:11">
      <c r="A171" s="114"/>
      <c r="B171" s="107">
        <v>6</v>
      </c>
      <c r="C171" s="10" t="s">
        <v>793</v>
      </c>
      <c r="D171" s="107">
        <v>6</v>
      </c>
      <c r="E171" s="118" t="s">
        <v>28</v>
      </c>
      <c r="F171" s="164"/>
      <c r="G171" s="165"/>
      <c r="H171" s="11" t="s">
        <v>794</v>
      </c>
      <c r="I171" s="14">
        <v>47.92</v>
      </c>
      <c r="J171" s="109">
        <f t="shared" si="2"/>
        <v>287.52</v>
      </c>
      <c r="K171" s="115"/>
    </row>
    <row r="172" spans="1:11">
      <c r="A172" s="114"/>
      <c r="B172" s="107">
        <v>5</v>
      </c>
      <c r="C172" s="10" t="s">
        <v>793</v>
      </c>
      <c r="D172" s="107">
        <v>5</v>
      </c>
      <c r="E172" s="118" t="s">
        <v>29</v>
      </c>
      <c r="F172" s="164"/>
      <c r="G172" s="165"/>
      <c r="H172" s="11" t="s">
        <v>794</v>
      </c>
      <c r="I172" s="14">
        <v>47.92</v>
      </c>
      <c r="J172" s="109">
        <f t="shared" si="2"/>
        <v>239.60000000000002</v>
      </c>
      <c r="K172" s="115"/>
    </row>
    <row r="173" spans="1:11">
      <c r="A173" s="114"/>
      <c r="B173" s="107">
        <v>4</v>
      </c>
      <c r="C173" s="10" t="s">
        <v>793</v>
      </c>
      <c r="D173" s="107">
        <v>4</v>
      </c>
      <c r="E173" s="118" t="s">
        <v>48</v>
      </c>
      <c r="F173" s="164"/>
      <c r="G173" s="165"/>
      <c r="H173" s="11" t="s">
        <v>794</v>
      </c>
      <c r="I173" s="14">
        <v>47.92</v>
      </c>
      <c r="J173" s="109">
        <f t="shared" si="2"/>
        <v>191.68</v>
      </c>
      <c r="K173" s="115"/>
    </row>
    <row r="174" spans="1:11">
      <c r="A174" s="114"/>
      <c r="B174" s="107">
        <v>5</v>
      </c>
      <c r="C174" s="10" t="s">
        <v>793</v>
      </c>
      <c r="D174" s="107">
        <v>5</v>
      </c>
      <c r="E174" s="118" t="s">
        <v>50</v>
      </c>
      <c r="F174" s="164"/>
      <c r="G174" s="165"/>
      <c r="H174" s="11" t="s">
        <v>794</v>
      </c>
      <c r="I174" s="14">
        <v>47.92</v>
      </c>
      <c r="J174" s="109">
        <f t="shared" si="2"/>
        <v>239.60000000000002</v>
      </c>
      <c r="K174" s="115"/>
    </row>
    <row r="175" spans="1:11">
      <c r="A175" s="114"/>
      <c r="B175" s="107">
        <v>4</v>
      </c>
      <c r="C175" s="10" t="s">
        <v>793</v>
      </c>
      <c r="D175" s="107">
        <v>4</v>
      </c>
      <c r="E175" s="118" t="s">
        <v>47</v>
      </c>
      <c r="F175" s="164"/>
      <c r="G175" s="165"/>
      <c r="H175" s="11" t="s">
        <v>794</v>
      </c>
      <c r="I175" s="14">
        <v>47.92</v>
      </c>
      <c r="J175" s="109">
        <f t="shared" si="2"/>
        <v>191.68</v>
      </c>
      <c r="K175" s="115"/>
    </row>
    <row r="176" spans="1:11">
      <c r="A176" s="114"/>
      <c r="B176" s="107">
        <v>3</v>
      </c>
      <c r="C176" s="10" t="s">
        <v>793</v>
      </c>
      <c r="D176" s="107">
        <v>3</v>
      </c>
      <c r="E176" s="118" t="s">
        <v>49</v>
      </c>
      <c r="F176" s="164"/>
      <c r="G176" s="165"/>
      <c r="H176" s="11" t="s">
        <v>794</v>
      </c>
      <c r="I176" s="14">
        <v>47.92</v>
      </c>
      <c r="J176" s="109">
        <f t="shared" si="2"/>
        <v>143.76</v>
      </c>
      <c r="K176" s="115"/>
    </row>
    <row r="177" spans="1:11" ht="24">
      <c r="A177" s="114"/>
      <c r="B177" s="107">
        <v>1</v>
      </c>
      <c r="C177" s="10" t="s">
        <v>795</v>
      </c>
      <c r="D177" s="107">
        <v>1</v>
      </c>
      <c r="E177" s="118" t="s">
        <v>25</v>
      </c>
      <c r="F177" s="164"/>
      <c r="G177" s="165"/>
      <c r="H177" s="11" t="s">
        <v>796</v>
      </c>
      <c r="I177" s="14">
        <v>61.91</v>
      </c>
      <c r="J177" s="109">
        <f t="shared" si="2"/>
        <v>61.91</v>
      </c>
      <c r="K177" s="115"/>
    </row>
    <row r="178" spans="1:11">
      <c r="A178" s="114"/>
      <c r="B178" s="107">
        <v>4</v>
      </c>
      <c r="C178" s="10" t="s">
        <v>797</v>
      </c>
      <c r="D178" s="107">
        <v>4</v>
      </c>
      <c r="E178" s="118" t="s">
        <v>26</v>
      </c>
      <c r="F178" s="164"/>
      <c r="G178" s="165"/>
      <c r="H178" s="11" t="s">
        <v>798</v>
      </c>
      <c r="I178" s="14">
        <v>45.12</v>
      </c>
      <c r="J178" s="109">
        <f t="shared" si="2"/>
        <v>180.48</v>
      </c>
      <c r="K178" s="115"/>
    </row>
    <row r="179" spans="1:11">
      <c r="A179" s="114"/>
      <c r="B179" s="107">
        <v>3</v>
      </c>
      <c r="C179" s="10" t="s">
        <v>797</v>
      </c>
      <c r="D179" s="107">
        <v>3</v>
      </c>
      <c r="E179" s="118" t="s">
        <v>27</v>
      </c>
      <c r="F179" s="164"/>
      <c r="G179" s="165"/>
      <c r="H179" s="11" t="s">
        <v>798</v>
      </c>
      <c r="I179" s="14">
        <v>45.12</v>
      </c>
      <c r="J179" s="109">
        <f t="shared" si="2"/>
        <v>135.35999999999999</v>
      </c>
      <c r="K179" s="115"/>
    </row>
    <row r="180" spans="1:11">
      <c r="A180" s="114"/>
      <c r="B180" s="107">
        <v>1</v>
      </c>
      <c r="C180" s="10" t="s">
        <v>797</v>
      </c>
      <c r="D180" s="107">
        <v>1</v>
      </c>
      <c r="E180" s="118" t="s">
        <v>28</v>
      </c>
      <c r="F180" s="164"/>
      <c r="G180" s="165"/>
      <c r="H180" s="11" t="s">
        <v>798</v>
      </c>
      <c r="I180" s="14">
        <v>45.12</v>
      </c>
      <c r="J180" s="109">
        <f t="shared" si="2"/>
        <v>45.12</v>
      </c>
      <c r="K180" s="115"/>
    </row>
    <row r="181" spans="1:11">
      <c r="A181" s="114"/>
      <c r="B181" s="107">
        <v>5</v>
      </c>
      <c r="C181" s="10" t="s">
        <v>797</v>
      </c>
      <c r="D181" s="107">
        <v>5</v>
      </c>
      <c r="E181" s="118" t="s">
        <v>29</v>
      </c>
      <c r="F181" s="164"/>
      <c r="G181" s="165"/>
      <c r="H181" s="11" t="s">
        <v>798</v>
      </c>
      <c r="I181" s="14">
        <v>45.12</v>
      </c>
      <c r="J181" s="109">
        <f t="shared" si="2"/>
        <v>225.6</v>
      </c>
      <c r="K181" s="115"/>
    </row>
    <row r="182" spans="1:11" ht="24">
      <c r="A182" s="114"/>
      <c r="B182" s="107">
        <v>3</v>
      </c>
      <c r="C182" s="10" t="s">
        <v>799</v>
      </c>
      <c r="D182" s="107">
        <v>3</v>
      </c>
      <c r="E182" s="118" t="s">
        <v>28</v>
      </c>
      <c r="F182" s="164"/>
      <c r="G182" s="165"/>
      <c r="H182" s="11" t="s">
        <v>800</v>
      </c>
      <c r="I182" s="14">
        <v>40.93</v>
      </c>
      <c r="J182" s="109">
        <f t="shared" si="2"/>
        <v>122.78999999999999</v>
      </c>
      <c r="K182" s="115"/>
    </row>
    <row r="183" spans="1:11" ht="24">
      <c r="A183" s="114"/>
      <c r="B183" s="107">
        <v>2</v>
      </c>
      <c r="C183" s="10" t="s">
        <v>709</v>
      </c>
      <c r="D183" s="107">
        <v>2</v>
      </c>
      <c r="E183" s="118" t="s">
        <v>27</v>
      </c>
      <c r="F183" s="164" t="s">
        <v>107</v>
      </c>
      <c r="G183" s="165"/>
      <c r="H183" s="11" t="s">
        <v>237</v>
      </c>
      <c r="I183" s="14">
        <v>74.86</v>
      </c>
      <c r="J183" s="109">
        <f t="shared" si="2"/>
        <v>149.72</v>
      </c>
      <c r="K183" s="115"/>
    </row>
    <row r="184" spans="1:11" ht="12" customHeight="1">
      <c r="A184" s="114"/>
      <c r="B184" s="107">
        <v>4</v>
      </c>
      <c r="C184" s="10" t="s">
        <v>801</v>
      </c>
      <c r="D184" s="107">
        <v>4</v>
      </c>
      <c r="E184" s="118" t="s">
        <v>26</v>
      </c>
      <c r="F184" s="164"/>
      <c r="G184" s="165"/>
      <c r="H184" s="11" t="s">
        <v>802</v>
      </c>
      <c r="I184" s="14">
        <v>34.630000000000003</v>
      </c>
      <c r="J184" s="109">
        <f t="shared" si="2"/>
        <v>138.52000000000001</v>
      </c>
      <c r="K184" s="115"/>
    </row>
    <row r="185" spans="1:11" ht="24">
      <c r="A185" s="114"/>
      <c r="B185" s="107">
        <v>3</v>
      </c>
      <c r="C185" s="10" t="s">
        <v>803</v>
      </c>
      <c r="D185" s="107">
        <v>3</v>
      </c>
      <c r="E185" s="118" t="s">
        <v>23</v>
      </c>
      <c r="F185" s="164"/>
      <c r="G185" s="165"/>
      <c r="H185" s="11" t="s">
        <v>804</v>
      </c>
      <c r="I185" s="14">
        <v>65.41</v>
      </c>
      <c r="J185" s="109">
        <f t="shared" si="2"/>
        <v>196.23</v>
      </c>
      <c r="K185" s="115"/>
    </row>
    <row r="186" spans="1:11" ht="24">
      <c r="A186" s="114"/>
      <c r="B186" s="107">
        <v>3</v>
      </c>
      <c r="C186" s="10" t="s">
        <v>803</v>
      </c>
      <c r="D186" s="107">
        <v>3</v>
      </c>
      <c r="E186" s="118" t="s">
        <v>25</v>
      </c>
      <c r="F186" s="164"/>
      <c r="G186" s="165"/>
      <c r="H186" s="11" t="s">
        <v>804</v>
      </c>
      <c r="I186" s="14">
        <v>65.41</v>
      </c>
      <c r="J186" s="109">
        <f t="shared" si="2"/>
        <v>196.23</v>
      </c>
      <c r="K186" s="115"/>
    </row>
    <row r="187" spans="1:11" ht="24">
      <c r="A187" s="114"/>
      <c r="B187" s="107">
        <v>2</v>
      </c>
      <c r="C187" s="10" t="s">
        <v>803</v>
      </c>
      <c r="D187" s="107">
        <v>2</v>
      </c>
      <c r="E187" s="118" t="s">
        <v>26</v>
      </c>
      <c r="F187" s="164"/>
      <c r="G187" s="165"/>
      <c r="H187" s="11" t="s">
        <v>804</v>
      </c>
      <c r="I187" s="14">
        <v>65.41</v>
      </c>
      <c r="J187" s="109">
        <f t="shared" si="2"/>
        <v>130.82</v>
      </c>
      <c r="K187" s="115"/>
    </row>
    <row r="188" spans="1:11" ht="24">
      <c r="A188" s="114"/>
      <c r="B188" s="107">
        <v>4</v>
      </c>
      <c r="C188" s="10" t="s">
        <v>803</v>
      </c>
      <c r="D188" s="107">
        <v>4</v>
      </c>
      <c r="E188" s="118" t="s">
        <v>27</v>
      </c>
      <c r="F188" s="164"/>
      <c r="G188" s="165"/>
      <c r="H188" s="11" t="s">
        <v>804</v>
      </c>
      <c r="I188" s="14">
        <v>65.41</v>
      </c>
      <c r="J188" s="109">
        <f t="shared" si="2"/>
        <v>261.64</v>
      </c>
      <c r="K188" s="115"/>
    </row>
    <row r="189" spans="1:11" ht="24">
      <c r="A189" s="114"/>
      <c r="B189" s="107">
        <v>3</v>
      </c>
      <c r="C189" s="10" t="s">
        <v>805</v>
      </c>
      <c r="D189" s="107">
        <v>3</v>
      </c>
      <c r="E189" s="118" t="s">
        <v>107</v>
      </c>
      <c r="F189" s="164"/>
      <c r="G189" s="165"/>
      <c r="H189" s="11" t="s">
        <v>806</v>
      </c>
      <c r="I189" s="14">
        <v>39.18</v>
      </c>
      <c r="J189" s="109">
        <f t="shared" si="2"/>
        <v>117.53999999999999</v>
      </c>
      <c r="K189" s="115"/>
    </row>
    <row r="190" spans="1:11" ht="12" customHeight="1">
      <c r="A190" s="114"/>
      <c r="B190" s="107">
        <v>1</v>
      </c>
      <c r="C190" s="10" t="s">
        <v>807</v>
      </c>
      <c r="D190" s="107">
        <v>1</v>
      </c>
      <c r="E190" s="118" t="s">
        <v>23</v>
      </c>
      <c r="F190" s="164"/>
      <c r="G190" s="165"/>
      <c r="H190" s="11" t="s">
        <v>808</v>
      </c>
      <c r="I190" s="14">
        <v>20.64</v>
      </c>
      <c r="J190" s="109">
        <f t="shared" si="2"/>
        <v>20.64</v>
      </c>
      <c r="K190" s="115"/>
    </row>
    <row r="191" spans="1:11" ht="12" customHeight="1">
      <c r="A191" s="114"/>
      <c r="B191" s="107">
        <v>1</v>
      </c>
      <c r="C191" s="10" t="s">
        <v>807</v>
      </c>
      <c r="D191" s="107">
        <v>1</v>
      </c>
      <c r="E191" s="118" t="s">
        <v>651</v>
      </c>
      <c r="F191" s="164"/>
      <c r="G191" s="165"/>
      <c r="H191" s="11" t="s">
        <v>808</v>
      </c>
      <c r="I191" s="14">
        <v>20.64</v>
      </c>
      <c r="J191" s="109">
        <f t="shared" si="2"/>
        <v>20.64</v>
      </c>
      <c r="K191" s="115"/>
    </row>
    <row r="192" spans="1:11" ht="12" customHeight="1">
      <c r="A192" s="114"/>
      <c r="B192" s="107">
        <v>1</v>
      </c>
      <c r="C192" s="10" t="s">
        <v>807</v>
      </c>
      <c r="D192" s="107">
        <v>1</v>
      </c>
      <c r="E192" s="118" t="s">
        <v>25</v>
      </c>
      <c r="F192" s="164"/>
      <c r="G192" s="165"/>
      <c r="H192" s="11" t="s">
        <v>808</v>
      </c>
      <c r="I192" s="14">
        <v>20.64</v>
      </c>
      <c r="J192" s="109">
        <f t="shared" si="2"/>
        <v>20.64</v>
      </c>
      <c r="K192" s="115"/>
    </row>
    <row r="193" spans="1:11" ht="24">
      <c r="A193" s="114"/>
      <c r="B193" s="107">
        <v>5</v>
      </c>
      <c r="C193" s="10" t="s">
        <v>809</v>
      </c>
      <c r="D193" s="107">
        <v>5</v>
      </c>
      <c r="E193" s="118"/>
      <c r="F193" s="164"/>
      <c r="G193" s="165"/>
      <c r="H193" s="11" t="s">
        <v>810</v>
      </c>
      <c r="I193" s="14">
        <v>48.97</v>
      </c>
      <c r="J193" s="109">
        <f t="shared" si="2"/>
        <v>244.85</v>
      </c>
      <c r="K193" s="115"/>
    </row>
    <row r="194" spans="1:11" ht="24">
      <c r="A194" s="114"/>
      <c r="B194" s="107">
        <v>3</v>
      </c>
      <c r="C194" s="10" t="s">
        <v>811</v>
      </c>
      <c r="D194" s="130">
        <f>B194*2</f>
        <v>6</v>
      </c>
      <c r="E194" s="118" t="s">
        <v>812</v>
      </c>
      <c r="F194" s="164"/>
      <c r="G194" s="165"/>
      <c r="H194" s="11" t="s">
        <v>813</v>
      </c>
      <c r="I194" s="14">
        <v>18.89</v>
      </c>
      <c r="J194" s="109">
        <f t="shared" si="2"/>
        <v>56.67</v>
      </c>
      <c r="K194" s="115"/>
    </row>
    <row r="195" spans="1:11" ht="24">
      <c r="A195" s="114"/>
      <c r="B195" s="107">
        <v>3</v>
      </c>
      <c r="C195" s="10" t="s">
        <v>811</v>
      </c>
      <c r="D195" s="130">
        <f t="shared" ref="D195:D224" si="3">B195*2</f>
        <v>6</v>
      </c>
      <c r="E195" s="118" t="s">
        <v>23</v>
      </c>
      <c r="F195" s="164"/>
      <c r="G195" s="165"/>
      <c r="H195" s="11" t="s">
        <v>813</v>
      </c>
      <c r="I195" s="14">
        <v>18.89</v>
      </c>
      <c r="J195" s="109">
        <f t="shared" si="2"/>
        <v>56.67</v>
      </c>
      <c r="K195" s="115"/>
    </row>
    <row r="196" spans="1:11" ht="24">
      <c r="A196" s="114"/>
      <c r="B196" s="107">
        <v>3</v>
      </c>
      <c r="C196" s="10" t="s">
        <v>811</v>
      </c>
      <c r="D196" s="130">
        <f t="shared" si="3"/>
        <v>6</v>
      </c>
      <c r="E196" s="118" t="s">
        <v>25</v>
      </c>
      <c r="F196" s="164"/>
      <c r="G196" s="165"/>
      <c r="H196" s="11" t="s">
        <v>813</v>
      </c>
      <c r="I196" s="14">
        <v>18.89</v>
      </c>
      <c r="J196" s="109">
        <f t="shared" si="2"/>
        <v>56.67</v>
      </c>
      <c r="K196" s="115"/>
    </row>
    <row r="197" spans="1:11" ht="24">
      <c r="A197" s="114"/>
      <c r="B197" s="107">
        <v>3</v>
      </c>
      <c r="C197" s="10" t="s">
        <v>811</v>
      </c>
      <c r="D197" s="130">
        <f t="shared" si="3"/>
        <v>6</v>
      </c>
      <c r="E197" s="118" t="s">
        <v>26</v>
      </c>
      <c r="F197" s="164"/>
      <c r="G197" s="165"/>
      <c r="H197" s="11" t="s">
        <v>813</v>
      </c>
      <c r="I197" s="14">
        <v>18.89</v>
      </c>
      <c r="J197" s="109">
        <f t="shared" si="2"/>
        <v>56.67</v>
      </c>
      <c r="K197" s="115"/>
    </row>
    <row r="198" spans="1:11" ht="24">
      <c r="A198" s="114"/>
      <c r="B198" s="107">
        <v>2</v>
      </c>
      <c r="C198" s="10" t="s">
        <v>811</v>
      </c>
      <c r="D198" s="130">
        <f t="shared" si="3"/>
        <v>4</v>
      </c>
      <c r="E198" s="118" t="s">
        <v>27</v>
      </c>
      <c r="F198" s="164"/>
      <c r="G198" s="165"/>
      <c r="H198" s="11" t="s">
        <v>813</v>
      </c>
      <c r="I198" s="14">
        <v>18.89</v>
      </c>
      <c r="J198" s="109">
        <f t="shared" si="2"/>
        <v>37.78</v>
      </c>
      <c r="K198" s="115"/>
    </row>
    <row r="199" spans="1:11" ht="24">
      <c r="A199" s="114"/>
      <c r="B199" s="107">
        <v>2</v>
      </c>
      <c r="C199" s="10" t="s">
        <v>811</v>
      </c>
      <c r="D199" s="130">
        <f t="shared" si="3"/>
        <v>4</v>
      </c>
      <c r="E199" s="118" t="s">
        <v>28</v>
      </c>
      <c r="F199" s="164"/>
      <c r="G199" s="165"/>
      <c r="H199" s="11" t="s">
        <v>813</v>
      </c>
      <c r="I199" s="14">
        <v>22.39</v>
      </c>
      <c r="J199" s="109">
        <f t="shared" si="2"/>
        <v>44.78</v>
      </c>
      <c r="K199" s="115"/>
    </row>
    <row r="200" spans="1:11" ht="24">
      <c r="A200" s="114"/>
      <c r="B200" s="107">
        <v>2</v>
      </c>
      <c r="C200" s="10" t="s">
        <v>811</v>
      </c>
      <c r="D200" s="130">
        <f t="shared" si="3"/>
        <v>4</v>
      </c>
      <c r="E200" s="118" t="s">
        <v>29</v>
      </c>
      <c r="F200" s="164"/>
      <c r="G200" s="165"/>
      <c r="H200" s="11" t="s">
        <v>813</v>
      </c>
      <c r="I200" s="14">
        <v>22.39</v>
      </c>
      <c r="J200" s="109">
        <f t="shared" si="2"/>
        <v>44.78</v>
      </c>
      <c r="K200" s="115"/>
    </row>
    <row r="201" spans="1:11" ht="24">
      <c r="A201" s="114"/>
      <c r="B201" s="107">
        <v>2</v>
      </c>
      <c r="C201" s="10" t="s">
        <v>811</v>
      </c>
      <c r="D201" s="130">
        <f t="shared" si="3"/>
        <v>4</v>
      </c>
      <c r="E201" s="118" t="s">
        <v>48</v>
      </c>
      <c r="F201" s="164"/>
      <c r="G201" s="165"/>
      <c r="H201" s="11" t="s">
        <v>813</v>
      </c>
      <c r="I201" s="14">
        <v>22.39</v>
      </c>
      <c r="J201" s="109">
        <f t="shared" si="2"/>
        <v>44.78</v>
      </c>
      <c r="K201" s="115"/>
    </row>
    <row r="202" spans="1:11" ht="24">
      <c r="A202" s="114"/>
      <c r="B202" s="107">
        <v>2</v>
      </c>
      <c r="C202" s="10" t="s">
        <v>811</v>
      </c>
      <c r="D202" s="130">
        <f t="shared" si="3"/>
        <v>4</v>
      </c>
      <c r="E202" s="118" t="s">
        <v>50</v>
      </c>
      <c r="F202" s="164"/>
      <c r="G202" s="165"/>
      <c r="H202" s="11" t="s">
        <v>813</v>
      </c>
      <c r="I202" s="14">
        <v>22.39</v>
      </c>
      <c r="J202" s="109">
        <f t="shared" si="2"/>
        <v>44.78</v>
      </c>
      <c r="K202" s="115"/>
    </row>
    <row r="203" spans="1:11" ht="24">
      <c r="A203" s="114"/>
      <c r="B203" s="107">
        <v>2</v>
      </c>
      <c r="C203" s="10" t="s">
        <v>811</v>
      </c>
      <c r="D203" s="130">
        <f t="shared" si="3"/>
        <v>4</v>
      </c>
      <c r="E203" s="118" t="s">
        <v>51</v>
      </c>
      <c r="F203" s="164"/>
      <c r="G203" s="165"/>
      <c r="H203" s="11" t="s">
        <v>813</v>
      </c>
      <c r="I203" s="14">
        <v>22.39</v>
      </c>
      <c r="J203" s="109">
        <f t="shared" si="2"/>
        <v>44.78</v>
      </c>
      <c r="K203" s="115"/>
    </row>
    <row r="204" spans="1:11" ht="24">
      <c r="A204" s="114"/>
      <c r="B204" s="107">
        <v>3</v>
      </c>
      <c r="C204" s="10" t="s">
        <v>811</v>
      </c>
      <c r="D204" s="130">
        <f t="shared" si="3"/>
        <v>6</v>
      </c>
      <c r="E204" s="118" t="s">
        <v>31</v>
      </c>
      <c r="F204" s="164"/>
      <c r="G204" s="165"/>
      <c r="H204" s="11" t="s">
        <v>813</v>
      </c>
      <c r="I204" s="14">
        <v>22.39</v>
      </c>
      <c r="J204" s="109">
        <f t="shared" si="2"/>
        <v>67.17</v>
      </c>
      <c r="K204" s="115"/>
    </row>
    <row r="205" spans="1:11" ht="24">
      <c r="A205" s="114"/>
      <c r="B205" s="107">
        <v>2</v>
      </c>
      <c r="C205" s="10" t="s">
        <v>811</v>
      </c>
      <c r="D205" s="130">
        <f t="shared" si="3"/>
        <v>4</v>
      </c>
      <c r="E205" s="118" t="s">
        <v>33</v>
      </c>
      <c r="F205" s="164"/>
      <c r="G205" s="165"/>
      <c r="H205" s="11" t="s">
        <v>813</v>
      </c>
      <c r="I205" s="14">
        <v>43.38</v>
      </c>
      <c r="J205" s="109">
        <f t="shared" si="2"/>
        <v>86.76</v>
      </c>
      <c r="K205" s="115"/>
    </row>
    <row r="206" spans="1:11" ht="24">
      <c r="A206" s="114"/>
      <c r="B206" s="107">
        <v>2</v>
      </c>
      <c r="C206" s="10" t="s">
        <v>811</v>
      </c>
      <c r="D206" s="130">
        <f t="shared" si="3"/>
        <v>4</v>
      </c>
      <c r="E206" s="118" t="s">
        <v>34</v>
      </c>
      <c r="F206" s="164"/>
      <c r="G206" s="165"/>
      <c r="H206" s="11" t="s">
        <v>813</v>
      </c>
      <c r="I206" s="14">
        <v>43.38</v>
      </c>
      <c r="J206" s="109">
        <f t="shared" si="2"/>
        <v>86.76</v>
      </c>
      <c r="K206" s="115"/>
    </row>
    <row r="207" spans="1:11" ht="24">
      <c r="A207" s="114"/>
      <c r="B207" s="107">
        <v>2</v>
      </c>
      <c r="C207" s="10" t="s">
        <v>811</v>
      </c>
      <c r="D207" s="130">
        <f t="shared" si="3"/>
        <v>4</v>
      </c>
      <c r="E207" s="118" t="s">
        <v>35</v>
      </c>
      <c r="F207" s="164"/>
      <c r="G207" s="165"/>
      <c r="H207" s="11" t="s">
        <v>813</v>
      </c>
      <c r="I207" s="14">
        <v>43.38</v>
      </c>
      <c r="J207" s="109">
        <f t="shared" si="2"/>
        <v>86.76</v>
      </c>
      <c r="K207" s="115"/>
    </row>
    <row r="208" spans="1:11" ht="24">
      <c r="A208" s="114"/>
      <c r="B208" s="107">
        <v>1</v>
      </c>
      <c r="C208" s="10" t="s">
        <v>811</v>
      </c>
      <c r="D208" s="130">
        <f t="shared" si="3"/>
        <v>2</v>
      </c>
      <c r="E208" s="118" t="s">
        <v>37</v>
      </c>
      <c r="F208" s="164"/>
      <c r="G208" s="165"/>
      <c r="H208" s="11" t="s">
        <v>813</v>
      </c>
      <c r="I208" s="14">
        <v>43.38</v>
      </c>
      <c r="J208" s="109">
        <f t="shared" si="2"/>
        <v>43.38</v>
      </c>
      <c r="K208" s="115"/>
    </row>
    <row r="209" spans="1:11" ht="24">
      <c r="A209" s="114"/>
      <c r="B209" s="107">
        <v>1</v>
      </c>
      <c r="C209" s="10" t="s">
        <v>811</v>
      </c>
      <c r="D209" s="130">
        <f t="shared" si="3"/>
        <v>2</v>
      </c>
      <c r="E209" s="118" t="s">
        <v>38</v>
      </c>
      <c r="F209" s="164"/>
      <c r="G209" s="165"/>
      <c r="H209" s="11" t="s">
        <v>813</v>
      </c>
      <c r="I209" s="14">
        <v>48.27</v>
      </c>
      <c r="J209" s="109">
        <f t="shared" si="2"/>
        <v>48.27</v>
      </c>
      <c r="K209" s="115"/>
    </row>
    <row r="210" spans="1:11" ht="24">
      <c r="A210" s="114"/>
      <c r="B210" s="107">
        <v>1</v>
      </c>
      <c r="C210" s="10" t="s">
        <v>811</v>
      </c>
      <c r="D210" s="130">
        <f t="shared" si="3"/>
        <v>2</v>
      </c>
      <c r="E210" s="118" t="s">
        <v>39</v>
      </c>
      <c r="F210" s="164"/>
      <c r="G210" s="165"/>
      <c r="H210" s="11" t="s">
        <v>813</v>
      </c>
      <c r="I210" s="14">
        <v>48.27</v>
      </c>
      <c r="J210" s="109">
        <f t="shared" si="2"/>
        <v>48.27</v>
      </c>
      <c r="K210" s="115"/>
    </row>
    <row r="211" spans="1:11" ht="24">
      <c r="A211" s="114"/>
      <c r="B211" s="107">
        <v>1</v>
      </c>
      <c r="C211" s="10" t="s">
        <v>811</v>
      </c>
      <c r="D211" s="130">
        <f t="shared" si="3"/>
        <v>2</v>
      </c>
      <c r="E211" s="118" t="s">
        <v>40</v>
      </c>
      <c r="F211" s="164"/>
      <c r="G211" s="165"/>
      <c r="H211" s="11" t="s">
        <v>813</v>
      </c>
      <c r="I211" s="14">
        <v>48.27</v>
      </c>
      <c r="J211" s="109">
        <f t="shared" si="2"/>
        <v>48.27</v>
      </c>
      <c r="K211" s="115"/>
    </row>
    <row r="212" spans="1:11" ht="24">
      <c r="A212" s="114"/>
      <c r="B212" s="107">
        <v>1</v>
      </c>
      <c r="C212" s="10" t="s">
        <v>811</v>
      </c>
      <c r="D212" s="130">
        <f t="shared" si="3"/>
        <v>2</v>
      </c>
      <c r="E212" s="118" t="s">
        <v>41</v>
      </c>
      <c r="F212" s="164"/>
      <c r="G212" s="165"/>
      <c r="H212" s="11" t="s">
        <v>813</v>
      </c>
      <c r="I212" s="14">
        <v>57.37</v>
      </c>
      <c r="J212" s="109">
        <f t="shared" si="2"/>
        <v>57.37</v>
      </c>
      <c r="K212" s="115"/>
    </row>
    <row r="213" spans="1:11" ht="24">
      <c r="A213" s="114"/>
      <c r="B213" s="107">
        <v>1</v>
      </c>
      <c r="C213" s="10" t="s">
        <v>811</v>
      </c>
      <c r="D213" s="130">
        <f t="shared" si="3"/>
        <v>2</v>
      </c>
      <c r="E213" s="118" t="s">
        <v>42</v>
      </c>
      <c r="F213" s="164"/>
      <c r="G213" s="165"/>
      <c r="H213" s="11" t="s">
        <v>813</v>
      </c>
      <c r="I213" s="14">
        <v>57.37</v>
      </c>
      <c r="J213" s="109">
        <f t="shared" si="2"/>
        <v>57.37</v>
      </c>
      <c r="K213" s="115"/>
    </row>
    <row r="214" spans="1:11" ht="24">
      <c r="A214" s="114"/>
      <c r="B214" s="107">
        <v>2</v>
      </c>
      <c r="C214" s="10" t="s">
        <v>811</v>
      </c>
      <c r="D214" s="130">
        <f t="shared" si="3"/>
        <v>4</v>
      </c>
      <c r="E214" s="118" t="s">
        <v>47</v>
      </c>
      <c r="F214" s="164"/>
      <c r="G214" s="165"/>
      <c r="H214" s="11" t="s">
        <v>813</v>
      </c>
      <c r="I214" s="14">
        <v>22.39</v>
      </c>
      <c r="J214" s="109">
        <f t="shared" ref="J214:J223" si="4">I214*B214</f>
        <v>44.78</v>
      </c>
      <c r="K214" s="115"/>
    </row>
    <row r="215" spans="1:11" ht="24">
      <c r="A215" s="114"/>
      <c r="B215" s="107">
        <v>2</v>
      </c>
      <c r="C215" s="10" t="s">
        <v>811</v>
      </c>
      <c r="D215" s="130">
        <f t="shared" si="3"/>
        <v>4</v>
      </c>
      <c r="E215" s="118" t="s">
        <v>49</v>
      </c>
      <c r="F215" s="164"/>
      <c r="G215" s="165"/>
      <c r="H215" s="11" t="s">
        <v>813</v>
      </c>
      <c r="I215" s="14">
        <v>22.39</v>
      </c>
      <c r="J215" s="109">
        <f t="shared" si="4"/>
        <v>44.78</v>
      </c>
      <c r="K215" s="115"/>
    </row>
    <row r="216" spans="1:11" ht="24" customHeight="1">
      <c r="A216" s="114"/>
      <c r="B216" s="107">
        <v>3</v>
      </c>
      <c r="C216" s="10" t="s">
        <v>814</v>
      </c>
      <c r="D216" s="130">
        <f t="shared" si="3"/>
        <v>6</v>
      </c>
      <c r="E216" s="118" t="s">
        <v>23</v>
      </c>
      <c r="F216" s="164"/>
      <c r="G216" s="165"/>
      <c r="H216" s="11" t="s">
        <v>865</v>
      </c>
      <c r="I216" s="14">
        <v>22.39</v>
      </c>
      <c r="J216" s="109">
        <f t="shared" si="4"/>
        <v>67.17</v>
      </c>
      <c r="K216" s="115"/>
    </row>
    <row r="217" spans="1:11" ht="24" customHeight="1">
      <c r="A217" s="114"/>
      <c r="B217" s="107">
        <v>3</v>
      </c>
      <c r="C217" s="10" t="s">
        <v>814</v>
      </c>
      <c r="D217" s="130">
        <f t="shared" si="3"/>
        <v>6</v>
      </c>
      <c r="E217" s="118" t="s">
        <v>25</v>
      </c>
      <c r="F217" s="164"/>
      <c r="G217" s="165"/>
      <c r="H217" s="11" t="s">
        <v>865</v>
      </c>
      <c r="I217" s="14">
        <v>22.39</v>
      </c>
      <c r="J217" s="109">
        <f t="shared" si="4"/>
        <v>67.17</v>
      </c>
      <c r="K217" s="115"/>
    </row>
    <row r="218" spans="1:11" ht="24" customHeight="1">
      <c r="A218" s="114"/>
      <c r="B218" s="107">
        <v>3</v>
      </c>
      <c r="C218" s="10" t="s">
        <v>814</v>
      </c>
      <c r="D218" s="130">
        <f t="shared" si="3"/>
        <v>6</v>
      </c>
      <c r="E218" s="118" t="s">
        <v>26</v>
      </c>
      <c r="F218" s="164"/>
      <c r="G218" s="165"/>
      <c r="H218" s="11" t="s">
        <v>865</v>
      </c>
      <c r="I218" s="14">
        <v>22.39</v>
      </c>
      <c r="J218" s="109">
        <f t="shared" si="4"/>
        <v>67.17</v>
      </c>
      <c r="K218" s="115"/>
    </row>
    <row r="219" spans="1:11" ht="24" customHeight="1">
      <c r="A219" s="114"/>
      <c r="B219" s="107">
        <v>3</v>
      </c>
      <c r="C219" s="10" t="s">
        <v>814</v>
      </c>
      <c r="D219" s="130">
        <f t="shared" si="3"/>
        <v>6</v>
      </c>
      <c r="E219" s="118" t="s">
        <v>27</v>
      </c>
      <c r="F219" s="164"/>
      <c r="G219" s="165"/>
      <c r="H219" s="11" t="s">
        <v>865</v>
      </c>
      <c r="I219" s="14">
        <v>22.39</v>
      </c>
      <c r="J219" s="109">
        <f t="shared" si="4"/>
        <v>67.17</v>
      </c>
      <c r="K219" s="115"/>
    </row>
    <row r="220" spans="1:11" ht="24" customHeight="1">
      <c r="A220" s="114"/>
      <c r="B220" s="107">
        <v>3</v>
      </c>
      <c r="C220" s="10" t="s">
        <v>814</v>
      </c>
      <c r="D220" s="130">
        <f t="shared" si="3"/>
        <v>6</v>
      </c>
      <c r="E220" s="118" t="s">
        <v>28</v>
      </c>
      <c r="F220" s="164"/>
      <c r="G220" s="165"/>
      <c r="H220" s="11" t="s">
        <v>865</v>
      </c>
      <c r="I220" s="14">
        <v>22.39</v>
      </c>
      <c r="J220" s="109">
        <f t="shared" si="4"/>
        <v>67.17</v>
      </c>
      <c r="K220" s="115"/>
    </row>
    <row r="221" spans="1:11" ht="24" customHeight="1">
      <c r="A221" s="114"/>
      <c r="B221" s="107">
        <v>3</v>
      </c>
      <c r="C221" s="10" t="s">
        <v>814</v>
      </c>
      <c r="D221" s="130">
        <f t="shared" si="3"/>
        <v>6</v>
      </c>
      <c r="E221" s="118" t="s">
        <v>29</v>
      </c>
      <c r="F221" s="164"/>
      <c r="G221" s="165"/>
      <c r="H221" s="11" t="s">
        <v>865</v>
      </c>
      <c r="I221" s="14">
        <v>22.39</v>
      </c>
      <c r="J221" s="109">
        <f t="shared" si="4"/>
        <v>67.17</v>
      </c>
      <c r="K221" s="115"/>
    </row>
    <row r="222" spans="1:11" ht="24" customHeight="1">
      <c r="A222" s="114"/>
      <c r="B222" s="107">
        <v>3</v>
      </c>
      <c r="C222" s="10" t="s">
        <v>814</v>
      </c>
      <c r="D222" s="130">
        <f t="shared" si="3"/>
        <v>6</v>
      </c>
      <c r="E222" s="118" t="s">
        <v>48</v>
      </c>
      <c r="F222" s="164"/>
      <c r="G222" s="165"/>
      <c r="H222" s="11" t="s">
        <v>865</v>
      </c>
      <c r="I222" s="14">
        <v>65.06</v>
      </c>
      <c r="J222" s="109">
        <f t="shared" si="4"/>
        <v>195.18</v>
      </c>
      <c r="K222" s="115"/>
    </row>
    <row r="223" spans="1:11" ht="24" customHeight="1">
      <c r="A223" s="114"/>
      <c r="B223" s="107">
        <v>3</v>
      </c>
      <c r="C223" s="10" t="s">
        <v>814</v>
      </c>
      <c r="D223" s="130">
        <f t="shared" si="3"/>
        <v>6</v>
      </c>
      <c r="E223" s="118" t="s">
        <v>50</v>
      </c>
      <c r="F223" s="164"/>
      <c r="G223" s="165"/>
      <c r="H223" s="11" t="s">
        <v>865</v>
      </c>
      <c r="I223" s="14">
        <v>65.06</v>
      </c>
      <c r="J223" s="109">
        <f t="shared" si="4"/>
        <v>195.18</v>
      </c>
      <c r="K223" s="115"/>
    </row>
    <row r="224" spans="1:11" ht="24" customHeight="1">
      <c r="A224" s="114"/>
      <c r="B224" s="107">
        <v>3</v>
      </c>
      <c r="C224" s="10" t="s">
        <v>814</v>
      </c>
      <c r="D224" s="130">
        <f t="shared" si="3"/>
        <v>6</v>
      </c>
      <c r="E224" s="118" t="s">
        <v>31</v>
      </c>
      <c r="F224" s="164"/>
      <c r="G224" s="165"/>
      <c r="H224" s="11" t="s">
        <v>865</v>
      </c>
      <c r="I224" s="14">
        <v>65.06</v>
      </c>
      <c r="J224" s="109">
        <f t="shared" ref="J224:J230" si="5">I224*B224</f>
        <v>195.18</v>
      </c>
      <c r="K224" s="115"/>
    </row>
    <row r="225" spans="1:11" ht="24">
      <c r="A225" s="114"/>
      <c r="B225" s="107">
        <v>2</v>
      </c>
      <c r="C225" s="10" t="s">
        <v>815</v>
      </c>
      <c r="D225" s="130">
        <v>2</v>
      </c>
      <c r="E225" s="118"/>
      <c r="F225" s="164"/>
      <c r="G225" s="165"/>
      <c r="H225" s="11" t="s">
        <v>816</v>
      </c>
      <c r="I225" s="14">
        <v>374.29</v>
      </c>
      <c r="J225" s="109">
        <f t="shared" si="5"/>
        <v>748.58</v>
      </c>
      <c r="K225" s="115"/>
    </row>
    <row r="226" spans="1:11" ht="24">
      <c r="A226" s="114"/>
      <c r="B226" s="108">
        <v>1</v>
      </c>
      <c r="C226" s="12" t="s">
        <v>817</v>
      </c>
      <c r="D226" s="131">
        <v>2</v>
      </c>
      <c r="E226" s="119" t="s">
        <v>23</v>
      </c>
      <c r="F226" s="166"/>
      <c r="G226" s="167"/>
      <c r="H226" s="13" t="s">
        <v>818</v>
      </c>
      <c r="I226" s="15">
        <v>136.41999999999999</v>
      </c>
      <c r="J226" s="110">
        <f t="shared" si="5"/>
        <v>136.41999999999999</v>
      </c>
      <c r="K226" s="115"/>
    </row>
    <row r="227" spans="1:11" ht="13.5" thickBot="1">
      <c r="A227" s="114"/>
      <c r="B227" s="132"/>
      <c r="C227" s="138"/>
      <c r="D227" s="135"/>
      <c r="E227" s="136"/>
      <c r="F227" s="136"/>
      <c r="G227" s="136"/>
      <c r="H227" s="134" t="s">
        <v>868</v>
      </c>
      <c r="I227" s="133"/>
      <c r="J227" s="137"/>
      <c r="K227" s="115"/>
    </row>
    <row r="228" spans="1:11" ht="24.75" thickTop="1">
      <c r="A228" s="114"/>
      <c r="B228" s="144">
        <v>0</v>
      </c>
      <c r="C228" s="145" t="s">
        <v>869</v>
      </c>
      <c r="D228" s="144">
        <v>0</v>
      </c>
      <c r="E228" s="146" t="s">
        <v>48</v>
      </c>
      <c r="F228" s="168"/>
      <c r="G228" s="169"/>
      <c r="H228" s="147" t="s">
        <v>870</v>
      </c>
      <c r="I228" s="148">
        <v>19</v>
      </c>
      <c r="J228" s="149">
        <f t="shared" si="5"/>
        <v>0</v>
      </c>
      <c r="K228" s="115"/>
    </row>
    <row r="229" spans="1:11">
      <c r="A229" s="114"/>
      <c r="B229" s="150">
        <v>0</v>
      </c>
      <c r="C229" s="151" t="s">
        <v>782</v>
      </c>
      <c r="D229" s="150">
        <v>0</v>
      </c>
      <c r="E229" s="152" t="s">
        <v>27</v>
      </c>
      <c r="F229" s="170"/>
      <c r="G229" s="171"/>
      <c r="H229" s="153" t="s">
        <v>783</v>
      </c>
      <c r="I229" s="154">
        <v>136.85</v>
      </c>
      <c r="J229" s="155">
        <f t="shared" si="5"/>
        <v>0</v>
      </c>
      <c r="K229" s="115"/>
    </row>
    <row r="230" spans="1:11" ht="13.5" thickBot="1">
      <c r="A230" s="114"/>
      <c r="B230" s="140">
        <f>SUM(D22:D229)</f>
        <v>803</v>
      </c>
      <c r="C230" s="143" t="s">
        <v>871</v>
      </c>
      <c r="D230" s="139"/>
      <c r="E230" s="139"/>
      <c r="F230" s="172"/>
      <c r="G230" s="173"/>
      <c r="H230" s="143" t="s">
        <v>872</v>
      </c>
      <c r="I230" s="141">
        <v>0.59</v>
      </c>
      <c r="J230" s="142">
        <f t="shared" si="5"/>
        <v>473.77</v>
      </c>
      <c r="K230" s="115"/>
    </row>
    <row r="231" spans="1:11" ht="13.5" thickTop="1">
      <c r="A231" s="114"/>
      <c r="B231" s="126"/>
      <c r="C231" s="126"/>
      <c r="D231" s="126"/>
      <c r="E231" s="126"/>
      <c r="F231" s="126"/>
      <c r="G231" s="126"/>
      <c r="H231" s="126"/>
      <c r="I231" s="127" t="s">
        <v>255</v>
      </c>
      <c r="J231" s="128">
        <f>SUM(J22:J230)</f>
        <v>14360.710000000012</v>
      </c>
      <c r="K231" s="115"/>
    </row>
    <row r="232" spans="1:11">
      <c r="A232" s="114"/>
      <c r="B232" s="126"/>
      <c r="C232" s="126"/>
      <c r="D232" s="126"/>
      <c r="E232" s="126"/>
      <c r="F232" s="126"/>
      <c r="G232" s="126"/>
      <c r="H232" s="126"/>
      <c r="I232" s="127" t="s">
        <v>873</v>
      </c>
      <c r="J232" s="128">
        <v>0</v>
      </c>
      <c r="K232" s="115"/>
    </row>
    <row r="233" spans="1:11" hidden="1" outlineLevel="1">
      <c r="A233" s="114"/>
      <c r="B233" s="126"/>
      <c r="C233" s="126"/>
      <c r="D233" s="126"/>
      <c r="E233" s="126"/>
      <c r="F233" s="126"/>
      <c r="G233" s="126"/>
      <c r="H233" s="126"/>
      <c r="I233" s="127" t="s">
        <v>185</v>
      </c>
      <c r="J233" s="128"/>
      <c r="K233" s="115"/>
    </row>
    <row r="234" spans="1:11" collapsed="1">
      <c r="A234" s="114"/>
      <c r="B234" s="126"/>
      <c r="C234" s="126"/>
      <c r="D234" s="126"/>
      <c r="E234" s="126"/>
      <c r="F234" s="126"/>
      <c r="G234" s="126"/>
      <c r="H234" s="126"/>
      <c r="I234" s="127" t="s">
        <v>257</v>
      </c>
      <c r="J234" s="128">
        <f>SUM(J231:J233)</f>
        <v>14360.710000000012</v>
      </c>
      <c r="K234" s="115"/>
    </row>
    <row r="235" spans="1:11">
      <c r="A235" s="6"/>
      <c r="B235" s="7"/>
      <c r="C235" s="7"/>
      <c r="D235" s="7"/>
      <c r="E235" s="7"/>
      <c r="F235" s="7"/>
      <c r="G235" s="7"/>
      <c r="H235" s="7" t="s">
        <v>874</v>
      </c>
      <c r="I235" s="7"/>
      <c r="J235" s="7"/>
      <c r="K235" s="8"/>
    </row>
    <row r="237" spans="1:11">
      <c r="H237" s="1" t="s">
        <v>866</v>
      </c>
      <c r="I237" s="91">
        <f>'Tax Invoice'!E14</f>
        <v>1</v>
      </c>
    </row>
    <row r="238" spans="1:11">
      <c r="H238" s="1" t="s">
        <v>705</v>
      </c>
      <c r="I238" s="91">
        <f>'Tax Invoice'!M11</f>
        <v>34.96</v>
      </c>
    </row>
    <row r="239" spans="1:11">
      <c r="H239" s="1" t="s">
        <v>710</v>
      </c>
      <c r="I239" s="91">
        <f>I241/I238</f>
        <v>410.77545766590424</v>
      </c>
    </row>
    <row r="240" spans="1:11">
      <c r="H240" s="1" t="s">
        <v>711</v>
      </c>
      <c r="I240" s="91">
        <f>I242/I238</f>
        <v>410.77545766590424</v>
      </c>
    </row>
    <row r="241" spans="8:9">
      <c r="H241" s="1" t="s">
        <v>706</v>
      </c>
      <c r="I241" s="91">
        <f>J231*I237</f>
        <v>14360.710000000012</v>
      </c>
    </row>
    <row r="242" spans="8:9">
      <c r="H242" s="1" t="s">
        <v>707</v>
      </c>
      <c r="I242" s="91">
        <f>J234*I237</f>
        <v>14360.710000000012</v>
      </c>
    </row>
  </sheetData>
  <mergeCells count="212">
    <mergeCell ref="F25:G25"/>
    <mergeCell ref="F26:G26"/>
    <mergeCell ref="F27:G27"/>
    <mergeCell ref="F44:G44"/>
    <mergeCell ref="F45:G45"/>
    <mergeCell ref="F46:G46"/>
    <mergeCell ref="F47:G47"/>
    <mergeCell ref="F48:G48"/>
    <mergeCell ref="J10:J11"/>
    <mergeCell ref="J14:J15"/>
    <mergeCell ref="F20:G20"/>
    <mergeCell ref="F21:G21"/>
    <mergeCell ref="F22:G22"/>
    <mergeCell ref="F38:G38"/>
    <mergeCell ref="F39:G39"/>
    <mergeCell ref="F40:G40"/>
    <mergeCell ref="F41:G41"/>
    <mergeCell ref="F42:G42"/>
    <mergeCell ref="F43:G43"/>
    <mergeCell ref="F33:G33"/>
    <mergeCell ref="F34:G34"/>
    <mergeCell ref="F35:G35"/>
    <mergeCell ref="F36:G36"/>
    <mergeCell ref="F37:G37"/>
    <mergeCell ref="F28:G28"/>
    <mergeCell ref="F29:G29"/>
    <mergeCell ref="F30:G30"/>
    <mergeCell ref="F31:G31"/>
    <mergeCell ref="F32:G32"/>
    <mergeCell ref="F23:G23"/>
    <mergeCell ref="F24:G24"/>
    <mergeCell ref="F54:G54"/>
    <mergeCell ref="F55:G55"/>
    <mergeCell ref="F56:G56"/>
    <mergeCell ref="F57:G57"/>
    <mergeCell ref="F58:G58"/>
    <mergeCell ref="F49:G49"/>
    <mergeCell ref="F50:G50"/>
    <mergeCell ref="F51:G51"/>
    <mergeCell ref="F52:G52"/>
    <mergeCell ref="F53:G53"/>
    <mergeCell ref="F64:G64"/>
    <mergeCell ref="F65:G65"/>
    <mergeCell ref="F66:G66"/>
    <mergeCell ref="F67:G67"/>
    <mergeCell ref="F68:G68"/>
    <mergeCell ref="F59:G59"/>
    <mergeCell ref="F60:G60"/>
    <mergeCell ref="F61:G61"/>
    <mergeCell ref="F62:G62"/>
    <mergeCell ref="F63:G63"/>
    <mergeCell ref="F74:G74"/>
    <mergeCell ref="F75:G75"/>
    <mergeCell ref="F76:G76"/>
    <mergeCell ref="F77:G77"/>
    <mergeCell ref="F78:G78"/>
    <mergeCell ref="F69:G69"/>
    <mergeCell ref="F70:G70"/>
    <mergeCell ref="F71:G71"/>
    <mergeCell ref="F72:G72"/>
    <mergeCell ref="F73:G73"/>
    <mergeCell ref="F84:G84"/>
    <mergeCell ref="F85:G85"/>
    <mergeCell ref="F86:G86"/>
    <mergeCell ref="F87:G87"/>
    <mergeCell ref="F88:G88"/>
    <mergeCell ref="F79:G79"/>
    <mergeCell ref="F80:G80"/>
    <mergeCell ref="F81:G81"/>
    <mergeCell ref="F82:G82"/>
    <mergeCell ref="F83:G83"/>
    <mergeCell ref="F94:G94"/>
    <mergeCell ref="F95:G95"/>
    <mergeCell ref="F96:G96"/>
    <mergeCell ref="F97:G97"/>
    <mergeCell ref="F98:G98"/>
    <mergeCell ref="F89:G89"/>
    <mergeCell ref="F90:G90"/>
    <mergeCell ref="F91:G91"/>
    <mergeCell ref="F92:G92"/>
    <mergeCell ref="F93:G93"/>
    <mergeCell ref="F104:G104"/>
    <mergeCell ref="F105:G105"/>
    <mergeCell ref="F106:G106"/>
    <mergeCell ref="F107:G107"/>
    <mergeCell ref="F108:G108"/>
    <mergeCell ref="F99:G99"/>
    <mergeCell ref="F100:G100"/>
    <mergeCell ref="F101:G101"/>
    <mergeCell ref="F102:G102"/>
    <mergeCell ref="F103:G103"/>
    <mergeCell ref="F114:G114"/>
    <mergeCell ref="F115:G115"/>
    <mergeCell ref="F116:G116"/>
    <mergeCell ref="F117:G117"/>
    <mergeCell ref="F118:G118"/>
    <mergeCell ref="F109:G109"/>
    <mergeCell ref="F110:G110"/>
    <mergeCell ref="F111:G111"/>
    <mergeCell ref="F112:G112"/>
    <mergeCell ref="F113:G113"/>
    <mergeCell ref="F124:G124"/>
    <mergeCell ref="F125:G125"/>
    <mergeCell ref="F126:G126"/>
    <mergeCell ref="F127:G127"/>
    <mergeCell ref="F128:G128"/>
    <mergeCell ref="F119:G119"/>
    <mergeCell ref="F120:G120"/>
    <mergeCell ref="F121:G121"/>
    <mergeCell ref="F122:G122"/>
    <mergeCell ref="F123:G123"/>
    <mergeCell ref="F134:G134"/>
    <mergeCell ref="F135:G135"/>
    <mergeCell ref="F136:G136"/>
    <mergeCell ref="F137:G137"/>
    <mergeCell ref="F138:G138"/>
    <mergeCell ref="F129:G129"/>
    <mergeCell ref="F130:G130"/>
    <mergeCell ref="F131:G131"/>
    <mergeCell ref="F132:G132"/>
    <mergeCell ref="F133:G133"/>
    <mergeCell ref="F144:G144"/>
    <mergeCell ref="F145:G145"/>
    <mergeCell ref="F146:G146"/>
    <mergeCell ref="F147:G147"/>
    <mergeCell ref="F148:G148"/>
    <mergeCell ref="F139:G139"/>
    <mergeCell ref="F140:G140"/>
    <mergeCell ref="F141:G141"/>
    <mergeCell ref="F142:G142"/>
    <mergeCell ref="F143:G143"/>
    <mergeCell ref="F154:G154"/>
    <mergeCell ref="F155:G155"/>
    <mergeCell ref="F156:G156"/>
    <mergeCell ref="F157:G157"/>
    <mergeCell ref="F158:G158"/>
    <mergeCell ref="F149:G149"/>
    <mergeCell ref="F150:G150"/>
    <mergeCell ref="F151:G151"/>
    <mergeCell ref="F152:G152"/>
    <mergeCell ref="F153:G153"/>
    <mergeCell ref="F164:G164"/>
    <mergeCell ref="F165:G165"/>
    <mergeCell ref="F166:G166"/>
    <mergeCell ref="F167:G167"/>
    <mergeCell ref="F168:G168"/>
    <mergeCell ref="F159:G159"/>
    <mergeCell ref="F160:G160"/>
    <mergeCell ref="F161:G161"/>
    <mergeCell ref="F162:G162"/>
    <mergeCell ref="F163:G163"/>
    <mergeCell ref="F174:G174"/>
    <mergeCell ref="F175:G175"/>
    <mergeCell ref="F176:G176"/>
    <mergeCell ref="F177:G177"/>
    <mergeCell ref="F178:G178"/>
    <mergeCell ref="F169:G169"/>
    <mergeCell ref="F170:G170"/>
    <mergeCell ref="F171:G171"/>
    <mergeCell ref="F172:G172"/>
    <mergeCell ref="F173:G173"/>
    <mergeCell ref="F184:G184"/>
    <mergeCell ref="F185:G185"/>
    <mergeCell ref="F186:G186"/>
    <mergeCell ref="F187:G187"/>
    <mergeCell ref="F188:G188"/>
    <mergeCell ref="F179:G179"/>
    <mergeCell ref="F180:G180"/>
    <mergeCell ref="F181:G181"/>
    <mergeCell ref="F182:G182"/>
    <mergeCell ref="F183:G183"/>
    <mergeCell ref="F194:G194"/>
    <mergeCell ref="F195:G195"/>
    <mergeCell ref="F196:G196"/>
    <mergeCell ref="F197:G197"/>
    <mergeCell ref="F198:G198"/>
    <mergeCell ref="F189:G189"/>
    <mergeCell ref="F190:G190"/>
    <mergeCell ref="F191:G191"/>
    <mergeCell ref="F192:G192"/>
    <mergeCell ref="F193:G193"/>
    <mergeCell ref="F204:G204"/>
    <mergeCell ref="F205:G205"/>
    <mergeCell ref="F206:G206"/>
    <mergeCell ref="F207:G207"/>
    <mergeCell ref="F208:G208"/>
    <mergeCell ref="F199:G199"/>
    <mergeCell ref="F200:G200"/>
    <mergeCell ref="F201:G201"/>
    <mergeCell ref="F202:G202"/>
    <mergeCell ref="F203:G203"/>
    <mergeCell ref="F214:G214"/>
    <mergeCell ref="F215:G215"/>
    <mergeCell ref="F216:G216"/>
    <mergeCell ref="F217:G217"/>
    <mergeCell ref="F218:G218"/>
    <mergeCell ref="F209:G209"/>
    <mergeCell ref="F210:G210"/>
    <mergeCell ref="F211:G211"/>
    <mergeCell ref="F212:G212"/>
    <mergeCell ref="F213:G213"/>
    <mergeCell ref="F224:G224"/>
    <mergeCell ref="F225:G225"/>
    <mergeCell ref="F226:G226"/>
    <mergeCell ref="F228:G228"/>
    <mergeCell ref="F229:G229"/>
    <mergeCell ref="F230:G230"/>
    <mergeCell ref="F219:G219"/>
    <mergeCell ref="F220:G220"/>
    <mergeCell ref="F221:G221"/>
    <mergeCell ref="F222:G222"/>
    <mergeCell ref="F223:G2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732</v>
      </c>
      <c r="O1" t="s">
        <v>144</v>
      </c>
      <c r="T1" t="s">
        <v>255</v>
      </c>
      <c r="U1">
        <v>13886.940000000011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13886.940000000011</v>
      </c>
    </row>
    <row r="5" spans="1:21">
      <c r="A5" s="114"/>
      <c r="B5" s="121" t="s">
        <v>137</v>
      </c>
      <c r="C5" s="120"/>
      <c r="D5" s="120"/>
      <c r="E5" s="120"/>
      <c r="F5" s="120"/>
      <c r="G5" s="120"/>
      <c r="H5" s="120"/>
      <c r="I5" s="120"/>
      <c r="J5" s="115"/>
      <c r="S5" t="s">
        <v>862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74"/>
      <c r="J10" s="115"/>
    </row>
    <row r="11" spans="1:21">
      <c r="A11" s="114"/>
      <c r="B11" s="114" t="s">
        <v>713</v>
      </c>
      <c r="C11" s="120"/>
      <c r="D11" s="120"/>
      <c r="E11" s="115"/>
      <c r="F11" s="116"/>
      <c r="G11" s="116" t="s">
        <v>715</v>
      </c>
      <c r="H11" s="120"/>
      <c r="I11" s="175"/>
      <c r="J11" s="115"/>
    </row>
    <row r="12" spans="1:21">
      <c r="A12" s="114"/>
      <c r="B12" s="114" t="s">
        <v>714</v>
      </c>
      <c r="C12" s="120"/>
      <c r="D12" s="120"/>
      <c r="E12" s="115"/>
      <c r="F12" s="116"/>
      <c r="G12" s="116" t="s">
        <v>716</v>
      </c>
      <c r="H12" s="120"/>
      <c r="I12" s="120"/>
      <c r="J12" s="115"/>
    </row>
    <row r="13" spans="1:21">
      <c r="A13" s="114"/>
      <c r="B13" s="114" t="s">
        <v>152</v>
      </c>
      <c r="C13" s="120"/>
      <c r="D13" s="120"/>
      <c r="E13" s="115"/>
      <c r="F13" s="116"/>
      <c r="G13" s="116" t="s">
        <v>152</v>
      </c>
      <c r="H13" s="120"/>
      <c r="I13" s="99" t="s">
        <v>11</v>
      </c>
      <c r="J13" s="115"/>
    </row>
    <row r="14" spans="1:21">
      <c r="A14" s="114"/>
      <c r="B14" s="114"/>
      <c r="C14" s="120"/>
      <c r="D14" s="120"/>
      <c r="E14" s="115"/>
      <c r="F14" s="116"/>
      <c r="G14" s="116" t="s">
        <v>6</v>
      </c>
      <c r="H14" s="120"/>
      <c r="I14" s="176">
        <v>45113</v>
      </c>
      <c r="J14" s="115"/>
    </row>
    <row r="15" spans="1:21">
      <c r="A15" s="114"/>
      <c r="B15" s="6" t="s">
        <v>6</v>
      </c>
      <c r="C15" s="7"/>
      <c r="D15" s="7"/>
      <c r="E15" s="8"/>
      <c r="F15" s="116"/>
      <c r="G15" s="9"/>
      <c r="H15" s="120"/>
      <c r="I15" s="177"/>
      <c r="J15" s="115"/>
    </row>
    <row r="16" spans="1:21">
      <c r="A16" s="114"/>
      <c r="B16" s="120"/>
      <c r="C16" s="120"/>
      <c r="D16" s="120"/>
      <c r="E16" s="120"/>
      <c r="F16" s="120"/>
      <c r="G16" s="120"/>
      <c r="H16" s="123" t="s">
        <v>142</v>
      </c>
      <c r="I16" s="129">
        <v>39220</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276</v>
      </c>
      <c r="J18" s="115"/>
    </row>
    <row r="19" spans="1:16">
      <c r="A19" s="114"/>
      <c r="B19" s="120"/>
      <c r="C19" s="120"/>
      <c r="D19" s="120"/>
      <c r="E19" s="120"/>
      <c r="F19" s="120"/>
      <c r="G19" s="120"/>
      <c r="H19" s="120"/>
      <c r="I19" s="120"/>
      <c r="J19" s="115"/>
      <c r="P19">
        <v>45113</v>
      </c>
    </row>
    <row r="20" spans="1:16">
      <c r="A20" s="114"/>
      <c r="B20" s="100" t="s">
        <v>198</v>
      </c>
      <c r="C20" s="100" t="s">
        <v>199</v>
      </c>
      <c r="D20" s="117" t="s">
        <v>200</v>
      </c>
      <c r="E20" s="178" t="s">
        <v>201</v>
      </c>
      <c r="F20" s="179"/>
      <c r="G20" s="100" t="s">
        <v>169</v>
      </c>
      <c r="H20" s="100" t="s">
        <v>202</v>
      </c>
      <c r="I20" s="100" t="s">
        <v>21</v>
      </c>
      <c r="J20" s="115"/>
    </row>
    <row r="21" spans="1:16">
      <c r="A21" s="114"/>
      <c r="B21" s="105"/>
      <c r="C21" s="105"/>
      <c r="D21" s="106"/>
      <c r="E21" s="180"/>
      <c r="F21" s="181"/>
      <c r="G21" s="105" t="s">
        <v>141</v>
      </c>
      <c r="H21" s="105"/>
      <c r="I21" s="105"/>
      <c r="J21" s="115"/>
    </row>
    <row r="22" spans="1:16" ht="60">
      <c r="A22" s="114"/>
      <c r="B22" s="107">
        <v>4</v>
      </c>
      <c r="C22" s="10" t="s">
        <v>719</v>
      </c>
      <c r="D22" s="118" t="s">
        <v>23</v>
      </c>
      <c r="E22" s="164"/>
      <c r="F22" s="165"/>
      <c r="G22" s="11" t="s">
        <v>720</v>
      </c>
      <c r="H22" s="14">
        <v>21.34</v>
      </c>
      <c r="I22" s="109">
        <f t="shared" ref="I22:I85" si="0">H22*B22</f>
        <v>85.36</v>
      </c>
      <c r="J22" s="115"/>
    </row>
    <row r="23" spans="1:16" ht="60">
      <c r="A23" s="114"/>
      <c r="B23" s="107">
        <v>3</v>
      </c>
      <c r="C23" s="10" t="s">
        <v>719</v>
      </c>
      <c r="D23" s="118" t="s">
        <v>25</v>
      </c>
      <c r="E23" s="164"/>
      <c r="F23" s="165"/>
      <c r="G23" s="11" t="s">
        <v>720</v>
      </c>
      <c r="H23" s="14">
        <v>22.04</v>
      </c>
      <c r="I23" s="109">
        <f t="shared" si="0"/>
        <v>66.12</v>
      </c>
      <c r="J23" s="115"/>
    </row>
    <row r="24" spans="1:16" ht="132">
      <c r="A24" s="114"/>
      <c r="B24" s="107">
        <v>1</v>
      </c>
      <c r="C24" s="10" t="s">
        <v>721</v>
      </c>
      <c r="D24" s="118" t="s">
        <v>26</v>
      </c>
      <c r="E24" s="164" t="s">
        <v>272</v>
      </c>
      <c r="F24" s="165"/>
      <c r="G24" s="11" t="s">
        <v>722</v>
      </c>
      <c r="H24" s="14">
        <v>20.64</v>
      </c>
      <c r="I24" s="109">
        <f t="shared" si="0"/>
        <v>20.64</v>
      </c>
      <c r="J24" s="115"/>
    </row>
    <row r="25" spans="1:16" ht="132">
      <c r="A25" s="114"/>
      <c r="B25" s="107">
        <v>2</v>
      </c>
      <c r="C25" s="10" t="s">
        <v>721</v>
      </c>
      <c r="D25" s="118" t="s">
        <v>28</v>
      </c>
      <c r="E25" s="164" t="s">
        <v>273</v>
      </c>
      <c r="F25" s="165"/>
      <c r="G25" s="11" t="s">
        <v>722</v>
      </c>
      <c r="H25" s="14">
        <v>20.64</v>
      </c>
      <c r="I25" s="109">
        <f t="shared" si="0"/>
        <v>41.28</v>
      </c>
      <c r="J25" s="115"/>
    </row>
    <row r="26" spans="1:16" ht="132">
      <c r="A26" s="114"/>
      <c r="B26" s="107">
        <v>2</v>
      </c>
      <c r="C26" s="10" t="s">
        <v>721</v>
      </c>
      <c r="D26" s="118" t="s">
        <v>28</v>
      </c>
      <c r="E26" s="164" t="s">
        <v>673</v>
      </c>
      <c r="F26" s="165"/>
      <c r="G26" s="11" t="s">
        <v>722</v>
      </c>
      <c r="H26" s="14">
        <v>20.64</v>
      </c>
      <c r="I26" s="109">
        <f t="shared" si="0"/>
        <v>41.28</v>
      </c>
      <c r="J26" s="115"/>
    </row>
    <row r="27" spans="1:16" ht="132">
      <c r="A27" s="114"/>
      <c r="B27" s="107">
        <v>2</v>
      </c>
      <c r="C27" s="10" t="s">
        <v>721</v>
      </c>
      <c r="D27" s="118" t="s">
        <v>28</v>
      </c>
      <c r="E27" s="164" t="s">
        <v>271</v>
      </c>
      <c r="F27" s="165"/>
      <c r="G27" s="11" t="s">
        <v>722</v>
      </c>
      <c r="H27" s="14">
        <v>20.64</v>
      </c>
      <c r="I27" s="109">
        <f t="shared" si="0"/>
        <v>41.28</v>
      </c>
      <c r="J27" s="115"/>
    </row>
    <row r="28" spans="1:16" ht="132">
      <c r="A28" s="114"/>
      <c r="B28" s="107">
        <v>2</v>
      </c>
      <c r="C28" s="10" t="s">
        <v>721</v>
      </c>
      <c r="D28" s="118" t="s">
        <v>28</v>
      </c>
      <c r="E28" s="164" t="s">
        <v>272</v>
      </c>
      <c r="F28" s="165"/>
      <c r="G28" s="11" t="s">
        <v>722</v>
      </c>
      <c r="H28" s="14">
        <v>20.64</v>
      </c>
      <c r="I28" s="109">
        <f t="shared" si="0"/>
        <v>41.28</v>
      </c>
      <c r="J28" s="115"/>
    </row>
    <row r="29" spans="1:16" ht="108">
      <c r="A29" s="114"/>
      <c r="B29" s="107">
        <v>5</v>
      </c>
      <c r="C29" s="10" t="s">
        <v>723</v>
      </c>
      <c r="D29" s="118" t="s">
        <v>26</v>
      </c>
      <c r="E29" s="164"/>
      <c r="F29" s="165"/>
      <c r="G29" s="11" t="s">
        <v>724</v>
      </c>
      <c r="H29" s="14">
        <v>7.7</v>
      </c>
      <c r="I29" s="109">
        <f t="shared" si="0"/>
        <v>38.5</v>
      </c>
      <c r="J29" s="115"/>
    </row>
    <row r="30" spans="1:16" ht="108">
      <c r="A30" s="114"/>
      <c r="B30" s="107">
        <v>2</v>
      </c>
      <c r="C30" s="10" t="s">
        <v>723</v>
      </c>
      <c r="D30" s="118" t="s">
        <v>27</v>
      </c>
      <c r="E30" s="164"/>
      <c r="F30" s="165"/>
      <c r="G30" s="11" t="s">
        <v>724</v>
      </c>
      <c r="H30" s="14">
        <v>7.7</v>
      </c>
      <c r="I30" s="109">
        <f t="shared" si="0"/>
        <v>15.4</v>
      </c>
      <c r="J30" s="115"/>
    </row>
    <row r="31" spans="1:16" ht="108">
      <c r="A31" s="114"/>
      <c r="B31" s="107">
        <v>2</v>
      </c>
      <c r="C31" s="10" t="s">
        <v>723</v>
      </c>
      <c r="D31" s="118" t="s">
        <v>28</v>
      </c>
      <c r="E31" s="164"/>
      <c r="F31" s="165"/>
      <c r="G31" s="11" t="s">
        <v>724</v>
      </c>
      <c r="H31" s="14">
        <v>7.7</v>
      </c>
      <c r="I31" s="109">
        <f t="shared" si="0"/>
        <v>15.4</v>
      </c>
      <c r="J31" s="115"/>
    </row>
    <row r="32" spans="1:16" ht="108">
      <c r="A32" s="114"/>
      <c r="B32" s="107">
        <v>2</v>
      </c>
      <c r="C32" s="10" t="s">
        <v>723</v>
      </c>
      <c r="D32" s="118" t="s">
        <v>29</v>
      </c>
      <c r="E32" s="164"/>
      <c r="F32" s="165"/>
      <c r="G32" s="11" t="s">
        <v>724</v>
      </c>
      <c r="H32" s="14">
        <v>7.7</v>
      </c>
      <c r="I32" s="109">
        <f t="shared" si="0"/>
        <v>15.4</v>
      </c>
      <c r="J32" s="115"/>
    </row>
    <row r="33" spans="1:10" ht="108">
      <c r="A33" s="114"/>
      <c r="B33" s="107">
        <v>1</v>
      </c>
      <c r="C33" s="10" t="s">
        <v>723</v>
      </c>
      <c r="D33" s="118" t="s">
        <v>31</v>
      </c>
      <c r="E33" s="164"/>
      <c r="F33" s="165"/>
      <c r="G33" s="11" t="s">
        <v>724</v>
      </c>
      <c r="H33" s="14">
        <v>7.7</v>
      </c>
      <c r="I33" s="109">
        <f t="shared" si="0"/>
        <v>7.7</v>
      </c>
      <c r="J33" s="115"/>
    </row>
    <row r="34" spans="1:10" ht="168">
      <c r="A34" s="114"/>
      <c r="B34" s="107">
        <v>7</v>
      </c>
      <c r="C34" s="10" t="s">
        <v>725</v>
      </c>
      <c r="D34" s="118" t="s">
        <v>484</v>
      </c>
      <c r="E34" s="164"/>
      <c r="F34" s="165"/>
      <c r="G34" s="11" t="s">
        <v>863</v>
      </c>
      <c r="H34" s="14">
        <v>5.95</v>
      </c>
      <c r="I34" s="109">
        <f t="shared" si="0"/>
        <v>41.65</v>
      </c>
      <c r="J34" s="115"/>
    </row>
    <row r="35" spans="1:10" ht="168">
      <c r="A35" s="114"/>
      <c r="B35" s="107">
        <v>7</v>
      </c>
      <c r="C35" s="10" t="s">
        <v>725</v>
      </c>
      <c r="D35" s="118" t="s">
        <v>726</v>
      </c>
      <c r="E35" s="164"/>
      <c r="F35" s="165"/>
      <c r="G35" s="11" t="s">
        <v>863</v>
      </c>
      <c r="H35" s="14">
        <v>5.95</v>
      </c>
      <c r="I35" s="109">
        <f t="shared" si="0"/>
        <v>41.65</v>
      </c>
      <c r="J35" s="115"/>
    </row>
    <row r="36" spans="1:10" ht="168">
      <c r="A36" s="114"/>
      <c r="B36" s="107">
        <v>6</v>
      </c>
      <c r="C36" s="10" t="s">
        <v>725</v>
      </c>
      <c r="D36" s="118" t="s">
        <v>727</v>
      </c>
      <c r="E36" s="164"/>
      <c r="F36" s="165"/>
      <c r="G36" s="11" t="s">
        <v>863</v>
      </c>
      <c r="H36" s="14">
        <v>5.95</v>
      </c>
      <c r="I36" s="109">
        <f t="shared" si="0"/>
        <v>35.700000000000003</v>
      </c>
      <c r="J36" s="115"/>
    </row>
    <row r="37" spans="1:10" ht="168">
      <c r="A37" s="114"/>
      <c r="B37" s="107">
        <v>4</v>
      </c>
      <c r="C37" s="10" t="s">
        <v>725</v>
      </c>
      <c r="D37" s="118" t="s">
        <v>728</v>
      </c>
      <c r="E37" s="164"/>
      <c r="F37" s="165"/>
      <c r="G37" s="11" t="s">
        <v>863</v>
      </c>
      <c r="H37" s="14">
        <v>5.95</v>
      </c>
      <c r="I37" s="109">
        <f t="shared" si="0"/>
        <v>23.8</v>
      </c>
      <c r="J37" s="115"/>
    </row>
    <row r="38" spans="1:10" ht="168">
      <c r="A38" s="114"/>
      <c r="B38" s="107">
        <v>3</v>
      </c>
      <c r="C38" s="10" t="s">
        <v>725</v>
      </c>
      <c r="D38" s="118" t="s">
        <v>729</v>
      </c>
      <c r="E38" s="164"/>
      <c r="F38" s="165"/>
      <c r="G38" s="11" t="s">
        <v>863</v>
      </c>
      <c r="H38" s="14">
        <v>5.95</v>
      </c>
      <c r="I38" s="109">
        <f t="shared" si="0"/>
        <v>17.850000000000001</v>
      </c>
      <c r="J38" s="115"/>
    </row>
    <row r="39" spans="1:10" ht="168">
      <c r="A39" s="114"/>
      <c r="B39" s="107">
        <v>5</v>
      </c>
      <c r="C39" s="10" t="s">
        <v>725</v>
      </c>
      <c r="D39" s="118" t="s">
        <v>730</v>
      </c>
      <c r="E39" s="164"/>
      <c r="F39" s="165"/>
      <c r="G39" s="11" t="s">
        <v>863</v>
      </c>
      <c r="H39" s="14">
        <v>5.95</v>
      </c>
      <c r="I39" s="109">
        <f t="shared" si="0"/>
        <v>29.75</v>
      </c>
      <c r="J39" s="115"/>
    </row>
    <row r="40" spans="1:10" ht="108">
      <c r="A40" s="114"/>
      <c r="B40" s="107">
        <v>9</v>
      </c>
      <c r="C40" s="10" t="s">
        <v>30</v>
      </c>
      <c r="D40" s="118" t="s">
        <v>34</v>
      </c>
      <c r="E40" s="164"/>
      <c r="F40" s="165"/>
      <c r="G40" s="11" t="s">
        <v>731</v>
      </c>
      <c r="H40" s="14">
        <v>8.75</v>
      </c>
      <c r="I40" s="109">
        <f t="shared" si="0"/>
        <v>78.75</v>
      </c>
      <c r="J40" s="115"/>
    </row>
    <row r="41" spans="1:10" ht="108">
      <c r="A41" s="114"/>
      <c r="B41" s="107">
        <v>2</v>
      </c>
      <c r="C41" s="10" t="s">
        <v>30</v>
      </c>
      <c r="D41" s="118" t="s">
        <v>35</v>
      </c>
      <c r="E41" s="164"/>
      <c r="F41" s="165"/>
      <c r="G41" s="11" t="s">
        <v>731</v>
      </c>
      <c r="H41" s="14">
        <v>8.75</v>
      </c>
      <c r="I41" s="109">
        <f t="shared" si="0"/>
        <v>17.5</v>
      </c>
      <c r="J41" s="115"/>
    </row>
    <row r="42" spans="1:10" ht="108">
      <c r="A42" s="114"/>
      <c r="B42" s="107">
        <v>6</v>
      </c>
      <c r="C42" s="10" t="s">
        <v>30</v>
      </c>
      <c r="D42" s="118" t="s">
        <v>37</v>
      </c>
      <c r="E42" s="164"/>
      <c r="F42" s="165"/>
      <c r="G42" s="11" t="s">
        <v>731</v>
      </c>
      <c r="H42" s="14">
        <v>8.75</v>
      </c>
      <c r="I42" s="109">
        <f t="shared" si="0"/>
        <v>52.5</v>
      </c>
      <c r="J42" s="115"/>
    </row>
    <row r="43" spans="1:10" ht="108">
      <c r="A43" s="114"/>
      <c r="B43" s="107">
        <v>8</v>
      </c>
      <c r="C43" s="10" t="s">
        <v>30</v>
      </c>
      <c r="D43" s="118" t="s">
        <v>732</v>
      </c>
      <c r="E43" s="164"/>
      <c r="F43" s="165"/>
      <c r="G43" s="11" t="s">
        <v>731</v>
      </c>
      <c r="H43" s="14">
        <v>9.44</v>
      </c>
      <c r="I43" s="109">
        <f t="shared" si="0"/>
        <v>75.52</v>
      </c>
      <c r="J43" s="115"/>
    </row>
    <row r="44" spans="1:10" ht="108">
      <c r="A44" s="114"/>
      <c r="B44" s="107">
        <v>7</v>
      </c>
      <c r="C44" s="10" t="s">
        <v>30</v>
      </c>
      <c r="D44" s="118" t="s">
        <v>38</v>
      </c>
      <c r="E44" s="164"/>
      <c r="F44" s="165"/>
      <c r="G44" s="11" t="s">
        <v>731</v>
      </c>
      <c r="H44" s="14">
        <v>9.44</v>
      </c>
      <c r="I44" s="109">
        <f t="shared" si="0"/>
        <v>66.08</v>
      </c>
      <c r="J44" s="115"/>
    </row>
    <row r="45" spans="1:10" ht="108">
      <c r="A45" s="114"/>
      <c r="B45" s="107">
        <v>6</v>
      </c>
      <c r="C45" s="10" t="s">
        <v>30</v>
      </c>
      <c r="D45" s="118" t="s">
        <v>39</v>
      </c>
      <c r="E45" s="164"/>
      <c r="F45" s="165"/>
      <c r="G45" s="11" t="s">
        <v>731</v>
      </c>
      <c r="H45" s="14">
        <v>9.44</v>
      </c>
      <c r="I45" s="109">
        <f t="shared" si="0"/>
        <v>56.64</v>
      </c>
      <c r="J45" s="115"/>
    </row>
    <row r="46" spans="1:10" ht="108">
      <c r="A46" s="114"/>
      <c r="B46" s="107">
        <v>7</v>
      </c>
      <c r="C46" s="10" t="s">
        <v>30</v>
      </c>
      <c r="D46" s="118" t="s">
        <v>40</v>
      </c>
      <c r="E46" s="164"/>
      <c r="F46" s="165"/>
      <c r="G46" s="11" t="s">
        <v>731</v>
      </c>
      <c r="H46" s="14">
        <v>9.44</v>
      </c>
      <c r="I46" s="109">
        <f t="shared" si="0"/>
        <v>66.08</v>
      </c>
      <c r="J46" s="115"/>
    </row>
    <row r="47" spans="1:10" ht="108">
      <c r="A47" s="114"/>
      <c r="B47" s="107">
        <v>6</v>
      </c>
      <c r="C47" s="10" t="s">
        <v>30</v>
      </c>
      <c r="D47" s="118" t="s">
        <v>41</v>
      </c>
      <c r="E47" s="164"/>
      <c r="F47" s="165"/>
      <c r="G47" s="11" t="s">
        <v>731</v>
      </c>
      <c r="H47" s="14">
        <v>10.14</v>
      </c>
      <c r="I47" s="109">
        <f t="shared" si="0"/>
        <v>60.84</v>
      </c>
      <c r="J47" s="115"/>
    </row>
    <row r="48" spans="1:10" ht="108">
      <c r="A48" s="114"/>
      <c r="B48" s="107">
        <v>7</v>
      </c>
      <c r="C48" s="10" t="s">
        <v>30</v>
      </c>
      <c r="D48" s="118" t="s">
        <v>42</v>
      </c>
      <c r="E48" s="164"/>
      <c r="F48" s="165"/>
      <c r="G48" s="11" t="s">
        <v>731</v>
      </c>
      <c r="H48" s="14">
        <v>10.14</v>
      </c>
      <c r="I48" s="109">
        <f t="shared" si="0"/>
        <v>70.98</v>
      </c>
      <c r="J48" s="115"/>
    </row>
    <row r="49" spans="1:10" ht="108">
      <c r="A49" s="114"/>
      <c r="B49" s="107">
        <v>1</v>
      </c>
      <c r="C49" s="10" t="s">
        <v>733</v>
      </c>
      <c r="D49" s="118" t="s">
        <v>35</v>
      </c>
      <c r="E49" s="164"/>
      <c r="F49" s="165"/>
      <c r="G49" s="11" t="s">
        <v>734</v>
      </c>
      <c r="H49" s="14">
        <v>8.75</v>
      </c>
      <c r="I49" s="109">
        <f t="shared" si="0"/>
        <v>8.75</v>
      </c>
      <c r="J49" s="115"/>
    </row>
    <row r="50" spans="1:10" ht="108">
      <c r="A50" s="114"/>
      <c r="B50" s="107">
        <v>3</v>
      </c>
      <c r="C50" s="10" t="s">
        <v>733</v>
      </c>
      <c r="D50" s="118" t="s">
        <v>732</v>
      </c>
      <c r="E50" s="164"/>
      <c r="F50" s="165"/>
      <c r="G50" s="11" t="s">
        <v>734</v>
      </c>
      <c r="H50" s="14">
        <v>9.44</v>
      </c>
      <c r="I50" s="109">
        <f t="shared" si="0"/>
        <v>28.32</v>
      </c>
      <c r="J50" s="115"/>
    </row>
    <row r="51" spans="1:10" ht="108">
      <c r="A51" s="114"/>
      <c r="B51" s="107">
        <v>2</v>
      </c>
      <c r="C51" s="10" t="s">
        <v>733</v>
      </c>
      <c r="D51" s="118" t="s">
        <v>38</v>
      </c>
      <c r="E51" s="164"/>
      <c r="F51" s="165"/>
      <c r="G51" s="11" t="s">
        <v>734</v>
      </c>
      <c r="H51" s="14">
        <v>9.44</v>
      </c>
      <c r="I51" s="109">
        <f t="shared" si="0"/>
        <v>18.88</v>
      </c>
      <c r="J51" s="115"/>
    </row>
    <row r="52" spans="1:10" ht="108">
      <c r="A52" s="114"/>
      <c r="B52" s="107">
        <v>2</v>
      </c>
      <c r="C52" s="10" t="s">
        <v>733</v>
      </c>
      <c r="D52" s="118" t="s">
        <v>40</v>
      </c>
      <c r="E52" s="164"/>
      <c r="F52" s="165"/>
      <c r="G52" s="11" t="s">
        <v>734</v>
      </c>
      <c r="H52" s="14">
        <v>9.44</v>
      </c>
      <c r="I52" s="109">
        <f t="shared" si="0"/>
        <v>18.88</v>
      </c>
      <c r="J52" s="115"/>
    </row>
    <row r="53" spans="1:10" ht="108">
      <c r="A53" s="114"/>
      <c r="B53" s="107">
        <v>4</v>
      </c>
      <c r="C53" s="10" t="s">
        <v>733</v>
      </c>
      <c r="D53" s="118" t="s">
        <v>42</v>
      </c>
      <c r="E53" s="164"/>
      <c r="F53" s="165"/>
      <c r="G53" s="11" t="s">
        <v>734</v>
      </c>
      <c r="H53" s="14">
        <v>10.14</v>
      </c>
      <c r="I53" s="109">
        <f t="shared" si="0"/>
        <v>40.56</v>
      </c>
      <c r="J53" s="115"/>
    </row>
    <row r="54" spans="1:10" ht="156">
      <c r="A54" s="114"/>
      <c r="B54" s="107">
        <v>4</v>
      </c>
      <c r="C54" s="10" t="s">
        <v>100</v>
      </c>
      <c r="D54" s="118" t="s">
        <v>735</v>
      </c>
      <c r="E54" s="164" t="s">
        <v>107</v>
      </c>
      <c r="F54" s="165"/>
      <c r="G54" s="11" t="s">
        <v>736</v>
      </c>
      <c r="H54" s="14">
        <v>34.630000000000003</v>
      </c>
      <c r="I54" s="109">
        <f t="shared" si="0"/>
        <v>138.52000000000001</v>
      </c>
      <c r="J54" s="115"/>
    </row>
    <row r="55" spans="1:10" ht="156">
      <c r="A55" s="114"/>
      <c r="B55" s="107">
        <v>2</v>
      </c>
      <c r="C55" s="10" t="s">
        <v>100</v>
      </c>
      <c r="D55" s="118" t="s">
        <v>735</v>
      </c>
      <c r="E55" s="164" t="s">
        <v>210</v>
      </c>
      <c r="F55" s="165"/>
      <c r="G55" s="11" t="s">
        <v>736</v>
      </c>
      <c r="H55" s="14">
        <v>34.630000000000003</v>
      </c>
      <c r="I55" s="109">
        <f t="shared" si="0"/>
        <v>69.260000000000005</v>
      </c>
      <c r="J55" s="115"/>
    </row>
    <row r="56" spans="1:10" ht="156">
      <c r="A56" s="114"/>
      <c r="B56" s="107">
        <v>4</v>
      </c>
      <c r="C56" s="10" t="s">
        <v>100</v>
      </c>
      <c r="D56" s="118" t="s">
        <v>735</v>
      </c>
      <c r="E56" s="164" t="s">
        <v>212</v>
      </c>
      <c r="F56" s="165"/>
      <c r="G56" s="11" t="s">
        <v>736</v>
      </c>
      <c r="H56" s="14">
        <v>34.630000000000003</v>
      </c>
      <c r="I56" s="109">
        <f t="shared" si="0"/>
        <v>138.52000000000001</v>
      </c>
      <c r="J56" s="115"/>
    </row>
    <row r="57" spans="1:10" ht="156">
      <c r="A57" s="114"/>
      <c r="B57" s="107">
        <v>2</v>
      </c>
      <c r="C57" s="10" t="s">
        <v>100</v>
      </c>
      <c r="D57" s="118" t="s">
        <v>735</v>
      </c>
      <c r="E57" s="164" t="s">
        <v>213</v>
      </c>
      <c r="F57" s="165"/>
      <c r="G57" s="11" t="s">
        <v>736</v>
      </c>
      <c r="H57" s="14">
        <v>34.630000000000003</v>
      </c>
      <c r="I57" s="109">
        <f t="shared" si="0"/>
        <v>69.260000000000005</v>
      </c>
      <c r="J57" s="115"/>
    </row>
    <row r="58" spans="1:10" ht="156">
      <c r="A58" s="114"/>
      <c r="B58" s="107">
        <v>1</v>
      </c>
      <c r="C58" s="10" t="s">
        <v>100</v>
      </c>
      <c r="D58" s="118" t="s">
        <v>737</v>
      </c>
      <c r="E58" s="164" t="s">
        <v>210</v>
      </c>
      <c r="F58" s="165"/>
      <c r="G58" s="11" t="s">
        <v>736</v>
      </c>
      <c r="H58" s="14">
        <v>34.630000000000003</v>
      </c>
      <c r="I58" s="109">
        <f t="shared" si="0"/>
        <v>34.630000000000003</v>
      </c>
      <c r="J58" s="115"/>
    </row>
    <row r="59" spans="1:10" ht="156">
      <c r="A59" s="114"/>
      <c r="B59" s="107">
        <v>4</v>
      </c>
      <c r="C59" s="10" t="s">
        <v>100</v>
      </c>
      <c r="D59" s="118" t="s">
        <v>737</v>
      </c>
      <c r="E59" s="164" t="s">
        <v>212</v>
      </c>
      <c r="F59" s="165"/>
      <c r="G59" s="11" t="s">
        <v>736</v>
      </c>
      <c r="H59" s="14">
        <v>34.630000000000003</v>
      </c>
      <c r="I59" s="109">
        <f t="shared" si="0"/>
        <v>138.52000000000001</v>
      </c>
      <c r="J59" s="115"/>
    </row>
    <row r="60" spans="1:10" ht="156">
      <c r="A60" s="114"/>
      <c r="B60" s="107">
        <v>3</v>
      </c>
      <c r="C60" s="10" t="s">
        <v>100</v>
      </c>
      <c r="D60" s="118" t="s">
        <v>737</v>
      </c>
      <c r="E60" s="164" t="s">
        <v>213</v>
      </c>
      <c r="F60" s="165"/>
      <c r="G60" s="11" t="s">
        <v>736</v>
      </c>
      <c r="H60" s="14">
        <v>34.630000000000003</v>
      </c>
      <c r="I60" s="109">
        <f t="shared" si="0"/>
        <v>103.89000000000001</v>
      </c>
      <c r="J60" s="115"/>
    </row>
    <row r="61" spans="1:10" ht="156">
      <c r="A61" s="114"/>
      <c r="B61" s="107">
        <v>3</v>
      </c>
      <c r="C61" s="10" t="s">
        <v>100</v>
      </c>
      <c r="D61" s="118" t="s">
        <v>738</v>
      </c>
      <c r="E61" s="164" t="s">
        <v>107</v>
      </c>
      <c r="F61" s="165"/>
      <c r="G61" s="11" t="s">
        <v>736</v>
      </c>
      <c r="H61" s="14">
        <v>34.630000000000003</v>
      </c>
      <c r="I61" s="109">
        <f t="shared" si="0"/>
        <v>103.89000000000001</v>
      </c>
      <c r="J61" s="115"/>
    </row>
    <row r="62" spans="1:10" ht="156">
      <c r="A62" s="114"/>
      <c r="B62" s="107">
        <v>4</v>
      </c>
      <c r="C62" s="10" t="s">
        <v>100</v>
      </c>
      <c r="D62" s="118" t="s">
        <v>738</v>
      </c>
      <c r="E62" s="164" t="s">
        <v>210</v>
      </c>
      <c r="F62" s="165"/>
      <c r="G62" s="11" t="s">
        <v>736</v>
      </c>
      <c r="H62" s="14">
        <v>34.630000000000003</v>
      </c>
      <c r="I62" s="109">
        <f t="shared" si="0"/>
        <v>138.52000000000001</v>
      </c>
      <c r="J62" s="115"/>
    </row>
    <row r="63" spans="1:10" ht="156">
      <c r="A63" s="114"/>
      <c r="B63" s="107">
        <v>4</v>
      </c>
      <c r="C63" s="10" t="s">
        <v>100</v>
      </c>
      <c r="D63" s="118" t="s">
        <v>738</v>
      </c>
      <c r="E63" s="164" t="s">
        <v>212</v>
      </c>
      <c r="F63" s="165"/>
      <c r="G63" s="11" t="s">
        <v>736</v>
      </c>
      <c r="H63" s="14">
        <v>34.630000000000003</v>
      </c>
      <c r="I63" s="109">
        <f t="shared" si="0"/>
        <v>138.52000000000001</v>
      </c>
      <c r="J63" s="115"/>
    </row>
    <row r="64" spans="1:10" ht="156">
      <c r="A64" s="114"/>
      <c r="B64" s="107">
        <v>3</v>
      </c>
      <c r="C64" s="10" t="s">
        <v>100</v>
      </c>
      <c r="D64" s="118" t="s">
        <v>738</v>
      </c>
      <c r="E64" s="164" t="s">
        <v>213</v>
      </c>
      <c r="F64" s="165"/>
      <c r="G64" s="11" t="s">
        <v>736</v>
      </c>
      <c r="H64" s="14">
        <v>34.630000000000003</v>
      </c>
      <c r="I64" s="109">
        <f t="shared" si="0"/>
        <v>103.89000000000001</v>
      </c>
      <c r="J64" s="115"/>
    </row>
    <row r="65" spans="1:10" ht="108">
      <c r="A65" s="114"/>
      <c r="B65" s="107">
        <v>5</v>
      </c>
      <c r="C65" s="10" t="s">
        <v>22</v>
      </c>
      <c r="D65" s="118" t="s">
        <v>26</v>
      </c>
      <c r="E65" s="164"/>
      <c r="F65" s="165"/>
      <c r="G65" s="11" t="s">
        <v>739</v>
      </c>
      <c r="H65" s="14">
        <v>6.65</v>
      </c>
      <c r="I65" s="109">
        <f t="shared" si="0"/>
        <v>33.25</v>
      </c>
      <c r="J65" s="115"/>
    </row>
    <row r="66" spans="1:10" ht="108">
      <c r="A66" s="114"/>
      <c r="B66" s="107">
        <v>9</v>
      </c>
      <c r="C66" s="10" t="s">
        <v>22</v>
      </c>
      <c r="D66" s="118" t="s">
        <v>27</v>
      </c>
      <c r="E66" s="164"/>
      <c r="F66" s="165"/>
      <c r="G66" s="11" t="s">
        <v>739</v>
      </c>
      <c r="H66" s="14">
        <v>6.65</v>
      </c>
      <c r="I66" s="109">
        <f t="shared" si="0"/>
        <v>59.85</v>
      </c>
      <c r="J66" s="115"/>
    </row>
    <row r="67" spans="1:10" ht="108">
      <c r="A67" s="114"/>
      <c r="B67" s="107">
        <v>5</v>
      </c>
      <c r="C67" s="10" t="s">
        <v>22</v>
      </c>
      <c r="D67" s="118" t="s">
        <v>28</v>
      </c>
      <c r="E67" s="164"/>
      <c r="F67" s="165"/>
      <c r="G67" s="11" t="s">
        <v>739</v>
      </c>
      <c r="H67" s="14">
        <v>6.65</v>
      </c>
      <c r="I67" s="109">
        <f t="shared" si="0"/>
        <v>33.25</v>
      </c>
      <c r="J67" s="115"/>
    </row>
    <row r="68" spans="1:10" ht="108">
      <c r="A68" s="114"/>
      <c r="B68" s="107">
        <v>4</v>
      </c>
      <c r="C68" s="10" t="s">
        <v>22</v>
      </c>
      <c r="D68" s="118" t="s">
        <v>29</v>
      </c>
      <c r="E68" s="164"/>
      <c r="F68" s="165"/>
      <c r="G68" s="11" t="s">
        <v>739</v>
      </c>
      <c r="H68" s="14">
        <v>6.65</v>
      </c>
      <c r="I68" s="109">
        <f t="shared" si="0"/>
        <v>26.6</v>
      </c>
      <c r="J68" s="115"/>
    </row>
    <row r="69" spans="1:10" ht="108">
      <c r="A69" s="114"/>
      <c r="B69" s="107">
        <v>11</v>
      </c>
      <c r="C69" s="10" t="s">
        <v>43</v>
      </c>
      <c r="D69" s="118" t="s">
        <v>25</v>
      </c>
      <c r="E69" s="164"/>
      <c r="F69" s="165"/>
      <c r="G69" s="11" t="s">
        <v>740</v>
      </c>
      <c r="H69" s="14">
        <v>6.65</v>
      </c>
      <c r="I69" s="109">
        <f t="shared" si="0"/>
        <v>73.150000000000006</v>
      </c>
      <c r="J69" s="115"/>
    </row>
    <row r="70" spans="1:10" ht="108">
      <c r="A70" s="114"/>
      <c r="B70" s="107">
        <v>23</v>
      </c>
      <c r="C70" s="10" t="s">
        <v>43</v>
      </c>
      <c r="D70" s="118" t="s">
        <v>26</v>
      </c>
      <c r="E70" s="164"/>
      <c r="F70" s="165"/>
      <c r="G70" s="11" t="s">
        <v>740</v>
      </c>
      <c r="H70" s="14">
        <v>6.65</v>
      </c>
      <c r="I70" s="109">
        <f t="shared" si="0"/>
        <v>152.95000000000002</v>
      </c>
      <c r="J70" s="115"/>
    </row>
    <row r="71" spans="1:10" ht="108">
      <c r="A71" s="114"/>
      <c r="B71" s="107">
        <v>12</v>
      </c>
      <c r="C71" s="10" t="s">
        <v>43</v>
      </c>
      <c r="D71" s="118" t="s">
        <v>27</v>
      </c>
      <c r="E71" s="164"/>
      <c r="F71" s="165"/>
      <c r="G71" s="11" t="s">
        <v>740</v>
      </c>
      <c r="H71" s="14">
        <v>6.65</v>
      </c>
      <c r="I71" s="109">
        <f t="shared" si="0"/>
        <v>79.800000000000011</v>
      </c>
      <c r="J71" s="115"/>
    </row>
    <row r="72" spans="1:10" ht="108">
      <c r="A72" s="114"/>
      <c r="B72" s="107">
        <v>8</v>
      </c>
      <c r="C72" s="10" t="s">
        <v>43</v>
      </c>
      <c r="D72" s="118" t="s">
        <v>28</v>
      </c>
      <c r="E72" s="164"/>
      <c r="F72" s="165"/>
      <c r="G72" s="11" t="s">
        <v>740</v>
      </c>
      <c r="H72" s="14">
        <v>6.65</v>
      </c>
      <c r="I72" s="109">
        <f t="shared" si="0"/>
        <v>53.2</v>
      </c>
      <c r="J72" s="115"/>
    </row>
    <row r="73" spans="1:10" ht="108">
      <c r="A73" s="114"/>
      <c r="B73" s="107">
        <v>6</v>
      </c>
      <c r="C73" s="10" t="s">
        <v>43</v>
      </c>
      <c r="D73" s="118" t="s">
        <v>29</v>
      </c>
      <c r="E73" s="164"/>
      <c r="F73" s="165"/>
      <c r="G73" s="11" t="s">
        <v>740</v>
      </c>
      <c r="H73" s="14">
        <v>6.65</v>
      </c>
      <c r="I73" s="109">
        <f t="shared" si="0"/>
        <v>39.900000000000006</v>
      </c>
      <c r="J73" s="115"/>
    </row>
    <row r="74" spans="1:10" ht="108">
      <c r="A74" s="114"/>
      <c r="B74" s="107">
        <v>1</v>
      </c>
      <c r="C74" s="10" t="s">
        <v>43</v>
      </c>
      <c r="D74" s="118" t="s">
        <v>48</v>
      </c>
      <c r="E74" s="164"/>
      <c r="F74" s="165"/>
      <c r="G74" s="11" t="s">
        <v>740</v>
      </c>
      <c r="H74" s="14">
        <v>6.65</v>
      </c>
      <c r="I74" s="109">
        <f t="shared" si="0"/>
        <v>6.65</v>
      </c>
      <c r="J74" s="115"/>
    </row>
    <row r="75" spans="1:10" ht="108">
      <c r="A75" s="114"/>
      <c r="B75" s="107">
        <v>10</v>
      </c>
      <c r="C75" s="10" t="s">
        <v>43</v>
      </c>
      <c r="D75" s="118" t="s">
        <v>50</v>
      </c>
      <c r="E75" s="164"/>
      <c r="F75" s="165"/>
      <c r="G75" s="11" t="s">
        <v>740</v>
      </c>
      <c r="H75" s="14">
        <v>6.65</v>
      </c>
      <c r="I75" s="109">
        <f t="shared" si="0"/>
        <v>66.5</v>
      </c>
      <c r="J75" s="115"/>
    </row>
    <row r="76" spans="1:10" ht="108">
      <c r="A76" s="114"/>
      <c r="B76" s="107">
        <v>15</v>
      </c>
      <c r="C76" s="10" t="s">
        <v>43</v>
      </c>
      <c r="D76" s="118" t="s">
        <v>51</v>
      </c>
      <c r="E76" s="164"/>
      <c r="F76" s="165"/>
      <c r="G76" s="11" t="s">
        <v>740</v>
      </c>
      <c r="H76" s="14">
        <v>6.65</v>
      </c>
      <c r="I76" s="109">
        <f t="shared" si="0"/>
        <v>99.75</v>
      </c>
      <c r="J76" s="115"/>
    </row>
    <row r="77" spans="1:10" ht="108">
      <c r="A77" s="114"/>
      <c r="B77" s="107">
        <v>4</v>
      </c>
      <c r="C77" s="10" t="s">
        <v>43</v>
      </c>
      <c r="D77" s="118" t="s">
        <v>47</v>
      </c>
      <c r="E77" s="164"/>
      <c r="F77" s="165"/>
      <c r="G77" s="11" t="s">
        <v>740</v>
      </c>
      <c r="H77" s="14">
        <v>6.65</v>
      </c>
      <c r="I77" s="109">
        <f t="shared" si="0"/>
        <v>26.6</v>
      </c>
      <c r="J77" s="115"/>
    </row>
    <row r="78" spans="1:10" ht="108">
      <c r="A78" s="114"/>
      <c r="B78" s="107">
        <v>4</v>
      </c>
      <c r="C78" s="10" t="s">
        <v>43</v>
      </c>
      <c r="D78" s="118" t="s">
        <v>49</v>
      </c>
      <c r="E78" s="164"/>
      <c r="F78" s="165"/>
      <c r="G78" s="11" t="s">
        <v>740</v>
      </c>
      <c r="H78" s="14">
        <v>6.65</v>
      </c>
      <c r="I78" s="109">
        <f t="shared" si="0"/>
        <v>26.6</v>
      </c>
      <c r="J78" s="115"/>
    </row>
    <row r="79" spans="1:10" ht="144">
      <c r="A79" s="114"/>
      <c r="B79" s="107">
        <v>4</v>
      </c>
      <c r="C79" s="10" t="s">
        <v>741</v>
      </c>
      <c r="D79" s="118" t="s">
        <v>48</v>
      </c>
      <c r="E79" s="164"/>
      <c r="F79" s="165"/>
      <c r="G79" s="11" t="s">
        <v>742</v>
      </c>
      <c r="H79" s="14">
        <v>16.79</v>
      </c>
      <c r="I79" s="109">
        <f t="shared" si="0"/>
        <v>67.16</v>
      </c>
      <c r="J79" s="115"/>
    </row>
    <row r="80" spans="1:10" ht="144">
      <c r="A80" s="114"/>
      <c r="B80" s="107">
        <v>1</v>
      </c>
      <c r="C80" s="10" t="s">
        <v>741</v>
      </c>
      <c r="D80" s="118" t="s">
        <v>31</v>
      </c>
      <c r="E80" s="164"/>
      <c r="F80" s="165"/>
      <c r="G80" s="11" t="s">
        <v>742</v>
      </c>
      <c r="H80" s="14">
        <v>23.79</v>
      </c>
      <c r="I80" s="109">
        <f t="shared" si="0"/>
        <v>23.79</v>
      </c>
      <c r="J80" s="115"/>
    </row>
    <row r="81" spans="1:10" ht="144">
      <c r="A81" s="114"/>
      <c r="B81" s="107">
        <v>3</v>
      </c>
      <c r="C81" s="10" t="s">
        <v>741</v>
      </c>
      <c r="D81" s="118" t="s">
        <v>33</v>
      </c>
      <c r="E81" s="164"/>
      <c r="F81" s="165"/>
      <c r="G81" s="11" t="s">
        <v>742</v>
      </c>
      <c r="H81" s="14">
        <v>29.73</v>
      </c>
      <c r="I81" s="109">
        <f t="shared" si="0"/>
        <v>89.19</v>
      </c>
      <c r="J81" s="115"/>
    </row>
    <row r="82" spans="1:10" ht="144">
      <c r="A82" s="114"/>
      <c r="B82" s="107">
        <v>1</v>
      </c>
      <c r="C82" s="10" t="s">
        <v>741</v>
      </c>
      <c r="D82" s="118" t="s">
        <v>743</v>
      </c>
      <c r="E82" s="164"/>
      <c r="F82" s="165"/>
      <c r="G82" s="11" t="s">
        <v>742</v>
      </c>
      <c r="H82" s="14">
        <v>19.59</v>
      </c>
      <c r="I82" s="109">
        <f t="shared" si="0"/>
        <v>19.59</v>
      </c>
      <c r="J82" s="115"/>
    </row>
    <row r="83" spans="1:10" ht="96">
      <c r="A83" s="114"/>
      <c r="B83" s="107">
        <v>3</v>
      </c>
      <c r="C83" s="10" t="s">
        <v>744</v>
      </c>
      <c r="D83" s="118" t="s">
        <v>23</v>
      </c>
      <c r="E83" s="164"/>
      <c r="F83" s="165"/>
      <c r="G83" s="11" t="s">
        <v>745</v>
      </c>
      <c r="H83" s="14">
        <v>6.65</v>
      </c>
      <c r="I83" s="109">
        <f t="shared" si="0"/>
        <v>19.950000000000003</v>
      </c>
      <c r="J83" s="115"/>
    </row>
    <row r="84" spans="1:10" ht="96">
      <c r="A84" s="114"/>
      <c r="B84" s="107">
        <v>1</v>
      </c>
      <c r="C84" s="10" t="s">
        <v>744</v>
      </c>
      <c r="D84" s="118" t="s">
        <v>25</v>
      </c>
      <c r="E84" s="164"/>
      <c r="F84" s="165"/>
      <c r="G84" s="11" t="s">
        <v>745</v>
      </c>
      <c r="H84" s="14">
        <v>6.65</v>
      </c>
      <c r="I84" s="109">
        <f t="shared" si="0"/>
        <v>6.65</v>
      </c>
      <c r="J84" s="115"/>
    </row>
    <row r="85" spans="1:10" ht="96">
      <c r="A85" s="114"/>
      <c r="B85" s="107">
        <v>2</v>
      </c>
      <c r="C85" s="10" t="s">
        <v>744</v>
      </c>
      <c r="D85" s="118" t="s">
        <v>26</v>
      </c>
      <c r="E85" s="164"/>
      <c r="F85" s="165"/>
      <c r="G85" s="11" t="s">
        <v>745</v>
      </c>
      <c r="H85" s="14">
        <v>6.65</v>
      </c>
      <c r="I85" s="109">
        <f t="shared" si="0"/>
        <v>13.3</v>
      </c>
      <c r="J85" s="115"/>
    </row>
    <row r="86" spans="1:10" ht="96">
      <c r="A86" s="114"/>
      <c r="B86" s="107">
        <v>7</v>
      </c>
      <c r="C86" s="10" t="s">
        <v>744</v>
      </c>
      <c r="D86" s="118" t="s">
        <v>27</v>
      </c>
      <c r="E86" s="164"/>
      <c r="F86" s="165"/>
      <c r="G86" s="11" t="s">
        <v>745</v>
      </c>
      <c r="H86" s="14">
        <v>6.65</v>
      </c>
      <c r="I86" s="109">
        <f t="shared" ref="I86:I149" si="1">H86*B86</f>
        <v>46.550000000000004</v>
      </c>
      <c r="J86" s="115"/>
    </row>
    <row r="87" spans="1:10" ht="96">
      <c r="A87" s="114"/>
      <c r="B87" s="107">
        <v>3</v>
      </c>
      <c r="C87" s="10" t="s">
        <v>744</v>
      </c>
      <c r="D87" s="118" t="s">
        <v>28</v>
      </c>
      <c r="E87" s="164"/>
      <c r="F87" s="165"/>
      <c r="G87" s="11" t="s">
        <v>745</v>
      </c>
      <c r="H87" s="14">
        <v>6.65</v>
      </c>
      <c r="I87" s="109">
        <f t="shared" si="1"/>
        <v>19.950000000000003</v>
      </c>
      <c r="J87" s="115"/>
    </row>
    <row r="88" spans="1:10" ht="96">
      <c r="A88" s="114"/>
      <c r="B88" s="107">
        <v>3</v>
      </c>
      <c r="C88" s="10" t="s">
        <v>746</v>
      </c>
      <c r="D88" s="118" t="s">
        <v>23</v>
      </c>
      <c r="E88" s="164"/>
      <c r="F88" s="165"/>
      <c r="G88" s="11" t="s">
        <v>747</v>
      </c>
      <c r="H88" s="14">
        <v>6.65</v>
      </c>
      <c r="I88" s="109">
        <f t="shared" si="1"/>
        <v>19.950000000000003</v>
      </c>
      <c r="J88" s="115"/>
    </row>
    <row r="89" spans="1:10" ht="96">
      <c r="A89" s="114"/>
      <c r="B89" s="107">
        <v>4</v>
      </c>
      <c r="C89" s="10" t="s">
        <v>746</v>
      </c>
      <c r="D89" s="118" t="s">
        <v>25</v>
      </c>
      <c r="E89" s="164"/>
      <c r="F89" s="165"/>
      <c r="G89" s="11" t="s">
        <v>747</v>
      </c>
      <c r="H89" s="14">
        <v>6.65</v>
      </c>
      <c r="I89" s="109">
        <f t="shared" si="1"/>
        <v>26.6</v>
      </c>
      <c r="J89" s="115"/>
    </row>
    <row r="90" spans="1:10" ht="96">
      <c r="A90" s="114"/>
      <c r="B90" s="107">
        <v>5</v>
      </c>
      <c r="C90" s="10" t="s">
        <v>746</v>
      </c>
      <c r="D90" s="118" t="s">
        <v>26</v>
      </c>
      <c r="E90" s="164"/>
      <c r="F90" s="165"/>
      <c r="G90" s="11" t="s">
        <v>747</v>
      </c>
      <c r="H90" s="14">
        <v>6.65</v>
      </c>
      <c r="I90" s="109">
        <f t="shared" si="1"/>
        <v>33.25</v>
      </c>
      <c r="J90" s="115"/>
    </row>
    <row r="91" spans="1:10" ht="96">
      <c r="A91" s="114"/>
      <c r="B91" s="107">
        <v>6</v>
      </c>
      <c r="C91" s="10" t="s">
        <v>746</v>
      </c>
      <c r="D91" s="118" t="s">
        <v>27</v>
      </c>
      <c r="E91" s="164"/>
      <c r="F91" s="165"/>
      <c r="G91" s="11" t="s">
        <v>747</v>
      </c>
      <c r="H91" s="14">
        <v>6.65</v>
      </c>
      <c r="I91" s="109">
        <f t="shared" si="1"/>
        <v>39.900000000000006</v>
      </c>
      <c r="J91" s="115"/>
    </row>
    <row r="92" spans="1:10" ht="96">
      <c r="A92" s="114"/>
      <c r="B92" s="107">
        <v>2</v>
      </c>
      <c r="C92" s="10" t="s">
        <v>746</v>
      </c>
      <c r="D92" s="118" t="s">
        <v>28</v>
      </c>
      <c r="E92" s="164"/>
      <c r="F92" s="165"/>
      <c r="G92" s="11" t="s">
        <v>747</v>
      </c>
      <c r="H92" s="14">
        <v>6.65</v>
      </c>
      <c r="I92" s="109">
        <f t="shared" si="1"/>
        <v>13.3</v>
      </c>
      <c r="J92" s="115"/>
    </row>
    <row r="93" spans="1:10" ht="180">
      <c r="A93" s="114"/>
      <c r="B93" s="107">
        <v>2</v>
      </c>
      <c r="C93" s="10" t="s">
        <v>662</v>
      </c>
      <c r="D93" s="118" t="s">
        <v>25</v>
      </c>
      <c r="E93" s="164" t="s">
        <v>210</v>
      </c>
      <c r="F93" s="165"/>
      <c r="G93" s="11" t="s">
        <v>748</v>
      </c>
      <c r="H93" s="14">
        <v>27.63</v>
      </c>
      <c r="I93" s="109">
        <f t="shared" si="1"/>
        <v>55.26</v>
      </c>
      <c r="J93" s="115"/>
    </row>
    <row r="94" spans="1:10" ht="180">
      <c r="A94" s="114"/>
      <c r="B94" s="107">
        <v>3</v>
      </c>
      <c r="C94" s="10" t="s">
        <v>662</v>
      </c>
      <c r="D94" s="118" t="s">
        <v>25</v>
      </c>
      <c r="E94" s="164" t="s">
        <v>212</v>
      </c>
      <c r="F94" s="165"/>
      <c r="G94" s="11" t="s">
        <v>748</v>
      </c>
      <c r="H94" s="14">
        <v>27.63</v>
      </c>
      <c r="I94" s="109">
        <f t="shared" si="1"/>
        <v>82.89</v>
      </c>
      <c r="J94" s="115"/>
    </row>
    <row r="95" spans="1:10" ht="180">
      <c r="A95" s="114"/>
      <c r="B95" s="107">
        <v>2</v>
      </c>
      <c r="C95" s="10" t="s">
        <v>662</v>
      </c>
      <c r="D95" s="118" t="s">
        <v>25</v>
      </c>
      <c r="E95" s="164" t="s">
        <v>214</v>
      </c>
      <c r="F95" s="165"/>
      <c r="G95" s="11" t="s">
        <v>748</v>
      </c>
      <c r="H95" s="14">
        <v>27.63</v>
      </c>
      <c r="I95" s="109">
        <f t="shared" si="1"/>
        <v>55.26</v>
      </c>
      <c r="J95" s="115"/>
    </row>
    <row r="96" spans="1:10" ht="180">
      <c r="A96" s="114"/>
      <c r="B96" s="107">
        <v>1</v>
      </c>
      <c r="C96" s="10" t="s">
        <v>662</v>
      </c>
      <c r="D96" s="118" t="s">
        <v>26</v>
      </c>
      <c r="E96" s="164" t="s">
        <v>210</v>
      </c>
      <c r="F96" s="165"/>
      <c r="G96" s="11" t="s">
        <v>748</v>
      </c>
      <c r="H96" s="14">
        <v>27.63</v>
      </c>
      <c r="I96" s="109">
        <f t="shared" si="1"/>
        <v>27.63</v>
      </c>
      <c r="J96" s="115"/>
    </row>
    <row r="97" spans="1:10" ht="180">
      <c r="A97" s="114"/>
      <c r="B97" s="107">
        <v>2</v>
      </c>
      <c r="C97" s="10" t="s">
        <v>662</v>
      </c>
      <c r="D97" s="118" t="s">
        <v>26</v>
      </c>
      <c r="E97" s="164" t="s">
        <v>212</v>
      </c>
      <c r="F97" s="165"/>
      <c r="G97" s="11" t="s">
        <v>748</v>
      </c>
      <c r="H97" s="14">
        <v>27.63</v>
      </c>
      <c r="I97" s="109">
        <f t="shared" si="1"/>
        <v>55.26</v>
      </c>
      <c r="J97" s="115"/>
    </row>
    <row r="98" spans="1:10" ht="180">
      <c r="A98" s="114"/>
      <c r="B98" s="107">
        <v>3</v>
      </c>
      <c r="C98" s="10" t="s">
        <v>662</v>
      </c>
      <c r="D98" s="118" t="s">
        <v>26</v>
      </c>
      <c r="E98" s="164" t="s">
        <v>214</v>
      </c>
      <c r="F98" s="165"/>
      <c r="G98" s="11" t="s">
        <v>748</v>
      </c>
      <c r="H98" s="14">
        <v>27.63</v>
      </c>
      <c r="I98" s="109">
        <f t="shared" si="1"/>
        <v>82.89</v>
      </c>
      <c r="J98" s="115"/>
    </row>
    <row r="99" spans="1:10" ht="180">
      <c r="A99" s="114"/>
      <c r="B99" s="107">
        <v>1</v>
      </c>
      <c r="C99" s="10" t="s">
        <v>662</v>
      </c>
      <c r="D99" s="118" t="s">
        <v>90</v>
      </c>
      <c r="E99" s="164" t="s">
        <v>214</v>
      </c>
      <c r="F99" s="165"/>
      <c r="G99" s="11" t="s">
        <v>748</v>
      </c>
      <c r="H99" s="14">
        <v>27.63</v>
      </c>
      <c r="I99" s="109">
        <f t="shared" si="1"/>
        <v>27.63</v>
      </c>
      <c r="J99" s="115"/>
    </row>
    <row r="100" spans="1:10" ht="180">
      <c r="A100" s="114"/>
      <c r="B100" s="107">
        <v>2</v>
      </c>
      <c r="C100" s="10" t="s">
        <v>662</v>
      </c>
      <c r="D100" s="118" t="s">
        <v>27</v>
      </c>
      <c r="E100" s="164" t="s">
        <v>210</v>
      </c>
      <c r="F100" s="165"/>
      <c r="G100" s="11" t="s">
        <v>748</v>
      </c>
      <c r="H100" s="14">
        <v>27.63</v>
      </c>
      <c r="I100" s="109">
        <f t="shared" si="1"/>
        <v>55.26</v>
      </c>
      <c r="J100" s="115"/>
    </row>
    <row r="101" spans="1:10" ht="180">
      <c r="A101" s="114"/>
      <c r="B101" s="107">
        <v>2</v>
      </c>
      <c r="C101" s="10" t="s">
        <v>662</v>
      </c>
      <c r="D101" s="118" t="s">
        <v>27</v>
      </c>
      <c r="E101" s="164" t="s">
        <v>212</v>
      </c>
      <c r="F101" s="165"/>
      <c r="G101" s="11" t="s">
        <v>748</v>
      </c>
      <c r="H101" s="14">
        <v>27.63</v>
      </c>
      <c r="I101" s="109">
        <f t="shared" si="1"/>
        <v>55.26</v>
      </c>
      <c r="J101" s="115"/>
    </row>
    <row r="102" spans="1:10" ht="144">
      <c r="A102" s="114"/>
      <c r="B102" s="107">
        <v>4</v>
      </c>
      <c r="C102" s="10" t="s">
        <v>749</v>
      </c>
      <c r="D102" s="118" t="s">
        <v>614</v>
      </c>
      <c r="E102" s="164" t="s">
        <v>29</v>
      </c>
      <c r="F102" s="165"/>
      <c r="G102" s="11" t="s">
        <v>750</v>
      </c>
      <c r="H102" s="14">
        <v>6.65</v>
      </c>
      <c r="I102" s="109">
        <f t="shared" si="1"/>
        <v>26.6</v>
      </c>
      <c r="J102" s="115"/>
    </row>
    <row r="103" spans="1:10" ht="144">
      <c r="A103" s="114"/>
      <c r="B103" s="107">
        <v>1</v>
      </c>
      <c r="C103" s="10" t="s">
        <v>751</v>
      </c>
      <c r="D103" s="118" t="s">
        <v>23</v>
      </c>
      <c r="E103" s="164" t="s">
        <v>273</v>
      </c>
      <c r="F103" s="165"/>
      <c r="G103" s="11" t="s">
        <v>752</v>
      </c>
      <c r="H103" s="14">
        <v>20.64</v>
      </c>
      <c r="I103" s="109">
        <f t="shared" si="1"/>
        <v>20.64</v>
      </c>
      <c r="J103" s="115"/>
    </row>
    <row r="104" spans="1:10" ht="144">
      <c r="A104" s="114"/>
      <c r="B104" s="107">
        <v>1</v>
      </c>
      <c r="C104" s="10" t="s">
        <v>751</v>
      </c>
      <c r="D104" s="118" t="s">
        <v>23</v>
      </c>
      <c r="E104" s="164" t="s">
        <v>673</v>
      </c>
      <c r="F104" s="165"/>
      <c r="G104" s="11" t="s">
        <v>752</v>
      </c>
      <c r="H104" s="14">
        <v>20.64</v>
      </c>
      <c r="I104" s="109">
        <f t="shared" si="1"/>
        <v>20.64</v>
      </c>
      <c r="J104" s="115"/>
    </row>
    <row r="105" spans="1:10" ht="144">
      <c r="A105" s="114"/>
      <c r="B105" s="107">
        <v>3</v>
      </c>
      <c r="C105" s="10" t="s">
        <v>751</v>
      </c>
      <c r="D105" s="118" t="s">
        <v>23</v>
      </c>
      <c r="E105" s="164" t="s">
        <v>271</v>
      </c>
      <c r="F105" s="165"/>
      <c r="G105" s="11" t="s">
        <v>752</v>
      </c>
      <c r="H105" s="14">
        <v>20.64</v>
      </c>
      <c r="I105" s="109">
        <f t="shared" si="1"/>
        <v>61.92</v>
      </c>
      <c r="J105" s="115"/>
    </row>
    <row r="106" spans="1:10" ht="144">
      <c r="A106" s="114"/>
      <c r="B106" s="107">
        <v>1</v>
      </c>
      <c r="C106" s="10" t="s">
        <v>751</v>
      </c>
      <c r="D106" s="118" t="s">
        <v>26</v>
      </c>
      <c r="E106" s="164" t="s">
        <v>271</v>
      </c>
      <c r="F106" s="165"/>
      <c r="G106" s="11" t="s">
        <v>752</v>
      </c>
      <c r="H106" s="14">
        <v>20.64</v>
      </c>
      <c r="I106" s="109">
        <f t="shared" si="1"/>
        <v>20.64</v>
      </c>
      <c r="J106" s="115"/>
    </row>
    <row r="107" spans="1:10" ht="144">
      <c r="A107" s="114"/>
      <c r="B107" s="107">
        <v>1</v>
      </c>
      <c r="C107" s="10" t="s">
        <v>751</v>
      </c>
      <c r="D107" s="118" t="s">
        <v>27</v>
      </c>
      <c r="E107" s="164" t="s">
        <v>673</v>
      </c>
      <c r="F107" s="165"/>
      <c r="G107" s="11" t="s">
        <v>752</v>
      </c>
      <c r="H107" s="14">
        <v>20.64</v>
      </c>
      <c r="I107" s="109">
        <f t="shared" si="1"/>
        <v>20.64</v>
      </c>
      <c r="J107" s="115"/>
    </row>
    <row r="108" spans="1:10" ht="144">
      <c r="A108" s="114"/>
      <c r="B108" s="107">
        <v>1</v>
      </c>
      <c r="C108" s="10" t="s">
        <v>751</v>
      </c>
      <c r="D108" s="118" t="s">
        <v>27</v>
      </c>
      <c r="E108" s="164" t="s">
        <v>272</v>
      </c>
      <c r="F108" s="165"/>
      <c r="G108" s="11" t="s">
        <v>752</v>
      </c>
      <c r="H108" s="14">
        <v>20.64</v>
      </c>
      <c r="I108" s="109">
        <f t="shared" si="1"/>
        <v>20.64</v>
      </c>
      <c r="J108" s="115"/>
    </row>
    <row r="109" spans="1:10" ht="144">
      <c r="A109" s="114"/>
      <c r="B109" s="107">
        <v>4</v>
      </c>
      <c r="C109" s="10" t="s">
        <v>753</v>
      </c>
      <c r="D109" s="118" t="s">
        <v>25</v>
      </c>
      <c r="E109" s="164"/>
      <c r="F109" s="165"/>
      <c r="G109" s="11" t="s">
        <v>754</v>
      </c>
      <c r="H109" s="14">
        <v>7.7</v>
      </c>
      <c r="I109" s="109">
        <f t="shared" si="1"/>
        <v>30.8</v>
      </c>
      <c r="J109" s="115"/>
    </row>
    <row r="110" spans="1:10" ht="144">
      <c r="A110" s="114"/>
      <c r="B110" s="107">
        <v>4</v>
      </c>
      <c r="C110" s="10" t="s">
        <v>753</v>
      </c>
      <c r="D110" s="118" t="s">
        <v>26</v>
      </c>
      <c r="E110" s="164"/>
      <c r="F110" s="165"/>
      <c r="G110" s="11" t="s">
        <v>754</v>
      </c>
      <c r="H110" s="14">
        <v>7.7</v>
      </c>
      <c r="I110" s="109">
        <f t="shared" si="1"/>
        <v>30.8</v>
      </c>
      <c r="J110" s="115"/>
    </row>
    <row r="111" spans="1:10" ht="144">
      <c r="A111" s="114"/>
      <c r="B111" s="107">
        <v>3</v>
      </c>
      <c r="C111" s="10" t="s">
        <v>753</v>
      </c>
      <c r="D111" s="118" t="s">
        <v>27</v>
      </c>
      <c r="E111" s="164"/>
      <c r="F111" s="165"/>
      <c r="G111" s="11" t="s">
        <v>754</v>
      </c>
      <c r="H111" s="14">
        <v>7.7</v>
      </c>
      <c r="I111" s="109">
        <f t="shared" si="1"/>
        <v>23.1</v>
      </c>
      <c r="J111" s="115"/>
    </row>
    <row r="112" spans="1:10" ht="108">
      <c r="A112" s="114"/>
      <c r="B112" s="107">
        <v>4</v>
      </c>
      <c r="C112" s="10" t="s">
        <v>755</v>
      </c>
      <c r="D112" s="118" t="s">
        <v>23</v>
      </c>
      <c r="E112" s="164"/>
      <c r="F112" s="165"/>
      <c r="G112" s="11" t="s">
        <v>756</v>
      </c>
      <c r="H112" s="14">
        <v>8.4</v>
      </c>
      <c r="I112" s="109">
        <f t="shared" si="1"/>
        <v>33.6</v>
      </c>
      <c r="J112" s="115"/>
    </row>
    <row r="113" spans="1:10" ht="108">
      <c r="A113" s="114"/>
      <c r="B113" s="107">
        <v>3</v>
      </c>
      <c r="C113" s="10" t="s">
        <v>755</v>
      </c>
      <c r="D113" s="118" t="s">
        <v>25</v>
      </c>
      <c r="E113" s="164"/>
      <c r="F113" s="165"/>
      <c r="G113" s="11" t="s">
        <v>756</v>
      </c>
      <c r="H113" s="14">
        <v>8.4</v>
      </c>
      <c r="I113" s="109">
        <f t="shared" si="1"/>
        <v>25.200000000000003</v>
      </c>
      <c r="J113" s="115"/>
    </row>
    <row r="114" spans="1:10" ht="108">
      <c r="A114" s="114"/>
      <c r="B114" s="107">
        <v>5</v>
      </c>
      <c r="C114" s="10" t="s">
        <v>755</v>
      </c>
      <c r="D114" s="118" t="s">
        <v>26</v>
      </c>
      <c r="E114" s="164"/>
      <c r="F114" s="165"/>
      <c r="G114" s="11" t="s">
        <v>756</v>
      </c>
      <c r="H114" s="14">
        <v>8.4</v>
      </c>
      <c r="I114" s="109">
        <f t="shared" si="1"/>
        <v>42</v>
      </c>
      <c r="J114" s="115"/>
    </row>
    <row r="115" spans="1:10" ht="108">
      <c r="A115" s="114"/>
      <c r="B115" s="107">
        <v>2</v>
      </c>
      <c r="C115" s="10" t="s">
        <v>755</v>
      </c>
      <c r="D115" s="118" t="s">
        <v>27</v>
      </c>
      <c r="E115" s="164"/>
      <c r="F115" s="165"/>
      <c r="G115" s="11" t="s">
        <v>756</v>
      </c>
      <c r="H115" s="14">
        <v>8.4</v>
      </c>
      <c r="I115" s="109">
        <f t="shared" si="1"/>
        <v>16.8</v>
      </c>
      <c r="J115" s="115"/>
    </row>
    <row r="116" spans="1:10" ht="156">
      <c r="A116" s="114"/>
      <c r="B116" s="107">
        <v>2</v>
      </c>
      <c r="C116" s="10" t="s">
        <v>757</v>
      </c>
      <c r="D116" s="118" t="s">
        <v>48</v>
      </c>
      <c r="E116" s="164"/>
      <c r="F116" s="165"/>
      <c r="G116" s="11" t="s">
        <v>758</v>
      </c>
      <c r="H116" s="14">
        <v>15.39</v>
      </c>
      <c r="I116" s="109">
        <f t="shared" si="1"/>
        <v>30.78</v>
      </c>
      <c r="J116" s="115"/>
    </row>
    <row r="117" spans="1:10" ht="156">
      <c r="A117" s="114"/>
      <c r="B117" s="107">
        <v>3</v>
      </c>
      <c r="C117" s="10" t="s">
        <v>757</v>
      </c>
      <c r="D117" s="118" t="s">
        <v>31</v>
      </c>
      <c r="E117" s="164"/>
      <c r="F117" s="165"/>
      <c r="G117" s="11" t="s">
        <v>758</v>
      </c>
      <c r="H117" s="14">
        <v>19.940000000000001</v>
      </c>
      <c r="I117" s="109">
        <f t="shared" si="1"/>
        <v>59.820000000000007</v>
      </c>
      <c r="J117" s="115"/>
    </row>
    <row r="118" spans="1:10" ht="156">
      <c r="A118" s="114"/>
      <c r="B118" s="107">
        <v>3</v>
      </c>
      <c r="C118" s="10" t="s">
        <v>757</v>
      </c>
      <c r="D118" s="118" t="s">
        <v>33</v>
      </c>
      <c r="E118" s="164"/>
      <c r="F118" s="165"/>
      <c r="G118" s="11" t="s">
        <v>758</v>
      </c>
      <c r="H118" s="14">
        <v>22.74</v>
      </c>
      <c r="I118" s="109">
        <f t="shared" si="1"/>
        <v>68.22</v>
      </c>
      <c r="J118" s="115"/>
    </row>
    <row r="119" spans="1:10" ht="156">
      <c r="A119" s="114"/>
      <c r="B119" s="107">
        <v>3</v>
      </c>
      <c r="C119" s="10" t="s">
        <v>757</v>
      </c>
      <c r="D119" s="118" t="s">
        <v>743</v>
      </c>
      <c r="E119" s="164"/>
      <c r="F119" s="165"/>
      <c r="G119" s="11" t="s">
        <v>758</v>
      </c>
      <c r="H119" s="14">
        <v>16.79</v>
      </c>
      <c r="I119" s="109">
        <f t="shared" si="1"/>
        <v>50.37</v>
      </c>
      <c r="J119" s="115"/>
    </row>
    <row r="120" spans="1:10" ht="156">
      <c r="A120" s="114"/>
      <c r="B120" s="107">
        <v>2</v>
      </c>
      <c r="C120" s="10" t="s">
        <v>759</v>
      </c>
      <c r="D120" s="118" t="s">
        <v>48</v>
      </c>
      <c r="E120" s="164"/>
      <c r="F120" s="165"/>
      <c r="G120" s="11" t="s">
        <v>760</v>
      </c>
      <c r="H120" s="14">
        <v>15.74</v>
      </c>
      <c r="I120" s="109">
        <f t="shared" si="1"/>
        <v>31.48</v>
      </c>
      <c r="J120" s="115"/>
    </row>
    <row r="121" spans="1:10" ht="156">
      <c r="A121" s="114"/>
      <c r="B121" s="107">
        <v>2</v>
      </c>
      <c r="C121" s="10" t="s">
        <v>759</v>
      </c>
      <c r="D121" s="118" t="s">
        <v>31</v>
      </c>
      <c r="E121" s="164"/>
      <c r="F121" s="165"/>
      <c r="G121" s="11" t="s">
        <v>760</v>
      </c>
      <c r="H121" s="14">
        <v>19.940000000000001</v>
      </c>
      <c r="I121" s="109">
        <f t="shared" si="1"/>
        <v>39.880000000000003</v>
      </c>
      <c r="J121" s="115"/>
    </row>
    <row r="122" spans="1:10" ht="156">
      <c r="A122" s="114"/>
      <c r="B122" s="107">
        <v>2</v>
      </c>
      <c r="C122" s="10" t="s">
        <v>759</v>
      </c>
      <c r="D122" s="118" t="s">
        <v>33</v>
      </c>
      <c r="E122" s="164"/>
      <c r="F122" s="165"/>
      <c r="G122" s="11" t="s">
        <v>760</v>
      </c>
      <c r="H122" s="14">
        <v>22.74</v>
      </c>
      <c r="I122" s="109">
        <f t="shared" si="1"/>
        <v>45.48</v>
      </c>
      <c r="J122" s="115"/>
    </row>
    <row r="123" spans="1:10" ht="156">
      <c r="A123" s="114"/>
      <c r="B123" s="107">
        <v>2</v>
      </c>
      <c r="C123" s="10" t="s">
        <v>759</v>
      </c>
      <c r="D123" s="118" t="s">
        <v>743</v>
      </c>
      <c r="E123" s="164"/>
      <c r="F123" s="165"/>
      <c r="G123" s="11" t="s">
        <v>760</v>
      </c>
      <c r="H123" s="14">
        <v>17.14</v>
      </c>
      <c r="I123" s="109">
        <f t="shared" si="1"/>
        <v>34.28</v>
      </c>
      <c r="J123" s="115"/>
    </row>
    <row r="124" spans="1:10" ht="132">
      <c r="A124" s="114"/>
      <c r="B124" s="107">
        <v>3</v>
      </c>
      <c r="C124" s="10" t="s">
        <v>761</v>
      </c>
      <c r="D124" s="118" t="s">
        <v>27</v>
      </c>
      <c r="E124" s="164"/>
      <c r="F124" s="165"/>
      <c r="G124" s="11" t="s">
        <v>762</v>
      </c>
      <c r="H124" s="14">
        <v>34.630000000000003</v>
      </c>
      <c r="I124" s="109">
        <f t="shared" si="1"/>
        <v>103.89000000000001</v>
      </c>
      <c r="J124" s="115"/>
    </row>
    <row r="125" spans="1:10" ht="108">
      <c r="A125" s="114"/>
      <c r="B125" s="107">
        <v>1</v>
      </c>
      <c r="C125" s="10" t="s">
        <v>763</v>
      </c>
      <c r="D125" s="118" t="s">
        <v>764</v>
      </c>
      <c r="E125" s="164" t="s">
        <v>273</v>
      </c>
      <c r="F125" s="165"/>
      <c r="G125" s="11" t="s">
        <v>765</v>
      </c>
      <c r="H125" s="14">
        <v>41.98</v>
      </c>
      <c r="I125" s="109">
        <f t="shared" si="1"/>
        <v>41.98</v>
      </c>
      <c r="J125" s="115"/>
    </row>
    <row r="126" spans="1:10" ht="108">
      <c r="A126" s="114"/>
      <c r="B126" s="107">
        <v>2</v>
      </c>
      <c r="C126" s="10" t="s">
        <v>763</v>
      </c>
      <c r="D126" s="118" t="s">
        <v>764</v>
      </c>
      <c r="E126" s="164" t="s">
        <v>728</v>
      </c>
      <c r="F126" s="165"/>
      <c r="G126" s="11" t="s">
        <v>765</v>
      </c>
      <c r="H126" s="14">
        <v>41.98</v>
      </c>
      <c r="I126" s="109">
        <f t="shared" si="1"/>
        <v>83.96</v>
      </c>
      <c r="J126" s="115"/>
    </row>
    <row r="127" spans="1:10" ht="132">
      <c r="A127" s="114"/>
      <c r="B127" s="107">
        <v>2</v>
      </c>
      <c r="C127" s="10" t="s">
        <v>766</v>
      </c>
      <c r="D127" s="118" t="s">
        <v>764</v>
      </c>
      <c r="E127" s="164" t="s">
        <v>273</v>
      </c>
      <c r="F127" s="165"/>
      <c r="G127" s="11" t="s">
        <v>767</v>
      </c>
      <c r="H127" s="14">
        <v>41.98</v>
      </c>
      <c r="I127" s="109">
        <f t="shared" si="1"/>
        <v>83.96</v>
      </c>
      <c r="J127" s="115"/>
    </row>
    <row r="128" spans="1:10" ht="132">
      <c r="A128" s="114"/>
      <c r="B128" s="107">
        <v>3</v>
      </c>
      <c r="C128" s="10" t="s">
        <v>766</v>
      </c>
      <c r="D128" s="118" t="s">
        <v>764</v>
      </c>
      <c r="E128" s="164" t="s">
        <v>728</v>
      </c>
      <c r="F128" s="165"/>
      <c r="G128" s="11" t="s">
        <v>767</v>
      </c>
      <c r="H128" s="14">
        <v>41.98</v>
      </c>
      <c r="I128" s="109">
        <f t="shared" si="1"/>
        <v>125.94</v>
      </c>
      <c r="J128" s="115"/>
    </row>
    <row r="129" spans="1:10" ht="120">
      <c r="A129" s="114"/>
      <c r="B129" s="107">
        <v>5</v>
      </c>
      <c r="C129" s="10" t="s">
        <v>768</v>
      </c>
      <c r="D129" s="118" t="s">
        <v>764</v>
      </c>
      <c r="E129" s="164" t="s">
        <v>273</v>
      </c>
      <c r="F129" s="165"/>
      <c r="G129" s="11" t="s">
        <v>769</v>
      </c>
      <c r="H129" s="14">
        <v>41.98</v>
      </c>
      <c r="I129" s="109">
        <f t="shared" si="1"/>
        <v>209.89999999999998</v>
      </c>
      <c r="J129" s="115"/>
    </row>
    <row r="130" spans="1:10" ht="96">
      <c r="A130" s="114"/>
      <c r="B130" s="107">
        <v>1</v>
      </c>
      <c r="C130" s="10" t="s">
        <v>770</v>
      </c>
      <c r="D130" s="118" t="s">
        <v>572</v>
      </c>
      <c r="E130" s="164" t="s">
        <v>273</v>
      </c>
      <c r="F130" s="165"/>
      <c r="G130" s="11" t="s">
        <v>771</v>
      </c>
      <c r="H130" s="14">
        <v>17.14</v>
      </c>
      <c r="I130" s="109">
        <f t="shared" si="1"/>
        <v>17.14</v>
      </c>
      <c r="J130" s="115"/>
    </row>
    <row r="131" spans="1:10" ht="108">
      <c r="A131" s="114"/>
      <c r="B131" s="107">
        <v>3</v>
      </c>
      <c r="C131" s="10" t="s">
        <v>772</v>
      </c>
      <c r="D131" s="118" t="s">
        <v>23</v>
      </c>
      <c r="E131" s="164" t="s">
        <v>107</v>
      </c>
      <c r="F131" s="165"/>
      <c r="G131" s="11" t="s">
        <v>773</v>
      </c>
      <c r="H131" s="14">
        <v>13.64</v>
      </c>
      <c r="I131" s="109">
        <f t="shared" si="1"/>
        <v>40.92</v>
      </c>
      <c r="J131" s="115"/>
    </row>
    <row r="132" spans="1:10" ht="108">
      <c r="A132" s="114"/>
      <c r="B132" s="107">
        <v>2</v>
      </c>
      <c r="C132" s="10" t="s">
        <v>772</v>
      </c>
      <c r="D132" s="118" t="s">
        <v>25</v>
      </c>
      <c r="E132" s="164" t="s">
        <v>107</v>
      </c>
      <c r="F132" s="165"/>
      <c r="G132" s="11" t="s">
        <v>773</v>
      </c>
      <c r="H132" s="14">
        <v>13.64</v>
      </c>
      <c r="I132" s="109">
        <f t="shared" si="1"/>
        <v>27.28</v>
      </c>
      <c r="J132" s="115"/>
    </row>
    <row r="133" spans="1:10" ht="108">
      <c r="A133" s="114"/>
      <c r="B133" s="107">
        <v>1</v>
      </c>
      <c r="C133" s="10" t="s">
        <v>772</v>
      </c>
      <c r="D133" s="118" t="s">
        <v>27</v>
      </c>
      <c r="E133" s="164" t="s">
        <v>107</v>
      </c>
      <c r="F133" s="165"/>
      <c r="G133" s="11" t="s">
        <v>773</v>
      </c>
      <c r="H133" s="14">
        <v>13.64</v>
      </c>
      <c r="I133" s="109">
        <f t="shared" si="1"/>
        <v>13.64</v>
      </c>
      <c r="J133" s="115"/>
    </row>
    <row r="134" spans="1:10" ht="108">
      <c r="A134" s="114"/>
      <c r="B134" s="107">
        <v>1</v>
      </c>
      <c r="C134" s="10" t="s">
        <v>772</v>
      </c>
      <c r="D134" s="118" t="s">
        <v>27</v>
      </c>
      <c r="E134" s="164" t="s">
        <v>210</v>
      </c>
      <c r="F134" s="165"/>
      <c r="G134" s="11" t="s">
        <v>773</v>
      </c>
      <c r="H134" s="14">
        <v>13.64</v>
      </c>
      <c r="I134" s="109">
        <f t="shared" si="1"/>
        <v>13.64</v>
      </c>
      <c r="J134" s="115"/>
    </row>
    <row r="135" spans="1:10" ht="108">
      <c r="A135" s="114"/>
      <c r="B135" s="107">
        <v>1</v>
      </c>
      <c r="C135" s="10" t="s">
        <v>772</v>
      </c>
      <c r="D135" s="118" t="s">
        <v>27</v>
      </c>
      <c r="E135" s="164" t="s">
        <v>212</v>
      </c>
      <c r="F135" s="165"/>
      <c r="G135" s="11" t="s">
        <v>773</v>
      </c>
      <c r="H135" s="14">
        <v>13.64</v>
      </c>
      <c r="I135" s="109">
        <f t="shared" si="1"/>
        <v>13.64</v>
      </c>
      <c r="J135" s="115"/>
    </row>
    <row r="136" spans="1:10" ht="132">
      <c r="A136" s="114"/>
      <c r="B136" s="107">
        <v>6</v>
      </c>
      <c r="C136" s="10" t="s">
        <v>774</v>
      </c>
      <c r="D136" s="118" t="s">
        <v>775</v>
      </c>
      <c r="E136" s="164"/>
      <c r="F136" s="165"/>
      <c r="G136" s="11" t="s">
        <v>776</v>
      </c>
      <c r="H136" s="14">
        <v>5.6</v>
      </c>
      <c r="I136" s="109">
        <f t="shared" si="1"/>
        <v>33.599999999999994</v>
      </c>
      <c r="J136" s="115"/>
    </row>
    <row r="137" spans="1:10" ht="132">
      <c r="A137" s="114"/>
      <c r="B137" s="107">
        <v>29</v>
      </c>
      <c r="C137" s="10" t="s">
        <v>774</v>
      </c>
      <c r="D137" s="118" t="s">
        <v>614</v>
      </c>
      <c r="E137" s="164"/>
      <c r="F137" s="165"/>
      <c r="G137" s="11" t="s">
        <v>776</v>
      </c>
      <c r="H137" s="14">
        <v>5.6</v>
      </c>
      <c r="I137" s="109">
        <f t="shared" si="1"/>
        <v>162.39999999999998</v>
      </c>
      <c r="J137" s="115"/>
    </row>
    <row r="138" spans="1:10" ht="132">
      <c r="A138" s="114"/>
      <c r="B138" s="107">
        <v>14</v>
      </c>
      <c r="C138" s="10" t="s">
        <v>774</v>
      </c>
      <c r="D138" s="118" t="s">
        <v>777</v>
      </c>
      <c r="E138" s="164"/>
      <c r="F138" s="165"/>
      <c r="G138" s="11" t="s">
        <v>776</v>
      </c>
      <c r="H138" s="14">
        <v>5.6</v>
      </c>
      <c r="I138" s="109">
        <f t="shared" si="1"/>
        <v>78.399999999999991</v>
      </c>
      <c r="J138" s="115"/>
    </row>
    <row r="139" spans="1:10" ht="132">
      <c r="A139" s="114"/>
      <c r="B139" s="107">
        <v>9</v>
      </c>
      <c r="C139" s="10" t="s">
        <v>774</v>
      </c>
      <c r="D139" s="118" t="s">
        <v>778</v>
      </c>
      <c r="E139" s="164"/>
      <c r="F139" s="165"/>
      <c r="G139" s="11" t="s">
        <v>776</v>
      </c>
      <c r="H139" s="14">
        <v>5.6</v>
      </c>
      <c r="I139" s="109">
        <f t="shared" si="1"/>
        <v>50.4</v>
      </c>
      <c r="J139" s="115"/>
    </row>
    <row r="140" spans="1:10" ht="132">
      <c r="A140" s="114"/>
      <c r="B140" s="107">
        <v>9</v>
      </c>
      <c r="C140" s="10" t="s">
        <v>774</v>
      </c>
      <c r="D140" s="118" t="s">
        <v>779</v>
      </c>
      <c r="E140" s="164"/>
      <c r="F140" s="165"/>
      <c r="G140" s="11" t="s">
        <v>776</v>
      </c>
      <c r="H140" s="14">
        <v>18.54</v>
      </c>
      <c r="I140" s="109">
        <f t="shared" si="1"/>
        <v>166.85999999999999</v>
      </c>
      <c r="J140" s="115"/>
    </row>
    <row r="141" spans="1:10" ht="132">
      <c r="A141" s="114"/>
      <c r="B141" s="107">
        <v>5</v>
      </c>
      <c r="C141" s="10" t="s">
        <v>774</v>
      </c>
      <c r="D141" s="118" t="s">
        <v>780</v>
      </c>
      <c r="E141" s="164"/>
      <c r="F141" s="165"/>
      <c r="G141" s="11" t="s">
        <v>776</v>
      </c>
      <c r="H141" s="14">
        <v>5.6</v>
      </c>
      <c r="I141" s="109">
        <f t="shared" si="1"/>
        <v>28</v>
      </c>
      <c r="J141" s="115"/>
    </row>
    <row r="142" spans="1:10" ht="132">
      <c r="A142" s="114"/>
      <c r="B142" s="107">
        <v>12</v>
      </c>
      <c r="C142" s="10" t="s">
        <v>774</v>
      </c>
      <c r="D142" s="118" t="s">
        <v>781</v>
      </c>
      <c r="E142" s="164"/>
      <c r="F142" s="165"/>
      <c r="G142" s="11" t="s">
        <v>776</v>
      </c>
      <c r="H142" s="14">
        <v>5.6</v>
      </c>
      <c r="I142" s="109">
        <f t="shared" si="1"/>
        <v>67.199999999999989</v>
      </c>
      <c r="J142" s="115"/>
    </row>
    <row r="143" spans="1:10" ht="96">
      <c r="A143" s="114"/>
      <c r="B143" s="107">
        <v>4</v>
      </c>
      <c r="C143" s="10" t="s">
        <v>782</v>
      </c>
      <c r="D143" s="118" t="s">
        <v>777</v>
      </c>
      <c r="E143" s="164"/>
      <c r="F143" s="165"/>
      <c r="G143" s="11" t="s">
        <v>783</v>
      </c>
      <c r="H143" s="14">
        <v>24.14</v>
      </c>
      <c r="I143" s="109">
        <f t="shared" si="1"/>
        <v>96.56</v>
      </c>
      <c r="J143" s="115"/>
    </row>
    <row r="144" spans="1:10" ht="96">
      <c r="A144" s="114"/>
      <c r="B144" s="107">
        <v>3</v>
      </c>
      <c r="C144" s="10" t="s">
        <v>782</v>
      </c>
      <c r="D144" s="118" t="s">
        <v>778</v>
      </c>
      <c r="E144" s="164"/>
      <c r="F144" s="165"/>
      <c r="G144" s="11" t="s">
        <v>783</v>
      </c>
      <c r="H144" s="14">
        <v>25.89</v>
      </c>
      <c r="I144" s="109">
        <f t="shared" si="1"/>
        <v>77.67</v>
      </c>
      <c r="J144" s="115"/>
    </row>
    <row r="145" spans="1:10" ht="96">
      <c r="A145" s="114"/>
      <c r="B145" s="107">
        <v>2</v>
      </c>
      <c r="C145" s="10" t="s">
        <v>782</v>
      </c>
      <c r="D145" s="118" t="s">
        <v>784</v>
      </c>
      <c r="E145" s="164"/>
      <c r="F145" s="165"/>
      <c r="G145" s="11" t="s">
        <v>783</v>
      </c>
      <c r="H145" s="14">
        <v>29.38</v>
      </c>
      <c r="I145" s="109">
        <f t="shared" si="1"/>
        <v>58.76</v>
      </c>
      <c r="J145" s="115"/>
    </row>
    <row r="146" spans="1:10" ht="96">
      <c r="A146" s="114"/>
      <c r="B146" s="107">
        <v>1</v>
      </c>
      <c r="C146" s="10" t="s">
        <v>782</v>
      </c>
      <c r="D146" s="118" t="s">
        <v>779</v>
      </c>
      <c r="E146" s="164"/>
      <c r="F146" s="165"/>
      <c r="G146" s="11" t="s">
        <v>783</v>
      </c>
      <c r="H146" s="14">
        <v>32.880000000000003</v>
      </c>
      <c r="I146" s="109">
        <f t="shared" si="1"/>
        <v>32.880000000000003</v>
      </c>
      <c r="J146" s="115"/>
    </row>
    <row r="147" spans="1:10" ht="96">
      <c r="A147" s="114"/>
      <c r="B147" s="107">
        <v>1</v>
      </c>
      <c r="C147" s="10" t="s">
        <v>782</v>
      </c>
      <c r="D147" s="118" t="s">
        <v>785</v>
      </c>
      <c r="E147" s="164"/>
      <c r="F147" s="165"/>
      <c r="G147" s="11" t="s">
        <v>783</v>
      </c>
      <c r="H147" s="14">
        <v>38.130000000000003</v>
      </c>
      <c r="I147" s="109">
        <f t="shared" si="1"/>
        <v>38.130000000000003</v>
      </c>
      <c r="J147" s="115"/>
    </row>
    <row r="148" spans="1:10" ht="108">
      <c r="A148" s="114"/>
      <c r="B148" s="107">
        <v>2</v>
      </c>
      <c r="C148" s="10" t="s">
        <v>786</v>
      </c>
      <c r="D148" s="118" t="s">
        <v>28</v>
      </c>
      <c r="E148" s="164"/>
      <c r="F148" s="165"/>
      <c r="G148" s="11" t="s">
        <v>787</v>
      </c>
      <c r="H148" s="14">
        <v>7.7</v>
      </c>
      <c r="I148" s="109">
        <f t="shared" si="1"/>
        <v>15.4</v>
      </c>
      <c r="J148" s="115"/>
    </row>
    <row r="149" spans="1:10" ht="108">
      <c r="A149" s="114"/>
      <c r="B149" s="107">
        <v>2</v>
      </c>
      <c r="C149" s="10" t="s">
        <v>786</v>
      </c>
      <c r="D149" s="118" t="s">
        <v>29</v>
      </c>
      <c r="E149" s="164"/>
      <c r="F149" s="165"/>
      <c r="G149" s="11" t="s">
        <v>787</v>
      </c>
      <c r="H149" s="14">
        <v>7.7</v>
      </c>
      <c r="I149" s="109">
        <f t="shared" si="1"/>
        <v>15.4</v>
      </c>
      <c r="J149" s="115"/>
    </row>
    <row r="150" spans="1:10" ht="108">
      <c r="A150" s="114"/>
      <c r="B150" s="107">
        <v>4</v>
      </c>
      <c r="C150" s="10" t="s">
        <v>786</v>
      </c>
      <c r="D150" s="118" t="s">
        <v>48</v>
      </c>
      <c r="E150" s="164"/>
      <c r="F150" s="165"/>
      <c r="G150" s="11" t="s">
        <v>787</v>
      </c>
      <c r="H150" s="14">
        <v>7.7</v>
      </c>
      <c r="I150" s="109">
        <f t="shared" ref="I150:I213" si="2">H150*B150</f>
        <v>30.8</v>
      </c>
      <c r="J150" s="115"/>
    </row>
    <row r="151" spans="1:10" ht="132">
      <c r="A151" s="114"/>
      <c r="B151" s="107">
        <v>5</v>
      </c>
      <c r="C151" s="10" t="s">
        <v>116</v>
      </c>
      <c r="D151" s="118"/>
      <c r="E151" s="164"/>
      <c r="F151" s="165"/>
      <c r="G151" s="11" t="s">
        <v>788</v>
      </c>
      <c r="H151" s="14">
        <v>6.65</v>
      </c>
      <c r="I151" s="109">
        <f t="shared" si="2"/>
        <v>33.25</v>
      </c>
      <c r="J151" s="115"/>
    </row>
    <row r="152" spans="1:10" ht="132">
      <c r="A152" s="114"/>
      <c r="B152" s="107">
        <v>1</v>
      </c>
      <c r="C152" s="10" t="s">
        <v>125</v>
      </c>
      <c r="D152" s="118" t="s">
        <v>107</v>
      </c>
      <c r="E152" s="164"/>
      <c r="F152" s="165"/>
      <c r="G152" s="11" t="s">
        <v>789</v>
      </c>
      <c r="H152" s="14">
        <v>8.4</v>
      </c>
      <c r="I152" s="109">
        <f t="shared" si="2"/>
        <v>8.4</v>
      </c>
      <c r="J152" s="115"/>
    </row>
    <row r="153" spans="1:10" ht="132">
      <c r="A153" s="114"/>
      <c r="B153" s="107">
        <v>3</v>
      </c>
      <c r="C153" s="10" t="s">
        <v>125</v>
      </c>
      <c r="D153" s="118" t="s">
        <v>210</v>
      </c>
      <c r="E153" s="164"/>
      <c r="F153" s="165"/>
      <c r="G153" s="11" t="s">
        <v>789</v>
      </c>
      <c r="H153" s="14">
        <v>8.4</v>
      </c>
      <c r="I153" s="109">
        <f t="shared" si="2"/>
        <v>25.200000000000003</v>
      </c>
      <c r="J153" s="115"/>
    </row>
    <row r="154" spans="1:10" ht="132">
      <c r="A154" s="114"/>
      <c r="B154" s="107">
        <v>4</v>
      </c>
      <c r="C154" s="10" t="s">
        <v>125</v>
      </c>
      <c r="D154" s="118" t="s">
        <v>214</v>
      </c>
      <c r="E154" s="164"/>
      <c r="F154" s="165"/>
      <c r="G154" s="11" t="s">
        <v>789</v>
      </c>
      <c r="H154" s="14">
        <v>8.4</v>
      </c>
      <c r="I154" s="109">
        <f t="shared" si="2"/>
        <v>33.6</v>
      </c>
      <c r="J154" s="115"/>
    </row>
    <row r="155" spans="1:10" ht="132">
      <c r="A155" s="114"/>
      <c r="B155" s="107">
        <v>5</v>
      </c>
      <c r="C155" s="10" t="s">
        <v>125</v>
      </c>
      <c r="D155" s="118" t="s">
        <v>265</v>
      </c>
      <c r="E155" s="164"/>
      <c r="F155" s="165"/>
      <c r="G155" s="11" t="s">
        <v>789</v>
      </c>
      <c r="H155" s="14">
        <v>8.4</v>
      </c>
      <c r="I155" s="109">
        <f t="shared" si="2"/>
        <v>42</v>
      </c>
      <c r="J155" s="115"/>
    </row>
    <row r="156" spans="1:10" ht="132">
      <c r="A156" s="114"/>
      <c r="B156" s="107">
        <v>5</v>
      </c>
      <c r="C156" s="10" t="s">
        <v>125</v>
      </c>
      <c r="D156" s="118" t="s">
        <v>268</v>
      </c>
      <c r="E156" s="164"/>
      <c r="F156" s="165"/>
      <c r="G156" s="11" t="s">
        <v>789</v>
      </c>
      <c r="H156" s="14">
        <v>8.4</v>
      </c>
      <c r="I156" s="109">
        <f t="shared" si="2"/>
        <v>42</v>
      </c>
      <c r="J156" s="115"/>
    </row>
    <row r="157" spans="1:10" ht="120">
      <c r="A157" s="114"/>
      <c r="B157" s="107">
        <v>5</v>
      </c>
      <c r="C157" s="10" t="s">
        <v>790</v>
      </c>
      <c r="D157" s="118" t="s">
        <v>107</v>
      </c>
      <c r="E157" s="164"/>
      <c r="F157" s="165"/>
      <c r="G157" s="11" t="s">
        <v>791</v>
      </c>
      <c r="H157" s="14">
        <v>8.4</v>
      </c>
      <c r="I157" s="109">
        <f t="shared" si="2"/>
        <v>42</v>
      </c>
      <c r="J157" s="115"/>
    </row>
    <row r="158" spans="1:10" ht="120">
      <c r="A158" s="114"/>
      <c r="B158" s="107">
        <v>1</v>
      </c>
      <c r="C158" s="10" t="s">
        <v>790</v>
      </c>
      <c r="D158" s="118" t="s">
        <v>210</v>
      </c>
      <c r="E158" s="164"/>
      <c r="F158" s="165"/>
      <c r="G158" s="11" t="s">
        <v>791</v>
      </c>
      <c r="H158" s="14">
        <v>8.4</v>
      </c>
      <c r="I158" s="109">
        <f t="shared" si="2"/>
        <v>8.4</v>
      </c>
      <c r="J158" s="115"/>
    </row>
    <row r="159" spans="1:10" ht="120">
      <c r="A159" s="114"/>
      <c r="B159" s="107">
        <v>1</v>
      </c>
      <c r="C159" s="10" t="s">
        <v>790</v>
      </c>
      <c r="D159" s="118" t="s">
        <v>212</v>
      </c>
      <c r="E159" s="164"/>
      <c r="F159" s="165"/>
      <c r="G159" s="11" t="s">
        <v>791</v>
      </c>
      <c r="H159" s="14">
        <v>8.4</v>
      </c>
      <c r="I159" s="109">
        <f t="shared" si="2"/>
        <v>8.4</v>
      </c>
      <c r="J159" s="115"/>
    </row>
    <row r="160" spans="1:10" ht="120">
      <c r="A160" s="114"/>
      <c r="B160" s="107">
        <v>3</v>
      </c>
      <c r="C160" s="10" t="s">
        <v>790</v>
      </c>
      <c r="D160" s="118" t="s">
        <v>214</v>
      </c>
      <c r="E160" s="164"/>
      <c r="F160" s="165"/>
      <c r="G160" s="11" t="s">
        <v>791</v>
      </c>
      <c r="H160" s="14">
        <v>8.4</v>
      </c>
      <c r="I160" s="109">
        <f t="shared" si="2"/>
        <v>25.200000000000003</v>
      </c>
      <c r="J160" s="115"/>
    </row>
    <row r="161" spans="1:10" ht="120">
      <c r="A161" s="114"/>
      <c r="B161" s="107">
        <v>3</v>
      </c>
      <c r="C161" s="10" t="s">
        <v>790</v>
      </c>
      <c r="D161" s="118" t="s">
        <v>265</v>
      </c>
      <c r="E161" s="164"/>
      <c r="F161" s="165"/>
      <c r="G161" s="11" t="s">
        <v>791</v>
      </c>
      <c r="H161" s="14">
        <v>8.4</v>
      </c>
      <c r="I161" s="109">
        <f t="shared" si="2"/>
        <v>25.200000000000003</v>
      </c>
      <c r="J161" s="115"/>
    </row>
    <row r="162" spans="1:10" ht="120">
      <c r="A162" s="114"/>
      <c r="B162" s="107">
        <v>2</v>
      </c>
      <c r="C162" s="10" t="s">
        <v>790</v>
      </c>
      <c r="D162" s="118" t="s">
        <v>268</v>
      </c>
      <c r="E162" s="164"/>
      <c r="F162" s="165"/>
      <c r="G162" s="11" t="s">
        <v>791</v>
      </c>
      <c r="H162" s="14">
        <v>8.4</v>
      </c>
      <c r="I162" s="109">
        <f t="shared" si="2"/>
        <v>16.8</v>
      </c>
      <c r="J162" s="115"/>
    </row>
    <row r="163" spans="1:10" ht="108">
      <c r="A163" s="114"/>
      <c r="B163" s="107">
        <v>1</v>
      </c>
      <c r="C163" s="10" t="s">
        <v>98</v>
      </c>
      <c r="D163" s="118" t="s">
        <v>23</v>
      </c>
      <c r="E163" s="164" t="s">
        <v>271</v>
      </c>
      <c r="F163" s="165"/>
      <c r="G163" s="11" t="s">
        <v>792</v>
      </c>
      <c r="H163" s="14">
        <v>20.64</v>
      </c>
      <c r="I163" s="109">
        <f t="shared" si="2"/>
        <v>20.64</v>
      </c>
      <c r="J163" s="115"/>
    </row>
    <row r="164" spans="1:10" ht="108">
      <c r="A164" s="114"/>
      <c r="B164" s="107">
        <v>1</v>
      </c>
      <c r="C164" s="10" t="s">
        <v>98</v>
      </c>
      <c r="D164" s="118" t="s">
        <v>25</v>
      </c>
      <c r="E164" s="164" t="s">
        <v>272</v>
      </c>
      <c r="F164" s="165"/>
      <c r="G164" s="11" t="s">
        <v>792</v>
      </c>
      <c r="H164" s="14">
        <v>20.64</v>
      </c>
      <c r="I164" s="109">
        <f t="shared" si="2"/>
        <v>20.64</v>
      </c>
      <c r="J164" s="115"/>
    </row>
    <row r="165" spans="1:10" ht="168">
      <c r="A165" s="114"/>
      <c r="B165" s="107">
        <v>6</v>
      </c>
      <c r="C165" s="10" t="s">
        <v>564</v>
      </c>
      <c r="D165" s="118" t="s">
        <v>107</v>
      </c>
      <c r="E165" s="164"/>
      <c r="F165" s="165"/>
      <c r="G165" s="11" t="s">
        <v>864</v>
      </c>
      <c r="H165" s="14">
        <v>8.75</v>
      </c>
      <c r="I165" s="109">
        <f t="shared" si="2"/>
        <v>52.5</v>
      </c>
      <c r="J165" s="115"/>
    </row>
    <row r="166" spans="1:10" ht="168">
      <c r="A166" s="114"/>
      <c r="B166" s="107">
        <v>1</v>
      </c>
      <c r="C166" s="10" t="s">
        <v>564</v>
      </c>
      <c r="D166" s="118" t="s">
        <v>210</v>
      </c>
      <c r="E166" s="164"/>
      <c r="F166" s="165"/>
      <c r="G166" s="11" t="s">
        <v>864</v>
      </c>
      <c r="H166" s="14">
        <v>8.75</v>
      </c>
      <c r="I166" s="109">
        <f t="shared" si="2"/>
        <v>8.75</v>
      </c>
      <c r="J166" s="115"/>
    </row>
    <row r="167" spans="1:10" ht="168">
      <c r="A167" s="114"/>
      <c r="B167" s="107">
        <v>3</v>
      </c>
      <c r="C167" s="10" t="s">
        <v>564</v>
      </c>
      <c r="D167" s="118" t="s">
        <v>212</v>
      </c>
      <c r="E167" s="164"/>
      <c r="F167" s="165"/>
      <c r="G167" s="11" t="s">
        <v>864</v>
      </c>
      <c r="H167" s="14">
        <v>8.75</v>
      </c>
      <c r="I167" s="109">
        <f t="shared" si="2"/>
        <v>26.25</v>
      </c>
      <c r="J167" s="115"/>
    </row>
    <row r="168" spans="1:10" ht="168">
      <c r="A168" s="114"/>
      <c r="B168" s="107">
        <v>3</v>
      </c>
      <c r="C168" s="10" t="s">
        <v>564</v>
      </c>
      <c r="D168" s="118" t="s">
        <v>214</v>
      </c>
      <c r="E168" s="164"/>
      <c r="F168" s="165"/>
      <c r="G168" s="11" t="s">
        <v>864</v>
      </c>
      <c r="H168" s="14">
        <v>8.75</v>
      </c>
      <c r="I168" s="109">
        <f t="shared" si="2"/>
        <v>26.25</v>
      </c>
      <c r="J168" s="115"/>
    </row>
    <row r="169" spans="1:10" ht="168">
      <c r="A169" s="114"/>
      <c r="B169" s="107">
        <v>3</v>
      </c>
      <c r="C169" s="10" t="s">
        <v>564</v>
      </c>
      <c r="D169" s="118" t="s">
        <v>268</v>
      </c>
      <c r="E169" s="164"/>
      <c r="F169" s="165"/>
      <c r="G169" s="11" t="s">
        <v>864</v>
      </c>
      <c r="H169" s="14">
        <v>8.75</v>
      </c>
      <c r="I169" s="109">
        <f t="shared" si="2"/>
        <v>26.25</v>
      </c>
      <c r="J169" s="115"/>
    </row>
    <row r="170" spans="1:10" ht="108">
      <c r="A170" s="114"/>
      <c r="B170" s="107">
        <v>2</v>
      </c>
      <c r="C170" s="10" t="s">
        <v>793</v>
      </c>
      <c r="D170" s="118" t="s">
        <v>25</v>
      </c>
      <c r="E170" s="164"/>
      <c r="F170" s="165"/>
      <c r="G170" s="11" t="s">
        <v>794</v>
      </c>
      <c r="H170" s="14">
        <v>47.92</v>
      </c>
      <c r="I170" s="109">
        <f t="shared" si="2"/>
        <v>95.84</v>
      </c>
      <c r="J170" s="115"/>
    </row>
    <row r="171" spans="1:10" ht="108">
      <c r="A171" s="114"/>
      <c r="B171" s="107">
        <v>6</v>
      </c>
      <c r="C171" s="10" t="s">
        <v>793</v>
      </c>
      <c r="D171" s="118" t="s">
        <v>28</v>
      </c>
      <c r="E171" s="164"/>
      <c r="F171" s="165"/>
      <c r="G171" s="11" t="s">
        <v>794</v>
      </c>
      <c r="H171" s="14">
        <v>47.92</v>
      </c>
      <c r="I171" s="109">
        <f t="shared" si="2"/>
        <v>287.52</v>
      </c>
      <c r="J171" s="115"/>
    </row>
    <row r="172" spans="1:10" ht="108">
      <c r="A172" s="114"/>
      <c r="B172" s="107">
        <v>5</v>
      </c>
      <c r="C172" s="10" t="s">
        <v>793</v>
      </c>
      <c r="D172" s="118" t="s">
        <v>29</v>
      </c>
      <c r="E172" s="164"/>
      <c r="F172" s="165"/>
      <c r="G172" s="11" t="s">
        <v>794</v>
      </c>
      <c r="H172" s="14">
        <v>47.92</v>
      </c>
      <c r="I172" s="109">
        <f t="shared" si="2"/>
        <v>239.60000000000002</v>
      </c>
      <c r="J172" s="115"/>
    </row>
    <row r="173" spans="1:10" ht="108">
      <c r="A173" s="114"/>
      <c r="B173" s="107">
        <v>4</v>
      </c>
      <c r="C173" s="10" t="s">
        <v>793</v>
      </c>
      <c r="D173" s="118" t="s">
        <v>48</v>
      </c>
      <c r="E173" s="164"/>
      <c r="F173" s="165"/>
      <c r="G173" s="11" t="s">
        <v>794</v>
      </c>
      <c r="H173" s="14">
        <v>47.92</v>
      </c>
      <c r="I173" s="109">
        <f t="shared" si="2"/>
        <v>191.68</v>
      </c>
      <c r="J173" s="115"/>
    </row>
    <row r="174" spans="1:10" ht="108">
      <c r="A174" s="114"/>
      <c r="B174" s="107">
        <v>5</v>
      </c>
      <c r="C174" s="10" t="s">
        <v>793</v>
      </c>
      <c r="D174" s="118" t="s">
        <v>50</v>
      </c>
      <c r="E174" s="164"/>
      <c r="F174" s="165"/>
      <c r="G174" s="11" t="s">
        <v>794</v>
      </c>
      <c r="H174" s="14">
        <v>47.92</v>
      </c>
      <c r="I174" s="109">
        <f t="shared" si="2"/>
        <v>239.60000000000002</v>
      </c>
      <c r="J174" s="115"/>
    </row>
    <row r="175" spans="1:10" ht="108">
      <c r="A175" s="114"/>
      <c r="B175" s="107">
        <v>4</v>
      </c>
      <c r="C175" s="10" t="s">
        <v>793</v>
      </c>
      <c r="D175" s="118" t="s">
        <v>47</v>
      </c>
      <c r="E175" s="164"/>
      <c r="F175" s="165"/>
      <c r="G175" s="11" t="s">
        <v>794</v>
      </c>
      <c r="H175" s="14">
        <v>47.92</v>
      </c>
      <c r="I175" s="109">
        <f t="shared" si="2"/>
        <v>191.68</v>
      </c>
      <c r="J175" s="115"/>
    </row>
    <row r="176" spans="1:10" ht="108">
      <c r="A176" s="114"/>
      <c r="B176" s="107">
        <v>3</v>
      </c>
      <c r="C176" s="10" t="s">
        <v>793</v>
      </c>
      <c r="D176" s="118" t="s">
        <v>49</v>
      </c>
      <c r="E176" s="164"/>
      <c r="F176" s="165"/>
      <c r="G176" s="11" t="s">
        <v>794</v>
      </c>
      <c r="H176" s="14">
        <v>47.92</v>
      </c>
      <c r="I176" s="109">
        <f t="shared" si="2"/>
        <v>143.76</v>
      </c>
      <c r="J176" s="115"/>
    </row>
    <row r="177" spans="1:10" ht="132">
      <c r="A177" s="114"/>
      <c r="B177" s="107">
        <v>1</v>
      </c>
      <c r="C177" s="10" t="s">
        <v>795</v>
      </c>
      <c r="D177" s="118" t="s">
        <v>25</v>
      </c>
      <c r="E177" s="164"/>
      <c r="F177" s="165"/>
      <c r="G177" s="11" t="s">
        <v>796</v>
      </c>
      <c r="H177" s="14">
        <v>61.91</v>
      </c>
      <c r="I177" s="109">
        <f t="shared" si="2"/>
        <v>61.91</v>
      </c>
      <c r="J177" s="115"/>
    </row>
    <row r="178" spans="1:10" ht="96">
      <c r="A178" s="114"/>
      <c r="B178" s="107">
        <v>4</v>
      </c>
      <c r="C178" s="10" t="s">
        <v>797</v>
      </c>
      <c r="D178" s="118" t="s">
        <v>26</v>
      </c>
      <c r="E178" s="164"/>
      <c r="F178" s="165"/>
      <c r="G178" s="11" t="s">
        <v>798</v>
      </c>
      <c r="H178" s="14">
        <v>45.12</v>
      </c>
      <c r="I178" s="109">
        <f t="shared" si="2"/>
        <v>180.48</v>
      </c>
      <c r="J178" s="115"/>
    </row>
    <row r="179" spans="1:10" ht="96">
      <c r="A179" s="114"/>
      <c r="B179" s="107">
        <v>3</v>
      </c>
      <c r="C179" s="10" t="s">
        <v>797</v>
      </c>
      <c r="D179" s="118" t="s">
        <v>27</v>
      </c>
      <c r="E179" s="164"/>
      <c r="F179" s="165"/>
      <c r="G179" s="11" t="s">
        <v>798</v>
      </c>
      <c r="H179" s="14">
        <v>45.12</v>
      </c>
      <c r="I179" s="109">
        <f t="shared" si="2"/>
        <v>135.35999999999999</v>
      </c>
      <c r="J179" s="115"/>
    </row>
    <row r="180" spans="1:10" ht="96">
      <c r="A180" s="114"/>
      <c r="B180" s="107">
        <v>1</v>
      </c>
      <c r="C180" s="10" t="s">
        <v>797</v>
      </c>
      <c r="D180" s="118" t="s">
        <v>28</v>
      </c>
      <c r="E180" s="164"/>
      <c r="F180" s="165"/>
      <c r="G180" s="11" t="s">
        <v>798</v>
      </c>
      <c r="H180" s="14">
        <v>45.12</v>
      </c>
      <c r="I180" s="109">
        <f t="shared" si="2"/>
        <v>45.12</v>
      </c>
      <c r="J180" s="115"/>
    </row>
    <row r="181" spans="1:10" ht="96">
      <c r="A181" s="114"/>
      <c r="B181" s="107">
        <v>5</v>
      </c>
      <c r="C181" s="10" t="s">
        <v>797</v>
      </c>
      <c r="D181" s="118" t="s">
        <v>29</v>
      </c>
      <c r="E181" s="164"/>
      <c r="F181" s="165"/>
      <c r="G181" s="11" t="s">
        <v>798</v>
      </c>
      <c r="H181" s="14">
        <v>45.12</v>
      </c>
      <c r="I181" s="109">
        <f t="shared" si="2"/>
        <v>225.6</v>
      </c>
      <c r="J181" s="115"/>
    </row>
    <row r="182" spans="1:10" ht="108">
      <c r="A182" s="114"/>
      <c r="B182" s="107">
        <v>3</v>
      </c>
      <c r="C182" s="10" t="s">
        <v>799</v>
      </c>
      <c r="D182" s="118" t="s">
        <v>28</v>
      </c>
      <c r="E182" s="164"/>
      <c r="F182" s="165"/>
      <c r="G182" s="11" t="s">
        <v>800</v>
      </c>
      <c r="H182" s="14">
        <v>40.93</v>
      </c>
      <c r="I182" s="109">
        <f t="shared" si="2"/>
        <v>122.78999999999999</v>
      </c>
      <c r="J182" s="115"/>
    </row>
    <row r="183" spans="1:10" ht="108">
      <c r="A183" s="114"/>
      <c r="B183" s="107">
        <v>2</v>
      </c>
      <c r="C183" s="10" t="s">
        <v>709</v>
      </c>
      <c r="D183" s="118" t="s">
        <v>27</v>
      </c>
      <c r="E183" s="164" t="s">
        <v>107</v>
      </c>
      <c r="F183" s="165"/>
      <c r="G183" s="11" t="s">
        <v>237</v>
      </c>
      <c r="H183" s="14">
        <v>74.86</v>
      </c>
      <c r="I183" s="109">
        <f t="shared" si="2"/>
        <v>149.72</v>
      </c>
      <c r="J183" s="115"/>
    </row>
    <row r="184" spans="1:10" ht="108">
      <c r="A184" s="114"/>
      <c r="B184" s="107">
        <v>4</v>
      </c>
      <c r="C184" s="10" t="s">
        <v>801</v>
      </c>
      <c r="D184" s="118" t="s">
        <v>26</v>
      </c>
      <c r="E184" s="164"/>
      <c r="F184" s="165"/>
      <c r="G184" s="11" t="s">
        <v>802</v>
      </c>
      <c r="H184" s="14">
        <v>34.630000000000003</v>
      </c>
      <c r="I184" s="109">
        <f t="shared" si="2"/>
        <v>138.52000000000001</v>
      </c>
      <c r="J184" s="115"/>
    </row>
    <row r="185" spans="1:10" ht="132">
      <c r="A185" s="114"/>
      <c r="B185" s="107">
        <v>3</v>
      </c>
      <c r="C185" s="10" t="s">
        <v>803</v>
      </c>
      <c r="D185" s="118" t="s">
        <v>23</v>
      </c>
      <c r="E185" s="164"/>
      <c r="F185" s="165"/>
      <c r="G185" s="11" t="s">
        <v>804</v>
      </c>
      <c r="H185" s="14">
        <v>65.41</v>
      </c>
      <c r="I185" s="109">
        <f t="shared" si="2"/>
        <v>196.23</v>
      </c>
      <c r="J185" s="115"/>
    </row>
    <row r="186" spans="1:10" ht="132">
      <c r="A186" s="114"/>
      <c r="B186" s="107">
        <v>3</v>
      </c>
      <c r="C186" s="10" t="s">
        <v>803</v>
      </c>
      <c r="D186" s="118" t="s">
        <v>25</v>
      </c>
      <c r="E186" s="164"/>
      <c r="F186" s="165"/>
      <c r="G186" s="11" t="s">
        <v>804</v>
      </c>
      <c r="H186" s="14">
        <v>65.41</v>
      </c>
      <c r="I186" s="109">
        <f t="shared" si="2"/>
        <v>196.23</v>
      </c>
      <c r="J186" s="115"/>
    </row>
    <row r="187" spans="1:10" ht="132">
      <c r="A187" s="114"/>
      <c r="B187" s="107">
        <v>2</v>
      </c>
      <c r="C187" s="10" t="s">
        <v>803</v>
      </c>
      <c r="D187" s="118" t="s">
        <v>26</v>
      </c>
      <c r="E187" s="164"/>
      <c r="F187" s="165"/>
      <c r="G187" s="11" t="s">
        <v>804</v>
      </c>
      <c r="H187" s="14">
        <v>65.41</v>
      </c>
      <c r="I187" s="109">
        <f t="shared" si="2"/>
        <v>130.82</v>
      </c>
      <c r="J187" s="115"/>
    </row>
    <row r="188" spans="1:10" ht="132">
      <c r="A188" s="114"/>
      <c r="B188" s="107">
        <v>4</v>
      </c>
      <c r="C188" s="10" t="s">
        <v>803</v>
      </c>
      <c r="D188" s="118" t="s">
        <v>27</v>
      </c>
      <c r="E188" s="164"/>
      <c r="F188" s="165"/>
      <c r="G188" s="11" t="s">
        <v>804</v>
      </c>
      <c r="H188" s="14">
        <v>65.41</v>
      </c>
      <c r="I188" s="109">
        <f t="shared" si="2"/>
        <v>261.64</v>
      </c>
      <c r="J188" s="115"/>
    </row>
    <row r="189" spans="1:10" ht="144">
      <c r="A189" s="114"/>
      <c r="B189" s="107">
        <v>3</v>
      </c>
      <c r="C189" s="10" t="s">
        <v>805</v>
      </c>
      <c r="D189" s="118" t="s">
        <v>107</v>
      </c>
      <c r="E189" s="164"/>
      <c r="F189" s="165"/>
      <c r="G189" s="11" t="s">
        <v>806</v>
      </c>
      <c r="H189" s="14">
        <v>39.18</v>
      </c>
      <c r="I189" s="109">
        <f t="shared" si="2"/>
        <v>117.53999999999999</v>
      </c>
      <c r="J189" s="115"/>
    </row>
    <row r="190" spans="1:10" ht="108">
      <c r="A190" s="114"/>
      <c r="B190" s="107">
        <v>1</v>
      </c>
      <c r="C190" s="10" t="s">
        <v>807</v>
      </c>
      <c r="D190" s="118" t="s">
        <v>23</v>
      </c>
      <c r="E190" s="164"/>
      <c r="F190" s="165"/>
      <c r="G190" s="11" t="s">
        <v>808</v>
      </c>
      <c r="H190" s="14">
        <v>20.64</v>
      </c>
      <c r="I190" s="109">
        <f t="shared" si="2"/>
        <v>20.64</v>
      </c>
      <c r="J190" s="115"/>
    </row>
    <row r="191" spans="1:10" ht="108">
      <c r="A191" s="114"/>
      <c r="B191" s="107">
        <v>1</v>
      </c>
      <c r="C191" s="10" t="s">
        <v>807</v>
      </c>
      <c r="D191" s="118" t="s">
        <v>651</v>
      </c>
      <c r="E191" s="164"/>
      <c r="F191" s="165"/>
      <c r="G191" s="11" t="s">
        <v>808</v>
      </c>
      <c r="H191" s="14">
        <v>20.64</v>
      </c>
      <c r="I191" s="109">
        <f t="shared" si="2"/>
        <v>20.64</v>
      </c>
      <c r="J191" s="115"/>
    </row>
    <row r="192" spans="1:10" ht="108">
      <c r="A192" s="114"/>
      <c r="B192" s="107">
        <v>1</v>
      </c>
      <c r="C192" s="10" t="s">
        <v>807</v>
      </c>
      <c r="D192" s="118" t="s">
        <v>25</v>
      </c>
      <c r="E192" s="164"/>
      <c r="F192" s="165"/>
      <c r="G192" s="11" t="s">
        <v>808</v>
      </c>
      <c r="H192" s="14">
        <v>20.64</v>
      </c>
      <c r="I192" s="109">
        <f t="shared" si="2"/>
        <v>20.64</v>
      </c>
      <c r="J192" s="115"/>
    </row>
    <row r="193" spans="1:10" ht="120">
      <c r="A193" s="114"/>
      <c r="B193" s="107">
        <v>5</v>
      </c>
      <c r="C193" s="10" t="s">
        <v>809</v>
      </c>
      <c r="D193" s="118"/>
      <c r="E193" s="164"/>
      <c r="F193" s="165"/>
      <c r="G193" s="11" t="s">
        <v>810</v>
      </c>
      <c r="H193" s="14">
        <v>48.97</v>
      </c>
      <c r="I193" s="109">
        <f t="shared" si="2"/>
        <v>244.85</v>
      </c>
      <c r="J193" s="115"/>
    </row>
    <row r="194" spans="1:10" ht="132">
      <c r="A194" s="114"/>
      <c r="B194" s="107">
        <v>3</v>
      </c>
      <c r="C194" s="10" t="s">
        <v>811</v>
      </c>
      <c r="D194" s="118" t="s">
        <v>812</v>
      </c>
      <c r="E194" s="164"/>
      <c r="F194" s="165"/>
      <c r="G194" s="11" t="s">
        <v>813</v>
      </c>
      <c r="H194" s="14">
        <v>18.89</v>
      </c>
      <c r="I194" s="109">
        <f t="shared" si="2"/>
        <v>56.67</v>
      </c>
      <c r="J194" s="115"/>
    </row>
    <row r="195" spans="1:10" ht="132">
      <c r="A195" s="114"/>
      <c r="B195" s="107">
        <v>3</v>
      </c>
      <c r="C195" s="10" t="s">
        <v>811</v>
      </c>
      <c r="D195" s="118" t="s">
        <v>23</v>
      </c>
      <c r="E195" s="164"/>
      <c r="F195" s="165"/>
      <c r="G195" s="11" t="s">
        <v>813</v>
      </c>
      <c r="H195" s="14">
        <v>18.89</v>
      </c>
      <c r="I195" s="109">
        <f t="shared" si="2"/>
        <v>56.67</v>
      </c>
      <c r="J195" s="115"/>
    </row>
    <row r="196" spans="1:10" ht="132">
      <c r="A196" s="114"/>
      <c r="B196" s="107">
        <v>3</v>
      </c>
      <c r="C196" s="10" t="s">
        <v>811</v>
      </c>
      <c r="D196" s="118" t="s">
        <v>25</v>
      </c>
      <c r="E196" s="164"/>
      <c r="F196" s="165"/>
      <c r="G196" s="11" t="s">
        <v>813</v>
      </c>
      <c r="H196" s="14">
        <v>18.89</v>
      </c>
      <c r="I196" s="109">
        <f t="shared" si="2"/>
        <v>56.67</v>
      </c>
      <c r="J196" s="115"/>
    </row>
    <row r="197" spans="1:10" ht="132">
      <c r="A197" s="114"/>
      <c r="B197" s="107">
        <v>3</v>
      </c>
      <c r="C197" s="10" t="s">
        <v>811</v>
      </c>
      <c r="D197" s="118" t="s">
        <v>26</v>
      </c>
      <c r="E197" s="164"/>
      <c r="F197" s="165"/>
      <c r="G197" s="11" t="s">
        <v>813</v>
      </c>
      <c r="H197" s="14">
        <v>18.89</v>
      </c>
      <c r="I197" s="109">
        <f t="shared" si="2"/>
        <v>56.67</v>
      </c>
      <c r="J197" s="115"/>
    </row>
    <row r="198" spans="1:10" ht="132">
      <c r="A198" s="114"/>
      <c r="B198" s="107">
        <v>2</v>
      </c>
      <c r="C198" s="10" t="s">
        <v>811</v>
      </c>
      <c r="D198" s="118" t="s">
        <v>27</v>
      </c>
      <c r="E198" s="164"/>
      <c r="F198" s="165"/>
      <c r="G198" s="11" t="s">
        <v>813</v>
      </c>
      <c r="H198" s="14">
        <v>18.89</v>
      </c>
      <c r="I198" s="109">
        <f t="shared" si="2"/>
        <v>37.78</v>
      </c>
      <c r="J198" s="115"/>
    </row>
    <row r="199" spans="1:10" ht="132">
      <c r="A199" s="114"/>
      <c r="B199" s="107">
        <v>2</v>
      </c>
      <c r="C199" s="10" t="s">
        <v>811</v>
      </c>
      <c r="D199" s="118" t="s">
        <v>28</v>
      </c>
      <c r="E199" s="164"/>
      <c r="F199" s="165"/>
      <c r="G199" s="11" t="s">
        <v>813</v>
      </c>
      <c r="H199" s="14">
        <v>22.39</v>
      </c>
      <c r="I199" s="109">
        <f t="shared" si="2"/>
        <v>44.78</v>
      </c>
      <c r="J199" s="115"/>
    </row>
    <row r="200" spans="1:10" ht="132">
      <c r="A200" s="114"/>
      <c r="B200" s="107">
        <v>2</v>
      </c>
      <c r="C200" s="10" t="s">
        <v>811</v>
      </c>
      <c r="D200" s="118" t="s">
        <v>29</v>
      </c>
      <c r="E200" s="164"/>
      <c r="F200" s="165"/>
      <c r="G200" s="11" t="s">
        <v>813</v>
      </c>
      <c r="H200" s="14">
        <v>22.39</v>
      </c>
      <c r="I200" s="109">
        <f t="shared" si="2"/>
        <v>44.78</v>
      </c>
      <c r="J200" s="115"/>
    </row>
    <row r="201" spans="1:10" ht="132">
      <c r="A201" s="114"/>
      <c r="B201" s="107">
        <v>2</v>
      </c>
      <c r="C201" s="10" t="s">
        <v>811</v>
      </c>
      <c r="D201" s="118" t="s">
        <v>48</v>
      </c>
      <c r="E201" s="164"/>
      <c r="F201" s="165"/>
      <c r="G201" s="11" t="s">
        <v>813</v>
      </c>
      <c r="H201" s="14">
        <v>22.39</v>
      </c>
      <c r="I201" s="109">
        <f t="shared" si="2"/>
        <v>44.78</v>
      </c>
      <c r="J201" s="115"/>
    </row>
    <row r="202" spans="1:10" ht="132">
      <c r="A202" s="114"/>
      <c r="B202" s="107">
        <v>2</v>
      </c>
      <c r="C202" s="10" t="s">
        <v>811</v>
      </c>
      <c r="D202" s="118" t="s">
        <v>50</v>
      </c>
      <c r="E202" s="164"/>
      <c r="F202" s="165"/>
      <c r="G202" s="11" t="s">
        <v>813</v>
      </c>
      <c r="H202" s="14">
        <v>22.39</v>
      </c>
      <c r="I202" s="109">
        <f t="shared" si="2"/>
        <v>44.78</v>
      </c>
      <c r="J202" s="115"/>
    </row>
    <row r="203" spans="1:10" ht="132">
      <c r="A203" s="114"/>
      <c r="B203" s="107">
        <v>2</v>
      </c>
      <c r="C203" s="10" t="s">
        <v>811</v>
      </c>
      <c r="D203" s="118" t="s">
        <v>51</v>
      </c>
      <c r="E203" s="164"/>
      <c r="F203" s="165"/>
      <c r="G203" s="11" t="s">
        <v>813</v>
      </c>
      <c r="H203" s="14">
        <v>22.39</v>
      </c>
      <c r="I203" s="109">
        <f t="shared" si="2"/>
        <v>44.78</v>
      </c>
      <c r="J203" s="115"/>
    </row>
    <row r="204" spans="1:10" ht="132">
      <c r="A204" s="114"/>
      <c r="B204" s="107">
        <v>3</v>
      </c>
      <c r="C204" s="10" t="s">
        <v>811</v>
      </c>
      <c r="D204" s="118" t="s">
        <v>31</v>
      </c>
      <c r="E204" s="164"/>
      <c r="F204" s="165"/>
      <c r="G204" s="11" t="s">
        <v>813</v>
      </c>
      <c r="H204" s="14">
        <v>22.39</v>
      </c>
      <c r="I204" s="109">
        <f t="shared" si="2"/>
        <v>67.17</v>
      </c>
      <c r="J204" s="115"/>
    </row>
    <row r="205" spans="1:10" ht="132">
      <c r="A205" s="114"/>
      <c r="B205" s="107">
        <v>2</v>
      </c>
      <c r="C205" s="10" t="s">
        <v>811</v>
      </c>
      <c r="D205" s="118" t="s">
        <v>33</v>
      </c>
      <c r="E205" s="164"/>
      <c r="F205" s="165"/>
      <c r="G205" s="11" t="s">
        <v>813</v>
      </c>
      <c r="H205" s="14">
        <v>43.38</v>
      </c>
      <c r="I205" s="109">
        <f t="shared" si="2"/>
        <v>86.76</v>
      </c>
      <c r="J205" s="115"/>
    </row>
    <row r="206" spans="1:10" ht="132">
      <c r="A206" s="114"/>
      <c r="B206" s="107">
        <v>2</v>
      </c>
      <c r="C206" s="10" t="s">
        <v>811</v>
      </c>
      <c r="D206" s="118" t="s">
        <v>34</v>
      </c>
      <c r="E206" s="164"/>
      <c r="F206" s="165"/>
      <c r="G206" s="11" t="s">
        <v>813</v>
      </c>
      <c r="H206" s="14">
        <v>43.38</v>
      </c>
      <c r="I206" s="109">
        <f t="shared" si="2"/>
        <v>86.76</v>
      </c>
      <c r="J206" s="115"/>
    </row>
    <row r="207" spans="1:10" ht="132">
      <c r="A207" s="114"/>
      <c r="B207" s="107">
        <v>2</v>
      </c>
      <c r="C207" s="10" t="s">
        <v>811</v>
      </c>
      <c r="D207" s="118" t="s">
        <v>35</v>
      </c>
      <c r="E207" s="164"/>
      <c r="F207" s="165"/>
      <c r="G207" s="11" t="s">
        <v>813</v>
      </c>
      <c r="H207" s="14">
        <v>43.38</v>
      </c>
      <c r="I207" s="109">
        <f t="shared" si="2"/>
        <v>86.76</v>
      </c>
      <c r="J207" s="115"/>
    </row>
    <row r="208" spans="1:10" ht="132">
      <c r="A208" s="114"/>
      <c r="B208" s="107">
        <v>1</v>
      </c>
      <c r="C208" s="10" t="s">
        <v>811</v>
      </c>
      <c r="D208" s="118" t="s">
        <v>37</v>
      </c>
      <c r="E208" s="164"/>
      <c r="F208" s="165"/>
      <c r="G208" s="11" t="s">
        <v>813</v>
      </c>
      <c r="H208" s="14">
        <v>43.38</v>
      </c>
      <c r="I208" s="109">
        <f t="shared" si="2"/>
        <v>43.38</v>
      </c>
      <c r="J208" s="115"/>
    </row>
    <row r="209" spans="1:10" ht="132">
      <c r="A209" s="114"/>
      <c r="B209" s="107">
        <v>1</v>
      </c>
      <c r="C209" s="10" t="s">
        <v>811</v>
      </c>
      <c r="D209" s="118" t="s">
        <v>38</v>
      </c>
      <c r="E209" s="164"/>
      <c r="F209" s="165"/>
      <c r="G209" s="11" t="s">
        <v>813</v>
      </c>
      <c r="H209" s="14">
        <v>48.27</v>
      </c>
      <c r="I209" s="109">
        <f t="shared" si="2"/>
        <v>48.27</v>
      </c>
      <c r="J209" s="115"/>
    </row>
    <row r="210" spans="1:10" ht="132">
      <c r="A210" s="114"/>
      <c r="B210" s="107">
        <v>1</v>
      </c>
      <c r="C210" s="10" t="s">
        <v>811</v>
      </c>
      <c r="D210" s="118" t="s">
        <v>39</v>
      </c>
      <c r="E210" s="164"/>
      <c r="F210" s="165"/>
      <c r="G210" s="11" t="s">
        <v>813</v>
      </c>
      <c r="H210" s="14">
        <v>48.27</v>
      </c>
      <c r="I210" s="109">
        <f t="shared" si="2"/>
        <v>48.27</v>
      </c>
      <c r="J210" s="115"/>
    </row>
    <row r="211" spans="1:10" ht="132">
      <c r="A211" s="114"/>
      <c r="B211" s="107">
        <v>1</v>
      </c>
      <c r="C211" s="10" t="s">
        <v>811</v>
      </c>
      <c r="D211" s="118" t="s">
        <v>40</v>
      </c>
      <c r="E211" s="164"/>
      <c r="F211" s="165"/>
      <c r="G211" s="11" t="s">
        <v>813</v>
      </c>
      <c r="H211" s="14">
        <v>48.27</v>
      </c>
      <c r="I211" s="109">
        <f t="shared" si="2"/>
        <v>48.27</v>
      </c>
      <c r="J211" s="115"/>
    </row>
    <row r="212" spans="1:10" ht="132">
      <c r="A212" s="114"/>
      <c r="B212" s="107">
        <v>1</v>
      </c>
      <c r="C212" s="10" t="s">
        <v>811</v>
      </c>
      <c r="D212" s="118" t="s">
        <v>41</v>
      </c>
      <c r="E212" s="164"/>
      <c r="F212" s="165"/>
      <c r="G212" s="11" t="s">
        <v>813</v>
      </c>
      <c r="H212" s="14">
        <v>57.37</v>
      </c>
      <c r="I212" s="109">
        <f t="shared" si="2"/>
        <v>57.37</v>
      </c>
      <c r="J212" s="115"/>
    </row>
    <row r="213" spans="1:10" ht="132">
      <c r="A213" s="114"/>
      <c r="B213" s="107">
        <v>1</v>
      </c>
      <c r="C213" s="10" t="s">
        <v>811</v>
      </c>
      <c r="D213" s="118" t="s">
        <v>42</v>
      </c>
      <c r="E213" s="164"/>
      <c r="F213" s="165"/>
      <c r="G213" s="11" t="s">
        <v>813</v>
      </c>
      <c r="H213" s="14">
        <v>57.37</v>
      </c>
      <c r="I213" s="109">
        <f t="shared" si="2"/>
        <v>57.37</v>
      </c>
      <c r="J213" s="115"/>
    </row>
    <row r="214" spans="1:10" ht="132">
      <c r="A214" s="114"/>
      <c r="B214" s="107">
        <v>2</v>
      </c>
      <c r="C214" s="10" t="s">
        <v>811</v>
      </c>
      <c r="D214" s="118" t="s">
        <v>47</v>
      </c>
      <c r="E214" s="164"/>
      <c r="F214" s="165"/>
      <c r="G214" s="11" t="s">
        <v>813</v>
      </c>
      <c r="H214" s="14">
        <v>22.39</v>
      </c>
      <c r="I214" s="109">
        <f t="shared" ref="I214:I226" si="3">H214*B214</f>
        <v>44.78</v>
      </c>
      <c r="J214" s="115"/>
    </row>
    <row r="215" spans="1:10" ht="132">
      <c r="A215" s="114"/>
      <c r="B215" s="107">
        <v>2</v>
      </c>
      <c r="C215" s="10" t="s">
        <v>811</v>
      </c>
      <c r="D215" s="118" t="s">
        <v>49</v>
      </c>
      <c r="E215" s="164"/>
      <c r="F215" s="165"/>
      <c r="G215" s="11" t="s">
        <v>813</v>
      </c>
      <c r="H215" s="14">
        <v>22.39</v>
      </c>
      <c r="I215" s="109">
        <f t="shared" si="3"/>
        <v>44.78</v>
      </c>
      <c r="J215" s="115"/>
    </row>
    <row r="216" spans="1:10" ht="180">
      <c r="A216" s="114"/>
      <c r="B216" s="107">
        <v>3</v>
      </c>
      <c r="C216" s="10" t="s">
        <v>814</v>
      </c>
      <c r="D216" s="118" t="s">
        <v>23</v>
      </c>
      <c r="E216" s="164"/>
      <c r="F216" s="165"/>
      <c r="G216" s="11" t="s">
        <v>865</v>
      </c>
      <c r="H216" s="14">
        <v>22.39</v>
      </c>
      <c r="I216" s="109">
        <f t="shared" si="3"/>
        <v>67.17</v>
      </c>
      <c r="J216" s="115"/>
    </row>
    <row r="217" spans="1:10" ht="180">
      <c r="A217" s="114"/>
      <c r="B217" s="107">
        <v>3</v>
      </c>
      <c r="C217" s="10" t="s">
        <v>814</v>
      </c>
      <c r="D217" s="118" t="s">
        <v>25</v>
      </c>
      <c r="E217" s="164"/>
      <c r="F217" s="165"/>
      <c r="G217" s="11" t="s">
        <v>865</v>
      </c>
      <c r="H217" s="14">
        <v>22.39</v>
      </c>
      <c r="I217" s="109">
        <f t="shared" si="3"/>
        <v>67.17</v>
      </c>
      <c r="J217" s="115"/>
    </row>
    <row r="218" spans="1:10" ht="180">
      <c r="A218" s="114"/>
      <c r="B218" s="107">
        <v>3</v>
      </c>
      <c r="C218" s="10" t="s">
        <v>814</v>
      </c>
      <c r="D218" s="118" t="s">
        <v>26</v>
      </c>
      <c r="E218" s="164"/>
      <c r="F218" s="165"/>
      <c r="G218" s="11" t="s">
        <v>865</v>
      </c>
      <c r="H218" s="14">
        <v>22.39</v>
      </c>
      <c r="I218" s="109">
        <f t="shared" si="3"/>
        <v>67.17</v>
      </c>
      <c r="J218" s="115"/>
    </row>
    <row r="219" spans="1:10" ht="180">
      <c r="A219" s="114"/>
      <c r="B219" s="107">
        <v>3</v>
      </c>
      <c r="C219" s="10" t="s">
        <v>814</v>
      </c>
      <c r="D219" s="118" t="s">
        <v>27</v>
      </c>
      <c r="E219" s="164"/>
      <c r="F219" s="165"/>
      <c r="G219" s="11" t="s">
        <v>865</v>
      </c>
      <c r="H219" s="14">
        <v>22.39</v>
      </c>
      <c r="I219" s="109">
        <f t="shared" si="3"/>
        <v>67.17</v>
      </c>
      <c r="J219" s="115"/>
    </row>
    <row r="220" spans="1:10" ht="180">
      <c r="A220" s="114"/>
      <c r="B220" s="107">
        <v>3</v>
      </c>
      <c r="C220" s="10" t="s">
        <v>814</v>
      </c>
      <c r="D220" s="118" t="s">
        <v>28</v>
      </c>
      <c r="E220" s="164"/>
      <c r="F220" s="165"/>
      <c r="G220" s="11" t="s">
        <v>865</v>
      </c>
      <c r="H220" s="14">
        <v>22.39</v>
      </c>
      <c r="I220" s="109">
        <f t="shared" si="3"/>
        <v>67.17</v>
      </c>
      <c r="J220" s="115"/>
    </row>
    <row r="221" spans="1:10" ht="180">
      <c r="A221" s="114"/>
      <c r="B221" s="107">
        <v>3</v>
      </c>
      <c r="C221" s="10" t="s">
        <v>814</v>
      </c>
      <c r="D221" s="118" t="s">
        <v>29</v>
      </c>
      <c r="E221" s="164"/>
      <c r="F221" s="165"/>
      <c r="G221" s="11" t="s">
        <v>865</v>
      </c>
      <c r="H221" s="14">
        <v>22.39</v>
      </c>
      <c r="I221" s="109">
        <f t="shared" si="3"/>
        <v>67.17</v>
      </c>
      <c r="J221" s="115"/>
    </row>
    <row r="222" spans="1:10" ht="180">
      <c r="A222" s="114"/>
      <c r="B222" s="107">
        <v>3</v>
      </c>
      <c r="C222" s="10" t="s">
        <v>814</v>
      </c>
      <c r="D222" s="118" t="s">
        <v>48</v>
      </c>
      <c r="E222" s="164"/>
      <c r="F222" s="165"/>
      <c r="G222" s="11" t="s">
        <v>865</v>
      </c>
      <c r="H222" s="14">
        <v>65.06</v>
      </c>
      <c r="I222" s="109">
        <f t="shared" si="3"/>
        <v>195.18</v>
      </c>
      <c r="J222" s="115"/>
    </row>
    <row r="223" spans="1:10" ht="180">
      <c r="A223" s="114"/>
      <c r="B223" s="107">
        <v>3</v>
      </c>
      <c r="C223" s="10" t="s">
        <v>814</v>
      </c>
      <c r="D223" s="118" t="s">
        <v>50</v>
      </c>
      <c r="E223" s="164"/>
      <c r="F223" s="165"/>
      <c r="G223" s="11" t="s">
        <v>865</v>
      </c>
      <c r="H223" s="14">
        <v>65.06</v>
      </c>
      <c r="I223" s="109">
        <f t="shared" si="3"/>
        <v>195.18</v>
      </c>
      <c r="J223" s="115"/>
    </row>
    <row r="224" spans="1:10" ht="180">
      <c r="A224" s="114"/>
      <c r="B224" s="107">
        <v>3</v>
      </c>
      <c r="C224" s="10" t="s">
        <v>814</v>
      </c>
      <c r="D224" s="118" t="s">
        <v>31</v>
      </c>
      <c r="E224" s="164"/>
      <c r="F224" s="165"/>
      <c r="G224" s="11" t="s">
        <v>865</v>
      </c>
      <c r="H224" s="14">
        <v>65.06</v>
      </c>
      <c r="I224" s="109">
        <f t="shared" si="3"/>
        <v>195.18</v>
      </c>
      <c r="J224" s="115"/>
    </row>
    <row r="225" spans="1:10" ht="108">
      <c r="A225" s="114"/>
      <c r="B225" s="107">
        <v>2</v>
      </c>
      <c r="C225" s="10" t="s">
        <v>815</v>
      </c>
      <c r="D225" s="118"/>
      <c r="E225" s="164"/>
      <c r="F225" s="165"/>
      <c r="G225" s="11" t="s">
        <v>816</v>
      </c>
      <c r="H225" s="14">
        <v>374.29</v>
      </c>
      <c r="I225" s="109">
        <f t="shared" si="3"/>
        <v>748.58</v>
      </c>
      <c r="J225" s="115"/>
    </row>
    <row r="226" spans="1:10" ht="108">
      <c r="A226" s="114"/>
      <c r="B226" s="108">
        <v>1</v>
      </c>
      <c r="C226" s="12" t="s">
        <v>817</v>
      </c>
      <c r="D226" s="119" t="s">
        <v>23</v>
      </c>
      <c r="E226" s="166"/>
      <c r="F226" s="167"/>
      <c r="G226" s="13" t="s">
        <v>818</v>
      </c>
      <c r="H226" s="15">
        <v>136.41999999999999</v>
      </c>
      <c r="I226" s="110">
        <f t="shared" si="3"/>
        <v>136.41999999999999</v>
      </c>
      <c r="J226" s="115"/>
    </row>
  </sheetData>
  <mergeCells count="209">
    <mergeCell ref="I10:I11"/>
    <mergeCell ref="I14:I15"/>
    <mergeCell ref="E20:F20"/>
    <mergeCell ref="E21:F21"/>
    <mergeCell ref="E22:F22"/>
    <mergeCell ref="E33:F33"/>
    <mergeCell ref="E24:F24"/>
    <mergeCell ref="E23:F23"/>
    <mergeCell ref="E30:F30"/>
    <mergeCell ref="E31:F31"/>
    <mergeCell ref="E32:F32"/>
    <mergeCell ref="E25:F25"/>
    <mergeCell ref="E26:F26"/>
    <mergeCell ref="E27:F27"/>
    <mergeCell ref="E28:F28"/>
    <mergeCell ref="E29:F29"/>
    <mergeCell ref="E39:F39"/>
    <mergeCell ref="E40:F40"/>
    <mergeCell ref="E41:F41"/>
    <mergeCell ref="E42:F42"/>
    <mergeCell ref="E43:F43"/>
    <mergeCell ref="E34:F34"/>
    <mergeCell ref="E35:F35"/>
    <mergeCell ref="E36:F36"/>
    <mergeCell ref="E37:F37"/>
    <mergeCell ref="E38:F38"/>
    <mergeCell ref="E49:F49"/>
    <mergeCell ref="E50:F50"/>
    <mergeCell ref="E51:F51"/>
    <mergeCell ref="E52:F52"/>
    <mergeCell ref="E53:F53"/>
    <mergeCell ref="E44:F44"/>
    <mergeCell ref="E45:F45"/>
    <mergeCell ref="E46:F46"/>
    <mergeCell ref="E47:F47"/>
    <mergeCell ref="E48:F48"/>
    <mergeCell ref="E59:F59"/>
    <mergeCell ref="E60:F60"/>
    <mergeCell ref="E61:F61"/>
    <mergeCell ref="E62:F62"/>
    <mergeCell ref="E63:F63"/>
    <mergeCell ref="E54:F54"/>
    <mergeCell ref="E55:F55"/>
    <mergeCell ref="E56:F56"/>
    <mergeCell ref="E57:F57"/>
    <mergeCell ref="E58:F58"/>
    <mergeCell ref="E69:F69"/>
    <mergeCell ref="E70:F70"/>
    <mergeCell ref="E71:F71"/>
    <mergeCell ref="E72:F72"/>
    <mergeCell ref="E73:F73"/>
    <mergeCell ref="E64:F64"/>
    <mergeCell ref="E65:F65"/>
    <mergeCell ref="E66:F66"/>
    <mergeCell ref="E67:F67"/>
    <mergeCell ref="E68:F68"/>
    <mergeCell ref="E79:F79"/>
    <mergeCell ref="E80:F80"/>
    <mergeCell ref="E81:F81"/>
    <mergeCell ref="E82:F82"/>
    <mergeCell ref="E83:F83"/>
    <mergeCell ref="E74:F74"/>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 ref="E129:F129"/>
    <mergeCell ref="E130:F130"/>
    <mergeCell ref="E131:F131"/>
    <mergeCell ref="E132:F132"/>
    <mergeCell ref="E133:F133"/>
    <mergeCell ref="E124:F124"/>
    <mergeCell ref="E125:F125"/>
    <mergeCell ref="E126:F126"/>
    <mergeCell ref="E127:F127"/>
    <mergeCell ref="E128:F128"/>
    <mergeCell ref="E139:F139"/>
    <mergeCell ref="E140:F140"/>
    <mergeCell ref="E141:F141"/>
    <mergeCell ref="E142:F142"/>
    <mergeCell ref="E143:F143"/>
    <mergeCell ref="E134:F134"/>
    <mergeCell ref="E135:F135"/>
    <mergeCell ref="E136:F136"/>
    <mergeCell ref="E137:F137"/>
    <mergeCell ref="E138:F138"/>
    <mergeCell ref="E149:F149"/>
    <mergeCell ref="E150:F150"/>
    <mergeCell ref="E151:F151"/>
    <mergeCell ref="E152:F152"/>
    <mergeCell ref="E153:F153"/>
    <mergeCell ref="E144:F144"/>
    <mergeCell ref="E145:F145"/>
    <mergeCell ref="E146:F146"/>
    <mergeCell ref="E147:F147"/>
    <mergeCell ref="E148:F148"/>
    <mergeCell ref="E159:F159"/>
    <mergeCell ref="E160:F160"/>
    <mergeCell ref="E161:F161"/>
    <mergeCell ref="E162:F162"/>
    <mergeCell ref="E163:F163"/>
    <mergeCell ref="E154:F154"/>
    <mergeCell ref="E155:F155"/>
    <mergeCell ref="E156:F156"/>
    <mergeCell ref="E157:F157"/>
    <mergeCell ref="E158:F158"/>
    <mergeCell ref="E169:F169"/>
    <mergeCell ref="E170:F170"/>
    <mergeCell ref="E171:F171"/>
    <mergeCell ref="E172:F172"/>
    <mergeCell ref="E173:F173"/>
    <mergeCell ref="E164:F164"/>
    <mergeCell ref="E165:F165"/>
    <mergeCell ref="E166:F166"/>
    <mergeCell ref="E167:F167"/>
    <mergeCell ref="E168:F168"/>
    <mergeCell ref="E179:F179"/>
    <mergeCell ref="E180:F180"/>
    <mergeCell ref="E181:F181"/>
    <mergeCell ref="E182:F182"/>
    <mergeCell ref="E183:F183"/>
    <mergeCell ref="E174:F174"/>
    <mergeCell ref="E175:F175"/>
    <mergeCell ref="E176:F176"/>
    <mergeCell ref="E177:F177"/>
    <mergeCell ref="E178:F178"/>
    <mergeCell ref="E189:F189"/>
    <mergeCell ref="E190:F190"/>
    <mergeCell ref="E191:F191"/>
    <mergeCell ref="E192:F192"/>
    <mergeCell ref="E193:F193"/>
    <mergeCell ref="E184:F184"/>
    <mergeCell ref="E185:F185"/>
    <mergeCell ref="E186:F186"/>
    <mergeCell ref="E187:F187"/>
    <mergeCell ref="E188:F188"/>
    <mergeCell ref="E199:F199"/>
    <mergeCell ref="E200:F200"/>
    <mergeCell ref="E201:F201"/>
    <mergeCell ref="E202:F202"/>
    <mergeCell ref="E203:F203"/>
    <mergeCell ref="E194:F194"/>
    <mergeCell ref="E195:F195"/>
    <mergeCell ref="E196:F196"/>
    <mergeCell ref="E197:F197"/>
    <mergeCell ref="E198:F198"/>
    <mergeCell ref="E209:F209"/>
    <mergeCell ref="E210:F210"/>
    <mergeCell ref="E211:F211"/>
    <mergeCell ref="E212:F212"/>
    <mergeCell ref="E213:F213"/>
    <mergeCell ref="E204:F204"/>
    <mergeCell ref="E205:F205"/>
    <mergeCell ref="E206:F206"/>
    <mergeCell ref="E207:F207"/>
    <mergeCell ref="E208:F208"/>
    <mergeCell ref="E224:F224"/>
    <mergeCell ref="E225:F225"/>
    <mergeCell ref="E226:F226"/>
    <mergeCell ref="E219:F219"/>
    <mergeCell ref="E220:F220"/>
    <mergeCell ref="E221:F221"/>
    <mergeCell ref="E222:F222"/>
    <mergeCell ref="E223:F223"/>
    <mergeCell ref="E214:F214"/>
    <mergeCell ref="E215:F215"/>
    <mergeCell ref="E216:F216"/>
    <mergeCell ref="E217:F217"/>
    <mergeCell ref="E218:F2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38"/>
  <sheetViews>
    <sheetView zoomScale="90" zoomScaleNormal="90" workbookViewId="0">
      <selection activeCell="D22" sqref="D22:D22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13886.940000000011</v>
      </c>
      <c r="O2" t="s">
        <v>182</v>
      </c>
    </row>
    <row r="3" spans="1:15" ht="12.75" customHeight="1">
      <c r="A3" s="114"/>
      <c r="B3" s="121" t="s">
        <v>135</v>
      </c>
      <c r="C3" s="120"/>
      <c r="D3" s="120"/>
      <c r="E3" s="120"/>
      <c r="F3" s="120"/>
      <c r="G3" s="120"/>
      <c r="H3" s="120"/>
      <c r="I3" s="120"/>
      <c r="J3" s="120"/>
      <c r="K3" s="120"/>
      <c r="L3" s="115"/>
      <c r="N3">
        <v>13886.940000000011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74">
        <f>IF(Invoice!J10&lt;&gt;"",Invoice!J10,"")</f>
        <v>50589</v>
      </c>
      <c r="L10" s="115"/>
    </row>
    <row r="11" spans="1:15" ht="12.75" customHeight="1">
      <c r="A11" s="114"/>
      <c r="B11" s="114" t="s">
        <v>713</v>
      </c>
      <c r="C11" s="120"/>
      <c r="D11" s="120"/>
      <c r="E11" s="120"/>
      <c r="F11" s="115"/>
      <c r="G11" s="116"/>
      <c r="H11" s="116" t="s">
        <v>715</v>
      </c>
      <c r="I11" s="120"/>
      <c r="J11" s="120"/>
      <c r="K11" s="175"/>
      <c r="L11" s="115"/>
    </row>
    <row r="12" spans="1:15" ht="12.75" customHeight="1">
      <c r="A12" s="114"/>
      <c r="B12" s="114" t="s">
        <v>714</v>
      </c>
      <c r="C12" s="120"/>
      <c r="D12" s="120"/>
      <c r="E12" s="120"/>
      <c r="F12" s="115"/>
      <c r="G12" s="116"/>
      <c r="H12" s="116" t="s">
        <v>716</v>
      </c>
      <c r="I12" s="120"/>
      <c r="J12" s="120"/>
      <c r="K12" s="120"/>
      <c r="L12" s="115"/>
    </row>
    <row r="13" spans="1:15" ht="12.75" customHeight="1">
      <c r="A13" s="114"/>
      <c r="B13" s="114" t="s">
        <v>152</v>
      </c>
      <c r="C13" s="120"/>
      <c r="D13" s="120"/>
      <c r="E13" s="120"/>
      <c r="F13" s="115"/>
      <c r="G13" s="116"/>
      <c r="H13" s="116" t="s">
        <v>152</v>
      </c>
      <c r="I13" s="120"/>
      <c r="J13" s="120"/>
      <c r="K13" s="99" t="s">
        <v>11</v>
      </c>
      <c r="L13" s="115"/>
    </row>
    <row r="14" spans="1:15" ht="15" customHeight="1">
      <c r="A14" s="114"/>
      <c r="B14" s="114"/>
      <c r="C14" s="120"/>
      <c r="D14" s="120"/>
      <c r="E14" s="120"/>
      <c r="F14" s="115"/>
      <c r="G14" s="116"/>
      <c r="H14" s="116" t="s">
        <v>6</v>
      </c>
      <c r="I14" s="120"/>
      <c r="J14" s="120"/>
      <c r="K14" s="176">
        <f>Invoice!J14</f>
        <v>45114</v>
      </c>
      <c r="L14" s="115"/>
    </row>
    <row r="15" spans="1:15" ht="15" customHeight="1">
      <c r="A15" s="114"/>
      <c r="B15" s="6" t="s">
        <v>6</v>
      </c>
      <c r="C15" s="7"/>
      <c r="D15" s="7"/>
      <c r="E15" s="7"/>
      <c r="F15" s="8"/>
      <c r="G15" s="116"/>
      <c r="H15" s="9"/>
      <c r="I15" s="120"/>
      <c r="J15" s="120"/>
      <c r="K15" s="177"/>
      <c r="L15" s="115"/>
    </row>
    <row r="16" spans="1:15" ht="15" customHeight="1">
      <c r="A16" s="114"/>
      <c r="B16" s="120"/>
      <c r="C16" s="120"/>
      <c r="D16" s="120"/>
      <c r="E16" s="120"/>
      <c r="F16" s="120"/>
      <c r="G16" s="120"/>
      <c r="H16" s="120"/>
      <c r="I16" s="123" t="s">
        <v>142</v>
      </c>
      <c r="J16" s="123" t="s">
        <v>142</v>
      </c>
      <c r="K16" s="129">
        <v>39220</v>
      </c>
      <c r="L16" s="115"/>
    </row>
    <row r="17" spans="1:12" ht="12.75" customHeight="1">
      <c r="A17" s="114"/>
      <c r="B17" s="120" t="s">
        <v>717</v>
      </c>
      <c r="C17" s="120"/>
      <c r="D17" s="120"/>
      <c r="E17" s="120"/>
      <c r="F17" s="120"/>
      <c r="G17" s="120"/>
      <c r="H17" s="120"/>
      <c r="I17" s="123" t="s">
        <v>143</v>
      </c>
      <c r="J17" s="123" t="s">
        <v>143</v>
      </c>
      <c r="K17" s="129" t="str">
        <f>IF(Invoice!J17&lt;&gt;"",Invoice!J17,"")</f>
        <v>Sura</v>
      </c>
      <c r="L17" s="115"/>
    </row>
    <row r="18" spans="1:12" ht="18" customHeight="1">
      <c r="A18" s="114"/>
      <c r="B18" s="120" t="s">
        <v>718</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78" t="s">
        <v>201</v>
      </c>
      <c r="G20" s="179"/>
      <c r="H20" s="100" t="s">
        <v>169</v>
      </c>
      <c r="I20" s="100" t="s">
        <v>202</v>
      </c>
      <c r="J20" s="100" t="s">
        <v>202</v>
      </c>
      <c r="K20" s="100" t="s">
        <v>21</v>
      </c>
      <c r="L20" s="115"/>
    </row>
    <row r="21" spans="1:12" ht="12.75" customHeight="1">
      <c r="A21" s="114"/>
      <c r="B21" s="105"/>
      <c r="C21" s="105"/>
      <c r="D21" s="105"/>
      <c r="E21" s="106"/>
      <c r="F21" s="180"/>
      <c r="G21" s="181"/>
      <c r="H21" s="105" t="s">
        <v>141</v>
      </c>
      <c r="I21" s="105"/>
      <c r="J21" s="105"/>
      <c r="K21" s="105"/>
      <c r="L21" s="115"/>
    </row>
    <row r="22" spans="1:12" ht="12.75" customHeight="1">
      <c r="A22" s="114"/>
      <c r="B22" s="107">
        <f>'Tax Invoice'!D18</f>
        <v>4</v>
      </c>
      <c r="C22" s="10" t="s">
        <v>719</v>
      </c>
      <c r="D22" s="10" t="s">
        <v>819</v>
      </c>
      <c r="E22" s="118" t="s">
        <v>23</v>
      </c>
      <c r="F22" s="164"/>
      <c r="G22" s="165"/>
      <c r="H22" s="11" t="s">
        <v>720</v>
      </c>
      <c r="I22" s="14">
        <f t="shared" ref="I22:I85" si="0">J22*$N$1</f>
        <v>21.34</v>
      </c>
      <c r="J22" s="14">
        <v>21.34</v>
      </c>
      <c r="K22" s="109">
        <f t="shared" ref="K22:K85" si="1">I22*B22</f>
        <v>85.36</v>
      </c>
      <c r="L22" s="115"/>
    </row>
    <row r="23" spans="1:12" ht="12.75" customHeight="1">
      <c r="A23" s="114"/>
      <c r="B23" s="107">
        <f>'Tax Invoice'!D19</f>
        <v>3</v>
      </c>
      <c r="C23" s="10" t="s">
        <v>719</v>
      </c>
      <c r="D23" s="10" t="s">
        <v>820</v>
      </c>
      <c r="E23" s="118" t="s">
        <v>25</v>
      </c>
      <c r="F23" s="164"/>
      <c r="G23" s="165"/>
      <c r="H23" s="11" t="s">
        <v>720</v>
      </c>
      <c r="I23" s="14">
        <f t="shared" si="0"/>
        <v>22.04</v>
      </c>
      <c r="J23" s="14">
        <v>22.04</v>
      </c>
      <c r="K23" s="109">
        <f t="shared" si="1"/>
        <v>66.12</v>
      </c>
      <c r="L23" s="115"/>
    </row>
    <row r="24" spans="1:12" ht="24" customHeight="1">
      <c r="A24" s="114"/>
      <c r="B24" s="107">
        <f>'Tax Invoice'!D20</f>
        <v>1</v>
      </c>
      <c r="C24" s="10" t="s">
        <v>721</v>
      </c>
      <c r="D24" s="10" t="s">
        <v>721</v>
      </c>
      <c r="E24" s="118" t="s">
        <v>26</v>
      </c>
      <c r="F24" s="164" t="s">
        <v>272</v>
      </c>
      <c r="G24" s="165"/>
      <c r="H24" s="11" t="s">
        <v>722</v>
      </c>
      <c r="I24" s="14">
        <f t="shared" si="0"/>
        <v>20.64</v>
      </c>
      <c r="J24" s="14">
        <v>20.64</v>
      </c>
      <c r="K24" s="109">
        <f t="shared" si="1"/>
        <v>20.64</v>
      </c>
      <c r="L24" s="115"/>
    </row>
    <row r="25" spans="1:12" ht="24" customHeight="1">
      <c r="A25" s="114"/>
      <c r="B25" s="107">
        <f>'Tax Invoice'!D21</f>
        <v>2</v>
      </c>
      <c r="C25" s="10" t="s">
        <v>721</v>
      </c>
      <c r="D25" s="10" t="s">
        <v>721</v>
      </c>
      <c r="E25" s="118" t="s">
        <v>28</v>
      </c>
      <c r="F25" s="164" t="s">
        <v>273</v>
      </c>
      <c r="G25" s="165"/>
      <c r="H25" s="11" t="s">
        <v>722</v>
      </c>
      <c r="I25" s="14">
        <f t="shared" si="0"/>
        <v>20.64</v>
      </c>
      <c r="J25" s="14">
        <v>20.64</v>
      </c>
      <c r="K25" s="109">
        <f t="shared" si="1"/>
        <v>41.28</v>
      </c>
      <c r="L25" s="115"/>
    </row>
    <row r="26" spans="1:12" ht="24" customHeight="1">
      <c r="A26" s="114"/>
      <c r="B26" s="107">
        <f>'Tax Invoice'!D22</f>
        <v>2</v>
      </c>
      <c r="C26" s="10" t="s">
        <v>721</v>
      </c>
      <c r="D26" s="10" t="s">
        <v>721</v>
      </c>
      <c r="E26" s="118" t="s">
        <v>28</v>
      </c>
      <c r="F26" s="164" t="s">
        <v>673</v>
      </c>
      <c r="G26" s="165"/>
      <c r="H26" s="11" t="s">
        <v>722</v>
      </c>
      <c r="I26" s="14">
        <f t="shared" si="0"/>
        <v>20.64</v>
      </c>
      <c r="J26" s="14">
        <v>20.64</v>
      </c>
      <c r="K26" s="109">
        <f t="shared" si="1"/>
        <v>41.28</v>
      </c>
      <c r="L26" s="115"/>
    </row>
    <row r="27" spans="1:12" ht="24" customHeight="1">
      <c r="A27" s="114"/>
      <c r="B27" s="107">
        <f>'Tax Invoice'!D23</f>
        <v>2</v>
      </c>
      <c r="C27" s="10" t="s">
        <v>721</v>
      </c>
      <c r="D27" s="10" t="s">
        <v>721</v>
      </c>
      <c r="E27" s="118" t="s">
        <v>28</v>
      </c>
      <c r="F27" s="164" t="s">
        <v>271</v>
      </c>
      <c r="G27" s="165"/>
      <c r="H27" s="11" t="s">
        <v>722</v>
      </c>
      <c r="I27" s="14">
        <f t="shared" si="0"/>
        <v>20.64</v>
      </c>
      <c r="J27" s="14">
        <v>20.64</v>
      </c>
      <c r="K27" s="109">
        <f t="shared" si="1"/>
        <v>41.28</v>
      </c>
      <c r="L27" s="115"/>
    </row>
    <row r="28" spans="1:12" ht="24" customHeight="1">
      <c r="A28" s="114"/>
      <c r="B28" s="107">
        <f>'Tax Invoice'!D24</f>
        <v>2</v>
      </c>
      <c r="C28" s="10" t="s">
        <v>721</v>
      </c>
      <c r="D28" s="10" t="s">
        <v>721</v>
      </c>
      <c r="E28" s="118" t="s">
        <v>28</v>
      </c>
      <c r="F28" s="164" t="s">
        <v>272</v>
      </c>
      <c r="G28" s="165"/>
      <c r="H28" s="11" t="s">
        <v>722</v>
      </c>
      <c r="I28" s="14">
        <f t="shared" si="0"/>
        <v>20.64</v>
      </c>
      <c r="J28" s="14">
        <v>20.64</v>
      </c>
      <c r="K28" s="109">
        <f t="shared" si="1"/>
        <v>41.28</v>
      </c>
      <c r="L28" s="115"/>
    </row>
    <row r="29" spans="1:12" ht="12.75" customHeight="1">
      <c r="A29" s="114"/>
      <c r="B29" s="107">
        <f>'Tax Invoice'!D25</f>
        <v>5</v>
      </c>
      <c r="C29" s="10" t="s">
        <v>723</v>
      </c>
      <c r="D29" s="10" t="s">
        <v>723</v>
      </c>
      <c r="E29" s="118" t="s">
        <v>26</v>
      </c>
      <c r="F29" s="164"/>
      <c r="G29" s="165"/>
      <c r="H29" s="11" t="s">
        <v>724</v>
      </c>
      <c r="I29" s="14">
        <f t="shared" si="0"/>
        <v>7.7</v>
      </c>
      <c r="J29" s="14">
        <v>7.7</v>
      </c>
      <c r="K29" s="109">
        <f t="shared" si="1"/>
        <v>38.5</v>
      </c>
      <c r="L29" s="115"/>
    </row>
    <row r="30" spans="1:12" ht="12.75" customHeight="1">
      <c r="A30" s="114"/>
      <c r="B30" s="107">
        <f>'Tax Invoice'!D26</f>
        <v>2</v>
      </c>
      <c r="C30" s="10" t="s">
        <v>723</v>
      </c>
      <c r="D30" s="10" t="s">
        <v>723</v>
      </c>
      <c r="E30" s="118" t="s">
        <v>27</v>
      </c>
      <c r="F30" s="164"/>
      <c r="G30" s="165"/>
      <c r="H30" s="11" t="s">
        <v>724</v>
      </c>
      <c r="I30" s="14">
        <f t="shared" si="0"/>
        <v>7.7</v>
      </c>
      <c r="J30" s="14">
        <v>7.7</v>
      </c>
      <c r="K30" s="109">
        <f t="shared" si="1"/>
        <v>15.4</v>
      </c>
      <c r="L30" s="115"/>
    </row>
    <row r="31" spans="1:12" ht="12.75" customHeight="1">
      <c r="A31" s="114"/>
      <c r="B31" s="107">
        <f>'Tax Invoice'!D27</f>
        <v>2</v>
      </c>
      <c r="C31" s="10" t="s">
        <v>723</v>
      </c>
      <c r="D31" s="10" t="s">
        <v>723</v>
      </c>
      <c r="E31" s="118" t="s">
        <v>28</v>
      </c>
      <c r="F31" s="164"/>
      <c r="G31" s="165"/>
      <c r="H31" s="11" t="s">
        <v>724</v>
      </c>
      <c r="I31" s="14">
        <f t="shared" si="0"/>
        <v>7.7</v>
      </c>
      <c r="J31" s="14">
        <v>7.7</v>
      </c>
      <c r="K31" s="109">
        <f t="shared" si="1"/>
        <v>15.4</v>
      </c>
      <c r="L31" s="115"/>
    </row>
    <row r="32" spans="1:12" ht="12.75" customHeight="1">
      <c r="A32" s="114"/>
      <c r="B32" s="107">
        <f>'Tax Invoice'!D28</f>
        <v>2</v>
      </c>
      <c r="C32" s="10" t="s">
        <v>723</v>
      </c>
      <c r="D32" s="10" t="s">
        <v>723</v>
      </c>
      <c r="E32" s="118" t="s">
        <v>29</v>
      </c>
      <c r="F32" s="164"/>
      <c r="G32" s="165"/>
      <c r="H32" s="11" t="s">
        <v>724</v>
      </c>
      <c r="I32" s="14">
        <f t="shared" si="0"/>
        <v>7.7</v>
      </c>
      <c r="J32" s="14">
        <v>7.7</v>
      </c>
      <c r="K32" s="109">
        <f t="shared" si="1"/>
        <v>15.4</v>
      </c>
      <c r="L32" s="115"/>
    </row>
    <row r="33" spans="1:12" ht="12.75" customHeight="1">
      <c r="A33" s="114"/>
      <c r="B33" s="107">
        <f>'Tax Invoice'!D29</f>
        <v>1</v>
      </c>
      <c r="C33" s="10" t="s">
        <v>723</v>
      </c>
      <c r="D33" s="10" t="s">
        <v>723</v>
      </c>
      <c r="E33" s="118" t="s">
        <v>31</v>
      </c>
      <c r="F33" s="164"/>
      <c r="G33" s="165"/>
      <c r="H33" s="11" t="s">
        <v>724</v>
      </c>
      <c r="I33" s="14">
        <f t="shared" si="0"/>
        <v>7.7</v>
      </c>
      <c r="J33" s="14">
        <v>7.7</v>
      </c>
      <c r="K33" s="109">
        <f t="shared" si="1"/>
        <v>7.7</v>
      </c>
      <c r="L33" s="115"/>
    </row>
    <row r="34" spans="1:12" ht="24" customHeight="1">
      <c r="A34" s="114"/>
      <c r="B34" s="107">
        <f>'Tax Invoice'!D30</f>
        <v>7</v>
      </c>
      <c r="C34" s="10" t="s">
        <v>725</v>
      </c>
      <c r="D34" s="10" t="s">
        <v>725</v>
      </c>
      <c r="E34" s="118" t="s">
        <v>484</v>
      </c>
      <c r="F34" s="164"/>
      <c r="G34" s="165"/>
      <c r="H34" s="11" t="s">
        <v>863</v>
      </c>
      <c r="I34" s="14">
        <f t="shared" si="0"/>
        <v>5.95</v>
      </c>
      <c r="J34" s="14">
        <v>5.95</v>
      </c>
      <c r="K34" s="109">
        <f t="shared" si="1"/>
        <v>41.65</v>
      </c>
      <c r="L34" s="115"/>
    </row>
    <row r="35" spans="1:12" ht="24" customHeight="1">
      <c r="A35" s="114"/>
      <c r="B35" s="107">
        <f>'Tax Invoice'!D31</f>
        <v>7</v>
      </c>
      <c r="C35" s="10" t="s">
        <v>725</v>
      </c>
      <c r="D35" s="10" t="s">
        <v>725</v>
      </c>
      <c r="E35" s="118" t="s">
        <v>726</v>
      </c>
      <c r="F35" s="164"/>
      <c r="G35" s="165"/>
      <c r="H35" s="11" t="s">
        <v>863</v>
      </c>
      <c r="I35" s="14">
        <f t="shared" si="0"/>
        <v>5.95</v>
      </c>
      <c r="J35" s="14">
        <v>5.95</v>
      </c>
      <c r="K35" s="109">
        <f t="shared" si="1"/>
        <v>41.65</v>
      </c>
      <c r="L35" s="115"/>
    </row>
    <row r="36" spans="1:12" ht="24" customHeight="1">
      <c r="A36" s="114"/>
      <c r="B36" s="107">
        <f>'Tax Invoice'!D32</f>
        <v>6</v>
      </c>
      <c r="C36" s="10" t="s">
        <v>725</v>
      </c>
      <c r="D36" s="10" t="s">
        <v>725</v>
      </c>
      <c r="E36" s="118" t="s">
        <v>727</v>
      </c>
      <c r="F36" s="164"/>
      <c r="G36" s="165"/>
      <c r="H36" s="11" t="s">
        <v>863</v>
      </c>
      <c r="I36" s="14">
        <f t="shared" si="0"/>
        <v>5.95</v>
      </c>
      <c r="J36" s="14">
        <v>5.95</v>
      </c>
      <c r="K36" s="109">
        <f t="shared" si="1"/>
        <v>35.700000000000003</v>
      </c>
      <c r="L36" s="115"/>
    </row>
    <row r="37" spans="1:12" ht="24" customHeight="1">
      <c r="A37" s="114"/>
      <c r="B37" s="107">
        <f>'Tax Invoice'!D33</f>
        <v>4</v>
      </c>
      <c r="C37" s="10" t="s">
        <v>725</v>
      </c>
      <c r="D37" s="10" t="s">
        <v>725</v>
      </c>
      <c r="E37" s="118" t="s">
        <v>728</v>
      </c>
      <c r="F37" s="164"/>
      <c r="G37" s="165"/>
      <c r="H37" s="11" t="s">
        <v>863</v>
      </c>
      <c r="I37" s="14">
        <f t="shared" si="0"/>
        <v>5.95</v>
      </c>
      <c r="J37" s="14">
        <v>5.95</v>
      </c>
      <c r="K37" s="109">
        <f t="shared" si="1"/>
        <v>23.8</v>
      </c>
      <c r="L37" s="115"/>
    </row>
    <row r="38" spans="1:12" ht="24" customHeight="1">
      <c r="A38" s="114"/>
      <c r="B38" s="107">
        <f>'Tax Invoice'!D34</f>
        <v>3</v>
      </c>
      <c r="C38" s="10" t="s">
        <v>725</v>
      </c>
      <c r="D38" s="10" t="s">
        <v>725</v>
      </c>
      <c r="E38" s="118" t="s">
        <v>729</v>
      </c>
      <c r="F38" s="164"/>
      <c r="G38" s="165"/>
      <c r="H38" s="11" t="s">
        <v>863</v>
      </c>
      <c r="I38" s="14">
        <f t="shared" si="0"/>
        <v>5.95</v>
      </c>
      <c r="J38" s="14">
        <v>5.95</v>
      </c>
      <c r="K38" s="109">
        <f t="shared" si="1"/>
        <v>17.850000000000001</v>
      </c>
      <c r="L38" s="115"/>
    </row>
    <row r="39" spans="1:12" ht="24" customHeight="1">
      <c r="A39" s="114"/>
      <c r="B39" s="107">
        <f>'Tax Invoice'!D35</f>
        <v>5</v>
      </c>
      <c r="C39" s="10" t="s">
        <v>725</v>
      </c>
      <c r="D39" s="10" t="s">
        <v>725</v>
      </c>
      <c r="E39" s="118" t="s">
        <v>730</v>
      </c>
      <c r="F39" s="164"/>
      <c r="G39" s="165"/>
      <c r="H39" s="11" t="s">
        <v>863</v>
      </c>
      <c r="I39" s="14">
        <f t="shared" si="0"/>
        <v>5.95</v>
      </c>
      <c r="J39" s="14">
        <v>5.95</v>
      </c>
      <c r="K39" s="109">
        <f t="shared" si="1"/>
        <v>29.75</v>
      </c>
      <c r="L39" s="115"/>
    </row>
    <row r="40" spans="1:12" ht="12.75" customHeight="1">
      <c r="A40" s="114"/>
      <c r="B40" s="107">
        <f>'Tax Invoice'!D36</f>
        <v>9</v>
      </c>
      <c r="C40" s="10" t="s">
        <v>30</v>
      </c>
      <c r="D40" s="10" t="s">
        <v>821</v>
      </c>
      <c r="E40" s="118" t="s">
        <v>34</v>
      </c>
      <c r="F40" s="164"/>
      <c r="G40" s="165"/>
      <c r="H40" s="11" t="s">
        <v>731</v>
      </c>
      <c r="I40" s="14">
        <f t="shared" si="0"/>
        <v>8.75</v>
      </c>
      <c r="J40" s="14">
        <v>8.75</v>
      </c>
      <c r="K40" s="109">
        <f t="shared" si="1"/>
        <v>78.75</v>
      </c>
      <c r="L40" s="115"/>
    </row>
    <row r="41" spans="1:12" ht="12.75" customHeight="1">
      <c r="A41" s="114"/>
      <c r="B41" s="107">
        <f>'Tax Invoice'!D37</f>
        <v>2</v>
      </c>
      <c r="C41" s="10" t="s">
        <v>30</v>
      </c>
      <c r="D41" s="10" t="s">
        <v>821</v>
      </c>
      <c r="E41" s="118" t="s">
        <v>35</v>
      </c>
      <c r="F41" s="164"/>
      <c r="G41" s="165"/>
      <c r="H41" s="11" t="s">
        <v>731</v>
      </c>
      <c r="I41" s="14">
        <f t="shared" si="0"/>
        <v>8.75</v>
      </c>
      <c r="J41" s="14">
        <v>8.75</v>
      </c>
      <c r="K41" s="109">
        <f t="shared" si="1"/>
        <v>17.5</v>
      </c>
      <c r="L41" s="115"/>
    </row>
    <row r="42" spans="1:12" ht="12.75" customHeight="1">
      <c r="A42" s="114"/>
      <c r="B42" s="107">
        <f>'Tax Invoice'!D38</f>
        <v>6</v>
      </c>
      <c r="C42" s="10" t="s">
        <v>30</v>
      </c>
      <c r="D42" s="10" t="s">
        <v>821</v>
      </c>
      <c r="E42" s="118" t="s">
        <v>37</v>
      </c>
      <c r="F42" s="164"/>
      <c r="G42" s="165"/>
      <c r="H42" s="11" t="s">
        <v>731</v>
      </c>
      <c r="I42" s="14">
        <f t="shared" si="0"/>
        <v>8.75</v>
      </c>
      <c r="J42" s="14">
        <v>8.75</v>
      </c>
      <c r="K42" s="109">
        <f t="shared" si="1"/>
        <v>52.5</v>
      </c>
      <c r="L42" s="115"/>
    </row>
    <row r="43" spans="1:12" ht="12.75" customHeight="1">
      <c r="A43" s="114"/>
      <c r="B43" s="107">
        <f>'Tax Invoice'!D39</f>
        <v>8</v>
      </c>
      <c r="C43" s="10" t="s">
        <v>30</v>
      </c>
      <c r="D43" s="10" t="s">
        <v>822</v>
      </c>
      <c r="E43" s="118" t="s">
        <v>732</v>
      </c>
      <c r="F43" s="164"/>
      <c r="G43" s="165"/>
      <c r="H43" s="11" t="s">
        <v>731</v>
      </c>
      <c r="I43" s="14">
        <f t="shared" si="0"/>
        <v>9.44</v>
      </c>
      <c r="J43" s="14">
        <v>9.44</v>
      </c>
      <c r="K43" s="109">
        <f t="shared" si="1"/>
        <v>75.52</v>
      </c>
      <c r="L43" s="115"/>
    </row>
    <row r="44" spans="1:12" ht="12.75" customHeight="1">
      <c r="A44" s="114"/>
      <c r="B44" s="107">
        <f>'Tax Invoice'!D40</f>
        <v>7</v>
      </c>
      <c r="C44" s="10" t="s">
        <v>30</v>
      </c>
      <c r="D44" s="10" t="s">
        <v>822</v>
      </c>
      <c r="E44" s="118" t="s">
        <v>38</v>
      </c>
      <c r="F44" s="164"/>
      <c r="G44" s="165"/>
      <c r="H44" s="11" t="s">
        <v>731</v>
      </c>
      <c r="I44" s="14">
        <f t="shared" si="0"/>
        <v>9.44</v>
      </c>
      <c r="J44" s="14">
        <v>9.44</v>
      </c>
      <c r="K44" s="109">
        <f t="shared" si="1"/>
        <v>66.08</v>
      </c>
      <c r="L44" s="115"/>
    </row>
    <row r="45" spans="1:12" ht="12.75" customHeight="1">
      <c r="A45" s="114"/>
      <c r="B45" s="107">
        <f>'Tax Invoice'!D41</f>
        <v>6</v>
      </c>
      <c r="C45" s="10" t="s">
        <v>30</v>
      </c>
      <c r="D45" s="10" t="s">
        <v>822</v>
      </c>
      <c r="E45" s="118" t="s">
        <v>39</v>
      </c>
      <c r="F45" s="164"/>
      <c r="G45" s="165"/>
      <c r="H45" s="11" t="s">
        <v>731</v>
      </c>
      <c r="I45" s="14">
        <f t="shared" si="0"/>
        <v>9.44</v>
      </c>
      <c r="J45" s="14">
        <v>9.44</v>
      </c>
      <c r="K45" s="109">
        <f t="shared" si="1"/>
        <v>56.64</v>
      </c>
      <c r="L45" s="115"/>
    </row>
    <row r="46" spans="1:12" ht="12.75" customHeight="1">
      <c r="A46" s="114"/>
      <c r="B46" s="107">
        <f>'Tax Invoice'!D42</f>
        <v>7</v>
      </c>
      <c r="C46" s="10" t="s">
        <v>30</v>
      </c>
      <c r="D46" s="10" t="s">
        <v>822</v>
      </c>
      <c r="E46" s="118" t="s">
        <v>40</v>
      </c>
      <c r="F46" s="164"/>
      <c r="G46" s="165"/>
      <c r="H46" s="11" t="s">
        <v>731</v>
      </c>
      <c r="I46" s="14">
        <f t="shared" si="0"/>
        <v>9.44</v>
      </c>
      <c r="J46" s="14">
        <v>9.44</v>
      </c>
      <c r="K46" s="109">
        <f t="shared" si="1"/>
        <v>66.08</v>
      </c>
      <c r="L46" s="115"/>
    </row>
    <row r="47" spans="1:12" ht="12.75" customHeight="1">
      <c r="A47" s="114"/>
      <c r="B47" s="107">
        <f>'Tax Invoice'!D43</f>
        <v>6</v>
      </c>
      <c r="C47" s="10" t="s">
        <v>30</v>
      </c>
      <c r="D47" s="10" t="s">
        <v>823</v>
      </c>
      <c r="E47" s="118" t="s">
        <v>41</v>
      </c>
      <c r="F47" s="164"/>
      <c r="G47" s="165"/>
      <c r="H47" s="11" t="s">
        <v>731</v>
      </c>
      <c r="I47" s="14">
        <f t="shared" si="0"/>
        <v>10.14</v>
      </c>
      <c r="J47" s="14">
        <v>10.14</v>
      </c>
      <c r="K47" s="109">
        <f t="shared" si="1"/>
        <v>60.84</v>
      </c>
      <c r="L47" s="115"/>
    </row>
    <row r="48" spans="1:12" ht="12.75" customHeight="1">
      <c r="A48" s="114"/>
      <c r="B48" s="107">
        <f>'Tax Invoice'!D44</f>
        <v>7</v>
      </c>
      <c r="C48" s="10" t="s">
        <v>30</v>
      </c>
      <c r="D48" s="10" t="s">
        <v>823</v>
      </c>
      <c r="E48" s="118" t="s">
        <v>42</v>
      </c>
      <c r="F48" s="164"/>
      <c r="G48" s="165"/>
      <c r="H48" s="11" t="s">
        <v>731</v>
      </c>
      <c r="I48" s="14">
        <f t="shared" si="0"/>
        <v>10.14</v>
      </c>
      <c r="J48" s="14">
        <v>10.14</v>
      </c>
      <c r="K48" s="109">
        <f t="shared" si="1"/>
        <v>70.98</v>
      </c>
      <c r="L48" s="115"/>
    </row>
    <row r="49" spans="1:12" ht="24" customHeight="1">
      <c r="A49" s="114"/>
      <c r="B49" s="107">
        <f>'Tax Invoice'!D45</f>
        <v>1</v>
      </c>
      <c r="C49" s="10" t="s">
        <v>733</v>
      </c>
      <c r="D49" s="10" t="s">
        <v>824</v>
      </c>
      <c r="E49" s="118" t="s">
        <v>35</v>
      </c>
      <c r="F49" s="164"/>
      <c r="G49" s="165"/>
      <c r="H49" s="11" t="s">
        <v>734</v>
      </c>
      <c r="I49" s="14">
        <f t="shared" si="0"/>
        <v>8.75</v>
      </c>
      <c r="J49" s="14">
        <v>8.75</v>
      </c>
      <c r="K49" s="109">
        <f t="shared" si="1"/>
        <v>8.75</v>
      </c>
      <c r="L49" s="115"/>
    </row>
    <row r="50" spans="1:12" ht="24" customHeight="1">
      <c r="A50" s="114"/>
      <c r="B50" s="107">
        <f>'Tax Invoice'!D46</f>
        <v>3</v>
      </c>
      <c r="C50" s="10" t="s">
        <v>733</v>
      </c>
      <c r="D50" s="10" t="s">
        <v>825</v>
      </c>
      <c r="E50" s="118" t="s">
        <v>732</v>
      </c>
      <c r="F50" s="164"/>
      <c r="G50" s="165"/>
      <c r="H50" s="11" t="s">
        <v>734</v>
      </c>
      <c r="I50" s="14">
        <f t="shared" si="0"/>
        <v>9.44</v>
      </c>
      <c r="J50" s="14">
        <v>9.44</v>
      </c>
      <c r="K50" s="109">
        <f t="shared" si="1"/>
        <v>28.32</v>
      </c>
      <c r="L50" s="115"/>
    </row>
    <row r="51" spans="1:12" ht="24" customHeight="1">
      <c r="A51" s="114"/>
      <c r="B51" s="107">
        <f>'Tax Invoice'!D47</f>
        <v>2</v>
      </c>
      <c r="C51" s="10" t="s">
        <v>733</v>
      </c>
      <c r="D51" s="10" t="s">
        <v>825</v>
      </c>
      <c r="E51" s="118" t="s">
        <v>38</v>
      </c>
      <c r="F51" s="164"/>
      <c r="G51" s="165"/>
      <c r="H51" s="11" t="s">
        <v>734</v>
      </c>
      <c r="I51" s="14">
        <f t="shared" si="0"/>
        <v>9.44</v>
      </c>
      <c r="J51" s="14">
        <v>9.44</v>
      </c>
      <c r="K51" s="109">
        <f t="shared" si="1"/>
        <v>18.88</v>
      </c>
      <c r="L51" s="115"/>
    </row>
    <row r="52" spans="1:12" ht="24" customHeight="1">
      <c r="A52" s="114"/>
      <c r="B52" s="107">
        <f>'Tax Invoice'!D48</f>
        <v>2</v>
      </c>
      <c r="C52" s="10" t="s">
        <v>733</v>
      </c>
      <c r="D52" s="10" t="s">
        <v>825</v>
      </c>
      <c r="E52" s="118" t="s">
        <v>40</v>
      </c>
      <c r="F52" s="164"/>
      <c r="G52" s="165"/>
      <c r="H52" s="11" t="s">
        <v>734</v>
      </c>
      <c r="I52" s="14">
        <f t="shared" si="0"/>
        <v>9.44</v>
      </c>
      <c r="J52" s="14">
        <v>9.44</v>
      </c>
      <c r="K52" s="109">
        <f t="shared" si="1"/>
        <v>18.88</v>
      </c>
      <c r="L52" s="115"/>
    </row>
    <row r="53" spans="1:12" ht="24" customHeight="1">
      <c r="A53" s="114"/>
      <c r="B53" s="107">
        <f>'Tax Invoice'!D49</f>
        <v>4</v>
      </c>
      <c r="C53" s="10" t="s">
        <v>733</v>
      </c>
      <c r="D53" s="10" t="s">
        <v>826</v>
      </c>
      <c r="E53" s="118" t="s">
        <v>42</v>
      </c>
      <c r="F53" s="164"/>
      <c r="G53" s="165"/>
      <c r="H53" s="11" t="s">
        <v>734</v>
      </c>
      <c r="I53" s="14">
        <f t="shared" si="0"/>
        <v>10.14</v>
      </c>
      <c r="J53" s="14">
        <v>10.14</v>
      </c>
      <c r="K53" s="109">
        <f t="shared" si="1"/>
        <v>40.56</v>
      </c>
      <c r="L53" s="115"/>
    </row>
    <row r="54" spans="1:12" ht="24" customHeight="1">
      <c r="A54" s="114"/>
      <c r="B54" s="107">
        <f>'Tax Invoice'!D50</f>
        <v>4</v>
      </c>
      <c r="C54" s="10" t="s">
        <v>100</v>
      </c>
      <c r="D54" s="10" t="s">
        <v>100</v>
      </c>
      <c r="E54" s="118" t="s">
        <v>735</v>
      </c>
      <c r="F54" s="164" t="s">
        <v>107</v>
      </c>
      <c r="G54" s="165"/>
      <c r="H54" s="11" t="s">
        <v>736</v>
      </c>
      <c r="I54" s="14">
        <f t="shared" si="0"/>
        <v>34.630000000000003</v>
      </c>
      <c r="J54" s="14">
        <v>34.630000000000003</v>
      </c>
      <c r="K54" s="109">
        <f t="shared" si="1"/>
        <v>138.52000000000001</v>
      </c>
      <c r="L54" s="115"/>
    </row>
    <row r="55" spans="1:12" ht="24" customHeight="1">
      <c r="A55" s="114"/>
      <c r="B55" s="107">
        <f>'Tax Invoice'!D51</f>
        <v>2</v>
      </c>
      <c r="C55" s="10" t="s">
        <v>100</v>
      </c>
      <c r="D55" s="10" t="s">
        <v>100</v>
      </c>
      <c r="E55" s="118" t="s">
        <v>735</v>
      </c>
      <c r="F55" s="164" t="s">
        <v>210</v>
      </c>
      <c r="G55" s="165"/>
      <c r="H55" s="11" t="s">
        <v>736</v>
      </c>
      <c r="I55" s="14">
        <f t="shared" si="0"/>
        <v>34.630000000000003</v>
      </c>
      <c r="J55" s="14">
        <v>34.630000000000003</v>
      </c>
      <c r="K55" s="109">
        <f t="shared" si="1"/>
        <v>69.260000000000005</v>
      </c>
      <c r="L55" s="115"/>
    </row>
    <row r="56" spans="1:12" ht="24" customHeight="1">
      <c r="A56" s="114"/>
      <c r="B56" s="107">
        <f>'Tax Invoice'!D52</f>
        <v>4</v>
      </c>
      <c r="C56" s="10" t="s">
        <v>100</v>
      </c>
      <c r="D56" s="10" t="s">
        <v>100</v>
      </c>
      <c r="E56" s="118" t="s">
        <v>735</v>
      </c>
      <c r="F56" s="164" t="s">
        <v>212</v>
      </c>
      <c r="G56" s="165"/>
      <c r="H56" s="11" t="s">
        <v>736</v>
      </c>
      <c r="I56" s="14">
        <f t="shared" si="0"/>
        <v>34.630000000000003</v>
      </c>
      <c r="J56" s="14">
        <v>34.630000000000003</v>
      </c>
      <c r="K56" s="109">
        <f t="shared" si="1"/>
        <v>138.52000000000001</v>
      </c>
      <c r="L56" s="115"/>
    </row>
    <row r="57" spans="1:12" ht="24" customHeight="1">
      <c r="A57" s="114"/>
      <c r="B57" s="107">
        <f>'Tax Invoice'!D53</f>
        <v>2</v>
      </c>
      <c r="C57" s="10" t="s">
        <v>100</v>
      </c>
      <c r="D57" s="10" t="s">
        <v>100</v>
      </c>
      <c r="E57" s="118" t="s">
        <v>735</v>
      </c>
      <c r="F57" s="164" t="s">
        <v>213</v>
      </c>
      <c r="G57" s="165"/>
      <c r="H57" s="11" t="s">
        <v>736</v>
      </c>
      <c r="I57" s="14">
        <f t="shared" si="0"/>
        <v>34.630000000000003</v>
      </c>
      <c r="J57" s="14">
        <v>34.630000000000003</v>
      </c>
      <c r="K57" s="109">
        <f t="shared" si="1"/>
        <v>69.260000000000005</v>
      </c>
      <c r="L57" s="115"/>
    </row>
    <row r="58" spans="1:12" ht="24" customHeight="1">
      <c r="A58" s="114"/>
      <c r="B58" s="107">
        <f>'Tax Invoice'!D54</f>
        <v>1</v>
      </c>
      <c r="C58" s="10" t="s">
        <v>100</v>
      </c>
      <c r="D58" s="10" t="s">
        <v>100</v>
      </c>
      <c r="E58" s="118" t="s">
        <v>737</v>
      </c>
      <c r="F58" s="164" t="s">
        <v>210</v>
      </c>
      <c r="G58" s="165"/>
      <c r="H58" s="11" t="s">
        <v>736</v>
      </c>
      <c r="I58" s="14">
        <f t="shared" si="0"/>
        <v>34.630000000000003</v>
      </c>
      <c r="J58" s="14">
        <v>34.630000000000003</v>
      </c>
      <c r="K58" s="109">
        <f t="shared" si="1"/>
        <v>34.630000000000003</v>
      </c>
      <c r="L58" s="115"/>
    </row>
    <row r="59" spans="1:12" ht="24" customHeight="1">
      <c r="A59" s="114"/>
      <c r="B59" s="107">
        <f>'Tax Invoice'!D55</f>
        <v>4</v>
      </c>
      <c r="C59" s="10" t="s">
        <v>100</v>
      </c>
      <c r="D59" s="10" t="s">
        <v>100</v>
      </c>
      <c r="E59" s="118" t="s">
        <v>737</v>
      </c>
      <c r="F59" s="164" t="s">
        <v>212</v>
      </c>
      <c r="G59" s="165"/>
      <c r="H59" s="11" t="s">
        <v>736</v>
      </c>
      <c r="I59" s="14">
        <f t="shared" si="0"/>
        <v>34.630000000000003</v>
      </c>
      <c r="J59" s="14">
        <v>34.630000000000003</v>
      </c>
      <c r="K59" s="109">
        <f t="shared" si="1"/>
        <v>138.52000000000001</v>
      </c>
      <c r="L59" s="115"/>
    </row>
    <row r="60" spans="1:12" ht="24" customHeight="1">
      <c r="A60" s="114"/>
      <c r="B60" s="107">
        <f>'Tax Invoice'!D56</f>
        <v>3</v>
      </c>
      <c r="C60" s="10" t="s">
        <v>100</v>
      </c>
      <c r="D60" s="10" t="s">
        <v>100</v>
      </c>
      <c r="E60" s="118" t="s">
        <v>737</v>
      </c>
      <c r="F60" s="164" t="s">
        <v>213</v>
      </c>
      <c r="G60" s="165"/>
      <c r="H60" s="11" t="s">
        <v>736</v>
      </c>
      <c r="I60" s="14">
        <f t="shared" si="0"/>
        <v>34.630000000000003</v>
      </c>
      <c r="J60" s="14">
        <v>34.630000000000003</v>
      </c>
      <c r="K60" s="109">
        <f t="shared" si="1"/>
        <v>103.89000000000001</v>
      </c>
      <c r="L60" s="115"/>
    </row>
    <row r="61" spans="1:12" ht="24" customHeight="1">
      <c r="A61" s="114"/>
      <c r="B61" s="107">
        <f>'Tax Invoice'!D57</f>
        <v>3</v>
      </c>
      <c r="C61" s="10" t="s">
        <v>100</v>
      </c>
      <c r="D61" s="10" t="s">
        <v>100</v>
      </c>
      <c r="E61" s="118" t="s">
        <v>738</v>
      </c>
      <c r="F61" s="164" t="s">
        <v>107</v>
      </c>
      <c r="G61" s="165"/>
      <c r="H61" s="11" t="s">
        <v>736</v>
      </c>
      <c r="I61" s="14">
        <f t="shared" si="0"/>
        <v>34.630000000000003</v>
      </c>
      <c r="J61" s="14">
        <v>34.630000000000003</v>
      </c>
      <c r="K61" s="109">
        <f t="shared" si="1"/>
        <v>103.89000000000001</v>
      </c>
      <c r="L61" s="115"/>
    </row>
    <row r="62" spans="1:12" ht="24" customHeight="1">
      <c r="A62" s="114"/>
      <c r="B62" s="107">
        <f>'Tax Invoice'!D58</f>
        <v>4</v>
      </c>
      <c r="C62" s="10" t="s">
        <v>100</v>
      </c>
      <c r="D62" s="10" t="s">
        <v>100</v>
      </c>
      <c r="E62" s="118" t="s">
        <v>738</v>
      </c>
      <c r="F62" s="164" t="s">
        <v>210</v>
      </c>
      <c r="G62" s="165"/>
      <c r="H62" s="11" t="s">
        <v>736</v>
      </c>
      <c r="I62" s="14">
        <f t="shared" si="0"/>
        <v>34.630000000000003</v>
      </c>
      <c r="J62" s="14">
        <v>34.630000000000003</v>
      </c>
      <c r="K62" s="109">
        <f t="shared" si="1"/>
        <v>138.52000000000001</v>
      </c>
      <c r="L62" s="115"/>
    </row>
    <row r="63" spans="1:12" ht="24" customHeight="1">
      <c r="A63" s="114"/>
      <c r="B63" s="107">
        <f>'Tax Invoice'!D59</f>
        <v>4</v>
      </c>
      <c r="C63" s="10" t="s">
        <v>100</v>
      </c>
      <c r="D63" s="10" t="s">
        <v>100</v>
      </c>
      <c r="E63" s="118" t="s">
        <v>738</v>
      </c>
      <c r="F63" s="164" t="s">
        <v>212</v>
      </c>
      <c r="G63" s="165"/>
      <c r="H63" s="11" t="s">
        <v>736</v>
      </c>
      <c r="I63" s="14">
        <f t="shared" si="0"/>
        <v>34.630000000000003</v>
      </c>
      <c r="J63" s="14">
        <v>34.630000000000003</v>
      </c>
      <c r="K63" s="109">
        <f t="shared" si="1"/>
        <v>138.52000000000001</v>
      </c>
      <c r="L63" s="115"/>
    </row>
    <row r="64" spans="1:12" ht="24" customHeight="1">
      <c r="A64" s="114"/>
      <c r="B64" s="107">
        <f>'Tax Invoice'!D60</f>
        <v>3</v>
      </c>
      <c r="C64" s="10" t="s">
        <v>100</v>
      </c>
      <c r="D64" s="10" t="s">
        <v>100</v>
      </c>
      <c r="E64" s="118" t="s">
        <v>738</v>
      </c>
      <c r="F64" s="164" t="s">
        <v>213</v>
      </c>
      <c r="G64" s="165"/>
      <c r="H64" s="11" t="s">
        <v>736</v>
      </c>
      <c r="I64" s="14">
        <f t="shared" si="0"/>
        <v>34.630000000000003</v>
      </c>
      <c r="J64" s="14">
        <v>34.630000000000003</v>
      </c>
      <c r="K64" s="109">
        <f t="shared" si="1"/>
        <v>103.89000000000001</v>
      </c>
      <c r="L64" s="115"/>
    </row>
    <row r="65" spans="1:12" ht="12.75" customHeight="1">
      <c r="A65" s="114"/>
      <c r="B65" s="107">
        <f>'Tax Invoice'!D61</f>
        <v>5</v>
      </c>
      <c r="C65" s="10" t="s">
        <v>22</v>
      </c>
      <c r="D65" s="10" t="s">
        <v>22</v>
      </c>
      <c r="E65" s="118" t="s">
        <v>26</v>
      </c>
      <c r="F65" s="164"/>
      <c r="G65" s="165"/>
      <c r="H65" s="11" t="s">
        <v>739</v>
      </c>
      <c r="I65" s="14">
        <f t="shared" si="0"/>
        <v>6.65</v>
      </c>
      <c r="J65" s="14">
        <v>6.65</v>
      </c>
      <c r="K65" s="109">
        <f t="shared" si="1"/>
        <v>33.25</v>
      </c>
      <c r="L65" s="115"/>
    </row>
    <row r="66" spans="1:12" ht="12.75" customHeight="1">
      <c r="A66" s="114"/>
      <c r="B66" s="107">
        <f>'Tax Invoice'!D62</f>
        <v>9</v>
      </c>
      <c r="C66" s="10" t="s">
        <v>22</v>
      </c>
      <c r="D66" s="10" t="s">
        <v>22</v>
      </c>
      <c r="E66" s="118" t="s">
        <v>27</v>
      </c>
      <c r="F66" s="164"/>
      <c r="G66" s="165"/>
      <c r="H66" s="11" t="s">
        <v>739</v>
      </c>
      <c r="I66" s="14">
        <f t="shared" si="0"/>
        <v>6.65</v>
      </c>
      <c r="J66" s="14">
        <v>6.65</v>
      </c>
      <c r="K66" s="109">
        <f t="shared" si="1"/>
        <v>59.85</v>
      </c>
      <c r="L66" s="115"/>
    </row>
    <row r="67" spans="1:12" ht="12.75" customHeight="1">
      <c r="A67" s="114"/>
      <c r="B67" s="107">
        <f>'Tax Invoice'!D63</f>
        <v>5</v>
      </c>
      <c r="C67" s="10" t="s">
        <v>22</v>
      </c>
      <c r="D67" s="10" t="s">
        <v>22</v>
      </c>
      <c r="E67" s="118" t="s">
        <v>28</v>
      </c>
      <c r="F67" s="164"/>
      <c r="G67" s="165"/>
      <c r="H67" s="11" t="s">
        <v>739</v>
      </c>
      <c r="I67" s="14">
        <f t="shared" si="0"/>
        <v>6.65</v>
      </c>
      <c r="J67" s="14">
        <v>6.65</v>
      </c>
      <c r="K67" s="109">
        <f t="shared" si="1"/>
        <v>33.25</v>
      </c>
      <c r="L67" s="115"/>
    </row>
    <row r="68" spans="1:12" ht="12.75" customHeight="1">
      <c r="A68" s="114"/>
      <c r="B68" s="107">
        <f>'Tax Invoice'!D64</f>
        <v>4</v>
      </c>
      <c r="C68" s="10" t="s">
        <v>22</v>
      </c>
      <c r="D68" s="10" t="s">
        <v>22</v>
      </c>
      <c r="E68" s="118" t="s">
        <v>29</v>
      </c>
      <c r="F68" s="164"/>
      <c r="G68" s="165"/>
      <c r="H68" s="11" t="s">
        <v>739</v>
      </c>
      <c r="I68" s="14">
        <f t="shared" si="0"/>
        <v>6.65</v>
      </c>
      <c r="J68" s="14">
        <v>6.65</v>
      </c>
      <c r="K68" s="109">
        <f t="shared" si="1"/>
        <v>26.6</v>
      </c>
      <c r="L68" s="115"/>
    </row>
    <row r="69" spans="1:12" ht="12.75" customHeight="1">
      <c r="A69" s="114"/>
      <c r="B69" s="107">
        <f>'Tax Invoice'!D65</f>
        <v>11</v>
      </c>
      <c r="C69" s="10" t="s">
        <v>43</v>
      </c>
      <c r="D69" s="10" t="s">
        <v>43</v>
      </c>
      <c r="E69" s="118" t="s">
        <v>25</v>
      </c>
      <c r="F69" s="164"/>
      <c r="G69" s="165"/>
      <c r="H69" s="11" t="s">
        <v>740</v>
      </c>
      <c r="I69" s="14">
        <f t="shared" si="0"/>
        <v>6.65</v>
      </c>
      <c r="J69" s="14">
        <v>6.65</v>
      </c>
      <c r="K69" s="109">
        <f t="shared" si="1"/>
        <v>73.150000000000006</v>
      </c>
      <c r="L69" s="115"/>
    </row>
    <row r="70" spans="1:12" ht="12.75" customHeight="1">
      <c r="A70" s="114"/>
      <c r="B70" s="107">
        <f>'Tax Invoice'!D66</f>
        <v>23</v>
      </c>
      <c r="C70" s="10" t="s">
        <v>43</v>
      </c>
      <c r="D70" s="10" t="s">
        <v>43</v>
      </c>
      <c r="E70" s="118" t="s">
        <v>26</v>
      </c>
      <c r="F70" s="164"/>
      <c r="G70" s="165"/>
      <c r="H70" s="11" t="s">
        <v>740</v>
      </c>
      <c r="I70" s="14">
        <f t="shared" si="0"/>
        <v>6.65</v>
      </c>
      <c r="J70" s="14">
        <v>6.65</v>
      </c>
      <c r="K70" s="109">
        <f t="shared" si="1"/>
        <v>152.95000000000002</v>
      </c>
      <c r="L70" s="115"/>
    </row>
    <row r="71" spans="1:12" ht="12.75" customHeight="1">
      <c r="A71" s="114"/>
      <c r="B71" s="107">
        <f>'Tax Invoice'!D67</f>
        <v>12</v>
      </c>
      <c r="C71" s="10" t="s">
        <v>43</v>
      </c>
      <c r="D71" s="10" t="s">
        <v>43</v>
      </c>
      <c r="E71" s="118" t="s">
        <v>27</v>
      </c>
      <c r="F71" s="164"/>
      <c r="G71" s="165"/>
      <c r="H71" s="11" t="s">
        <v>740</v>
      </c>
      <c r="I71" s="14">
        <f t="shared" si="0"/>
        <v>6.65</v>
      </c>
      <c r="J71" s="14">
        <v>6.65</v>
      </c>
      <c r="K71" s="109">
        <f t="shared" si="1"/>
        <v>79.800000000000011</v>
      </c>
      <c r="L71" s="115"/>
    </row>
    <row r="72" spans="1:12" ht="12.75" customHeight="1">
      <c r="A72" s="114"/>
      <c r="B72" s="107">
        <f>'Tax Invoice'!D68</f>
        <v>8</v>
      </c>
      <c r="C72" s="10" t="s">
        <v>43</v>
      </c>
      <c r="D72" s="10" t="s">
        <v>43</v>
      </c>
      <c r="E72" s="118" t="s">
        <v>28</v>
      </c>
      <c r="F72" s="164"/>
      <c r="G72" s="165"/>
      <c r="H72" s="11" t="s">
        <v>740</v>
      </c>
      <c r="I72" s="14">
        <f t="shared" si="0"/>
        <v>6.65</v>
      </c>
      <c r="J72" s="14">
        <v>6.65</v>
      </c>
      <c r="K72" s="109">
        <f t="shared" si="1"/>
        <v>53.2</v>
      </c>
      <c r="L72" s="115"/>
    </row>
    <row r="73" spans="1:12" ht="12.75" customHeight="1">
      <c r="A73" s="114"/>
      <c r="B73" s="107">
        <f>'Tax Invoice'!D69</f>
        <v>6</v>
      </c>
      <c r="C73" s="10" t="s">
        <v>43</v>
      </c>
      <c r="D73" s="10" t="s">
        <v>43</v>
      </c>
      <c r="E73" s="118" t="s">
        <v>29</v>
      </c>
      <c r="F73" s="164"/>
      <c r="G73" s="165"/>
      <c r="H73" s="11" t="s">
        <v>740</v>
      </c>
      <c r="I73" s="14">
        <f t="shared" si="0"/>
        <v>6.65</v>
      </c>
      <c r="J73" s="14">
        <v>6.65</v>
      </c>
      <c r="K73" s="109">
        <f t="shared" si="1"/>
        <v>39.900000000000006</v>
      </c>
      <c r="L73" s="115"/>
    </row>
    <row r="74" spans="1:12" ht="12.75" customHeight="1">
      <c r="A74" s="114"/>
      <c r="B74" s="107">
        <f>'Tax Invoice'!D70</f>
        <v>1</v>
      </c>
      <c r="C74" s="10" t="s">
        <v>43</v>
      </c>
      <c r="D74" s="10" t="s">
        <v>43</v>
      </c>
      <c r="E74" s="118" t="s">
        <v>48</v>
      </c>
      <c r="F74" s="164"/>
      <c r="G74" s="165"/>
      <c r="H74" s="11" t="s">
        <v>740</v>
      </c>
      <c r="I74" s="14">
        <f t="shared" si="0"/>
        <v>6.65</v>
      </c>
      <c r="J74" s="14">
        <v>6.65</v>
      </c>
      <c r="K74" s="109">
        <f t="shared" si="1"/>
        <v>6.65</v>
      </c>
      <c r="L74" s="115"/>
    </row>
    <row r="75" spans="1:12" ht="12.75" customHeight="1">
      <c r="A75" s="114"/>
      <c r="B75" s="107">
        <f>'Tax Invoice'!D71</f>
        <v>10</v>
      </c>
      <c r="C75" s="10" t="s">
        <v>43</v>
      </c>
      <c r="D75" s="10" t="s">
        <v>43</v>
      </c>
      <c r="E75" s="118" t="s">
        <v>50</v>
      </c>
      <c r="F75" s="164"/>
      <c r="G75" s="165"/>
      <c r="H75" s="11" t="s">
        <v>740</v>
      </c>
      <c r="I75" s="14">
        <f t="shared" si="0"/>
        <v>6.65</v>
      </c>
      <c r="J75" s="14">
        <v>6.65</v>
      </c>
      <c r="K75" s="109">
        <f t="shared" si="1"/>
        <v>66.5</v>
      </c>
      <c r="L75" s="115"/>
    </row>
    <row r="76" spans="1:12" ht="12.75" customHeight="1">
      <c r="A76" s="114"/>
      <c r="B76" s="107">
        <f>'Tax Invoice'!D72</f>
        <v>15</v>
      </c>
      <c r="C76" s="10" t="s">
        <v>43</v>
      </c>
      <c r="D76" s="10" t="s">
        <v>43</v>
      </c>
      <c r="E76" s="118" t="s">
        <v>51</v>
      </c>
      <c r="F76" s="164"/>
      <c r="G76" s="165"/>
      <c r="H76" s="11" t="s">
        <v>740</v>
      </c>
      <c r="I76" s="14">
        <f t="shared" si="0"/>
        <v>6.65</v>
      </c>
      <c r="J76" s="14">
        <v>6.65</v>
      </c>
      <c r="K76" s="109">
        <f t="shared" si="1"/>
        <v>99.75</v>
      </c>
      <c r="L76" s="115"/>
    </row>
    <row r="77" spans="1:12" ht="12.75" customHeight="1">
      <c r="A77" s="114"/>
      <c r="B77" s="107">
        <f>'Tax Invoice'!D73</f>
        <v>4</v>
      </c>
      <c r="C77" s="10" t="s">
        <v>43</v>
      </c>
      <c r="D77" s="10" t="s">
        <v>43</v>
      </c>
      <c r="E77" s="118" t="s">
        <v>47</v>
      </c>
      <c r="F77" s="164"/>
      <c r="G77" s="165"/>
      <c r="H77" s="11" t="s">
        <v>740</v>
      </c>
      <c r="I77" s="14">
        <f t="shared" si="0"/>
        <v>6.65</v>
      </c>
      <c r="J77" s="14">
        <v>6.65</v>
      </c>
      <c r="K77" s="109">
        <f t="shared" si="1"/>
        <v>26.6</v>
      </c>
      <c r="L77" s="115"/>
    </row>
    <row r="78" spans="1:12" ht="12.75" customHeight="1">
      <c r="A78" s="114"/>
      <c r="B78" s="107">
        <f>'Tax Invoice'!D74</f>
        <v>4</v>
      </c>
      <c r="C78" s="10" t="s">
        <v>43</v>
      </c>
      <c r="D78" s="10" t="s">
        <v>43</v>
      </c>
      <c r="E78" s="118" t="s">
        <v>49</v>
      </c>
      <c r="F78" s="164"/>
      <c r="G78" s="165"/>
      <c r="H78" s="11" t="s">
        <v>740</v>
      </c>
      <c r="I78" s="14">
        <f t="shared" si="0"/>
        <v>6.65</v>
      </c>
      <c r="J78" s="14">
        <v>6.65</v>
      </c>
      <c r="K78" s="109">
        <f t="shared" si="1"/>
        <v>26.6</v>
      </c>
      <c r="L78" s="115"/>
    </row>
    <row r="79" spans="1:12" ht="24" customHeight="1">
      <c r="A79" s="114"/>
      <c r="B79" s="107">
        <f>'Tax Invoice'!D75</f>
        <v>4</v>
      </c>
      <c r="C79" s="10" t="s">
        <v>741</v>
      </c>
      <c r="D79" s="10" t="s">
        <v>827</v>
      </c>
      <c r="E79" s="118" t="s">
        <v>48</v>
      </c>
      <c r="F79" s="164"/>
      <c r="G79" s="165"/>
      <c r="H79" s="11" t="s">
        <v>742</v>
      </c>
      <c r="I79" s="14">
        <f t="shared" si="0"/>
        <v>16.79</v>
      </c>
      <c r="J79" s="14">
        <v>16.79</v>
      </c>
      <c r="K79" s="109">
        <f t="shared" si="1"/>
        <v>67.16</v>
      </c>
      <c r="L79" s="115"/>
    </row>
    <row r="80" spans="1:12" ht="24" customHeight="1">
      <c r="A80" s="114"/>
      <c r="B80" s="107">
        <f>'Tax Invoice'!D76</f>
        <v>1</v>
      </c>
      <c r="C80" s="10" t="s">
        <v>741</v>
      </c>
      <c r="D80" s="10" t="s">
        <v>828</v>
      </c>
      <c r="E80" s="118" t="s">
        <v>31</v>
      </c>
      <c r="F80" s="164"/>
      <c r="G80" s="165"/>
      <c r="H80" s="11" t="s">
        <v>742</v>
      </c>
      <c r="I80" s="14">
        <f t="shared" si="0"/>
        <v>23.79</v>
      </c>
      <c r="J80" s="14">
        <v>23.79</v>
      </c>
      <c r="K80" s="109">
        <f t="shared" si="1"/>
        <v>23.79</v>
      </c>
      <c r="L80" s="115"/>
    </row>
    <row r="81" spans="1:12" ht="24" customHeight="1">
      <c r="A81" s="114"/>
      <c r="B81" s="107">
        <f>'Tax Invoice'!D77</f>
        <v>3</v>
      </c>
      <c r="C81" s="10" t="s">
        <v>741</v>
      </c>
      <c r="D81" s="10" t="s">
        <v>829</v>
      </c>
      <c r="E81" s="118" t="s">
        <v>33</v>
      </c>
      <c r="F81" s="164"/>
      <c r="G81" s="165"/>
      <c r="H81" s="11" t="s">
        <v>742</v>
      </c>
      <c r="I81" s="14">
        <f t="shared" si="0"/>
        <v>29.73</v>
      </c>
      <c r="J81" s="14">
        <v>29.73</v>
      </c>
      <c r="K81" s="109">
        <f t="shared" si="1"/>
        <v>89.19</v>
      </c>
      <c r="L81" s="115"/>
    </row>
    <row r="82" spans="1:12" ht="24" customHeight="1">
      <c r="A82" s="114"/>
      <c r="B82" s="107">
        <f>'Tax Invoice'!D78</f>
        <v>1</v>
      </c>
      <c r="C82" s="10" t="s">
        <v>741</v>
      </c>
      <c r="D82" s="10" t="s">
        <v>830</v>
      </c>
      <c r="E82" s="118" t="s">
        <v>743</v>
      </c>
      <c r="F82" s="164"/>
      <c r="G82" s="165"/>
      <c r="H82" s="11" t="s">
        <v>742</v>
      </c>
      <c r="I82" s="14">
        <f t="shared" si="0"/>
        <v>19.59</v>
      </c>
      <c r="J82" s="14">
        <v>19.59</v>
      </c>
      <c r="K82" s="109">
        <f t="shared" si="1"/>
        <v>19.59</v>
      </c>
      <c r="L82" s="115"/>
    </row>
    <row r="83" spans="1:12" ht="24" customHeight="1">
      <c r="A83" s="114"/>
      <c r="B83" s="107">
        <f>'Tax Invoice'!D79</f>
        <v>3</v>
      </c>
      <c r="C83" s="10" t="s">
        <v>744</v>
      </c>
      <c r="D83" s="10" t="s">
        <v>744</v>
      </c>
      <c r="E83" s="118" t="s">
        <v>23</v>
      </c>
      <c r="F83" s="164"/>
      <c r="G83" s="165"/>
      <c r="H83" s="11" t="s">
        <v>745</v>
      </c>
      <c r="I83" s="14">
        <f t="shared" si="0"/>
        <v>6.65</v>
      </c>
      <c r="J83" s="14">
        <v>6.65</v>
      </c>
      <c r="K83" s="109">
        <f t="shared" si="1"/>
        <v>19.950000000000003</v>
      </c>
      <c r="L83" s="115"/>
    </row>
    <row r="84" spans="1:12" ht="24" customHeight="1">
      <c r="A84" s="114"/>
      <c r="B84" s="107">
        <f>'Tax Invoice'!D80</f>
        <v>1</v>
      </c>
      <c r="C84" s="10" t="s">
        <v>744</v>
      </c>
      <c r="D84" s="10" t="s">
        <v>744</v>
      </c>
      <c r="E84" s="118" t="s">
        <v>25</v>
      </c>
      <c r="F84" s="164"/>
      <c r="G84" s="165"/>
      <c r="H84" s="11" t="s">
        <v>745</v>
      </c>
      <c r="I84" s="14">
        <f t="shared" si="0"/>
        <v>6.65</v>
      </c>
      <c r="J84" s="14">
        <v>6.65</v>
      </c>
      <c r="K84" s="109">
        <f t="shared" si="1"/>
        <v>6.65</v>
      </c>
      <c r="L84" s="115"/>
    </row>
    <row r="85" spans="1:12" ht="24" customHeight="1">
      <c r="A85" s="114"/>
      <c r="B85" s="107">
        <f>'Tax Invoice'!D81</f>
        <v>2</v>
      </c>
      <c r="C85" s="10" t="s">
        <v>744</v>
      </c>
      <c r="D85" s="10" t="s">
        <v>744</v>
      </c>
      <c r="E85" s="118" t="s">
        <v>26</v>
      </c>
      <c r="F85" s="164"/>
      <c r="G85" s="165"/>
      <c r="H85" s="11" t="s">
        <v>745</v>
      </c>
      <c r="I85" s="14">
        <f t="shared" si="0"/>
        <v>6.65</v>
      </c>
      <c r="J85" s="14">
        <v>6.65</v>
      </c>
      <c r="K85" s="109">
        <f t="shared" si="1"/>
        <v>13.3</v>
      </c>
      <c r="L85" s="115"/>
    </row>
    <row r="86" spans="1:12" ht="24" customHeight="1">
      <c r="A86" s="114"/>
      <c r="B86" s="107">
        <f>'Tax Invoice'!D82</f>
        <v>7</v>
      </c>
      <c r="C86" s="10" t="s">
        <v>744</v>
      </c>
      <c r="D86" s="10" t="s">
        <v>744</v>
      </c>
      <c r="E86" s="118" t="s">
        <v>27</v>
      </c>
      <c r="F86" s="164"/>
      <c r="G86" s="165"/>
      <c r="H86" s="11" t="s">
        <v>745</v>
      </c>
      <c r="I86" s="14">
        <f t="shared" ref="I86:I149" si="2">J86*$N$1</f>
        <v>6.65</v>
      </c>
      <c r="J86" s="14">
        <v>6.65</v>
      </c>
      <c r="K86" s="109">
        <f t="shared" ref="K86:K149" si="3">I86*B86</f>
        <v>46.550000000000004</v>
      </c>
      <c r="L86" s="115"/>
    </row>
    <row r="87" spans="1:12" ht="24" customHeight="1">
      <c r="A87" s="114"/>
      <c r="B87" s="107">
        <f>'Tax Invoice'!D83</f>
        <v>3</v>
      </c>
      <c r="C87" s="10" t="s">
        <v>744</v>
      </c>
      <c r="D87" s="10" t="s">
        <v>744</v>
      </c>
      <c r="E87" s="118" t="s">
        <v>28</v>
      </c>
      <c r="F87" s="164"/>
      <c r="G87" s="165"/>
      <c r="H87" s="11" t="s">
        <v>745</v>
      </c>
      <c r="I87" s="14">
        <f t="shared" si="2"/>
        <v>6.65</v>
      </c>
      <c r="J87" s="14">
        <v>6.65</v>
      </c>
      <c r="K87" s="109">
        <f t="shared" si="3"/>
        <v>19.950000000000003</v>
      </c>
      <c r="L87" s="115"/>
    </row>
    <row r="88" spans="1:12" ht="24" customHeight="1">
      <c r="A88" s="114"/>
      <c r="B88" s="107">
        <f>'Tax Invoice'!D84</f>
        <v>3</v>
      </c>
      <c r="C88" s="10" t="s">
        <v>746</v>
      </c>
      <c r="D88" s="10" t="s">
        <v>746</v>
      </c>
      <c r="E88" s="118" t="s">
        <v>23</v>
      </c>
      <c r="F88" s="164"/>
      <c r="G88" s="165"/>
      <c r="H88" s="11" t="s">
        <v>747</v>
      </c>
      <c r="I88" s="14">
        <f t="shared" si="2"/>
        <v>6.65</v>
      </c>
      <c r="J88" s="14">
        <v>6.65</v>
      </c>
      <c r="K88" s="109">
        <f t="shared" si="3"/>
        <v>19.950000000000003</v>
      </c>
      <c r="L88" s="115"/>
    </row>
    <row r="89" spans="1:12" ht="24" customHeight="1">
      <c r="A89" s="114"/>
      <c r="B89" s="107">
        <f>'Tax Invoice'!D85</f>
        <v>4</v>
      </c>
      <c r="C89" s="10" t="s">
        <v>746</v>
      </c>
      <c r="D89" s="10" t="s">
        <v>746</v>
      </c>
      <c r="E89" s="118" t="s">
        <v>25</v>
      </c>
      <c r="F89" s="164"/>
      <c r="G89" s="165"/>
      <c r="H89" s="11" t="s">
        <v>747</v>
      </c>
      <c r="I89" s="14">
        <f t="shared" si="2"/>
        <v>6.65</v>
      </c>
      <c r="J89" s="14">
        <v>6.65</v>
      </c>
      <c r="K89" s="109">
        <f t="shared" si="3"/>
        <v>26.6</v>
      </c>
      <c r="L89" s="115"/>
    </row>
    <row r="90" spans="1:12" ht="24" customHeight="1">
      <c r="A90" s="114"/>
      <c r="B90" s="107">
        <f>'Tax Invoice'!D86</f>
        <v>5</v>
      </c>
      <c r="C90" s="10" t="s">
        <v>746</v>
      </c>
      <c r="D90" s="10" t="s">
        <v>746</v>
      </c>
      <c r="E90" s="118" t="s">
        <v>26</v>
      </c>
      <c r="F90" s="164"/>
      <c r="G90" s="165"/>
      <c r="H90" s="11" t="s">
        <v>747</v>
      </c>
      <c r="I90" s="14">
        <f t="shared" si="2"/>
        <v>6.65</v>
      </c>
      <c r="J90" s="14">
        <v>6.65</v>
      </c>
      <c r="K90" s="109">
        <f t="shared" si="3"/>
        <v>33.25</v>
      </c>
      <c r="L90" s="115"/>
    </row>
    <row r="91" spans="1:12" ht="24" customHeight="1">
      <c r="A91" s="114"/>
      <c r="B91" s="107">
        <f>'Tax Invoice'!D87</f>
        <v>6</v>
      </c>
      <c r="C91" s="10" t="s">
        <v>746</v>
      </c>
      <c r="D91" s="10" t="s">
        <v>746</v>
      </c>
      <c r="E91" s="118" t="s">
        <v>27</v>
      </c>
      <c r="F91" s="164"/>
      <c r="G91" s="165"/>
      <c r="H91" s="11" t="s">
        <v>747</v>
      </c>
      <c r="I91" s="14">
        <f t="shared" si="2"/>
        <v>6.65</v>
      </c>
      <c r="J91" s="14">
        <v>6.65</v>
      </c>
      <c r="K91" s="109">
        <f t="shared" si="3"/>
        <v>39.900000000000006</v>
      </c>
      <c r="L91" s="115"/>
    </row>
    <row r="92" spans="1:12" ht="24" customHeight="1">
      <c r="A92" s="114"/>
      <c r="B92" s="107">
        <f>'Tax Invoice'!D88</f>
        <v>2</v>
      </c>
      <c r="C92" s="10" t="s">
        <v>746</v>
      </c>
      <c r="D92" s="10" t="s">
        <v>746</v>
      </c>
      <c r="E92" s="118" t="s">
        <v>28</v>
      </c>
      <c r="F92" s="164"/>
      <c r="G92" s="165"/>
      <c r="H92" s="11" t="s">
        <v>747</v>
      </c>
      <c r="I92" s="14">
        <f t="shared" si="2"/>
        <v>6.65</v>
      </c>
      <c r="J92" s="14">
        <v>6.65</v>
      </c>
      <c r="K92" s="109">
        <f t="shared" si="3"/>
        <v>13.3</v>
      </c>
      <c r="L92" s="115"/>
    </row>
    <row r="93" spans="1:12" ht="24" customHeight="1">
      <c r="A93" s="114"/>
      <c r="B93" s="107">
        <f>'Tax Invoice'!D89</f>
        <v>2</v>
      </c>
      <c r="C93" s="10" t="s">
        <v>662</v>
      </c>
      <c r="D93" s="10" t="s">
        <v>662</v>
      </c>
      <c r="E93" s="118" t="s">
        <v>25</v>
      </c>
      <c r="F93" s="164" t="s">
        <v>210</v>
      </c>
      <c r="G93" s="165"/>
      <c r="H93" s="11" t="s">
        <v>748</v>
      </c>
      <c r="I93" s="14">
        <f t="shared" si="2"/>
        <v>27.63</v>
      </c>
      <c r="J93" s="14">
        <v>27.63</v>
      </c>
      <c r="K93" s="109">
        <f t="shared" si="3"/>
        <v>55.26</v>
      </c>
      <c r="L93" s="115"/>
    </row>
    <row r="94" spans="1:12" ht="24" customHeight="1">
      <c r="A94" s="114"/>
      <c r="B94" s="107">
        <f>'Tax Invoice'!D90</f>
        <v>3</v>
      </c>
      <c r="C94" s="10" t="s">
        <v>662</v>
      </c>
      <c r="D94" s="10" t="s">
        <v>662</v>
      </c>
      <c r="E94" s="118" t="s">
        <v>25</v>
      </c>
      <c r="F94" s="164" t="s">
        <v>212</v>
      </c>
      <c r="G94" s="165"/>
      <c r="H94" s="11" t="s">
        <v>748</v>
      </c>
      <c r="I94" s="14">
        <f t="shared" si="2"/>
        <v>27.63</v>
      </c>
      <c r="J94" s="14">
        <v>27.63</v>
      </c>
      <c r="K94" s="109">
        <f t="shared" si="3"/>
        <v>82.89</v>
      </c>
      <c r="L94" s="115"/>
    </row>
    <row r="95" spans="1:12" ht="24" customHeight="1">
      <c r="A95" s="114"/>
      <c r="B95" s="107">
        <f>'Tax Invoice'!D91</f>
        <v>2</v>
      </c>
      <c r="C95" s="10" t="s">
        <v>662</v>
      </c>
      <c r="D95" s="10" t="s">
        <v>662</v>
      </c>
      <c r="E95" s="118" t="s">
        <v>25</v>
      </c>
      <c r="F95" s="164" t="s">
        <v>214</v>
      </c>
      <c r="G95" s="165"/>
      <c r="H95" s="11" t="s">
        <v>748</v>
      </c>
      <c r="I95" s="14">
        <f t="shared" si="2"/>
        <v>27.63</v>
      </c>
      <c r="J95" s="14">
        <v>27.63</v>
      </c>
      <c r="K95" s="109">
        <f t="shared" si="3"/>
        <v>55.26</v>
      </c>
      <c r="L95" s="115"/>
    </row>
    <row r="96" spans="1:12" ht="24" customHeight="1">
      <c r="A96" s="114"/>
      <c r="B96" s="107">
        <f>'Tax Invoice'!D92</f>
        <v>1</v>
      </c>
      <c r="C96" s="10" t="s">
        <v>662</v>
      </c>
      <c r="D96" s="10" t="s">
        <v>662</v>
      </c>
      <c r="E96" s="118" t="s">
        <v>26</v>
      </c>
      <c r="F96" s="164" t="s">
        <v>210</v>
      </c>
      <c r="G96" s="165"/>
      <c r="H96" s="11" t="s">
        <v>748</v>
      </c>
      <c r="I96" s="14">
        <f t="shared" si="2"/>
        <v>27.63</v>
      </c>
      <c r="J96" s="14">
        <v>27.63</v>
      </c>
      <c r="K96" s="109">
        <f t="shared" si="3"/>
        <v>27.63</v>
      </c>
      <c r="L96" s="115"/>
    </row>
    <row r="97" spans="1:12" ht="24" customHeight="1">
      <c r="A97" s="114"/>
      <c r="B97" s="107">
        <f>'Tax Invoice'!D93</f>
        <v>2</v>
      </c>
      <c r="C97" s="10" t="s">
        <v>662</v>
      </c>
      <c r="D97" s="10" t="s">
        <v>662</v>
      </c>
      <c r="E97" s="118" t="s">
        <v>26</v>
      </c>
      <c r="F97" s="164" t="s">
        <v>212</v>
      </c>
      <c r="G97" s="165"/>
      <c r="H97" s="11" t="s">
        <v>748</v>
      </c>
      <c r="I97" s="14">
        <f t="shared" si="2"/>
        <v>27.63</v>
      </c>
      <c r="J97" s="14">
        <v>27.63</v>
      </c>
      <c r="K97" s="109">
        <f t="shared" si="3"/>
        <v>55.26</v>
      </c>
      <c r="L97" s="115"/>
    </row>
    <row r="98" spans="1:12" ht="24" customHeight="1">
      <c r="A98" s="114"/>
      <c r="B98" s="107">
        <f>'Tax Invoice'!D94</f>
        <v>3</v>
      </c>
      <c r="C98" s="10" t="s">
        <v>662</v>
      </c>
      <c r="D98" s="10" t="s">
        <v>662</v>
      </c>
      <c r="E98" s="118" t="s">
        <v>26</v>
      </c>
      <c r="F98" s="164" t="s">
        <v>214</v>
      </c>
      <c r="G98" s="165"/>
      <c r="H98" s="11" t="s">
        <v>748</v>
      </c>
      <c r="I98" s="14">
        <f t="shared" si="2"/>
        <v>27.63</v>
      </c>
      <c r="J98" s="14">
        <v>27.63</v>
      </c>
      <c r="K98" s="109">
        <f t="shared" si="3"/>
        <v>82.89</v>
      </c>
      <c r="L98" s="115"/>
    </row>
    <row r="99" spans="1:12" ht="24" customHeight="1">
      <c r="A99" s="114"/>
      <c r="B99" s="107">
        <f>'Tax Invoice'!D95</f>
        <v>1</v>
      </c>
      <c r="C99" s="10" t="s">
        <v>662</v>
      </c>
      <c r="D99" s="10" t="s">
        <v>662</v>
      </c>
      <c r="E99" s="118" t="s">
        <v>90</v>
      </c>
      <c r="F99" s="164" t="s">
        <v>214</v>
      </c>
      <c r="G99" s="165"/>
      <c r="H99" s="11" t="s">
        <v>748</v>
      </c>
      <c r="I99" s="14">
        <f t="shared" si="2"/>
        <v>27.63</v>
      </c>
      <c r="J99" s="14">
        <v>27.63</v>
      </c>
      <c r="K99" s="109">
        <f t="shared" si="3"/>
        <v>27.63</v>
      </c>
      <c r="L99" s="115"/>
    </row>
    <row r="100" spans="1:12" ht="24" customHeight="1">
      <c r="A100" s="114"/>
      <c r="B100" s="107">
        <f>'Tax Invoice'!D96</f>
        <v>2</v>
      </c>
      <c r="C100" s="10" t="s">
        <v>662</v>
      </c>
      <c r="D100" s="10" t="s">
        <v>662</v>
      </c>
      <c r="E100" s="118" t="s">
        <v>27</v>
      </c>
      <c r="F100" s="164" t="s">
        <v>210</v>
      </c>
      <c r="G100" s="165"/>
      <c r="H100" s="11" t="s">
        <v>748</v>
      </c>
      <c r="I100" s="14">
        <f t="shared" si="2"/>
        <v>27.63</v>
      </c>
      <c r="J100" s="14">
        <v>27.63</v>
      </c>
      <c r="K100" s="109">
        <f t="shared" si="3"/>
        <v>55.26</v>
      </c>
      <c r="L100" s="115"/>
    </row>
    <row r="101" spans="1:12" ht="24" customHeight="1">
      <c r="A101" s="114"/>
      <c r="B101" s="107">
        <f>'Tax Invoice'!D97</f>
        <v>2</v>
      </c>
      <c r="C101" s="10" t="s">
        <v>662</v>
      </c>
      <c r="D101" s="10" t="s">
        <v>662</v>
      </c>
      <c r="E101" s="118" t="s">
        <v>27</v>
      </c>
      <c r="F101" s="164" t="s">
        <v>212</v>
      </c>
      <c r="G101" s="165"/>
      <c r="H101" s="11" t="s">
        <v>748</v>
      </c>
      <c r="I101" s="14">
        <f t="shared" si="2"/>
        <v>27.63</v>
      </c>
      <c r="J101" s="14">
        <v>27.63</v>
      </c>
      <c r="K101" s="109">
        <f t="shared" si="3"/>
        <v>55.26</v>
      </c>
      <c r="L101" s="115"/>
    </row>
    <row r="102" spans="1:12" ht="24" customHeight="1">
      <c r="A102" s="114"/>
      <c r="B102" s="107">
        <f>'Tax Invoice'!D98</f>
        <v>4</v>
      </c>
      <c r="C102" s="10" t="s">
        <v>749</v>
      </c>
      <c r="D102" s="10" t="s">
        <v>831</v>
      </c>
      <c r="E102" s="118" t="s">
        <v>614</v>
      </c>
      <c r="F102" s="164" t="s">
        <v>29</v>
      </c>
      <c r="G102" s="165"/>
      <c r="H102" s="11" t="s">
        <v>750</v>
      </c>
      <c r="I102" s="14">
        <f t="shared" si="2"/>
        <v>6.65</v>
      </c>
      <c r="J102" s="14">
        <v>6.65</v>
      </c>
      <c r="K102" s="109">
        <f t="shared" si="3"/>
        <v>26.6</v>
      </c>
      <c r="L102" s="115"/>
    </row>
    <row r="103" spans="1:12" ht="24" customHeight="1">
      <c r="A103" s="114"/>
      <c r="B103" s="107">
        <f>'Tax Invoice'!D99</f>
        <v>1</v>
      </c>
      <c r="C103" s="10" t="s">
        <v>751</v>
      </c>
      <c r="D103" s="10" t="s">
        <v>751</v>
      </c>
      <c r="E103" s="118" t="s">
        <v>23</v>
      </c>
      <c r="F103" s="164" t="s">
        <v>273</v>
      </c>
      <c r="G103" s="165"/>
      <c r="H103" s="11" t="s">
        <v>752</v>
      </c>
      <c r="I103" s="14">
        <f t="shared" si="2"/>
        <v>20.64</v>
      </c>
      <c r="J103" s="14">
        <v>20.64</v>
      </c>
      <c r="K103" s="109">
        <f t="shared" si="3"/>
        <v>20.64</v>
      </c>
      <c r="L103" s="115"/>
    </row>
    <row r="104" spans="1:12" ht="24" customHeight="1">
      <c r="A104" s="114"/>
      <c r="B104" s="107">
        <f>'Tax Invoice'!D100</f>
        <v>1</v>
      </c>
      <c r="C104" s="10" t="s">
        <v>751</v>
      </c>
      <c r="D104" s="10" t="s">
        <v>751</v>
      </c>
      <c r="E104" s="118" t="s">
        <v>23</v>
      </c>
      <c r="F104" s="164" t="s">
        <v>673</v>
      </c>
      <c r="G104" s="165"/>
      <c r="H104" s="11" t="s">
        <v>752</v>
      </c>
      <c r="I104" s="14">
        <f t="shared" si="2"/>
        <v>20.64</v>
      </c>
      <c r="J104" s="14">
        <v>20.64</v>
      </c>
      <c r="K104" s="109">
        <f t="shared" si="3"/>
        <v>20.64</v>
      </c>
      <c r="L104" s="115"/>
    </row>
    <row r="105" spans="1:12" ht="24" customHeight="1">
      <c r="A105" s="114"/>
      <c r="B105" s="107">
        <f>'Tax Invoice'!D101</f>
        <v>3</v>
      </c>
      <c r="C105" s="10" t="s">
        <v>751</v>
      </c>
      <c r="D105" s="10" t="s">
        <v>751</v>
      </c>
      <c r="E105" s="118" t="s">
        <v>23</v>
      </c>
      <c r="F105" s="164" t="s">
        <v>271</v>
      </c>
      <c r="G105" s="165"/>
      <c r="H105" s="11" t="s">
        <v>752</v>
      </c>
      <c r="I105" s="14">
        <f t="shared" si="2"/>
        <v>20.64</v>
      </c>
      <c r="J105" s="14">
        <v>20.64</v>
      </c>
      <c r="K105" s="109">
        <f t="shared" si="3"/>
        <v>61.92</v>
      </c>
      <c r="L105" s="115"/>
    </row>
    <row r="106" spans="1:12" ht="24" customHeight="1">
      <c r="A106" s="114"/>
      <c r="B106" s="107">
        <f>'Tax Invoice'!D102</f>
        <v>1</v>
      </c>
      <c r="C106" s="10" t="s">
        <v>751</v>
      </c>
      <c r="D106" s="10" t="s">
        <v>751</v>
      </c>
      <c r="E106" s="118" t="s">
        <v>26</v>
      </c>
      <c r="F106" s="164" t="s">
        <v>271</v>
      </c>
      <c r="G106" s="165"/>
      <c r="H106" s="11" t="s">
        <v>752</v>
      </c>
      <c r="I106" s="14">
        <f t="shared" si="2"/>
        <v>20.64</v>
      </c>
      <c r="J106" s="14">
        <v>20.64</v>
      </c>
      <c r="K106" s="109">
        <f t="shared" si="3"/>
        <v>20.64</v>
      </c>
      <c r="L106" s="115"/>
    </row>
    <row r="107" spans="1:12" ht="24" customHeight="1">
      <c r="A107" s="114"/>
      <c r="B107" s="107">
        <f>'Tax Invoice'!D103</f>
        <v>1</v>
      </c>
      <c r="C107" s="10" t="s">
        <v>751</v>
      </c>
      <c r="D107" s="10" t="s">
        <v>751</v>
      </c>
      <c r="E107" s="118" t="s">
        <v>27</v>
      </c>
      <c r="F107" s="164" t="s">
        <v>673</v>
      </c>
      <c r="G107" s="165"/>
      <c r="H107" s="11" t="s">
        <v>752</v>
      </c>
      <c r="I107" s="14">
        <f t="shared" si="2"/>
        <v>20.64</v>
      </c>
      <c r="J107" s="14">
        <v>20.64</v>
      </c>
      <c r="K107" s="109">
        <f t="shared" si="3"/>
        <v>20.64</v>
      </c>
      <c r="L107" s="115"/>
    </row>
    <row r="108" spans="1:12" ht="24" customHeight="1">
      <c r="A108" s="114"/>
      <c r="B108" s="107">
        <f>'Tax Invoice'!D104</f>
        <v>1</v>
      </c>
      <c r="C108" s="10" t="s">
        <v>751</v>
      </c>
      <c r="D108" s="10" t="s">
        <v>751</v>
      </c>
      <c r="E108" s="118" t="s">
        <v>27</v>
      </c>
      <c r="F108" s="164" t="s">
        <v>272</v>
      </c>
      <c r="G108" s="165"/>
      <c r="H108" s="11" t="s">
        <v>752</v>
      </c>
      <c r="I108" s="14">
        <f t="shared" si="2"/>
        <v>20.64</v>
      </c>
      <c r="J108" s="14">
        <v>20.64</v>
      </c>
      <c r="K108" s="109">
        <f t="shared" si="3"/>
        <v>20.64</v>
      </c>
      <c r="L108" s="115"/>
    </row>
    <row r="109" spans="1:12" ht="24" customHeight="1">
      <c r="A109" s="114"/>
      <c r="B109" s="107">
        <f>'Tax Invoice'!D105</f>
        <v>4</v>
      </c>
      <c r="C109" s="10" t="s">
        <v>753</v>
      </c>
      <c r="D109" s="10" t="s">
        <v>753</v>
      </c>
      <c r="E109" s="118" t="s">
        <v>25</v>
      </c>
      <c r="F109" s="164"/>
      <c r="G109" s="165"/>
      <c r="H109" s="11" t="s">
        <v>754</v>
      </c>
      <c r="I109" s="14">
        <f t="shared" si="2"/>
        <v>7.7</v>
      </c>
      <c r="J109" s="14">
        <v>7.7</v>
      </c>
      <c r="K109" s="109">
        <f t="shared" si="3"/>
        <v>30.8</v>
      </c>
      <c r="L109" s="115"/>
    </row>
    <row r="110" spans="1:12" ht="24" customHeight="1">
      <c r="A110" s="114"/>
      <c r="B110" s="107">
        <f>'Tax Invoice'!D106</f>
        <v>4</v>
      </c>
      <c r="C110" s="10" t="s">
        <v>753</v>
      </c>
      <c r="D110" s="10" t="s">
        <v>753</v>
      </c>
      <c r="E110" s="118" t="s">
        <v>26</v>
      </c>
      <c r="F110" s="164"/>
      <c r="G110" s="165"/>
      <c r="H110" s="11" t="s">
        <v>754</v>
      </c>
      <c r="I110" s="14">
        <f t="shared" si="2"/>
        <v>7.7</v>
      </c>
      <c r="J110" s="14">
        <v>7.7</v>
      </c>
      <c r="K110" s="109">
        <f t="shared" si="3"/>
        <v>30.8</v>
      </c>
      <c r="L110" s="115"/>
    </row>
    <row r="111" spans="1:12" ht="24" customHeight="1">
      <c r="A111" s="114"/>
      <c r="B111" s="107">
        <f>'Tax Invoice'!D107</f>
        <v>3</v>
      </c>
      <c r="C111" s="10" t="s">
        <v>753</v>
      </c>
      <c r="D111" s="10" t="s">
        <v>753</v>
      </c>
      <c r="E111" s="118" t="s">
        <v>27</v>
      </c>
      <c r="F111" s="164"/>
      <c r="G111" s="165"/>
      <c r="H111" s="11" t="s">
        <v>754</v>
      </c>
      <c r="I111" s="14">
        <f t="shared" si="2"/>
        <v>7.7</v>
      </c>
      <c r="J111" s="14">
        <v>7.7</v>
      </c>
      <c r="K111" s="109">
        <f t="shared" si="3"/>
        <v>23.1</v>
      </c>
      <c r="L111" s="115"/>
    </row>
    <row r="112" spans="1:12" ht="24" customHeight="1">
      <c r="A112" s="114"/>
      <c r="B112" s="107">
        <f>'Tax Invoice'!D108</f>
        <v>4</v>
      </c>
      <c r="C112" s="10" t="s">
        <v>755</v>
      </c>
      <c r="D112" s="10" t="s">
        <v>755</v>
      </c>
      <c r="E112" s="118" t="s">
        <v>23</v>
      </c>
      <c r="F112" s="164"/>
      <c r="G112" s="165"/>
      <c r="H112" s="11" t="s">
        <v>756</v>
      </c>
      <c r="I112" s="14">
        <f t="shared" si="2"/>
        <v>8.4</v>
      </c>
      <c r="J112" s="14">
        <v>8.4</v>
      </c>
      <c r="K112" s="109">
        <f t="shared" si="3"/>
        <v>33.6</v>
      </c>
      <c r="L112" s="115"/>
    </row>
    <row r="113" spans="1:12" ht="24" customHeight="1">
      <c r="A113" s="114"/>
      <c r="B113" s="107">
        <f>'Tax Invoice'!D109</f>
        <v>3</v>
      </c>
      <c r="C113" s="10" t="s">
        <v>755</v>
      </c>
      <c r="D113" s="10" t="s">
        <v>755</v>
      </c>
      <c r="E113" s="118" t="s">
        <v>25</v>
      </c>
      <c r="F113" s="164"/>
      <c r="G113" s="165"/>
      <c r="H113" s="11" t="s">
        <v>756</v>
      </c>
      <c r="I113" s="14">
        <f t="shared" si="2"/>
        <v>8.4</v>
      </c>
      <c r="J113" s="14">
        <v>8.4</v>
      </c>
      <c r="K113" s="109">
        <f t="shared" si="3"/>
        <v>25.200000000000003</v>
      </c>
      <c r="L113" s="115"/>
    </row>
    <row r="114" spans="1:12" ht="24" customHeight="1">
      <c r="A114" s="114"/>
      <c r="B114" s="107">
        <f>'Tax Invoice'!D110</f>
        <v>5</v>
      </c>
      <c r="C114" s="10" t="s">
        <v>755</v>
      </c>
      <c r="D114" s="10" t="s">
        <v>755</v>
      </c>
      <c r="E114" s="118" t="s">
        <v>26</v>
      </c>
      <c r="F114" s="164"/>
      <c r="G114" s="165"/>
      <c r="H114" s="11" t="s">
        <v>756</v>
      </c>
      <c r="I114" s="14">
        <f t="shared" si="2"/>
        <v>8.4</v>
      </c>
      <c r="J114" s="14">
        <v>8.4</v>
      </c>
      <c r="K114" s="109">
        <f t="shared" si="3"/>
        <v>42</v>
      </c>
      <c r="L114" s="115"/>
    </row>
    <row r="115" spans="1:12" ht="24" customHeight="1">
      <c r="A115" s="114"/>
      <c r="B115" s="107">
        <f>'Tax Invoice'!D111</f>
        <v>2</v>
      </c>
      <c r="C115" s="10" t="s">
        <v>755</v>
      </c>
      <c r="D115" s="10" t="s">
        <v>755</v>
      </c>
      <c r="E115" s="118" t="s">
        <v>27</v>
      </c>
      <c r="F115" s="164"/>
      <c r="G115" s="165"/>
      <c r="H115" s="11" t="s">
        <v>756</v>
      </c>
      <c r="I115" s="14">
        <f t="shared" si="2"/>
        <v>8.4</v>
      </c>
      <c r="J115" s="14">
        <v>8.4</v>
      </c>
      <c r="K115" s="109">
        <f t="shared" si="3"/>
        <v>16.8</v>
      </c>
      <c r="L115" s="115"/>
    </row>
    <row r="116" spans="1:12" ht="24" customHeight="1">
      <c r="A116" s="114"/>
      <c r="B116" s="107">
        <f>'Tax Invoice'!D112</f>
        <v>2</v>
      </c>
      <c r="C116" s="10" t="s">
        <v>757</v>
      </c>
      <c r="D116" s="10" t="s">
        <v>832</v>
      </c>
      <c r="E116" s="118" t="s">
        <v>48</v>
      </c>
      <c r="F116" s="164"/>
      <c r="G116" s="165"/>
      <c r="H116" s="11" t="s">
        <v>758</v>
      </c>
      <c r="I116" s="14">
        <f t="shared" si="2"/>
        <v>15.39</v>
      </c>
      <c r="J116" s="14">
        <v>15.39</v>
      </c>
      <c r="K116" s="109">
        <f t="shared" si="3"/>
        <v>30.78</v>
      </c>
      <c r="L116" s="115"/>
    </row>
    <row r="117" spans="1:12" ht="24" customHeight="1">
      <c r="A117" s="114"/>
      <c r="B117" s="107">
        <f>'Tax Invoice'!D113</f>
        <v>3</v>
      </c>
      <c r="C117" s="10" t="s">
        <v>757</v>
      </c>
      <c r="D117" s="10" t="s">
        <v>833</v>
      </c>
      <c r="E117" s="118" t="s">
        <v>31</v>
      </c>
      <c r="F117" s="164"/>
      <c r="G117" s="165"/>
      <c r="H117" s="11" t="s">
        <v>758</v>
      </c>
      <c r="I117" s="14">
        <f t="shared" si="2"/>
        <v>19.940000000000001</v>
      </c>
      <c r="J117" s="14">
        <v>19.940000000000001</v>
      </c>
      <c r="K117" s="109">
        <f t="shared" si="3"/>
        <v>59.820000000000007</v>
      </c>
      <c r="L117" s="115"/>
    </row>
    <row r="118" spans="1:12" ht="24" customHeight="1">
      <c r="A118" s="114"/>
      <c r="B118" s="107">
        <f>'Tax Invoice'!D114</f>
        <v>3</v>
      </c>
      <c r="C118" s="10" t="s">
        <v>757</v>
      </c>
      <c r="D118" s="10" t="s">
        <v>834</v>
      </c>
      <c r="E118" s="118" t="s">
        <v>33</v>
      </c>
      <c r="F118" s="164"/>
      <c r="G118" s="165"/>
      <c r="H118" s="11" t="s">
        <v>758</v>
      </c>
      <c r="I118" s="14">
        <f t="shared" si="2"/>
        <v>22.74</v>
      </c>
      <c r="J118" s="14">
        <v>22.74</v>
      </c>
      <c r="K118" s="109">
        <f t="shared" si="3"/>
        <v>68.22</v>
      </c>
      <c r="L118" s="115"/>
    </row>
    <row r="119" spans="1:12" ht="24" customHeight="1">
      <c r="A119" s="114"/>
      <c r="B119" s="107">
        <f>'Tax Invoice'!D115</f>
        <v>3</v>
      </c>
      <c r="C119" s="10" t="s">
        <v>757</v>
      </c>
      <c r="D119" s="10" t="s">
        <v>835</v>
      </c>
      <c r="E119" s="118" t="s">
        <v>743</v>
      </c>
      <c r="F119" s="164"/>
      <c r="G119" s="165"/>
      <c r="H119" s="11" t="s">
        <v>758</v>
      </c>
      <c r="I119" s="14">
        <f t="shared" si="2"/>
        <v>16.79</v>
      </c>
      <c r="J119" s="14">
        <v>16.79</v>
      </c>
      <c r="K119" s="109">
        <f t="shared" si="3"/>
        <v>50.37</v>
      </c>
      <c r="L119" s="115"/>
    </row>
    <row r="120" spans="1:12" ht="24" customHeight="1">
      <c r="A120" s="114"/>
      <c r="B120" s="107">
        <f>'Tax Invoice'!D116</f>
        <v>2</v>
      </c>
      <c r="C120" s="10" t="s">
        <v>759</v>
      </c>
      <c r="D120" s="10" t="s">
        <v>836</v>
      </c>
      <c r="E120" s="118" t="s">
        <v>48</v>
      </c>
      <c r="F120" s="164"/>
      <c r="G120" s="165"/>
      <c r="H120" s="11" t="s">
        <v>760</v>
      </c>
      <c r="I120" s="14">
        <f t="shared" si="2"/>
        <v>15.74</v>
      </c>
      <c r="J120" s="14">
        <v>15.74</v>
      </c>
      <c r="K120" s="109">
        <f t="shared" si="3"/>
        <v>31.48</v>
      </c>
      <c r="L120" s="115"/>
    </row>
    <row r="121" spans="1:12" ht="24" customHeight="1">
      <c r="A121" s="114"/>
      <c r="B121" s="107">
        <f>'Tax Invoice'!D117</f>
        <v>2</v>
      </c>
      <c r="C121" s="10" t="s">
        <v>759</v>
      </c>
      <c r="D121" s="10" t="s">
        <v>837</v>
      </c>
      <c r="E121" s="118" t="s">
        <v>31</v>
      </c>
      <c r="F121" s="164"/>
      <c r="G121" s="165"/>
      <c r="H121" s="11" t="s">
        <v>760</v>
      </c>
      <c r="I121" s="14">
        <f t="shared" si="2"/>
        <v>19.940000000000001</v>
      </c>
      <c r="J121" s="14">
        <v>19.940000000000001</v>
      </c>
      <c r="K121" s="109">
        <f t="shared" si="3"/>
        <v>39.880000000000003</v>
      </c>
      <c r="L121" s="115"/>
    </row>
    <row r="122" spans="1:12" ht="24" customHeight="1">
      <c r="A122" s="114"/>
      <c r="B122" s="107">
        <f>'Tax Invoice'!D118</f>
        <v>2</v>
      </c>
      <c r="C122" s="10" t="s">
        <v>759</v>
      </c>
      <c r="D122" s="10" t="s">
        <v>838</v>
      </c>
      <c r="E122" s="118" t="s">
        <v>33</v>
      </c>
      <c r="F122" s="164"/>
      <c r="G122" s="165"/>
      <c r="H122" s="11" t="s">
        <v>760</v>
      </c>
      <c r="I122" s="14">
        <f t="shared" si="2"/>
        <v>22.74</v>
      </c>
      <c r="J122" s="14">
        <v>22.74</v>
      </c>
      <c r="K122" s="109">
        <f t="shared" si="3"/>
        <v>45.48</v>
      </c>
      <c r="L122" s="115"/>
    </row>
    <row r="123" spans="1:12" ht="24" customHeight="1">
      <c r="A123" s="114"/>
      <c r="B123" s="107">
        <f>'Tax Invoice'!D119</f>
        <v>2</v>
      </c>
      <c r="C123" s="10" t="s">
        <v>759</v>
      </c>
      <c r="D123" s="10" t="s">
        <v>839</v>
      </c>
      <c r="E123" s="118" t="s">
        <v>743</v>
      </c>
      <c r="F123" s="164"/>
      <c r="G123" s="165"/>
      <c r="H123" s="11" t="s">
        <v>760</v>
      </c>
      <c r="I123" s="14">
        <f t="shared" si="2"/>
        <v>17.14</v>
      </c>
      <c r="J123" s="14">
        <v>17.14</v>
      </c>
      <c r="K123" s="109">
        <f t="shared" si="3"/>
        <v>34.28</v>
      </c>
      <c r="L123" s="115"/>
    </row>
    <row r="124" spans="1:12" ht="24" customHeight="1">
      <c r="A124" s="114"/>
      <c r="B124" s="107">
        <f>'Tax Invoice'!D120</f>
        <v>3</v>
      </c>
      <c r="C124" s="10" t="s">
        <v>761</v>
      </c>
      <c r="D124" s="10" t="s">
        <v>761</v>
      </c>
      <c r="E124" s="118" t="s">
        <v>27</v>
      </c>
      <c r="F124" s="164"/>
      <c r="G124" s="165"/>
      <c r="H124" s="11" t="s">
        <v>762</v>
      </c>
      <c r="I124" s="14">
        <f t="shared" si="2"/>
        <v>34.630000000000003</v>
      </c>
      <c r="J124" s="14">
        <v>34.630000000000003</v>
      </c>
      <c r="K124" s="109">
        <f t="shared" si="3"/>
        <v>103.89000000000001</v>
      </c>
      <c r="L124" s="115"/>
    </row>
    <row r="125" spans="1:12" ht="36" customHeight="1">
      <c r="A125" s="114"/>
      <c r="B125" s="107">
        <f>'Tax Invoice'!D121</f>
        <v>1</v>
      </c>
      <c r="C125" s="10" t="s">
        <v>763</v>
      </c>
      <c r="D125" s="10" t="s">
        <v>840</v>
      </c>
      <c r="E125" s="118" t="s">
        <v>764</v>
      </c>
      <c r="F125" s="164" t="s">
        <v>273</v>
      </c>
      <c r="G125" s="165"/>
      <c r="H125" s="11" t="s">
        <v>765</v>
      </c>
      <c r="I125" s="14">
        <f t="shared" si="2"/>
        <v>41.98</v>
      </c>
      <c r="J125" s="14">
        <v>41.98</v>
      </c>
      <c r="K125" s="109">
        <f t="shared" si="3"/>
        <v>41.98</v>
      </c>
      <c r="L125" s="115"/>
    </row>
    <row r="126" spans="1:12" ht="36" customHeight="1">
      <c r="A126" s="114"/>
      <c r="B126" s="107">
        <f>'Tax Invoice'!D122</f>
        <v>2</v>
      </c>
      <c r="C126" s="10" t="s">
        <v>763</v>
      </c>
      <c r="D126" s="10" t="s">
        <v>840</v>
      </c>
      <c r="E126" s="118" t="s">
        <v>764</v>
      </c>
      <c r="F126" s="164" t="s">
        <v>728</v>
      </c>
      <c r="G126" s="165"/>
      <c r="H126" s="11" t="s">
        <v>765</v>
      </c>
      <c r="I126" s="14">
        <f t="shared" si="2"/>
        <v>41.98</v>
      </c>
      <c r="J126" s="14">
        <v>41.98</v>
      </c>
      <c r="K126" s="109">
        <f t="shared" si="3"/>
        <v>83.96</v>
      </c>
      <c r="L126" s="115"/>
    </row>
    <row r="127" spans="1:12" ht="36" customHeight="1">
      <c r="A127" s="114"/>
      <c r="B127" s="107">
        <f>'Tax Invoice'!D123</f>
        <v>2</v>
      </c>
      <c r="C127" s="10" t="s">
        <v>766</v>
      </c>
      <c r="D127" s="10" t="s">
        <v>841</v>
      </c>
      <c r="E127" s="118" t="s">
        <v>764</v>
      </c>
      <c r="F127" s="164" t="s">
        <v>273</v>
      </c>
      <c r="G127" s="165"/>
      <c r="H127" s="11" t="s">
        <v>767</v>
      </c>
      <c r="I127" s="14">
        <f t="shared" si="2"/>
        <v>41.98</v>
      </c>
      <c r="J127" s="14">
        <v>41.98</v>
      </c>
      <c r="K127" s="109">
        <f t="shared" si="3"/>
        <v>83.96</v>
      </c>
      <c r="L127" s="115"/>
    </row>
    <row r="128" spans="1:12" ht="36" customHeight="1">
      <c r="A128" s="114"/>
      <c r="B128" s="107">
        <f>'Tax Invoice'!D124</f>
        <v>3</v>
      </c>
      <c r="C128" s="10" t="s">
        <v>766</v>
      </c>
      <c r="D128" s="10" t="s">
        <v>841</v>
      </c>
      <c r="E128" s="118" t="s">
        <v>764</v>
      </c>
      <c r="F128" s="164" t="s">
        <v>728</v>
      </c>
      <c r="G128" s="165"/>
      <c r="H128" s="11" t="s">
        <v>767</v>
      </c>
      <c r="I128" s="14">
        <f t="shared" si="2"/>
        <v>41.98</v>
      </c>
      <c r="J128" s="14">
        <v>41.98</v>
      </c>
      <c r="K128" s="109">
        <f t="shared" si="3"/>
        <v>125.94</v>
      </c>
      <c r="L128" s="115"/>
    </row>
    <row r="129" spans="1:12" ht="36" customHeight="1">
      <c r="A129" s="114"/>
      <c r="B129" s="107">
        <f>'Tax Invoice'!D125</f>
        <v>5</v>
      </c>
      <c r="C129" s="10" t="s">
        <v>768</v>
      </c>
      <c r="D129" s="10" t="s">
        <v>842</v>
      </c>
      <c r="E129" s="118" t="s">
        <v>764</v>
      </c>
      <c r="F129" s="164" t="s">
        <v>273</v>
      </c>
      <c r="G129" s="165"/>
      <c r="H129" s="11" t="s">
        <v>769</v>
      </c>
      <c r="I129" s="14">
        <f t="shared" si="2"/>
        <v>41.98</v>
      </c>
      <c r="J129" s="14">
        <v>41.98</v>
      </c>
      <c r="K129" s="109">
        <f t="shared" si="3"/>
        <v>209.89999999999998</v>
      </c>
      <c r="L129" s="115"/>
    </row>
    <row r="130" spans="1:12" ht="24" customHeight="1">
      <c r="A130" s="114"/>
      <c r="B130" s="107">
        <f>'Tax Invoice'!D126</f>
        <v>1</v>
      </c>
      <c r="C130" s="10" t="s">
        <v>770</v>
      </c>
      <c r="D130" s="10" t="s">
        <v>843</v>
      </c>
      <c r="E130" s="118" t="s">
        <v>572</v>
      </c>
      <c r="F130" s="164" t="s">
        <v>273</v>
      </c>
      <c r="G130" s="165"/>
      <c r="H130" s="11" t="s">
        <v>771</v>
      </c>
      <c r="I130" s="14">
        <f t="shared" si="2"/>
        <v>17.14</v>
      </c>
      <c r="J130" s="14">
        <v>17.14</v>
      </c>
      <c r="K130" s="109">
        <f t="shared" si="3"/>
        <v>17.14</v>
      </c>
      <c r="L130" s="115"/>
    </row>
    <row r="131" spans="1:12" ht="12.75" customHeight="1">
      <c r="A131" s="114"/>
      <c r="B131" s="107">
        <f>'Tax Invoice'!D127</f>
        <v>3</v>
      </c>
      <c r="C131" s="10" t="s">
        <v>772</v>
      </c>
      <c r="D131" s="10" t="s">
        <v>772</v>
      </c>
      <c r="E131" s="118" t="s">
        <v>23</v>
      </c>
      <c r="F131" s="164" t="s">
        <v>107</v>
      </c>
      <c r="G131" s="165"/>
      <c r="H131" s="11" t="s">
        <v>773</v>
      </c>
      <c r="I131" s="14">
        <f t="shared" si="2"/>
        <v>13.64</v>
      </c>
      <c r="J131" s="14">
        <v>13.64</v>
      </c>
      <c r="K131" s="109">
        <f t="shared" si="3"/>
        <v>40.92</v>
      </c>
      <c r="L131" s="115"/>
    </row>
    <row r="132" spans="1:12" ht="12.75" customHeight="1">
      <c r="A132" s="114"/>
      <c r="B132" s="107">
        <f>'Tax Invoice'!D128</f>
        <v>2</v>
      </c>
      <c r="C132" s="10" t="s">
        <v>772</v>
      </c>
      <c r="D132" s="10" t="s">
        <v>772</v>
      </c>
      <c r="E132" s="118" t="s">
        <v>25</v>
      </c>
      <c r="F132" s="164" t="s">
        <v>107</v>
      </c>
      <c r="G132" s="165"/>
      <c r="H132" s="11" t="s">
        <v>773</v>
      </c>
      <c r="I132" s="14">
        <f t="shared" si="2"/>
        <v>13.64</v>
      </c>
      <c r="J132" s="14">
        <v>13.64</v>
      </c>
      <c r="K132" s="109">
        <f t="shared" si="3"/>
        <v>27.28</v>
      </c>
      <c r="L132" s="115"/>
    </row>
    <row r="133" spans="1:12" ht="12.75" customHeight="1">
      <c r="A133" s="114"/>
      <c r="B133" s="107">
        <f>'Tax Invoice'!D129</f>
        <v>1</v>
      </c>
      <c r="C133" s="10" t="s">
        <v>772</v>
      </c>
      <c r="D133" s="10" t="s">
        <v>772</v>
      </c>
      <c r="E133" s="118" t="s">
        <v>27</v>
      </c>
      <c r="F133" s="164" t="s">
        <v>107</v>
      </c>
      <c r="G133" s="165"/>
      <c r="H133" s="11" t="s">
        <v>773</v>
      </c>
      <c r="I133" s="14">
        <f t="shared" si="2"/>
        <v>13.64</v>
      </c>
      <c r="J133" s="14">
        <v>13.64</v>
      </c>
      <c r="K133" s="109">
        <f t="shared" si="3"/>
        <v>13.64</v>
      </c>
      <c r="L133" s="115"/>
    </row>
    <row r="134" spans="1:12" ht="12.75" customHeight="1">
      <c r="A134" s="114"/>
      <c r="B134" s="107">
        <f>'Tax Invoice'!D130</f>
        <v>1</v>
      </c>
      <c r="C134" s="10" t="s">
        <v>772</v>
      </c>
      <c r="D134" s="10" t="s">
        <v>772</v>
      </c>
      <c r="E134" s="118" t="s">
        <v>27</v>
      </c>
      <c r="F134" s="164" t="s">
        <v>210</v>
      </c>
      <c r="G134" s="165"/>
      <c r="H134" s="11" t="s">
        <v>773</v>
      </c>
      <c r="I134" s="14">
        <f t="shared" si="2"/>
        <v>13.64</v>
      </c>
      <c r="J134" s="14">
        <v>13.64</v>
      </c>
      <c r="K134" s="109">
        <f t="shared" si="3"/>
        <v>13.64</v>
      </c>
      <c r="L134" s="115"/>
    </row>
    <row r="135" spans="1:12" ht="12.75" customHeight="1">
      <c r="A135" s="114"/>
      <c r="B135" s="107">
        <f>'Tax Invoice'!D131</f>
        <v>1</v>
      </c>
      <c r="C135" s="10" t="s">
        <v>772</v>
      </c>
      <c r="D135" s="10" t="s">
        <v>772</v>
      </c>
      <c r="E135" s="118" t="s">
        <v>27</v>
      </c>
      <c r="F135" s="164" t="s">
        <v>212</v>
      </c>
      <c r="G135" s="165"/>
      <c r="H135" s="11" t="s">
        <v>773</v>
      </c>
      <c r="I135" s="14">
        <f t="shared" si="2"/>
        <v>13.64</v>
      </c>
      <c r="J135" s="14">
        <v>13.64</v>
      </c>
      <c r="K135" s="109">
        <f t="shared" si="3"/>
        <v>13.64</v>
      </c>
      <c r="L135" s="115"/>
    </row>
    <row r="136" spans="1:12" ht="24" customHeight="1">
      <c r="A136" s="114"/>
      <c r="B136" s="107">
        <f>'Tax Invoice'!D132</f>
        <v>6</v>
      </c>
      <c r="C136" s="10" t="s">
        <v>774</v>
      </c>
      <c r="D136" s="10" t="s">
        <v>844</v>
      </c>
      <c r="E136" s="118" t="s">
        <v>775</v>
      </c>
      <c r="F136" s="164"/>
      <c r="G136" s="165"/>
      <c r="H136" s="11" t="s">
        <v>776</v>
      </c>
      <c r="I136" s="14">
        <f t="shared" si="2"/>
        <v>5.6</v>
      </c>
      <c r="J136" s="14">
        <v>5.6</v>
      </c>
      <c r="K136" s="109">
        <f t="shared" si="3"/>
        <v>33.599999999999994</v>
      </c>
      <c r="L136" s="115"/>
    </row>
    <row r="137" spans="1:12" ht="24" customHeight="1">
      <c r="A137" s="114"/>
      <c r="B137" s="107">
        <f>'Tax Invoice'!D133</f>
        <v>29</v>
      </c>
      <c r="C137" s="10" t="s">
        <v>774</v>
      </c>
      <c r="D137" s="10" t="s">
        <v>845</v>
      </c>
      <c r="E137" s="118" t="s">
        <v>614</v>
      </c>
      <c r="F137" s="164"/>
      <c r="G137" s="165"/>
      <c r="H137" s="11" t="s">
        <v>776</v>
      </c>
      <c r="I137" s="14">
        <f t="shared" si="2"/>
        <v>5.6</v>
      </c>
      <c r="J137" s="14">
        <v>5.6</v>
      </c>
      <c r="K137" s="109">
        <f t="shared" si="3"/>
        <v>162.39999999999998</v>
      </c>
      <c r="L137" s="115"/>
    </row>
    <row r="138" spans="1:12" ht="24" customHeight="1">
      <c r="A138" s="114"/>
      <c r="B138" s="107">
        <f>'Tax Invoice'!D134</f>
        <v>14</v>
      </c>
      <c r="C138" s="10" t="s">
        <v>774</v>
      </c>
      <c r="D138" s="10" t="s">
        <v>846</v>
      </c>
      <c r="E138" s="118" t="s">
        <v>777</v>
      </c>
      <c r="F138" s="164"/>
      <c r="G138" s="165"/>
      <c r="H138" s="11" t="s">
        <v>776</v>
      </c>
      <c r="I138" s="14">
        <f t="shared" si="2"/>
        <v>5.6</v>
      </c>
      <c r="J138" s="14">
        <v>5.6</v>
      </c>
      <c r="K138" s="109">
        <f t="shared" si="3"/>
        <v>78.399999999999991</v>
      </c>
      <c r="L138" s="115"/>
    </row>
    <row r="139" spans="1:12" ht="24" customHeight="1">
      <c r="A139" s="114"/>
      <c r="B139" s="107">
        <f>'Tax Invoice'!D135</f>
        <v>9</v>
      </c>
      <c r="C139" s="10" t="s">
        <v>774</v>
      </c>
      <c r="D139" s="10" t="s">
        <v>847</v>
      </c>
      <c r="E139" s="118" t="s">
        <v>778</v>
      </c>
      <c r="F139" s="164"/>
      <c r="G139" s="165"/>
      <c r="H139" s="11" t="s">
        <v>776</v>
      </c>
      <c r="I139" s="14">
        <f t="shared" si="2"/>
        <v>5.6</v>
      </c>
      <c r="J139" s="14">
        <v>5.6</v>
      </c>
      <c r="K139" s="109">
        <f t="shared" si="3"/>
        <v>50.4</v>
      </c>
      <c r="L139" s="115"/>
    </row>
    <row r="140" spans="1:12" ht="24" customHeight="1">
      <c r="A140" s="114"/>
      <c r="B140" s="107">
        <f>'Tax Invoice'!D136</f>
        <v>9</v>
      </c>
      <c r="C140" s="10" t="s">
        <v>774</v>
      </c>
      <c r="D140" s="10" t="s">
        <v>848</v>
      </c>
      <c r="E140" s="118" t="s">
        <v>779</v>
      </c>
      <c r="F140" s="164"/>
      <c r="G140" s="165"/>
      <c r="H140" s="11" t="s">
        <v>776</v>
      </c>
      <c r="I140" s="14">
        <f t="shared" si="2"/>
        <v>18.54</v>
      </c>
      <c r="J140" s="14">
        <v>18.54</v>
      </c>
      <c r="K140" s="109">
        <f t="shared" si="3"/>
        <v>166.85999999999999</v>
      </c>
      <c r="L140" s="115"/>
    </row>
    <row r="141" spans="1:12" ht="24" customHeight="1">
      <c r="A141" s="114"/>
      <c r="B141" s="107">
        <f>'Tax Invoice'!D137</f>
        <v>5</v>
      </c>
      <c r="C141" s="10" t="s">
        <v>774</v>
      </c>
      <c r="D141" s="10" t="s">
        <v>849</v>
      </c>
      <c r="E141" s="118" t="s">
        <v>780</v>
      </c>
      <c r="F141" s="164"/>
      <c r="G141" s="165"/>
      <c r="H141" s="11" t="s">
        <v>776</v>
      </c>
      <c r="I141" s="14">
        <f t="shared" si="2"/>
        <v>5.6</v>
      </c>
      <c r="J141" s="14">
        <v>5.6</v>
      </c>
      <c r="K141" s="109">
        <f t="shared" si="3"/>
        <v>28</v>
      </c>
      <c r="L141" s="115"/>
    </row>
    <row r="142" spans="1:12" ht="24" customHeight="1">
      <c r="A142" s="114"/>
      <c r="B142" s="107">
        <f>'Tax Invoice'!D138</f>
        <v>12</v>
      </c>
      <c r="C142" s="10" t="s">
        <v>774</v>
      </c>
      <c r="D142" s="10" t="s">
        <v>850</v>
      </c>
      <c r="E142" s="118" t="s">
        <v>781</v>
      </c>
      <c r="F142" s="164"/>
      <c r="G142" s="165"/>
      <c r="H142" s="11" t="s">
        <v>776</v>
      </c>
      <c r="I142" s="14">
        <f t="shared" si="2"/>
        <v>5.6</v>
      </c>
      <c r="J142" s="14">
        <v>5.6</v>
      </c>
      <c r="K142" s="109">
        <f t="shared" si="3"/>
        <v>67.199999999999989</v>
      </c>
      <c r="L142" s="115"/>
    </row>
    <row r="143" spans="1:12" ht="12.75" customHeight="1">
      <c r="A143" s="114"/>
      <c r="B143" s="107">
        <f>'Tax Invoice'!D139</f>
        <v>4</v>
      </c>
      <c r="C143" s="10" t="s">
        <v>782</v>
      </c>
      <c r="D143" s="10" t="s">
        <v>851</v>
      </c>
      <c r="E143" s="118" t="s">
        <v>777</v>
      </c>
      <c r="F143" s="164"/>
      <c r="G143" s="165"/>
      <c r="H143" s="11" t="s">
        <v>783</v>
      </c>
      <c r="I143" s="14">
        <f t="shared" si="2"/>
        <v>24.14</v>
      </c>
      <c r="J143" s="14">
        <v>24.14</v>
      </c>
      <c r="K143" s="109">
        <f t="shared" si="3"/>
        <v>96.56</v>
      </c>
      <c r="L143" s="115"/>
    </row>
    <row r="144" spans="1:12" ht="12.75" customHeight="1">
      <c r="A144" s="114"/>
      <c r="B144" s="107">
        <f>'Tax Invoice'!D140</f>
        <v>3</v>
      </c>
      <c r="C144" s="10" t="s">
        <v>782</v>
      </c>
      <c r="D144" s="10" t="s">
        <v>852</v>
      </c>
      <c r="E144" s="118" t="s">
        <v>778</v>
      </c>
      <c r="F144" s="164"/>
      <c r="G144" s="165"/>
      <c r="H144" s="11" t="s">
        <v>783</v>
      </c>
      <c r="I144" s="14">
        <f t="shared" si="2"/>
        <v>25.89</v>
      </c>
      <c r="J144" s="14">
        <v>25.89</v>
      </c>
      <c r="K144" s="109">
        <f t="shared" si="3"/>
        <v>77.67</v>
      </c>
      <c r="L144" s="115"/>
    </row>
    <row r="145" spans="1:12" ht="12.75" customHeight="1">
      <c r="A145" s="114"/>
      <c r="B145" s="107">
        <f>'Tax Invoice'!D141</f>
        <v>2</v>
      </c>
      <c r="C145" s="10" t="s">
        <v>782</v>
      </c>
      <c r="D145" s="10" t="s">
        <v>853</v>
      </c>
      <c r="E145" s="118" t="s">
        <v>784</v>
      </c>
      <c r="F145" s="164"/>
      <c r="G145" s="165"/>
      <c r="H145" s="11" t="s">
        <v>783</v>
      </c>
      <c r="I145" s="14">
        <f t="shared" si="2"/>
        <v>29.38</v>
      </c>
      <c r="J145" s="14">
        <v>29.38</v>
      </c>
      <c r="K145" s="109">
        <f t="shared" si="3"/>
        <v>58.76</v>
      </c>
      <c r="L145" s="115"/>
    </row>
    <row r="146" spans="1:12" ht="12.75" customHeight="1">
      <c r="A146" s="114"/>
      <c r="B146" s="107">
        <f>'Tax Invoice'!D142</f>
        <v>1</v>
      </c>
      <c r="C146" s="10" t="s">
        <v>782</v>
      </c>
      <c r="D146" s="10" t="s">
        <v>854</v>
      </c>
      <c r="E146" s="118" t="s">
        <v>779</v>
      </c>
      <c r="F146" s="164"/>
      <c r="G146" s="165"/>
      <c r="H146" s="11" t="s">
        <v>783</v>
      </c>
      <c r="I146" s="14">
        <f t="shared" si="2"/>
        <v>32.880000000000003</v>
      </c>
      <c r="J146" s="14">
        <v>32.880000000000003</v>
      </c>
      <c r="K146" s="109">
        <f t="shared" si="3"/>
        <v>32.880000000000003</v>
      </c>
      <c r="L146" s="115"/>
    </row>
    <row r="147" spans="1:12" ht="12.75" customHeight="1">
      <c r="A147" s="114"/>
      <c r="B147" s="107">
        <f>'Tax Invoice'!D143</f>
        <v>1</v>
      </c>
      <c r="C147" s="10" t="s">
        <v>782</v>
      </c>
      <c r="D147" s="10" t="s">
        <v>855</v>
      </c>
      <c r="E147" s="118" t="s">
        <v>785</v>
      </c>
      <c r="F147" s="164"/>
      <c r="G147" s="165"/>
      <c r="H147" s="11" t="s">
        <v>783</v>
      </c>
      <c r="I147" s="14">
        <f t="shared" si="2"/>
        <v>38.130000000000003</v>
      </c>
      <c r="J147" s="14">
        <v>38.130000000000003</v>
      </c>
      <c r="K147" s="109">
        <f t="shared" si="3"/>
        <v>38.130000000000003</v>
      </c>
      <c r="L147" s="115"/>
    </row>
    <row r="148" spans="1:12" ht="24" customHeight="1">
      <c r="A148" s="114"/>
      <c r="B148" s="107">
        <f>'Tax Invoice'!D144</f>
        <v>2</v>
      </c>
      <c r="C148" s="10" t="s">
        <v>786</v>
      </c>
      <c r="D148" s="10" t="s">
        <v>786</v>
      </c>
      <c r="E148" s="118" t="s">
        <v>28</v>
      </c>
      <c r="F148" s="164"/>
      <c r="G148" s="165"/>
      <c r="H148" s="11" t="s">
        <v>787</v>
      </c>
      <c r="I148" s="14">
        <f t="shared" si="2"/>
        <v>7.7</v>
      </c>
      <c r="J148" s="14">
        <v>7.7</v>
      </c>
      <c r="K148" s="109">
        <f t="shared" si="3"/>
        <v>15.4</v>
      </c>
      <c r="L148" s="115"/>
    </row>
    <row r="149" spans="1:12" ht="24" customHeight="1">
      <c r="A149" s="114"/>
      <c r="B149" s="107">
        <f>'Tax Invoice'!D145</f>
        <v>2</v>
      </c>
      <c r="C149" s="10" t="s">
        <v>786</v>
      </c>
      <c r="D149" s="10" t="s">
        <v>786</v>
      </c>
      <c r="E149" s="118" t="s">
        <v>29</v>
      </c>
      <c r="F149" s="164"/>
      <c r="G149" s="165"/>
      <c r="H149" s="11" t="s">
        <v>787</v>
      </c>
      <c r="I149" s="14">
        <f t="shared" si="2"/>
        <v>7.7</v>
      </c>
      <c r="J149" s="14">
        <v>7.7</v>
      </c>
      <c r="K149" s="109">
        <f t="shared" si="3"/>
        <v>15.4</v>
      </c>
      <c r="L149" s="115"/>
    </row>
    <row r="150" spans="1:12" ht="24" customHeight="1">
      <c r="A150" s="114"/>
      <c r="B150" s="107">
        <f>'Tax Invoice'!D146</f>
        <v>4</v>
      </c>
      <c r="C150" s="10" t="s">
        <v>786</v>
      </c>
      <c r="D150" s="10" t="s">
        <v>786</v>
      </c>
      <c r="E150" s="118" t="s">
        <v>48</v>
      </c>
      <c r="F150" s="164"/>
      <c r="G150" s="165"/>
      <c r="H150" s="11" t="s">
        <v>787</v>
      </c>
      <c r="I150" s="14">
        <f t="shared" ref="I150:I213" si="4">J150*$N$1</f>
        <v>7.7</v>
      </c>
      <c r="J150" s="14">
        <v>7.7</v>
      </c>
      <c r="K150" s="109">
        <f t="shared" ref="K150:K213" si="5">I150*B150</f>
        <v>30.8</v>
      </c>
      <c r="L150" s="115"/>
    </row>
    <row r="151" spans="1:12" ht="24" customHeight="1">
      <c r="A151" s="114"/>
      <c r="B151" s="107">
        <f>'Tax Invoice'!D147</f>
        <v>5</v>
      </c>
      <c r="C151" s="10" t="s">
        <v>116</v>
      </c>
      <c r="D151" s="10" t="s">
        <v>116</v>
      </c>
      <c r="E151" s="118"/>
      <c r="F151" s="164"/>
      <c r="G151" s="165"/>
      <c r="H151" s="11" t="s">
        <v>788</v>
      </c>
      <c r="I151" s="14">
        <f t="shared" si="4"/>
        <v>6.65</v>
      </c>
      <c r="J151" s="14">
        <v>6.65</v>
      </c>
      <c r="K151" s="109">
        <f t="shared" si="5"/>
        <v>33.25</v>
      </c>
      <c r="L151" s="115"/>
    </row>
    <row r="152" spans="1:12" ht="24" customHeight="1">
      <c r="A152" s="114"/>
      <c r="B152" s="107">
        <f>'Tax Invoice'!D148</f>
        <v>1</v>
      </c>
      <c r="C152" s="10" t="s">
        <v>125</v>
      </c>
      <c r="D152" s="10" t="s">
        <v>125</v>
      </c>
      <c r="E152" s="118" t="s">
        <v>107</v>
      </c>
      <c r="F152" s="164"/>
      <c r="G152" s="165"/>
      <c r="H152" s="11" t="s">
        <v>789</v>
      </c>
      <c r="I152" s="14">
        <f t="shared" si="4"/>
        <v>8.4</v>
      </c>
      <c r="J152" s="14">
        <v>8.4</v>
      </c>
      <c r="K152" s="109">
        <f t="shared" si="5"/>
        <v>8.4</v>
      </c>
      <c r="L152" s="115"/>
    </row>
    <row r="153" spans="1:12" ht="24" customHeight="1">
      <c r="A153" s="114"/>
      <c r="B153" s="107">
        <f>'Tax Invoice'!D149</f>
        <v>3</v>
      </c>
      <c r="C153" s="10" t="s">
        <v>125</v>
      </c>
      <c r="D153" s="10" t="s">
        <v>125</v>
      </c>
      <c r="E153" s="118" t="s">
        <v>210</v>
      </c>
      <c r="F153" s="164"/>
      <c r="G153" s="165"/>
      <c r="H153" s="11" t="s">
        <v>789</v>
      </c>
      <c r="I153" s="14">
        <f t="shared" si="4"/>
        <v>8.4</v>
      </c>
      <c r="J153" s="14">
        <v>8.4</v>
      </c>
      <c r="K153" s="109">
        <f t="shared" si="5"/>
        <v>25.200000000000003</v>
      </c>
      <c r="L153" s="115"/>
    </row>
    <row r="154" spans="1:12" ht="24" customHeight="1">
      <c r="A154" s="114"/>
      <c r="B154" s="107">
        <f>'Tax Invoice'!D150</f>
        <v>4</v>
      </c>
      <c r="C154" s="10" t="s">
        <v>125</v>
      </c>
      <c r="D154" s="10" t="s">
        <v>125</v>
      </c>
      <c r="E154" s="118" t="s">
        <v>214</v>
      </c>
      <c r="F154" s="164"/>
      <c r="G154" s="165"/>
      <c r="H154" s="11" t="s">
        <v>789</v>
      </c>
      <c r="I154" s="14">
        <f t="shared" si="4"/>
        <v>8.4</v>
      </c>
      <c r="J154" s="14">
        <v>8.4</v>
      </c>
      <c r="K154" s="109">
        <f t="shared" si="5"/>
        <v>33.6</v>
      </c>
      <c r="L154" s="115"/>
    </row>
    <row r="155" spans="1:12" ht="24" customHeight="1">
      <c r="A155" s="114"/>
      <c r="B155" s="107">
        <f>'Tax Invoice'!D151</f>
        <v>5</v>
      </c>
      <c r="C155" s="10" t="s">
        <v>125</v>
      </c>
      <c r="D155" s="10" t="s">
        <v>125</v>
      </c>
      <c r="E155" s="118" t="s">
        <v>265</v>
      </c>
      <c r="F155" s="164"/>
      <c r="G155" s="165"/>
      <c r="H155" s="11" t="s">
        <v>789</v>
      </c>
      <c r="I155" s="14">
        <f t="shared" si="4"/>
        <v>8.4</v>
      </c>
      <c r="J155" s="14">
        <v>8.4</v>
      </c>
      <c r="K155" s="109">
        <f t="shared" si="5"/>
        <v>42</v>
      </c>
      <c r="L155" s="115"/>
    </row>
    <row r="156" spans="1:12" ht="24" customHeight="1">
      <c r="A156" s="114"/>
      <c r="B156" s="107">
        <f>'Tax Invoice'!D152</f>
        <v>5</v>
      </c>
      <c r="C156" s="10" t="s">
        <v>125</v>
      </c>
      <c r="D156" s="10" t="s">
        <v>125</v>
      </c>
      <c r="E156" s="118" t="s">
        <v>268</v>
      </c>
      <c r="F156" s="164"/>
      <c r="G156" s="165"/>
      <c r="H156" s="11" t="s">
        <v>789</v>
      </c>
      <c r="I156" s="14">
        <f t="shared" si="4"/>
        <v>8.4</v>
      </c>
      <c r="J156" s="14">
        <v>8.4</v>
      </c>
      <c r="K156" s="109">
        <f t="shared" si="5"/>
        <v>42</v>
      </c>
      <c r="L156" s="115"/>
    </row>
    <row r="157" spans="1:12" ht="24" customHeight="1">
      <c r="A157" s="114"/>
      <c r="B157" s="107">
        <f>'Tax Invoice'!D153</f>
        <v>5</v>
      </c>
      <c r="C157" s="10" t="s">
        <v>790</v>
      </c>
      <c r="D157" s="10" t="s">
        <v>790</v>
      </c>
      <c r="E157" s="118" t="s">
        <v>107</v>
      </c>
      <c r="F157" s="164"/>
      <c r="G157" s="165"/>
      <c r="H157" s="11" t="s">
        <v>791</v>
      </c>
      <c r="I157" s="14">
        <f t="shared" si="4"/>
        <v>8.4</v>
      </c>
      <c r="J157" s="14">
        <v>8.4</v>
      </c>
      <c r="K157" s="109">
        <f t="shared" si="5"/>
        <v>42</v>
      </c>
      <c r="L157" s="115"/>
    </row>
    <row r="158" spans="1:12" ht="24" customHeight="1">
      <c r="A158" s="114"/>
      <c r="B158" s="107">
        <f>'Tax Invoice'!D154</f>
        <v>1</v>
      </c>
      <c r="C158" s="10" t="s">
        <v>790</v>
      </c>
      <c r="D158" s="10" t="s">
        <v>790</v>
      </c>
      <c r="E158" s="118" t="s">
        <v>210</v>
      </c>
      <c r="F158" s="164"/>
      <c r="G158" s="165"/>
      <c r="H158" s="11" t="s">
        <v>791</v>
      </c>
      <c r="I158" s="14">
        <f t="shared" si="4"/>
        <v>8.4</v>
      </c>
      <c r="J158" s="14">
        <v>8.4</v>
      </c>
      <c r="K158" s="109">
        <f t="shared" si="5"/>
        <v>8.4</v>
      </c>
      <c r="L158" s="115"/>
    </row>
    <row r="159" spans="1:12" ht="24" customHeight="1">
      <c r="A159" s="114"/>
      <c r="B159" s="107">
        <f>'Tax Invoice'!D155</f>
        <v>1</v>
      </c>
      <c r="C159" s="10" t="s">
        <v>790</v>
      </c>
      <c r="D159" s="10" t="s">
        <v>790</v>
      </c>
      <c r="E159" s="118" t="s">
        <v>212</v>
      </c>
      <c r="F159" s="164"/>
      <c r="G159" s="165"/>
      <c r="H159" s="11" t="s">
        <v>791</v>
      </c>
      <c r="I159" s="14">
        <f t="shared" si="4"/>
        <v>8.4</v>
      </c>
      <c r="J159" s="14">
        <v>8.4</v>
      </c>
      <c r="K159" s="109">
        <f t="shared" si="5"/>
        <v>8.4</v>
      </c>
      <c r="L159" s="115"/>
    </row>
    <row r="160" spans="1:12" ht="24" customHeight="1">
      <c r="A160" s="114"/>
      <c r="B160" s="107">
        <f>'Tax Invoice'!D156</f>
        <v>3</v>
      </c>
      <c r="C160" s="10" t="s">
        <v>790</v>
      </c>
      <c r="D160" s="10" t="s">
        <v>790</v>
      </c>
      <c r="E160" s="118" t="s">
        <v>214</v>
      </c>
      <c r="F160" s="164"/>
      <c r="G160" s="165"/>
      <c r="H160" s="11" t="s">
        <v>791</v>
      </c>
      <c r="I160" s="14">
        <f t="shared" si="4"/>
        <v>8.4</v>
      </c>
      <c r="J160" s="14">
        <v>8.4</v>
      </c>
      <c r="K160" s="109">
        <f t="shared" si="5"/>
        <v>25.200000000000003</v>
      </c>
      <c r="L160" s="115"/>
    </row>
    <row r="161" spans="1:12" ht="24" customHeight="1">
      <c r="A161" s="114"/>
      <c r="B161" s="107">
        <f>'Tax Invoice'!D157</f>
        <v>3</v>
      </c>
      <c r="C161" s="10" t="s">
        <v>790</v>
      </c>
      <c r="D161" s="10" t="s">
        <v>790</v>
      </c>
      <c r="E161" s="118" t="s">
        <v>265</v>
      </c>
      <c r="F161" s="164"/>
      <c r="G161" s="165"/>
      <c r="H161" s="11" t="s">
        <v>791</v>
      </c>
      <c r="I161" s="14">
        <f t="shared" si="4"/>
        <v>8.4</v>
      </c>
      <c r="J161" s="14">
        <v>8.4</v>
      </c>
      <c r="K161" s="109">
        <f t="shared" si="5"/>
        <v>25.200000000000003</v>
      </c>
      <c r="L161" s="115"/>
    </row>
    <row r="162" spans="1:12" ht="24" customHeight="1">
      <c r="A162" s="114"/>
      <c r="B162" s="107">
        <f>'Tax Invoice'!D158</f>
        <v>2</v>
      </c>
      <c r="C162" s="10" t="s">
        <v>790</v>
      </c>
      <c r="D162" s="10" t="s">
        <v>790</v>
      </c>
      <c r="E162" s="118" t="s">
        <v>268</v>
      </c>
      <c r="F162" s="164"/>
      <c r="G162" s="165"/>
      <c r="H162" s="11" t="s">
        <v>791</v>
      </c>
      <c r="I162" s="14">
        <f t="shared" si="4"/>
        <v>8.4</v>
      </c>
      <c r="J162" s="14">
        <v>8.4</v>
      </c>
      <c r="K162" s="109">
        <f t="shared" si="5"/>
        <v>16.8</v>
      </c>
      <c r="L162" s="115"/>
    </row>
    <row r="163" spans="1:12" ht="24" customHeight="1">
      <c r="A163" s="114"/>
      <c r="B163" s="107">
        <f>'Tax Invoice'!D159</f>
        <v>1</v>
      </c>
      <c r="C163" s="10" t="s">
        <v>98</v>
      </c>
      <c r="D163" s="10" t="s">
        <v>98</v>
      </c>
      <c r="E163" s="118" t="s">
        <v>23</v>
      </c>
      <c r="F163" s="164" t="s">
        <v>271</v>
      </c>
      <c r="G163" s="165"/>
      <c r="H163" s="11" t="s">
        <v>792</v>
      </c>
      <c r="I163" s="14">
        <f t="shared" si="4"/>
        <v>20.64</v>
      </c>
      <c r="J163" s="14">
        <v>20.64</v>
      </c>
      <c r="K163" s="109">
        <f t="shared" si="5"/>
        <v>20.64</v>
      </c>
      <c r="L163" s="115"/>
    </row>
    <row r="164" spans="1:12" ht="24" customHeight="1">
      <c r="A164" s="114"/>
      <c r="B164" s="107">
        <f>'Tax Invoice'!D160</f>
        <v>1</v>
      </c>
      <c r="C164" s="10" t="s">
        <v>98</v>
      </c>
      <c r="D164" s="10" t="s">
        <v>98</v>
      </c>
      <c r="E164" s="118" t="s">
        <v>25</v>
      </c>
      <c r="F164" s="164" t="s">
        <v>272</v>
      </c>
      <c r="G164" s="165"/>
      <c r="H164" s="11" t="s">
        <v>792</v>
      </c>
      <c r="I164" s="14">
        <f t="shared" si="4"/>
        <v>20.64</v>
      </c>
      <c r="J164" s="14">
        <v>20.64</v>
      </c>
      <c r="K164" s="109">
        <f t="shared" si="5"/>
        <v>20.64</v>
      </c>
      <c r="L164" s="115"/>
    </row>
    <row r="165" spans="1:12" ht="24" customHeight="1">
      <c r="A165" s="114"/>
      <c r="B165" s="107">
        <f>'Tax Invoice'!D161</f>
        <v>6</v>
      </c>
      <c r="C165" s="10" t="s">
        <v>564</v>
      </c>
      <c r="D165" s="10" t="s">
        <v>564</v>
      </c>
      <c r="E165" s="118" t="s">
        <v>107</v>
      </c>
      <c r="F165" s="164"/>
      <c r="G165" s="165"/>
      <c r="H165" s="11" t="s">
        <v>864</v>
      </c>
      <c r="I165" s="14">
        <f t="shared" si="4"/>
        <v>8.75</v>
      </c>
      <c r="J165" s="14">
        <v>8.75</v>
      </c>
      <c r="K165" s="109">
        <f t="shared" si="5"/>
        <v>52.5</v>
      </c>
      <c r="L165" s="115"/>
    </row>
    <row r="166" spans="1:12" ht="24" customHeight="1">
      <c r="A166" s="114"/>
      <c r="B166" s="107">
        <f>'Tax Invoice'!D162</f>
        <v>1</v>
      </c>
      <c r="C166" s="10" t="s">
        <v>564</v>
      </c>
      <c r="D166" s="10" t="s">
        <v>564</v>
      </c>
      <c r="E166" s="118" t="s">
        <v>210</v>
      </c>
      <c r="F166" s="164"/>
      <c r="G166" s="165"/>
      <c r="H166" s="11" t="s">
        <v>864</v>
      </c>
      <c r="I166" s="14">
        <f t="shared" si="4"/>
        <v>8.75</v>
      </c>
      <c r="J166" s="14">
        <v>8.75</v>
      </c>
      <c r="K166" s="109">
        <f t="shared" si="5"/>
        <v>8.75</v>
      </c>
      <c r="L166" s="115"/>
    </row>
    <row r="167" spans="1:12" ht="24" customHeight="1">
      <c r="A167" s="114"/>
      <c r="B167" s="107">
        <f>'Tax Invoice'!D163</f>
        <v>3</v>
      </c>
      <c r="C167" s="10" t="s">
        <v>564</v>
      </c>
      <c r="D167" s="10" t="s">
        <v>564</v>
      </c>
      <c r="E167" s="118" t="s">
        <v>212</v>
      </c>
      <c r="F167" s="164"/>
      <c r="G167" s="165"/>
      <c r="H167" s="11" t="s">
        <v>864</v>
      </c>
      <c r="I167" s="14">
        <f t="shared" si="4"/>
        <v>8.75</v>
      </c>
      <c r="J167" s="14">
        <v>8.75</v>
      </c>
      <c r="K167" s="109">
        <f t="shared" si="5"/>
        <v>26.25</v>
      </c>
      <c r="L167" s="115"/>
    </row>
    <row r="168" spans="1:12" ht="24" customHeight="1">
      <c r="A168" s="114"/>
      <c r="B168" s="107">
        <f>'Tax Invoice'!D164</f>
        <v>3</v>
      </c>
      <c r="C168" s="10" t="s">
        <v>564</v>
      </c>
      <c r="D168" s="10" t="s">
        <v>564</v>
      </c>
      <c r="E168" s="118" t="s">
        <v>214</v>
      </c>
      <c r="F168" s="164"/>
      <c r="G168" s="165"/>
      <c r="H168" s="11" t="s">
        <v>864</v>
      </c>
      <c r="I168" s="14">
        <f t="shared" si="4"/>
        <v>8.75</v>
      </c>
      <c r="J168" s="14">
        <v>8.75</v>
      </c>
      <c r="K168" s="109">
        <f t="shared" si="5"/>
        <v>26.25</v>
      </c>
      <c r="L168" s="115"/>
    </row>
    <row r="169" spans="1:12" ht="24" customHeight="1">
      <c r="A169" s="114"/>
      <c r="B169" s="107">
        <f>'Tax Invoice'!D165</f>
        <v>3</v>
      </c>
      <c r="C169" s="10" t="s">
        <v>564</v>
      </c>
      <c r="D169" s="10" t="s">
        <v>564</v>
      </c>
      <c r="E169" s="118" t="s">
        <v>268</v>
      </c>
      <c r="F169" s="164"/>
      <c r="G169" s="165"/>
      <c r="H169" s="11" t="s">
        <v>864</v>
      </c>
      <c r="I169" s="14">
        <f t="shared" si="4"/>
        <v>8.75</v>
      </c>
      <c r="J169" s="14">
        <v>8.75</v>
      </c>
      <c r="K169" s="109">
        <f t="shared" si="5"/>
        <v>26.25</v>
      </c>
      <c r="L169" s="115"/>
    </row>
    <row r="170" spans="1:12" ht="12.75" customHeight="1">
      <c r="A170" s="114"/>
      <c r="B170" s="107">
        <f>'Tax Invoice'!D166</f>
        <v>2</v>
      </c>
      <c r="C170" s="10" t="s">
        <v>793</v>
      </c>
      <c r="D170" s="10" t="s">
        <v>793</v>
      </c>
      <c r="E170" s="118" t="s">
        <v>25</v>
      </c>
      <c r="F170" s="164"/>
      <c r="G170" s="165"/>
      <c r="H170" s="11" t="s">
        <v>794</v>
      </c>
      <c r="I170" s="14">
        <f t="shared" si="4"/>
        <v>47.92</v>
      </c>
      <c r="J170" s="14">
        <v>47.92</v>
      </c>
      <c r="K170" s="109">
        <f t="shared" si="5"/>
        <v>95.84</v>
      </c>
      <c r="L170" s="115"/>
    </row>
    <row r="171" spans="1:12" ht="12.75" customHeight="1">
      <c r="A171" s="114"/>
      <c r="B171" s="107">
        <f>'Tax Invoice'!D167</f>
        <v>6</v>
      </c>
      <c r="C171" s="10" t="s">
        <v>793</v>
      </c>
      <c r="D171" s="10" t="s">
        <v>793</v>
      </c>
      <c r="E171" s="118" t="s">
        <v>28</v>
      </c>
      <c r="F171" s="164"/>
      <c r="G171" s="165"/>
      <c r="H171" s="11" t="s">
        <v>794</v>
      </c>
      <c r="I171" s="14">
        <f t="shared" si="4"/>
        <v>47.92</v>
      </c>
      <c r="J171" s="14">
        <v>47.92</v>
      </c>
      <c r="K171" s="109">
        <f t="shared" si="5"/>
        <v>287.52</v>
      </c>
      <c r="L171" s="115"/>
    </row>
    <row r="172" spans="1:12" ht="12.75" customHeight="1">
      <c r="A172" s="114"/>
      <c r="B172" s="107">
        <f>'Tax Invoice'!D168</f>
        <v>5</v>
      </c>
      <c r="C172" s="10" t="s">
        <v>793</v>
      </c>
      <c r="D172" s="10" t="s">
        <v>793</v>
      </c>
      <c r="E172" s="118" t="s">
        <v>29</v>
      </c>
      <c r="F172" s="164"/>
      <c r="G172" s="165"/>
      <c r="H172" s="11" t="s">
        <v>794</v>
      </c>
      <c r="I172" s="14">
        <f t="shared" si="4"/>
        <v>47.92</v>
      </c>
      <c r="J172" s="14">
        <v>47.92</v>
      </c>
      <c r="K172" s="109">
        <f t="shared" si="5"/>
        <v>239.60000000000002</v>
      </c>
      <c r="L172" s="115"/>
    </row>
    <row r="173" spans="1:12" ht="12.75" customHeight="1">
      <c r="A173" s="114"/>
      <c r="B173" s="107">
        <f>'Tax Invoice'!D169</f>
        <v>4</v>
      </c>
      <c r="C173" s="10" t="s">
        <v>793</v>
      </c>
      <c r="D173" s="10" t="s">
        <v>793</v>
      </c>
      <c r="E173" s="118" t="s">
        <v>48</v>
      </c>
      <c r="F173" s="164"/>
      <c r="G173" s="165"/>
      <c r="H173" s="11" t="s">
        <v>794</v>
      </c>
      <c r="I173" s="14">
        <f t="shared" si="4"/>
        <v>47.92</v>
      </c>
      <c r="J173" s="14">
        <v>47.92</v>
      </c>
      <c r="K173" s="109">
        <f t="shared" si="5"/>
        <v>191.68</v>
      </c>
      <c r="L173" s="115"/>
    </row>
    <row r="174" spans="1:12" ht="12.75" customHeight="1">
      <c r="A174" s="114"/>
      <c r="B174" s="107">
        <f>'Tax Invoice'!D170</f>
        <v>5</v>
      </c>
      <c r="C174" s="10" t="s">
        <v>793</v>
      </c>
      <c r="D174" s="10" t="s">
        <v>793</v>
      </c>
      <c r="E174" s="118" t="s">
        <v>50</v>
      </c>
      <c r="F174" s="164"/>
      <c r="G174" s="165"/>
      <c r="H174" s="11" t="s">
        <v>794</v>
      </c>
      <c r="I174" s="14">
        <f t="shared" si="4"/>
        <v>47.92</v>
      </c>
      <c r="J174" s="14">
        <v>47.92</v>
      </c>
      <c r="K174" s="109">
        <f t="shared" si="5"/>
        <v>239.60000000000002</v>
      </c>
      <c r="L174" s="115"/>
    </row>
    <row r="175" spans="1:12" ht="12.75" customHeight="1">
      <c r="A175" s="114"/>
      <c r="B175" s="107">
        <f>'Tax Invoice'!D171</f>
        <v>4</v>
      </c>
      <c r="C175" s="10" t="s">
        <v>793</v>
      </c>
      <c r="D175" s="10" t="s">
        <v>793</v>
      </c>
      <c r="E175" s="118" t="s">
        <v>47</v>
      </c>
      <c r="F175" s="164"/>
      <c r="G175" s="165"/>
      <c r="H175" s="11" t="s">
        <v>794</v>
      </c>
      <c r="I175" s="14">
        <f t="shared" si="4"/>
        <v>47.92</v>
      </c>
      <c r="J175" s="14">
        <v>47.92</v>
      </c>
      <c r="K175" s="109">
        <f t="shared" si="5"/>
        <v>191.68</v>
      </c>
      <c r="L175" s="115"/>
    </row>
    <row r="176" spans="1:12" ht="12.75" customHeight="1">
      <c r="A176" s="114"/>
      <c r="B176" s="107">
        <f>'Tax Invoice'!D172</f>
        <v>3</v>
      </c>
      <c r="C176" s="10" t="s">
        <v>793</v>
      </c>
      <c r="D176" s="10" t="s">
        <v>793</v>
      </c>
      <c r="E176" s="118" t="s">
        <v>49</v>
      </c>
      <c r="F176" s="164"/>
      <c r="G176" s="165"/>
      <c r="H176" s="11" t="s">
        <v>794</v>
      </c>
      <c r="I176" s="14">
        <f t="shared" si="4"/>
        <v>47.92</v>
      </c>
      <c r="J176" s="14">
        <v>47.92</v>
      </c>
      <c r="K176" s="109">
        <f t="shared" si="5"/>
        <v>143.76</v>
      </c>
      <c r="L176" s="115"/>
    </row>
    <row r="177" spans="1:12" ht="24" customHeight="1">
      <c r="A177" s="114"/>
      <c r="B177" s="107">
        <f>'Tax Invoice'!D173</f>
        <v>1</v>
      </c>
      <c r="C177" s="10" t="s">
        <v>795</v>
      </c>
      <c r="D177" s="10" t="s">
        <v>795</v>
      </c>
      <c r="E177" s="118" t="s">
        <v>25</v>
      </c>
      <c r="F177" s="164"/>
      <c r="G177" s="165"/>
      <c r="H177" s="11" t="s">
        <v>796</v>
      </c>
      <c r="I177" s="14">
        <f t="shared" si="4"/>
        <v>61.91</v>
      </c>
      <c r="J177" s="14">
        <v>61.91</v>
      </c>
      <c r="K177" s="109">
        <f t="shared" si="5"/>
        <v>61.91</v>
      </c>
      <c r="L177" s="115"/>
    </row>
    <row r="178" spans="1:12" ht="12.75" customHeight="1">
      <c r="A178" s="114"/>
      <c r="B178" s="107">
        <f>'Tax Invoice'!D174</f>
        <v>4</v>
      </c>
      <c r="C178" s="10" t="s">
        <v>797</v>
      </c>
      <c r="D178" s="10" t="s">
        <v>797</v>
      </c>
      <c r="E178" s="118" t="s">
        <v>26</v>
      </c>
      <c r="F178" s="164"/>
      <c r="G178" s="165"/>
      <c r="H178" s="11" t="s">
        <v>798</v>
      </c>
      <c r="I178" s="14">
        <f t="shared" si="4"/>
        <v>45.12</v>
      </c>
      <c r="J178" s="14">
        <v>45.12</v>
      </c>
      <c r="K178" s="109">
        <f t="shared" si="5"/>
        <v>180.48</v>
      </c>
      <c r="L178" s="115"/>
    </row>
    <row r="179" spans="1:12" ht="12.75" customHeight="1">
      <c r="A179" s="114"/>
      <c r="B179" s="107">
        <f>'Tax Invoice'!D175</f>
        <v>3</v>
      </c>
      <c r="C179" s="10" t="s">
        <v>797</v>
      </c>
      <c r="D179" s="10" t="s">
        <v>797</v>
      </c>
      <c r="E179" s="118" t="s">
        <v>27</v>
      </c>
      <c r="F179" s="164"/>
      <c r="G179" s="165"/>
      <c r="H179" s="11" t="s">
        <v>798</v>
      </c>
      <c r="I179" s="14">
        <f t="shared" si="4"/>
        <v>45.12</v>
      </c>
      <c r="J179" s="14">
        <v>45.12</v>
      </c>
      <c r="K179" s="109">
        <f t="shared" si="5"/>
        <v>135.35999999999999</v>
      </c>
      <c r="L179" s="115"/>
    </row>
    <row r="180" spans="1:12" ht="12.75" customHeight="1">
      <c r="A180" s="114"/>
      <c r="B180" s="107">
        <f>'Tax Invoice'!D176</f>
        <v>1</v>
      </c>
      <c r="C180" s="10" t="s">
        <v>797</v>
      </c>
      <c r="D180" s="10" t="s">
        <v>797</v>
      </c>
      <c r="E180" s="118" t="s">
        <v>28</v>
      </c>
      <c r="F180" s="164"/>
      <c r="G180" s="165"/>
      <c r="H180" s="11" t="s">
        <v>798</v>
      </c>
      <c r="I180" s="14">
        <f t="shared" si="4"/>
        <v>45.12</v>
      </c>
      <c r="J180" s="14">
        <v>45.12</v>
      </c>
      <c r="K180" s="109">
        <f t="shared" si="5"/>
        <v>45.12</v>
      </c>
      <c r="L180" s="115"/>
    </row>
    <row r="181" spans="1:12" ht="12.75" customHeight="1">
      <c r="A181" s="114"/>
      <c r="B181" s="107">
        <f>'Tax Invoice'!D177</f>
        <v>5</v>
      </c>
      <c r="C181" s="10" t="s">
        <v>797</v>
      </c>
      <c r="D181" s="10" t="s">
        <v>797</v>
      </c>
      <c r="E181" s="118" t="s">
        <v>29</v>
      </c>
      <c r="F181" s="164"/>
      <c r="G181" s="165"/>
      <c r="H181" s="11" t="s">
        <v>798</v>
      </c>
      <c r="I181" s="14">
        <f t="shared" si="4"/>
        <v>45.12</v>
      </c>
      <c r="J181" s="14">
        <v>45.12</v>
      </c>
      <c r="K181" s="109">
        <f t="shared" si="5"/>
        <v>225.6</v>
      </c>
      <c r="L181" s="115"/>
    </row>
    <row r="182" spans="1:12" ht="24" customHeight="1">
      <c r="A182" s="114"/>
      <c r="B182" s="107">
        <f>'Tax Invoice'!D178</f>
        <v>3</v>
      </c>
      <c r="C182" s="10" t="s">
        <v>799</v>
      </c>
      <c r="D182" s="10" t="s">
        <v>799</v>
      </c>
      <c r="E182" s="118" t="s">
        <v>28</v>
      </c>
      <c r="F182" s="164"/>
      <c r="G182" s="165"/>
      <c r="H182" s="11" t="s">
        <v>800</v>
      </c>
      <c r="I182" s="14">
        <f t="shared" si="4"/>
        <v>40.93</v>
      </c>
      <c r="J182" s="14">
        <v>40.93</v>
      </c>
      <c r="K182" s="109">
        <f t="shared" si="5"/>
        <v>122.78999999999999</v>
      </c>
      <c r="L182" s="115"/>
    </row>
    <row r="183" spans="1:12" ht="24" customHeight="1">
      <c r="A183" s="114"/>
      <c r="B183" s="107">
        <f>'Tax Invoice'!D179</f>
        <v>2</v>
      </c>
      <c r="C183" s="10" t="s">
        <v>709</v>
      </c>
      <c r="D183" s="10" t="s">
        <v>709</v>
      </c>
      <c r="E183" s="118" t="s">
        <v>27</v>
      </c>
      <c r="F183" s="164" t="s">
        <v>107</v>
      </c>
      <c r="G183" s="165"/>
      <c r="H183" s="11" t="s">
        <v>237</v>
      </c>
      <c r="I183" s="14">
        <f t="shared" si="4"/>
        <v>74.86</v>
      </c>
      <c r="J183" s="14">
        <v>74.86</v>
      </c>
      <c r="K183" s="109">
        <f t="shared" si="5"/>
        <v>149.72</v>
      </c>
      <c r="L183" s="115"/>
    </row>
    <row r="184" spans="1:12" ht="24" customHeight="1">
      <c r="A184" s="114"/>
      <c r="B184" s="107">
        <f>'Tax Invoice'!D180</f>
        <v>4</v>
      </c>
      <c r="C184" s="10" t="s">
        <v>801</v>
      </c>
      <c r="D184" s="10" t="s">
        <v>801</v>
      </c>
      <c r="E184" s="118" t="s">
        <v>26</v>
      </c>
      <c r="F184" s="164"/>
      <c r="G184" s="165"/>
      <c r="H184" s="11" t="s">
        <v>802</v>
      </c>
      <c r="I184" s="14">
        <f t="shared" si="4"/>
        <v>34.630000000000003</v>
      </c>
      <c r="J184" s="14">
        <v>34.630000000000003</v>
      </c>
      <c r="K184" s="109">
        <f t="shared" si="5"/>
        <v>138.52000000000001</v>
      </c>
      <c r="L184" s="115"/>
    </row>
    <row r="185" spans="1:12" ht="24" customHeight="1">
      <c r="A185" s="114"/>
      <c r="B185" s="107">
        <f>'Tax Invoice'!D181</f>
        <v>3</v>
      </c>
      <c r="C185" s="10" t="s">
        <v>803</v>
      </c>
      <c r="D185" s="10" t="s">
        <v>803</v>
      </c>
      <c r="E185" s="118" t="s">
        <v>23</v>
      </c>
      <c r="F185" s="164"/>
      <c r="G185" s="165"/>
      <c r="H185" s="11" t="s">
        <v>804</v>
      </c>
      <c r="I185" s="14">
        <f t="shared" si="4"/>
        <v>65.41</v>
      </c>
      <c r="J185" s="14">
        <v>65.41</v>
      </c>
      <c r="K185" s="109">
        <f t="shared" si="5"/>
        <v>196.23</v>
      </c>
      <c r="L185" s="115"/>
    </row>
    <row r="186" spans="1:12" ht="24" customHeight="1">
      <c r="A186" s="114"/>
      <c r="B186" s="107">
        <f>'Tax Invoice'!D182</f>
        <v>3</v>
      </c>
      <c r="C186" s="10" t="s">
        <v>803</v>
      </c>
      <c r="D186" s="10" t="s">
        <v>803</v>
      </c>
      <c r="E186" s="118" t="s">
        <v>25</v>
      </c>
      <c r="F186" s="164"/>
      <c r="G186" s="165"/>
      <c r="H186" s="11" t="s">
        <v>804</v>
      </c>
      <c r="I186" s="14">
        <f t="shared" si="4"/>
        <v>65.41</v>
      </c>
      <c r="J186" s="14">
        <v>65.41</v>
      </c>
      <c r="K186" s="109">
        <f t="shared" si="5"/>
        <v>196.23</v>
      </c>
      <c r="L186" s="115"/>
    </row>
    <row r="187" spans="1:12" ht="24" customHeight="1">
      <c r="A187" s="114"/>
      <c r="B187" s="107">
        <f>'Tax Invoice'!D183</f>
        <v>2</v>
      </c>
      <c r="C187" s="10" t="s">
        <v>803</v>
      </c>
      <c r="D187" s="10" t="s">
        <v>803</v>
      </c>
      <c r="E187" s="118" t="s">
        <v>26</v>
      </c>
      <c r="F187" s="164"/>
      <c r="G187" s="165"/>
      <c r="H187" s="11" t="s">
        <v>804</v>
      </c>
      <c r="I187" s="14">
        <f t="shared" si="4"/>
        <v>65.41</v>
      </c>
      <c r="J187" s="14">
        <v>65.41</v>
      </c>
      <c r="K187" s="109">
        <f t="shared" si="5"/>
        <v>130.82</v>
      </c>
      <c r="L187" s="115"/>
    </row>
    <row r="188" spans="1:12" ht="24" customHeight="1">
      <c r="A188" s="114"/>
      <c r="B188" s="107">
        <f>'Tax Invoice'!D184</f>
        <v>4</v>
      </c>
      <c r="C188" s="10" t="s">
        <v>803</v>
      </c>
      <c r="D188" s="10" t="s">
        <v>803</v>
      </c>
      <c r="E188" s="118" t="s">
        <v>27</v>
      </c>
      <c r="F188" s="164"/>
      <c r="G188" s="165"/>
      <c r="H188" s="11" t="s">
        <v>804</v>
      </c>
      <c r="I188" s="14">
        <f t="shared" si="4"/>
        <v>65.41</v>
      </c>
      <c r="J188" s="14">
        <v>65.41</v>
      </c>
      <c r="K188" s="109">
        <f t="shared" si="5"/>
        <v>261.64</v>
      </c>
      <c r="L188" s="115"/>
    </row>
    <row r="189" spans="1:12" ht="24" customHeight="1">
      <c r="A189" s="114"/>
      <c r="B189" s="107">
        <f>'Tax Invoice'!D185</f>
        <v>3</v>
      </c>
      <c r="C189" s="10" t="s">
        <v>805</v>
      </c>
      <c r="D189" s="10" t="s">
        <v>805</v>
      </c>
      <c r="E189" s="118" t="s">
        <v>107</v>
      </c>
      <c r="F189" s="164"/>
      <c r="G189" s="165"/>
      <c r="H189" s="11" t="s">
        <v>806</v>
      </c>
      <c r="I189" s="14">
        <f t="shared" si="4"/>
        <v>39.18</v>
      </c>
      <c r="J189" s="14">
        <v>39.18</v>
      </c>
      <c r="K189" s="109">
        <f t="shared" si="5"/>
        <v>117.53999999999999</v>
      </c>
      <c r="L189" s="115"/>
    </row>
    <row r="190" spans="1:12" ht="24" customHeight="1">
      <c r="A190" s="114"/>
      <c r="B190" s="107">
        <f>'Tax Invoice'!D186</f>
        <v>1</v>
      </c>
      <c r="C190" s="10" t="s">
        <v>807</v>
      </c>
      <c r="D190" s="10" t="s">
        <v>807</v>
      </c>
      <c r="E190" s="118" t="s">
        <v>23</v>
      </c>
      <c r="F190" s="164"/>
      <c r="G190" s="165"/>
      <c r="H190" s="11" t="s">
        <v>808</v>
      </c>
      <c r="I190" s="14">
        <f t="shared" si="4"/>
        <v>20.64</v>
      </c>
      <c r="J190" s="14">
        <v>20.64</v>
      </c>
      <c r="K190" s="109">
        <f t="shared" si="5"/>
        <v>20.64</v>
      </c>
      <c r="L190" s="115"/>
    </row>
    <row r="191" spans="1:12" ht="24" customHeight="1">
      <c r="A191" s="114"/>
      <c r="B191" s="107">
        <f>'Tax Invoice'!D187</f>
        <v>1</v>
      </c>
      <c r="C191" s="10" t="s">
        <v>807</v>
      </c>
      <c r="D191" s="10" t="s">
        <v>807</v>
      </c>
      <c r="E191" s="118" t="s">
        <v>651</v>
      </c>
      <c r="F191" s="164"/>
      <c r="G191" s="165"/>
      <c r="H191" s="11" t="s">
        <v>808</v>
      </c>
      <c r="I191" s="14">
        <f t="shared" si="4"/>
        <v>20.64</v>
      </c>
      <c r="J191" s="14">
        <v>20.64</v>
      </c>
      <c r="K191" s="109">
        <f t="shared" si="5"/>
        <v>20.64</v>
      </c>
      <c r="L191" s="115"/>
    </row>
    <row r="192" spans="1:12" ht="24" customHeight="1">
      <c r="A192" s="114"/>
      <c r="B192" s="107">
        <f>'Tax Invoice'!D188</f>
        <v>1</v>
      </c>
      <c r="C192" s="10" t="s">
        <v>807</v>
      </c>
      <c r="D192" s="10" t="s">
        <v>807</v>
      </c>
      <c r="E192" s="118" t="s">
        <v>25</v>
      </c>
      <c r="F192" s="164"/>
      <c r="G192" s="165"/>
      <c r="H192" s="11" t="s">
        <v>808</v>
      </c>
      <c r="I192" s="14">
        <f t="shared" si="4"/>
        <v>20.64</v>
      </c>
      <c r="J192" s="14">
        <v>20.64</v>
      </c>
      <c r="K192" s="109">
        <f t="shared" si="5"/>
        <v>20.64</v>
      </c>
      <c r="L192" s="115"/>
    </row>
    <row r="193" spans="1:12" ht="24" customHeight="1">
      <c r="A193" s="114"/>
      <c r="B193" s="107">
        <f>'Tax Invoice'!D189</f>
        <v>5</v>
      </c>
      <c r="C193" s="10" t="s">
        <v>809</v>
      </c>
      <c r="D193" s="10" t="s">
        <v>809</v>
      </c>
      <c r="E193" s="118"/>
      <c r="F193" s="164"/>
      <c r="G193" s="165"/>
      <c r="H193" s="11" t="s">
        <v>810</v>
      </c>
      <c r="I193" s="14">
        <f t="shared" si="4"/>
        <v>48.97</v>
      </c>
      <c r="J193" s="14">
        <v>48.97</v>
      </c>
      <c r="K193" s="109">
        <f t="shared" si="5"/>
        <v>244.85</v>
      </c>
      <c r="L193" s="115"/>
    </row>
    <row r="194" spans="1:12" ht="24" customHeight="1">
      <c r="A194" s="114"/>
      <c r="B194" s="107">
        <f>'Tax Invoice'!D190</f>
        <v>3</v>
      </c>
      <c r="C194" s="10" t="s">
        <v>811</v>
      </c>
      <c r="D194" s="10" t="s">
        <v>856</v>
      </c>
      <c r="E194" s="118" t="s">
        <v>812</v>
      </c>
      <c r="F194" s="164"/>
      <c r="G194" s="165"/>
      <c r="H194" s="11" t="s">
        <v>813</v>
      </c>
      <c r="I194" s="14">
        <f t="shared" si="4"/>
        <v>18.89</v>
      </c>
      <c r="J194" s="14">
        <v>18.89</v>
      </c>
      <c r="K194" s="109">
        <f t="shared" si="5"/>
        <v>56.67</v>
      </c>
      <c r="L194" s="115"/>
    </row>
    <row r="195" spans="1:12" ht="24" customHeight="1">
      <c r="A195" s="114"/>
      <c r="B195" s="107">
        <f>'Tax Invoice'!D191</f>
        <v>3</v>
      </c>
      <c r="C195" s="10" t="s">
        <v>811</v>
      </c>
      <c r="D195" s="10" t="s">
        <v>856</v>
      </c>
      <c r="E195" s="118" t="s">
        <v>23</v>
      </c>
      <c r="F195" s="164"/>
      <c r="G195" s="165"/>
      <c r="H195" s="11" t="s">
        <v>813</v>
      </c>
      <c r="I195" s="14">
        <f t="shared" si="4"/>
        <v>18.89</v>
      </c>
      <c r="J195" s="14">
        <v>18.89</v>
      </c>
      <c r="K195" s="109">
        <f t="shared" si="5"/>
        <v>56.67</v>
      </c>
      <c r="L195" s="115"/>
    </row>
    <row r="196" spans="1:12" ht="24" customHeight="1">
      <c r="A196" s="114"/>
      <c r="B196" s="107">
        <f>'Tax Invoice'!D192</f>
        <v>3</v>
      </c>
      <c r="C196" s="10" t="s">
        <v>811</v>
      </c>
      <c r="D196" s="10" t="s">
        <v>856</v>
      </c>
      <c r="E196" s="118" t="s">
        <v>25</v>
      </c>
      <c r="F196" s="164"/>
      <c r="G196" s="165"/>
      <c r="H196" s="11" t="s">
        <v>813</v>
      </c>
      <c r="I196" s="14">
        <f t="shared" si="4"/>
        <v>18.89</v>
      </c>
      <c r="J196" s="14">
        <v>18.89</v>
      </c>
      <c r="K196" s="109">
        <f t="shared" si="5"/>
        <v>56.67</v>
      </c>
      <c r="L196" s="115"/>
    </row>
    <row r="197" spans="1:12" ht="24" customHeight="1">
      <c r="A197" s="114"/>
      <c r="B197" s="107">
        <f>'Tax Invoice'!D193</f>
        <v>3</v>
      </c>
      <c r="C197" s="10" t="s">
        <v>811</v>
      </c>
      <c r="D197" s="10" t="s">
        <v>856</v>
      </c>
      <c r="E197" s="118" t="s">
        <v>26</v>
      </c>
      <c r="F197" s="164"/>
      <c r="G197" s="165"/>
      <c r="H197" s="11" t="s">
        <v>813</v>
      </c>
      <c r="I197" s="14">
        <f t="shared" si="4"/>
        <v>18.89</v>
      </c>
      <c r="J197" s="14">
        <v>18.89</v>
      </c>
      <c r="K197" s="109">
        <f t="shared" si="5"/>
        <v>56.67</v>
      </c>
      <c r="L197" s="115"/>
    </row>
    <row r="198" spans="1:12" ht="24" customHeight="1">
      <c r="A198" s="114"/>
      <c r="B198" s="107">
        <f>'Tax Invoice'!D194</f>
        <v>2</v>
      </c>
      <c r="C198" s="10" t="s">
        <v>811</v>
      </c>
      <c r="D198" s="10" t="s">
        <v>856</v>
      </c>
      <c r="E198" s="118" t="s">
        <v>27</v>
      </c>
      <c r="F198" s="164"/>
      <c r="G198" s="165"/>
      <c r="H198" s="11" t="s">
        <v>813</v>
      </c>
      <c r="I198" s="14">
        <f t="shared" si="4"/>
        <v>18.89</v>
      </c>
      <c r="J198" s="14">
        <v>18.89</v>
      </c>
      <c r="K198" s="109">
        <f t="shared" si="5"/>
        <v>37.78</v>
      </c>
      <c r="L198" s="115"/>
    </row>
    <row r="199" spans="1:12" ht="24" customHeight="1">
      <c r="A199" s="114"/>
      <c r="B199" s="107">
        <f>'Tax Invoice'!D195</f>
        <v>2</v>
      </c>
      <c r="C199" s="10" t="s">
        <v>811</v>
      </c>
      <c r="D199" s="10" t="s">
        <v>811</v>
      </c>
      <c r="E199" s="118" t="s">
        <v>28</v>
      </c>
      <c r="F199" s="164"/>
      <c r="G199" s="165"/>
      <c r="H199" s="11" t="s">
        <v>813</v>
      </c>
      <c r="I199" s="14">
        <f t="shared" si="4"/>
        <v>22.39</v>
      </c>
      <c r="J199" s="14">
        <v>22.39</v>
      </c>
      <c r="K199" s="109">
        <f t="shared" si="5"/>
        <v>44.78</v>
      </c>
      <c r="L199" s="115"/>
    </row>
    <row r="200" spans="1:12" ht="24" customHeight="1">
      <c r="A200" s="114"/>
      <c r="B200" s="107">
        <f>'Tax Invoice'!D196</f>
        <v>2</v>
      </c>
      <c r="C200" s="10" t="s">
        <v>811</v>
      </c>
      <c r="D200" s="10" t="s">
        <v>811</v>
      </c>
      <c r="E200" s="118" t="s">
        <v>29</v>
      </c>
      <c r="F200" s="164"/>
      <c r="G200" s="165"/>
      <c r="H200" s="11" t="s">
        <v>813</v>
      </c>
      <c r="I200" s="14">
        <f t="shared" si="4"/>
        <v>22.39</v>
      </c>
      <c r="J200" s="14">
        <v>22.39</v>
      </c>
      <c r="K200" s="109">
        <f t="shared" si="5"/>
        <v>44.78</v>
      </c>
      <c r="L200" s="115"/>
    </row>
    <row r="201" spans="1:12" ht="24" customHeight="1">
      <c r="A201" s="114"/>
      <c r="B201" s="107">
        <f>'Tax Invoice'!D197</f>
        <v>2</v>
      </c>
      <c r="C201" s="10" t="s">
        <v>811</v>
      </c>
      <c r="D201" s="10" t="s">
        <v>811</v>
      </c>
      <c r="E201" s="118" t="s">
        <v>48</v>
      </c>
      <c r="F201" s="164"/>
      <c r="G201" s="165"/>
      <c r="H201" s="11" t="s">
        <v>813</v>
      </c>
      <c r="I201" s="14">
        <f t="shared" si="4"/>
        <v>22.39</v>
      </c>
      <c r="J201" s="14">
        <v>22.39</v>
      </c>
      <c r="K201" s="109">
        <f t="shared" si="5"/>
        <v>44.78</v>
      </c>
      <c r="L201" s="115"/>
    </row>
    <row r="202" spans="1:12" ht="24" customHeight="1">
      <c r="A202" s="114"/>
      <c r="B202" s="107">
        <f>'Tax Invoice'!D198</f>
        <v>2</v>
      </c>
      <c r="C202" s="10" t="s">
        <v>811</v>
      </c>
      <c r="D202" s="10" t="s">
        <v>811</v>
      </c>
      <c r="E202" s="118" t="s">
        <v>50</v>
      </c>
      <c r="F202" s="164"/>
      <c r="G202" s="165"/>
      <c r="H202" s="11" t="s">
        <v>813</v>
      </c>
      <c r="I202" s="14">
        <f t="shared" si="4"/>
        <v>22.39</v>
      </c>
      <c r="J202" s="14">
        <v>22.39</v>
      </c>
      <c r="K202" s="109">
        <f t="shared" si="5"/>
        <v>44.78</v>
      </c>
      <c r="L202" s="115"/>
    </row>
    <row r="203" spans="1:12" ht="24" customHeight="1">
      <c r="A203" s="114"/>
      <c r="B203" s="107">
        <f>'Tax Invoice'!D199</f>
        <v>2</v>
      </c>
      <c r="C203" s="10" t="s">
        <v>811</v>
      </c>
      <c r="D203" s="10" t="s">
        <v>811</v>
      </c>
      <c r="E203" s="118" t="s">
        <v>51</v>
      </c>
      <c r="F203" s="164"/>
      <c r="G203" s="165"/>
      <c r="H203" s="11" t="s">
        <v>813</v>
      </c>
      <c r="I203" s="14">
        <f t="shared" si="4"/>
        <v>22.39</v>
      </c>
      <c r="J203" s="14">
        <v>22.39</v>
      </c>
      <c r="K203" s="109">
        <f t="shared" si="5"/>
        <v>44.78</v>
      </c>
      <c r="L203" s="115"/>
    </row>
    <row r="204" spans="1:12" ht="24" customHeight="1">
      <c r="A204" s="114"/>
      <c r="B204" s="107">
        <f>'Tax Invoice'!D200</f>
        <v>3</v>
      </c>
      <c r="C204" s="10" t="s">
        <v>811</v>
      </c>
      <c r="D204" s="10" t="s">
        <v>811</v>
      </c>
      <c r="E204" s="118" t="s">
        <v>31</v>
      </c>
      <c r="F204" s="164"/>
      <c r="G204" s="165"/>
      <c r="H204" s="11" t="s">
        <v>813</v>
      </c>
      <c r="I204" s="14">
        <f t="shared" si="4"/>
        <v>22.39</v>
      </c>
      <c r="J204" s="14">
        <v>22.39</v>
      </c>
      <c r="K204" s="109">
        <f t="shared" si="5"/>
        <v>67.17</v>
      </c>
      <c r="L204" s="115"/>
    </row>
    <row r="205" spans="1:12" ht="24" customHeight="1">
      <c r="A205" s="114"/>
      <c r="B205" s="107">
        <f>'Tax Invoice'!D201</f>
        <v>2</v>
      </c>
      <c r="C205" s="10" t="s">
        <v>811</v>
      </c>
      <c r="D205" s="10" t="s">
        <v>857</v>
      </c>
      <c r="E205" s="118" t="s">
        <v>33</v>
      </c>
      <c r="F205" s="164"/>
      <c r="G205" s="165"/>
      <c r="H205" s="11" t="s">
        <v>813</v>
      </c>
      <c r="I205" s="14">
        <f t="shared" si="4"/>
        <v>43.38</v>
      </c>
      <c r="J205" s="14">
        <v>43.38</v>
      </c>
      <c r="K205" s="109">
        <f t="shared" si="5"/>
        <v>86.76</v>
      </c>
      <c r="L205" s="115"/>
    </row>
    <row r="206" spans="1:12" ht="24" customHeight="1">
      <c r="A206" s="114"/>
      <c r="B206" s="107">
        <f>'Tax Invoice'!D202</f>
        <v>2</v>
      </c>
      <c r="C206" s="10" t="s">
        <v>811</v>
      </c>
      <c r="D206" s="10" t="s">
        <v>857</v>
      </c>
      <c r="E206" s="118" t="s">
        <v>34</v>
      </c>
      <c r="F206" s="164"/>
      <c r="G206" s="165"/>
      <c r="H206" s="11" t="s">
        <v>813</v>
      </c>
      <c r="I206" s="14">
        <f t="shared" si="4"/>
        <v>43.38</v>
      </c>
      <c r="J206" s="14">
        <v>43.38</v>
      </c>
      <c r="K206" s="109">
        <f t="shared" si="5"/>
        <v>86.76</v>
      </c>
      <c r="L206" s="115"/>
    </row>
    <row r="207" spans="1:12" ht="24" customHeight="1">
      <c r="A207" s="114"/>
      <c r="B207" s="107">
        <f>'Tax Invoice'!D203</f>
        <v>2</v>
      </c>
      <c r="C207" s="10" t="s">
        <v>811</v>
      </c>
      <c r="D207" s="10" t="s">
        <v>857</v>
      </c>
      <c r="E207" s="118" t="s">
        <v>35</v>
      </c>
      <c r="F207" s="164"/>
      <c r="G207" s="165"/>
      <c r="H207" s="11" t="s">
        <v>813</v>
      </c>
      <c r="I207" s="14">
        <f t="shared" si="4"/>
        <v>43.38</v>
      </c>
      <c r="J207" s="14">
        <v>43.38</v>
      </c>
      <c r="K207" s="109">
        <f t="shared" si="5"/>
        <v>86.76</v>
      </c>
      <c r="L207" s="115"/>
    </row>
    <row r="208" spans="1:12" ht="24" customHeight="1">
      <c r="A208" s="114"/>
      <c r="B208" s="107">
        <f>'Tax Invoice'!D204</f>
        <v>1</v>
      </c>
      <c r="C208" s="10" t="s">
        <v>811</v>
      </c>
      <c r="D208" s="10" t="s">
        <v>857</v>
      </c>
      <c r="E208" s="118" t="s">
        <v>37</v>
      </c>
      <c r="F208" s="164"/>
      <c r="G208" s="165"/>
      <c r="H208" s="11" t="s">
        <v>813</v>
      </c>
      <c r="I208" s="14">
        <f t="shared" si="4"/>
        <v>43.38</v>
      </c>
      <c r="J208" s="14">
        <v>43.38</v>
      </c>
      <c r="K208" s="109">
        <f t="shared" si="5"/>
        <v>43.38</v>
      </c>
      <c r="L208" s="115"/>
    </row>
    <row r="209" spans="1:12" ht="24" customHeight="1">
      <c r="A209" s="114"/>
      <c r="B209" s="107">
        <f>'Tax Invoice'!D205</f>
        <v>1</v>
      </c>
      <c r="C209" s="10" t="s">
        <v>811</v>
      </c>
      <c r="D209" s="10" t="s">
        <v>858</v>
      </c>
      <c r="E209" s="118" t="s">
        <v>38</v>
      </c>
      <c r="F209" s="164"/>
      <c r="G209" s="165"/>
      <c r="H209" s="11" t="s">
        <v>813</v>
      </c>
      <c r="I209" s="14">
        <f t="shared" si="4"/>
        <v>48.27</v>
      </c>
      <c r="J209" s="14">
        <v>48.27</v>
      </c>
      <c r="K209" s="109">
        <f t="shared" si="5"/>
        <v>48.27</v>
      </c>
      <c r="L209" s="115"/>
    </row>
    <row r="210" spans="1:12" ht="24" customHeight="1">
      <c r="A210" s="114"/>
      <c r="B210" s="107">
        <f>'Tax Invoice'!D206</f>
        <v>1</v>
      </c>
      <c r="C210" s="10" t="s">
        <v>811</v>
      </c>
      <c r="D210" s="10" t="s">
        <v>858</v>
      </c>
      <c r="E210" s="118" t="s">
        <v>39</v>
      </c>
      <c r="F210" s="164"/>
      <c r="G210" s="165"/>
      <c r="H210" s="11" t="s">
        <v>813</v>
      </c>
      <c r="I210" s="14">
        <f t="shared" si="4"/>
        <v>48.27</v>
      </c>
      <c r="J210" s="14">
        <v>48.27</v>
      </c>
      <c r="K210" s="109">
        <f t="shared" si="5"/>
        <v>48.27</v>
      </c>
      <c r="L210" s="115"/>
    </row>
    <row r="211" spans="1:12" ht="24" customHeight="1">
      <c r="A211" s="114"/>
      <c r="B211" s="107">
        <f>'Tax Invoice'!D207</f>
        <v>1</v>
      </c>
      <c r="C211" s="10" t="s">
        <v>811</v>
      </c>
      <c r="D211" s="10" t="s">
        <v>858</v>
      </c>
      <c r="E211" s="118" t="s">
        <v>40</v>
      </c>
      <c r="F211" s="164"/>
      <c r="G211" s="165"/>
      <c r="H211" s="11" t="s">
        <v>813</v>
      </c>
      <c r="I211" s="14">
        <f t="shared" si="4"/>
        <v>48.27</v>
      </c>
      <c r="J211" s="14">
        <v>48.27</v>
      </c>
      <c r="K211" s="109">
        <f t="shared" si="5"/>
        <v>48.27</v>
      </c>
      <c r="L211" s="115"/>
    </row>
    <row r="212" spans="1:12" ht="24" customHeight="1">
      <c r="A212" s="114"/>
      <c r="B212" s="107">
        <f>'Tax Invoice'!D208</f>
        <v>1</v>
      </c>
      <c r="C212" s="10" t="s">
        <v>811</v>
      </c>
      <c r="D212" s="10" t="s">
        <v>859</v>
      </c>
      <c r="E212" s="118" t="s">
        <v>41</v>
      </c>
      <c r="F212" s="164"/>
      <c r="G212" s="165"/>
      <c r="H212" s="11" t="s">
        <v>813</v>
      </c>
      <c r="I212" s="14">
        <f t="shared" si="4"/>
        <v>57.37</v>
      </c>
      <c r="J212" s="14">
        <v>57.37</v>
      </c>
      <c r="K212" s="109">
        <f t="shared" si="5"/>
        <v>57.37</v>
      </c>
      <c r="L212" s="115"/>
    </row>
    <row r="213" spans="1:12" ht="24" customHeight="1">
      <c r="A213" s="114"/>
      <c r="B213" s="107">
        <f>'Tax Invoice'!D209</f>
        <v>1</v>
      </c>
      <c r="C213" s="10" t="s">
        <v>811</v>
      </c>
      <c r="D213" s="10" t="s">
        <v>859</v>
      </c>
      <c r="E213" s="118" t="s">
        <v>42</v>
      </c>
      <c r="F213" s="164"/>
      <c r="G213" s="165"/>
      <c r="H213" s="11" t="s">
        <v>813</v>
      </c>
      <c r="I213" s="14">
        <f t="shared" si="4"/>
        <v>57.37</v>
      </c>
      <c r="J213" s="14">
        <v>57.37</v>
      </c>
      <c r="K213" s="109">
        <f t="shared" si="5"/>
        <v>57.37</v>
      </c>
      <c r="L213" s="115"/>
    </row>
    <row r="214" spans="1:12" ht="24" customHeight="1">
      <c r="A214" s="114"/>
      <c r="B214" s="107">
        <f>'Tax Invoice'!D210</f>
        <v>2</v>
      </c>
      <c r="C214" s="10" t="s">
        <v>811</v>
      </c>
      <c r="D214" s="10" t="s">
        <v>811</v>
      </c>
      <c r="E214" s="118" t="s">
        <v>47</v>
      </c>
      <c r="F214" s="164"/>
      <c r="G214" s="165"/>
      <c r="H214" s="11" t="s">
        <v>813</v>
      </c>
      <c r="I214" s="14">
        <f t="shared" ref="I214:I226" si="6">J214*$N$1</f>
        <v>22.39</v>
      </c>
      <c r="J214" s="14">
        <v>22.39</v>
      </c>
      <c r="K214" s="109">
        <f t="shared" ref="K214:K226" si="7">I214*B214</f>
        <v>44.78</v>
      </c>
      <c r="L214" s="115"/>
    </row>
    <row r="215" spans="1:12" ht="24" customHeight="1">
      <c r="A215" s="114"/>
      <c r="B215" s="107">
        <f>'Tax Invoice'!D211</f>
        <v>2</v>
      </c>
      <c r="C215" s="10" t="s">
        <v>811</v>
      </c>
      <c r="D215" s="10" t="s">
        <v>811</v>
      </c>
      <c r="E215" s="118" t="s">
        <v>49</v>
      </c>
      <c r="F215" s="164"/>
      <c r="G215" s="165"/>
      <c r="H215" s="11" t="s">
        <v>813</v>
      </c>
      <c r="I215" s="14">
        <f t="shared" si="6"/>
        <v>22.39</v>
      </c>
      <c r="J215" s="14">
        <v>22.39</v>
      </c>
      <c r="K215" s="109">
        <f t="shared" si="7"/>
        <v>44.78</v>
      </c>
      <c r="L215" s="115"/>
    </row>
    <row r="216" spans="1:12" ht="36" customHeight="1">
      <c r="A216" s="114"/>
      <c r="B216" s="107">
        <f>'Tax Invoice'!D212</f>
        <v>3</v>
      </c>
      <c r="C216" s="10" t="s">
        <v>814</v>
      </c>
      <c r="D216" s="10" t="s">
        <v>814</v>
      </c>
      <c r="E216" s="118" t="s">
        <v>23</v>
      </c>
      <c r="F216" s="164"/>
      <c r="G216" s="165"/>
      <c r="H216" s="11" t="s">
        <v>865</v>
      </c>
      <c r="I216" s="14">
        <f t="shared" si="6"/>
        <v>22.39</v>
      </c>
      <c r="J216" s="14">
        <v>22.39</v>
      </c>
      <c r="K216" s="109">
        <f t="shared" si="7"/>
        <v>67.17</v>
      </c>
      <c r="L216" s="115"/>
    </row>
    <row r="217" spans="1:12" ht="36" customHeight="1">
      <c r="A217" s="114"/>
      <c r="B217" s="107">
        <f>'Tax Invoice'!D213</f>
        <v>3</v>
      </c>
      <c r="C217" s="10" t="s">
        <v>814</v>
      </c>
      <c r="D217" s="10" t="s">
        <v>814</v>
      </c>
      <c r="E217" s="118" t="s">
        <v>25</v>
      </c>
      <c r="F217" s="164"/>
      <c r="G217" s="165"/>
      <c r="H217" s="11" t="s">
        <v>865</v>
      </c>
      <c r="I217" s="14">
        <f t="shared" si="6"/>
        <v>22.39</v>
      </c>
      <c r="J217" s="14">
        <v>22.39</v>
      </c>
      <c r="K217" s="109">
        <f t="shared" si="7"/>
        <v>67.17</v>
      </c>
      <c r="L217" s="115"/>
    </row>
    <row r="218" spans="1:12" ht="36" customHeight="1">
      <c r="A218" s="114"/>
      <c r="B218" s="107">
        <f>'Tax Invoice'!D214</f>
        <v>3</v>
      </c>
      <c r="C218" s="10" t="s">
        <v>814</v>
      </c>
      <c r="D218" s="10" t="s">
        <v>814</v>
      </c>
      <c r="E218" s="118" t="s">
        <v>26</v>
      </c>
      <c r="F218" s="164"/>
      <c r="G218" s="165"/>
      <c r="H218" s="11" t="s">
        <v>865</v>
      </c>
      <c r="I218" s="14">
        <f t="shared" si="6"/>
        <v>22.39</v>
      </c>
      <c r="J218" s="14">
        <v>22.39</v>
      </c>
      <c r="K218" s="109">
        <f t="shared" si="7"/>
        <v>67.17</v>
      </c>
      <c r="L218" s="115"/>
    </row>
    <row r="219" spans="1:12" ht="36" customHeight="1">
      <c r="A219" s="114"/>
      <c r="B219" s="107">
        <f>'Tax Invoice'!D215</f>
        <v>3</v>
      </c>
      <c r="C219" s="10" t="s">
        <v>814</v>
      </c>
      <c r="D219" s="10" t="s">
        <v>814</v>
      </c>
      <c r="E219" s="118" t="s">
        <v>27</v>
      </c>
      <c r="F219" s="164"/>
      <c r="G219" s="165"/>
      <c r="H219" s="11" t="s">
        <v>865</v>
      </c>
      <c r="I219" s="14">
        <f t="shared" si="6"/>
        <v>22.39</v>
      </c>
      <c r="J219" s="14">
        <v>22.39</v>
      </c>
      <c r="K219" s="109">
        <f t="shared" si="7"/>
        <v>67.17</v>
      </c>
      <c r="L219" s="115"/>
    </row>
    <row r="220" spans="1:12" ht="36" customHeight="1">
      <c r="A220" s="114"/>
      <c r="B220" s="107">
        <f>'Tax Invoice'!D216</f>
        <v>3</v>
      </c>
      <c r="C220" s="10" t="s">
        <v>814</v>
      </c>
      <c r="D220" s="10" t="s">
        <v>814</v>
      </c>
      <c r="E220" s="118" t="s">
        <v>28</v>
      </c>
      <c r="F220" s="164"/>
      <c r="G220" s="165"/>
      <c r="H220" s="11" t="s">
        <v>865</v>
      </c>
      <c r="I220" s="14">
        <f t="shared" si="6"/>
        <v>22.39</v>
      </c>
      <c r="J220" s="14">
        <v>22.39</v>
      </c>
      <c r="K220" s="109">
        <f t="shared" si="7"/>
        <v>67.17</v>
      </c>
      <c r="L220" s="115"/>
    </row>
    <row r="221" spans="1:12" ht="36" customHeight="1">
      <c r="A221" s="114"/>
      <c r="B221" s="107">
        <f>'Tax Invoice'!D217</f>
        <v>3</v>
      </c>
      <c r="C221" s="10" t="s">
        <v>814</v>
      </c>
      <c r="D221" s="10" t="s">
        <v>814</v>
      </c>
      <c r="E221" s="118" t="s">
        <v>29</v>
      </c>
      <c r="F221" s="164"/>
      <c r="G221" s="165"/>
      <c r="H221" s="11" t="s">
        <v>865</v>
      </c>
      <c r="I221" s="14">
        <f t="shared" si="6"/>
        <v>22.39</v>
      </c>
      <c r="J221" s="14">
        <v>22.39</v>
      </c>
      <c r="K221" s="109">
        <f t="shared" si="7"/>
        <v>67.17</v>
      </c>
      <c r="L221" s="115"/>
    </row>
    <row r="222" spans="1:12" ht="36" customHeight="1">
      <c r="A222" s="114"/>
      <c r="B222" s="107">
        <f>'Tax Invoice'!D218</f>
        <v>3</v>
      </c>
      <c r="C222" s="10" t="s">
        <v>814</v>
      </c>
      <c r="D222" s="10" t="s">
        <v>860</v>
      </c>
      <c r="E222" s="118" t="s">
        <v>48</v>
      </c>
      <c r="F222" s="164"/>
      <c r="G222" s="165"/>
      <c r="H222" s="11" t="s">
        <v>865</v>
      </c>
      <c r="I222" s="14">
        <f t="shared" si="6"/>
        <v>65.06</v>
      </c>
      <c r="J222" s="14">
        <v>65.06</v>
      </c>
      <c r="K222" s="109">
        <f t="shared" si="7"/>
        <v>195.18</v>
      </c>
      <c r="L222" s="115"/>
    </row>
    <row r="223" spans="1:12" ht="36" customHeight="1">
      <c r="A223" s="114"/>
      <c r="B223" s="107">
        <f>'Tax Invoice'!D219</f>
        <v>3</v>
      </c>
      <c r="C223" s="10" t="s">
        <v>814</v>
      </c>
      <c r="D223" s="10" t="s">
        <v>860</v>
      </c>
      <c r="E223" s="118" t="s">
        <v>50</v>
      </c>
      <c r="F223" s="164"/>
      <c r="G223" s="165"/>
      <c r="H223" s="11" t="s">
        <v>865</v>
      </c>
      <c r="I223" s="14">
        <f t="shared" si="6"/>
        <v>65.06</v>
      </c>
      <c r="J223" s="14">
        <v>65.06</v>
      </c>
      <c r="K223" s="109">
        <f t="shared" si="7"/>
        <v>195.18</v>
      </c>
      <c r="L223" s="115"/>
    </row>
    <row r="224" spans="1:12" ht="36" customHeight="1">
      <c r="A224" s="114"/>
      <c r="B224" s="107">
        <f>'Tax Invoice'!D220</f>
        <v>3</v>
      </c>
      <c r="C224" s="10" t="s">
        <v>814</v>
      </c>
      <c r="D224" s="10" t="s">
        <v>860</v>
      </c>
      <c r="E224" s="118" t="s">
        <v>31</v>
      </c>
      <c r="F224" s="164"/>
      <c r="G224" s="165"/>
      <c r="H224" s="11" t="s">
        <v>865</v>
      </c>
      <c r="I224" s="14">
        <f t="shared" si="6"/>
        <v>65.06</v>
      </c>
      <c r="J224" s="14">
        <v>65.06</v>
      </c>
      <c r="K224" s="109">
        <f t="shared" si="7"/>
        <v>195.18</v>
      </c>
      <c r="L224" s="115"/>
    </row>
    <row r="225" spans="1:12" ht="24" customHeight="1">
      <c r="A225" s="114"/>
      <c r="B225" s="107">
        <f>'Tax Invoice'!D221</f>
        <v>2</v>
      </c>
      <c r="C225" s="10" t="s">
        <v>815</v>
      </c>
      <c r="D225" s="10" t="s">
        <v>815</v>
      </c>
      <c r="E225" s="118"/>
      <c r="F225" s="164"/>
      <c r="G225" s="165"/>
      <c r="H225" s="11" t="s">
        <v>816</v>
      </c>
      <c r="I225" s="14">
        <f t="shared" si="6"/>
        <v>374.29</v>
      </c>
      <c r="J225" s="14">
        <v>374.29</v>
      </c>
      <c r="K225" s="109">
        <f t="shared" si="7"/>
        <v>748.58</v>
      </c>
      <c r="L225" s="115"/>
    </row>
    <row r="226" spans="1:12" ht="24" customHeight="1">
      <c r="A226" s="114"/>
      <c r="B226" s="108">
        <f>'Tax Invoice'!D222</f>
        <v>1</v>
      </c>
      <c r="C226" s="12" t="s">
        <v>817</v>
      </c>
      <c r="D226" s="12" t="s">
        <v>861</v>
      </c>
      <c r="E226" s="119" t="s">
        <v>23</v>
      </c>
      <c r="F226" s="166"/>
      <c r="G226" s="167"/>
      <c r="H226" s="13" t="s">
        <v>818</v>
      </c>
      <c r="I226" s="15">
        <f t="shared" si="6"/>
        <v>136.41999999999999</v>
      </c>
      <c r="J226" s="15">
        <v>136.41999999999999</v>
      </c>
      <c r="K226" s="110">
        <f t="shared" si="7"/>
        <v>136.41999999999999</v>
      </c>
      <c r="L226" s="115"/>
    </row>
    <row r="227" spans="1:12" ht="12.75" customHeight="1">
      <c r="A227" s="114"/>
      <c r="B227" s="126">
        <f>SUM(B22:B226)</f>
        <v>732</v>
      </c>
      <c r="C227" s="126" t="s">
        <v>144</v>
      </c>
      <c r="D227" s="126"/>
      <c r="E227" s="126"/>
      <c r="F227" s="126"/>
      <c r="G227" s="126"/>
      <c r="H227" s="126"/>
      <c r="I227" s="127" t="s">
        <v>255</v>
      </c>
      <c r="J227" s="127" t="s">
        <v>255</v>
      </c>
      <c r="K227" s="128">
        <f>SUM(K22:K226)</f>
        <v>13886.940000000011</v>
      </c>
      <c r="L227" s="115"/>
    </row>
    <row r="228" spans="1:12" ht="12.75" customHeight="1">
      <c r="A228" s="114"/>
      <c r="B228" s="126"/>
      <c r="C228" s="126"/>
      <c r="D228" s="126"/>
      <c r="E228" s="126"/>
      <c r="F228" s="126"/>
      <c r="G228" s="126"/>
      <c r="H228" s="126"/>
      <c r="I228" s="127" t="s">
        <v>184</v>
      </c>
      <c r="J228" s="127" t="s">
        <v>184</v>
      </c>
      <c r="K228" s="128">
        <f>Invoice!J232</f>
        <v>0</v>
      </c>
      <c r="L228" s="115"/>
    </row>
    <row r="229" spans="1:12" ht="12.75" customHeight="1" outlineLevel="1">
      <c r="A229" s="114"/>
      <c r="B229" s="126"/>
      <c r="C229" s="126"/>
      <c r="D229" s="126"/>
      <c r="E229" s="126"/>
      <c r="F229" s="126"/>
      <c r="G229" s="126"/>
      <c r="H229" s="126"/>
      <c r="I229" s="127" t="s">
        <v>185</v>
      </c>
      <c r="J229" s="127" t="s">
        <v>185</v>
      </c>
      <c r="K229" s="128">
        <f>Invoice!J233</f>
        <v>0</v>
      </c>
      <c r="L229" s="115"/>
    </row>
    <row r="230" spans="1:12" ht="12.75" customHeight="1">
      <c r="A230" s="114"/>
      <c r="B230" s="126"/>
      <c r="C230" s="126"/>
      <c r="D230" s="126"/>
      <c r="E230" s="126"/>
      <c r="F230" s="126"/>
      <c r="G230" s="126"/>
      <c r="H230" s="126"/>
      <c r="I230" s="127" t="s">
        <v>257</v>
      </c>
      <c r="J230" s="127" t="s">
        <v>257</v>
      </c>
      <c r="K230" s="128">
        <f>SUM(K227:K229)</f>
        <v>13886.940000000011</v>
      </c>
      <c r="L230" s="115"/>
    </row>
    <row r="231" spans="1:12" ht="12.75" customHeight="1">
      <c r="A231" s="6"/>
      <c r="B231" s="7"/>
      <c r="C231" s="7"/>
      <c r="D231" s="7"/>
      <c r="E231" s="7"/>
      <c r="F231" s="7"/>
      <c r="G231" s="7"/>
      <c r="H231" s="7" t="s">
        <v>862</v>
      </c>
      <c r="I231" s="7"/>
      <c r="J231" s="7"/>
      <c r="K231" s="7"/>
      <c r="L231" s="8"/>
    </row>
    <row r="232" spans="1:12" ht="12.75" customHeight="1"/>
    <row r="233" spans="1:12" ht="12.75" customHeight="1"/>
    <row r="234" spans="1:12" ht="12.75" customHeight="1"/>
    <row r="235" spans="1:12" ht="12.75" customHeight="1"/>
    <row r="236" spans="1:12" ht="12.75" customHeight="1"/>
    <row r="237" spans="1:12" ht="12.75" customHeight="1"/>
    <row r="238" spans="1:12" ht="12.75" customHeight="1"/>
  </sheetData>
  <mergeCells count="209">
    <mergeCell ref="F20:G20"/>
    <mergeCell ref="F21:G21"/>
    <mergeCell ref="K10:K11"/>
    <mergeCell ref="K14:K15"/>
    <mergeCell ref="F22:G22"/>
    <mergeCell ref="F33:G33"/>
    <mergeCell ref="F31:G31"/>
    <mergeCell ref="F32:G32"/>
    <mergeCell ref="F26:G26"/>
    <mergeCell ref="F27:G27"/>
    <mergeCell ref="F28:G28"/>
    <mergeCell ref="F29:G29"/>
    <mergeCell ref="F30:G30"/>
    <mergeCell ref="F25:G25"/>
    <mergeCell ref="F24:G24"/>
    <mergeCell ref="F23:G23"/>
    <mergeCell ref="F42:G42"/>
    <mergeCell ref="F43:G43"/>
    <mergeCell ref="F37:G37"/>
    <mergeCell ref="F38:G38"/>
    <mergeCell ref="F39:G39"/>
    <mergeCell ref="F40:G40"/>
    <mergeCell ref="F41:G41"/>
    <mergeCell ref="F34:G34"/>
    <mergeCell ref="F35:G35"/>
    <mergeCell ref="F36:G36"/>
    <mergeCell ref="F49:G49"/>
    <mergeCell ref="F50:G50"/>
    <mergeCell ref="F51:G51"/>
    <mergeCell ref="F52:G52"/>
    <mergeCell ref="F53:G53"/>
    <mergeCell ref="F44:G44"/>
    <mergeCell ref="F45:G45"/>
    <mergeCell ref="F46:G46"/>
    <mergeCell ref="F47:G47"/>
    <mergeCell ref="F48:G48"/>
    <mergeCell ref="F59:G59"/>
    <mergeCell ref="F60:G60"/>
    <mergeCell ref="F61:G61"/>
    <mergeCell ref="F62:G62"/>
    <mergeCell ref="F63:G63"/>
    <mergeCell ref="F54:G54"/>
    <mergeCell ref="F55:G55"/>
    <mergeCell ref="F56:G56"/>
    <mergeCell ref="F57:G57"/>
    <mergeCell ref="F58:G58"/>
    <mergeCell ref="F69:G69"/>
    <mergeCell ref="F70:G70"/>
    <mergeCell ref="F71:G71"/>
    <mergeCell ref="F72:G72"/>
    <mergeCell ref="F73:G73"/>
    <mergeCell ref="F64:G64"/>
    <mergeCell ref="F65:G65"/>
    <mergeCell ref="F66:G66"/>
    <mergeCell ref="F67:G67"/>
    <mergeCell ref="F68:G68"/>
    <mergeCell ref="F79:G79"/>
    <mergeCell ref="F80:G80"/>
    <mergeCell ref="F81:G81"/>
    <mergeCell ref="F82:G82"/>
    <mergeCell ref="F83:G83"/>
    <mergeCell ref="F74:G74"/>
    <mergeCell ref="F75:G75"/>
    <mergeCell ref="F76:G76"/>
    <mergeCell ref="F77:G77"/>
    <mergeCell ref="F78:G78"/>
    <mergeCell ref="F89:G89"/>
    <mergeCell ref="F90:G90"/>
    <mergeCell ref="F91:G91"/>
    <mergeCell ref="F92:G92"/>
    <mergeCell ref="F93:G93"/>
    <mergeCell ref="F84:G84"/>
    <mergeCell ref="F85:G85"/>
    <mergeCell ref="F86:G86"/>
    <mergeCell ref="F87:G87"/>
    <mergeCell ref="F88:G88"/>
    <mergeCell ref="F99:G99"/>
    <mergeCell ref="F100:G100"/>
    <mergeCell ref="F101:G101"/>
    <mergeCell ref="F102:G102"/>
    <mergeCell ref="F103:G103"/>
    <mergeCell ref="F94:G94"/>
    <mergeCell ref="F95:G95"/>
    <mergeCell ref="F96:G96"/>
    <mergeCell ref="F97:G97"/>
    <mergeCell ref="F98:G98"/>
    <mergeCell ref="F109:G109"/>
    <mergeCell ref="F110:G110"/>
    <mergeCell ref="F111:G111"/>
    <mergeCell ref="F112:G112"/>
    <mergeCell ref="F113:G113"/>
    <mergeCell ref="F104:G104"/>
    <mergeCell ref="F105:G105"/>
    <mergeCell ref="F106:G106"/>
    <mergeCell ref="F107:G107"/>
    <mergeCell ref="F108:G108"/>
    <mergeCell ref="F119:G119"/>
    <mergeCell ref="F120:G120"/>
    <mergeCell ref="F121:G121"/>
    <mergeCell ref="F122:G122"/>
    <mergeCell ref="F123:G123"/>
    <mergeCell ref="F114:G114"/>
    <mergeCell ref="F115:G115"/>
    <mergeCell ref="F116:G116"/>
    <mergeCell ref="F117:G117"/>
    <mergeCell ref="F118:G118"/>
    <mergeCell ref="F129:G129"/>
    <mergeCell ref="F130:G130"/>
    <mergeCell ref="F131:G131"/>
    <mergeCell ref="F132:G132"/>
    <mergeCell ref="F133:G133"/>
    <mergeCell ref="F124:G124"/>
    <mergeCell ref="F125:G125"/>
    <mergeCell ref="F126:G126"/>
    <mergeCell ref="F127:G127"/>
    <mergeCell ref="F128:G128"/>
    <mergeCell ref="F139:G139"/>
    <mergeCell ref="F140:G140"/>
    <mergeCell ref="F141:G141"/>
    <mergeCell ref="F142:G142"/>
    <mergeCell ref="F143:G143"/>
    <mergeCell ref="F134:G134"/>
    <mergeCell ref="F135:G135"/>
    <mergeCell ref="F136:G136"/>
    <mergeCell ref="F137:G137"/>
    <mergeCell ref="F138:G138"/>
    <mergeCell ref="F149:G149"/>
    <mergeCell ref="F150:G150"/>
    <mergeCell ref="F151:G151"/>
    <mergeCell ref="F152:G152"/>
    <mergeCell ref="F153:G153"/>
    <mergeCell ref="F144:G144"/>
    <mergeCell ref="F145:G145"/>
    <mergeCell ref="F146:G146"/>
    <mergeCell ref="F147:G147"/>
    <mergeCell ref="F148:G148"/>
    <mergeCell ref="F159:G159"/>
    <mergeCell ref="F160:G160"/>
    <mergeCell ref="F161:G161"/>
    <mergeCell ref="F162:G162"/>
    <mergeCell ref="F163:G163"/>
    <mergeCell ref="F154:G154"/>
    <mergeCell ref="F155:G155"/>
    <mergeCell ref="F156:G156"/>
    <mergeCell ref="F157:G157"/>
    <mergeCell ref="F158:G158"/>
    <mergeCell ref="F169:G169"/>
    <mergeCell ref="F170:G170"/>
    <mergeCell ref="F171:G171"/>
    <mergeCell ref="F172:G172"/>
    <mergeCell ref="F173:G173"/>
    <mergeCell ref="F164:G164"/>
    <mergeCell ref="F165:G165"/>
    <mergeCell ref="F166:G166"/>
    <mergeCell ref="F167:G167"/>
    <mergeCell ref="F168:G168"/>
    <mergeCell ref="F179:G179"/>
    <mergeCell ref="F180:G180"/>
    <mergeCell ref="F181:G181"/>
    <mergeCell ref="F182:G182"/>
    <mergeCell ref="F183:G183"/>
    <mergeCell ref="F174:G174"/>
    <mergeCell ref="F175:G175"/>
    <mergeCell ref="F176:G176"/>
    <mergeCell ref="F177:G177"/>
    <mergeCell ref="F178:G178"/>
    <mergeCell ref="F189:G189"/>
    <mergeCell ref="F190:G190"/>
    <mergeCell ref="F191:G191"/>
    <mergeCell ref="F192:G192"/>
    <mergeCell ref="F193:G193"/>
    <mergeCell ref="F184:G184"/>
    <mergeCell ref="F185:G185"/>
    <mergeCell ref="F186:G186"/>
    <mergeCell ref="F187:G187"/>
    <mergeCell ref="F188:G188"/>
    <mergeCell ref="F199:G199"/>
    <mergeCell ref="F200:G200"/>
    <mergeCell ref="F201:G201"/>
    <mergeCell ref="F202:G202"/>
    <mergeCell ref="F203:G203"/>
    <mergeCell ref="F194:G194"/>
    <mergeCell ref="F195:G195"/>
    <mergeCell ref="F196:G196"/>
    <mergeCell ref="F197:G197"/>
    <mergeCell ref="F198:G198"/>
    <mergeCell ref="F209:G209"/>
    <mergeCell ref="F210:G210"/>
    <mergeCell ref="F211:G211"/>
    <mergeCell ref="F212:G212"/>
    <mergeCell ref="F213:G213"/>
    <mergeCell ref="F204:G204"/>
    <mergeCell ref="F205:G205"/>
    <mergeCell ref="F206:G206"/>
    <mergeCell ref="F207:G207"/>
    <mergeCell ref="F208:G208"/>
    <mergeCell ref="F224:G224"/>
    <mergeCell ref="F225:G225"/>
    <mergeCell ref="F226:G226"/>
    <mergeCell ref="F219:G219"/>
    <mergeCell ref="F220:G220"/>
    <mergeCell ref="F221:G221"/>
    <mergeCell ref="F222:G222"/>
    <mergeCell ref="F223:G223"/>
    <mergeCell ref="F214:G214"/>
    <mergeCell ref="F215:G215"/>
    <mergeCell ref="F216:G216"/>
    <mergeCell ref="F217:G217"/>
    <mergeCell ref="F218:G21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13886.940000000011</v>
      </c>
      <c r="O2" s="21" t="s">
        <v>259</v>
      </c>
    </row>
    <row r="3" spans="1:15" s="21" customFormat="1" ht="15" customHeight="1" thickBot="1">
      <c r="A3" s="22" t="s">
        <v>151</v>
      </c>
      <c r="G3" s="28">
        <v>45117</v>
      </c>
      <c r="H3" s="29"/>
      <c r="N3" s="21">
        <v>13886.940000000011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maor zamir</v>
      </c>
      <c r="B10" s="37"/>
      <c r="C10" s="37"/>
      <c r="D10" s="37"/>
      <c r="F10" s="38" t="str">
        <f>'Copy paste to Here'!B10</f>
        <v>maor zamir</v>
      </c>
      <c r="G10" s="39"/>
      <c r="H10" s="40"/>
      <c r="K10" s="95" t="s">
        <v>276</v>
      </c>
      <c r="L10" s="35" t="s">
        <v>276</v>
      </c>
      <c r="M10" s="21">
        <v>1</v>
      </c>
    </row>
    <row r="11" spans="1:15" s="21" customFormat="1" ht="15.75" thickBot="1">
      <c r="A11" s="41" t="str">
        <f>'Copy paste to Here'!G11</f>
        <v>23/3 Yenaka 2 (Yeak 1) , Chonnonsi , Yannawa</v>
      </c>
      <c r="B11" s="42"/>
      <c r="C11" s="42"/>
      <c r="D11" s="42"/>
      <c r="F11" s="43" t="str">
        <f>'Copy paste to Here'!B11</f>
        <v>23/3 Yen Akat 2 (Yeak 1) Chonnonsi, Yannawa</v>
      </c>
      <c r="G11" s="44"/>
      <c r="H11" s="45"/>
      <c r="K11" s="93" t="s">
        <v>158</v>
      </c>
      <c r="L11" s="46" t="s">
        <v>159</v>
      </c>
      <c r="M11" s="21">
        <f>VLOOKUP(G3,[1]Sheet1!$A$9:$I$7290,2,FALSE)</f>
        <v>34.96</v>
      </c>
    </row>
    <row r="12" spans="1:15" s="21" customFormat="1" ht="15.75" thickBot="1">
      <c r="A12" s="41" t="str">
        <f>'Copy paste to Here'!G12</f>
        <v>10120 Bangkok</v>
      </c>
      <c r="B12" s="42"/>
      <c r="C12" s="42"/>
      <c r="D12" s="42"/>
      <c r="E12" s="89"/>
      <c r="F12" s="43" t="str">
        <f>'Copy paste to Here'!B12</f>
        <v>10120 bangkok</v>
      </c>
      <c r="G12" s="44"/>
      <c r="H12" s="45"/>
      <c r="K12" s="93" t="s">
        <v>160</v>
      </c>
      <c r="L12" s="46" t="s">
        <v>133</v>
      </c>
      <c r="M12" s="21">
        <f>VLOOKUP(G3,[1]Sheet1!$A$9:$I$7290,3,FALSE)</f>
        <v>38.14</v>
      </c>
    </row>
    <row r="13" spans="1:15" s="21" customFormat="1" ht="15.75" thickBot="1">
      <c r="A13" s="41" t="str">
        <f>'Copy paste to Here'!G13</f>
        <v>Thailand</v>
      </c>
      <c r="B13" s="42"/>
      <c r="C13" s="42"/>
      <c r="D13" s="42"/>
      <c r="E13" s="111" t="s">
        <v>276</v>
      </c>
      <c r="F13" s="43" t="str">
        <f>'Copy paste to Here'!B13</f>
        <v>Thailand</v>
      </c>
      <c r="G13" s="44"/>
      <c r="H13" s="45"/>
      <c r="K13" s="93" t="s">
        <v>161</v>
      </c>
      <c r="L13" s="46" t="s">
        <v>162</v>
      </c>
      <c r="M13" s="113">
        <f>VLOOKUP(G3,[1]Sheet1!$A$9:$I$7290,4,FALSE)</f>
        <v>44.63</v>
      </c>
    </row>
    <row r="14" spans="1:15" s="21" customFormat="1" ht="15.75" thickBot="1">
      <c r="A14" s="41" t="str">
        <f>'Copy paste to Here'!G14</f>
        <v xml:space="preserve"> </v>
      </c>
      <c r="B14" s="42"/>
      <c r="C14" s="42"/>
      <c r="D14" s="42"/>
      <c r="E14" s="111">
        <f>VLOOKUP(J9,$L$10:$M$17,2,FALSE)</f>
        <v>1</v>
      </c>
      <c r="F14" s="43">
        <f>'Copy paste to Here'!B14</f>
        <v>0</v>
      </c>
      <c r="G14" s="44"/>
      <c r="H14" s="45"/>
      <c r="K14" s="93" t="s">
        <v>163</v>
      </c>
      <c r="L14" s="46" t="s">
        <v>164</v>
      </c>
      <c r="M14" s="21">
        <f>VLOOKUP(G3,[1]Sheet1!$A$9:$I$7290,5,FALSE)</f>
        <v>23.01</v>
      </c>
    </row>
    <row r="15" spans="1:15" s="21" customFormat="1" ht="15.75" thickBot="1">
      <c r="A15" s="47">
        <f>'Copy paste to Here'!G15</f>
        <v>0</v>
      </c>
      <c r="F15" s="48" t="str">
        <f>'Copy paste to Here'!B15</f>
        <v xml:space="preserve"> </v>
      </c>
      <c r="G15" s="49"/>
      <c r="H15" s="50"/>
      <c r="K15" s="94" t="s">
        <v>165</v>
      </c>
      <c r="L15" s="51" t="s">
        <v>166</v>
      </c>
      <c r="M15" s="21">
        <f>VLOOKUP(G3,[1]Sheet1!$A$9:$I$7290,6,FALSE)</f>
        <v>26.14</v>
      </c>
    </row>
    <row r="16" spans="1:15" s="21" customFormat="1" ht="13.7" customHeight="1" thickBot="1">
      <c r="A16" s="52"/>
      <c r="K16" s="94" t="s">
        <v>167</v>
      </c>
      <c r="L16" s="51" t="s">
        <v>168</v>
      </c>
      <c r="M16" s="21">
        <f>VLOOKUP(G3,[1]Sheet1!$A$9:$I$7290,7,FALSE)</f>
        <v>21.44</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Sterling Silver fake nose clip, 20g (0.8mm) &amp; Length: 6mm  &amp;  </v>
      </c>
      <c r="B18" s="57" t="str">
        <f>'Copy paste to Here'!C22</f>
        <v>AGCLN20</v>
      </c>
      <c r="C18" s="57" t="s">
        <v>819</v>
      </c>
      <c r="D18" s="58">
        <f>Invoice!B22</f>
        <v>4</v>
      </c>
      <c r="E18" s="59">
        <f>'Shipping Invoice'!J22*$N$1</f>
        <v>21.34</v>
      </c>
      <c r="F18" s="59">
        <f>D18*E18</f>
        <v>85.36</v>
      </c>
      <c r="G18" s="60">
        <f>E18*$E$14</f>
        <v>21.34</v>
      </c>
      <c r="H18" s="61">
        <f>D18*G18</f>
        <v>85.36</v>
      </c>
    </row>
    <row r="19" spans="1:13" s="62" customFormat="1" ht="25.5">
      <c r="A19" s="112" t="str">
        <f>IF((LEN('Copy paste to Here'!G23))&gt;5,((CONCATENATE('Copy paste to Here'!G23," &amp; ",'Copy paste to Here'!D23,"  &amp;  ",'Copy paste to Here'!E23))),"Empty Cell")</f>
        <v xml:space="preserve">Sterling Silver fake nose clip, 20g (0.8mm) &amp; Length: 8mm  &amp;  </v>
      </c>
      <c r="B19" s="57" t="str">
        <f>'Copy paste to Here'!C23</f>
        <v>AGCLN20</v>
      </c>
      <c r="C19" s="57" t="s">
        <v>820</v>
      </c>
      <c r="D19" s="58">
        <f>Invoice!B23</f>
        <v>3</v>
      </c>
      <c r="E19" s="59">
        <f>'Shipping Invoice'!J23*$N$1</f>
        <v>22.04</v>
      </c>
      <c r="F19" s="59">
        <f t="shared" ref="F19:F82" si="0">D19*E19</f>
        <v>66.12</v>
      </c>
      <c r="G19" s="60">
        <f t="shared" ref="G19:G82" si="1">E19*$E$14</f>
        <v>22.04</v>
      </c>
      <c r="H19" s="63">
        <f t="shared" ref="H19:H82" si="2">D19*G19</f>
        <v>66.12</v>
      </c>
    </row>
    <row r="20" spans="1:13" s="62" customFormat="1" ht="24">
      <c r="A20" s="56" t="str">
        <f>IF((LEN('Copy paste to Here'!G24))&gt;5,((CONCATENATE('Copy paste to Here'!G24," &amp; ",'Copy paste to Here'!D24,"  &amp;  ",'Copy paste to Here'!E24))),"Empty Cell")</f>
        <v>Anodized surgical steel eyebrow or helix barbell, 16g (1.2mm) with two 3mm balls &amp; Length: 10mm  &amp;  Color: Gold</v>
      </c>
      <c r="B20" s="57" t="str">
        <f>'Copy paste to Here'!C24</f>
        <v>BBETB</v>
      </c>
      <c r="C20" s="57" t="s">
        <v>721</v>
      </c>
      <c r="D20" s="58">
        <f>Invoice!B24</f>
        <v>1</v>
      </c>
      <c r="E20" s="59">
        <f>'Shipping Invoice'!J24*$N$1</f>
        <v>20.64</v>
      </c>
      <c r="F20" s="59">
        <f t="shared" si="0"/>
        <v>20.64</v>
      </c>
      <c r="G20" s="60">
        <f t="shared" si="1"/>
        <v>20.64</v>
      </c>
      <c r="H20" s="63">
        <f t="shared" si="2"/>
        <v>20.64</v>
      </c>
    </row>
    <row r="21" spans="1:13" s="62" customFormat="1" ht="24">
      <c r="A21" s="56" t="str">
        <f>IF((LEN('Copy paste to Here'!G25))&gt;5,((CONCATENATE('Copy paste to Here'!G25," &amp; ",'Copy paste to Here'!D25,"  &amp;  ",'Copy paste to Here'!E25))),"Empty Cell")</f>
        <v>Anodized surgical steel eyebrow or helix barbell, 16g (1.2mm) with two 3mm balls &amp; Length: 14mm  &amp;  Color: Black</v>
      </c>
      <c r="B21" s="57" t="str">
        <f>'Copy paste to Here'!C25</f>
        <v>BBETB</v>
      </c>
      <c r="C21" s="57" t="s">
        <v>721</v>
      </c>
      <c r="D21" s="58">
        <f>Invoice!B25</f>
        <v>2</v>
      </c>
      <c r="E21" s="59">
        <f>'Shipping Invoice'!J25*$N$1</f>
        <v>20.64</v>
      </c>
      <c r="F21" s="59">
        <f t="shared" si="0"/>
        <v>41.28</v>
      </c>
      <c r="G21" s="60">
        <f t="shared" si="1"/>
        <v>20.64</v>
      </c>
      <c r="H21" s="63">
        <f t="shared" si="2"/>
        <v>41.28</v>
      </c>
    </row>
    <row r="22" spans="1:13" s="62" customFormat="1" ht="24">
      <c r="A22" s="56" t="str">
        <f>IF((LEN('Copy paste to Here'!G26))&gt;5,((CONCATENATE('Copy paste to Here'!G26," &amp; ",'Copy paste to Here'!D26,"  &amp;  ",'Copy paste to Here'!E26))),"Empty Cell")</f>
        <v>Anodized surgical steel eyebrow or helix barbell, 16g (1.2mm) with two 3mm balls &amp; Length: 14mm  &amp;  Color: Blue</v>
      </c>
      <c r="B22" s="57" t="str">
        <f>'Copy paste to Here'!C26</f>
        <v>BBETB</v>
      </c>
      <c r="C22" s="57" t="s">
        <v>721</v>
      </c>
      <c r="D22" s="58">
        <f>Invoice!B26</f>
        <v>2</v>
      </c>
      <c r="E22" s="59">
        <f>'Shipping Invoice'!J26*$N$1</f>
        <v>20.64</v>
      </c>
      <c r="F22" s="59">
        <f t="shared" si="0"/>
        <v>41.28</v>
      </c>
      <c r="G22" s="60">
        <f t="shared" si="1"/>
        <v>20.64</v>
      </c>
      <c r="H22" s="63">
        <f t="shared" si="2"/>
        <v>41.28</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14mm  &amp;  Color: Rainbow</v>
      </c>
      <c r="B23" s="57" t="str">
        <f>'Copy paste to Here'!C27</f>
        <v>BBETB</v>
      </c>
      <c r="C23" s="57" t="s">
        <v>721</v>
      </c>
      <c r="D23" s="58">
        <f>Invoice!B27</f>
        <v>2</v>
      </c>
      <c r="E23" s="59">
        <f>'Shipping Invoice'!J27*$N$1</f>
        <v>20.64</v>
      </c>
      <c r="F23" s="59">
        <f t="shared" si="0"/>
        <v>41.28</v>
      </c>
      <c r="G23" s="60">
        <f t="shared" si="1"/>
        <v>20.64</v>
      </c>
      <c r="H23" s="63">
        <f t="shared" si="2"/>
        <v>41.28</v>
      </c>
    </row>
    <row r="24" spans="1:13" s="62" customFormat="1" ht="24">
      <c r="A24" s="56" t="str">
        <f>IF((LEN('Copy paste to Here'!G28))&gt;5,((CONCATENATE('Copy paste to Here'!G28," &amp; ",'Copy paste to Here'!D28,"  &amp;  ",'Copy paste to Here'!E28))),"Empty Cell")</f>
        <v>Anodized surgical steel eyebrow or helix barbell, 16g (1.2mm) with two 3mm balls &amp; Length: 14mm  &amp;  Color: Gold</v>
      </c>
      <c r="B24" s="57" t="str">
        <f>'Copy paste to Here'!C28</f>
        <v>BBETB</v>
      </c>
      <c r="C24" s="57" t="s">
        <v>721</v>
      </c>
      <c r="D24" s="58">
        <f>Invoice!B28</f>
        <v>2</v>
      </c>
      <c r="E24" s="59">
        <f>'Shipping Invoice'!J28*$N$1</f>
        <v>20.64</v>
      </c>
      <c r="F24" s="59">
        <f t="shared" si="0"/>
        <v>41.28</v>
      </c>
      <c r="G24" s="60">
        <f t="shared" si="1"/>
        <v>20.64</v>
      </c>
      <c r="H24" s="63">
        <f t="shared" si="2"/>
        <v>41.28</v>
      </c>
    </row>
    <row r="25" spans="1:13" s="62" customFormat="1" ht="24">
      <c r="A25" s="56" t="str">
        <f>IF((LEN('Copy paste to Here'!G29))&gt;5,((CONCATENATE('Copy paste to Here'!G29," &amp; ",'Copy paste to Here'!D29,"  &amp;  ",'Copy paste to Here'!E29))),"Empty Cell")</f>
        <v xml:space="preserve">Surgical steel tongue barbell, 14g (1.6mm) with two 6mm balls &amp; Length: 10mm  &amp;  </v>
      </c>
      <c r="B25" s="57" t="str">
        <f>'Copy paste to Here'!C29</f>
        <v>BBG</v>
      </c>
      <c r="C25" s="57" t="s">
        <v>723</v>
      </c>
      <c r="D25" s="58">
        <f>Invoice!B29</f>
        <v>5</v>
      </c>
      <c r="E25" s="59">
        <f>'Shipping Invoice'!J29*$N$1</f>
        <v>7.7</v>
      </c>
      <c r="F25" s="59">
        <f t="shared" si="0"/>
        <v>38.5</v>
      </c>
      <c r="G25" s="60">
        <f t="shared" si="1"/>
        <v>7.7</v>
      </c>
      <c r="H25" s="63">
        <f t="shared" si="2"/>
        <v>38.5</v>
      </c>
    </row>
    <row r="26" spans="1:13" s="62" customFormat="1" ht="24">
      <c r="A26" s="56" t="str">
        <f>IF((LEN('Copy paste to Here'!G30))&gt;5,((CONCATENATE('Copy paste to Here'!G30," &amp; ",'Copy paste to Here'!D30,"  &amp;  ",'Copy paste to Here'!E30))),"Empty Cell")</f>
        <v xml:space="preserve">Surgical steel tongue barbell, 14g (1.6mm) with two 6mm balls &amp; Length: 12mm  &amp;  </v>
      </c>
      <c r="B26" s="57" t="str">
        <f>'Copy paste to Here'!C30</f>
        <v>BBG</v>
      </c>
      <c r="C26" s="57" t="s">
        <v>723</v>
      </c>
      <c r="D26" s="58">
        <f>Invoice!B30</f>
        <v>2</v>
      </c>
      <c r="E26" s="59">
        <f>'Shipping Invoice'!J30*$N$1</f>
        <v>7.7</v>
      </c>
      <c r="F26" s="59">
        <f t="shared" si="0"/>
        <v>15.4</v>
      </c>
      <c r="G26" s="60">
        <f t="shared" si="1"/>
        <v>7.7</v>
      </c>
      <c r="H26" s="63">
        <f t="shared" si="2"/>
        <v>15.4</v>
      </c>
    </row>
    <row r="27" spans="1:13" s="62" customFormat="1" ht="24">
      <c r="A27" s="56" t="str">
        <f>IF((LEN('Copy paste to Here'!G31))&gt;5,((CONCATENATE('Copy paste to Here'!G31," &amp; ",'Copy paste to Here'!D31,"  &amp;  ",'Copy paste to Here'!E31))),"Empty Cell")</f>
        <v xml:space="preserve">Surgical steel tongue barbell, 14g (1.6mm) with two 6mm balls &amp; Length: 14mm  &amp;  </v>
      </c>
      <c r="B27" s="57" t="str">
        <f>'Copy paste to Here'!C31</f>
        <v>BBG</v>
      </c>
      <c r="C27" s="57" t="s">
        <v>723</v>
      </c>
      <c r="D27" s="58">
        <f>Invoice!B31</f>
        <v>2</v>
      </c>
      <c r="E27" s="59">
        <f>'Shipping Invoice'!J31*$N$1</f>
        <v>7.7</v>
      </c>
      <c r="F27" s="59">
        <f t="shared" si="0"/>
        <v>15.4</v>
      </c>
      <c r="G27" s="60">
        <f t="shared" si="1"/>
        <v>7.7</v>
      </c>
      <c r="H27" s="63">
        <f t="shared" si="2"/>
        <v>15.4</v>
      </c>
    </row>
    <row r="28" spans="1:13" s="62" customFormat="1" ht="24">
      <c r="A28" s="56" t="str">
        <f>IF((LEN('Copy paste to Here'!G32))&gt;5,((CONCATENATE('Copy paste to Here'!G32," &amp; ",'Copy paste to Here'!D32,"  &amp;  ",'Copy paste to Here'!E32))),"Empty Cell")</f>
        <v xml:space="preserve">Surgical steel tongue barbell, 14g (1.6mm) with two 6mm balls &amp; Length: 16mm  &amp;  </v>
      </c>
      <c r="B28" s="57" t="str">
        <f>'Copy paste to Here'!C32</f>
        <v>BBG</v>
      </c>
      <c r="C28" s="57" t="s">
        <v>723</v>
      </c>
      <c r="D28" s="58">
        <f>Invoice!B32</f>
        <v>2</v>
      </c>
      <c r="E28" s="59">
        <f>'Shipping Invoice'!J32*$N$1</f>
        <v>7.7</v>
      </c>
      <c r="F28" s="59">
        <f t="shared" si="0"/>
        <v>15.4</v>
      </c>
      <c r="G28" s="60">
        <f t="shared" si="1"/>
        <v>7.7</v>
      </c>
      <c r="H28" s="63">
        <f t="shared" si="2"/>
        <v>15.4</v>
      </c>
    </row>
    <row r="29" spans="1:13" s="62" customFormat="1" ht="24">
      <c r="A29" s="56" t="str">
        <f>IF((LEN('Copy paste to Here'!G33))&gt;5,((CONCATENATE('Copy paste to Here'!G33," &amp; ",'Copy paste to Here'!D33,"  &amp;  ",'Copy paste to Here'!E33))),"Empty Cell")</f>
        <v xml:space="preserve">Surgical steel tongue barbell, 14g (1.6mm) with two 6mm balls &amp; Length: 25mm  &amp;  </v>
      </c>
      <c r="B29" s="57" t="str">
        <f>'Copy paste to Here'!C33</f>
        <v>BBG</v>
      </c>
      <c r="C29" s="57" t="s">
        <v>723</v>
      </c>
      <c r="D29" s="58">
        <f>Invoice!B33</f>
        <v>1</v>
      </c>
      <c r="E29" s="59">
        <f>'Shipping Invoice'!J33*$N$1</f>
        <v>7.7</v>
      </c>
      <c r="F29" s="59">
        <f t="shared" si="0"/>
        <v>7.7</v>
      </c>
      <c r="G29" s="60">
        <f t="shared" si="1"/>
        <v>7.7</v>
      </c>
      <c r="H29" s="63">
        <f t="shared" si="2"/>
        <v>7.7</v>
      </c>
    </row>
    <row r="30" spans="1:13" s="62" customFormat="1" ht="24">
      <c r="A30" s="56" t="str">
        <f>IF((LEN('Copy paste to Here'!G34))&gt;5,((CONCATENATE('Copy paste to Here'!G34," &amp; ",'Copy paste to Here'!D34,"  &amp;  ",'Copy paste to Here'!E34))),"Empty Cell")</f>
        <v xml:space="preserve">316L Surgical steel tongue barbell, 14g (1.6mm) with 6mm glow in the dark balls - length 5/8'' (16mm) &amp; Color: Light blue  &amp;  </v>
      </c>
      <c r="B30" s="57" t="str">
        <f>'Copy paste to Here'!C34</f>
        <v>BBGL</v>
      </c>
      <c r="C30" s="57" t="s">
        <v>725</v>
      </c>
      <c r="D30" s="58">
        <f>Invoice!B34</f>
        <v>7</v>
      </c>
      <c r="E30" s="59">
        <f>'Shipping Invoice'!J34*$N$1</f>
        <v>5.95</v>
      </c>
      <c r="F30" s="59">
        <f t="shared" si="0"/>
        <v>41.65</v>
      </c>
      <c r="G30" s="60">
        <f t="shared" si="1"/>
        <v>5.95</v>
      </c>
      <c r="H30" s="63">
        <f t="shared" si="2"/>
        <v>41.65</v>
      </c>
    </row>
    <row r="31" spans="1:13" s="62" customFormat="1" ht="24">
      <c r="A31" s="56" t="str">
        <f>IF((LEN('Copy paste to Here'!G35))&gt;5,((CONCATENATE('Copy paste to Here'!G35," &amp; ",'Copy paste to Here'!D35,"  &amp;  ",'Copy paste to Here'!E35))),"Empty Cell")</f>
        <v xml:space="preserve">316L Surgical steel tongue barbell, 14g (1.6mm) with 6mm glow in the dark balls - length 5/8'' (16mm) &amp; Color: Green  &amp;  </v>
      </c>
      <c r="B31" s="57" t="str">
        <f>'Copy paste to Here'!C35</f>
        <v>BBGL</v>
      </c>
      <c r="C31" s="57" t="s">
        <v>725</v>
      </c>
      <c r="D31" s="58">
        <f>Invoice!B35</f>
        <v>7</v>
      </c>
      <c r="E31" s="59">
        <f>'Shipping Invoice'!J35*$N$1</f>
        <v>5.95</v>
      </c>
      <c r="F31" s="59">
        <f t="shared" si="0"/>
        <v>41.65</v>
      </c>
      <c r="G31" s="60">
        <f t="shared" si="1"/>
        <v>5.95</v>
      </c>
      <c r="H31" s="63">
        <f t="shared" si="2"/>
        <v>41.65</v>
      </c>
    </row>
    <row r="32" spans="1:13" s="62" customFormat="1" ht="24">
      <c r="A32" s="56" t="str">
        <f>IF((LEN('Copy paste to Here'!G36))&gt;5,((CONCATENATE('Copy paste to Here'!G36," &amp; ",'Copy paste to Here'!D36,"  &amp;  ",'Copy paste to Here'!E36))),"Empty Cell")</f>
        <v xml:space="preserve">316L Surgical steel tongue barbell, 14g (1.6mm) with 6mm glow in the dark balls - length 5/8'' (16mm) &amp; Color: Orange  &amp;  </v>
      </c>
      <c r="B32" s="57" t="str">
        <f>'Copy paste to Here'!C36</f>
        <v>BBGL</v>
      </c>
      <c r="C32" s="57" t="s">
        <v>725</v>
      </c>
      <c r="D32" s="58">
        <f>Invoice!B36</f>
        <v>6</v>
      </c>
      <c r="E32" s="59">
        <f>'Shipping Invoice'!J36*$N$1</f>
        <v>5.95</v>
      </c>
      <c r="F32" s="59">
        <f t="shared" si="0"/>
        <v>35.700000000000003</v>
      </c>
      <c r="G32" s="60">
        <f t="shared" si="1"/>
        <v>5.95</v>
      </c>
      <c r="H32" s="63">
        <f t="shared" si="2"/>
        <v>35.700000000000003</v>
      </c>
    </row>
    <row r="33" spans="1:8" s="62" customFormat="1" ht="24">
      <c r="A33" s="56" t="str">
        <f>IF((LEN('Copy paste to Here'!G37))&gt;5,((CONCATENATE('Copy paste to Here'!G37," &amp; ",'Copy paste to Here'!D37,"  &amp;  ",'Copy paste to Here'!E37))),"Empty Cell")</f>
        <v xml:space="preserve">316L Surgical steel tongue barbell, 14g (1.6mm) with 6mm glow in the dark balls - length 5/8'' (16mm) &amp; Color: Pink  &amp;  </v>
      </c>
      <c r="B33" s="57" t="str">
        <f>'Copy paste to Here'!C37</f>
        <v>BBGL</v>
      </c>
      <c r="C33" s="57" t="s">
        <v>725</v>
      </c>
      <c r="D33" s="58">
        <f>Invoice!B37</f>
        <v>4</v>
      </c>
      <c r="E33" s="59">
        <f>'Shipping Invoice'!J37*$N$1</f>
        <v>5.95</v>
      </c>
      <c r="F33" s="59">
        <f t="shared" si="0"/>
        <v>23.8</v>
      </c>
      <c r="G33" s="60">
        <f t="shared" si="1"/>
        <v>5.95</v>
      </c>
      <c r="H33" s="63">
        <f t="shared" si="2"/>
        <v>23.8</v>
      </c>
    </row>
    <row r="34" spans="1:8" s="62" customFormat="1" ht="24">
      <c r="A34" s="56" t="str">
        <f>IF((LEN('Copy paste to Here'!G38))&gt;5,((CONCATENATE('Copy paste to Here'!G38," &amp; ",'Copy paste to Here'!D38,"  &amp;  ",'Copy paste to Here'!E38))),"Empty Cell")</f>
        <v xml:space="preserve">316L Surgical steel tongue barbell, 14g (1.6mm) with 6mm glow in the dark balls - length 5/8'' (16mm) &amp; Color: Light pink  &amp;  </v>
      </c>
      <c r="B34" s="57" t="str">
        <f>'Copy paste to Here'!C38</f>
        <v>BBGL</v>
      </c>
      <c r="C34" s="57" t="s">
        <v>725</v>
      </c>
      <c r="D34" s="58">
        <f>Invoice!B38</f>
        <v>3</v>
      </c>
      <c r="E34" s="59">
        <f>'Shipping Invoice'!J38*$N$1</f>
        <v>5.95</v>
      </c>
      <c r="F34" s="59">
        <f t="shared" si="0"/>
        <v>17.850000000000001</v>
      </c>
      <c r="G34" s="60">
        <f t="shared" si="1"/>
        <v>5.95</v>
      </c>
      <c r="H34" s="63">
        <f t="shared" si="2"/>
        <v>17.850000000000001</v>
      </c>
    </row>
    <row r="35" spans="1:8" s="62" customFormat="1" ht="24">
      <c r="A35" s="56" t="str">
        <f>IF((LEN('Copy paste to Here'!G39))&gt;5,((CONCATENATE('Copy paste to Here'!G39," &amp; ",'Copy paste to Here'!D39,"  &amp;  ",'Copy paste to Here'!E39))),"Empty Cell")</f>
        <v xml:space="preserve">316L Surgical steel tongue barbell, 14g (1.6mm) with 6mm glow in the dark balls - length 5/8'' (16mm) &amp; Color: Purple  &amp;  </v>
      </c>
      <c r="B35" s="57" t="str">
        <f>'Copy paste to Here'!C39</f>
        <v>BBGL</v>
      </c>
      <c r="C35" s="57" t="s">
        <v>725</v>
      </c>
      <c r="D35" s="58">
        <f>Invoice!B39</f>
        <v>5</v>
      </c>
      <c r="E35" s="59">
        <f>'Shipping Invoice'!J39*$N$1</f>
        <v>5.95</v>
      </c>
      <c r="F35" s="59">
        <f t="shared" si="0"/>
        <v>29.75</v>
      </c>
      <c r="G35" s="60">
        <f t="shared" si="1"/>
        <v>5.95</v>
      </c>
      <c r="H35" s="63">
        <f t="shared" si="2"/>
        <v>29.75</v>
      </c>
    </row>
    <row r="36" spans="1:8" s="62" customFormat="1" ht="25.5">
      <c r="A36" s="56" t="str">
        <f>IF((LEN('Copy paste to Here'!G40))&gt;5,((CONCATENATE('Copy paste to Here'!G40," &amp; ",'Copy paste to Here'!D40,"  &amp;  ",'Copy paste to Here'!E40))),"Empty Cell")</f>
        <v xml:space="preserve">316L steel Industrial barbell, 14g (1.6mm) with two 5mm balls &amp; Length: 32mm  &amp;  </v>
      </c>
      <c r="B36" s="57" t="str">
        <f>'Copy paste to Here'!C40</f>
        <v>BBIND</v>
      </c>
      <c r="C36" s="57" t="s">
        <v>821</v>
      </c>
      <c r="D36" s="58">
        <f>Invoice!B40</f>
        <v>9</v>
      </c>
      <c r="E36" s="59">
        <f>'Shipping Invoice'!J40*$N$1</f>
        <v>8.75</v>
      </c>
      <c r="F36" s="59">
        <f t="shared" si="0"/>
        <v>78.75</v>
      </c>
      <c r="G36" s="60">
        <f t="shared" si="1"/>
        <v>8.75</v>
      </c>
      <c r="H36" s="63">
        <f t="shared" si="2"/>
        <v>78.75</v>
      </c>
    </row>
    <row r="37" spans="1:8" s="62" customFormat="1" ht="25.5">
      <c r="A37" s="56" t="str">
        <f>IF((LEN('Copy paste to Here'!G41))&gt;5,((CONCATENATE('Copy paste to Here'!G41," &amp; ",'Copy paste to Here'!D41,"  &amp;  ",'Copy paste to Here'!E41))),"Empty Cell")</f>
        <v xml:space="preserve">316L steel Industrial barbell, 14g (1.6mm) with two 5mm balls &amp; Length: 35mm  &amp;  </v>
      </c>
      <c r="B37" s="57" t="str">
        <f>'Copy paste to Here'!C41</f>
        <v>BBIND</v>
      </c>
      <c r="C37" s="57" t="s">
        <v>821</v>
      </c>
      <c r="D37" s="58">
        <f>Invoice!B41</f>
        <v>2</v>
      </c>
      <c r="E37" s="59">
        <f>'Shipping Invoice'!J41*$N$1</f>
        <v>8.75</v>
      </c>
      <c r="F37" s="59">
        <f t="shared" si="0"/>
        <v>17.5</v>
      </c>
      <c r="G37" s="60">
        <f t="shared" si="1"/>
        <v>8.75</v>
      </c>
      <c r="H37" s="63">
        <f t="shared" si="2"/>
        <v>17.5</v>
      </c>
    </row>
    <row r="38" spans="1:8" s="62" customFormat="1" ht="25.5">
      <c r="A38" s="56" t="str">
        <f>IF((LEN('Copy paste to Here'!G42))&gt;5,((CONCATENATE('Copy paste to Here'!G42," &amp; ",'Copy paste to Here'!D42,"  &amp;  ",'Copy paste to Here'!E42))),"Empty Cell")</f>
        <v xml:space="preserve">316L steel Industrial barbell, 14g (1.6mm) with two 5mm balls &amp; Length: 38mm  &amp;  </v>
      </c>
      <c r="B38" s="57" t="str">
        <f>'Copy paste to Here'!C42</f>
        <v>BBIND</v>
      </c>
      <c r="C38" s="57" t="s">
        <v>821</v>
      </c>
      <c r="D38" s="58">
        <f>Invoice!B42</f>
        <v>6</v>
      </c>
      <c r="E38" s="59">
        <f>'Shipping Invoice'!J42*$N$1</f>
        <v>8.75</v>
      </c>
      <c r="F38" s="59">
        <f t="shared" si="0"/>
        <v>52.5</v>
      </c>
      <c r="G38" s="60">
        <f t="shared" si="1"/>
        <v>8.75</v>
      </c>
      <c r="H38" s="63">
        <f t="shared" si="2"/>
        <v>52.5</v>
      </c>
    </row>
    <row r="39" spans="1:8" s="62" customFormat="1" ht="25.5">
      <c r="A39" s="56" t="str">
        <f>IF((LEN('Copy paste to Here'!G43))&gt;5,((CONCATENATE('Copy paste to Here'!G43," &amp; ",'Copy paste to Here'!D43,"  &amp;  ",'Copy paste to Here'!E43))),"Empty Cell")</f>
        <v xml:space="preserve">316L steel Industrial barbell, 14g (1.6mm) with two 5mm balls &amp; Length: 40mm  &amp;  </v>
      </c>
      <c r="B39" s="57" t="str">
        <f>'Copy paste to Here'!C43</f>
        <v>BBIND</v>
      </c>
      <c r="C39" s="57" t="s">
        <v>822</v>
      </c>
      <c r="D39" s="58">
        <f>Invoice!B43</f>
        <v>8</v>
      </c>
      <c r="E39" s="59">
        <f>'Shipping Invoice'!J43*$N$1</f>
        <v>9.44</v>
      </c>
      <c r="F39" s="59">
        <f t="shared" si="0"/>
        <v>75.52</v>
      </c>
      <c r="G39" s="60">
        <f t="shared" si="1"/>
        <v>9.44</v>
      </c>
      <c r="H39" s="63">
        <f t="shared" si="2"/>
        <v>75.52</v>
      </c>
    </row>
    <row r="40" spans="1:8" s="62" customFormat="1" ht="25.5">
      <c r="A40" s="56" t="str">
        <f>IF((LEN('Copy paste to Here'!G44))&gt;5,((CONCATENATE('Copy paste to Here'!G44," &amp; ",'Copy paste to Here'!D44,"  &amp;  ",'Copy paste to Here'!E44))),"Empty Cell")</f>
        <v xml:space="preserve">316L steel Industrial barbell, 14g (1.6mm) with two 5mm balls &amp; Length: 42mm  &amp;  </v>
      </c>
      <c r="B40" s="57" t="str">
        <f>'Copy paste to Here'!C44</f>
        <v>BBIND</v>
      </c>
      <c r="C40" s="57" t="s">
        <v>822</v>
      </c>
      <c r="D40" s="58">
        <f>Invoice!B44</f>
        <v>7</v>
      </c>
      <c r="E40" s="59">
        <f>'Shipping Invoice'!J44*$N$1</f>
        <v>9.44</v>
      </c>
      <c r="F40" s="59">
        <f t="shared" si="0"/>
        <v>66.08</v>
      </c>
      <c r="G40" s="60">
        <f t="shared" si="1"/>
        <v>9.44</v>
      </c>
      <c r="H40" s="63">
        <f t="shared" si="2"/>
        <v>66.08</v>
      </c>
    </row>
    <row r="41" spans="1:8" s="62" customFormat="1" ht="25.5">
      <c r="A41" s="56" t="str">
        <f>IF((LEN('Copy paste to Here'!G45))&gt;5,((CONCATENATE('Copy paste to Here'!G45," &amp; ",'Copy paste to Here'!D45,"  &amp;  ",'Copy paste to Here'!E45))),"Empty Cell")</f>
        <v xml:space="preserve">316L steel Industrial barbell, 14g (1.6mm) with two 5mm balls &amp; Length: 45mm  &amp;  </v>
      </c>
      <c r="B41" s="57" t="str">
        <f>'Copy paste to Here'!C45</f>
        <v>BBIND</v>
      </c>
      <c r="C41" s="57" t="s">
        <v>822</v>
      </c>
      <c r="D41" s="58">
        <f>Invoice!B45</f>
        <v>6</v>
      </c>
      <c r="E41" s="59">
        <f>'Shipping Invoice'!J45*$N$1</f>
        <v>9.44</v>
      </c>
      <c r="F41" s="59">
        <f t="shared" si="0"/>
        <v>56.64</v>
      </c>
      <c r="G41" s="60">
        <f t="shared" si="1"/>
        <v>9.44</v>
      </c>
      <c r="H41" s="63">
        <f t="shared" si="2"/>
        <v>56.64</v>
      </c>
    </row>
    <row r="42" spans="1:8" s="62" customFormat="1" ht="25.5">
      <c r="A42" s="56" t="str">
        <f>IF((LEN('Copy paste to Here'!G46))&gt;5,((CONCATENATE('Copy paste to Here'!G46," &amp; ",'Copy paste to Here'!D46,"  &amp;  ",'Copy paste to Here'!E46))),"Empty Cell")</f>
        <v xml:space="preserve">316L steel Industrial barbell, 14g (1.6mm) with two 5mm balls &amp; Length: 48mm  &amp;  </v>
      </c>
      <c r="B42" s="57" t="str">
        <f>'Copy paste to Here'!C46</f>
        <v>BBIND</v>
      </c>
      <c r="C42" s="57" t="s">
        <v>822</v>
      </c>
      <c r="D42" s="58">
        <f>Invoice!B46</f>
        <v>7</v>
      </c>
      <c r="E42" s="59">
        <f>'Shipping Invoice'!J46*$N$1</f>
        <v>9.44</v>
      </c>
      <c r="F42" s="59">
        <f t="shared" si="0"/>
        <v>66.08</v>
      </c>
      <c r="G42" s="60">
        <f t="shared" si="1"/>
        <v>9.44</v>
      </c>
      <c r="H42" s="63">
        <f t="shared" si="2"/>
        <v>66.08</v>
      </c>
    </row>
    <row r="43" spans="1:8" s="62" customFormat="1" ht="25.5">
      <c r="A43" s="56" t="str">
        <f>IF((LEN('Copy paste to Here'!G47))&gt;5,((CONCATENATE('Copy paste to Here'!G47," &amp; ",'Copy paste to Here'!D47,"  &amp;  ",'Copy paste to Here'!E47))),"Empty Cell")</f>
        <v xml:space="preserve">316L steel Industrial barbell, 14g (1.6mm) with two 5mm balls &amp; Length: 50mm  &amp;  </v>
      </c>
      <c r="B43" s="57" t="str">
        <f>'Copy paste to Here'!C47</f>
        <v>BBIND</v>
      </c>
      <c r="C43" s="57" t="s">
        <v>823</v>
      </c>
      <c r="D43" s="58">
        <f>Invoice!B47</f>
        <v>6</v>
      </c>
      <c r="E43" s="59">
        <f>'Shipping Invoice'!J47*$N$1</f>
        <v>10.14</v>
      </c>
      <c r="F43" s="59">
        <f t="shared" si="0"/>
        <v>60.84</v>
      </c>
      <c r="G43" s="60">
        <f t="shared" si="1"/>
        <v>10.14</v>
      </c>
      <c r="H43" s="63">
        <f t="shared" si="2"/>
        <v>60.84</v>
      </c>
    </row>
    <row r="44" spans="1:8" s="62" customFormat="1" ht="25.5">
      <c r="A44" s="56" t="str">
        <f>IF((LEN('Copy paste to Here'!G48))&gt;5,((CONCATENATE('Copy paste to Here'!G48," &amp; ",'Copy paste to Here'!D48,"  &amp;  ",'Copy paste to Here'!E48))),"Empty Cell")</f>
        <v xml:space="preserve">316L steel Industrial barbell, 14g (1.6mm) with two 5mm balls &amp; Length: 52mm  &amp;  </v>
      </c>
      <c r="B44" s="57" t="str">
        <f>'Copy paste to Here'!C48</f>
        <v>BBIND</v>
      </c>
      <c r="C44" s="57" t="s">
        <v>823</v>
      </c>
      <c r="D44" s="58">
        <f>Invoice!B48</f>
        <v>7</v>
      </c>
      <c r="E44" s="59">
        <f>'Shipping Invoice'!J48*$N$1</f>
        <v>10.14</v>
      </c>
      <c r="F44" s="59">
        <f t="shared" si="0"/>
        <v>70.98</v>
      </c>
      <c r="G44" s="60">
        <f t="shared" si="1"/>
        <v>10.14</v>
      </c>
      <c r="H44" s="63">
        <f t="shared" si="2"/>
        <v>70.98</v>
      </c>
    </row>
    <row r="45" spans="1:8" s="62" customFormat="1" ht="25.5">
      <c r="A45" s="56" t="str">
        <f>IF((LEN('Copy paste to Here'!G49))&gt;5,((CONCATENATE('Copy paste to Here'!G49," &amp; ",'Copy paste to Here'!D49,"  &amp;  ",'Copy paste to Here'!E49))),"Empty Cell")</f>
        <v xml:space="preserve">316L steel Industrial barbell, 14g (1.6mm) with two 5mm cones &amp; Length: 35mm  &amp;  </v>
      </c>
      <c r="B45" s="57" t="str">
        <f>'Copy paste to Here'!C49</f>
        <v>BBINDCN</v>
      </c>
      <c r="C45" s="57" t="s">
        <v>824</v>
      </c>
      <c r="D45" s="58">
        <f>Invoice!B49</f>
        <v>1</v>
      </c>
      <c r="E45" s="59">
        <f>'Shipping Invoice'!J49*$N$1</f>
        <v>8.75</v>
      </c>
      <c r="F45" s="59">
        <f t="shared" si="0"/>
        <v>8.75</v>
      </c>
      <c r="G45" s="60">
        <f t="shared" si="1"/>
        <v>8.75</v>
      </c>
      <c r="H45" s="63">
        <f t="shared" si="2"/>
        <v>8.75</v>
      </c>
    </row>
    <row r="46" spans="1:8" s="62" customFormat="1" ht="25.5">
      <c r="A46" s="56" t="str">
        <f>IF((LEN('Copy paste to Here'!G50))&gt;5,((CONCATENATE('Copy paste to Here'!G50," &amp; ",'Copy paste to Here'!D50,"  &amp;  ",'Copy paste to Here'!E50))),"Empty Cell")</f>
        <v xml:space="preserve">316L steel Industrial barbell, 14g (1.6mm) with two 5mm cones &amp; Length: 40mm  &amp;  </v>
      </c>
      <c r="B46" s="57" t="str">
        <f>'Copy paste to Here'!C50</f>
        <v>BBINDCN</v>
      </c>
      <c r="C46" s="57" t="s">
        <v>825</v>
      </c>
      <c r="D46" s="58">
        <f>Invoice!B50</f>
        <v>3</v>
      </c>
      <c r="E46" s="59">
        <f>'Shipping Invoice'!J50*$N$1</f>
        <v>9.44</v>
      </c>
      <c r="F46" s="59">
        <f t="shared" si="0"/>
        <v>28.32</v>
      </c>
      <c r="G46" s="60">
        <f t="shared" si="1"/>
        <v>9.44</v>
      </c>
      <c r="H46" s="63">
        <f t="shared" si="2"/>
        <v>28.32</v>
      </c>
    </row>
    <row r="47" spans="1:8" s="62" customFormat="1" ht="25.5">
      <c r="A47" s="56" t="str">
        <f>IF((LEN('Copy paste to Here'!G51))&gt;5,((CONCATENATE('Copy paste to Here'!G51," &amp; ",'Copy paste to Here'!D51,"  &amp;  ",'Copy paste to Here'!E51))),"Empty Cell")</f>
        <v xml:space="preserve">316L steel Industrial barbell, 14g (1.6mm) with two 5mm cones &amp; Length: 42mm  &amp;  </v>
      </c>
      <c r="B47" s="57" t="str">
        <f>'Copy paste to Here'!C51</f>
        <v>BBINDCN</v>
      </c>
      <c r="C47" s="57" t="s">
        <v>825</v>
      </c>
      <c r="D47" s="58">
        <f>Invoice!B51</f>
        <v>2</v>
      </c>
      <c r="E47" s="59">
        <f>'Shipping Invoice'!J51*$N$1</f>
        <v>9.44</v>
      </c>
      <c r="F47" s="59">
        <f t="shared" si="0"/>
        <v>18.88</v>
      </c>
      <c r="G47" s="60">
        <f t="shared" si="1"/>
        <v>9.44</v>
      </c>
      <c r="H47" s="63">
        <f t="shared" si="2"/>
        <v>18.88</v>
      </c>
    </row>
    <row r="48" spans="1:8" s="62" customFormat="1" ht="25.5">
      <c r="A48" s="56" t="str">
        <f>IF((LEN('Copy paste to Here'!G52))&gt;5,((CONCATENATE('Copy paste to Here'!G52," &amp; ",'Copy paste to Here'!D52,"  &amp;  ",'Copy paste to Here'!E52))),"Empty Cell")</f>
        <v xml:space="preserve">316L steel Industrial barbell, 14g (1.6mm) with two 5mm cones &amp; Length: 48mm  &amp;  </v>
      </c>
      <c r="B48" s="57" t="str">
        <f>'Copy paste to Here'!C52</f>
        <v>BBINDCN</v>
      </c>
      <c r="C48" s="57" t="s">
        <v>825</v>
      </c>
      <c r="D48" s="58">
        <f>Invoice!B52</f>
        <v>2</v>
      </c>
      <c r="E48" s="59">
        <f>'Shipping Invoice'!J52*$N$1</f>
        <v>9.44</v>
      </c>
      <c r="F48" s="59">
        <f t="shared" si="0"/>
        <v>18.88</v>
      </c>
      <c r="G48" s="60">
        <f t="shared" si="1"/>
        <v>9.44</v>
      </c>
      <c r="H48" s="63">
        <f t="shared" si="2"/>
        <v>18.88</v>
      </c>
    </row>
    <row r="49" spans="1:8" s="62" customFormat="1" ht="25.5">
      <c r="A49" s="56" t="str">
        <f>IF((LEN('Copy paste to Here'!G53))&gt;5,((CONCATENATE('Copy paste to Here'!G53," &amp; ",'Copy paste to Here'!D53,"  &amp;  ",'Copy paste to Here'!E53))),"Empty Cell")</f>
        <v xml:space="preserve">316L steel Industrial barbell, 14g (1.6mm) with two 5mm cones &amp; Length: 52mm  &amp;  </v>
      </c>
      <c r="B49" s="57" t="str">
        <f>'Copy paste to Here'!C53</f>
        <v>BBINDCN</v>
      </c>
      <c r="C49" s="57" t="s">
        <v>826</v>
      </c>
      <c r="D49" s="58">
        <f>Invoice!B53</f>
        <v>4</v>
      </c>
      <c r="E49" s="59">
        <f>'Shipping Invoice'!J53*$N$1</f>
        <v>10.14</v>
      </c>
      <c r="F49" s="59">
        <f t="shared" si="0"/>
        <v>40.56</v>
      </c>
      <c r="G49" s="60">
        <f t="shared" si="1"/>
        <v>10.14</v>
      </c>
      <c r="H49" s="63">
        <f t="shared" si="2"/>
        <v>40.56</v>
      </c>
    </row>
    <row r="50" spans="1:8" s="62" customFormat="1" ht="36">
      <c r="A50" s="56" t="str">
        <f>IF((LEN('Copy paste to Here'!G54))&gt;5,((CONCATENATE('Copy paste to Here'!G54," &amp; ",'Copy paste to Here'!D54,"  &amp;  ",'Copy paste to Here'!E54))),"Empty Cell")</f>
        <v>316L steel nipple barbell, 1.6mm (14g) with two forward facing 5mm or 6mm jewel balls &amp; Length: 12mm with 5mm jewel balls  &amp;  Crystal Color: Clear</v>
      </c>
      <c r="B50" s="57" t="str">
        <f>'Copy paste to Here'!C54</f>
        <v>BBNP2C</v>
      </c>
      <c r="C50" s="57" t="s">
        <v>100</v>
      </c>
      <c r="D50" s="58">
        <f>Invoice!B54</f>
        <v>4</v>
      </c>
      <c r="E50" s="59">
        <f>'Shipping Invoice'!J54*$N$1</f>
        <v>34.630000000000003</v>
      </c>
      <c r="F50" s="59">
        <f t="shared" si="0"/>
        <v>138.52000000000001</v>
      </c>
      <c r="G50" s="60">
        <f t="shared" si="1"/>
        <v>34.630000000000003</v>
      </c>
      <c r="H50" s="63">
        <f t="shared" si="2"/>
        <v>138.52000000000001</v>
      </c>
    </row>
    <row r="51" spans="1:8" s="62" customFormat="1" ht="36">
      <c r="A51" s="56" t="str">
        <f>IF((LEN('Copy paste to Here'!G55))&gt;5,((CONCATENATE('Copy paste to Here'!G55," &amp; ",'Copy paste to Here'!D55,"  &amp;  ",'Copy paste to Here'!E55))),"Empty Cell")</f>
        <v>316L steel nipple barbell, 1.6mm (14g) with two forward facing 5mm or 6mm jewel balls &amp; Length: 12mm with 5mm jewel balls  &amp;  Crystal Color: AB</v>
      </c>
      <c r="B51" s="57" t="str">
        <f>'Copy paste to Here'!C55</f>
        <v>BBNP2C</v>
      </c>
      <c r="C51" s="57" t="s">
        <v>100</v>
      </c>
      <c r="D51" s="58">
        <f>Invoice!B55</f>
        <v>2</v>
      </c>
      <c r="E51" s="59">
        <f>'Shipping Invoice'!J55*$N$1</f>
        <v>34.630000000000003</v>
      </c>
      <c r="F51" s="59">
        <f t="shared" si="0"/>
        <v>69.260000000000005</v>
      </c>
      <c r="G51" s="60">
        <f t="shared" si="1"/>
        <v>34.630000000000003</v>
      </c>
      <c r="H51" s="63">
        <f t="shared" si="2"/>
        <v>69.260000000000005</v>
      </c>
    </row>
    <row r="52" spans="1:8" s="62" customFormat="1" ht="36">
      <c r="A52" s="56" t="str">
        <f>IF((LEN('Copy paste to Here'!G56))&gt;5,((CONCATENATE('Copy paste to Here'!G56," &amp; ",'Copy paste to Here'!D56,"  &amp;  ",'Copy paste to Here'!E56))),"Empty Cell")</f>
        <v>316L steel nipple barbell, 1.6mm (14g) with two forward facing 5mm or 6mm jewel balls &amp; Length: 12mm with 5mm jewel balls  &amp;  Crystal Color: Rose</v>
      </c>
      <c r="B52" s="57" t="str">
        <f>'Copy paste to Here'!C56</f>
        <v>BBNP2C</v>
      </c>
      <c r="C52" s="57" t="s">
        <v>100</v>
      </c>
      <c r="D52" s="58">
        <f>Invoice!B56</f>
        <v>4</v>
      </c>
      <c r="E52" s="59">
        <f>'Shipping Invoice'!J56*$N$1</f>
        <v>34.630000000000003</v>
      </c>
      <c r="F52" s="59">
        <f t="shared" si="0"/>
        <v>138.52000000000001</v>
      </c>
      <c r="G52" s="60">
        <f t="shared" si="1"/>
        <v>34.630000000000003</v>
      </c>
      <c r="H52" s="63">
        <f t="shared" si="2"/>
        <v>138.52000000000001</v>
      </c>
    </row>
    <row r="53" spans="1:8" s="62" customFormat="1" ht="36">
      <c r="A53" s="56" t="str">
        <f>IF((LEN('Copy paste to Here'!G57))&gt;5,((CONCATENATE('Copy paste to Here'!G57," &amp; ",'Copy paste to Here'!D57,"  &amp;  ",'Copy paste to Here'!E57))),"Empty Cell")</f>
        <v>316L steel nipple barbell, 1.6mm (14g) with two forward facing 5mm or 6mm jewel balls &amp; Length: 12mm with 5mm jewel balls  &amp;  Crystal Color: Light Sapphire</v>
      </c>
      <c r="B53" s="57" t="str">
        <f>'Copy paste to Here'!C57</f>
        <v>BBNP2C</v>
      </c>
      <c r="C53" s="57" t="s">
        <v>100</v>
      </c>
      <c r="D53" s="58">
        <f>Invoice!B57</f>
        <v>2</v>
      </c>
      <c r="E53" s="59">
        <f>'Shipping Invoice'!J57*$N$1</f>
        <v>34.630000000000003</v>
      </c>
      <c r="F53" s="59">
        <f t="shared" si="0"/>
        <v>69.260000000000005</v>
      </c>
      <c r="G53" s="60">
        <f t="shared" si="1"/>
        <v>34.630000000000003</v>
      </c>
      <c r="H53" s="63">
        <f t="shared" si="2"/>
        <v>69.260000000000005</v>
      </c>
    </row>
    <row r="54" spans="1:8" s="62" customFormat="1" ht="36">
      <c r="A54" s="56" t="str">
        <f>IF((LEN('Copy paste to Here'!G58))&gt;5,((CONCATENATE('Copy paste to Here'!G58," &amp; ",'Copy paste to Here'!D58,"  &amp;  ",'Copy paste to Here'!E58))),"Empty Cell")</f>
        <v>316L steel nipple barbell, 1.6mm (14g) with two forward facing 5mm or 6mm jewel balls &amp; Length: 14mm with 5mm jewel balls  &amp;  Crystal Color: AB</v>
      </c>
      <c r="B54" s="57" t="str">
        <f>'Copy paste to Here'!C58</f>
        <v>BBNP2C</v>
      </c>
      <c r="C54" s="57" t="s">
        <v>100</v>
      </c>
      <c r="D54" s="58">
        <f>Invoice!B58</f>
        <v>1</v>
      </c>
      <c r="E54" s="59">
        <f>'Shipping Invoice'!J58*$N$1</f>
        <v>34.630000000000003</v>
      </c>
      <c r="F54" s="59">
        <f t="shared" si="0"/>
        <v>34.630000000000003</v>
      </c>
      <c r="G54" s="60">
        <f t="shared" si="1"/>
        <v>34.630000000000003</v>
      </c>
      <c r="H54" s="63">
        <f t="shared" si="2"/>
        <v>34.630000000000003</v>
      </c>
    </row>
    <row r="55" spans="1:8" s="62" customFormat="1" ht="36">
      <c r="A55" s="56" t="str">
        <f>IF((LEN('Copy paste to Here'!G59))&gt;5,((CONCATENATE('Copy paste to Here'!G59," &amp; ",'Copy paste to Here'!D59,"  &amp;  ",'Copy paste to Here'!E59))),"Empty Cell")</f>
        <v>316L steel nipple barbell, 1.6mm (14g) with two forward facing 5mm or 6mm jewel balls &amp; Length: 14mm with 5mm jewel balls  &amp;  Crystal Color: Rose</v>
      </c>
      <c r="B55" s="57" t="str">
        <f>'Copy paste to Here'!C59</f>
        <v>BBNP2C</v>
      </c>
      <c r="C55" s="57" t="s">
        <v>100</v>
      </c>
      <c r="D55" s="58">
        <f>Invoice!B59</f>
        <v>4</v>
      </c>
      <c r="E55" s="59">
        <f>'Shipping Invoice'!J59*$N$1</f>
        <v>34.630000000000003</v>
      </c>
      <c r="F55" s="59">
        <f t="shared" si="0"/>
        <v>138.52000000000001</v>
      </c>
      <c r="G55" s="60">
        <f t="shared" si="1"/>
        <v>34.630000000000003</v>
      </c>
      <c r="H55" s="63">
        <f t="shared" si="2"/>
        <v>138.52000000000001</v>
      </c>
    </row>
    <row r="56" spans="1:8" s="62" customFormat="1" ht="36">
      <c r="A56" s="56" t="str">
        <f>IF((LEN('Copy paste to Here'!G60))&gt;5,((CONCATENATE('Copy paste to Here'!G60," &amp; ",'Copy paste to Here'!D60,"  &amp;  ",'Copy paste to Here'!E60))),"Empty Cell")</f>
        <v>316L steel nipple barbell, 1.6mm (14g) with two forward facing 5mm or 6mm jewel balls &amp; Length: 14mm with 5mm jewel balls  &amp;  Crystal Color: Light Sapphire</v>
      </c>
      <c r="B56" s="57" t="str">
        <f>'Copy paste to Here'!C60</f>
        <v>BBNP2C</v>
      </c>
      <c r="C56" s="57" t="s">
        <v>100</v>
      </c>
      <c r="D56" s="58">
        <f>Invoice!B60</f>
        <v>3</v>
      </c>
      <c r="E56" s="59">
        <f>'Shipping Invoice'!J60*$N$1</f>
        <v>34.630000000000003</v>
      </c>
      <c r="F56" s="59">
        <f t="shared" si="0"/>
        <v>103.89000000000001</v>
      </c>
      <c r="G56" s="60">
        <f t="shared" si="1"/>
        <v>34.630000000000003</v>
      </c>
      <c r="H56" s="63">
        <f t="shared" si="2"/>
        <v>103.89000000000001</v>
      </c>
    </row>
    <row r="57" spans="1:8" s="62" customFormat="1" ht="36">
      <c r="A57" s="56" t="str">
        <f>IF((LEN('Copy paste to Here'!G61))&gt;5,((CONCATENATE('Copy paste to Here'!G61," &amp; ",'Copy paste to Here'!D61,"  &amp;  ",'Copy paste to Here'!E61))),"Empty Cell")</f>
        <v>316L steel nipple barbell, 1.6mm (14g) with two forward facing 5mm or 6mm jewel balls &amp; Length: 16mm with 5mm jewel balls  &amp;  Crystal Color: Clear</v>
      </c>
      <c r="B57" s="57" t="str">
        <f>'Copy paste to Here'!C61</f>
        <v>BBNP2C</v>
      </c>
      <c r="C57" s="57" t="s">
        <v>100</v>
      </c>
      <c r="D57" s="58">
        <f>Invoice!B61</f>
        <v>3</v>
      </c>
      <c r="E57" s="59">
        <f>'Shipping Invoice'!J61*$N$1</f>
        <v>34.630000000000003</v>
      </c>
      <c r="F57" s="59">
        <f t="shared" si="0"/>
        <v>103.89000000000001</v>
      </c>
      <c r="G57" s="60">
        <f t="shared" si="1"/>
        <v>34.630000000000003</v>
      </c>
      <c r="H57" s="63">
        <f t="shared" si="2"/>
        <v>103.89000000000001</v>
      </c>
    </row>
    <row r="58" spans="1:8" s="62" customFormat="1" ht="36">
      <c r="A58" s="56" t="str">
        <f>IF((LEN('Copy paste to Here'!G62))&gt;5,((CONCATENATE('Copy paste to Here'!G62," &amp; ",'Copy paste to Here'!D62,"  &amp;  ",'Copy paste to Here'!E62))),"Empty Cell")</f>
        <v>316L steel nipple barbell, 1.6mm (14g) with two forward facing 5mm or 6mm jewel balls &amp; Length: 16mm with 5mm jewel balls  &amp;  Crystal Color: AB</v>
      </c>
      <c r="B58" s="57" t="str">
        <f>'Copy paste to Here'!C62</f>
        <v>BBNP2C</v>
      </c>
      <c r="C58" s="57" t="s">
        <v>100</v>
      </c>
      <c r="D58" s="58">
        <f>Invoice!B62</f>
        <v>4</v>
      </c>
      <c r="E58" s="59">
        <f>'Shipping Invoice'!J62*$N$1</f>
        <v>34.630000000000003</v>
      </c>
      <c r="F58" s="59">
        <f t="shared" si="0"/>
        <v>138.52000000000001</v>
      </c>
      <c r="G58" s="60">
        <f t="shared" si="1"/>
        <v>34.630000000000003</v>
      </c>
      <c r="H58" s="63">
        <f t="shared" si="2"/>
        <v>138.52000000000001</v>
      </c>
    </row>
    <row r="59" spans="1:8" s="62" customFormat="1" ht="36">
      <c r="A59" s="56" t="str">
        <f>IF((LEN('Copy paste to Here'!G63))&gt;5,((CONCATENATE('Copy paste to Here'!G63," &amp; ",'Copy paste to Here'!D63,"  &amp;  ",'Copy paste to Here'!E63))),"Empty Cell")</f>
        <v>316L steel nipple barbell, 1.6mm (14g) with two forward facing 5mm or 6mm jewel balls &amp; Length: 16mm with 5mm jewel balls  &amp;  Crystal Color: Rose</v>
      </c>
      <c r="B59" s="57" t="str">
        <f>'Copy paste to Here'!C63</f>
        <v>BBNP2C</v>
      </c>
      <c r="C59" s="57" t="s">
        <v>100</v>
      </c>
      <c r="D59" s="58">
        <f>Invoice!B63</f>
        <v>4</v>
      </c>
      <c r="E59" s="59">
        <f>'Shipping Invoice'!J63*$N$1</f>
        <v>34.630000000000003</v>
      </c>
      <c r="F59" s="59">
        <f t="shared" si="0"/>
        <v>138.52000000000001</v>
      </c>
      <c r="G59" s="60">
        <f t="shared" si="1"/>
        <v>34.630000000000003</v>
      </c>
      <c r="H59" s="63">
        <f t="shared" si="2"/>
        <v>138.52000000000001</v>
      </c>
    </row>
    <row r="60" spans="1:8" s="62" customFormat="1" ht="36">
      <c r="A60" s="56" t="str">
        <f>IF((LEN('Copy paste to Here'!G64))&gt;5,((CONCATENATE('Copy paste to Here'!G64," &amp; ",'Copy paste to Here'!D64,"  &amp;  ",'Copy paste to Here'!E64))),"Empty Cell")</f>
        <v>316L steel nipple barbell, 1.6mm (14g) with two forward facing 5mm or 6mm jewel balls &amp; Length: 16mm with 5mm jewel balls  &amp;  Crystal Color: Light Sapphire</v>
      </c>
      <c r="B60" s="57" t="str">
        <f>'Copy paste to Here'!C64</f>
        <v>BBNP2C</v>
      </c>
      <c r="C60" s="57" t="s">
        <v>100</v>
      </c>
      <c r="D60" s="58">
        <f>Invoice!B64</f>
        <v>3</v>
      </c>
      <c r="E60" s="59">
        <f>'Shipping Invoice'!J64*$N$1</f>
        <v>34.630000000000003</v>
      </c>
      <c r="F60" s="59">
        <f t="shared" si="0"/>
        <v>103.89000000000001</v>
      </c>
      <c r="G60" s="60">
        <f t="shared" si="1"/>
        <v>34.630000000000003</v>
      </c>
      <c r="H60" s="63">
        <f t="shared" si="2"/>
        <v>103.89000000000001</v>
      </c>
    </row>
    <row r="61" spans="1:8" s="62" customFormat="1" ht="24">
      <c r="A61" s="56" t="str">
        <f>IF((LEN('Copy paste to Here'!G65))&gt;5,((CONCATENATE('Copy paste to Here'!G65," &amp; ",'Copy paste to Here'!D65,"  &amp;  ",'Copy paste to Here'!E65))),"Empty Cell")</f>
        <v xml:space="preserve">Surgical steel nipple barbell, 14g (1.6mm) with two 4mm balls &amp; Length: 10mm  &amp;  </v>
      </c>
      <c r="B61" s="57" t="str">
        <f>'Copy paste to Here'!C65</f>
        <v>BBNPS</v>
      </c>
      <c r="C61" s="57" t="s">
        <v>22</v>
      </c>
      <c r="D61" s="58">
        <f>Invoice!B65</f>
        <v>5</v>
      </c>
      <c r="E61" s="59">
        <f>'Shipping Invoice'!J65*$N$1</f>
        <v>6.65</v>
      </c>
      <c r="F61" s="59">
        <f t="shared" si="0"/>
        <v>33.25</v>
      </c>
      <c r="G61" s="60">
        <f t="shared" si="1"/>
        <v>6.65</v>
      </c>
      <c r="H61" s="63">
        <f t="shared" si="2"/>
        <v>33.25</v>
      </c>
    </row>
    <row r="62" spans="1:8" s="62" customFormat="1" ht="24">
      <c r="A62" s="56" t="str">
        <f>IF((LEN('Copy paste to Here'!G66))&gt;5,((CONCATENATE('Copy paste to Here'!G66," &amp; ",'Copy paste to Here'!D66,"  &amp;  ",'Copy paste to Here'!E66))),"Empty Cell")</f>
        <v xml:space="preserve">Surgical steel nipple barbell, 14g (1.6mm) with two 4mm balls &amp; Length: 12mm  &amp;  </v>
      </c>
      <c r="B62" s="57" t="str">
        <f>'Copy paste to Here'!C66</f>
        <v>BBNPS</v>
      </c>
      <c r="C62" s="57" t="s">
        <v>22</v>
      </c>
      <c r="D62" s="58">
        <f>Invoice!B66</f>
        <v>9</v>
      </c>
      <c r="E62" s="59">
        <f>'Shipping Invoice'!J66*$N$1</f>
        <v>6.65</v>
      </c>
      <c r="F62" s="59">
        <f t="shared" si="0"/>
        <v>59.85</v>
      </c>
      <c r="G62" s="60">
        <f t="shared" si="1"/>
        <v>6.65</v>
      </c>
      <c r="H62" s="63">
        <f t="shared" si="2"/>
        <v>59.85</v>
      </c>
    </row>
    <row r="63" spans="1:8" s="62" customFormat="1" ht="24">
      <c r="A63" s="56" t="str">
        <f>IF((LEN('Copy paste to Here'!G67))&gt;5,((CONCATENATE('Copy paste to Here'!G67," &amp; ",'Copy paste to Here'!D67,"  &amp;  ",'Copy paste to Here'!E67))),"Empty Cell")</f>
        <v xml:space="preserve">Surgical steel nipple barbell, 14g (1.6mm) with two 4mm balls &amp; Length: 14mm  &amp;  </v>
      </c>
      <c r="B63" s="57" t="str">
        <f>'Copy paste to Here'!C67</f>
        <v>BBNPS</v>
      </c>
      <c r="C63" s="57" t="s">
        <v>22</v>
      </c>
      <c r="D63" s="58">
        <f>Invoice!B67</f>
        <v>5</v>
      </c>
      <c r="E63" s="59">
        <f>'Shipping Invoice'!J67*$N$1</f>
        <v>6.65</v>
      </c>
      <c r="F63" s="59">
        <f t="shared" si="0"/>
        <v>33.25</v>
      </c>
      <c r="G63" s="60">
        <f t="shared" si="1"/>
        <v>6.65</v>
      </c>
      <c r="H63" s="63">
        <f t="shared" si="2"/>
        <v>33.25</v>
      </c>
    </row>
    <row r="64" spans="1:8" s="62" customFormat="1" ht="24">
      <c r="A64" s="56" t="str">
        <f>IF((LEN('Copy paste to Here'!G68))&gt;5,((CONCATENATE('Copy paste to Here'!G68," &amp; ",'Copy paste to Here'!D68,"  &amp;  ",'Copy paste to Here'!E68))),"Empty Cell")</f>
        <v xml:space="preserve">Surgical steel nipple barbell, 14g (1.6mm) with two 4mm balls &amp; Length: 16mm  &amp;  </v>
      </c>
      <c r="B64" s="57" t="str">
        <f>'Copy paste to Here'!C68</f>
        <v>BBNPS</v>
      </c>
      <c r="C64" s="57" t="s">
        <v>22</v>
      </c>
      <c r="D64" s="58">
        <f>Invoice!B68</f>
        <v>4</v>
      </c>
      <c r="E64" s="59">
        <f>'Shipping Invoice'!J68*$N$1</f>
        <v>6.65</v>
      </c>
      <c r="F64" s="59">
        <f t="shared" si="0"/>
        <v>26.6</v>
      </c>
      <c r="G64" s="60">
        <f t="shared" si="1"/>
        <v>6.65</v>
      </c>
      <c r="H64" s="63">
        <f t="shared" si="2"/>
        <v>26.6</v>
      </c>
    </row>
    <row r="65" spans="1:8" s="62" customFormat="1" ht="24">
      <c r="A65" s="56" t="str">
        <f>IF((LEN('Copy paste to Here'!G69))&gt;5,((CONCATENATE('Copy paste to Here'!G69," &amp; ",'Copy paste to Here'!D69,"  &amp;  ",'Copy paste to Here'!E69))),"Empty Cell")</f>
        <v xml:space="preserve">Surgical steel tongue barbell, 14g (1.6mm) with two 5mm balls &amp; Length: 8mm  &amp;  </v>
      </c>
      <c r="B65" s="57" t="str">
        <f>'Copy paste to Here'!C69</f>
        <v>BBS</v>
      </c>
      <c r="C65" s="57" t="s">
        <v>43</v>
      </c>
      <c r="D65" s="58">
        <f>Invoice!B69</f>
        <v>11</v>
      </c>
      <c r="E65" s="59">
        <f>'Shipping Invoice'!J69*$N$1</f>
        <v>6.65</v>
      </c>
      <c r="F65" s="59">
        <f t="shared" si="0"/>
        <v>73.150000000000006</v>
      </c>
      <c r="G65" s="60">
        <f t="shared" si="1"/>
        <v>6.65</v>
      </c>
      <c r="H65" s="63">
        <f t="shared" si="2"/>
        <v>73.150000000000006</v>
      </c>
    </row>
    <row r="66" spans="1:8" s="62" customFormat="1" ht="24">
      <c r="A66" s="56" t="str">
        <f>IF((LEN('Copy paste to Here'!G70))&gt;5,((CONCATENATE('Copy paste to Here'!G70," &amp; ",'Copy paste to Here'!D70,"  &amp;  ",'Copy paste to Here'!E70))),"Empty Cell")</f>
        <v xml:space="preserve">Surgical steel tongue barbell, 14g (1.6mm) with two 5mm balls &amp; Length: 10mm  &amp;  </v>
      </c>
      <c r="B66" s="57" t="str">
        <f>'Copy paste to Here'!C70</f>
        <v>BBS</v>
      </c>
      <c r="C66" s="57" t="s">
        <v>43</v>
      </c>
      <c r="D66" s="58">
        <f>Invoice!B70</f>
        <v>23</v>
      </c>
      <c r="E66" s="59">
        <f>'Shipping Invoice'!J70*$N$1</f>
        <v>6.65</v>
      </c>
      <c r="F66" s="59">
        <f t="shared" si="0"/>
        <v>152.95000000000002</v>
      </c>
      <c r="G66" s="60">
        <f t="shared" si="1"/>
        <v>6.65</v>
      </c>
      <c r="H66" s="63">
        <f t="shared" si="2"/>
        <v>152.95000000000002</v>
      </c>
    </row>
    <row r="67" spans="1:8" s="62" customFormat="1" ht="24">
      <c r="A67" s="56" t="str">
        <f>IF((LEN('Copy paste to Here'!G71))&gt;5,((CONCATENATE('Copy paste to Here'!G71," &amp; ",'Copy paste to Here'!D71,"  &amp;  ",'Copy paste to Here'!E71))),"Empty Cell")</f>
        <v xml:space="preserve">Surgical steel tongue barbell, 14g (1.6mm) with two 5mm balls &amp; Length: 12mm  &amp;  </v>
      </c>
      <c r="B67" s="57" t="str">
        <f>'Copy paste to Here'!C71</f>
        <v>BBS</v>
      </c>
      <c r="C67" s="57" t="s">
        <v>43</v>
      </c>
      <c r="D67" s="58">
        <f>Invoice!B71</f>
        <v>12</v>
      </c>
      <c r="E67" s="59">
        <f>'Shipping Invoice'!J71*$N$1</f>
        <v>6.65</v>
      </c>
      <c r="F67" s="59">
        <f t="shared" si="0"/>
        <v>79.800000000000011</v>
      </c>
      <c r="G67" s="60">
        <f t="shared" si="1"/>
        <v>6.65</v>
      </c>
      <c r="H67" s="63">
        <f t="shared" si="2"/>
        <v>79.800000000000011</v>
      </c>
    </row>
    <row r="68" spans="1:8" s="62" customFormat="1" ht="24">
      <c r="A68" s="56" t="str">
        <f>IF((LEN('Copy paste to Here'!G72))&gt;5,((CONCATENATE('Copy paste to Here'!G72," &amp; ",'Copy paste to Here'!D72,"  &amp;  ",'Copy paste to Here'!E72))),"Empty Cell")</f>
        <v xml:space="preserve">Surgical steel tongue barbell, 14g (1.6mm) with two 5mm balls &amp; Length: 14mm  &amp;  </v>
      </c>
      <c r="B68" s="57" t="str">
        <f>'Copy paste to Here'!C72</f>
        <v>BBS</v>
      </c>
      <c r="C68" s="57" t="s">
        <v>43</v>
      </c>
      <c r="D68" s="58">
        <f>Invoice!B72</f>
        <v>8</v>
      </c>
      <c r="E68" s="59">
        <f>'Shipping Invoice'!J72*$N$1</f>
        <v>6.65</v>
      </c>
      <c r="F68" s="59">
        <f t="shared" si="0"/>
        <v>53.2</v>
      </c>
      <c r="G68" s="60">
        <f t="shared" si="1"/>
        <v>6.65</v>
      </c>
      <c r="H68" s="63">
        <f t="shared" si="2"/>
        <v>53.2</v>
      </c>
    </row>
    <row r="69" spans="1:8" s="62" customFormat="1" ht="24">
      <c r="A69" s="56" t="str">
        <f>IF((LEN('Copy paste to Here'!G73))&gt;5,((CONCATENATE('Copy paste to Here'!G73," &amp; ",'Copy paste to Here'!D73,"  &amp;  ",'Copy paste to Here'!E73))),"Empty Cell")</f>
        <v xml:space="preserve">Surgical steel tongue barbell, 14g (1.6mm) with two 5mm balls &amp; Length: 16mm  &amp;  </v>
      </c>
      <c r="B69" s="57" t="str">
        <f>'Copy paste to Here'!C73</f>
        <v>BBS</v>
      </c>
      <c r="C69" s="57" t="s">
        <v>43</v>
      </c>
      <c r="D69" s="58">
        <f>Invoice!B73</f>
        <v>6</v>
      </c>
      <c r="E69" s="59">
        <f>'Shipping Invoice'!J73*$N$1</f>
        <v>6.65</v>
      </c>
      <c r="F69" s="59">
        <f t="shared" si="0"/>
        <v>39.900000000000006</v>
      </c>
      <c r="G69" s="60">
        <f t="shared" si="1"/>
        <v>6.65</v>
      </c>
      <c r="H69" s="63">
        <f t="shared" si="2"/>
        <v>39.900000000000006</v>
      </c>
    </row>
    <row r="70" spans="1:8" s="62" customFormat="1" ht="24">
      <c r="A70" s="56" t="str">
        <f>IF((LEN('Copy paste to Here'!G74))&gt;5,((CONCATENATE('Copy paste to Here'!G74," &amp; ",'Copy paste to Here'!D74,"  &amp;  ",'Copy paste to Here'!E74))),"Empty Cell")</f>
        <v xml:space="preserve">Surgical steel tongue barbell, 14g (1.6mm) with two 5mm balls &amp; Length: 19mm  &amp;  </v>
      </c>
      <c r="B70" s="57" t="str">
        <f>'Copy paste to Here'!C74</f>
        <v>BBS</v>
      </c>
      <c r="C70" s="57" t="s">
        <v>43</v>
      </c>
      <c r="D70" s="58">
        <f>Invoice!B74</f>
        <v>1</v>
      </c>
      <c r="E70" s="59">
        <f>'Shipping Invoice'!J74*$N$1</f>
        <v>6.65</v>
      </c>
      <c r="F70" s="59">
        <f t="shared" si="0"/>
        <v>6.65</v>
      </c>
      <c r="G70" s="60">
        <f t="shared" si="1"/>
        <v>6.65</v>
      </c>
      <c r="H70" s="63">
        <f t="shared" si="2"/>
        <v>6.65</v>
      </c>
    </row>
    <row r="71" spans="1:8" s="62" customFormat="1" ht="24">
      <c r="A71" s="56" t="str">
        <f>IF((LEN('Copy paste to Here'!G75))&gt;5,((CONCATENATE('Copy paste to Here'!G75," &amp; ",'Copy paste to Here'!D75,"  &amp;  ",'Copy paste to Here'!E75))),"Empty Cell")</f>
        <v xml:space="preserve">Surgical steel tongue barbell, 14g (1.6mm) with two 5mm balls &amp; Length: 22mm  &amp;  </v>
      </c>
      <c r="B71" s="57" t="str">
        <f>'Copy paste to Here'!C75</f>
        <v>BBS</v>
      </c>
      <c r="C71" s="57" t="s">
        <v>43</v>
      </c>
      <c r="D71" s="58">
        <f>Invoice!B75</f>
        <v>10</v>
      </c>
      <c r="E71" s="59">
        <f>'Shipping Invoice'!J75*$N$1</f>
        <v>6.65</v>
      </c>
      <c r="F71" s="59">
        <f t="shared" si="0"/>
        <v>66.5</v>
      </c>
      <c r="G71" s="60">
        <f t="shared" si="1"/>
        <v>6.65</v>
      </c>
      <c r="H71" s="63">
        <f t="shared" si="2"/>
        <v>66.5</v>
      </c>
    </row>
    <row r="72" spans="1:8" s="62" customFormat="1" ht="24">
      <c r="A72" s="56" t="str">
        <f>IF((LEN('Copy paste to Here'!G76))&gt;5,((CONCATENATE('Copy paste to Here'!G76," &amp; ",'Copy paste to Here'!D76,"  &amp;  ",'Copy paste to Here'!E76))),"Empty Cell")</f>
        <v xml:space="preserve">Surgical steel tongue barbell, 14g (1.6mm) with two 5mm balls &amp; Length: 24mm  &amp;  </v>
      </c>
      <c r="B72" s="57" t="str">
        <f>'Copy paste to Here'!C76</f>
        <v>BBS</v>
      </c>
      <c r="C72" s="57" t="s">
        <v>43</v>
      </c>
      <c r="D72" s="58">
        <f>Invoice!B76</f>
        <v>15</v>
      </c>
      <c r="E72" s="59">
        <f>'Shipping Invoice'!J76*$N$1</f>
        <v>6.65</v>
      </c>
      <c r="F72" s="59">
        <f t="shared" si="0"/>
        <v>99.75</v>
      </c>
      <c r="G72" s="60">
        <f t="shared" si="1"/>
        <v>6.65</v>
      </c>
      <c r="H72" s="63">
        <f t="shared" si="2"/>
        <v>99.75</v>
      </c>
    </row>
    <row r="73" spans="1:8" s="62" customFormat="1" ht="24">
      <c r="A73" s="56" t="str">
        <f>IF((LEN('Copy paste to Here'!G77))&gt;5,((CONCATENATE('Copy paste to Here'!G77," &amp; ",'Copy paste to Here'!D77,"  &amp;  ",'Copy paste to Here'!E77))),"Empty Cell")</f>
        <v xml:space="preserve">Surgical steel tongue barbell, 14g (1.6mm) with two 5mm balls &amp; Length: 18mm  &amp;  </v>
      </c>
      <c r="B73" s="57" t="str">
        <f>'Copy paste to Here'!C77</f>
        <v>BBS</v>
      </c>
      <c r="C73" s="57" t="s">
        <v>43</v>
      </c>
      <c r="D73" s="58">
        <f>Invoice!B77</f>
        <v>4</v>
      </c>
      <c r="E73" s="59">
        <f>'Shipping Invoice'!J77*$N$1</f>
        <v>6.65</v>
      </c>
      <c r="F73" s="59">
        <f t="shared" si="0"/>
        <v>26.6</v>
      </c>
      <c r="G73" s="60">
        <f t="shared" si="1"/>
        <v>6.65</v>
      </c>
      <c r="H73" s="63">
        <f t="shared" si="2"/>
        <v>26.6</v>
      </c>
    </row>
    <row r="74" spans="1:8" s="62" customFormat="1" ht="24">
      <c r="A74" s="56" t="str">
        <f>IF((LEN('Copy paste to Here'!G78))&gt;5,((CONCATENATE('Copy paste to Here'!G78," &amp; ",'Copy paste to Here'!D78,"  &amp;  ",'Copy paste to Here'!E78))),"Empty Cell")</f>
        <v xml:space="preserve">Surgical steel tongue barbell, 14g (1.6mm) with two 5mm balls &amp; Length: 20mm  &amp;  </v>
      </c>
      <c r="B74" s="57" t="str">
        <f>'Copy paste to Here'!C78</f>
        <v>BBS</v>
      </c>
      <c r="C74" s="57" t="s">
        <v>43</v>
      </c>
      <c r="D74" s="58">
        <f>Invoice!B78</f>
        <v>4</v>
      </c>
      <c r="E74" s="59">
        <f>'Shipping Invoice'!J78*$N$1</f>
        <v>6.65</v>
      </c>
      <c r="F74" s="59">
        <f t="shared" si="0"/>
        <v>26.6</v>
      </c>
      <c r="G74" s="60">
        <f t="shared" si="1"/>
        <v>6.65</v>
      </c>
      <c r="H74" s="63">
        <f t="shared" si="2"/>
        <v>26.6</v>
      </c>
    </row>
    <row r="75" spans="1:8" s="62" customFormat="1" ht="25.5">
      <c r="A75" s="56" t="str">
        <f>IF((LEN('Copy paste to Here'!G79))&gt;5,((CONCATENATE('Copy paste to Here'!G79," &amp; ",'Copy paste to Here'!D79,"  &amp;  ",'Copy paste to Here'!E79))),"Empty Cell")</f>
        <v xml:space="preserve">Large diameter 316L steel ball closure ring, 14g (1.6mm) with 5mm dimple ball for use as earring &amp; Length: 19mm  &amp;  </v>
      </c>
      <c r="B75" s="57" t="str">
        <f>'Copy paste to Here'!C79</f>
        <v>BCR14ML</v>
      </c>
      <c r="C75" s="57" t="s">
        <v>827</v>
      </c>
      <c r="D75" s="58">
        <f>Invoice!B79</f>
        <v>4</v>
      </c>
      <c r="E75" s="59">
        <f>'Shipping Invoice'!J79*$N$1</f>
        <v>16.79</v>
      </c>
      <c r="F75" s="59">
        <f t="shared" si="0"/>
        <v>67.16</v>
      </c>
      <c r="G75" s="60">
        <f t="shared" si="1"/>
        <v>16.79</v>
      </c>
      <c r="H75" s="63">
        <f t="shared" si="2"/>
        <v>67.16</v>
      </c>
    </row>
    <row r="76" spans="1:8" s="62" customFormat="1" ht="25.5">
      <c r="A76" s="56" t="str">
        <f>IF((LEN('Copy paste to Here'!G80))&gt;5,((CONCATENATE('Copy paste to Here'!G80," &amp; ",'Copy paste to Here'!D80,"  &amp;  ",'Copy paste to Here'!E80))),"Empty Cell")</f>
        <v xml:space="preserve">Large diameter 316L steel ball closure ring, 14g (1.6mm) with 5mm dimple ball for use as earring &amp; Length: 25mm  &amp;  </v>
      </c>
      <c r="B76" s="57" t="str">
        <f>'Copy paste to Here'!C80</f>
        <v>BCR14ML</v>
      </c>
      <c r="C76" s="57" t="s">
        <v>828</v>
      </c>
      <c r="D76" s="58">
        <f>Invoice!B80</f>
        <v>1</v>
      </c>
      <c r="E76" s="59">
        <f>'Shipping Invoice'!J80*$N$1</f>
        <v>23.79</v>
      </c>
      <c r="F76" s="59">
        <f t="shared" si="0"/>
        <v>23.79</v>
      </c>
      <c r="G76" s="60">
        <f t="shared" si="1"/>
        <v>23.79</v>
      </c>
      <c r="H76" s="63">
        <f t="shared" si="2"/>
        <v>23.79</v>
      </c>
    </row>
    <row r="77" spans="1:8" s="62" customFormat="1" ht="25.5">
      <c r="A77" s="56" t="str">
        <f>IF((LEN('Copy paste to Here'!G81))&gt;5,((CONCATENATE('Copy paste to Here'!G81," &amp; ",'Copy paste to Here'!D81,"  &amp;  ",'Copy paste to Here'!E81))),"Empty Cell")</f>
        <v xml:space="preserve">Large diameter 316L steel ball closure ring, 14g (1.6mm) with 5mm dimple ball for use as earring &amp; Length: 28mm  &amp;  </v>
      </c>
      <c r="B77" s="57" t="str">
        <f>'Copy paste to Here'!C81</f>
        <v>BCR14ML</v>
      </c>
      <c r="C77" s="57" t="s">
        <v>829</v>
      </c>
      <c r="D77" s="58">
        <f>Invoice!B81</f>
        <v>3</v>
      </c>
      <c r="E77" s="59">
        <f>'Shipping Invoice'!J81*$N$1</f>
        <v>29.73</v>
      </c>
      <c r="F77" s="59">
        <f t="shared" si="0"/>
        <v>89.19</v>
      </c>
      <c r="G77" s="60">
        <f t="shared" si="1"/>
        <v>29.73</v>
      </c>
      <c r="H77" s="63">
        <f t="shared" si="2"/>
        <v>89.19</v>
      </c>
    </row>
    <row r="78" spans="1:8" s="62" customFormat="1" ht="25.5">
      <c r="A78" s="56" t="str">
        <f>IF((LEN('Copy paste to Here'!G82))&gt;5,((CONCATENATE('Copy paste to Here'!G82," &amp; ",'Copy paste to Here'!D82,"  &amp;  ",'Copy paste to Here'!E82))),"Empty Cell")</f>
        <v xml:space="preserve">Large diameter 316L steel ball closure ring, 14g (1.6mm) with 5mm dimple ball for use as earring &amp; Length: 21mm  &amp;  </v>
      </c>
      <c r="B78" s="57" t="str">
        <f>'Copy paste to Here'!C82</f>
        <v>BCR14ML</v>
      </c>
      <c r="C78" s="57" t="s">
        <v>830</v>
      </c>
      <c r="D78" s="58">
        <f>Invoice!B82</f>
        <v>1</v>
      </c>
      <c r="E78" s="59">
        <f>'Shipping Invoice'!J82*$N$1</f>
        <v>19.59</v>
      </c>
      <c r="F78" s="59">
        <f t="shared" si="0"/>
        <v>19.59</v>
      </c>
      <c r="G78" s="60">
        <f t="shared" si="1"/>
        <v>19.59</v>
      </c>
      <c r="H78" s="63">
        <f t="shared" si="2"/>
        <v>19.59</v>
      </c>
    </row>
    <row r="79" spans="1:8" s="62" customFormat="1" ht="24">
      <c r="A79" s="56" t="str">
        <f>IF((LEN('Copy paste to Here'!G83))&gt;5,((CONCATENATE('Copy paste to Here'!G83," &amp; ",'Copy paste to Here'!D83,"  &amp;  ",'Copy paste to Here'!E83))),"Empty Cell")</f>
        <v xml:space="preserve">316L Surgical steel ball closure ring, 16g (1.2mm) with a 3mm ball &amp; Length: 6mm  &amp;  </v>
      </c>
      <c r="B79" s="57" t="str">
        <f>'Copy paste to Here'!C83</f>
        <v>BCR16</v>
      </c>
      <c r="C79" s="57" t="s">
        <v>744</v>
      </c>
      <c r="D79" s="58">
        <f>Invoice!B83</f>
        <v>3</v>
      </c>
      <c r="E79" s="59">
        <f>'Shipping Invoice'!J83*$N$1</f>
        <v>6.65</v>
      </c>
      <c r="F79" s="59">
        <f t="shared" si="0"/>
        <v>19.950000000000003</v>
      </c>
      <c r="G79" s="60">
        <f t="shared" si="1"/>
        <v>6.65</v>
      </c>
      <c r="H79" s="63">
        <f t="shared" si="2"/>
        <v>19.950000000000003</v>
      </c>
    </row>
    <row r="80" spans="1:8" s="62" customFormat="1" ht="24">
      <c r="A80" s="56" t="str">
        <f>IF((LEN('Copy paste to Here'!G84))&gt;5,((CONCATENATE('Copy paste to Here'!G84," &amp; ",'Copy paste to Here'!D84,"  &amp;  ",'Copy paste to Here'!E84))),"Empty Cell")</f>
        <v xml:space="preserve">316L Surgical steel ball closure ring, 16g (1.2mm) with a 3mm ball &amp; Length: 8mm  &amp;  </v>
      </c>
      <c r="B80" s="57" t="str">
        <f>'Copy paste to Here'!C84</f>
        <v>BCR16</v>
      </c>
      <c r="C80" s="57" t="s">
        <v>744</v>
      </c>
      <c r="D80" s="58">
        <f>Invoice!B84</f>
        <v>1</v>
      </c>
      <c r="E80" s="59">
        <f>'Shipping Invoice'!J84*$N$1</f>
        <v>6.65</v>
      </c>
      <c r="F80" s="59">
        <f t="shared" si="0"/>
        <v>6.65</v>
      </c>
      <c r="G80" s="60">
        <f t="shared" si="1"/>
        <v>6.65</v>
      </c>
      <c r="H80" s="63">
        <f t="shared" si="2"/>
        <v>6.65</v>
      </c>
    </row>
    <row r="81" spans="1:8" s="62" customFormat="1" ht="24">
      <c r="A81" s="56" t="str">
        <f>IF((LEN('Copy paste to Here'!G85))&gt;5,((CONCATENATE('Copy paste to Here'!G85," &amp; ",'Copy paste to Here'!D85,"  &amp;  ",'Copy paste to Here'!E85))),"Empty Cell")</f>
        <v xml:space="preserve">316L Surgical steel ball closure ring, 16g (1.2mm) with a 3mm ball &amp; Length: 10mm  &amp;  </v>
      </c>
      <c r="B81" s="57" t="str">
        <f>'Copy paste to Here'!C85</f>
        <v>BCR16</v>
      </c>
      <c r="C81" s="57" t="s">
        <v>744</v>
      </c>
      <c r="D81" s="58">
        <f>Invoice!B85</f>
        <v>2</v>
      </c>
      <c r="E81" s="59">
        <f>'Shipping Invoice'!J85*$N$1</f>
        <v>6.65</v>
      </c>
      <c r="F81" s="59">
        <f t="shared" si="0"/>
        <v>13.3</v>
      </c>
      <c r="G81" s="60">
        <f t="shared" si="1"/>
        <v>6.65</v>
      </c>
      <c r="H81" s="63">
        <f t="shared" si="2"/>
        <v>13.3</v>
      </c>
    </row>
    <row r="82" spans="1:8" s="62" customFormat="1" ht="24">
      <c r="A82" s="56" t="str">
        <f>IF((LEN('Copy paste to Here'!G86))&gt;5,((CONCATENATE('Copy paste to Here'!G86," &amp; ",'Copy paste to Here'!D86,"  &amp;  ",'Copy paste to Here'!E86))),"Empty Cell")</f>
        <v xml:space="preserve">316L Surgical steel ball closure ring, 16g (1.2mm) with a 3mm ball &amp; Length: 12mm  &amp;  </v>
      </c>
      <c r="B82" s="57" t="str">
        <f>'Copy paste to Here'!C86</f>
        <v>BCR16</v>
      </c>
      <c r="C82" s="57" t="s">
        <v>744</v>
      </c>
      <c r="D82" s="58">
        <f>Invoice!B86</f>
        <v>7</v>
      </c>
      <c r="E82" s="59">
        <f>'Shipping Invoice'!J86*$N$1</f>
        <v>6.65</v>
      </c>
      <c r="F82" s="59">
        <f t="shared" si="0"/>
        <v>46.550000000000004</v>
      </c>
      <c r="G82" s="60">
        <f t="shared" si="1"/>
        <v>6.65</v>
      </c>
      <c r="H82" s="63">
        <f t="shared" si="2"/>
        <v>46.550000000000004</v>
      </c>
    </row>
    <row r="83" spans="1:8" s="62" customFormat="1" ht="24">
      <c r="A83" s="56" t="str">
        <f>IF((LEN('Copy paste to Here'!G87))&gt;5,((CONCATENATE('Copy paste to Here'!G87," &amp; ",'Copy paste to Here'!D87,"  &amp;  ",'Copy paste to Here'!E87))),"Empty Cell")</f>
        <v xml:space="preserve">316L Surgical steel ball closure ring, 16g (1.2mm) with a 3mm ball &amp; Length: 14mm  &amp;  </v>
      </c>
      <c r="B83" s="57" t="str">
        <f>'Copy paste to Here'!C87</f>
        <v>BCR16</v>
      </c>
      <c r="C83" s="57" t="s">
        <v>744</v>
      </c>
      <c r="D83" s="58">
        <f>Invoice!B87</f>
        <v>3</v>
      </c>
      <c r="E83" s="59">
        <f>'Shipping Invoice'!J87*$N$1</f>
        <v>6.65</v>
      </c>
      <c r="F83" s="59">
        <f t="shared" ref="F83:F146" si="3">D83*E83</f>
        <v>19.950000000000003</v>
      </c>
      <c r="G83" s="60">
        <f t="shared" ref="G83:G146" si="4">E83*$E$14</f>
        <v>6.65</v>
      </c>
      <c r="H83" s="63">
        <f t="shared" ref="H83:H146" si="5">D83*G83</f>
        <v>19.950000000000003</v>
      </c>
    </row>
    <row r="84" spans="1:8" s="62" customFormat="1" ht="24">
      <c r="A84" s="56" t="str">
        <f>IF((LEN('Copy paste to Here'!G88))&gt;5,((CONCATENATE('Copy paste to Here'!G88," &amp; ",'Copy paste to Here'!D88,"  &amp;  ",'Copy paste to Here'!E88))),"Empty Cell")</f>
        <v xml:space="preserve">316L Surgical steel ball closure ring, 18g (1mm) with a 3mm ball &amp; Length: 6mm  &amp;  </v>
      </c>
      <c r="B84" s="57" t="str">
        <f>'Copy paste to Here'!C88</f>
        <v>BCR18</v>
      </c>
      <c r="C84" s="57" t="s">
        <v>746</v>
      </c>
      <c r="D84" s="58">
        <f>Invoice!B88</f>
        <v>3</v>
      </c>
      <c r="E84" s="59">
        <f>'Shipping Invoice'!J88*$N$1</f>
        <v>6.65</v>
      </c>
      <c r="F84" s="59">
        <f t="shared" si="3"/>
        <v>19.950000000000003</v>
      </c>
      <c r="G84" s="60">
        <f t="shared" si="4"/>
        <v>6.65</v>
      </c>
      <c r="H84" s="63">
        <f t="shared" si="5"/>
        <v>19.950000000000003</v>
      </c>
    </row>
    <row r="85" spans="1:8" s="62" customFormat="1" ht="24">
      <c r="A85" s="56" t="str">
        <f>IF((LEN('Copy paste to Here'!G89))&gt;5,((CONCATENATE('Copy paste to Here'!G89," &amp; ",'Copy paste to Here'!D89,"  &amp;  ",'Copy paste to Here'!E89))),"Empty Cell")</f>
        <v xml:space="preserve">316L Surgical steel ball closure ring, 18g (1mm) with a 3mm ball &amp; Length: 8mm  &amp;  </v>
      </c>
      <c r="B85" s="57" t="str">
        <f>'Copy paste to Here'!C89</f>
        <v>BCR18</v>
      </c>
      <c r="C85" s="57" t="s">
        <v>746</v>
      </c>
      <c r="D85" s="58">
        <f>Invoice!B89</f>
        <v>4</v>
      </c>
      <c r="E85" s="59">
        <f>'Shipping Invoice'!J89*$N$1</f>
        <v>6.65</v>
      </c>
      <c r="F85" s="59">
        <f t="shared" si="3"/>
        <v>26.6</v>
      </c>
      <c r="G85" s="60">
        <f t="shared" si="4"/>
        <v>6.65</v>
      </c>
      <c r="H85" s="63">
        <f t="shared" si="5"/>
        <v>26.6</v>
      </c>
    </row>
    <row r="86" spans="1:8" s="62" customFormat="1" ht="24">
      <c r="A86" s="56" t="str">
        <f>IF((LEN('Copy paste to Here'!G90))&gt;5,((CONCATENATE('Copy paste to Here'!G90," &amp; ",'Copy paste to Here'!D90,"  &amp;  ",'Copy paste to Here'!E90))),"Empty Cell")</f>
        <v xml:space="preserve">316L Surgical steel ball closure ring, 18g (1mm) with a 3mm ball &amp; Length: 10mm  &amp;  </v>
      </c>
      <c r="B86" s="57" t="str">
        <f>'Copy paste to Here'!C90</f>
        <v>BCR18</v>
      </c>
      <c r="C86" s="57" t="s">
        <v>746</v>
      </c>
      <c r="D86" s="58">
        <f>Invoice!B90</f>
        <v>5</v>
      </c>
      <c r="E86" s="59">
        <f>'Shipping Invoice'!J90*$N$1</f>
        <v>6.65</v>
      </c>
      <c r="F86" s="59">
        <f t="shared" si="3"/>
        <v>33.25</v>
      </c>
      <c r="G86" s="60">
        <f t="shared" si="4"/>
        <v>6.65</v>
      </c>
      <c r="H86" s="63">
        <f t="shared" si="5"/>
        <v>33.25</v>
      </c>
    </row>
    <row r="87" spans="1:8" s="62" customFormat="1" ht="24">
      <c r="A87" s="56" t="str">
        <f>IF((LEN('Copy paste to Here'!G91))&gt;5,((CONCATENATE('Copy paste to Here'!G91," &amp; ",'Copy paste to Here'!D91,"  &amp;  ",'Copy paste to Here'!E91))),"Empty Cell")</f>
        <v xml:space="preserve">316L Surgical steel ball closure ring, 18g (1mm) with a 3mm ball &amp; Length: 12mm  &amp;  </v>
      </c>
      <c r="B87" s="57" t="str">
        <f>'Copy paste to Here'!C91</f>
        <v>BCR18</v>
      </c>
      <c r="C87" s="57" t="s">
        <v>746</v>
      </c>
      <c r="D87" s="58">
        <f>Invoice!B91</f>
        <v>6</v>
      </c>
      <c r="E87" s="59">
        <f>'Shipping Invoice'!J91*$N$1</f>
        <v>6.65</v>
      </c>
      <c r="F87" s="59">
        <f t="shared" si="3"/>
        <v>39.900000000000006</v>
      </c>
      <c r="G87" s="60">
        <f t="shared" si="4"/>
        <v>6.65</v>
      </c>
      <c r="H87" s="63">
        <f t="shared" si="5"/>
        <v>39.900000000000006</v>
      </c>
    </row>
    <row r="88" spans="1:8" s="62" customFormat="1" ht="24">
      <c r="A88" s="56" t="str">
        <f>IF((LEN('Copy paste to Here'!G92))&gt;5,((CONCATENATE('Copy paste to Here'!G92," &amp; ",'Copy paste to Here'!D92,"  &amp;  ",'Copy paste to Here'!E92))),"Empty Cell")</f>
        <v xml:space="preserve">316L Surgical steel ball closure ring, 18g (1mm) with a 3mm ball &amp; Length: 14mm  &amp;  </v>
      </c>
      <c r="B88" s="57" t="str">
        <f>'Copy paste to Here'!C92</f>
        <v>BCR18</v>
      </c>
      <c r="C88" s="57" t="s">
        <v>746</v>
      </c>
      <c r="D88" s="58">
        <f>Invoice!B92</f>
        <v>2</v>
      </c>
      <c r="E88" s="59">
        <f>'Shipping Invoice'!J92*$N$1</f>
        <v>6.65</v>
      </c>
      <c r="F88" s="59">
        <f t="shared" si="3"/>
        <v>13.3</v>
      </c>
      <c r="G88" s="60">
        <f t="shared" si="4"/>
        <v>6.65</v>
      </c>
      <c r="H88" s="63">
        <f t="shared" si="5"/>
        <v>13.3</v>
      </c>
    </row>
    <row r="89" spans="1:8" s="62" customFormat="1" ht="36">
      <c r="A89" s="56" t="str">
        <f>IF((LEN('Copy paste to Here'!G93))&gt;5,((CONCATENATE('Copy paste to Here'!G93," &amp; ",'Copy paste to Here'!D93,"  &amp;  ",'Copy paste to Here'!E93))),"Empty Cell")</f>
        <v>316L steel belly banana, 14g (1.6m) with a 8mm and a 5mm bezel set jewel ball using original Czech Preciosa crystals. &amp; Length: 8mm  &amp;  Crystal Color: AB</v>
      </c>
      <c r="B89" s="57" t="str">
        <f>'Copy paste to Here'!C93</f>
        <v>BN2CG</v>
      </c>
      <c r="C89" s="57" t="s">
        <v>662</v>
      </c>
      <c r="D89" s="58">
        <f>Invoice!B93</f>
        <v>2</v>
      </c>
      <c r="E89" s="59">
        <f>'Shipping Invoice'!J93*$N$1</f>
        <v>27.63</v>
      </c>
      <c r="F89" s="59">
        <f t="shared" si="3"/>
        <v>55.26</v>
      </c>
      <c r="G89" s="60">
        <f t="shared" si="4"/>
        <v>27.63</v>
      </c>
      <c r="H89" s="63">
        <f t="shared" si="5"/>
        <v>55.26</v>
      </c>
    </row>
    <row r="90" spans="1:8" s="62" customFormat="1" ht="36">
      <c r="A90" s="56" t="str">
        <f>IF((LEN('Copy paste to Here'!G94))&gt;5,((CONCATENATE('Copy paste to Here'!G94," &amp; ",'Copy paste to Here'!D94,"  &amp;  ",'Copy paste to Here'!E94))),"Empty Cell")</f>
        <v>316L steel belly banana, 14g (1.6m) with a 8mm and a 5mm bezel set jewel ball using original Czech Preciosa crystals. &amp; Length: 8mm  &amp;  Crystal Color: Rose</v>
      </c>
      <c r="B90" s="57" t="str">
        <f>'Copy paste to Here'!C94</f>
        <v>BN2CG</v>
      </c>
      <c r="C90" s="57" t="s">
        <v>662</v>
      </c>
      <c r="D90" s="58">
        <f>Invoice!B94</f>
        <v>3</v>
      </c>
      <c r="E90" s="59">
        <f>'Shipping Invoice'!J94*$N$1</f>
        <v>27.63</v>
      </c>
      <c r="F90" s="59">
        <f t="shared" si="3"/>
        <v>82.89</v>
      </c>
      <c r="G90" s="60">
        <f t="shared" si="4"/>
        <v>27.63</v>
      </c>
      <c r="H90" s="63">
        <f t="shared" si="5"/>
        <v>82.89</v>
      </c>
    </row>
    <row r="91" spans="1:8" s="62" customFormat="1" ht="36">
      <c r="A91" s="56" t="str">
        <f>IF((LEN('Copy paste to Here'!G95))&gt;5,((CONCATENATE('Copy paste to Here'!G95," &amp; ",'Copy paste to Here'!D95,"  &amp;  ",'Copy paste to Here'!E95))),"Empty Cell")</f>
        <v>316L steel belly banana, 14g (1.6m) with a 8mm and a 5mm bezel set jewel ball using original Czech Preciosa crystals. &amp; Length: 8mm  &amp;  Crystal Color: Aquamarine</v>
      </c>
      <c r="B91" s="57" t="str">
        <f>'Copy paste to Here'!C95</f>
        <v>BN2CG</v>
      </c>
      <c r="C91" s="57" t="s">
        <v>662</v>
      </c>
      <c r="D91" s="58">
        <f>Invoice!B95</f>
        <v>2</v>
      </c>
      <c r="E91" s="59">
        <f>'Shipping Invoice'!J95*$N$1</f>
        <v>27.63</v>
      </c>
      <c r="F91" s="59">
        <f t="shared" si="3"/>
        <v>55.26</v>
      </c>
      <c r="G91" s="60">
        <f t="shared" si="4"/>
        <v>27.63</v>
      </c>
      <c r="H91" s="63">
        <f t="shared" si="5"/>
        <v>55.26</v>
      </c>
    </row>
    <row r="92" spans="1:8" s="62" customFormat="1" ht="36">
      <c r="A92" s="56" t="str">
        <f>IF((LEN('Copy paste to Here'!G96))&gt;5,((CONCATENATE('Copy paste to Here'!G96," &amp; ",'Copy paste to Here'!D96,"  &amp;  ",'Copy paste to Here'!E96))),"Empty Cell")</f>
        <v>316L steel belly banana, 14g (1.6m) with a 8mm and a 5mm bezel set jewel ball using original Czech Preciosa crystals. &amp; Length: 10mm  &amp;  Crystal Color: AB</v>
      </c>
      <c r="B92" s="57" t="str">
        <f>'Copy paste to Here'!C96</f>
        <v>BN2CG</v>
      </c>
      <c r="C92" s="57" t="s">
        <v>662</v>
      </c>
      <c r="D92" s="58">
        <f>Invoice!B96</f>
        <v>1</v>
      </c>
      <c r="E92" s="59">
        <f>'Shipping Invoice'!J96*$N$1</f>
        <v>27.63</v>
      </c>
      <c r="F92" s="59">
        <f t="shared" si="3"/>
        <v>27.63</v>
      </c>
      <c r="G92" s="60">
        <f t="shared" si="4"/>
        <v>27.63</v>
      </c>
      <c r="H92" s="63">
        <f t="shared" si="5"/>
        <v>27.63</v>
      </c>
    </row>
    <row r="93" spans="1:8" s="62" customFormat="1" ht="36">
      <c r="A93" s="56" t="str">
        <f>IF((LEN('Copy paste to Here'!G97))&gt;5,((CONCATENATE('Copy paste to Here'!G97," &amp; ",'Copy paste to Here'!D97,"  &amp;  ",'Copy paste to Here'!E97))),"Empty Cell")</f>
        <v>316L steel belly banana, 14g (1.6m) with a 8mm and a 5mm bezel set jewel ball using original Czech Preciosa crystals. &amp; Length: 10mm  &amp;  Crystal Color: Rose</v>
      </c>
      <c r="B93" s="57" t="str">
        <f>'Copy paste to Here'!C97</f>
        <v>BN2CG</v>
      </c>
      <c r="C93" s="57" t="s">
        <v>662</v>
      </c>
      <c r="D93" s="58">
        <f>Invoice!B97</f>
        <v>2</v>
      </c>
      <c r="E93" s="59">
        <f>'Shipping Invoice'!J97*$N$1</f>
        <v>27.63</v>
      </c>
      <c r="F93" s="59">
        <f t="shared" si="3"/>
        <v>55.26</v>
      </c>
      <c r="G93" s="60">
        <f t="shared" si="4"/>
        <v>27.63</v>
      </c>
      <c r="H93" s="63">
        <f t="shared" si="5"/>
        <v>55.26</v>
      </c>
    </row>
    <row r="94" spans="1:8" s="62" customFormat="1" ht="36">
      <c r="A94" s="56" t="str">
        <f>IF((LEN('Copy paste to Here'!G98))&gt;5,((CONCATENATE('Copy paste to Here'!G98," &amp; ",'Copy paste to Here'!D98,"  &amp;  ",'Copy paste to Here'!E98))),"Empty Cell")</f>
        <v>316L steel belly banana, 14g (1.6m) with a 8mm and a 5mm bezel set jewel ball using original Czech Preciosa crystals. &amp; Length: 10mm  &amp;  Crystal Color: Aquamarine</v>
      </c>
      <c r="B94" s="57" t="str">
        <f>'Copy paste to Here'!C98</f>
        <v>BN2CG</v>
      </c>
      <c r="C94" s="57" t="s">
        <v>662</v>
      </c>
      <c r="D94" s="58">
        <f>Invoice!B98</f>
        <v>3</v>
      </c>
      <c r="E94" s="59">
        <f>'Shipping Invoice'!J98*$N$1</f>
        <v>27.63</v>
      </c>
      <c r="F94" s="59">
        <f t="shared" si="3"/>
        <v>82.89</v>
      </c>
      <c r="G94" s="60">
        <f t="shared" si="4"/>
        <v>27.63</v>
      </c>
      <c r="H94" s="63">
        <f t="shared" si="5"/>
        <v>82.89</v>
      </c>
    </row>
    <row r="95" spans="1:8" s="62" customFormat="1" ht="36">
      <c r="A95" s="56" t="str">
        <f>IF((LEN('Copy paste to Here'!G99))&gt;5,((CONCATENATE('Copy paste to Here'!G99," &amp; ",'Copy paste to Here'!D99,"  &amp;  ",'Copy paste to Here'!E99))),"Empty Cell")</f>
        <v>316L steel belly banana, 14g (1.6m) with a 8mm and a 5mm bezel set jewel ball using original Czech Preciosa crystals. &amp; Length: 11mm  &amp;  Crystal Color: Aquamarine</v>
      </c>
      <c r="B95" s="57" t="str">
        <f>'Copy paste to Here'!C99</f>
        <v>BN2CG</v>
      </c>
      <c r="C95" s="57" t="s">
        <v>662</v>
      </c>
      <c r="D95" s="58">
        <f>Invoice!B99</f>
        <v>1</v>
      </c>
      <c r="E95" s="59">
        <f>'Shipping Invoice'!J99*$N$1</f>
        <v>27.63</v>
      </c>
      <c r="F95" s="59">
        <f t="shared" si="3"/>
        <v>27.63</v>
      </c>
      <c r="G95" s="60">
        <f t="shared" si="4"/>
        <v>27.63</v>
      </c>
      <c r="H95" s="63">
        <f t="shared" si="5"/>
        <v>27.63</v>
      </c>
    </row>
    <row r="96" spans="1:8" s="62" customFormat="1" ht="36">
      <c r="A96" s="56" t="str">
        <f>IF((LEN('Copy paste to Here'!G100))&gt;5,((CONCATENATE('Copy paste to Here'!G100," &amp; ",'Copy paste to Here'!D100,"  &amp;  ",'Copy paste to Here'!E100))),"Empty Cell")</f>
        <v>316L steel belly banana, 14g (1.6m) with a 8mm and a 5mm bezel set jewel ball using original Czech Preciosa crystals. &amp; Length: 12mm  &amp;  Crystal Color: AB</v>
      </c>
      <c r="B96" s="57" t="str">
        <f>'Copy paste to Here'!C100</f>
        <v>BN2CG</v>
      </c>
      <c r="C96" s="57" t="s">
        <v>662</v>
      </c>
      <c r="D96" s="58">
        <f>Invoice!B100</f>
        <v>2</v>
      </c>
      <c r="E96" s="59">
        <f>'Shipping Invoice'!J100*$N$1</f>
        <v>27.63</v>
      </c>
      <c r="F96" s="59">
        <f t="shared" si="3"/>
        <v>55.26</v>
      </c>
      <c r="G96" s="60">
        <f t="shared" si="4"/>
        <v>27.63</v>
      </c>
      <c r="H96" s="63">
        <f t="shared" si="5"/>
        <v>55.26</v>
      </c>
    </row>
    <row r="97" spans="1:8" s="62" customFormat="1" ht="36">
      <c r="A97" s="56" t="str">
        <f>IF((LEN('Copy paste to Here'!G101))&gt;5,((CONCATENATE('Copy paste to Here'!G101," &amp; ",'Copy paste to Here'!D101,"  &amp;  ",'Copy paste to Here'!E101))),"Empty Cell")</f>
        <v>316L steel belly banana, 14g (1.6m) with a 8mm and a 5mm bezel set jewel ball using original Czech Preciosa crystals. &amp; Length: 12mm  &amp;  Crystal Color: Rose</v>
      </c>
      <c r="B97" s="57" t="str">
        <f>'Copy paste to Here'!C101</f>
        <v>BN2CG</v>
      </c>
      <c r="C97" s="57" t="s">
        <v>662</v>
      </c>
      <c r="D97" s="58">
        <f>Invoice!B101</f>
        <v>2</v>
      </c>
      <c r="E97" s="59">
        <f>'Shipping Invoice'!J101*$N$1</f>
        <v>27.63</v>
      </c>
      <c r="F97" s="59">
        <f t="shared" si="3"/>
        <v>55.26</v>
      </c>
      <c r="G97" s="60">
        <f t="shared" si="4"/>
        <v>27.63</v>
      </c>
      <c r="H97" s="63">
        <f t="shared" si="5"/>
        <v>55.26</v>
      </c>
    </row>
    <row r="98" spans="1:8" s="62" customFormat="1" ht="25.5">
      <c r="A98" s="56" t="str">
        <f>IF((LEN('Copy paste to Here'!G102))&gt;5,((CONCATENATE('Copy paste to Here'!G102," &amp; ",'Copy paste to Here'!D102,"  &amp;  ",'Copy paste to Here'!E102))),"Empty Cell")</f>
        <v>316L steel snake eyes piercing banana, 16g (1.2mm) and 14g (1.6mm) with 3mm balls &amp; Gauge: 1.2mm  &amp;  Length: 16mm</v>
      </c>
      <c r="B98" s="57" t="str">
        <f>'Copy paste to Here'!C102</f>
        <v>BNEBL</v>
      </c>
      <c r="C98" s="57" t="s">
        <v>831</v>
      </c>
      <c r="D98" s="58">
        <f>Invoice!B102</f>
        <v>4</v>
      </c>
      <c r="E98" s="59">
        <f>'Shipping Invoice'!J102*$N$1</f>
        <v>6.65</v>
      </c>
      <c r="F98" s="59">
        <f t="shared" si="3"/>
        <v>26.6</v>
      </c>
      <c r="G98" s="60">
        <f t="shared" si="4"/>
        <v>6.65</v>
      </c>
      <c r="H98" s="63">
        <f t="shared" si="5"/>
        <v>26.6</v>
      </c>
    </row>
    <row r="99" spans="1:8" s="62" customFormat="1" ht="24">
      <c r="A99" s="56" t="str">
        <f>IF((LEN('Copy paste to Here'!G103))&gt;5,((CONCATENATE('Copy paste to Here'!G103," &amp; ",'Copy paste to Here'!D103,"  &amp;  ",'Copy paste to Here'!E103))),"Empty Cell")</f>
        <v>Premium PVD plated surgical steel eyebrow banana, 16g (1.2mm) with two 3mm balls &amp; Length: 6mm  &amp;  Color: Black</v>
      </c>
      <c r="B99" s="57" t="str">
        <f>'Copy paste to Here'!C103</f>
        <v>BNETB</v>
      </c>
      <c r="C99" s="57" t="s">
        <v>751</v>
      </c>
      <c r="D99" s="58">
        <f>Invoice!B103</f>
        <v>1</v>
      </c>
      <c r="E99" s="59">
        <f>'Shipping Invoice'!J103*$N$1</f>
        <v>20.64</v>
      </c>
      <c r="F99" s="59">
        <f t="shared" si="3"/>
        <v>20.64</v>
      </c>
      <c r="G99" s="60">
        <f t="shared" si="4"/>
        <v>20.64</v>
      </c>
      <c r="H99" s="63">
        <f t="shared" si="5"/>
        <v>20.64</v>
      </c>
    </row>
    <row r="100" spans="1:8" s="62" customFormat="1" ht="24">
      <c r="A100" s="56" t="str">
        <f>IF((LEN('Copy paste to Here'!G104))&gt;5,((CONCATENATE('Copy paste to Here'!G104," &amp; ",'Copy paste to Here'!D104,"  &amp;  ",'Copy paste to Here'!E104))),"Empty Cell")</f>
        <v>Premium PVD plated surgical steel eyebrow banana, 16g (1.2mm) with two 3mm balls &amp; Length: 6mm  &amp;  Color: Blue</v>
      </c>
      <c r="B100" s="57" t="str">
        <f>'Copy paste to Here'!C104</f>
        <v>BNETB</v>
      </c>
      <c r="C100" s="57" t="s">
        <v>751</v>
      </c>
      <c r="D100" s="58">
        <f>Invoice!B104</f>
        <v>1</v>
      </c>
      <c r="E100" s="59">
        <f>'Shipping Invoice'!J104*$N$1</f>
        <v>20.64</v>
      </c>
      <c r="F100" s="59">
        <f t="shared" si="3"/>
        <v>20.64</v>
      </c>
      <c r="G100" s="60">
        <f t="shared" si="4"/>
        <v>20.64</v>
      </c>
      <c r="H100" s="63">
        <f t="shared" si="5"/>
        <v>20.64</v>
      </c>
    </row>
    <row r="101" spans="1:8" s="62" customFormat="1" ht="24">
      <c r="A101" s="56" t="str">
        <f>IF((LEN('Copy paste to Here'!G105))&gt;5,((CONCATENATE('Copy paste to Here'!G105," &amp; ",'Copy paste to Here'!D105,"  &amp;  ",'Copy paste to Here'!E105))),"Empty Cell")</f>
        <v>Premium PVD plated surgical steel eyebrow banana, 16g (1.2mm) with two 3mm balls &amp; Length: 6mm  &amp;  Color: Rainbow</v>
      </c>
      <c r="B101" s="57" t="str">
        <f>'Copy paste to Here'!C105</f>
        <v>BNETB</v>
      </c>
      <c r="C101" s="57" t="s">
        <v>751</v>
      </c>
      <c r="D101" s="58">
        <f>Invoice!B105</f>
        <v>3</v>
      </c>
      <c r="E101" s="59">
        <f>'Shipping Invoice'!J105*$N$1</f>
        <v>20.64</v>
      </c>
      <c r="F101" s="59">
        <f t="shared" si="3"/>
        <v>61.92</v>
      </c>
      <c r="G101" s="60">
        <f t="shared" si="4"/>
        <v>20.64</v>
      </c>
      <c r="H101" s="63">
        <f t="shared" si="5"/>
        <v>61.92</v>
      </c>
    </row>
    <row r="102" spans="1:8" s="62" customFormat="1" ht="24">
      <c r="A102" s="56" t="str">
        <f>IF((LEN('Copy paste to Here'!G106))&gt;5,((CONCATENATE('Copy paste to Here'!G106," &amp; ",'Copy paste to Here'!D106,"  &amp;  ",'Copy paste to Here'!E106))),"Empty Cell")</f>
        <v>Premium PVD plated surgical steel eyebrow banana, 16g (1.2mm) with two 3mm balls &amp; Length: 10mm  &amp;  Color: Rainbow</v>
      </c>
      <c r="B102" s="57" t="str">
        <f>'Copy paste to Here'!C106</f>
        <v>BNETB</v>
      </c>
      <c r="C102" s="57" t="s">
        <v>751</v>
      </c>
      <c r="D102" s="58">
        <f>Invoice!B106</f>
        <v>1</v>
      </c>
      <c r="E102" s="59">
        <f>'Shipping Invoice'!J106*$N$1</f>
        <v>20.64</v>
      </c>
      <c r="F102" s="59">
        <f t="shared" si="3"/>
        <v>20.64</v>
      </c>
      <c r="G102" s="60">
        <f t="shared" si="4"/>
        <v>20.64</v>
      </c>
      <c r="H102" s="63">
        <f t="shared" si="5"/>
        <v>20.64</v>
      </c>
    </row>
    <row r="103" spans="1:8" s="62" customFormat="1" ht="24">
      <c r="A103" s="56" t="str">
        <f>IF((LEN('Copy paste to Here'!G107))&gt;5,((CONCATENATE('Copy paste to Here'!G107," &amp; ",'Copy paste to Here'!D107,"  &amp;  ",'Copy paste to Here'!E107))),"Empty Cell")</f>
        <v>Premium PVD plated surgical steel eyebrow banana, 16g (1.2mm) with two 3mm balls &amp; Length: 12mm  &amp;  Color: Blue</v>
      </c>
      <c r="B103" s="57" t="str">
        <f>'Copy paste to Here'!C107</f>
        <v>BNETB</v>
      </c>
      <c r="C103" s="57" t="s">
        <v>751</v>
      </c>
      <c r="D103" s="58">
        <f>Invoice!B107</f>
        <v>1</v>
      </c>
      <c r="E103" s="59">
        <f>'Shipping Invoice'!J107*$N$1</f>
        <v>20.64</v>
      </c>
      <c r="F103" s="59">
        <f t="shared" si="3"/>
        <v>20.64</v>
      </c>
      <c r="G103" s="60">
        <f t="shared" si="4"/>
        <v>20.64</v>
      </c>
      <c r="H103" s="63">
        <f t="shared" si="5"/>
        <v>20.64</v>
      </c>
    </row>
    <row r="104" spans="1:8" s="62" customFormat="1" ht="24">
      <c r="A104" s="56" t="str">
        <f>IF((LEN('Copy paste to Here'!G108))&gt;5,((CONCATENATE('Copy paste to Here'!G108," &amp; ",'Copy paste to Here'!D108,"  &amp;  ",'Copy paste to Here'!E108))),"Empty Cell")</f>
        <v>Premium PVD plated surgical steel eyebrow banana, 16g (1.2mm) with two 3mm balls &amp; Length: 12mm  &amp;  Color: Gold</v>
      </c>
      <c r="B104" s="57" t="str">
        <f>'Copy paste to Here'!C108</f>
        <v>BNETB</v>
      </c>
      <c r="C104" s="57" t="s">
        <v>751</v>
      </c>
      <c r="D104" s="58">
        <f>Invoice!B108</f>
        <v>1</v>
      </c>
      <c r="E104" s="59">
        <f>'Shipping Invoice'!J108*$N$1</f>
        <v>20.64</v>
      </c>
      <c r="F104" s="59">
        <f t="shared" si="3"/>
        <v>20.64</v>
      </c>
      <c r="G104" s="60">
        <f t="shared" si="4"/>
        <v>20.64</v>
      </c>
      <c r="H104" s="63">
        <f t="shared" si="5"/>
        <v>20.64</v>
      </c>
    </row>
    <row r="105" spans="1:8" s="62" customFormat="1" ht="24">
      <c r="A105" s="56" t="str">
        <f>IF((LEN('Copy paste to Here'!G109))&gt;5,((CONCATENATE('Copy paste to Here'!G109," &amp; ",'Copy paste to Here'!D109,"  &amp;  ",'Copy paste to Here'!E109))),"Empty Cell")</f>
        <v xml:space="preserve">Surgical Steel belly Banana, 14g (1.6mm) with an upper 5mm and a lower 6mm plain steel ball &amp; Length: 8mm  &amp;  </v>
      </c>
      <c r="B105" s="57" t="str">
        <f>'Copy paste to Here'!C109</f>
        <v>BNS</v>
      </c>
      <c r="C105" s="57" t="s">
        <v>753</v>
      </c>
      <c r="D105" s="58">
        <f>Invoice!B109</f>
        <v>4</v>
      </c>
      <c r="E105" s="59">
        <f>'Shipping Invoice'!J109*$N$1</f>
        <v>7.7</v>
      </c>
      <c r="F105" s="59">
        <f t="shared" si="3"/>
        <v>30.8</v>
      </c>
      <c r="G105" s="60">
        <f t="shared" si="4"/>
        <v>7.7</v>
      </c>
      <c r="H105" s="63">
        <f t="shared" si="5"/>
        <v>30.8</v>
      </c>
    </row>
    <row r="106" spans="1:8" s="62" customFormat="1" ht="24">
      <c r="A106" s="56" t="str">
        <f>IF((LEN('Copy paste to Here'!G110))&gt;5,((CONCATENATE('Copy paste to Here'!G110," &amp; ",'Copy paste to Here'!D110,"  &amp;  ",'Copy paste to Here'!E110))),"Empty Cell")</f>
        <v xml:space="preserve">Surgical Steel belly Banana, 14g (1.6mm) with an upper 5mm and a lower 6mm plain steel ball &amp; Length: 10mm  &amp;  </v>
      </c>
      <c r="B106" s="57" t="str">
        <f>'Copy paste to Here'!C110</f>
        <v>BNS</v>
      </c>
      <c r="C106" s="57" t="s">
        <v>753</v>
      </c>
      <c r="D106" s="58">
        <f>Invoice!B110</f>
        <v>4</v>
      </c>
      <c r="E106" s="59">
        <f>'Shipping Invoice'!J110*$N$1</f>
        <v>7.7</v>
      </c>
      <c r="F106" s="59">
        <f t="shared" si="3"/>
        <v>30.8</v>
      </c>
      <c r="G106" s="60">
        <f t="shared" si="4"/>
        <v>7.7</v>
      </c>
      <c r="H106" s="63">
        <f t="shared" si="5"/>
        <v>30.8</v>
      </c>
    </row>
    <row r="107" spans="1:8" s="62" customFormat="1" ht="24">
      <c r="A107" s="56" t="str">
        <f>IF((LEN('Copy paste to Here'!G111))&gt;5,((CONCATENATE('Copy paste to Here'!G111," &amp; ",'Copy paste to Here'!D111,"  &amp;  ",'Copy paste to Here'!E111))),"Empty Cell")</f>
        <v xml:space="preserve">Surgical Steel belly Banana, 14g (1.6mm) with an upper 5mm and a lower 6mm plain steel ball &amp; Length: 12mm  &amp;  </v>
      </c>
      <c r="B107" s="57" t="str">
        <f>'Copy paste to Here'!C111</f>
        <v>BNS</v>
      </c>
      <c r="C107" s="57" t="s">
        <v>753</v>
      </c>
      <c r="D107" s="58">
        <f>Invoice!B111</f>
        <v>3</v>
      </c>
      <c r="E107" s="59">
        <f>'Shipping Invoice'!J111*$N$1</f>
        <v>7.7</v>
      </c>
      <c r="F107" s="59">
        <f t="shared" si="3"/>
        <v>23.1</v>
      </c>
      <c r="G107" s="60">
        <f t="shared" si="4"/>
        <v>7.7</v>
      </c>
      <c r="H107" s="63">
        <f t="shared" si="5"/>
        <v>23.1</v>
      </c>
    </row>
    <row r="108" spans="1:8" s="62" customFormat="1" ht="24">
      <c r="A108" s="56" t="str">
        <f>IF((LEN('Copy paste to Here'!G112))&gt;5,((CONCATENATE('Copy paste to Here'!G112," &amp; ",'Copy paste to Here'!D112,"  &amp;  ",'Copy paste to Here'!E112))),"Empty Cell")</f>
        <v xml:space="preserve">Surgical steel circular barbell, 16g (1.2mm) with two 3mm balls &amp; Length: 6mm  &amp;  </v>
      </c>
      <c r="B108" s="57" t="str">
        <f>'Copy paste to Here'!C112</f>
        <v>CBEB</v>
      </c>
      <c r="C108" s="57" t="s">
        <v>755</v>
      </c>
      <c r="D108" s="58">
        <f>Invoice!B112</f>
        <v>4</v>
      </c>
      <c r="E108" s="59">
        <f>'Shipping Invoice'!J112*$N$1</f>
        <v>8.4</v>
      </c>
      <c r="F108" s="59">
        <f t="shared" si="3"/>
        <v>33.6</v>
      </c>
      <c r="G108" s="60">
        <f t="shared" si="4"/>
        <v>8.4</v>
      </c>
      <c r="H108" s="63">
        <f t="shared" si="5"/>
        <v>33.6</v>
      </c>
    </row>
    <row r="109" spans="1:8" s="62" customFormat="1" ht="24">
      <c r="A109" s="56" t="str">
        <f>IF((LEN('Copy paste to Here'!G113))&gt;5,((CONCATENATE('Copy paste to Here'!G113," &amp; ",'Copy paste to Here'!D113,"  &amp;  ",'Copy paste to Here'!E113))),"Empty Cell")</f>
        <v xml:space="preserve">Surgical steel circular barbell, 16g (1.2mm) with two 3mm balls &amp; Length: 8mm  &amp;  </v>
      </c>
      <c r="B109" s="57" t="str">
        <f>'Copy paste to Here'!C113</f>
        <v>CBEB</v>
      </c>
      <c r="C109" s="57" t="s">
        <v>755</v>
      </c>
      <c r="D109" s="58">
        <f>Invoice!B113</f>
        <v>3</v>
      </c>
      <c r="E109" s="59">
        <f>'Shipping Invoice'!J113*$N$1</f>
        <v>8.4</v>
      </c>
      <c r="F109" s="59">
        <f t="shared" si="3"/>
        <v>25.200000000000003</v>
      </c>
      <c r="G109" s="60">
        <f t="shared" si="4"/>
        <v>8.4</v>
      </c>
      <c r="H109" s="63">
        <f t="shared" si="5"/>
        <v>25.200000000000003</v>
      </c>
    </row>
    <row r="110" spans="1:8" s="62" customFormat="1" ht="24">
      <c r="A110" s="56" t="str">
        <f>IF((LEN('Copy paste to Here'!G114))&gt;5,((CONCATENATE('Copy paste to Here'!G114," &amp; ",'Copy paste to Here'!D114,"  &amp;  ",'Copy paste to Here'!E114))),"Empty Cell")</f>
        <v xml:space="preserve">Surgical steel circular barbell, 16g (1.2mm) with two 3mm balls &amp; Length: 10mm  &amp;  </v>
      </c>
      <c r="B110" s="57" t="str">
        <f>'Copy paste to Here'!C114</f>
        <v>CBEB</v>
      </c>
      <c r="C110" s="57" t="s">
        <v>755</v>
      </c>
      <c r="D110" s="58">
        <f>Invoice!B114</f>
        <v>5</v>
      </c>
      <c r="E110" s="59">
        <f>'Shipping Invoice'!J114*$N$1</f>
        <v>8.4</v>
      </c>
      <c r="F110" s="59">
        <f t="shared" si="3"/>
        <v>42</v>
      </c>
      <c r="G110" s="60">
        <f t="shared" si="4"/>
        <v>8.4</v>
      </c>
      <c r="H110" s="63">
        <f t="shared" si="5"/>
        <v>42</v>
      </c>
    </row>
    <row r="111" spans="1:8" s="62" customFormat="1" ht="24">
      <c r="A111" s="56" t="str">
        <f>IF((LEN('Copy paste to Here'!G115))&gt;5,((CONCATENATE('Copy paste to Here'!G115," &amp; ",'Copy paste to Here'!D115,"  &amp;  ",'Copy paste to Here'!E115))),"Empty Cell")</f>
        <v xml:space="preserve">Surgical steel circular barbell, 16g (1.2mm) with two 3mm balls &amp; Length: 12mm  &amp;  </v>
      </c>
      <c r="B111" s="57" t="str">
        <f>'Copy paste to Here'!C115</f>
        <v>CBEB</v>
      </c>
      <c r="C111" s="57" t="s">
        <v>755</v>
      </c>
      <c r="D111" s="58">
        <f>Invoice!B115</f>
        <v>2</v>
      </c>
      <c r="E111" s="59">
        <f>'Shipping Invoice'!J115*$N$1</f>
        <v>8.4</v>
      </c>
      <c r="F111" s="59">
        <f t="shared" si="3"/>
        <v>16.8</v>
      </c>
      <c r="G111" s="60">
        <f t="shared" si="4"/>
        <v>8.4</v>
      </c>
      <c r="H111" s="63">
        <f t="shared" si="5"/>
        <v>16.8</v>
      </c>
    </row>
    <row r="112" spans="1:8" s="62" customFormat="1" ht="25.5">
      <c r="A112" s="56" t="str">
        <f>IF((LEN('Copy paste to Here'!G116))&gt;5,((CONCATENATE('Copy paste to Here'!G116," &amp; ",'Copy paste to Here'!D116,"  &amp;  ",'Copy paste to Here'!E116))),"Empty Cell")</f>
        <v xml:space="preserve">Large diameter 316L steel circular barbell, 16g (1.2mm) with two 4mm balls for use as earring &amp; Length: 19mm  &amp;  </v>
      </c>
      <c r="B112" s="57" t="str">
        <f>'Copy paste to Here'!C116</f>
        <v>CBEB4L</v>
      </c>
      <c r="C112" s="57" t="s">
        <v>832</v>
      </c>
      <c r="D112" s="58">
        <f>Invoice!B116</f>
        <v>2</v>
      </c>
      <c r="E112" s="59">
        <f>'Shipping Invoice'!J116*$N$1</f>
        <v>15.39</v>
      </c>
      <c r="F112" s="59">
        <f t="shared" si="3"/>
        <v>30.78</v>
      </c>
      <c r="G112" s="60">
        <f t="shared" si="4"/>
        <v>15.39</v>
      </c>
      <c r="H112" s="63">
        <f t="shared" si="5"/>
        <v>30.78</v>
      </c>
    </row>
    <row r="113" spans="1:8" s="62" customFormat="1" ht="24">
      <c r="A113" s="56" t="str">
        <f>IF((LEN('Copy paste to Here'!G117))&gt;5,((CONCATENATE('Copy paste to Here'!G117," &amp; ",'Copy paste to Here'!D117,"  &amp;  ",'Copy paste to Here'!E117))),"Empty Cell")</f>
        <v xml:space="preserve">Large diameter 316L steel circular barbell, 16g (1.2mm) with two 4mm balls for use as earring &amp; Length: 25mm  &amp;  </v>
      </c>
      <c r="B113" s="57" t="str">
        <f>'Copy paste to Here'!C117</f>
        <v>CBEB4L</v>
      </c>
      <c r="C113" s="57" t="s">
        <v>833</v>
      </c>
      <c r="D113" s="58">
        <f>Invoice!B117</f>
        <v>3</v>
      </c>
      <c r="E113" s="59">
        <f>'Shipping Invoice'!J117*$N$1</f>
        <v>19.940000000000001</v>
      </c>
      <c r="F113" s="59">
        <f t="shared" si="3"/>
        <v>59.820000000000007</v>
      </c>
      <c r="G113" s="60">
        <f t="shared" si="4"/>
        <v>19.940000000000001</v>
      </c>
      <c r="H113" s="63">
        <f t="shared" si="5"/>
        <v>59.820000000000007</v>
      </c>
    </row>
    <row r="114" spans="1:8" s="62" customFormat="1" ht="25.5">
      <c r="A114" s="56" t="str">
        <f>IF((LEN('Copy paste to Here'!G118))&gt;5,((CONCATENATE('Copy paste to Here'!G118," &amp; ",'Copy paste to Here'!D118,"  &amp;  ",'Copy paste to Here'!E118))),"Empty Cell")</f>
        <v xml:space="preserve">Large diameter 316L steel circular barbell, 16g (1.2mm) with two 4mm balls for use as earring &amp; Length: 28mm  &amp;  </v>
      </c>
      <c r="B114" s="57" t="str">
        <f>'Copy paste to Here'!C118</f>
        <v>CBEB4L</v>
      </c>
      <c r="C114" s="57" t="s">
        <v>834</v>
      </c>
      <c r="D114" s="58">
        <f>Invoice!B118</f>
        <v>3</v>
      </c>
      <c r="E114" s="59">
        <f>'Shipping Invoice'!J118*$N$1</f>
        <v>22.74</v>
      </c>
      <c r="F114" s="59">
        <f t="shared" si="3"/>
        <v>68.22</v>
      </c>
      <c r="G114" s="60">
        <f t="shared" si="4"/>
        <v>22.74</v>
      </c>
      <c r="H114" s="63">
        <f t="shared" si="5"/>
        <v>68.22</v>
      </c>
    </row>
    <row r="115" spans="1:8" s="62" customFormat="1" ht="25.5">
      <c r="A115" s="56" t="str">
        <f>IF((LEN('Copy paste to Here'!G119))&gt;5,((CONCATENATE('Copy paste to Here'!G119," &amp; ",'Copy paste to Here'!D119,"  &amp;  ",'Copy paste to Here'!E119))),"Empty Cell")</f>
        <v xml:space="preserve">Large diameter 316L steel circular barbell, 16g (1.2mm) with two 4mm balls for use as earring &amp; Length: 21mm  &amp;  </v>
      </c>
      <c r="B115" s="57" t="str">
        <f>'Copy paste to Here'!C119</f>
        <v>CBEB4L</v>
      </c>
      <c r="C115" s="57" t="s">
        <v>835</v>
      </c>
      <c r="D115" s="58">
        <f>Invoice!B119</f>
        <v>3</v>
      </c>
      <c r="E115" s="59">
        <f>'Shipping Invoice'!J119*$N$1</f>
        <v>16.79</v>
      </c>
      <c r="F115" s="59">
        <f t="shared" si="3"/>
        <v>50.37</v>
      </c>
      <c r="G115" s="60">
        <f t="shared" si="4"/>
        <v>16.79</v>
      </c>
      <c r="H115" s="63">
        <f t="shared" si="5"/>
        <v>50.37</v>
      </c>
    </row>
    <row r="116" spans="1:8" s="62" customFormat="1" ht="25.5">
      <c r="A116" s="56" t="str">
        <f>IF((LEN('Copy paste to Here'!G120))&gt;5,((CONCATENATE('Copy paste to Here'!G120," &amp; ",'Copy paste to Here'!D120,"  &amp;  ",'Copy paste to Here'!E120))),"Empty Cell")</f>
        <v xml:space="preserve">Large diameter 316L steel circular barbell, 16g (1.2mm) with two 5mm balls for use as earring &amp; Length: 19mm  &amp;  </v>
      </c>
      <c r="B116" s="57" t="str">
        <f>'Copy paste to Here'!C120</f>
        <v>CBEB5L</v>
      </c>
      <c r="C116" s="57" t="s">
        <v>836</v>
      </c>
      <c r="D116" s="58">
        <f>Invoice!B120</f>
        <v>2</v>
      </c>
      <c r="E116" s="59">
        <f>'Shipping Invoice'!J120*$N$1</f>
        <v>15.74</v>
      </c>
      <c r="F116" s="59">
        <f t="shared" si="3"/>
        <v>31.48</v>
      </c>
      <c r="G116" s="60">
        <f t="shared" si="4"/>
        <v>15.74</v>
      </c>
      <c r="H116" s="63">
        <f t="shared" si="5"/>
        <v>31.48</v>
      </c>
    </row>
    <row r="117" spans="1:8" s="62" customFormat="1" ht="24">
      <c r="A117" s="56" t="str">
        <f>IF((LEN('Copy paste to Here'!G121))&gt;5,((CONCATENATE('Copy paste to Here'!G121," &amp; ",'Copy paste to Here'!D121,"  &amp;  ",'Copy paste to Here'!E121))),"Empty Cell")</f>
        <v xml:space="preserve">Large diameter 316L steel circular barbell, 16g (1.2mm) with two 5mm balls for use as earring &amp; Length: 25mm  &amp;  </v>
      </c>
      <c r="B117" s="57" t="str">
        <f>'Copy paste to Here'!C121</f>
        <v>CBEB5L</v>
      </c>
      <c r="C117" s="57" t="s">
        <v>837</v>
      </c>
      <c r="D117" s="58">
        <f>Invoice!B121</f>
        <v>2</v>
      </c>
      <c r="E117" s="59">
        <f>'Shipping Invoice'!J121*$N$1</f>
        <v>19.940000000000001</v>
      </c>
      <c r="F117" s="59">
        <f t="shared" si="3"/>
        <v>39.880000000000003</v>
      </c>
      <c r="G117" s="60">
        <f t="shared" si="4"/>
        <v>19.940000000000001</v>
      </c>
      <c r="H117" s="63">
        <f t="shared" si="5"/>
        <v>39.880000000000003</v>
      </c>
    </row>
    <row r="118" spans="1:8" s="62" customFormat="1" ht="25.5">
      <c r="A118" s="56" t="str">
        <f>IF((LEN('Copy paste to Here'!G122))&gt;5,((CONCATENATE('Copy paste to Here'!G122," &amp; ",'Copy paste to Here'!D122,"  &amp;  ",'Copy paste to Here'!E122))),"Empty Cell")</f>
        <v xml:space="preserve">Large diameter 316L steel circular barbell, 16g (1.2mm) with two 5mm balls for use as earring &amp; Length: 28mm  &amp;  </v>
      </c>
      <c r="B118" s="57" t="str">
        <f>'Copy paste to Here'!C122</f>
        <v>CBEB5L</v>
      </c>
      <c r="C118" s="57" t="s">
        <v>838</v>
      </c>
      <c r="D118" s="58">
        <f>Invoice!B122</f>
        <v>2</v>
      </c>
      <c r="E118" s="59">
        <f>'Shipping Invoice'!J122*$N$1</f>
        <v>22.74</v>
      </c>
      <c r="F118" s="59">
        <f t="shared" si="3"/>
        <v>45.48</v>
      </c>
      <c r="G118" s="60">
        <f t="shared" si="4"/>
        <v>22.74</v>
      </c>
      <c r="H118" s="63">
        <f t="shared" si="5"/>
        <v>45.48</v>
      </c>
    </row>
    <row r="119" spans="1:8" s="62" customFormat="1" ht="25.5">
      <c r="A119" s="56" t="str">
        <f>IF((LEN('Copy paste to Here'!G123))&gt;5,((CONCATENATE('Copy paste to Here'!G123," &amp; ",'Copy paste to Here'!D123,"  &amp;  ",'Copy paste to Here'!E123))),"Empty Cell")</f>
        <v xml:space="preserve">Large diameter 316L steel circular barbell, 16g (1.2mm) with two 5mm balls for use as earring &amp; Length: 21mm  &amp;  </v>
      </c>
      <c r="B119" s="57" t="str">
        <f>'Copy paste to Here'!C123</f>
        <v>CBEB5L</v>
      </c>
      <c r="C119" s="57" t="s">
        <v>839</v>
      </c>
      <c r="D119" s="58">
        <f>Invoice!B123</f>
        <v>2</v>
      </c>
      <c r="E119" s="59">
        <f>'Shipping Invoice'!J123*$N$1</f>
        <v>17.14</v>
      </c>
      <c r="F119" s="59">
        <f t="shared" si="3"/>
        <v>34.28</v>
      </c>
      <c r="G119" s="60">
        <f t="shared" si="4"/>
        <v>17.14</v>
      </c>
      <c r="H119" s="63">
        <f t="shared" si="5"/>
        <v>34.28</v>
      </c>
    </row>
    <row r="120" spans="1:8" s="62" customFormat="1" ht="24">
      <c r="A120" s="56" t="str">
        <f>IF((LEN('Copy paste to Here'!G124))&gt;5,((CONCATENATE('Copy paste to Here'!G124," &amp; ",'Copy paste to Here'!D124,"  &amp;  ",'Copy paste to Here'!E124))),"Empty Cell")</f>
        <v xml:space="preserve">Surgical steel circular barbell, 16g (1.2mm) with two internally threaded 3mm balls &amp; Length: 12mm  &amp;  </v>
      </c>
      <c r="B120" s="57" t="str">
        <f>'Copy paste to Here'!C124</f>
        <v>CBEBIN</v>
      </c>
      <c r="C120" s="57" t="s">
        <v>761</v>
      </c>
      <c r="D120" s="58">
        <f>Invoice!B124</f>
        <v>3</v>
      </c>
      <c r="E120" s="59">
        <f>'Shipping Invoice'!J124*$N$1</f>
        <v>34.630000000000003</v>
      </c>
      <c r="F120" s="59">
        <f t="shared" si="3"/>
        <v>103.89000000000001</v>
      </c>
      <c r="G120" s="60">
        <f t="shared" si="4"/>
        <v>34.630000000000003</v>
      </c>
      <c r="H120" s="63">
        <f t="shared" si="5"/>
        <v>103.89000000000001</v>
      </c>
    </row>
    <row r="121" spans="1:8" s="62" customFormat="1" ht="36">
      <c r="A121" s="56" t="str">
        <f>IF((LEN('Copy paste to Here'!G125))&gt;5,((CONCATENATE('Copy paste to Here'!G125," &amp; ",'Copy paste to Here'!D125,"  &amp;  ",'Copy paste to Here'!E125))),"Empty Cell")</f>
        <v>Eo gas sterilized single use piercing clamp: Rounded top Forceps &amp; Packing Option: Sold per pcs without Acha Logo  &amp;  Color: Black</v>
      </c>
      <c r="B121" s="57" t="str">
        <f>'Copy paste to Here'!C125</f>
        <v>CLAMPA</v>
      </c>
      <c r="C121" s="57" t="s">
        <v>840</v>
      </c>
      <c r="D121" s="58">
        <f>Invoice!B125</f>
        <v>1</v>
      </c>
      <c r="E121" s="59">
        <f>'Shipping Invoice'!J125*$N$1</f>
        <v>41.98</v>
      </c>
      <c r="F121" s="59">
        <f t="shared" si="3"/>
        <v>41.98</v>
      </c>
      <c r="G121" s="60">
        <f t="shared" si="4"/>
        <v>41.98</v>
      </c>
      <c r="H121" s="63">
        <f t="shared" si="5"/>
        <v>41.98</v>
      </c>
    </row>
    <row r="122" spans="1:8" s="62" customFormat="1" ht="36">
      <c r="A122" s="56" t="str">
        <f>IF((LEN('Copy paste to Here'!G126))&gt;5,((CONCATENATE('Copy paste to Here'!G126," &amp; ",'Copy paste to Here'!D126,"  &amp;  ",'Copy paste to Here'!E126))),"Empty Cell")</f>
        <v>Eo gas sterilized single use piercing clamp: Rounded top Forceps &amp; Packing Option: Sold per pcs without Acha Logo  &amp;  Color: Pink</v>
      </c>
      <c r="B122" s="57" t="str">
        <f>'Copy paste to Here'!C126</f>
        <v>CLAMPA</v>
      </c>
      <c r="C122" s="57" t="s">
        <v>840</v>
      </c>
      <c r="D122" s="58">
        <f>Invoice!B126</f>
        <v>2</v>
      </c>
      <c r="E122" s="59">
        <f>'Shipping Invoice'!J126*$N$1</f>
        <v>41.98</v>
      </c>
      <c r="F122" s="59">
        <f t="shared" si="3"/>
        <v>83.96</v>
      </c>
      <c r="G122" s="60">
        <f t="shared" si="4"/>
        <v>41.98</v>
      </c>
      <c r="H122" s="63">
        <f t="shared" si="5"/>
        <v>83.96</v>
      </c>
    </row>
    <row r="123" spans="1:8" s="62" customFormat="1" ht="36">
      <c r="A123" s="56" t="str">
        <f>IF((LEN('Copy paste to Here'!G127))&gt;5,((CONCATENATE('Copy paste to Here'!G127," &amp; ",'Copy paste to Here'!D127,"  &amp;  ",'Copy paste to Here'!E127))),"Empty Cell")</f>
        <v>Eo gas sterilized single use piercing clamp: Closed Pennington clamp (triangle shaped) &amp; Packing Option: Sold per pcs without Acha Logo  &amp;  Color: Black</v>
      </c>
      <c r="B123" s="57" t="str">
        <f>'Copy paste to Here'!C127</f>
        <v>CLAMPC</v>
      </c>
      <c r="C123" s="57" t="s">
        <v>841</v>
      </c>
      <c r="D123" s="58">
        <f>Invoice!B127</f>
        <v>2</v>
      </c>
      <c r="E123" s="59">
        <f>'Shipping Invoice'!J127*$N$1</f>
        <v>41.98</v>
      </c>
      <c r="F123" s="59">
        <f t="shared" si="3"/>
        <v>83.96</v>
      </c>
      <c r="G123" s="60">
        <f t="shared" si="4"/>
        <v>41.98</v>
      </c>
      <c r="H123" s="63">
        <f t="shared" si="5"/>
        <v>83.96</v>
      </c>
    </row>
    <row r="124" spans="1:8" s="62" customFormat="1" ht="36">
      <c r="A124" s="56" t="str">
        <f>IF((LEN('Copy paste to Here'!G128))&gt;5,((CONCATENATE('Copy paste to Here'!G128," &amp; ",'Copy paste to Here'!D128,"  &amp;  ",'Copy paste to Here'!E128))),"Empty Cell")</f>
        <v>Eo gas sterilized single use piercing clamp: Closed Pennington clamp (triangle shaped) &amp; Packing Option: Sold per pcs without Acha Logo  &amp;  Color: Pink</v>
      </c>
      <c r="B124" s="57" t="str">
        <f>'Copy paste to Here'!C128</f>
        <v>CLAMPC</v>
      </c>
      <c r="C124" s="57" t="s">
        <v>841</v>
      </c>
      <c r="D124" s="58">
        <f>Invoice!B128</f>
        <v>3</v>
      </c>
      <c r="E124" s="59">
        <f>'Shipping Invoice'!J128*$N$1</f>
        <v>41.98</v>
      </c>
      <c r="F124" s="59">
        <f t="shared" si="3"/>
        <v>125.94</v>
      </c>
      <c r="G124" s="60">
        <f t="shared" si="4"/>
        <v>41.98</v>
      </c>
      <c r="H124" s="63">
        <f t="shared" si="5"/>
        <v>125.94</v>
      </c>
    </row>
    <row r="125" spans="1:8" s="62" customFormat="1" ht="36">
      <c r="A125" s="56" t="str">
        <f>IF((LEN('Copy paste to Here'!G129))&gt;5,((CONCATENATE('Copy paste to Here'!G129," &amp; ",'Copy paste to Here'!D129,"  &amp;  ",'Copy paste to Here'!E129))),"Empty Cell")</f>
        <v>Eo gas sterilized single use piercing clamp: Universal shape Piercing clamp &amp; Packing Option: Sold per pcs without Acha Logo  &amp;  Color: Black</v>
      </c>
      <c r="B125" s="57" t="str">
        <f>'Copy paste to Here'!C129</f>
        <v>CLAMPE</v>
      </c>
      <c r="C125" s="57" t="s">
        <v>842</v>
      </c>
      <c r="D125" s="58">
        <f>Invoice!B129</f>
        <v>5</v>
      </c>
      <c r="E125" s="59">
        <f>'Shipping Invoice'!J129*$N$1</f>
        <v>41.98</v>
      </c>
      <c r="F125" s="59">
        <f t="shared" si="3"/>
        <v>209.89999999999998</v>
      </c>
      <c r="G125" s="60">
        <f t="shared" si="4"/>
        <v>41.98</v>
      </c>
      <c r="H125" s="63">
        <f t="shared" si="5"/>
        <v>209.89999999999998</v>
      </c>
    </row>
    <row r="126" spans="1:8" s="62" customFormat="1" ht="24">
      <c r="A126" s="56" t="str">
        <f>IF((LEN('Copy paste to Here'!G130))&gt;5,((CONCATENATE('Copy paste to Here'!G130," &amp; ",'Copy paste to Here'!D130,"  &amp;  ",'Copy paste to Here'!E130))),"Empty Cell")</f>
        <v>Anodized surgical steel fake plug in black and gold without O-Rings &amp; Size: 3mm  &amp;  Color: Black</v>
      </c>
      <c r="B126" s="57" t="str">
        <f>'Copy paste to Here'!C130</f>
        <v>IPTRD</v>
      </c>
      <c r="C126" s="57" t="s">
        <v>843</v>
      </c>
      <c r="D126" s="58">
        <f>Invoice!B130</f>
        <v>1</v>
      </c>
      <c r="E126" s="59">
        <f>'Shipping Invoice'!J130*$N$1</f>
        <v>17.14</v>
      </c>
      <c r="F126" s="59">
        <f t="shared" si="3"/>
        <v>17.14</v>
      </c>
      <c r="G126" s="60">
        <f t="shared" si="4"/>
        <v>17.14</v>
      </c>
      <c r="H126" s="63">
        <f t="shared" si="5"/>
        <v>17.14</v>
      </c>
    </row>
    <row r="127" spans="1:8" s="62" customFormat="1" ht="24">
      <c r="A127" s="56" t="str">
        <f>IF((LEN('Copy paste to Here'!G131))&gt;5,((CONCATENATE('Copy paste to Here'!G131," &amp; ",'Copy paste to Here'!D131,"  &amp;  ",'Copy paste to Here'!E131))),"Empty Cell")</f>
        <v>316L steel labret, 16g (1.2mm) with a 3mm bezel set jewel ball &amp; Length: 6mm  &amp;  Crystal Color: Clear</v>
      </c>
      <c r="B127" s="57" t="str">
        <f>'Copy paste to Here'!C131</f>
        <v>LBC3</v>
      </c>
      <c r="C127" s="57" t="s">
        <v>772</v>
      </c>
      <c r="D127" s="58">
        <f>Invoice!B131</f>
        <v>3</v>
      </c>
      <c r="E127" s="59">
        <f>'Shipping Invoice'!J131*$N$1</f>
        <v>13.64</v>
      </c>
      <c r="F127" s="59">
        <f t="shared" si="3"/>
        <v>40.92</v>
      </c>
      <c r="G127" s="60">
        <f t="shared" si="4"/>
        <v>13.64</v>
      </c>
      <c r="H127" s="63">
        <f t="shared" si="5"/>
        <v>40.92</v>
      </c>
    </row>
    <row r="128" spans="1:8" s="62" customFormat="1" ht="24">
      <c r="A128" s="56" t="str">
        <f>IF((LEN('Copy paste to Here'!G132))&gt;5,((CONCATENATE('Copy paste to Here'!G132," &amp; ",'Copy paste to Here'!D132,"  &amp;  ",'Copy paste to Here'!E132))),"Empty Cell")</f>
        <v>316L steel labret, 16g (1.2mm) with a 3mm bezel set jewel ball &amp; Length: 8mm  &amp;  Crystal Color: Clear</v>
      </c>
      <c r="B128" s="57" t="str">
        <f>'Copy paste to Here'!C132</f>
        <v>LBC3</v>
      </c>
      <c r="C128" s="57" t="s">
        <v>772</v>
      </c>
      <c r="D128" s="58">
        <f>Invoice!B132</f>
        <v>2</v>
      </c>
      <c r="E128" s="59">
        <f>'Shipping Invoice'!J132*$N$1</f>
        <v>13.64</v>
      </c>
      <c r="F128" s="59">
        <f t="shared" si="3"/>
        <v>27.28</v>
      </c>
      <c r="G128" s="60">
        <f t="shared" si="4"/>
        <v>13.64</v>
      </c>
      <c r="H128" s="63">
        <f t="shared" si="5"/>
        <v>27.28</v>
      </c>
    </row>
    <row r="129" spans="1:8" s="62" customFormat="1" ht="24">
      <c r="A129" s="56" t="str">
        <f>IF((LEN('Copy paste to Here'!G133))&gt;5,((CONCATENATE('Copy paste to Here'!G133," &amp; ",'Copy paste to Here'!D133,"  &amp;  ",'Copy paste to Here'!E133))),"Empty Cell")</f>
        <v>316L steel labret, 16g (1.2mm) with a 3mm bezel set jewel ball &amp; Length: 12mm  &amp;  Crystal Color: Clear</v>
      </c>
      <c r="B129" s="57" t="str">
        <f>'Copy paste to Here'!C133</f>
        <v>LBC3</v>
      </c>
      <c r="C129" s="57" t="s">
        <v>772</v>
      </c>
      <c r="D129" s="58">
        <f>Invoice!B133</f>
        <v>1</v>
      </c>
      <c r="E129" s="59">
        <f>'Shipping Invoice'!J133*$N$1</f>
        <v>13.64</v>
      </c>
      <c r="F129" s="59">
        <f t="shared" si="3"/>
        <v>13.64</v>
      </c>
      <c r="G129" s="60">
        <f t="shared" si="4"/>
        <v>13.64</v>
      </c>
      <c r="H129" s="63">
        <f t="shared" si="5"/>
        <v>13.64</v>
      </c>
    </row>
    <row r="130" spans="1:8" s="62" customFormat="1" ht="24">
      <c r="A130" s="56" t="str">
        <f>IF((LEN('Copy paste to Here'!G134))&gt;5,((CONCATENATE('Copy paste to Here'!G134," &amp; ",'Copy paste to Here'!D134,"  &amp;  ",'Copy paste to Here'!E134))),"Empty Cell")</f>
        <v>316L steel labret, 16g (1.2mm) with a 3mm bezel set jewel ball &amp; Length: 12mm  &amp;  Crystal Color: AB</v>
      </c>
      <c r="B130" s="57" t="str">
        <f>'Copy paste to Here'!C134</f>
        <v>LBC3</v>
      </c>
      <c r="C130" s="57" t="s">
        <v>772</v>
      </c>
      <c r="D130" s="58">
        <f>Invoice!B134</f>
        <v>1</v>
      </c>
      <c r="E130" s="59">
        <f>'Shipping Invoice'!J134*$N$1</f>
        <v>13.64</v>
      </c>
      <c r="F130" s="59">
        <f t="shared" si="3"/>
        <v>13.64</v>
      </c>
      <c r="G130" s="60">
        <f t="shared" si="4"/>
        <v>13.64</v>
      </c>
      <c r="H130" s="63">
        <f t="shared" si="5"/>
        <v>13.64</v>
      </c>
    </row>
    <row r="131" spans="1:8" s="62" customFormat="1" ht="24">
      <c r="A131" s="56" t="str">
        <f>IF((LEN('Copy paste to Here'!G135))&gt;5,((CONCATENATE('Copy paste to Here'!G135," &amp; ",'Copy paste to Here'!D135,"  &amp;  ",'Copy paste to Here'!E135))),"Empty Cell")</f>
        <v>316L steel labret, 16g (1.2mm) with a 3mm bezel set jewel ball &amp; Length: 12mm  &amp;  Crystal Color: Rose</v>
      </c>
      <c r="B131" s="57" t="str">
        <f>'Copy paste to Here'!C135</f>
        <v>LBC3</v>
      </c>
      <c r="C131" s="57" t="s">
        <v>772</v>
      </c>
      <c r="D131" s="58">
        <f>Invoice!B135</f>
        <v>1</v>
      </c>
      <c r="E131" s="59">
        <f>'Shipping Invoice'!J135*$N$1</f>
        <v>13.64</v>
      </c>
      <c r="F131" s="59">
        <f t="shared" si="3"/>
        <v>13.64</v>
      </c>
      <c r="G131" s="60">
        <f t="shared" si="4"/>
        <v>13.64</v>
      </c>
      <c r="H131" s="63">
        <f t="shared" si="5"/>
        <v>13.64</v>
      </c>
    </row>
    <row r="132" spans="1:8" s="62" customFormat="1" ht="24">
      <c r="A132" s="56" t="str">
        <f>IF((LEN('Copy paste to Here'!G136))&gt;5,((CONCATENATE('Copy paste to Here'!G136," &amp; ",'Copy paste to Here'!D136,"  &amp;  ",'Copy paste to Here'!E136))),"Empty Cell")</f>
        <v xml:space="preserve">Individually packed piece of single use EO gas sterilized surgical steel piercing needle &amp; Gauge: 1mm  &amp;  </v>
      </c>
      <c r="B132" s="57" t="str">
        <f>'Copy paste to Here'!C136</f>
        <v>NED</v>
      </c>
      <c r="C132" s="57" t="s">
        <v>844</v>
      </c>
      <c r="D132" s="58">
        <f>Invoice!B136</f>
        <v>6</v>
      </c>
      <c r="E132" s="59">
        <f>'Shipping Invoice'!J136*$N$1</f>
        <v>5.6</v>
      </c>
      <c r="F132" s="59">
        <f t="shared" si="3"/>
        <v>33.599999999999994</v>
      </c>
      <c r="G132" s="60">
        <f t="shared" si="4"/>
        <v>5.6</v>
      </c>
      <c r="H132" s="63">
        <f t="shared" si="5"/>
        <v>33.599999999999994</v>
      </c>
    </row>
    <row r="133" spans="1:8" s="62" customFormat="1" ht="24">
      <c r="A133" s="56" t="str">
        <f>IF((LEN('Copy paste to Here'!G137))&gt;5,((CONCATENATE('Copy paste to Here'!G137," &amp; ",'Copy paste to Here'!D137,"  &amp;  ",'Copy paste to Here'!E137))),"Empty Cell")</f>
        <v xml:space="preserve">Individually packed piece of single use EO gas sterilized surgical steel piercing needle &amp; Gauge: 1.2mm  &amp;  </v>
      </c>
      <c r="B133" s="57" t="str">
        <f>'Copy paste to Here'!C137</f>
        <v>NED</v>
      </c>
      <c r="C133" s="57" t="s">
        <v>845</v>
      </c>
      <c r="D133" s="58">
        <f>Invoice!B137</f>
        <v>29</v>
      </c>
      <c r="E133" s="59">
        <f>'Shipping Invoice'!J137*$N$1</f>
        <v>5.6</v>
      </c>
      <c r="F133" s="59">
        <f t="shared" si="3"/>
        <v>162.39999999999998</v>
      </c>
      <c r="G133" s="60">
        <f t="shared" si="4"/>
        <v>5.6</v>
      </c>
      <c r="H133" s="63">
        <f t="shared" si="5"/>
        <v>162.39999999999998</v>
      </c>
    </row>
    <row r="134" spans="1:8" s="62" customFormat="1" ht="24">
      <c r="A134" s="56" t="str">
        <f>IF((LEN('Copy paste to Here'!G138))&gt;5,((CONCATENATE('Copy paste to Here'!G138," &amp; ",'Copy paste to Here'!D138,"  &amp;  ",'Copy paste to Here'!E138))),"Empty Cell")</f>
        <v xml:space="preserve">Individually packed piece of single use EO gas sterilized surgical steel piercing needle &amp; Gauge: 1.6mm  &amp;  </v>
      </c>
      <c r="B134" s="57" t="str">
        <f>'Copy paste to Here'!C138</f>
        <v>NED</v>
      </c>
      <c r="C134" s="57" t="s">
        <v>846</v>
      </c>
      <c r="D134" s="58">
        <f>Invoice!B138</f>
        <v>14</v>
      </c>
      <c r="E134" s="59">
        <f>'Shipping Invoice'!J138*$N$1</f>
        <v>5.6</v>
      </c>
      <c r="F134" s="59">
        <f t="shared" si="3"/>
        <v>78.399999999999991</v>
      </c>
      <c r="G134" s="60">
        <f t="shared" si="4"/>
        <v>5.6</v>
      </c>
      <c r="H134" s="63">
        <f t="shared" si="5"/>
        <v>78.399999999999991</v>
      </c>
    </row>
    <row r="135" spans="1:8" s="62" customFormat="1" ht="24">
      <c r="A135" s="56" t="str">
        <f>IF((LEN('Copy paste to Here'!G139))&gt;5,((CONCATENATE('Copy paste to Here'!G139," &amp; ",'Copy paste to Here'!D139,"  &amp;  ",'Copy paste to Here'!E139))),"Empty Cell")</f>
        <v xml:space="preserve">Individually packed piece of single use EO gas sterilized surgical steel piercing needle &amp; Gauge: 2mm  &amp;  </v>
      </c>
      <c r="B135" s="57" t="str">
        <f>'Copy paste to Here'!C139</f>
        <v>NED</v>
      </c>
      <c r="C135" s="57" t="s">
        <v>847</v>
      </c>
      <c r="D135" s="58">
        <f>Invoice!B139</f>
        <v>9</v>
      </c>
      <c r="E135" s="59">
        <f>'Shipping Invoice'!J139*$N$1</f>
        <v>5.6</v>
      </c>
      <c r="F135" s="59">
        <f t="shared" si="3"/>
        <v>50.4</v>
      </c>
      <c r="G135" s="60">
        <f t="shared" si="4"/>
        <v>5.6</v>
      </c>
      <c r="H135" s="63">
        <f t="shared" si="5"/>
        <v>50.4</v>
      </c>
    </row>
    <row r="136" spans="1:8" s="62" customFormat="1" ht="24">
      <c r="A136" s="56" t="str">
        <f>IF((LEN('Copy paste to Here'!G140))&gt;5,((CONCATENATE('Copy paste to Here'!G140," &amp; ",'Copy paste to Here'!D140,"  &amp;  ",'Copy paste to Here'!E140))),"Empty Cell")</f>
        <v xml:space="preserve">Individually packed piece of single use EO gas sterilized surgical steel piercing needle &amp; Gauge: 3mm  &amp;  </v>
      </c>
      <c r="B136" s="57" t="str">
        <f>'Copy paste to Here'!C140</f>
        <v>NED</v>
      </c>
      <c r="C136" s="57" t="s">
        <v>848</v>
      </c>
      <c r="D136" s="58">
        <f>Invoice!B140</f>
        <v>9</v>
      </c>
      <c r="E136" s="59">
        <f>'Shipping Invoice'!J140*$N$1</f>
        <v>18.54</v>
      </c>
      <c r="F136" s="59">
        <f t="shared" si="3"/>
        <v>166.85999999999999</v>
      </c>
      <c r="G136" s="60">
        <f t="shared" si="4"/>
        <v>18.54</v>
      </c>
      <c r="H136" s="63">
        <f t="shared" si="5"/>
        <v>166.85999999999999</v>
      </c>
    </row>
    <row r="137" spans="1:8" s="62" customFormat="1" ht="24">
      <c r="A137" s="56" t="str">
        <f>IF((LEN('Copy paste to Here'!G141))&gt;5,((CONCATENATE('Copy paste to Here'!G141," &amp; ",'Copy paste to Here'!D141,"  &amp;  ",'Copy paste to Here'!E141))),"Empty Cell")</f>
        <v xml:space="preserve">Individually packed piece of single use EO gas sterilized surgical steel piercing needle &amp; Gauge: 0.8mm  &amp;  </v>
      </c>
      <c r="B137" s="57" t="str">
        <f>'Copy paste to Here'!C141</f>
        <v>NED</v>
      </c>
      <c r="C137" s="57" t="s">
        <v>849</v>
      </c>
      <c r="D137" s="58">
        <f>Invoice!B141</f>
        <v>5</v>
      </c>
      <c r="E137" s="59">
        <f>'Shipping Invoice'!J141*$N$1</f>
        <v>5.6</v>
      </c>
      <c r="F137" s="59">
        <f t="shared" si="3"/>
        <v>28</v>
      </c>
      <c r="G137" s="60">
        <f t="shared" si="4"/>
        <v>5.6</v>
      </c>
      <c r="H137" s="63">
        <f t="shared" si="5"/>
        <v>28</v>
      </c>
    </row>
    <row r="138" spans="1:8" s="62" customFormat="1" ht="24">
      <c r="A138" s="56" t="str">
        <f>IF((LEN('Copy paste to Here'!G142))&gt;5,((CONCATENATE('Copy paste to Here'!G142," &amp; ",'Copy paste to Here'!D142,"  &amp;  ",'Copy paste to Here'!E142))),"Empty Cell")</f>
        <v xml:space="preserve">Individually packed piece of single use EO gas sterilized surgical steel piercing needle &amp; Gauge: 1.8mm  &amp;  </v>
      </c>
      <c r="B138" s="57" t="str">
        <f>'Copy paste to Here'!C142</f>
        <v>NED</v>
      </c>
      <c r="C138" s="57" t="s">
        <v>850</v>
      </c>
      <c r="D138" s="58">
        <f>Invoice!B142</f>
        <v>12</v>
      </c>
      <c r="E138" s="59">
        <f>'Shipping Invoice'!J142*$N$1</f>
        <v>5.6</v>
      </c>
      <c r="F138" s="59">
        <f t="shared" si="3"/>
        <v>67.199999999999989</v>
      </c>
      <c r="G138" s="60">
        <f t="shared" si="4"/>
        <v>5.6</v>
      </c>
      <c r="H138" s="63">
        <f t="shared" si="5"/>
        <v>67.199999999999989</v>
      </c>
    </row>
    <row r="139" spans="1:8" s="62" customFormat="1" ht="25.5">
      <c r="A139" s="56" t="str">
        <f>IF((LEN('Copy paste to Here'!G143))&gt;5,((CONCATENATE('Copy paste to Here'!G143," &amp; ",'Copy paste to Here'!D143,"  &amp;  ",'Copy paste to Here'!E143))),"Empty Cell")</f>
        <v xml:space="preserve">High polished surgical steel taper with double rubber O-rings &amp; Gauge: 1.6mm  &amp;  </v>
      </c>
      <c r="B139" s="57" t="str">
        <f>'Copy paste to Here'!C143</f>
        <v>NLSPGX</v>
      </c>
      <c r="C139" s="57" t="s">
        <v>851</v>
      </c>
      <c r="D139" s="58">
        <f>Invoice!B143</f>
        <v>4</v>
      </c>
      <c r="E139" s="59">
        <f>'Shipping Invoice'!J143*$N$1</f>
        <v>24.14</v>
      </c>
      <c r="F139" s="59">
        <f t="shared" si="3"/>
        <v>96.56</v>
      </c>
      <c r="G139" s="60">
        <f t="shared" si="4"/>
        <v>24.14</v>
      </c>
      <c r="H139" s="63">
        <f t="shared" si="5"/>
        <v>96.56</v>
      </c>
    </row>
    <row r="140" spans="1:8" s="62" customFormat="1" ht="25.5">
      <c r="A140" s="56" t="str">
        <f>IF((LEN('Copy paste to Here'!G144))&gt;5,((CONCATENATE('Copy paste to Here'!G144," &amp; ",'Copy paste to Here'!D144,"  &amp;  ",'Copy paste to Here'!E144))),"Empty Cell")</f>
        <v xml:space="preserve">High polished surgical steel taper with double rubber O-rings &amp; Gauge: 2mm  &amp;  </v>
      </c>
      <c r="B140" s="57" t="str">
        <f>'Copy paste to Here'!C144</f>
        <v>NLSPGX</v>
      </c>
      <c r="C140" s="57" t="s">
        <v>852</v>
      </c>
      <c r="D140" s="58">
        <f>Invoice!B144</f>
        <v>3</v>
      </c>
      <c r="E140" s="59">
        <f>'Shipping Invoice'!J144*$N$1</f>
        <v>25.89</v>
      </c>
      <c r="F140" s="59">
        <f t="shared" si="3"/>
        <v>77.67</v>
      </c>
      <c r="G140" s="60">
        <f t="shared" si="4"/>
        <v>25.89</v>
      </c>
      <c r="H140" s="63">
        <f t="shared" si="5"/>
        <v>77.67</v>
      </c>
    </row>
    <row r="141" spans="1:8" s="62" customFormat="1" ht="25.5">
      <c r="A141" s="56" t="str">
        <f>IF((LEN('Copy paste to Here'!G145))&gt;5,((CONCATENATE('Copy paste to Here'!G145," &amp; ",'Copy paste to Here'!D145,"  &amp;  ",'Copy paste to Here'!E145))),"Empty Cell")</f>
        <v xml:space="preserve">High polished surgical steel taper with double rubber O-rings &amp; Gauge: 2.5mm  &amp;  </v>
      </c>
      <c r="B141" s="57" t="str">
        <f>'Copy paste to Here'!C145</f>
        <v>NLSPGX</v>
      </c>
      <c r="C141" s="57" t="s">
        <v>853</v>
      </c>
      <c r="D141" s="58">
        <f>Invoice!B145</f>
        <v>2</v>
      </c>
      <c r="E141" s="59">
        <f>'Shipping Invoice'!J145*$N$1</f>
        <v>29.38</v>
      </c>
      <c r="F141" s="59">
        <f t="shared" si="3"/>
        <v>58.76</v>
      </c>
      <c r="G141" s="60">
        <f t="shared" si="4"/>
        <v>29.38</v>
      </c>
      <c r="H141" s="63">
        <f t="shared" si="5"/>
        <v>58.76</v>
      </c>
    </row>
    <row r="142" spans="1:8" s="62" customFormat="1" ht="25.5">
      <c r="A142" s="56" t="str">
        <f>IF((LEN('Copy paste to Here'!G146))&gt;5,((CONCATENATE('Copy paste to Here'!G146," &amp; ",'Copy paste to Here'!D146,"  &amp;  ",'Copy paste to Here'!E146))),"Empty Cell")</f>
        <v xml:space="preserve">High polished surgical steel taper with double rubber O-rings &amp; Gauge: 3mm  &amp;  </v>
      </c>
      <c r="B142" s="57" t="str">
        <f>'Copy paste to Here'!C146</f>
        <v>NLSPGX</v>
      </c>
      <c r="C142" s="57" t="s">
        <v>854</v>
      </c>
      <c r="D142" s="58">
        <f>Invoice!B146</f>
        <v>1</v>
      </c>
      <c r="E142" s="59">
        <f>'Shipping Invoice'!J146*$N$1</f>
        <v>32.880000000000003</v>
      </c>
      <c r="F142" s="59">
        <f t="shared" si="3"/>
        <v>32.880000000000003</v>
      </c>
      <c r="G142" s="60">
        <f t="shared" si="4"/>
        <v>32.880000000000003</v>
      </c>
      <c r="H142" s="63">
        <f t="shared" si="5"/>
        <v>32.880000000000003</v>
      </c>
    </row>
    <row r="143" spans="1:8" s="62" customFormat="1" ht="25.5">
      <c r="A143" s="56" t="str">
        <f>IF((LEN('Copy paste to Here'!G147))&gt;5,((CONCATENATE('Copy paste to Here'!G147," &amp; ",'Copy paste to Here'!D147,"  &amp;  ",'Copy paste to Here'!E147))),"Empty Cell")</f>
        <v xml:space="preserve">High polished surgical steel taper with double rubber O-rings &amp; Gauge: 4mm  &amp;  </v>
      </c>
      <c r="B143" s="57" t="str">
        <f>'Copy paste to Here'!C147</f>
        <v>NLSPGX</v>
      </c>
      <c r="C143" s="57" t="s">
        <v>855</v>
      </c>
      <c r="D143" s="58">
        <f>Invoice!B147</f>
        <v>1</v>
      </c>
      <c r="E143" s="59">
        <f>'Shipping Invoice'!J147*$N$1</f>
        <v>38.130000000000003</v>
      </c>
      <c r="F143" s="59">
        <f t="shared" si="3"/>
        <v>38.130000000000003</v>
      </c>
      <c r="G143" s="60">
        <f t="shared" si="4"/>
        <v>38.130000000000003</v>
      </c>
      <c r="H143" s="63">
        <f t="shared" si="5"/>
        <v>38.130000000000003</v>
      </c>
    </row>
    <row r="144" spans="1:8" s="62" customFormat="1" ht="24">
      <c r="A144" s="56" t="str">
        <f>IF((LEN('Copy paste to Here'!G148))&gt;5,((CONCATENATE('Copy paste to Here'!G148," &amp; ",'Copy paste to Here'!D148,"  &amp;  ",'Copy paste to Here'!E148))),"Empty Cell")</f>
        <v xml:space="preserve">Surgical Steel nipple banana, 14g (1.6mm) with two 4mm balls &amp; Length: 14mm  &amp;  </v>
      </c>
      <c r="B144" s="57" t="str">
        <f>'Copy paste to Here'!C148</f>
        <v>NPBNB4</v>
      </c>
      <c r="C144" s="57" t="s">
        <v>786</v>
      </c>
      <c r="D144" s="58">
        <f>Invoice!B148</f>
        <v>2</v>
      </c>
      <c r="E144" s="59">
        <f>'Shipping Invoice'!J148*$N$1</f>
        <v>7.7</v>
      </c>
      <c r="F144" s="59">
        <f t="shared" si="3"/>
        <v>15.4</v>
      </c>
      <c r="G144" s="60">
        <f t="shared" si="4"/>
        <v>7.7</v>
      </c>
      <c r="H144" s="63">
        <f t="shared" si="5"/>
        <v>15.4</v>
      </c>
    </row>
    <row r="145" spans="1:8" s="62" customFormat="1" ht="24">
      <c r="A145" s="56" t="str">
        <f>IF((LEN('Copy paste to Here'!G149))&gt;5,((CONCATENATE('Copy paste to Here'!G149," &amp; ",'Copy paste to Here'!D149,"  &amp;  ",'Copy paste to Here'!E149))),"Empty Cell")</f>
        <v xml:space="preserve">Surgical Steel nipple banana, 14g (1.6mm) with two 4mm balls &amp; Length: 16mm  &amp;  </v>
      </c>
      <c r="B145" s="57" t="str">
        <f>'Copy paste to Here'!C149</f>
        <v>NPBNB4</v>
      </c>
      <c r="C145" s="57" t="s">
        <v>786</v>
      </c>
      <c r="D145" s="58">
        <f>Invoice!B149</f>
        <v>2</v>
      </c>
      <c r="E145" s="59">
        <f>'Shipping Invoice'!J149*$N$1</f>
        <v>7.7</v>
      </c>
      <c r="F145" s="59">
        <f t="shared" si="3"/>
        <v>15.4</v>
      </c>
      <c r="G145" s="60">
        <f t="shared" si="4"/>
        <v>7.7</v>
      </c>
      <c r="H145" s="63">
        <f t="shared" si="5"/>
        <v>15.4</v>
      </c>
    </row>
    <row r="146" spans="1:8" s="62" customFormat="1" ht="24">
      <c r="A146" s="56" t="str">
        <f>IF((LEN('Copy paste to Here'!G150))&gt;5,((CONCATENATE('Copy paste to Here'!G150," &amp; ",'Copy paste to Here'!D150,"  &amp;  ",'Copy paste to Here'!E150))),"Empty Cell")</f>
        <v xml:space="preserve">Surgical Steel nipple banana, 14g (1.6mm) with two 4mm balls &amp; Length: 19mm  &amp;  </v>
      </c>
      <c r="B146" s="57" t="str">
        <f>'Copy paste to Here'!C150</f>
        <v>NPBNB4</v>
      </c>
      <c r="C146" s="57" t="s">
        <v>786</v>
      </c>
      <c r="D146" s="58">
        <f>Invoice!B150</f>
        <v>4</v>
      </c>
      <c r="E146" s="59">
        <f>'Shipping Invoice'!J150*$N$1</f>
        <v>7.7</v>
      </c>
      <c r="F146" s="59">
        <f t="shared" si="3"/>
        <v>30.8</v>
      </c>
      <c r="G146" s="60">
        <f t="shared" si="4"/>
        <v>7.7</v>
      </c>
      <c r="H146" s="63">
        <f t="shared" si="5"/>
        <v>30.8</v>
      </c>
    </row>
    <row r="147" spans="1:8" s="62" customFormat="1" ht="24">
      <c r="A147" s="56" t="str">
        <f>IF((LEN('Copy paste to Here'!G151))&gt;5,((CONCATENATE('Copy paste to Here'!G151," &amp; ",'Copy paste to Here'!D151,"  &amp;  ",'Copy paste to Here'!E151))),"Empty Cell")</f>
        <v xml:space="preserve">High polished surgical steel nose screw, 0.8mm (20g) with 2mm ball shaped top &amp;   &amp;  </v>
      </c>
      <c r="B147" s="57" t="str">
        <f>'Copy paste to Here'!C151</f>
        <v>NSB</v>
      </c>
      <c r="C147" s="57" t="s">
        <v>116</v>
      </c>
      <c r="D147" s="58">
        <f>Invoice!B151</f>
        <v>5</v>
      </c>
      <c r="E147" s="59">
        <f>'Shipping Invoice'!J151*$N$1</f>
        <v>6.65</v>
      </c>
      <c r="F147" s="59">
        <f t="shared" ref="F147:F156" si="6">D147*E147</f>
        <v>33.25</v>
      </c>
      <c r="G147" s="60">
        <f t="shared" ref="G147:G210" si="7">E147*$E$14</f>
        <v>6.65</v>
      </c>
      <c r="H147" s="63">
        <f t="shared" ref="H147:H210" si="8">D147*G147</f>
        <v>33.25</v>
      </c>
    </row>
    <row r="148" spans="1:8" s="62" customFormat="1" ht="24">
      <c r="A148" s="56" t="str">
        <f>IF((LEN('Copy paste to Here'!G152))&gt;5,((CONCATENATE('Copy paste to Here'!G152," &amp; ",'Copy paste to Here'!D152,"  &amp;  ",'Copy paste to Here'!E152))),"Empty Cell")</f>
        <v xml:space="preserve">Surgical steel nose screw, 20g (0.8mm) with 2mm half ball shaped round crystal top &amp; Crystal Color: Clear  &amp;  </v>
      </c>
      <c r="B148" s="57" t="str">
        <f>'Copy paste to Here'!C152</f>
        <v>NSC</v>
      </c>
      <c r="C148" s="57" t="s">
        <v>125</v>
      </c>
      <c r="D148" s="58">
        <f>Invoice!B152</f>
        <v>1</v>
      </c>
      <c r="E148" s="59">
        <f>'Shipping Invoice'!J152*$N$1</f>
        <v>8.4</v>
      </c>
      <c r="F148" s="59">
        <f t="shared" si="6"/>
        <v>8.4</v>
      </c>
      <c r="G148" s="60">
        <f t="shared" si="7"/>
        <v>8.4</v>
      </c>
      <c r="H148" s="63">
        <f t="shared" si="8"/>
        <v>8.4</v>
      </c>
    </row>
    <row r="149" spans="1:8" s="62" customFormat="1" ht="24">
      <c r="A149" s="56" t="str">
        <f>IF((LEN('Copy paste to Here'!G153))&gt;5,((CONCATENATE('Copy paste to Here'!G153," &amp; ",'Copy paste to Here'!D153,"  &amp;  ",'Copy paste to Here'!E153))),"Empty Cell")</f>
        <v xml:space="preserve">Surgical steel nose screw, 20g (0.8mm) with 2mm half ball shaped round crystal top &amp; Crystal Color: AB  &amp;  </v>
      </c>
      <c r="B149" s="57" t="str">
        <f>'Copy paste to Here'!C153</f>
        <v>NSC</v>
      </c>
      <c r="C149" s="57" t="s">
        <v>125</v>
      </c>
      <c r="D149" s="58">
        <f>Invoice!B153</f>
        <v>3</v>
      </c>
      <c r="E149" s="59">
        <f>'Shipping Invoice'!J153*$N$1</f>
        <v>8.4</v>
      </c>
      <c r="F149" s="59">
        <f t="shared" si="6"/>
        <v>25.200000000000003</v>
      </c>
      <c r="G149" s="60">
        <f t="shared" si="7"/>
        <v>8.4</v>
      </c>
      <c r="H149" s="63">
        <f t="shared" si="8"/>
        <v>25.200000000000003</v>
      </c>
    </row>
    <row r="150" spans="1:8" s="62" customFormat="1" ht="24">
      <c r="A150" s="56" t="str">
        <f>IF((LEN('Copy paste to Here'!G154))&gt;5,((CONCATENATE('Copy paste to Here'!G154," &amp; ",'Copy paste to Here'!D154,"  &amp;  ",'Copy paste to Here'!E154))),"Empty Cell")</f>
        <v xml:space="preserve">Surgical steel nose screw, 20g (0.8mm) with 2mm half ball shaped round crystal top &amp; Crystal Color: Aquamarine  &amp;  </v>
      </c>
      <c r="B150" s="57" t="str">
        <f>'Copy paste to Here'!C154</f>
        <v>NSC</v>
      </c>
      <c r="C150" s="57" t="s">
        <v>125</v>
      </c>
      <c r="D150" s="58">
        <f>Invoice!B154</f>
        <v>4</v>
      </c>
      <c r="E150" s="59">
        <f>'Shipping Invoice'!J154*$N$1</f>
        <v>8.4</v>
      </c>
      <c r="F150" s="59">
        <f t="shared" si="6"/>
        <v>33.6</v>
      </c>
      <c r="G150" s="60">
        <f t="shared" si="7"/>
        <v>8.4</v>
      </c>
      <c r="H150" s="63">
        <f t="shared" si="8"/>
        <v>33.6</v>
      </c>
    </row>
    <row r="151" spans="1:8" s="62" customFormat="1" ht="24">
      <c r="A151" s="56" t="str">
        <f>IF((LEN('Copy paste to Here'!G155))&gt;5,((CONCATENATE('Copy paste to Here'!G155," &amp; ",'Copy paste to Here'!D155,"  &amp;  ",'Copy paste to Here'!E155))),"Empty Cell")</f>
        <v xml:space="preserve">Surgical steel nose screw, 20g (0.8mm) with 2mm half ball shaped round crystal top &amp; Crystal Color: Blue Zircon  &amp;  </v>
      </c>
      <c r="B151" s="57" t="str">
        <f>'Copy paste to Here'!C155</f>
        <v>NSC</v>
      </c>
      <c r="C151" s="57" t="s">
        <v>125</v>
      </c>
      <c r="D151" s="58">
        <f>Invoice!B155</f>
        <v>5</v>
      </c>
      <c r="E151" s="59">
        <f>'Shipping Invoice'!J155*$N$1</f>
        <v>8.4</v>
      </c>
      <c r="F151" s="59">
        <f t="shared" si="6"/>
        <v>42</v>
      </c>
      <c r="G151" s="60">
        <f t="shared" si="7"/>
        <v>8.4</v>
      </c>
      <c r="H151" s="63">
        <f t="shared" si="8"/>
        <v>42</v>
      </c>
    </row>
    <row r="152" spans="1:8" s="62" customFormat="1" ht="24">
      <c r="A152" s="56" t="str">
        <f>IF((LEN('Copy paste to Here'!G156))&gt;5,((CONCATENATE('Copy paste to Here'!G156," &amp; ",'Copy paste to Here'!D156,"  &amp;  ",'Copy paste to Here'!E156))),"Empty Cell")</f>
        <v xml:space="preserve">Surgical steel nose screw, 20g (0.8mm) with 2mm half ball shaped round crystal top &amp; Crystal Color: Jet  &amp;  </v>
      </c>
      <c r="B152" s="57" t="str">
        <f>'Copy paste to Here'!C156</f>
        <v>NSC</v>
      </c>
      <c r="C152" s="57" t="s">
        <v>125</v>
      </c>
      <c r="D152" s="58">
        <f>Invoice!B156</f>
        <v>5</v>
      </c>
      <c r="E152" s="59">
        <f>'Shipping Invoice'!J156*$N$1</f>
        <v>8.4</v>
      </c>
      <c r="F152" s="59">
        <f t="shared" si="6"/>
        <v>42</v>
      </c>
      <c r="G152" s="60">
        <f t="shared" si="7"/>
        <v>8.4</v>
      </c>
      <c r="H152" s="63">
        <f t="shared" si="8"/>
        <v>42</v>
      </c>
    </row>
    <row r="153" spans="1:8" s="62" customFormat="1" ht="24">
      <c r="A153" s="56" t="str">
        <f>IF((LEN('Copy paste to Here'!G157))&gt;5,((CONCATENATE('Copy paste to Here'!G157," &amp; ",'Copy paste to Here'!D157,"  &amp;  ",'Copy paste to Here'!E157))),"Empty Cell")</f>
        <v xml:space="preserve">Surgical steel nose screw, 18g (1mm) with a 2mm round crystal top &amp; Crystal Color: Clear  &amp;  </v>
      </c>
      <c r="B153" s="57" t="str">
        <f>'Copy paste to Here'!C157</f>
        <v>NSC18</v>
      </c>
      <c r="C153" s="57" t="s">
        <v>790</v>
      </c>
      <c r="D153" s="58">
        <f>Invoice!B157</f>
        <v>5</v>
      </c>
      <c r="E153" s="59">
        <f>'Shipping Invoice'!J157*$N$1</f>
        <v>8.4</v>
      </c>
      <c r="F153" s="59">
        <f t="shared" si="6"/>
        <v>42</v>
      </c>
      <c r="G153" s="60">
        <f t="shared" si="7"/>
        <v>8.4</v>
      </c>
      <c r="H153" s="63">
        <f t="shared" si="8"/>
        <v>42</v>
      </c>
    </row>
    <row r="154" spans="1:8" s="62" customFormat="1" ht="24">
      <c r="A154" s="56" t="str">
        <f>IF((LEN('Copy paste to Here'!G158))&gt;5,((CONCATENATE('Copy paste to Here'!G158," &amp; ",'Copy paste to Here'!D158,"  &amp;  ",'Copy paste to Here'!E158))),"Empty Cell")</f>
        <v xml:space="preserve">Surgical steel nose screw, 18g (1mm) with a 2mm round crystal top &amp; Crystal Color: AB  &amp;  </v>
      </c>
      <c r="B154" s="57" t="str">
        <f>'Copy paste to Here'!C158</f>
        <v>NSC18</v>
      </c>
      <c r="C154" s="57" t="s">
        <v>790</v>
      </c>
      <c r="D154" s="58">
        <f>Invoice!B158</f>
        <v>1</v>
      </c>
      <c r="E154" s="59">
        <f>'Shipping Invoice'!J158*$N$1</f>
        <v>8.4</v>
      </c>
      <c r="F154" s="59">
        <f t="shared" si="6"/>
        <v>8.4</v>
      </c>
      <c r="G154" s="60">
        <f t="shared" si="7"/>
        <v>8.4</v>
      </c>
      <c r="H154" s="63">
        <f t="shared" si="8"/>
        <v>8.4</v>
      </c>
    </row>
    <row r="155" spans="1:8" s="62" customFormat="1" ht="24">
      <c r="A155" s="56" t="str">
        <f>IF((LEN('Copy paste to Here'!G159))&gt;5,((CONCATENATE('Copy paste to Here'!G159," &amp; ",'Copy paste to Here'!D159,"  &amp;  ",'Copy paste to Here'!E159))),"Empty Cell")</f>
        <v xml:space="preserve">Surgical steel nose screw, 18g (1mm) with a 2mm round crystal top &amp; Crystal Color: Rose  &amp;  </v>
      </c>
      <c r="B155" s="57" t="str">
        <f>'Copy paste to Here'!C159</f>
        <v>NSC18</v>
      </c>
      <c r="C155" s="57" t="s">
        <v>790</v>
      </c>
      <c r="D155" s="58">
        <f>Invoice!B159</f>
        <v>1</v>
      </c>
      <c r="E155" s="59">
        <f>'Shipping Invoice'!J159*$N$1</f>
        <v>8.4</v>
      </c>
      <c r="F155" s="59">
        <f t="shared" si="6"/>
        <v>8.4</v>
      </c>
      <c r="G155" s="60">
        <f t="shared" si="7"/>
        <v>8.4</v>
      </c>
      <c r="H155" s="63">
        <f t="shared" si="8"/>
        <v>8.4</v>
      </c>
    </row>
    <row r="156" spans="1:8" s="62" customFormat="1" ht="24">
      <c r="A156" s="56" t="str">
        <f>IF((LEN('Copy paste to Here'!G160))&gt;5,((CONCATENATE('Copy paste to Here'!G160," &amp; ",'Copy paste to Here'!D160,"  &amp;  ",'Copy paste to Here'!E160))),"Empty Cell")</f>
        <v xml:space="preserve">Surgical steel nose screw, 18g (1mm) with a 2mm round crystal top &amp; Crystal Color: Aquamarine  &amp;  </v>
      </c>
      <c r="B156" s="57" t="str">
        <f>'Copy paste to Here'!C160</f>
        <v>NSC18</v>
      </c>
      <c r="C156" s="57" t="s">
        <v>790</v>
      </c>
      <c r="D156" s="58">
        <f>Invoice!B160</f>
        <v>3</v>
      </c>
      <c r="E156" s="59">
        <f>'Shipping Invoice'!J160*$N$1</f>
        <v>8.4</v>
      </c>
      <c r="F156" s="59">
        <f t="shared" si="6"/>
        <v>25.200000000000003</v>
      </c>
      <c r="G156" s="60">
        <f t="shared" si="7"/>
        <v>8.4</v>
      </c>
      <c r="H156" s="63">
        <f t="shared" si="8"/>
        <v>25.200000000000003</v>
      </c>
    </row>
    <row r="157" spans="1:8" s="62" customFormat="1" ht="24">
      <c r="A157" s="56" t="str">
        <f>IF((LEN('Copy paste to Here'!G161))&gt;5,((CONCATENATE('Copy paste to Here'!G161," &amp; ",'Copy paste to Here'!D161,"  &amp;  ",'Copy paste to Here'!E161))),"Empty Cell")</f>
        <v xml:space="preserve">Surgical steel nose screw, 18g (1mm) with a 2mm round crystal top &amp; Crystal Color: Blue Zircon  &amp;  </v>
      </c>
      <c r="B157" s="57" t="str">
        <f>'Copy paste to Here'!C161</f>
        <v>NSC18</v>
      </c>
      <c r="C157" s="57" t="s">
        <v>790</v>
      </c>
      <c r="D157" s="58">
        <f>Invoice!B161</f>
        <v>3</v>
      </c>
      <c r="E157" s="59">
        <f>'Shipping Invoice'!J161*$N$1</f>
        <v>8.4</v>
      </c>
      <c r="F157" s="59">
        <f t="shared" ref="F157:F210" si="9">D157*E157</f>
        <v>25.200000000000003</v>
      </c>
      <c r="G157" s="60">
        <f t="shared" si="7"/>
        <v>8.4</v>
      </c>
      <c r="H157" s="63">
        <f t="shared" si="8"/>
        <v>25.200000000000003</v>
      </c>
    </row>
    <row r="158" spans="1:8" s="62" customFormat="1" ht="24">
      <c r="A158" s="56" t="str">
        <f>IF((LEN('Copy paste to Here'!G162))&gt;5,((CONCATENATE('Copy paste to Here'!G162," &amp; ",'Copy paste to Here'!D162,"  &amp;  ",'Copy paste to Here'!E162))),"Empty Cell")</f>
        <v xml:space="preserve">Surgical steel nose screw, 18g (1mm) with a 2mm round crystal top &amp; Crystal Color: Jet  &amp;  </v>
      </c>
      <c r="B158" s="57" t="str">
        <f>'Copy paste to Here'!C162</f>
        <v>NSC18</v>
      </c>
      <c r="C158" s="57" t="s">
        <v>790</v>
      </c>
      <c r="D158" s="58">
        <f>Invoice!B162</f>
        <v>2</v>
      </c>
      <c r="E158" s="59">
        <f>'Shipping Invoice'!J162*$N$1</f>
        <v>8.4</v>
      </c>
      <c r="F158" s="59">
        <f t="shared" si="9"/>
        <v>16.8</v>
      </c>
      <c r="G158" s="60">
        <f t="shared" si="7"/>
        <v>8.4</v>
      </c>
      <c r="H158" s="63">
        <f t="shared" si="8"/>
        <v>16.8</v>
      </c>
    </row>
    <row r="159" spans="1:8" s="62" customFormat="1" ht="24">
      <c r="A159" s="56" t="str">
        <f>IF((LEN('Copy paste to Here'!G163))&gt;5,((CONCATENATE('Copy paste to Here'!G163," &amp; ",'Copy paste to Here'!D163,"  &amp;  ",'Copy paste to Here'!E163))),"Empty Cell")</f>
        <v>PVD plated annealed 316L steel seamless hoop ring, 20g (0.8mm) &amp; Length: 6mm  &amp;  Color: Rainbow</v>
      </c>
      <c r="B159" s="57" t="str">
        <f>'Copy paste to Here'!C163</f>
        <v>SELT20</v>
      </c>
      <c r="C159" s="57" t="s">
        <v>98</v>
      </c>
      <c r="D159" s="58">
        <f>Invoice!B163</f>
        <v>1</v>
      </c>
      <c r="E159" s="59">
        <f>'Shipping Invoice'!J163*$N$1</f>
        <v>20.64</v>
      </c>
      <c r="F159" s="59">
        <f t="shared" si="9"/>
        <v>20.64</v>
      </c>
      <c r="G159" s="60">
        <f t="shared" si="7"/>
        <v>20.64</v>
      </c>
      <c r="H159" s="63">
        <f t="shared" si="8"/>
        <v>20.64</v>
      </c>
    </row>
    <row r="160" spans="1:8" s="62" customFormat="1" ht="24">
      <c r="A160" s="56" t="str">
        <f>IF((LEN('Copy paste to Here'!G164))&gt;5,((CONCATENATE('Copy paste to Here'!G164," &amp; ",'Copy paste to Here'!D164,"  &amp;  ",'Copy paste to Here'!E164))),"Empty Cell")</f>
        <v>PVD plated annealed 316L steel seamless hoop ring, 20g (0.8mm) &amp; Length: 8mm  &amp;  Color: Gold</v>
      </c>
      <c r="B160" s="57" t="str">
        <f>'Copy paste to Here'!C164</f>
        <v>SELT20</v>
      </c>
      <c r="C160" s="57" t="s">
        <v>98</v>
      </c>
      <c r="D160" s="58">
        <f>Invoice!B164</f>
        <v>1</v>
      </c>
      <c r="E160" s="59">
        <f>'Shipping Invoice'!J164*$N$1</f>
        <v>20.64</v>
      </c>
      <c r="F160" s="59">
        <f t="shared" si="9"/>
        <v>20.64</v>
      </c>
      <c r="G160" s="60">
        <f t="shared" si="7"/>
        <v>20.64</v>
      </c>
      <c r="H160" s="63">
        <f t="shared" si="8"/>
        <v>20.64</v>
      </c>
    </row>
    <row r="161" spans="1:8" s="62" customFormat="1" ht="24">
      <c r="A161" s="56" t="str">
        <f>IF((LEN('Copy paste to Here'!G165))&gt;5,((CONCATENATE('Copy paste to Here'!G165," &amp; ",'Copy paste to Here'!D165,"  &amp;  ",'Copy paste to Here'!E165))),"Empty Cell")</f>
        <v xml:space="preserve">Surgical steel ''Bend it yourself'' nose stud, 20g (0.8mm) with a 2mm round crystal tops - length 17mm &amp; Crystal Color: Clear  &amp;  </v>
      </c>
      <c r="B161" s="57" t="str">
        <f>'Copy paste to Here'!C165</f>
        <v>SNS</v>
      </c>
      <c r="C161" s="57" t="s">
        <v>564</v>
      </c>
      <c r="D161" s="58">
        <f>Invoice!B165</f>
        <v>6</v>
      </c>
      <c r="E161" s="59">
        <f>'Shipping Invoice'!J165*$N$1</f>
        <v>8.75</v>
      </c>
      <c r="F161" s="59">
        <f t="shared" si="9"/>
        <v>52.5</v>
      </c>
      <c r="G161" s="60">
        <f t="shared" si="7"/>
        <v>8.75</v>
      </c>
      <c r="H161" s="63">
        <f t="shared" si="8"/>
        <v>52.5</v>
      </c>
    </row>
    <row r="162" spans="1:8" s="62" customFormat="1" ht="24">
      <c r="A162" s="56" t="str">
        <f>IF((LEN('Copy paste to Here'!G166))&gt;5,((CONCATENATE('Copy paste to Here'!G166," &amp; ",'Copy paste to Here'!D166,"  &amp;  ",'Copy paste to Here'!E166))),"Empty Cell")</f>
        <v xml:space="preserve">Surgical steel ''Bend it yourself'' nose stud, 20g (0.8mm) with a 2mm round crystal tops - length 17mm &amp; Crystal Color: AB  &amp;  </v>
      </c>
      <c r="B162" s="57" t="str">
        <f>'Copy paste to Here'!C166</f>
        <v>SNS</v>
      </c>
      <c r="C162" s="57" t="s">
        <v>564</v>
      </c>
      <c r="D162" s="58">
        <f>Invoice!B166</f>
        <v>1</v>
      </c>
      <c r="E162" s="59">
        <f>'Shipping Invoice'!J166*$N$1</f>
        <v>8.75</v>
      </c>
      <c r="F162" s="59">
        <f t="shared" si="9"/>
        <v>8.75</v>
      </c>
      <c r="G162" s="60">
        <f t="shared" si="7"/>
        <v>8.75</v>
      </c>
      <c r="H162" s="63">
        <f t="shared" si="8"/>
        <v>8.75</v>
      </c>
    </row>
    <row r="163" spans="1:8" s="62" customFormat="1" ht="24">
      <c r="A163" s="56" t="str">
        <f>IF((LEN('Copy paste to Here'!G167))&gt;5,((CONCATENATE('Copy paste to Here'!G167," &amp; ",'Copy paste to Here'!D167,"  &amp;  ",'Copy paste to Here'!E167))),"Empty Cell")</f>
        <v xml:space="preserve">Surgical steel ''Bend it yourself'' nose stud, 20g (0.8mm) with a 2mm round crystal tops - length 17mm &amp; Crystal Color: Rose  &amp;  </v>
      </c>
      <c r="B163" s="57" t="str">
        <f>'Copy paste to Here'!C167</f>
        <v>SNS</v>
      </c>
      <c r="C163" s="57" t="s">
        <v>564</v>
      </c>
      <c r="D163" s="58">
        <f>Invoice!B167</f>
        <v>3</v>
      </c>
      <c r="E163" s="59">
        <f>'Shipping Invoice'!J167*$N$1</f>
        <v>8.75</v>
      </c>
      <c r="F163" s="59">
        <f t="shared" si="9"/>
        <v>26.25</v>
      </c>
      <c r="G163" s="60">
        <f t="shared" si="7"/>
        <v>8.75</v>
      </c>
      <c r="H163" s="63">
        <f t="shared" si="8"/>
        <v>26.25</v>
      </c>
    </row>
    <row r="164" spans="1:8" s="62" customFormat="1" ht="36">
      <c r="A164" s="56" t="str">
        <f>IF((LEN('Copy paste to Here'!G168))&gt;5,((CONCATENATE('Copy paste to Here'!G168," &amp; ",'Copy paste to Here'!D168,"  &amp;  ",'Copy paste to Here'!E168))),"Empty Cell")</f>
        <v xml:space="preserve">Surgical steel ''Bend it yourself'' nose stud, 20g (0.8mm) with a 2mm round crystal tops - length 17mm &amp; Crystal Color: Aquamarine  &amp;  </v>
      </c>
      <c r="B164" s="57" t="str">
        <f>'Copy paste to Here'!C168</f>
        <v>SNS</v>
      </c>
      <c r="C164" s="57" t="s">
        <v>564</v>
      </c>
      <c r="D164" s="58">
        <f>Invoice!B168</f>
        <v>3</v>
      </c>
      <c r="E164" s="59">
        <f>'Shipping Invoice'!J168*$N$1</f>
        <v>8.75</v>
      </c>
      <c r="F164" s="59">
        <f t="shared" si="9"/>
        <v>26.25</v>
      </c>
      <c r="G164" s="60">
        <f t="shared" si="7"/>
        <v>8.75</v>
      </c>
      <c r="H164" s="63">
        <f t="shared" si="8"/>
        <v>26.25</v>
      </c>
    </row>
    <row r="165" spans="1:8" s="62" customFormat="1" ht="24">
      <c r="A165" s="56" t="str">
        <f>IF((LEN('Copy paste to Here'!G169))&gt;5,((CONCATENATE('Copy paste to Here'!G169," &amp; ",'Copy paste to Here'!D169,"  &amp;  ",'Copy paste to Here'!E169))),"Empty Cell")</f>
        <v xml:space="preserve">Surgical steel ''Bend it yourself'' nose stud, 20g (0.8mm) with a 2mm round crystal tops - length 17mm &amp; Crystal Color: Jet  &amp;  </v>
      </c>
      <c r="B165" s="57" t="str">
        <f>'Copy paste to Here'!C169</f>
        <v>SNS</v>
      </c>
      <c r="C165" s="57" t="s">
        <v>564</v>
      </c>
      <c r="D165" s="58">
        <f>Invoice!B169</f>
        <v>3</v>
      </c>
      <c r="E165" s="59">
        <f>'Shipping Invoice'!J169*$N$1</f>
        <v>8.75</v>
      </c>
      <c r="F165" s="59">
        <f t="shared" si="9"/>
        <v>26.25</v>
      </c>
      <c r="G165" s="60">
        <f t="shared" si="7"/>
        <v>8.75</v>
      </c>
      <c r="H165" s="63">
        <f t="shared" si="8"/>
        <v>26.25</v>
      </c>
    </row>
    <row r="166" spans="1:8" s="62" customFormat="1" ht="24">
      <c r="A166" s="56" t="str">
        <f>IF((LEN('Copy paste to Here'!G170))&gt;5,((CONCATENATE('Copy paste to Here'!G170," &amp; ",'Copy paste to Here'!D170,"  &amp;  ",'Copy paste to Here'!E170))),"Empty Cell")</f>
        <v xml:space="preserve">Titanium G23 tongue barbell, 14g (1.6mm) with two 5mm balls &amp; Length: 8mm  &amp;  </v>
      </c>
      <c r="B166" s="57" t="str">
        <f>'Copy paste to Here'!C170</f>
        <v>UBBBS</v>
      </c>
      <c r="C166" s="57" t="s">
        <v>793</v>
      </c>
      <c r="D166" s="58">
        <f>Invoice!B170</f>
        <v>2</v>
      </c>
      <c r="E166" s="59">
        <f>'Shipping Invoice'!J170*$N$1</f>
        <v>47.92</v>
      </c>
      <c r="F166" s="59">
        <f t="shared" si="9"/>
        <v>95.84</v>
      </c>
      <c r="G166" s="60">
        <f t="shared" si="7"/>
        <v>47.92</v>
      </c>
      <c r="H166" s="63">
        <f t="shared" si="8"/>
        <v>95.84</v>
      </c>
    </row>
    <row r="167" spans="1:8" s="62" customFormat="1" ht="24">
      <c r="A167" s="56" t="str">
        <f>IF((LEN('Copy paste to Here'!G171))&gt;5,((CONCATENATE('Copy paste to Here'!G171," &amp; ",'Copy paste to Here'!D171,"  &amp;  ",'Copy paste to Here'!E171))),"Empty Cell")</f>
        <v xml:space="preserve">Titanium G23 tongue barbell, 14g (1.6mm) with two 5mm balls &amp; Length: 14mm  &amp;  </v>
      </c>
      <c r="B167" s="57" t="str">
        <f>'Copy paste to Here'!C171</f>
        <v>UBBBS</v>
      </c>
      <c r="C167" s="57" t="s">
        <v>793</v>
      </c>
      <c r="D167" s="58">
        <f>Invoice!B171</f>
        <v>6</v>
      </c>
      <c r="E167" s="59">
        <f>'Shipping Invoice'!J171*$N$1</f>
        <v>47.92</v>
      </c>
      <c r="F167" s="59">
        <f t="shared" si="9"/>
        <v>287.52</v>
      </c>
      <c r="G167" s="60">
        <f t="shared" si="7"/>
        <v>47.92</v>
      </c>
      <c r="H167" s="63">
        <f t="shared" si="8"/>
        <v>287.52</v>
      </c>
    </row>
    <row r="168" spans="1:8" s="62" customFormat="1" ht="24">
      <c r="A168" s="56" t="str">
        <f>IF((LEN('Copy paste to Here'!G172))&gt;5,((CONCATENATE('Copy paste to Here'!G172," &amp; ",'Copy paste to Here'!D172,"  &amp;  ",'Copy paste to Here'!E172))),"Empty Cell")</f>
        <v xml:space="preserve">Titanium G23 tongue barbell, 14g (1.6mm) with two 5mm balls &amp; Length: 16mm  &amp;  </v>
      </c>
      <c r="B168" s="57" t="str">
        <f>'Copy paste to Here'!C172</f>
        <v>UBBBS</v>
      </c>
      <c r="C168" s="57" t="s">
        <v>793</v>
      </c>
      <c r="D168" s="58">
        <f>Invoice!B172</f>
        <v>5</v>
      </c>
      <c r="E168" s="59">
        <f>'Shipping Invoice'!J172*$N$1</f>
        <v>47.92</v>
      </c>
      <c r="F168" s="59">
        <f t="shared" si="9"/>
        <v>239.60000000000002</v>
      </c>
      <c r="G168" s="60">
        <f t="shared" si="7"/>
        <v>47.92</v>
      </c>
      <c r="H168" s="63">
        <f t="shared" si="8"/>
        <v>239.60000000000002</v>
      </c>
    </row>
    <row r="169" spans="1:8" s="62" customFormat="1" ht="24">
      <c r="A169" s="56" t="str">
        <f>IF((LEN('Copy paste to Here'!G173))&gt;5,((CONCATENATE('Copy paste to Here'!G173," &amp; ",'Copy paste to Here'!D173,"  &amp;  ",'Copy paste to Here'!E173))),"Empty Cell")</f>
        <v xml:space="preserve">Titanium G23 tongue barbell, 14g (1.6mm) with two 5mm balls &amp; Length: 19mm  &amp;  </v>
      </c>
      <c r="B169" s="57" t="str">
        <f>'Copy paste to Here'!C173</f>
        <v>UBBBS</v>
      </c>
      <c r="C169" s="57" t="s">
        <v>793</v>
      </c>
      <c r="D169" s="58">
        <f>Invoice!B173</f>
        <v>4</v>
      </c>
      <c r="E169" s="59">
        <f>'Shipping Invoice'!J173*$N$1</f>
        <v>47.92</v>
      </c>
      <c r="F169" s="59">
        <f t="shared" si="9"/>
        <v>191.68</v>
      </c>
      <c r="G169" s="60">
        <f t="shared" si="7"/>
        <v>47.92</v>
      </c>
      <c r="H169" s="63">
        <f t="shared" si="8"/>
        <v>191.68</v>
      </c>
    </row>
    <row r="170" spans="1:8" s="62" customFormat="1" ht="24">
      <c r="A170" s="56" t="str">
        <f>IF((LEN('Copy paste to Here'!G174))&gt;5,((CONCATENATE('Copy paste to Here'!G174," &amp; ",'Copy paste to Here'!D174,"  &amp;  ",'Copy paste to Here'!E174))),"Empty Cell")</f>
        <v xml:space="preserve">Titanium G23 tongue barbell, 14g (1.6mm) with two 5mm balls &amp; Length: 22mm  &amp;  </v>
      </c>
      <c r="B170" s="57" t="str">
        <f>'Copy paste to Here'!C174</f>
        <v>UBBBS</v>
      </c>
      <c r="C170" s="57" t="s">
        <v>793</v>
      </c>
      <c r="D170" s="58">
        <f>Invoice!B174</f>
        <v>5</v>
      </c>
      <c r="E170" s="59">
        <f>'Shipping Invoice'!J174*$N$1</f>
        <v>47.92</v>
      </c>
      <c r="F170" s="59">
        <f t="shared" si="9"/>
        <v>239.60000000000002</v>
      </c>
      <c r="G170" s="60">
        <f t="shared" si="7"/>
        <v>47.92</v>
      </c>
      <c r="H170" s="63">
        <f t="shared" si="8"/>
        <v>239.60000000000002</v>
      </c>
    </row>
    <row r="171" spans="1:8" s="62" customFormat="1" ht="24">
      <c r="A171" s="56" t="str">
        <f>IF((LEN('Copy paste to Here'!G175))&gt;5,((CONCATENATE('Copy paste to Here'!G175," &amp; ",'Copy paste to Here'!D175,"  &amp;  ",'Copy paste to Here'!E175))),"Empty Cell")</f>
        <v xml:space="preserve">Titanium G23 tongue barbell, 14g (1.6mm) with two 5mm balls &amp; Length: 18mm  &amp;  </v>
      </c>
      <c r="B171" s="57" t="str">
        <f>'Copy paste to Here'!C175</f>
        <v>UBBBS</v>
      </c>
      <c r="C171" s="57" t="s">
        <v>793</v>
      </c>
      <c r="D171" s="58">
        <f>Invoice!B175</f>
        <v>4</v>
      </c>
      <c r="E171" s="59">
        <f>'Shipping Invoice'!J175*$N$1</f>
        <v>47.92</v>
      </c>
      <c r="F171" s="59">
        <f t="shared" si="9"/>
        <v>191.68</v>
      </c>
      <c r="G171" s="60">
        <f t="shared" si="7"/>
        <v>47.92</v>
      </c>
      <c r="H171" s="63">
        <f t="shared" si="8"/>
        <v>191.68</v>
      </c>
    </row>
    <row r="172" spans="1:8" s="62" customFormat="1" ht="24">
      <c r="A172" s="56" t="str">
        <f>IF((LEN('Copy paste to Here'!G176))&gt;5,((CONCATENATE('Copy paste to Here'!G176," &amp; ",'Copy paste to Here'!D176,"  &amp;  ",'Copy paste to Here'!E176))),"Empty Cell")</f>
        <v xml:space="preserve">Titanium G23 tongue barbell, 14g (1.6mm) with two 5mm balls &amp; Length: 20mm  &amp;  </v>
      </c>
      <c r="B172" s="57" t="str">
        <f>'Copy paste to Here'!C176</f>
        <v>UBBBS</v>
      </c>
      <c r="C172" s="57" t="s">
        <v>793</v>
      </c>
      <c r="D172" s="58">
        <f>Invoice!B176</f>
        <v>3</v>
      </c>
      <c r="E172" s="59">
        <f>'Shipping Invoice'!J176*$N$1</f>
        <v>47.92</v>
      </c>
      <c r="F172" s="59">
        <f t="shared" si="9"/>
        <v>143.76</v>
      </c>
      <c r="G172" s="60">
        <f t="shared" si="7"/>
        <v>47.92</v>
      </c>
      <c r="H172" s="63">
        <f t="shared" si="8"/>
        <v>143.76</v>
      </c>
    </row>
    <row r="173" spans="1:8" s="62" customFormat="1" ht="24">
      <c r="A173" s="56" t="str">
        <f>IF((LEN('Copy paste to Here'!G177))&gt;5,((CONCATENATE('Copy paste to Here'!G177," &amp; ",'Copy paste to Here'!D177,"  &amp;  ",'Copy paste to Here'!E177))),"Empty Cell")</f>
        <v xml:space="preserve">Titanium G23 eyebrow barbell, 1.2mm (16g) with two internally threaded 3mm balls &amp; Length: 8mm  &amp;  </v>
      </c>
      <c r="B173" s="57" t="str">
        <f>'Copy paste to Here'!C177</f>
        <v>UBBEBIN</v>
      </c>
      <c r="C173" s="57" t="s">
        <v>795</v>
      </c>
      <c r="D173" s="58">
        <f>Invoice!B177</f>
        <v>1</v>
      </c>
      <c r="E173" s="59">
        <f>'Shipping Invoice'!J177*$N$1</f>
        <v>61.91</v>
      </c>
      <c r="F173" s="59">
        <f t="shared" si="9"/>
        <v>61.91</v>
      </c>
      <c r="G173" s="60">
        <f t="shared" si="7"/>
        <v>61.91</v>
      </c>
      <c r="H173" s="63">
        <f t="shared" si="8"/>
        <v>61.91</v>
      </c>
    </row>
    <row r="174" spans="1:8" s="62" customFormat="1" ht="24">
      <c r="A174" s="56" t="str">
        <f>IF((LEN('Copy paste to Here'!G178))&gt;5,((CONCATENATE('Copy paste to Here'!G178," &amp; ",'Copy paste to Here'!D178,"  &amp;  ",'Copy paste to Here'!E178))),"Empty Cell")</f>
        <v xml:space="preserve">Titanium G23 barbell, 14g (1.6mm) with two 4mm balls &amp; Length: 10mm  &amp;  </v>
      </c>
      <c r="B174" s="57" t="str">
        <f>'Copy paste to Here'!C178</f>
        <v>UBBNPS</v>
      </c>
      <c r="C174" s="57" t="s">
        <v>797</v>
      </c>
      <c r="D174" s="58">
        <f>Invoice!B178</f>
        <v>4</v>
      </c>
      <c r="E174" s="59">
        <f>'Shipping Invoice'!J178*$N$1</f>
        <v>45.12</v>
      </c>
      <c r="F174" s="59">
        <f t="shared" si="9"/>
        <v>180.48</v>
      </c>
      <c r="G174" s="60">
        <f t="shared" si="7"/>
        <v>45.12</v>
      </c>
      <c r="H174" s="63">
        <f t="shared" si="8"/>
        <v>180.48</v>
      </c>
    </row>
    <row r="175" spans="1:8" s="62" customFormat="1" ht="24">
      <c r="A175" s="56" t="str">
        <f>IF((LEN('Copy paste to Here'!G179))&gt;5,((CONCATENATE('Copy paste to Here'!G179," &amp; ",'Copy paste to Here'!D179,"  &amp;  ",'Copy paste to Here'!E179))),"Empty Cell")</f>
        <v xml:space="preserve">Titanium G23 barbell, 14g (1.6mm) with two 4mm balls &amp; Length: 12mm  &amp;  </v>
      </c>
      <c r="B175" s="57" t="str">
        <f>'Copy paste to Here'!C179</f>
        <v>UBBNPS</v>
      </c>
      <c r="C175" s="57" t="s">
        <v>797</v>
      </c>
      <c r="D175" s="58">
        <f>Invoice!B179</f>
        <v>3</v>
      </c>
      <c r="E175" s="59">
        <f>'Shipping Invoice'!J179*$N$1</f>
        <v>45.12</v>
      </c>
      <c r="F175" s="59">
        <f t="shared" si="9"/>
        <v>135.35999999999999</v>
      </c>
      <c r="G175" s="60">
        <f t="shared" si="7"/>
        <v>45.12</v>
      </c>
      <c r="H175" s="63">
        <f t="shared" si="8"/>
        <v>135.35999999999999</v>
      </c>
    </row>
    <row r="176" spans="1:8" s="62" customFormat="1" ht="24">
      <c r="A176" s="56" t="str">
        <f>IF((LEN('Copy paste to Here'!G180))&gt;5,((CONCATENATE('Copy paste to Here'!G180," &amp; ",'Copy paste to Here'!D180,"  &amp;  ",'Copy paste to Here'!E180))),"Empty Cell")</f>
        <v xml:space="preserve">Titanium G23 barbell, 14g (1.6mm) with two 4mm balls &amp; Length: 14mm  &amp;  </v>
      </c>
      <c r="B176" s="57" t="str">
        <f>'Copy paste to Here'!C180</f>
        <v>UBBNPS</v>
      </c>
      <c r="C176" s="57" t="s">
        <v>797</v>
      </c>
      <c r="D176" s="58">
        <f>Invoice!B180</f>
        <v>1</v>
      </c>
      <c r="E176" s="59">
        <f>'Shipping Invoice'!J180*$N$1</f>
        <v>45.12</v>
      </c>
      <c r="F176" s="59">
        <f t="shared" si="9"/>
        <v>45.12</v>
      </c>
      <c r="G176" s="60">
        <f t="shared" si="7"/>
        <v>45.12</v>
      </c>
      <c r="H176" s="63">
        <f t="shared" si="8"/>
        <v>45.12</v>
      </c>
    </row>
    <row r="177" spans="1:8" s="62" customFormat="1" ht="24">
      <c r="A177" s="56" t="str">
        <f>IF((LEN('Copy paste to Here'!G181))&gt;5,((CONCATENATE('Copy paste to Here'!G181," &amp; ",'Copy paste to Here'!D181,"  &amp;  ",'Copy paste to Here'!E181))),"Empty Cell")</f>
        <v xml:space="preserve">Titanium G23 barbell, 14g (1.6mm) with two 4mm balls &amp; Length: 16mm  &amp;  </v>
      </c>
      <c r="B177" s="57" t="str">
        <f>'Copy paste to Here'!C181</f>
        <v>UBBNPS</v>
      </c>
      <c r="C177" s="57" t="s">
        <v>797</v>
      </c>
      <c r="D177" s="58">
        <f>Invoice!B181</f>
        <v>5</v>
      </c>
      <c r="E177" s="59">
        <f>'Shipping Invoice'!J181*$N$1</f>
        <v>45.12</v>
      </c>
      <c r="F177" s="59">
        <f t="shared" si="9"/>
        <v>225.6</v>
      </c>
      <c r="G177" s="60">
        <f t="shared" si="7"/>
        <v>45.12</v>
      </c>
      <c r="H177" s="63">
        <f t="shared" si="8"/>
        <v>225.6</v>
      </c>
    </row>
    <row r="178" spans="1:8" s="62" customFormat="1" ht="25.5">
      <c r="A178" s="56" t="str">
        <f>IF((LEN('Copy paste to Here'!G182))&gt;5,((CONCATENATE('Copy paste to Here'!G182," &amp; ",'Copy paste to Here'!D182,"  &amp;  ",'Copy paste to Here'!E182))),"Empty Cell")</f>
        <v xml:space="preserve">High polished titanium G23 barbell, 1.6mm (14g) with two 3mm balls &amp; Length: 14mm  &amp;  </v>
      </c>
      <c r="B178" s="57" t="str">
        <f>'Copy paste to Here'!C182</f>
        <v>UBBNPSS</v>
      </c>
      <c r="C178" s="57" t="s">
        <v>799</v>
      </c>
      <c r="D178" s="58">
        <f>Invoice!B182</f>
        <v>3</v>
      </c>
      <c r="E178" s="59">
        <f>'Shipping Invoice'!J182*$N$1</f>
        <v>40.93</v>
      </c>
      <c r="F178" s="59">
        <f t="shared" si="9"/>
        <v>122.78999999999999</v>
      </c>
      <c r="G178" s="60">
        <f t="shared" si="7"/>
        <v>40.93</v>
      </c>
      <c r="H178" s="63">
        <f t="shared" si="8"/>
        <v>122.78999999999999</v>
      </c>
    </row>
    <row r="179" spans="1:8" s="62" customFormat="1" ht="24">
      <c r="A179" s="56" t="str">
        <f>IF((LEN('Copy paste to Here'!G183))&gt;5,((CONCATENATE('Copy paste to Here'!G183," &amp; ",'Copy paste to Here'!D183,"  &amp;  ",'Copy paste to Here'!E183))),"Empty Cell")</f>
        <v>Titanium G23 belly banana, 14g (1.6mm) with 8mm &amp; 5mm bezel set jewel ball &amp; Length: 12mm  &amp;  Crystal Color: Clear</v>
      </c>
      <c r="B179" s="57" t="str">
        <f>'Copy paste to Here'!C183</f>
        <v>UBN2CG</v>
      </c>
      <c r="C179" s="57" t="s">
        <v>709</v>
      </c>
      <c r="D179" s="58">
        <f>Invoice!B183</f>
        <v>2</v>
      </c>
      <c r="E179" s="59">
        <f>'Shipping Invoice'!J183*$N$1</f>
        <v>74.86</v>
      </c>
      <c r="F179" s="59">
        <f t="shared" si="9"/>
        <v>149.72</v>
      </c>
      <c r="G179" s="60">
        <f t="shared" si="7"/>
        <v>74.86</v>
      </c>
      <c r="H179" s="63">
        <f t="shared" si="8"/>
        <v>149.72</v>
      </c>
    </row>
    <row r="180" spans="1:8" s="62" customFormat="1" ht="24">
      <c r="A180" s="56" t="str">
        <f>IF((LEN('Copy paste to Here'!G184))&gt;5,((CONCATENATE('Copy paste to Here'!G184," &amp; ",'Copy paste to Here'!D184,"  &amp;  ",'Copy paste to Here'!E184))),"Empty Cell")</f>
        <v xml:space="preserve">Titanium G23 eyebrow banana, 16g (1.2mm) with two 3mm balls &amp; Length: 10mm  &amp;  </v>
      </c>
      <c r="B180" s="57" t="str">
        <f>'Copy paste to Here'!C184</f>
        <v>UBNEB</v>
      </c>
      <c r="C180" s="57" t="s">
        <v>801</v>
      </c>
      <c r="D180" s="58">
        <f>Invoice!B184</f>
        <v>4</v>
      </c>
      <c r="E180" s="59">
        <f>'Shipping Invoice'!J184*$N$1</f>
        <v>34.630000000000003</v>
      </c>
      <c r="F180" s="59">
        <f t="shared" si="9"/>
        <v>138.52000000000001</v>
      </c>
      <c r="G180" s="60">
        <f t="shared" si="7"/>
        <v>34.630000000000003</v>
      </c>
      <c r="H180" s="63">
        <f t="shared" si="8"/>
        <v>138.52000000000001</v>
      </c>
    </row>
    <row r="181" spans="1:8" s="62" customFormat="1" ht="24">
      <c r="A181" s="56" t="str">
        <f>IF((LEN('Copy paste to Here'!G185))&gt;5,((CONCATENATE('Copy paste to Here'!G185," &amp; ",'Copy paste to Here'!D185,"  &amp;  ",'Copy paste to Here'!E185))),"Empty Cell")</f>
        <v xml:space="preserve">Titanium G23 circular barbell, 1.2mm (16g) with two internally threaded 3mm balls &amp; Length: 6mm  &amp;  </v>
      </c>
      <c r="B181" s="57" t="str">
        <f>'Copy paste to Here'!C185</f>
        <v>UCBEBIN</v>
      </c>
      <c r="C181" s="57" t="s">
        <v>803</v>
      </c>
      <c r="D181" s="58">
        <f>Invoice!B185</f>
        <v>3</v>
      </c>
      <c r="E181" s="59">
        <f>'Shipping Invoice'!J185*$N$1</f>
        <v>65.41</v>
      </c>
      <c r="F181" s="59">
        <f t="shared" si="9"/>
        <v>196.23</v>
      </c>
      <c r="G181" s="60">
        <f t="shared" si="7"/>
        <v>65.41</v>
      </c>
      <c r="H181" s="63">
        <f t="shared" si="8"/>
        <v>196.23</v>
      </c>
    </row>
    <row r="182" spans="1:8" s="62" customFormat="1" ht="24">
      <c r="A182" s="56" t="str">
        <f>IF((LEN('Copy paste to Here'!G186))&gt;5,((CONCATENATE('Copy paste to Here'!G186," &amp; ",'Copy paste to Here'!D186,"  &amp;  ",'Copy paste to Here'!E186))),"Empty Cell")</f>
        <v xml:space="preserve">Titanium G23 circular barbell, 1.2mm (16g) with two internally threaded 3mm balls &amp; Length: 8mm  &amp;  </v>
      </c>
      <c r="B182" s="57" t="str">
        <f>'Copy paste to Here'!C186</f>
        <v>UCBEBIN</v>
      </c>
      <c r="C182" s="57" t="s">
        <v>803</v>
      </c>
      <c r="D182" s="58">
        <f>Invoice!B186</f>
        <v>3</v>
      </c>
      <c r="E182" s="59">
        <f>'Shipping Invoice'!J186*$N$1</f>
        <v>65.41</v>
      </c>
      <c r="F182" s="59">
        <f t="shared" si="9"/>
        <v>196.23</v>
      </c>
      <c r="G182" s="60">
        <f t="shared" si="7"/>
        <v>65.41</v>
      </c>
      <c r="H182" s="63">
        <f t="shared" si="8"/>
        <v>196.23</v>
      </c>
    </row>
    <row r="183" spans="1:8" s="62" customFormat="1" ht="24">
      <c r="A183" s="56" t="str">
        <f>IF((LEN('Copy paste to Here'!G187))&gt;5,((CONCATENATE('Copy paste to Here'!G187," &amp; ",'Copy paste to Here'!D187,"  &amp;  ",'Copy paste to Here'!E187))),"Empty Cell")</f>
        <v xml:space="preserve">Titanium G23 circular barbell, 1.2mm (16g) with two internally threaded 3mm balls &amp; Length: 10mm  &amp;  </v>
      </c>
      <c r="B183" s="57" t="str">
        <f>'Copy paste to Here'!C187</f>
        <v>UCBEBIN</v>
      </c>
      <c r="C183" s="57" t="s">
        <v>803</v>
      </c>
      <c r="D183" s="58">
        <f>Invoice!B187</f>
        <v>2</v>
      </c>
      <c r="E183" s="59">
        <f>'Shipping Invoice'!J187*$N$1</f>
        <v>65.41</v>
      </c>
      <c r="F183" s="59">
        <f t="shared" si="9"/>
        <v>130.82</v>
      </c>
      <c r="G183" s="60">
        <f t="shared" si="7"/>
        <v>65.41</v>
      </c>
      <c r="H183" s="63">
        <f t="shared" si="8"/>
        <v>130.82</v>
      </c>
    </row>
    <row r="184" spans="1:8" s="62" customFormat="1" ht="24">
      <c r="A184" s="56" t="str">
        <f>IF((LEN('Copy paste to Here'!G188))&gt;5,((CONCATENATE('Copy paste to Here'!G188," &amp; ",'Copy paste to Here'!D188,"  &amp;  ",'Copy paste to Here'!E188))),"Empty Cell")</f>
        <v xml:space="preserve">Titanium G23 circular barbell, 1.2mm (16g) with two internally threaded 3mm balls &amp; Length: 12mm  &amp;  </v>
      </c>
      <c r="B184" s="57" t="str">
        <f>'Copy paste to Here'!C188</f>
        <v>UCBEBIN</v>
      </c>
      <c r="C184" s="57" t="s">
        <v>803</v>
      </c>
      <c r="D184" s="58">
        <f>Invoice!B188</f>
        <v>4</v>
      </c>
      <c r="E184" s="59">
        <f>'Shipping Invoice'!J188*$N$1</f>
        <v>65.41</v>
      </c>
      <c r="F184" s="59">
        <f t="shared" si="9"/>
        <v>261.64</v>
      </c>
      <c r="G184" s="60">
        <f t="shared" si="7"/>
        <v>65.41</v>
      </c>
      <c r="H184" s="63">
        <f t="shared" si="8"/>
        <v>261.64</v>
      </c>
    </row>
    <row r="185" spans="1:8" s="62" customFormat="1" ht="24">
      <c r="A185" s="56" t="str">
        <f>IF((LEN('Copy paste to Here'!G189))&gt;5,((CONCATENATE('Copy paste to Here'!G189," &amp; ",'Copy paste to Here'!D189,"  &amp;  ",'Copy paste to Here'!E189))),"Empty Cell")</f>
        <v xml:space="preserve">High polished titanium G23 nose screw, 1mm (18g) with 2.5mm bezel set color round crystal &amp; Crystal Color: Clear  &amp;  </v>
      </c>
      <c r="B185" s="57" t="str">
        <f>'Copy paste to Here'!C189</f>
        <v>UNSC</v>
      </c>
      <c r="C185" s="57" t="s">
        <v>805</v>
      </c>
      <c r="D185" s="58">
        <f>Invoice!B189</f>
        <v>3</v>
      </c>
      <c r="E185" s="59">
        <f>'Shipping Invoice'!J189*$N$1</f>
        <v>39.18</v>
      </c>
      <c r="F185" s="59">
        <f t="shared" si="9"/>
        <v>117.53999999999999</v>
      </c>
      <c r="G185" s="60">
        <f t="shared" si="7"/>
        <v>39.18</v>
      </c>
      <c r="H185" s="63">
        <f t="shared" si="8"/>
        <v>117.53999999999999</v>
      </c>
    </row>
    <row r="186" spans="1:8" s="62" customFormat="1" ht="24">
      <c r="A186" s="56" t="str">
        <f>IF((LEN('Copy paste to Here'!G190))&gt;5,((CONCATENATE('Copy paste to Here'!G190," &amp; ",'Copy paste to Here'!D190,"  &amp;  ",'Copy paste to Here'!E190))),"Empty Cell")</f>
        <v xml:space="preserve">High polished annealed titanium G23 seamless ring, 0.8mm (20g) &amp; Length: 6mm  &amp;  </v>
      </c>
      <c r="B186" s="57" t="str">
        <f>'Copy paste to Here'!C190</f>
        <v>USEL20</v>
      </c>
      <c r="C186" s="57" t="s">
        <v>807</v>
      </c>
      <c r="D186" s="58">
        <f>Invoice!B190</f>
        <v>1</v>
      </c>
      <c r="E186" s="59">
        <f>'Shipping Invoice'!J190*$N$1</f>
        <v>20.64</v>
      </c>
      <c r="F186" s="59">
        <f t="shared" si="9"/>
        <v>20.64</v>
      </c>
      <c r="G186" s="60">
        <f t="shared" si="7"/>
        <v>20.64</v>
      </c>
      <c r="H186" s="63">
        <f t="shared" si="8"/>
        <v>20.64</v>
      </c>
    </row>
    <row r="187" spans="1:8" s="62" customFormat="1" ht="24">
      <c r="A187" s="56" t="str">
        <f>IF((LEN('Copy paste to Here'!G191))&gt;5,((CONCATENATE('Copy paste to Here'!G191," &amp; ",'Copy paste to Here'!D191,"  &amp;  ",'Copy paste to Here'!E191))),"Empty Cell")</f>
        <v xml:space="preserve">High polished annealed titanium G23 seamless ring, 0.8mm (20g) &amp; Length: 7mm  &amp;  </v>
      </c>
      <c r="B187" s="57" t="str">
        <f>'Copy paste to Here'!C191</f>
        <v>USEL20</v>
      </c>
      <c r="C187" s="57" t="s">
        <v>807</v>
      </c>
      <c r="D187" s="58">
        <f>Invoice!B191</f>
        <v>1</v>
      </c>
      <c r="E187" s="59">
        <f>'Shipping Invoice'!J191*$N$1</f>
        <v>20.64</v>
      </c>
      <c r="F187" s="59">
        <f t="shared" si="9"/>
        <v>20.64</v>
      </c>
      <c r="G187" s="60">
        <f t="shared" si="7"/>
        <v>20.64</v>
      </c>
      <c r="H187" s="63">
        <f t="shared" si="8"/>
        <v>20.64</v>
      </c>
    </row>
    <row r="188" spans="1:8" s="62" customFormat="1" ht="24">
      <c r="A188" s="56" t="str">
        <f>IF((LEN('Copy paste to Here'!G192))&gt;5,((CONCATENATE('Copy paste to Here'!G192," &amp; ",'Copy paste to Here'!D192,"  &amp;  ",'Copy paste to Here'!E192))),"Empty Cell")</f>
        <v xml:space="preserve">High polished annealed titanium G23 seamless ring, 0.8mm (20g) &amp; Length: 8mm  &amp;  </v>
      </c>
      <c r="B188" s="57" t="str">
        <f>'Copy paste to Here'!C192</f>
        <v>USEL20</v>
      </c>
      <c r="C188" s="57" t="s">
        <v>807</v>
      </c>
      <c r="D188" s="58">
        <f>Invoice!B192</f>
        <v>1</v>
      </c>
      <c r="E188" s="59">
        <f>'Shipping Invoice'!J192*$N$1</f>
        <v>20.64</v>
      </c>
      <c r="F188" s="59">
        <f t="shared" si="9"/>
        <v>20.64</v>
      </c>
      <c r="G188" s="60">
        <f t="shared" si="7"/>
        <v>20.64</v>
      </c>
      <c r="H188" s="63">
        <f t="shared" si="8"/>
        <v>20.64</v>
      </c>
    </row>
    <row r="189" spans="1:8" s="62" customFormat="1" ht="24">
      <c r="A189" s="56" t="str">
        <f>IF((LEN('Copy paste to Here'!G193))&gt;5,((CONCATENATE('Copy paste to Here'!G193," &amp; ",'Copy paste to Here'!D193,"  &amp;  ",'Copy paste to Here'!E193))),"Empty Cell")</f>
        <v xml:space="preserve">Pack of 10 pcs. of 8mm high polished surgical steel balls with 1.6mm threading (14g) &amp;   &amp;  </v>
      </c>
      <c r="B189" s="57" t="str">
        <f>'Copy paste to Here'!C193</f>
        <v>XBAL8</v>
      </c>
      <c r="C189" s="57" t="s">
        <v>809</v>
      </c>
      <c r="D189" s="58">
        <f>Invoice!B193</f>
        <v>5</v>
      </c>
      <c r="E189" s="59">
        <f>'Shipping Invoice'!J193*$N$1</f>
        <v>48.97</v>
      </c>
      <c r="F189" s="59">
        <f t="shared" si="9"/>
        <v>244.85</v>
      </c>
      <c r="G189" s="60">
        <f t="shared" si="7"/>
        <v>48.97</v>
      </c>
      <c r="H189" s="63">
        <f t="shared" si="8"/>
        <v>244.85</v>
      </c>
    </row>
    <row r="190" spans="1:8" s="62" customFormat="1" ht="25.5">
      <c r="A190" s="56" t="str">
        <f>IF((LEN('Copy paste to Here'!G194))&gt;5,((CONCATENATE('Copy paste to Here'!G194," &amp; ",'Copy paste to Here'!D194,"  &amp;  ",'Copy paste to Here'!E194))),"Empty Cell")</f>
        <v xml:space="preserve">Pack of 10 pcs. of high polished 316L steel barbell posts - threading 1.6mm (14g) &amp; Length: 5mm  &amp;  </v>
      </c>
      <c r="B190" s="57" t="str">
        <f>'Copy paste to Here'!C194</f>
        <v>XBB14G</v>
      </c>
      <c r="C190" s="57" t="s">
        <v>856</v>
      </c>
      <c r="D190" s="58">
        <f>Invoice!B194</f>
        <v>3</v>
      </c>
      <c r="E190" s="59">
        <f>'Shipping Invoice'!J194*$N$1</f>
        <v>18.89</v>
      </c>
      <c r="F190" s="59">
        <f t="shared" si="9"/>
        <v>56.67</v>
      </c>
      <c r="G190" s="60">
        <f t="shared" si="7"/>
        <v>18.89</v>
      </c>
      <c r="H190" s="63">
        <f t="shared" si="8"/>
        <v>56.67</v>
      </c>
    </row>
    <row r="191" spans="1:8" s="62" customFormat="1" ht="25.5">
      <c r="A191" s="56" t="str">
        <f>IF((LEN('Copy paste to Here'!G195))&gt;5,((CONCATENATE('Copy paste to Here'!G195," &amp; ",'Copy paste to Here'!D195,"  &amp;  ",'Copy paste to Here'!E195))),"Empty Cell")</f>
        <v xml:space="preserve">Pack of 10 pcs. of high polished 316L steel barbell posts - threading 1.6mm (14g) &amp; Length: 6mm  &amp;  </v>
      </c>
      <c r="B191" s="57" t="str">
        <f>'Copy paste to Here'!C195</f>
        <v>XBB14G</v>
      </c>
      <c r="C191" s="57" t="s">
        <v>856</v>
      </c>
      <c r="D191" s="58">
        <f>Invoice!B195</f>
        <v>3</v>
      </c>
      <c r="E191" s="59">
        <f>'Shipping Invoice'!J195*$N$1</f>
        <v>18.89</v>
      </c>
      <c r="F191" s="59">
        <f t="shared" si="9"/>
        <v>56.67</v>
      </c>
      <c r="G191" s="60">
        <f t="shared" si="7"/>
        <v>18.89</v>
      </c>
      <c r="H191" s="63">
        <f t="shared" si="8"/>
        <v>56.67</v>
      </c>
    </row>
    <row r="192" spans="1:8" s="62" customFormat="1" ht="25.5">
      <c r="A192" s="56" t="str">
        <f>IF((LEN('Copy paste to Here'!G196))&gt;5,((CONCATENATE('Copy paste to Here'!G196," &amp; ",'Copy paste to Here'!D196,"  &amp;  ",'Copy paste to Here'!E196))),"Empty Cell")</f>
        <v xml:space="preserve">Pack of 10 pcs. of high polished 316L steel barbell posts - threading 1.6mm (14g) &amp; Length: 8mm  &amp;  </v>
      </c>
      <c r="B192" s="57" t="str">
        <f>'Copy paste to Here'!C196</f>
        <v>XBB14G</v>
      </c>
      <c r="C192" s="57" t="s">
        <v>856</v>
      </c>
      <c r="D192" s="58">
        <f>Invoice!B196</f>
        <v>3</v>
      </c>
      <c r="E192" s="59">
        <f>'Shipping Invoice'!J196*$N$1</f>
        <v>18.89</v>
      </c>
      <c r="F192" s="59">
        <f t="shared" si="9"/>
        <v>56.67</v>
      </c>
      <c r="G192" s="60">
        <f t="shared" si="7"/>
        <v>18.89</v>
      </c>
      <c r="H192" s="63">
        <f t="shared" si="8"/>
        <v>56.67</v>
      </c>
    </row>
    <row r="193" spans="1:8" s="62" customFormat="1" ht="25.5">
      <c r="A193" s="56" t="str">
        <f>IF((LEN('Copy paste to Here'!G197))&gt;5,((CONCATENATE('Copy paste to Here'!G197," &amp; ",'Copy paste to Here'!D197,"  &amp;  ",'Copy paste to Here'!E197))),"Empty Cell")</f>
        <v xml:space="preserve">Pack of 10 pcs. of high polished 316L steel barbell posts - threading 1.6mm (14g) &amp; Length: 10mm  &amp;  </v>
      </c>
      <c r="B193" s="57" t="str">
        <f>'Copy paste to Here'!C197</f>
        <v>XBB14G</v>
      </c>
      <c r="C193" s="57" t="s">
        <v>856</v>
      </c>
      <c r="D193" s="58">
        <f>Invoice!B197</f>
        <v>3</v>
      </c>
      <c r="E193" s="59">
        <f>'Shipping Invoice'!J197*$N$1</f>
        <v>18.89</v>
      </c>
      <c r="F193" s="59">
        <f t="shared" si="9"/>
        <v>56.67</v>
      </c>
      <c r="G193" s="60">
        <f t="shared" si="7"/>
        <v>18.89</v>
      </c>
      <c r="H193" s="63">
        <f t="shared" si="8"/>
        <v>56.67</v>
      </c>
    </row>
    <row r="194" spans="1:8" s="62" customFormat="1" ht="25.5">
      <c r="A194" s="56" t="str">
        <f>IF((LEN('Copy paste to Here'!G198))&gt;5,((CONCATENATE('Copy paste to Here'!G198," &amp; ",'Copy paste to Here'!D198,"  &amp;  ",'Copy paste to Here'!E198))),"Empty Cell")</f>
        <v xml:space="preserve">Pack of 10 pcs. of high polished 316L steel barbell posts - threading 1.6mm (14g) &amp; Length: 12mm  &amp;  </v>
      </c>
      <c r="B194" s="57" t="str">
        <f>'Copy paste to Here'!C198</f>
        <v>XBB14G</v>
      </c>
      <c r="C194" s="57" t="s">
        <v>856</v>
      </c>
      <c r="D194" s="58">
        <f>Invoice!B198</f>
        <v>2</v>
      </c>
      <c r="E194" s="59">
        <f>'Shipping Invoice'!J198*$N$1</f>
        <v>18.89</v>
      </c>
      <c r="F194" s="59">
        <f t="shared" si="9"/>
        <v>37.78</v>
      </c>
      <c r="G194" s="60">
        <f t="shared" si="7"/>
        <v>18.89</v>
      </c>
      <c r="H194" s="63">
        <f t="shared" si="8"/>
        <v>37.78</v>
      </c>
    </row>
    <row r="195" spans="1:8" s="62" customFormat="1" ht="24">
      <c r="A195" s="56" t="str">
        <f>IF((LEN('Copy paste to Here'!G199))&gt;5,((CONCATENATE('Copy paste to Here'!G199," &amp; ",'Copy paste to Here'!D199,"  &amp;  ",'Copy paste to Here'!E199))),"Empty Cell")</f>
        <v xml:space="preserve">Pack of 10 pcs. of high polished 316L steel barbell posts - threading 1.6mm (14g) &amp; Length: 14mm  &amp;  </v>
      </c>
      <c r="B195" s="57" t="str">
        <f>'Copy paste to Here'!C199</f>
        <v>XBB14G</v>
      </c>
      <c r="C195" s="57" t="s">
        <v>811</v>
      </c>
      <c r="D195" s="58">
        <f>Invoice!B199</f>
        <v>2</v>
      </c>
      <c r="E195" s="59">
        <f>'Shipping Invoice'!J199*$N$1</f>
        <v>22.39</v>
      </c>
      <c r="F195" s="59">
        <f t="shared" si="9"/>
        <v>44.78</v>
      </c>
      <c r="G195" s="60">
        <f t="shared" si="7"/>
        <v>22.39</v>
      </c>
      <c r="H195" s="63">
        <f t="shared" si="8"/>
        <v>44.78</v>
      </c>
    </row>
    <row r="196" spans="1:8" s="62" customFormat="1" ht="24">
      <c r="A196" s="56" t="str">
        <f>IF((LEN('Copy paste to Here'!G200))&gt;5,((CONCATENATE('Copy paste to Here'!G200," &amp; ",'Copy paste to Here'!D200,"  &amp;  ",'Copy paste to Here'!E200))),"Empty Cell")</f>
        <v xml:space="preserve">Pack of 10 pcs. of high polished 316L steel barbell posts - threading 1.6mm (14g) &amp; Length: 16mm  &amp;  </v>
      </c>
      <c r="B196" s="57" t="str">
        <f>'Copy paste to Here'!C200</f>
        <v>XBB14G</v>
      </c>
      <c r="C196" s="57" t="s">
        <v>811</v>
      </c>
      <c r="D196" s="58">
        <f>Invoice!B200</f>
        <v>2</v>
      </c>
      <c r="E196" s="59">
        <f>'Shipping Invoice'!J200*$N$1</f>
        <v>22.39</v>
      </c>
      <c r="F196" s="59">
        <f t="shared" si="9"/>
        <v>44.78</v>
      </c>
      <c r="G196" s="60">
        <f t="shared" si="7"/>
        <v>22.39</v>
      </c>
      <c r="H196" s="63">
        <f t="shared" si="8"/>
        <v>44.78</v>
      </c>
    </row>
    <row r="197" spans="1:8" s="62" customFormat="1" ht="24">
      <c r="A197" s="56" t="str">
        <f>IF((LEN('Copy paste to Here'!G201))&gt;5,((CONCATENATE('Copy paste to Here'!G201," &amp; ",'Copy paste to Here'!D201,"  &amp;  ",'Copy paste to Here'!E201))),"Empty Cell")</f>
        <v xml:space="preserve">Pack of 10 pcs. of high polished 316L steel barbell posts - threading 1.6mm (14g) &amp; Length: 19mm  &amp;  </v>
      </c>
      <c r="B197" s="57" t="str">
        <f>'Copy paste to Here'!C201</f>
        <v>XBB14G</v>
      </c>
      <c r="C197" s="57" t="s">
        <v>811</v>
      </c>
      <c r="D197" s="58">
        <f>Invoice!B201</f>
        <v>2</v>
      </c>
      <c r="E197" s="59">
        <f>'Shipping Invoice'!J201*$N$1</f>
        <v>22.39</v>
      </c>
      <c r="F197" s="59">
        <f t="shared" si="9"/>
        <v>44.78</v>
      </c>
      <c r="G197" s="60">
        <f t="shared" si="7"/>
        <v>22.39</v>
      </c>
      <c r="H197" s="63">
        <f t="shared" si="8"/>
        <v>44.78</v>
      </c>
    </row>
    <row r="198" spans="1:8" s="62" customFormat="1" ht="24">
      <c r="A198" s="56" t="str">
        <f>IF((LEN('Copy paste to Here'!G202))&gt;5,((CONCATENATE('Copy paste to Here'!G202," &amp; ",'Copy paste to Here'!D202,"  &amp;  ",'Copy paste to Here'!E202))),"Empty Cell")</f>
        <v xml:space="preserve">Pack of 10 pcs. of high polished 316L steel barbell posts - threading 1.6mm (14g) &amp; Length: 22mm  &amp;  </v>
      </c>
      <c r="B198" s="57" t="str">
        <f>'Copy paste to Here'!C202</f>
        <v>XBB14G</v>
      </c>
      <c r="C198" s="57" t="s">
        <v>811</v>
      </c>
      <c r="D198" s="58">
        <f>Invoice!B202</f>
        <v>2</v>
      </c>
      <c r="E198" s="59">
        <f>'Shipping Invoice'!J202*$N$1</f>
        <v>22.39</v>
      </c>
      <c r="F198" s="59">
        <f t="shared" si="9"/>
        <v>44.78</v>
      </c>
      <c r="G198" s="60">
        <f t="shared" si="7"/>
        <v>22.39</v>
      </c>
      <c r="H198" s="63">
        <f t="shared" si="8"/>
        <v>44.78</v>
      </c>
    </row>
    <row r="199" spans="1:8" s="62" customFormat="1" ht="24">
      <c r="A199" s="56" t="str">
        <f>IF((LEN('Copy paste to Here'!G203))&gt;5,((CONCATENATE('Copy paste to Here'!G203," &amp; ",'Copy paste to Here'!D203,"  &amp;  ",'Copy paste to Here'!E203))),"Empty Cell")</f>
        <v xml:space="preserve">Pack of 10 pcs. of high polished 316L steel barbell posts - threading 1.6mm (14g) &amp; Length: 24mm  &amp;  </v>
      </c>
      <c r="B199" s="57" t="str">
        <f>'Copy paste to Here'!C203</f>
        <v>XBB14G</v>
      </c>
      <c r="C199" s="57" t="s">
        <v>811</v>
      </c>
      <c r="D199" s="58">
        <f>Invoice!B203</f>
        <v>2</v>
      </c>
      <c r="E199" s="59">
        <f>'Shipping Invoice'!J203*$N$1</f>
        <v>22.39</v>
      </c>
      <c r="F199" s="59">
        <f t="shared" si="9"/>
        <v>44.78</v>
      </c>
      <c r="G199" s="60">
        <f t="shared" si="7"/>
        <v>22.39</v>
      </c>
      <c r="H199" s="63">
        <f t="shared" si="8"/>
        <v>44.78</v>
      </c>
    </row>
    <row r="200" spans="1:8" s="62" customFormat="1" ht="24">
      <c r="A200" s="56" t="str">
        <f>IF((LEN('Copy paste to Here'!G204))&gt;5,((CONCATENATE('Copy paste to Here'!G204," &amp; ",'Copy paste to Here'!D204,"  &amp;  ",'Copy paste to Here'!E204))),"Empty Cell")</f>
        <v xml:space="preserve">Pack of 10 pcs. of high polished 316L steel barbell posts - threading 1.6mm (14g) &amp; Length: 25mm  &amp;  </v>
      </c>
      <c r="B200" s="57" t="str">
        <f>'Copy paste to Here'!C204</f>
        <v>XBB14G</v>
      </c>
      <c r="C200" s="57" t="s">
        <v>811</v>
      </c>
      <c r="D200" s="58">
        <f>Invoice!B204</f>
        <v>3</v>
      </c>
      <c r="E200" s="59">
        <f>'Shipping Invoice'!J204*$N$1</f>
        <v>22.39</v>
      </c>
      <c r="F200" s="59">
        <f t="shared" si="9"/>
        <v>67.17</v>
      </c>
      <c r="G200" s="60">
        <f t="shared" si="7"/>
        <v>22.39</v>
      </c>
      <c r="H200" s="63">
        <f t="shared" si="8"/>
        <v>67.17</v>
      </c>
    </row>
    <row r="201" spans="1:8" s="62" customFormat="1" ht="24">
      <c r="A201" s="56" t="str">
        <f>IF((LEN('Copy paste to Here'!G205))&gt;5,((CONCATENATE('Copy paste to Here'!G205," &amp; ",'Copy paste to Here'!D205,"  &amp;  ",'Copy paste to Here'!E205))),"Empty Cell")</f>
        <v xml:space="preserve">Pack of 10 pcs. of high polished 316L steel barbell posts - threading 1.6mm (14g) &amp; Length: 28mm  &amp;  </v>
      </c>
      <c r="B201" s="57" t="str">
        <f>'Copy paste to Here'!C205</f>
        <v>XBB14G</v>
      </c>
      <c r="C201" s="57" t="s">
        <v>857</v>
      </c>
      <c r="D201" s="58">
        <f>Invoice!B205</f>
        <v>2</v>
      </c>
      <c r="E201" s="59">
        <f>'Shipping Invoice'!J205*$N$1</f>
        <v>43.38</v>
      </c>
      <c r="F201" s="59">
        <f t="shared" si="9"/>
        <v>86.76</v>
      </c>
      <c r="G201" s="60">
        <f t="shared" si="7"/>
        <v>43.38</v>
      </c>
      <c r="H201" s="63">
        <f t="shared" si="8"/>
        <v>86.76</v>
      </c>
    </row>
    <row r="202" spans="1:8" s="62" customFormat="1" ht="24">
      <c r="A202" s="56" t="str">
        <f>IF((LEN('Copy paste to Here'!G206))&gt;5,((CONCATENATE('Copy paste to Here'!G206," &amp; ",'Copy paste to Here'!D206,"  &amp;  ",'Copy paste to Here'!E206))),"Empty Cell")</f>
        <v xml:space="preserve">Pack of 10 pcs. of high polished 316L steel barbell posts - threading 1.6mm (14g) &amp; Length: 32mm  &amp;  </v>
      </c>
      <c r="B202" s="57" t="str">
        <f>'Copy paste to Here'!C206</f>
        <v>XBB14G</v>
      </c>
      <c r="C202" s="57" t="s">
        <v>857</v>
      </c>
      <c r="D202" s="58">
        <f>Invoice!B206</f>
        <v>2</v>
      </c>
      <c r="E202" s="59">
        <f>'Shipping Invoice'!J206*$N$1</f>
        <v>43.38</v>
      </c>
      <c r="F202" s="59">
        <f t="shared" si="9"/>
        <v>86.76</v>
      </c>
      <c r="G202" s="60">
        <f t="shared" si="7"/>
        <v>43.38</v>
      </c>
      <c r="H202" s="63">
        <f t="shared" si="8"/>
        <v>86.76</v>
      </c>
    </row>
    <row r="203" spans="1:8" s="62" customFormat="1" ht="24">
      <c r="A203" s="56" t="str">
        <f>IF((LEN('Copy paste to Here'!G207))&gt;5,((CONCATENATE('Copy paste to Here'!G207," &amp; ",'Copy paste to Here'!D207,"  &amp;  ",'Copy paste to Here'!E207))),"Empty Cell")</f>
        <v xml:space="preserve">Pack of 10 pcs. of high polished 316L steel barbell posts - threading 1.6mm (14g) &amp; Length: 35mm  &amp;  </v>
      </c>
      <c r="B203" s="57" t="str">
        <f>'Copy paste to Here'!C207</f>
        <v>XBB14G</v>
      </c>
      <c r="C203" s="57" t="s">
        <v>857</v>
      </c>
      <c r="D203" s="58">
        <f>Invoice!B207</f>
        <v>2</v>
      </c>
      <c r="E203" s="59">
        <f>'Shipping Invoice'!J207*$N$1</f>
        <v>43.38</v>
      </c>
      <c r="F203" s="59">
        <f t="shared" si="9"/>
        <v>86.76</v>
      </c>
      <c r="G203" s="60">
        <f t="shared" si="7"/>
        <v>43.38</v>
      </c>
      <c r="H203" s="63">
        <f t="shared" si="8"/>
        <v>86.76</v>
      </c>
    </row>
    <row r="204" spans="1:8" s="62" customFormat="1" ht="24">
      <c r="A204" s="56" t="str">
        <f>IF((LEN('Copy paste to Here'!G208))&gt;5,((CONCATENATE('Copy paste to Here'!G208," &amp; ",'Copy paste to Here'!D208,"  &amp;  ",'Copy paste to Here'!E208))),"Empty Cell")</f>
        <v xml:space="preserve">Pack of 10 pcs. of high polished 316L steel barbell posts - threading 1.6mm (14g) &amp; Length: 38mm  &amp;  </v>
      </c>
      <c r="B204" s="57" t="str">
        <f>'Copy paste to Here'!C208</f>
        <v>XBB14G</v>
      </c>
      <c r="C204" s="57" t="s">
        <v>857</v>
      </c>
      <c r="D204" s="58">
        <f>Invoice!B208</f>
        <v>1</v>
      </c>
      <c r="E204" s="59">
        <f>'Shipping Invoice'!J208*$N$1</f>
        <v>43.38</v>
      </c>
      <c r="F204" s="59">
        <f t="shared" si="9"/>
        <v>43.38</v>
      </c>
      <c r="G204" s="60">
        <f t="shared" si="7"/>
        <v>43.38</v>
      </c>
      <c r="H204" s="63">
        <f t="shared" si="8"/>
        <v>43.38</v>
      </c>
    </row>
    <row r="205" spans="1:8" s="62" customFormat="1" ht="24">
      <c r="A205" s="56" t="str">
        <f>IF((LEN('Copy paste to Here'!G209))&gt;5,((CONCATENATE('Copy paste to Here'!G209," &amp; ",'Copy paste to Here'!D209,"  &amp;  ",'Copy paste to Here'!E209))),"Empty Cell")</f>
        <v xml:space="preserve">Pack of 10 pcs. of high polished 316L steel barbell posts - threading 1.6mm (14g) &amp; Length: 42mm  &amp;  </v>
      </c>
      <c r="B205" s="57" t="str">
        <f>'Copy paste to Here'!C209</f>
        <v>XBB14G</v>
      </c>
      <c r="C205" s="57" t="s">
        <v>858</v>
      </c>
      <c r="D205" s="58">
        <f>Invoice!B209</f>
        <v>1</v>
      </c>
      <c r="E205" s="59">
        <f>'Shipping Invoice'!J209*$N$1</f>
        <v>48.27</v>
      </c>
      <c r="F205" s="59">
        <f t="shared" si="9"/>
        <v>48.27</v>
      </c>
      <c r="G205" s="60">
        <f t="shared" si="7"/>
        <v>48.27</v>
      </c>
      <c r="H205" s="63">
        <f t="shared" si="8"/>
        <v>48.27</v>
      </c>
    </row>
    <row r="206" spans="1:8" s="62" customFormat="1" ht="24">
      <c r="A206" s="56" t="str">
        <f>IF((LEN('Copy paste to Here'!G210))&gt;5,((CONCATENATE('Copy paste to Here'!G210," &amp; ",'Copy paste to Here'!D210,"  &amp;  ",'Copy paste to Here'!E210))),"Empty Cell")</f>
        <v xml:space="preserve">Pack of 10 pcs. of high polished 316L steel barbell posts - threading 1.6mm (14g) &amp; Length: 45mm  &amp;  </v>
      </c>
      <c r="B206" s="57" t="str">
        <f>'Copy paste to Here'!C210</f>
        <v>XBB14G</v>
      </c>
      <c r="C206" s="57" t="s">
        <v>858</v>
      </c>
      <c r="D206" s="58">
        <f>Invoice!B210</f>
        <v>1</v>
      </c>
      <c r="E206" s="59">
        <f>'Shipping Invoice'!J210*$N$1</f>
        <v>48.27</v>
      </c>
      <c r="F206" s="59">
        <f t="shared" si="9"/>
        <v>48.27</v>
      </c>
      <c r="G206" s="60">
        <f t="shared" si="7"/>
        <v>48.27</v>
      </c>
      <c r="H206" s="63">
        <f t="shared" si="8"/>
        <v>48.27</v>
      </c>
    </row>
    <row r="207" spans="1:8" s="62" customFormat="1" ht="24">
      <c r="A207" s="56" t="str">
        <f>IF((LEN('Copy paste to Here'!G211))&gt;5,((CONCATENATE('Copy paste to Here'!G211," &amp; ",'Copy paste to Here'!D211,"  &amp;  ",'Copy paste to Here'!E211))),"Empty Cell")</f>
        <v xml:space="preserve">Pack of 10 pcs. of high polished 316L steel barbell posts - threading 1.6mm (14g) &amp; Length: 48mm  &amp;  </v>
      </c>
      <c r="B207" s="57" t="str">
        <f>'Copy paste to Here'!C211</f>
        <v>XBB14G</v>
      </c>
      <c r="C207" s="57" t="s">
        <v>858</v>
      </c>
      <c r="D207" s="58">
        <f>Invoice!B211</f>
        <v>1</v>
      </c>
      <c r="E207" s="59">
        <f>'Shipping Invoice'!J211*$N$1</f>
        <v>48.27</v>
      </c>
      <c r="F207" s="59">
        <f t="shared" si="9"/>
        <v>48.27</v>
      </c>
      <c r="G207" s="60">
        <f t="shared" si="7"/>
        <v>48.27</v>
      </c>
      <c r="H207" s="63">
        <f t="shared" si="8"/>
        <v>48.27</v>
      </c>
    </row>
    <row r="208" spans="1:8" s="62" customFormat="1" ht="25.5">
      <c r="A208" s="56" t="str">
        <f>IF((LEN('Copy paste to Here'!G212))&gt;5,((CONCATENATE('Copy paste to Here'!G212," &amp; ",'Copy paste to Here'!D212,"  &amp;  ",'Copy paste to Here'!E212))),"Empty Cell")</f>
        <v xml:space="preserve">Pack of 10 pcs. of high polished 316L steel barbell posts - threading 1.6mm (14g) &amp; Length: 50mm  &amp;  </v>
      </c>
      <c r="B208" s="57" t="str">
        <f>'Copy paste to Here'!C212</f>
        <v>XBB14G</v>
      </c>
      <c r="C208" s="57" t="s">
        <v>859</v>
      </c>
      <c r="D208" s="58">
        <f>Invoice!B212</f>
        <v>1</v>
      </c>
      <c r="E208" s="59">
        <f>'Shipping Invoice'!J212*$N$1</f>
        <v>57.37</v>
      </c>
      <c r="F208" s="59">
        <f t="shared" si="9"/>
        <v>57.37</v>
      </c>
      <c r="G208" s="60">
        <f t="shared" si="7"/>
        <v>57.37</v>
      </c>
      <c r="H208" s="63">
        <f t="shared" si="8"/>
        <v>57.37</v>
      </c>
    </row>
    <row r="209" spans="1:8" s="62" customFormat="1" ht="25.5">
      <c r="A209" s="56" t="str">
        <f>IF((LEN('Copy paste to Here'!G213))&gt;5,((CONCATENATE('Copy paste to Here'!G213," &amp; ",'Copy paste to Here'!D213,"  &amp;  ",'Copy paste to Here'!E213))),"Empty Cell")</f>
        <v xml:space="preserve">Pack of 10 pcs. of high polished 316L steel barbell posts - threading 1.6mm (14g) &amp; Length: 52mm  &amp;  </v>
      </c>
      <c r="B209" s="57" t="str">
        <f>'Copy paste to Here'!C213</f>
        <v>XBB14G</v>
      </c>
      <c r="C209" s="57" t="s">
        <v>859</v>
      </c>
      <c r="D209" s="58">
        <f>Invoice!B213</f>
        <v>1</v>
      </c>
      <c r="E209" s="59">
        <f>'Shipping Invoice'!J213*$N$1</f>
        <v>57.37</v>
      </c>
      <c r="F209" s="59">
        <f t="shared" si="9"/>
        <v>57.37</v>
      </c>
      <c r="G209" s="60">
        <f t="shared" si="7"/>
        <v>57.37</v>
      </c>
      <c r="H209" s="63">
        <f t="shared" si="8"/>
        <v>57.37</v>
      </c>
    </row>
    <row r="210" spans="1:8" s="62" customFormat="1" ht="24">
      <c r="A210" s="56" t="str">
        <f>IF((LEN('Copy paste to Here'!G214))&gt;5,((CONCATENATE('Copy paste to Here'!G214," &amp; ",'Copy paste to Here'!D214,"  &amp;  ",'Copy paste to Here'!E214))),"Empty Cell")</f>
        <v xml:space="preserve">Pack of 10 pcs. of high polished 316L steel barbell posts - threading 1.6mm (14g) &amp; Length: 18mm  &amp;  </v>
      </c>
      <c r="B210" s="57" t="str">
        <f>'Copy paste to Here'!C214</f>
        <v>XBB14G</v>
      </c>
      <c r="C210" s="57" t="s">
        <v>811</v>
      </c>
      <c r="D210" s="58">
        <f>Invoice!B214</f>
        <v>2</v>
      </c>
      <c r="E210" s="59">
        <f>'Shipping Invoice'!J214*$N$1</f>
        <v>22.39</v>
      </c>
      <c r="F210" s="59">
        <f t="shared" si="9"/>
        <v>44.78</v>
      </c>
      <c r="G210" s="60">
        <f t="shared" si="7"/>
        <v>22.39</v>
      </c>
      <c r="H210" s="63">
        <f t="shared" si="8"/>
        <v>44.78</v>
      </c>
    </row>
    <row r="211" spans="1:8" s="62" customFormat="1" ht="24">
      <c r="A211" s="56" t="str">
        <f>IF((LEN('Copy paste to Here'!G215))&gt;5,((CONCATENATE('Copy paste to Here'!G215," &amp; ",'Copy paste to Here'!D215,"  &amp;  ",'Copy paste to Here'!E215))),"Empty Cell")</f>
        <v xml:space="preserve">Pack of 10 pcs. of high polished 316L steel barbell posts - threading 1.6mm (14g) &amp; Length: 20mm  &amp;  </v>
      </c>
      <c r="B211" s="57" t="str">
        <f>'Copy paste to Here'!C215</f>
        <v>XBB14G</v>
      </c>
      <c r="C211" s="57" t="s">
        <v>811</v>
      </c>
      <c r="D211" s="58">
        <f>Invoice!B215</f>
        <v>2</v>
      </c>
      <c r="E211" s="59">
        <f>'Shipping Invoice'!J215*$N$1</f>
        <v>22.39</v>
      </c>
      <c r="F211" s="59">
        <f t="shared" ref="F211:F274" si="10">D211*E211</f>
        <v>44.78</v>
      </c>
      <c r="G211" s="60">
        <f t="shared" ref="G211:G274" si="11">E211*$E$14</f>
        <v>22.39</v>
      </c>
      <c r="H211" s="63">
        <f t="shared" ref="H211:H274" si="12">D211*G211</f>
        <v>44.78</v>
      </c>
    </row>
    <row r="212" spans="1:8" s="62" customFormat="1" ht="36">
      <c r="A212" s="56" t="str">
        <f>IF((LEN('Copy paste to Here'!G216))&gt;5,((CONCATENATE('Copy paste to Here'!G216," &amp; ",'Copy paste to Here'!D216,"  &amp;  ",'Copy paste to Here'!E216))),"Empty Cell")</f>
        <v xml:space="preserve">Pack of 10 pcs. of high polished 316L steel belly banana posts - threading 1.6mm (14g) - length 5/16' - 1'' (8mm - 25mm) &amp; Length: 6mm  &amp;  </v>
      </c>
      <c r="B212" s="57" t="str">
        <f>'Copy paste to Here'!C216</f>
        <v>XBN14G</v>
      </c>
      <c r="C212" s="57" t="s">
        <v>814</v>
      </c>
      <c r="D212" s="58">
        <f>Invoice!B216</f>
        <v>3</v>
      </c>
      <c r="E212" s="59">
        <f>'Shipping Invoice'!J216*$N$1</f>
        <v>22.39</v>
      </c>
      <c r="F212" s="59">
        <f t="shared" si="10"/>
        <v>67.17</v>
      </c>
      <c r="G212" s="60">
        <f t="shared" si="11"/>
        <v>22.39</v>
      </c>
      <c r="H212" s="63">
        <f t="shared" si="12"/>
        <v>67.17</v>
      </c>
    </row>
    <row r="213" spans="1:8" s="62" customFormat="1" ht="36">
      <c r="A213" s="56" t="str">
        <f>IF((LEN('Copy paste to Here'!G217))&gt;5,((CONCATENATE('Copy paste to Here'!G217," &amp; ",'Copy paste to Here'!D217,"  &amp;  ",'Copy paste to Here'!E217))),"Empty Cell")</f>
        <v xml:space="preserve">Pack of 10 pcs. of high polished 316L steel belly banana posts - threading 1.6mm (14g) - length 5/16' - 1'' (8mm - 25mm) &amp; Length: 8mm  &amp;  </v>
      </c>
      <c r="B213" s="57" t="str">
        <f>'Copy paste to Here'!C217</f>
        <v>XBN14G</v>
      </c>
      <c r="C213" s="57" t="s">
        <v>814</v>
      </c>
      <c r="D213" s="58">
        <f>Invoice!B217</f>
        <v>3</v>
      </c>
      <c r="E213" s="59">
        <f>'Shipping Invoice'!J217*$N$1</f>
        <v>22.39</v>
      </c>
      <c r="F213" s="59">
        <f t="shared" si="10"/>
        <v>67.17</v>
      </c>
      <c r="G213" s="60">
        <f t="shared" si="11"/>
        <v>22.39</v>
      </c>
      <c r="H213" s="63">
        <f t="shared" si="12"/>
        <v>67.17</v>
      </c>
    </row>
    <row r="214" spans="1:8" s="62" customFormat="1" ht="36">
      <c r="A214" s="56" t="str">
        <f>IF((LEN('Copy paste to Here'!G218))&gt;5,((CONCATENATE('Copy paste to Here'!G218," &amp; ",'Copy paste to Here'!D218,"  &amp;  ",'Copy paste to Here'!E218))),"Empty Cell")</f>
        <v xml:space="preserve">Pack of 10 pcs. of high polished 316L steel belly banana posts - threading 1.6mm (14g) - length 5/16' - 1'' (8mm - 25mm) &amp; Length: 10mm  &amp;  </v>
      </c>
      <c r="B214" s="57" t="str">
        <f>'Copy paste to Here'!C218</f>
        <v>XBN14G</v>
      </c>
      <c r="C214" s="57" t="s">
        <v>814</v>
      </c>
      <c r="D214" s="58">
        <f>Invoice!B218</f>
        <v>3</v>
      </c>
      <c r="E214" s="59">
        <f>'Shipping Invoice'!J218*$N$1</f>
        <v>22.39</v>
      </c>
      <c r="F214" s="59">
        <f t="shared" si="10"/>
        <v>67.17</v>
      </c>
      <c r="G214" s="60">
        <f t="shared" si="11"/>
        <v>22.39</v>
      </c>
      <c r="H214" s="63">
        <f t="shared" si="12"/>
        <v>67.17</v>
      </c>
    </row>
    <row r="215" spans="1:8" s="62" customFormat="1" ht="36">
      <c r="A215" s="56" t="str">
        <f>IF((LEN('Copy paste to Here'!G219))&gt;5,((CONCATENATE('Copy paste to Here'!G219," &amp; ",'Copy paste to Here'!D219,"  &amp;  ",'Copy paste to Here'!E219))),"Empty Cell")</f>
        <v xml:space="preserve">Pack of 10 pcs. of high polished 316L steel belly banana posts - threading 1.6mm (14g) - length 5/16' - 1'' (8mm - 25mm) &amp; Length: 12mm  &amp;  </v>
      </c>
      <c r="B215" s="57" t="str">
        <f>'Copy paste to Here'!C219</f>
        <v>XBN14G</v>
      </c>
      <c r="C215" s="57" t="s">
        <v>814</v>
      </c>
      <c r="D215" s="58">
        <f>Invoice!B219</f>
        <v>3</v>
      </c>
      <c r="E215" s="59">
        <f>'Shipping Invoice'!J219*$N$1</f>
        <v>22.39</v>
      </c>
      <c r="F215" s="59">
        <f t="shared" si="10"/>
        <v>67.17</v>
      </c>
      <c r="G215" s="60">
        <f t="shared" si="11"/>
        <v>22.39</v>
      </c>
      <c r="H215" s="63">
        <f t="shared" si="12"/>
        <v>67.17</v>
      </c>
    </row>
    <row r="216" spans="1:8" s="62" customFormat="1" ht="36">
      <c r="A216" s="56" t="str">
        <f>IF((LEN('Copy paste to Here'!G220))&gt;5,((CONCATENATE('Copy paste to Here'!G220," &amp; ",'Copy paste to Here'!D220,"  &amp;  ",'Copy paste to Here'!E220))),"Empty Cell")</f>
        <v xml:space="preserve">Pack of 10 pcs. of high polished 316L steel belly banana posts - threading 1.6mm (14g) - length 5/16' - 1'' (8mm - 25mm) &amp; Length: 14mm  &amp;  </v>
      </c>
      <c r="B216" s="57" t="str">
        <f>'Copy paste to Here'!C220</f>
        <v>XBN14G</v>
      </c>
      <c r="C216" s="57" t="s">
        <v>814</v>
      </c>
      <c r="D216" s="58">
        <f>Invoice!B220</f>
        <v>3</v>
      </c>
      <c r="E216" s="59">
        <f>'Shipping Invoice'!J220*$N$1</f>
        <v>22.39</v>
      </c>
      <c r="F216" s="59">
        <f t="shared" si="10"/>
        <v>67.17</v>
      </c>
      <c r="G216" s="60">
        <f t="shared" si="11"/>
        <v>22.39</v>
      </c>
      <c r="H216" s="63">
        <f t="shared" si="12"/>
        <v>67.17</v>
      </c>
    </row>
    <row r="217" spans="1:8" s="62" customFormat="1" ht="36">
      <c r="A217" s="56" t="str">
        <f>IF((LEN('Copy paste to Here'!G221))&gt;5,((CONCATENATE('Copy paste to Here'!G221," &amp; ",'Copy paste to Here'!D221,"  &amp;  ",'Copy paste to Here'!E221))),"Empty Cell")</f>
        <v xml:space="preserve">Pack of 10 pcs. of high polished 316L steel belly banana posts - threading 1.6mm (14g) - length 5/16' - 1'' (8mm - 25mm) &amp; Length: 16mm  &amp;  </v>
      </c>
      <c r="B217" s="57" t="str">
        <f>'Copy paste to Here'!C221</f>
        <v>XBN14G</v>
      </c>
      <c r="C217" s="57" t="s">
        <v>814</v>
      </c>
      <c r="D217" s="58">
        <f>Invoice!B221</f>
        <v>3</v>
      </c>
      <c r="E217" s="59">
        <f>'Shipping Invoice'!J221*$N$1</f>
        <v>22.39</v>
      </c>
      <c r="F217" s="59">
        <f t="shared" si="10"/>
        <v>67.17</v>
      </c>
      <c r="G217" s="60">
        <f t="shared" si="11"/>
        <v>22.39</v>
      </c>
      <c r="H217" s="63">
        <f t="shared" si="12"/>
        <v>67.17</v>
      </c>
    </row>
    <row r="218" spans="1:8" s="62" customFormat="1" ht="36">
      <c r="A218" s="56" t="str">
        <f>IF((LEN('Copy paste to Here'!G222))&gt;5,((CONCATENATE('Copy paste to Here'!G222," &amp; ",'Copy paste to Here'!D222,"  &amp;  ",'Copy paste to Here'!E222))),"Empty Cell")</f>
        <v xml:space="preserve">Pack of 10 pcs. of high polished 316L steel belly banana posts - threading 1.6mm (14g) - length 5/16' - 1'' (8mm - 25mm) &amp; Length: 19mm  &amp;  </v>
      </c>
      <c r="B218" s="57" t="str">
        <f>'Copy paste to Here'!C222</f>
        <v>XBN14G</v>
      </c>
      <c r="C218" s="57" t="s">
        <v>860</v>
      </c>
      <c r="D218" s="58">
        <f>Invoice!B222</f>
        <v>3</v>
      </c>
      <c r="E218" s="59">
        <f>'Shipping Invoice'!J222*$N$1</f>
        <v>65.06</v>
      </c>
      <c r="F218" s="59">
        <f t="shared" si="10"/>
        <v>195.18</v>
      </c>
      <c r="G218" s="60">
        <f t="shared" si="11"/>
        <v>65.06</v>
      </c>
      <c r="H218" s="63">
        <f t="shared" si="12"/>
        <v>195.18</v>
      </c>
    </row>
    <row r="219" spans="1:8" s="62" customFormat="1" ht="36">
      <c r="A219" s="56" t="str">
        <f>IF((LEN('Copy paste to Here'!G223))&gt;5,((CONCATENATE('Copy paste to Here'!G223," &amp; ",'Copy paste to Here'!D223,"  &amp;  ",'Copy paste to Here'!E223))),"Empty Cell")</f>
        <v xml:space="preserve">Pack of 10 pcs. of high polished 316L steel belly banana posts - threading 1.6mm (14g) - length 5/16' - 1'' (8mm - 25mm) &amp; Length: 22mm  &amp;  </v>
      </c>
      <c r="B219" s="57" t="str">
        <f>'Copy paste to Here'!C223</f>
        <v>XBN14G</v>
      </c>
      <c r="C219" s="57" t="s">
        <v>860</v>
      </c>
      <c r="D219" s="58">
        <f>Invoice!B223</f>
        <v>3</v>
      </c>
      <c r="E219" s="59">
        <f>'Shipping Invoice'!J223*$N$1</f>
        <v>65.06</v>
      </c>
      <c r="F219" s="59">
        <f t="shared" si="10"/>
        <v>195.18</v>
      </c>
      <c r="G219" s="60">
        <f t="shared" si="11"/>
        <v>65.06</v>
      </c>
      <c r="H219" s="63">
        <f t="shared" si="12"/>
        <v>195.18</v>
      </c>
    </row>
    <row r="220" spans="1:8" s="62" customFormat="1" ht="36">
      <c r="A220" s="56" t="str">
        <f>IF((LEN('Copy paste to Here'!G224))&gt;5,((CONCATENATE('Copy paste to Here'!G224," &amp; ",'Copy paste to Here'!D224,"  &amp;  ",'Copy paste to Here'!E224))),"Empty Cell")</f>
        <v xml:space="preserve">Pack of 10 pcs. of high polished 316L steel belly banana posts - threading 1.6mm (14g) - length 5/16' - 1'' (8mm - 25mm) &amp; Length: 25mm  &amp;  </v>
      </c>
      <c r="B220" s="57" t="str">
        <f>'Copy paste to Here'!C224</f>
        <v>XBN14G</v>
      </c>
      <c r="C220" s="57" t="s">
        <v>860</v>
      </c>
      <c r="D220" s="58">
        <f>Invoice!B224</f>
        <v>3</v>
      </c>
      <c r="E220" s="59">
        <f>'Shipping Invoice'!J224*$N$1</f>
        <v>65.06</v>
      </c>
      <c r="F220" s="59">
        <f t="shared" si="10"/>
        <v>195.18</v>
      </c>
      <c r="G220" s="60">
        <f t="shared" si="11"/>
        <v>65.06</v>
      </c>
      <c r="H220" s="63">
        <f t="shared" si="12"/>
        <v>195.18</v>
      </c>
    </row>
    <row r="221" spans="1:8" s="62" customFormat="1" ht="24">
      <c r="A221" s="56" t="str">
        <f>IF((LEN('Copy paste to Here'!G225))&gt;5,((CONCATENATE('Copy paste to Here'!G225," &amp; ",'Copy paste to Here'!D225,"  &amp;  ",'Copy paste to Here'!E225))),"Empty Cell")</f>
        <v xml:space="preserve">Pack of 10 pcs. of 8mm high polished titanium G23 balls - threading 1.6mm (14g) &amp;   &amp;  </v>
      </c>
      <c r="B221" s="57" t="str">
        <f>'Copy paste to Here'!C225</f>
        <v>XUBAL8</v>
      </c>
      <c r="C221" s="57" t="s">
        <v>815</v>
      </c>
      <c r="D221" s="58">
        <f>Invoice!B225</f>
        <v>2</v>
      </c>
      <c r="E221" s="59">
        <f>'Shipping Invoice'!J225*$N$1</f>
        <v>374.29</v>
      </c>
      <c r="F221" s="59">
        <f t="shared" si="10"/>
        <v>748.58</v>
      </c>
      <c r="G221" s="60">
        <f t="shared" si="11"/>
        <v>374.29</v>
      </c>
      <c r="H221" s="63">
        <f t="shared" si="12"/>
        <v>748.58</v>
      </c>
    </row>
    <row r="222" spans="1:8" s="62" customFormat="1" ht="25.5">
      <c r="A222" s="56" t="str">
        <f>IF((LEN('Copy paste to Here'!G226))&gt;5,((CONCATENATE('Copy paste to Here'!G226," &amp; ",'Copy paste to Here'!D226,"  &amp;  ",'Copy paste to Here'!E226))),"Empty Cell")</f>
        <v xml:space="preserve">Pack of 10 pcs. of high polished titanium G23 barbell bars, 14g (1.6mm)  &amp; Length: 6mm  &amp;  </v>
      </c>
      <c r="B222" s="57" t="str">
        <f>'Copy paste to Here'!C226</f>
        <v>XUBB14G</v>
      </c>
      <c r="C222" s="57" t="s">
        <v>861</v>
      </c>
      <c r="D222" s="58">
        <f>Invoice!B226</f>
        <v>1</v>
      </c>
      <c r="E222" s="59">
        <f>'Shipping Invoice'!J226*$N$1</f>
        <v>136.41999999999999</v>
      </c>
      <c r="F222" s="59">
        <f t="shared" si="10"/>
        <v>136.41999999999999</v>
      </c>
      <c r="G222" s="60">
        <f t="shared" si="11"/>
        <v>136.41999999999999</v>
      </c>
      <c r="H222" s="63">
        <f t="shared" si="12"/>
        <v>136.41999999999999</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13886.940000000011</v>
      </c>
      <c r="G1000" s="60"/>
      <c r="H1000" s="61">
        <f t="shared" ref="H1000:H1007" si="49">F1000*$E$14</f>
        <v>13886.940000000011</v>
      </c>
    </row>
    <row r="1001" spans="1:8" s="62" customFormat="1">
      <c r="A1001" s="56" t="str">
        <f>Invoice!H230</f>
        <v>Fee of Packing Items</v>
      </c>
      <c r="B1001" s="75"/>
      <c r="C1001" s="75"/>
      <c r="D1001" s="76"/>
      <c r="E1001" s="67"/>
      <c r="F1001" s="59">
        <f>Invoice!J230</f>
        <v>473.77</v>
      </c>
      <c r="G1001" s="60"/>
      <c r="H1001" s="61">
        <f t="shared" si="49"/>
        <v>473.77</v>
      </c>
    </row>
    <row r="1002" spans="1:8" s="62" customFormat="1" hidden="1" outlineLevel="1">
      <c r="A1002" s="56" t="str">
        <f>'[2]Copy paste to Here'!T3</f>
        <v>DISCOUNT</v>
      </c>
      <c r="B1002" s="75"/>
      <c r="C1002" s="75"/>
      <c r="D1002" s="76"/>
      <c r="E1002" s="67"/>
      <c r="F1002" s="59">
        <f>Invoice!J233</f>
        <v>0</v>
      </c>
      <c r="G1002" s="60"/>
      <c r="H1002" s="61">
        <f t="shared" si="49"/>
        <v>0</v>
      </c>
    </row>
    <row r="1003" spans="1:8" s="62" customFormat="1" collapsed="1">
      <c r="A1003" s="56" t="str">
        <f>'[2]Copy paste to Here'!T4</f>
        <v>Total:</v>
      </c>
      <c r="B1003" s="75"/>
      <c r="C1003" s="75"/>
      <c r="D1003" s="76"/>
      <c r="E1003" s="67"/>
      <c r="F1003" s="59">
        <f>SUM(F1000:F1002)</f>
        <v>14360.710000000012</v>
      </c>
      <c r="G1003" s="60"/>
      <c r="H1003" s="61">
        <f t="shared" si="49"/>
        <v>14360.710000000012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13886.940000000011</v>
      </c>
    </row>
    <row r="1010" spans="1:8" s="21" customFormat="1">
      <c r="A1010" s="22"/>
      <c r="E1010" s="21" t="s">
        <v>177</v>
      </c>
      <c r="H1010" s="84">
        <f>(SUMIF($A$1000:$A$1008,"Total:",$H$1000:$H$1008))</f>
        <v>14360.710000000012</v>
      </c>
    </row>
    <row r="1011" spans="1:8" s="21" customFormat="1">
      <c r="E1011" s="21" t="s">
        <v>178</v>
      </c>
      <c r="H1011" s="85">
        <f>H1013-H1012</f>
        <v>13421.22</v>
      </c>
    </row>
    <row r="1012" spans="1:8" s="21" customFormat="1">
      <c r="E1012" s="21" t="s">
        <v>179</v>
      </c>
      <c r="H1012" s="85">
        <f>ROUND((H1013*7)/107,2)</f>
        <v>939.49</v>
      </c>
    </row>
    <row r="1013" spans="1:8" s="21" customFormat="1">
      <c r="E1013" s="22" t="s">
        <v>180</v>
      </c>
      <c r="H1013" s="86">
        <f>ROUND((SUMIF($A$1000:$A$1008,"Total:",$H$1000:$H$1008)),2)</f>
        <v>14360.71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4F23-4383-4767-9E29-8A9E46AB75C5}">
  <sheetPr>
    <tabColor rgb="FF00B0F0"/>
  </sheetPr>
  <dimension ref="A1:B6"/>
  <sheetViews>
    <sheetView workbookViewId="0">
      <selection sqref="A1:B1"/>
    </sheetView>
  </sheetViews>
  <sheetFormatPr defaultRowHeight="15"/>
  <cols>
    <col min="1" max="1" width="35" customWidth="1"/>
    <col min="2" max="2" width="77.28515625" customWidth="1"/>
  </cols>
  <sheetData>
    <row r="1" spans="1:2" ht="62.25" thickBot="1">
      <c r="A1" s="182" t="s">
        <v>875</v>
      </c>
      <c r="B1" s="183"/>
    </row>
    <row r="2" spans="1:2" ht="128.25" customHeight="1">
      <c r="A2" s="156" t="s">
        <v>876</v>
      </c>
      <c r="B2" s="157" t="s">
        <v>867</v>
      </c>
    </row>
    <row r="3" spans="1:2" ht="46.5" customHeight="1">
      <c r="A3" s="158" t="s">
        <v>877</v>
      </c>
      <c r="B3" s="159">
        <v>39220</v>
      </c>
    </row>
    <row r="4" spans="1:2" ht="46.5" customHeight="1">
      <c r="A4" s="158" t="s">
        <v>195</v>
      </c>
      <c r="B4" s="159">
        <v>50589</v>
      </c>
    </row>
    <row r="5" spans="1:2" ht="46.5" customHeight="1">
      <c r="A5" s="160" t="s">
        <v>878</v>
      </c>
      <c r="B5" s="163">
        <v>45117</v>
      </c>
    </row>
    <row r="6" spans="1:2" ht="104.25" customHeight="1" thickBot="1">
      <c r="A6" s="161" t="s">
        <v>879</v>
      </c>
      <c r="B6" s="162"/>
    </row>
  </sheetData>
  <mergeCells count="1">
    <mergeCell ref="A1:B1"/>
  </mergeCells>
  <pageMargins left="0.7" right="0.7" top="0.75" bottom="0.75" header="0.3" footer="0.3"/>
  <pageSetup scale="8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5"/>
  <sheetViews>
    <sheetView workbookViewId="0">
      <selection activeCell="A5" sqref="A5"/>
    </sheetView>
  </sheetViews>
  <sheetFormatPr defaultRowHeight="15"/>
  <sheetData>
    <row r="1" spans="1:1">
      <c r="A1" s="2" t="s">
        <v>819</v>
      </c>
    </row>
    <row r="2" spans="1:1">
      <c r="A2" s="2" t="s">
        <v>820</v>
      </c>
    </row>
    <row r="3" spans="1:1">
      <c r="A3" s="2" t="s">
        <v>721</v>
      </c>
    </row>
    <row r="4" spans="1:1">
      <c r="A4" s="2" t="s">
        <v>721</v>
      </c>
    </row>
    <row r="5" spans="1:1">
      <c r="A5" s="2" t="s">
        <v>721</v>
      </c>
    </row>
    <row r="6" spans="1:1">
      <c r="A6" s="2" t="s">
        <v>721</v>
      </c>
    </row>
    <row r="7" spans="1:1">
      <c r="A7" s="2" t="s">
        <v>721</v>
      </c>
    </row>
    <row r="8" spans="1:1">
      <c r="A8" s="2" t="s">
        <v>723</v>
      </c>
    </row>
    <row r="9" spans="1:1">
      <c r="A9" s="2" t="s">
        <v>723</v>
      </c>
    </row>
    <row r="10" spans="1:1">
      <c r="A10" s="2" t="s">
        <v>723</v>
      </c>
    </row>
    <row r="11" spans="1:1">
      <c r="A11" s="2" t="s">
        <v>723</v>
      </c>
    </row>
    <row r="12" spans="1:1">
      <c r="A12" s="2" t="s">
        <v>723</v>
      </c>
    </row>
    <row r="13" spans="1:1">
      <c r="A13" s="2" t="s">
        <v>725</v>
      </c>
    </row>
    <row r="14" spans="1:1">
      <c r="A14" s="2" t="s">
        <v>725</v>
      </c>
    </row>
    <row r="15" spans="1:1">
      <c r="A15" s="2" t="s">
        <v>725</v>
      </c>
    </row>
    <row r="16" spans="1:1">
      <c r="A16" s="2" t="s">
        <v>725</v>
      </c>
    </row>
    <row r="17" spans="1:1">
      <c r="A17" s="2" t="s">
        <v>725</v>
      </c>
    </row>
    <row r="18" spans="1:1">
      <c r="A18" s="2" t="s">
        <v>725</v>
      </c>
    </row>
    <row r="19" spans="1:1">
      <c r="A19" s="2" t="s">
        <v>821</v>
      </c>
    </row>
    <row r="20" spans="1:1">
      <c r="A20" s="2" t="s">
        <v>821</v>
      </c>
    </row>
    <row r="21" spans="1:1">
      <c r="A21" s="2" t="s">
        <v>821</v>
      </c>
    </row>
    <row r="22" spans="1:1">
      <c r="A22" s="2" t="s">
        <v>822</v>
      </c>
    </row>
    <row r="23" spans="1:1">
      <c r="A23" s="2" t="s">
        <v>822</v>
      </c>
    </row>
    <row r="24" spans="1:1">
      <c r="A24" s="2" t="s">
        <v>822</v>
      </c>
    </row>
    <row r="25" spans="1:1">
      <c r="A25" s="2" t="s">
        <v>822</v>
      </c>
    </row>
    <row r="26" spans="1:1">
      <c r="A26" s="2" t="s">
        <v>823</v>
      </c>
    </row>
    <row r="27" spans="1:1">
      <c r="A27" s="2" t="s">
        <v>823</v>
      </c>
    </row>
    <row r="28" spans="1:1">
      <c r="A28" s="2" t="s">
        <v>824</v>
      </c>
    </row>
    <row r="29" spans="1:1">
      <c r="A29" s="2" t="s">
        <v>825</v>
      </c>
    </row>
    <row r="30" spans="1:1">
      <c r="A30" s="2" t="s">
        <v>825</v>
      </c>
    </row>
    <row r="31" spans="1:1">
      <c r="A31" s="2" t="s">
        <v>825</v>
      </c>
    </row>
    <row r="32" spans="1:1">
      <c r="A32" s="2" t="s">
        <v>826</v>
      </c>
    </row>
    <row r="33" spans="1:1">
      <c r="A33" s="2" t="s">
        <v>100</v>
      </c>
    </row>
    <row r="34" spans="1:1">
      <c r="A34" s="2" t="s">
        <v>100</v>
      </c>
    </row>
    <row r="35" spans="1:1">
      <c r="A35" s="2" t="s">
        <v>100</v>
      </c>
    </row>
    <row r="36" spans="1:1">
      <c r="A36" s="2" t="s">
        <v>100</v>
      </c>
    </row>
    <row r="37" spans="1:1">
      <c r="A37" s="2" t="s">
        <v>100</v>
      </c>
    </row>
    <row r="38" spans="1:1">
      <c r="A38" s="2" t="s">
        <v>100</v>
      </c>
    </row>
    <row r="39" spans="1:1">
      <c r="A39" s="2" t="s">
        <v>100</v>
      </c>
    </row>
    <row r="40" spans="1:1">
      <c r="A40" s="2" t="s">
        <v>100</v>
      </c>
    </row>
    <row r="41" spans="1:1">
      <c r="A41" s="2" t="s">
        <v>100</v>
      </c>
    </row>
    <row r="42" spans="1:1">
      <c r="A42" s="2" t="s">
        <v>100</v>
      </c>
    </row>
    <row r="43" spans="1:1">
      <c r="A43" s="2" t="s">
        <v>100</v>
      </c>
    </row>
    <row r="44" spans="1:1">
      <c r="A44" s="2" t="s">
        <v>22</v>
      </c>
    </row>
    <row r="45" spans="1:1">
      <c r="A45" s="2" t="s">
        <v>22</v>
      </c>
    </row>
    <row r="46" spans="1:1">
      <c r="A46" s="2" t="s">
        <v>22</v>
      </c>
    </row>
    <row r="47" spans="1:1">
      <c r="A47" s="2" t="s">
        <v>22</v>
      </c>
    </row>
    <row r="48" spans="1:1">
      <c r="A48" s="2" t="s">
        <v>43</v>
      </c>
    </row>
    <row r="49" spans="1:1">
      <c r="A49" s="2" t="s">
        <v>43</v>
      </c>
    </row>
    <row r="50" spans="1:1">
      <c r="A50" s="2" t="s">
        <v>43</v>
      </c>
    </row>
    <row r="51" spans="1:1">
      <c r="A51" s="2" t="s">
        <v>43</v>
      </c>
    </row>
    <row r="52" spans="1:1">
      <c r="A52" s="2" t="s">
        <v>43</v>
      </c>
    </row>
    <row r="53" spans="1:1">
      <c r="A53" s="2" t="s">
        <v>43</v>
      </c>
    </row>
    <row r="54" spans="1:1">
      <c r="A54" s="2" t="s">
        <v>43</v>
      </c>
    </row>
    <row r="55" spans="1:1">
      <c r="A55" s="2" t="s">
        <v>43</v>
      </c>
    </row>
    <row r="56" spans="1:1">
      <c r="A56" s="2" t="s">
        <v>43</v>
      </c>
    </row>
    <row r="57" spans="1:1">
      <c r="A57" s="2" t="s">
        <v>43</v>
      </c>
    </row>
    <row r="58" spans="1:1">
      <c r="A58" s="2" t="s">
        <v>827</v>
      </c>
    </row>
    <row r="59" spans="1:1">
      <c r="A59" s="2" t="s">
        <v>828</v>
      </c>
    </row>
    <row r="60" spans="1:1">
      <c r="A60" s="2" t="s">
        <v>829</v>
      </c>
    </row>
    <row r="61" spans="1:1">
      <c r="A61" s="2" t="s">
        <v>830</v>
      </c>
    </row>
    <row r="62" spans="1:1">
      <c r="A62" s="2" t="s">
        <v>744</v>
      </c>
    </row>
    <row r="63" spans="1:1">
      <c r="A63" s="2" t="s">
        <v>744</v>
      </c>
    </row>
    <row r="64" spans="1:1">
      <c r="A64" s="2" t="s">
        <v>744</v>
      </c>
    </row>
    <row r="65" spans="1:1">
      <c r="A65" s="2" t="s">
        <v>744</v>
      </c>
    </row>
    <row r="66" spans="1:1">
      <c r="A66" s="2" t="s">
        <v>744</v>
      </c>
    </row>
    <row r="67" spans="1:1">
      <c r="A67" s="2" t="s">
        <v>746</v>
      </c>
    </row>
    <row r="68" spans="1:1">
      <c r="A68" s="2" t="s">
        <v>746</v>
      </c>
    </row>
    <row r="69" spans="1:1">
      <c r="A69" s="2" t="s">
        <v>746</v>
      </c>
    </row>
    <row r="70" spans="1:1">
      <c r="A70" s="2" t="s">
        <v>746</v>
      </c>
    </row>
    <row r="71" spans="1:1">
      <c r="A71" s="2" t="s">
        <v>746</v>
      </c>
    </row>
    <row r="72" spans="1:1">
      <c r="A72" s="2" t="s">
        <v>662</v>
      </c>
    </row>
    <row r="73" spans="1:1">
      <c r="A73" s="2" t="s">
        <v>662</v>
      </c>
    </row>
    <row r="74" spans="1:1">
      <c r="A74" s="2" t="s">
        <v>662</v>
      </c>
    </row>
    <row r="75" spans="1:1">
      <c r="A75" s="2" t="s">
        <v>662</v>
      </c>
    </row>
    <row r="76" spans="1:1">
      <c r="A76" s="2" t="s">
        <v>662</v>
      </c>
    </row>
    <row r="77" spans="1:1">
      <c r="A77" s="2" t="s">
        <v>662</v>
      </c>
    </row>
    <row r="78" spans="1:1">
      <c r="A78" s="2" t="s">
        <v>662</v>
      </c>
    </row>
    <row r="79" spans="1:1">
      <c r="A79" s="2" t="s">
        <v>662</v>
      </c>
    </row>
    <row r="80" spans="1:1">
      <c r="A80" s="2" t="s">
        <v>662</v>
      </c>
    </row>
    <row r="81" spans="1:1">
      <c r="A81" s="2" t="s">
        <v>831</v>
      </c>
    </row>
    <row r="82" spans="1:1">
      <c r="A82" s="2" t="s">
        <v>751</v>
      </c>
    </row>
    <row r="83" spans="1:1">
      <c r="A83" s="2" t="s">
        <v>751</v>
      </c>
    </row>
    <row r="84" spans="1:1">
      <c r="A84" s="2" t="s">
        <v>751</v>
      </c>
    </row>
    <row r="85" spans="1:1">
      <c r="A85" s="2" t="s">
        <v>751</v>
      </c>
    </row>
    <row r="86" spans="1:1">
      <c r="A86" s="2" t="s">
        <v>751</v>
      </c>
    </row>
    <row r="87" spans="1:1">
      <c r="A87" s="2" t="s">
        <v>751</v>
      </c>
    </row>
    <row r="88" spans="1:1">
      <c r="A88" s="2" t="s">
        <v>753</v>
      </c>
    </row>
    <row r="89" spans="1:1">
      <c r="A89" s="2" t="s">
        <v>753</v>
      </c>
    </row>
    <row r="90" spans="1:1">
      <c r="A90" s="2" t="s">
        <v>753</v>
      </c>
    </row>
    <row r="91" spans="1:1">
      <c r="A91" s="2" t="s">
        <v>755</v>
      </c>
    </row>
    <row r="92" spans="1:1">
      <c r="A92" s="2" t="s">
        <v>755</v>
      </c>
    </row>
    <row r="93" spans="1:1">
      <c r="A93" s="2" t="s">
        <v>755</v>
      </c>
    </row>
    <row r="94" spans="1:1">
      <c r="A94" s="2" t="s">
        <v>755</v>
      </c>
    </row>
    <row r="95" spans="1:1">
      <c r="A95" s="2" t="s">
        <v>832</v>
      </c>
    </row>
    <row r="96" spans="1:1">
      <c r="A96" s="2" t="s">
        <v>833</v>
      </c>
    </row>
    <row r="97" spans="1:1">
      <c r="A97" s="2" t="s">
        <v>834</v>
      </c>
    </row>
    <row r="98" spans="1:1">
      <c r="A98" s="2" t="s">
        <v>835</v>
      </c>
    </row>
    <row r="99" spans="1:1">
      <c r="A99" s="2" t="s">
        <v>836</v>
      </c>
    </row>
    <row r="100" spans="1:1">
      <c r="A100" s="2" t="s">
        <v>837</v>
      </c>
    </row>
    <row r="101" spans="1:1">
      <c r="A101" s="2" t="s">
        <v>838</v>
      </c>
    </row>
    <row r="102" spans="1:1">
      <c r="A102" s="2" t="s">
        <v>839</v>
      </c>
    </row>
    <row r="103" spans="1:1">
      <c r="A103" s="2" t="s">
        <v>761</v>
      </c>
    </row>
    <row r="104" spans="1:1">
      <c r="A104" s="2" t="s">
        <v>840</v>
      </c>
    </row>
    <row r="105" spans="1:1">
      <c r="A105" s="2" t="s">
        <v>840</v>
      </c>
    </row>
    <row r="106" spans="1:1">
      <c r="A106" s="2" t="s">
        <v>841</v>
      </c>
    </row>
    <row r="107" spans="1:1">
      <c r="A107" s="2" t="s">
        <v>841</v>
      </c>
    </row>
    <row r="108" spans="1:1">
      <c r="A108" s="2" t="s">
        <v>842</v>
      </c>
    </row>
    <row r="109" spans="1:1">
      <c r="A109" s="2" t="s">
        <v>843</v>
      </c>
    </row>
    <row r="110" spans="1:1">
      <c r="A110" s="2" t="s">
        <v>772</v>
      </c>
    </row>
    <row r="111" spans="1:1">
      <c r="A111" s="2" t="s">
        <v>772</v>
      </c>
    </row>
    <row r="112" spans="1:1">
      <c r="A112" s="2" t="s">
        <v>772</v>
      </c>
    </row>
    <row r="113" spans="1:1">
      <c r="A113" s="2" t="s">
        <v>772</v>
      </c>
    </row>
    <row r="114" spans="1:1">
      <c r="A114" s="2" t="s">
        <v>772</v>
      </c>
    </row>
    <row r="115" spans="1:1">
      <c r="A115" s="2" t="s">
        <v>844</v>
      </c>
    </row>
    <row r="116" spans="1:1">
      <c r="A116" s="2" t="s">
        <v>845</v>
      </c>
    </row>
    <row r="117" spans="1:1">
      <c r="A117" s="2" t="s">
        <v>846</v>
      </c>
    </row>
    <row r="118" spans="1:1">
      <c r="A118" s="2" t="s">
        <v>847</v>
      </c>
    </row>
    <row r="119" spans="1:1">
      <c r="A119" s="2" t="s">
        <v>848</v>
      </c>
    </row>
    <row r="120" spans="1:1">
      <c r="A120" s="2" t="s">
        <v>849</v>
      </c>
    </row>
    <row r="121" spans="1:1">
      <c r="A121" s="2" t="s">
        <v>850</v>
      </c>
    </row>
    <row r="122" spans="1:1">
      <c r="A122" s="2" t="s">
        <v>851</v>
      </c>
    </row>
    <row r="123" spans="1:1">
      <c r="A123" s="2" t="s">
        <v>852</v>
      </c>
    </row>
    <row r="124" spans="1:1">
      <c r="A124" s="2" t="s">
        <v>853</v>
      </c>
    </row>
    <row r="125" spans="1:1">
      <c r="A125" s="2" t="s">
        <v>854</v>
      </c>
    </row>
    <row r="126" spans="1:1">
      <c r="A126" s="2" t="s">
        <v>855</v>
      </c>
    </row>
    <row r="127" spans="1:1">
      <c r="A127" s="2" t="s">
        <v>786</v>
      </c>
    </row>
    <row r="128" spans="1:1">
      <c r="A128" s="2" t="s">
        <v>786</v>
      </c>
    </row>
    <row r="129" spans="1:1">
      <c r="A129" s="2" t="s">
        <v>786</v>
      </c>
    </row>
    <row r="130" spans="1:1">
      <c r="A130" s="2" t="s">
        <v>116</v>
      </c>
    </row>
    <row r="131" spans="1:1">
      <c r="A131" s="2" t="s">
        <v>125</v>
      </c>
    </row>
    <row r="132" spans="1:1">
      <c r="A132" s="2" t="s">
        <v>125</v>
      </c>
    </row>
    <row r="133" spans="1:1">
      <c r="A133" s="2" t="s">
        <v>125</v>
      </c>
    </row>
    <row r="134" spans="1:1">
      <c r="A134" s="2" t="s">
        <v>125</v>
      </c>
    </row>
    <row r="135" spans="1:1">
      <c r="A135" s="2" t="s">
        <v>125</v>
      </c>
    </row>
    <row r="136" spans="1:1">
      <c r="A136" s="2" t="s">
        <v>790</v>
      </c>
    </row>
    <row r="137" spans="1:1">
      <c r="A137" s="2" t="s">
        <v>790</v>
      </c>
    </row>
    <row r="138" spans="1:1">
      <c r="A138" s="2" t="s">
        <v>790</v>
      </c>
    </row>
    <row r="139" spans="1:1">
      <c r="A139" s="2" t="s">
        <v>790</v>
      </c>
    </row>
    <row r="140" spans="1:1">
      <c r="A140" s="2" t="s">
        <v>790</v>
      </c>
    </row>
    <row r="141" spans="1:1">
      <c r="A141" s="2" t="s">
        <v>790</v>
      </c>
    </row>
    <row r="142" spans="1:1">
      <c r="A142" s="2" t="s">
        <v>98</v>
      </c>
    </row>
    <row r="143" spans="1:1">
      <c r="A143" s="2" t="s">
        <v>98</v>
      </c>
    </row>
    <row r="144" spans="1:1">
      <c r="A144" s="2" t="s">
        <v>564</v>
      </c>
    </row>
    <row r="145" spans="1:1">
      <c r="A145" s="2" t="s">
        <v>564</v>
      </c>
    </row>
    <row r="146" spans="1:1">
      <c r="A146" s="2" t="s">
        <v>564</v>
      </c>
    </row>
    <row r="147" spans="1:1">
      <c r="A147" s="2" t="s">
        <v>564</v>
      </c>
    </row>
    <row r="148" spans="1:1">
      <c r="A148" s="2" t="s">
        <v>564</v>
      </c>
    </row>
    <row r="149" spans="1:1">
      <c r="A149" s="2" t="s">
        <v>793</v>
      </c>
    </row>
    <row r="150" spans="1:1">
      <c r="A150" s="2" t="s">
        <v>793</v>
      </c>
    </row>
    <row r="151" spans="1:1">
      <c r="A151" s="2" t="s">
        <v>793</v>
      </c>
    </row>
    <row r="152" spans="1:1">
      <c r="A152" s="2" t="s">
        <v>793</v>
      </c>
    </row>
    <row r="153" spans="1:1">
      <c r="A153" s="2" t="s">
        <v>793</v>
      </c>
    </row>
    <row r="154" spans="1:1">
      <c r="A154" s="2" t="s">
        <v>793</v>
      </c>
    </row>
    <row r="155" spans="1:1">
      <c r="A155" s="2" t="s">
        <v>793</v>
      </c>
    </row>
    <row r="156" spans="1:1">
      <c r="A156" s="2" t="s">
        <v>795</v>
      </c>
    </row>
    <row r="157" spans="1:1">
      <c r="A157" s="2" t="s">
        <v>797</v>
      </c>
    </row>
    <row r="158" spans="1:1">
      <c r="A158" s="2" t="s">
        <v>797</v>
      </c>
    </row>
    <row r="159" spans="1:1">
      <c r="A159" s="2" t="s">
        <v>797</v>
      </c>
    </row>
    <row r="160" spans="1:1">
      <c r="A160" s="2" t="s">
        <v>797</v>
      </c>
    </row>
    <row r="161" spans="1:1">
      <c r="A161" s="2" t="s">
        <v>799</v>
      </c>
    </row>
    <row r="162" spans="1:1">
      <c r="A162" s="2" t="s">
        <v>709</v>
      </c>
    </row>
    <row r="163" spans="1:1">
      <c r="A163" s="2" t="s">
        <v>801</v>
      </c>
    </row>
    <row r="164" spans="1:1">
      <c r="A164" s="2" t="s">
        <v>803</v>
      </c>
    </row>
    <row r="165" spans="1:1">
      <c r="A165" s="2" t="s">
        <v>803</v>
      </c>
    </row>
    <row r="166" spans="1:1">
      <c r="A166" s="2" t="s">
        <v>803</v>
      </c>
    </row>
    <row r="167" spans="1:1">
      <c r="A167" s="2" t="s">
        <v>803</v>
      </c>
    </row>
    <row r="168" spans="1:1">
      <c r="A168" s="2" t="s">
        <v>805</v>
      </c>
    </row>
    <row r="169" spans="1:1">
      <c r="A169" s="2" t="s">
        <v>807</v>
      </c>
    </row>
    <row r="170" spans="1:1">
      <c r="A170" s="2" t="s">
        <v>807</v>
      </c>
    </row>
    <row r="171" spans="1:1">
      <c r="A171" s="2" t="s">
        <v>807</v>
      </c>
    </row>
    <row r="172" spans="1:1">
      <c r="A172" s="2" t="s">
        <v>809</v>
      </c>
    </row>
    <row r="173" spans="1:1">
      <c r="A173" s="2" t="s">
        <v>856</v>
      </c>
    </row>
    <row r="174" spans="1:1">
      <c r="A174" s="2" t="s">
        <v>856</v>
      </c>
    </row>
    <row r="175" spans="1:1">
      <c r="A175" s="2" t="s">
        <v>856</v>
      </c>
    </row>
    <row r="176" spans="1:1">
      <c r="A176" s="2" t="s">
        <v>856</v>
      </c>
    </row>
    <row r="177" spans="1:1">
      <c r="A177" s="2" t="s">
        <v>856</v>
      </c>
    </row>
    <row r="178" spans="1:1">
      <c r="A178" s="2" t="s">
        <v>811</v>
      </c>
    </row>
    <row r="179" spans="1:1">
      <c r="A179" s="2" t="s">
        <v>811</v>
      </c>
    </row>
    <row r="180" spans="1:1">
      <c r="A180" s="2" t="s">
        <v>811</v>
      </c>
    </row>
    <row r="181" spans="1:1">
      <c r="A181" s="2" t="s">
        <v>811</v>
      </c>
    </row>
    <row r="182" spans="1:1">
      <c r="A182" s="2" t="s">
        <v>811</v>
      </c>
    </row>
    <row r="183" spans="1:1">
      <c r="A183" s="2" t="s">
        <v>811</v>
      </c>
    </row>
    <row r="184" spans="1:1">
      <c r="A184" s="2" t="s">
        <v>857</v>
      </c>
    </row>
    <row r="185" spans="1:1">
      <c r="A185" s="2" t="s">
        <v>857</v>
      </c>
    </row>
    <row r="186" spans="1:1">
      <c r="A186" s="2" t="s">
        <v>857</v>
      </c>
    </row>
    <row r="187" spans="1:1">
      <c r="A187" s="2" t="s">
        <v>857</v>
      </c>
    </row>
    <row r="188" spans="1:1">
      <c r="A188" s="2" t="s">
        <v>858</v>
      </c>
    </row>
    <row r="189" spans="1:1">
      <c r="A189" s="2" t="s">
        <v>858</v>
      </c>
    </row>
    <row r="190" spans="1:1">
      <c r="A190" s="2" t="s">
        <v>858</v>
      </c>
    </row>
    <row r="191" spans="1:1">
      <c r="A191" s="2" t="s">
        <v>859</v>
      </c>
    </row>
    <row r="192" spans="1:1">
      <c r="A192" s="2" t="s">
        <v>859</v>
      </c>
    </row>
    <row r="193" spans="1:1">
      <c r="A193" s="2" t="s">
        <v>811</v>
      </c>
    </row>
    <row r="194" spans="1:1">
      <c r="A194" s="2" t="s">
        <v>811</v>
      </c>
    </row>
    <row r="195" spans="1:1">
      <c r="A195" s="2" t="s">
        <v>814</v>
      </c>
    </row>
    <row r="196" spans="1:1">
      <c r="A196" s="2" t="s">
        <v>814</v>
      </c>
    </row>
    <row r="197" spans="1:1">
      <c r="A197" s="2" t="s">
        <v>814</v>
      </c>
    </row>
    <row r="198" spans="1:1">
      <c r="A198" s="2" t="s">
        <v>814</v>
      </c>
    </row>
    <row r="199" spans="1:1">
      <c r="A199" s="2" t="s">
        <v>814</v>
      </c>
    </row>
    <row r="200" spans="1:1">
      <c r="A200" s="2" t="s">
        <v>814</v>
      </c>
    </row>
    <row r="201" spans="1:1">
      <c r="A201" s="2" t="s">
        <v>860</v>
      </c>
    </row>
    <row r="202" spans="1:1">
      <c r="A202" s="2" t="s">
        <v>860</v>
      </c>
    </row>
    <row r="203" spans="1:1">
      <c r="A203" s="2" t="s">
        <v>860</v>
      </c>
    </row>
    <row r="204" spans="1:1">
      <c r="A204" s="2" t="s">
        <v>815</v>
      </c>
    </row>
    <row r="205" spans="1:1">
      <c r="A205" s="2" t="s">
        <v>861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Invoice</vt:lpstr>
      <vt:lpstr>Copy paste to Here</vt:lpstr>
      <vt:lpstr>Shipping Invoice</vt:lpstr>
      <vt:lpstr>Tax Invoice</vt:lpstr>
      <vt:lpstr>Pick Up</vt:lpstr>
      <vt:lpstr>Old Code</vt:lpstr>
      <vt:lpstr>Just data</vt:lpstr>
      <vt:lpstr>Just data 2</vt:lpstr>
      <vt:lpstr>Just Data 3</vt:lpstr>
      <vt:lpstr>Invoice!Print_Area</vt:lpstr>
      <vt:lpstr>'Pick Up'!Print_Area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2023-07-11T09:55:40Z</cp:lastPrinted>
  <dcterms:created xsi:type="dcterms:W3CDTF">2009-06-02T18:56:54Z</dcterms:created>
  <dcterms:modified xsi:type="dcterms:W3CDTF">2023-09-04T08:39:10Z</dcterms:modified>
</cp:coreProperties>
</file>