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4D29387-8156-41E4-9477-69AFCC2D90C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Invoice!$A$1:$K$209</definedName>
    <definedName name="_xlnm.Print_Area" localSheetId="3">'Shipping Invoice'!$A$1:$L$202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8" i="2" l="1"/>
  <c r="K197" i="7"/>
  <c r="B197" i="7"/>
  <c r="J197" i="2"/>
  <c r="J194" i="2"/>
  <c r="J195" i="2"/>
  <c r="J196" i="2"/>
  <c r="E188" i="6" l="1"/>
  <c r="E182" i="6"/>
  <c r="E176" i="6"/>
  <c r="E170" i="6"/>
  <c r="E164" i="6"/>
  <c r="E158" i="6"/>
  <c r="E152" i="6"/>
  <c r="E146" i="6"/>
  <c r="E140" i="6"/>
  <c r="E134" i="6"/>
  <c r="E128" i="6"/>
  <c r="E122" i="6"/>
  <c r="E116" i="6"/>
  <c r="E110" i="6"/>
  <c r="E104" i="6"/>
  <c r="E98" i="6"/>
  <c r="E92" i="6"/>
  <c r="E86" i="6"/>
  <c r="E80" i="6"/>
  <c r="E74" i="6"/>
  <c r="E68" i="6"/>
  <c r="E62" i="6"/>
  <c r="E56" i="6"/>
  <c r="E50" i="6"/>
  <c r="E44" i="6"/>
  <c r="E38" i="6"/>
  <c r="E32" i="6"/>
  <c r="E26" i="6"/>
  <c r="E20" i="6"/>
  <c r="K14" i="7"/>
  <c r="K17" i="7"/>
  <c r="K10" i="7"/>
  <c r="N1" i="7"/>
  <c r="N1" i="6"/>
  <c r="E187" i="6" s="1"/>
  <c r="F1002" i="6"/>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123" i="7" l="1"/>
  <c r="I194" i="7"/>
  <c r="K194" i="7" s="1"/>
  <c r="I195" i="7"/>
  <c r="K195" i="7" s="1"/>
  <c r="I196" i="7"/>
  <c r="K196" i="7" s="1"/>
  <c r="I87" i="7"/>
  <c r="K87" i="7" s="1"/>
  <c r="J198" i="2"/>
  <c r="I190" i="7"/>
  <c r="K190" i="7" s="1"/>
  <c r="I184" i="7"/>
  <c r="K184" i="7" s="1"/>
  <c r="I178" i="7"/>
  <c r="I173" i="7"/>
  <c r="I167" i="7"/>
  <c r="K167" i="7" s="1"/>
  <c r="I161" i="7"/>
  <c r="K161" i="7" s="1"/>
  <c r="I156" i="7"/>
  <c r="K156" i="7" s="1"/>
  <c r="I150" i="7"/>
  <c r="K150" i="7" s="1"/>
  <c r="I144" i="7"/>
  <c r="I138" i="7"/>
  <c r="K138" i="7" s="1"/>
  <c r="I132" i="7"/>
  <c r="K132" i="7" s="1"/>
  <c r="I126" i="7"/>
  <c r="K126" i="7" s="1"/>
  <c r="I120" i="7"/>
  <c r="I114" i="7"/>
  <c r="K114" i="7" s="1"/>
  <c r="I108" i="7"/>
  <c r="I102" i="7"/>
  <c r="K102" i="7" s="1"/>
  <c r="I96" i="7"/>
  <c r="K96" i="7" s="1"/>
  <c r="I90" i="7"/>
  <c r="K90" i="7" s="1"/>
  <c r="I84" i="7"/>
  <c r="K84" i="7" s="1"/>
  <c r="I78" i="7"/>
  <c r="K78" i="7" s="1"/>
  <c r="I72" i="7"/>
  <c r="I66" i="7"/>
  <c r="K66" i="7" s="1"/>
  <c r="I60" i="7"/>
  <c r="K60" i="7" s="1"/>
  <c r="I54" i="7"/>
  <c r="K54" i="7" s="1"/>
  <c r="I48" i="7"/>
  <c r="I42" i="7"/>
  <c r="K42" i="7" s="1"/>
  <c r="I36" i="7"/>
  <c r="I30" i="7"/>
  <c r="K30" i="7" s="1"/>
  <c r="I24" i="7"/>
  <c r="K24" i="7" s="1"/>
  <c r="I189" i="7"/>
  <c r="K189" i="7" s="1"/>
  <c r="I183" i="7"/>
  <c r="K183" i="7" s="1"/>
  <c r="I177" i="7"/>
  <c r="K177" i="7" s="1"/>
  <c r="I172" i="7"/>
  <c r="I166" i="7"/>
  <c r="K166" i="7" s="1"/>
  <c r="I160" i="7"/>
  <c r="K160" i="7" s="1"/>
  <c r="I155" i="7"/>
  <c r="K155" i="7" s="1"/>
  <c r="I149" i="7"/>
  <c r="K149" i="7" s="1"/>
  <c r="I143" i="7"/>
  <c r="K143" i="7" s="1"/>
  <c r="I137" i="7"/>
  <c r="I131" i="7"/>
  <c r="K131" i="7" s="1"/>
  <c r="I125" i="7"/>
  <c r="K125" i="7" s="1"/>
  <c r="I119" i="7"/>
  <c r="K119" i="7" s="1"/>
  <c r="I113" i="7"/>
  <c r="K113" i="7" s="1"/>
  <c r="I107" i="7"/>
  <c r="I101" i="7"/>
  <c r="I95" i="7"/>
  <c r="K95" i="7" s="1"/>
  <c r="I89" i="7"/>
  <c r="K89" i="7" s="1"/>
  <c r="I83" i="7"/>
  <c r="K83" i="7" s="1"/>
  <c r="I77" i="7"/>
  <c r="K77" i="7" s="1"/>
  <c r="I71" i="7"/>
  <c r="K71" i="7" s="1"/>
  <c r="I65" i="7"/>
  <c r="I59" i="7"/>
  <c r="K59" i="7" s="1"/>
  <c r="I53" i="7"/>
  <c r="K53" i="7" s="1"/>
  <c r="I47" i="7"/>
  <c r="K47" i="7" s="1"/>
  <c r="I41" i="7"/>
  <c r="I35" i="7"/>
  <c r="K35" i="7" s="1"/>
  <c r="I29" i="7"/>
  <c r="I23" i="7"/>
  <c r="K23" i="7" s="1"/>
  <c r="I188" i="7"/>
  <c r="K188" i="7" s="1"/>
  <c r="I182" i="7"/>
  <c r="K182" i="7" s="1"/>
  <c r="I176" i="7"/>
  <c r="I171" i="7"/>
  <c r="K171" i="7" s="1"/>
  <c r="I165" i="7"/>
  <c r="I159" i="7"/>
  <c r="K159" i="7" s="1"/>
  <c r="I154" i="7"/>
  <c r="K154" i="7" s="1"/>
  <c r="I148" i="7"/>
  <c r="K148" i="7" s="1"/>
  <c r="I142" i="7"/>
  <c r="K142" i="7" s="1"/>
  <c r="I136" i="7"/>
  <c r="K136" i="7" s="1"/>
  <c r="I130" i="7"/>
  <c r="K130" i="7" s="1"/>
  <c r="I124" i="7"/>
  <c r="K124" i="7" s="1"/>
  <c r="I118" i="7"/>
  <c r="K118" i="7" s="1"/>
  <c r="I112" i="7"/>
  <c r="K112" i="7" s="1"/>
  <c r="I106" i="7"/>
  <c r="K106" i="7" s="1"/>
  <c r="I100" i="7"/>
  <c r="K100" i="7" s="1"/>
  <c r="I94" i="7"/>
  <c r="I88" i="7"/>
  <c r="K88" i="7" s="1"/>
  <c r="I82" i="7"/>
  <c r="K82" i="7" s="1"/>
  <c r="I76" i="7"/>
  <c r="K76" i="7" s="1"/>
  <c r="I70" i="7"/>
  <c r="K70" i="7" s="1"/>
  <c r="I64" i="7"/>
  <c r="K64" i="7" s="1"/>
  <c r="I58" i="7"/>
  <c r="I52" i="7"/>
  <c r="K52" i="7" s="1"/>
  <c r="I46" i="7"/>
  <c r="K46" i="7" s="1"/>
  <c r="I40" i="7"/>
  <c r="K40" i="7" s="1"/>
  <c r="I34" i="7"/>
  <c r="I28" i="7"/>
  <c r="K28" i="7" s="1"/>
  <c r="I22" i="7"/>
  <c r="I192" i="7"/>
  <c r="K192" i="7" s="1"/>
  <c r="I186" i="7"/>
  <c r="K186" i="7" s="1"/>
  <c r="I180" i="7"/>
  <c r="K180" i="7" s="1"/>
  <c r="I169" i="7"/>
  <c r="K169" i="7" s="1"/>
  <c r="I163" i="7"/>
  <c r="K163" i="7" s="1"/>
  <c r="I157" i="7"/>
  <c r="I152" i="7"/>
  <c r="K152" i="7" s="1"/>
  <c r="I146" i="7"/>
  <c r="K146" i="7" s="1"/>
  <c r="I140" i="7"/>
  <c r="K140" i="7" s="1"/>
  <c r="I134" i="7"/>
  <c r="I128" i="7"/>
  <c r="K128" i="7" s="1"/>
  <c r="I122" i="7"/>
  <c r="I116" i="7"/>
  <c r="I110" i="7"/>
  <c r="K110" i="7" s="1"/>
  <c r="I104" i="7"/>
  <c r="K104" i="7" s="1"/>
  <c r="I98" i="7"/>
  <c r="K98" i="7" s="1"/>
  <c r="I92" i="7"/>
  <c r="I86" i="7"/>
  <c r="I80" i="7"/>
  <c r="K80" i="7" s="1"/>
  <c r="I74" i="7"/>
  <c r="K74" i="7" s="1"/>
  <c r="I68" i="7"/>
  <c r="K68" i="7" s="1"/>
  <c r="I62" i="7"/>
  <c r="K62" i="7" s="1"/>
  <c r="I56" i="7"/>
  <c r="K56" i="7" s="1"/>
  <c r="I50" i="7"/>
  <c r="I44" i="7"/>
  <c r="K44" i="7" s="1"/>
  <c r="I38" i="7"/>
  <c r="K38" i="7" s="1"/>
  <c r="I32" i="7"/>
  <c r="K32" i="7" s="1"/>
  <c r="I26" i="7"/>
  <c r="K26" i="7" s="1"/>
  <c r="I191" i="7"/>
  <c r="K191" i="7" s="1"/>
  <c r="I185" i="7"/>
  <c r="I179" i="7"/>
  <c r="K179" i="7" s="1"/>
  <c r="I174" i="7"/>
  <c r="K174" i="7" s="1"/>
  <c r="I168" i="7"/>
  <c r="K168" i="7" s="1"/>
  <c r="I162" i="7"/>
  <c r="K162" i="7" s="1"/>
  <c r="I151" i="7"/>
  <c r="K151" i="7" s="1"/>
  <c r="I145" i="7"/>
  <c r="I139" i="7"/>
  <c r="K139" i="7" s="1"/>
  <c r="I133" i="7"/>
  <c r="K133" i="7" s="1"/>
  <c r="I127" i="7"/>
  <c r="K127" i="7" s="1"/>
  <c r="I121" i="7"/>
  <c r="K121" i="7" s="1"/>
  <c r="I115" i="7"/>
  <c r="K115" i="7" s="1"/>
  <c r="I109" i="7"/>
  <c r="I103" i="7"/>
  <c r="K103" i="7" s="1"/>
  <c r="I97" i="7"/>
  <c r="K97" i="7" s="1"/>
  <c r="I91" i="7"/>
  <c r="K91" i="7" s="1"/>
  <c r="I85" i="7"/>
  <c r="K85" i="7" s="1"/>
  <c r="I79" i="7"/>
  <c r="I73" i="7"/>
  <c r="I67" i="7"/>
  <c r="K67" i="7" s="1"/>
  <c r="I61" i="7"/>
  <c r="K61" i="7" s="1"/>
  <c r="I55" i="7"/>
  <c r="K55" i="7" s="1"/>
  <c r="I49" i="7"/>
  <c r="K49" i="7" s="1"/>
  <c r="I43" i="7"/>
  <c r="K43" i="7" s="1"/>
  <c r="I37" i="7"/>
  <c r="K37" i="7" s="1"/>
  <c r="I31" i="7"/>
  <c r="K31" i="7" s="1"/>
  <c r="I158" i="7"/>
  <c r="K158" i="7" s="1"/>
  <c r="K29" i="7"/>
  <c r="K41" i="7"/>
  <c r="K65" i="7"/>
  <c r="I57" i="7"/>
  <c r="K57" i="7" s="1"/>
  <c r="I93" i="7"/>
  <c r="K93" i="7" s="1"/>
  <c r="I164" i="7"/>
  <c r="K164" i="7" s="1"/>
  <c r="K48" i="7"/>
  <c r="K72" i="7"/>
  <c r="K108" i="7"/>
  <c r="K120" i="7"/>
  <c r="I27" i="7"/>
  <c r="K27" i="7" s="1"/>
  <c r="I63" i="7"/>
  <c r="K63" i="7" s="1"/>
  <c r="I99" i="7"/>
  <c r="K99" i="7" s="1"/>
  <c r="I135" i="7"/>
  <c r="K135" i="7" s="1"/>
  <c r="K73" i="7"/>
  <c r="K79" i="7"/>
  <c r="K109" i="7"/>
  <c r="I33" i="7"/>
  <c r="K33" i="7" s="1"/>
  <c r="I69" i="7"/>
  <c r="K69" i="7" s="1"/>
  <c r="I105" i="7"/>
  <c r="K105" i="7" s="1"/>
  <c r="I141" i="7"/>
  <c r="I175" i="7"/>
  <c r="K175" i="7" s="1"/>
  <c r="K50" i="7"/>
  <c r="K86" i="7"/>
  <c r="K92" i="7"/>
  <c r="K116" i="7"/>
  <c r="K122" i="7"/>
  <c r="K134" i="7"/>
  <c r="K176" i="7"/>
  <c r="I39" i="7"/>
  <c r="K39" i="7" s="1"/>
  <c r="I75" i="7"/>
  <c r="K75" i="7" s="1"/>
  <c r="I111" i="7"/>
  <c r="K111" i="7" s="1"/>
  <c r="I147" i="7"/>
  <c r="K147" i="7" s="1"/>
  <c r="I181" i="7"/>
  <c r="K181" i="7" s="1"/>
  <c r="I45" i="7"/>
  <c r="K45" i="7" s="1"/>
  <c r="I81" i="7"/>
  <c r="K81" i="7" s="1"/>
  <c r="I117" i="7"/>
  <c r="K117" i="7" s="1"/>
  <c r="I153" i="7"/>
  <c r="I187" i="7"/>
  <c r="K187" i="7" s="1"/>
  <c r="K34" i="7"/>
  <c r="K94" i="7"/>
  <c r="K172" i="7"/>
  <c r="K58" i="7"/>
  <c r="K178" i="7"/>
  <c r="I51" i="7"/>
  <c r="K51" i="7" s="1"/>
  <c r="I25" i="7"/>
  <c r="K25" i="7" s="1"/>
  <c r="I129" i="7"/>
  <c r="K129" i="7" s="1"/>
  <c r="K36" i="7"/>
  <c r="I170" i="7"/>
  <c r="K170" i="7" s="1"/>
  <c r="K123" i="7"/>
  <c r="K141" i="7"/>
  <c r="K153" i="7"/>
  <c r="K165" i="7"/>
  <c r="K101" i="7"/>
  <c r="K107" i="7"/>
  <c r="K137" i="7"/>
  <c r="K173" i="7"/>
  <c r="K185" i="7"/>
  <c r="K144" i="7"/>
  <c r="K145" i="7"/>
  <c r="K157" i="7"/>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J201" i="2"/>
  <c r="K22" i="7"/>
  <c r="A1007" i="6"/>
  <c r="A1006" i="6"/>
  <c r="A1005" i="6"/>
  <c r="F1004" i="6"/>
  <c r="A1004" i="6"/>
  <c r="A1003" i="6"/>
  <c r="A1002" i="6"/>
  <c r="A1001" i="6"/>
  <c r="F1001" i="6" l="1"/>
  <c r="K198" i="7"/>
  <c r="M11" i="6"/>
  <c r="I205" i="2" s="1"/>
  <c r="K201"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04" i="2" s="1"/>
  <c r="I206" i="2" l="1"/>
  <c r="I209" i="2"/>
  <c r="I20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<sst xmlns="http://schemas.openxmlformats.org/spreadsheetml/2006/main" count="4375" uniqueCount="981">
  <si>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</si>
  <si>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</si>
  <si>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</si>
  <si>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</si>
  <si>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</si>
  <si>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</si>
  <si>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</si>
  <si>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</si>
  <si>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</si>
  <si>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</si>
  <si>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</si>
  <si>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</si>
  <si>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</si>
  <si>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</si>
  <si>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</si>
  <si>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</si>
  <si>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</si>
  <si>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</si>
  <si>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</si>
  <si>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</si>
  <si>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</si>
  <si>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</si>
  <si>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</si>
  <si>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</si>
  <si>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</si>
  <si>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</si>
  <si>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</si>
  <si>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</si>
  <si>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</si>
  <si>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</si>
  <si>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</si>
  <si>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</si>
  <si>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</si>
  <si>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</si>
  <si>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</si>
  <si>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</si>
  <si>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</si>
  <si>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</si>
  <si>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</si>
  <si>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</si>
  <si>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</si>
  <si>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</si>
  <si>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</si>
  <si>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</si>
  <si>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</si>
  <si>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</si>
  <si>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</si>
  <si>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</si>
  <si>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</si>
  <si>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</si>
  <si>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</si>
  <si>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</si>
  <si>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</si>
  <si>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</si>
  <si>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</si>
  <si>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</si>
  <si>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</si>
  <si>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</si>
  <si>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</si>
  <si>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</si>
  <si>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</si>
  <si>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</si>
  <si>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</si>
  <si>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</si>
  <si>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</si>
  <si>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</si>
  <si>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</si>
  <si>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</si>
  <si>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</si>
  <si>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</si>
  <si>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</si>
  <si>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</si>
  <si>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</si>
  <si>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</si>
  <si>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</si>
  <si>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</si>
  <si>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</si>
  <si>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</si>
  <si>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</si>
  <si>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</si>
  <si>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</si>
  <si>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</si>
  <si>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</si>
  <si>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</si>
  <si>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</si>
  <si>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</si>
  <si>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</si>
  <si>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</si>
  <si>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</si>
  <si>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</si>
  <si>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</si>
  <si>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</si>
  <si>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</si>
  <si>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</si>
  <si>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</si>
  <si>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</si>
  <si>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</si>
  <si>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</si>
  <si>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</si>
  <si>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</si>
  <si>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</si>
  <si>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</si>
  <si>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</si>
  <si>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</si>
  <si>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</si>
  <si>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</si>
  <si>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</si>
  <si>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</si>
  <si>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</si>
  <si>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</si>
  <si>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</si>
  <si>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</si>
  <si>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</si>
  <si>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</si>
  <si>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</si>
  <si>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</si>
  <si>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</si>
  <si>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</si>
  <si>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</si>
  <si>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</si>
  <si>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</si>
  <si>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</si>
  <si>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</si>
  <si>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</si>
  <si>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</si>
  <si>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</si>
  <si>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</si>
  <si>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</si>
  <si>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</si>
  <si>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</si>
  <si>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</si>
  <si>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</si>
  <si>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</si>
  <si>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</si>
  <si>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</si>
  <si>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</si>
  <si>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</si>
  <si>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</si>
  <si>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</si>
  <si>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</si>
  <si>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</si>
  <si>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</si>
  <si>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</si>
  <si>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</si>
  <si>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</si>
  <si>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</si>
  <si>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</si>
  <si>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</si>
  <si>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</si>
  <si>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</si>
  <si>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</si>
  <si>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</si>
  <si>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</si>
  <si>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</si>
  <si>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</si>
  <si>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</si>
  <si>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</si>
  <si>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</si>
  <si>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</si>
  <si>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</si>
  <si>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</si>
  <si>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</si>
  <si>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</si>
  <si>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</si>
  <si>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</si>
  <si>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</si>
  <si>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</si>
  <si>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</si>
  <si>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</si>
  <si>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</si>
  <si>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</si>
  <si>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</si>
  <si>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</si>
  <si>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</si>
  <si>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</si>
  <si>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</si>
  <si>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</si>
  <si>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</si>
  <si>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</si>
  <si>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</si>
  <si>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</si>
  <si>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</si>
  <si>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</si>
  <si>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</si>
  <si>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</si>
  <si>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</si>
  <si>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</si>
  <si>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</si>
  <si>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</si>
  <si>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</si>
  <si>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</si>
  <si>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</si>
  <si>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</si>
  <si>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</si>
  <si>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</si>
  <si>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</si>
  <si>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</si>
  <si>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</si>
  <si>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</si>
  <si>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</si>
  <si>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</si>
  <si>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</si>
  <si>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</si>
  <si>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</si>
  <si>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</si>
  <si>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</si>
  <si>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</si>
  <si>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</si>
  <si>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</si>
  <si>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</si>
  <si>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</si>
  <si>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</si>
  <si>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</si>
  <si>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</si>
  <si>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</si>
  <si>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</si>
  <si>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</si>
  <si>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</si>
  <si>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</si>
  <si>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</si>
  <si>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</si>
  <si>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</si>
  <si>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</si>
  <si>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</si>
  <si>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</si>
  <si>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</si>
  <si>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</si>
  <si>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</si>
  <si>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</si>
  <si>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</si>
  <si>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</si>
  <si>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</si>
  <si>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</si>
  <si>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</si>
  <si>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</si>
  <si>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</si>
  <si>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</si>
  <si>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</si>
  <si>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</si>
  <si>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</si>
  <si>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</si>
  <si>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</si>
  <si>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</si>
  <si>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</si>
  <si>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</si>
  <si>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</si>
  <si>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</si>
  <si>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</si>
  <si>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</si>
  <si>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</si>
  <si>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</si>
  <si>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</si>
  <si>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</si>
  <si>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</si>
  <si>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</si>
  <si>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</si>
  <si>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</si>
  <si>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</si>
  <si>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</si>
  <si>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</si>
  <si>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</si>
  <si>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</si>
  <si>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</si>
  <si>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</si>
  <si>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</si>
  <si>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</si>
  <si>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</si>
  <si>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</si>
  <si>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</si>
  <si>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</si>
  <si>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</si>
  <si>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</si>
  <si>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</si>
  <si>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</si>
  <si>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</si>
  <si>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</si>
  <si>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</si>
  <si>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</si>
  <si>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</si>
  <si>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</si>
  <si>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</si>
  <si>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</si>
  <si>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</si>
  <si>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</si>
  <si>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</si>
  <si>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</si>
  <si>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</si>
  <si>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</si>
  <si>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</si>
  <si>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</si>
  <si>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</si>
  <si>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</si>
  <si>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</si>
  <si>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</si>
  <si>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</si>
  <si>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</si>
  <si>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</si>
  <si>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</si>
  <si>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</si>
  <si>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</si>
  <si>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</si>
  <si>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</si>
  <si>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</si>
  <si>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</si>
  <si>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</si>
  <si>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</si>
  <si>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</si>
  <si>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</si>
  <si>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</si>
  <si>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</si>
  <si>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</si>
  <si>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</si>
  <si>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</si>
  <si>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</si>
  <si>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</si>
  <si>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</si>
  <si>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</si>
  <si>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</si>
  <si>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</si>
  <si>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</si>
  <si>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</si>
  <si>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</si>
  <si>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</si>
  <si>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</si>
  <si>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</si>
  <si>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</si>
  <si>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</si>
  <si>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</si>
  <si>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</si>
  <si>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</si>
  <si>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</si>
  <si>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</si>
  <si>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</si>
  <si>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</si>
  <si>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</si>
  <si>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</si>
  <si>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</si>
  <si>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</si>
  <si>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</si>
  <si>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</si>
  <si>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</si>
  <si>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</si>
  <si>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</si>
  <si>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</si>
  <si>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</si>
  <si>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</si>
  <si>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</si>
  <si>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</si>
  <si>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</si>
  <si>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</si>
  <si>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</si>
  <si>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</si>
  <si>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</si>
  <si>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</si>
  <si>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</si>
  <si>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</si>
  <si>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</si>
  <si>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</si>
  <si>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</si>
  <si>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</si>
  <si>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</si>
  <si>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</si>
  <si>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</si>
  <si>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</si>
  <si>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</si>
  <si>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</si>
  <si>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</si>
  <si>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</si>
  <si>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</si>
  <si>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</si>
  <si>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</si>
  <si>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</si>
  <si>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</si>
  <si>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</si>
  <si>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</si>
  <si>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</si>
  <si>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</si>
  <si>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</si>
  <si>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</si>
  <si>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</si>
  <si>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</si>
  <si>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</si>
  <si>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</si>
  <si>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</si>
  <si>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</si>
  <si>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</si>
  <si>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</si>
  <si>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</si>
  <si>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</si>
  <si>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</si>
  <si>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</si>
  <si>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</si>
  <si>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</si>
  <si>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</si>
  <si>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</si>
  <si>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</si>
  <si>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</si>
  <si>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</si>
  <si>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</si>
  <si>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</si>
  <si>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</si>
  <si>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</si>
  <si>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</si>
  <si>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</si>
  <si>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</si>
  <si>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</si>
  <si>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</si>
  <si>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</si>
  <si>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</si>
  <si>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</si>
  <si>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</si>
  <si>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</si>
  <si>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</si>
  <si>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</si>
  <si>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</si>
  <si>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</si>
  <si>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</si>
  <si>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</si>
  <si>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</si>
  <si>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</si>
  <si>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</si>
  <si>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</si>
  <si>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</si>
  <si>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</si>
  <si>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</si>
  <si>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</si>
  <si>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</si>
  <si>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</si>
  <si>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</si>
  <si>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</si>
  <si>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</si>
  <si>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</si>
  <si>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</si>
  <si>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</si>
  <si>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</si>
  <si>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</si>
  <si>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</si>
  <si>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</si>
  <si>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</si>
  <si>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</si>
  <si>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</si>
  <si>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</si>
  <si>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</si>
  <si>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</si>
  <si>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</si>
  <si>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</si>
  <si>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</si>
  <si>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</si>
  <si>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</si>
  <si>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</si>
  <si>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</si>
  <si>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</si>
  <si>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</si>
  <si>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</si>
  <si>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</si>
  <si>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</si>
  <si>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</si>
  <si>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</si>
  <si>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</si>
  <si>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</si>
  <si>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</si>
  <si>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</si>
  <si>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</si>
  <si>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</si>
  <si>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</si>
  <si>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</si>
  <si>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</si>
  <si>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</si>
  <si>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</si>
  <si>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</si>
  <si>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</si>
  <si>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</si>
  <si>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</si>
  <si>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</si>
  <si>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</si>
  <si>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</si>
  <si>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</si>
  <si>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</si>
  <si>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</si>
  <si>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</si>
  <si>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</si>
  <si>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</si>
  <si>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</si>
  <si>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</si>
  <si>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</si>
  <si>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</si>
  <si>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</si>
  <si>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</si>
  <si>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</si>
  <si>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</si>
  <si>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</si>
  <si>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</si>
  <si>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</si>
  <si>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</si>
  <si>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</si>
  <si>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</si>
  <si>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</si>
  <si>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</si>
  <si>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</si>
  <si>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</si>
  <si>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</si>
  <si>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</si>
  <si>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</si>
  <si>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</si>
  <si>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</si>
  <si>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</si>
  <si>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</si>
  <si>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</si>
  <si>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</si>
  <si>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</si>
  <si>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</si>
  <si>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</si>
  <si>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</si>
  <si>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</si>
  <si>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</si>
  <si>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</si>
  <si>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</si>
  <si>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</si>
  <si>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</si>
  <si>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</si>
  <si>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</si>
  <si>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</si>
  <si>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</si>
  <si>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</si>
  <si>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</si>
  <si>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</si>
  <si>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</si>
  <si>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</si>
  <si>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</si>
  <si>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</si>
  <si>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</si>
  <si>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</si>
  <si>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</si>
  <si>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</si>
  <si>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</si>
  <si>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</si>
  <si>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</si>
  <si>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</si>
  <si>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</si>
  <si>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</si>
  <si>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</si>
  <si>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</si>
  <si>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</si>
  <si>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</si>
  <si>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</si>
  <si>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</si>
  <si>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</si>
  <si>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</si>
  <si>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</si>
  <si>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</si>
  <si>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</si>
  <si>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</si>
  <si>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</si>
  <si>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</si>
  <si>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</si>
  <si>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</si>
  <si>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</si>
  <si>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</si>
  <si>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</si>
  <si>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</si>
  <si>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</si>
  <si>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</si>
  <si>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</si>
  <si>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</si>
  <si>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</si>
  <si>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</si>
  <si>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</si>
  <si>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</si>
  <si>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</si>
  <si>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</si>
  <si>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</si>
  <si>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</si>
  <si>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</si>
  <si>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</si>
  <si>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</si>
  <si>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</si>
  <si>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</si>
  <si>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</si>
  <si>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</si>
  <si>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</si>
  <si>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</si>
  <si>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</si>
  <si>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</si>
  <si>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</si>
  <si>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</si>
  <si>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</si>
  <si>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</si>
  <si>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</si>
  <si>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</si>
  <si>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</si>
  <si>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</si>
  <si>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</si>
  <si>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</si>
  <si>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</si>
  <si>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</si>
  <si>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</si>
  <si>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</si>
  <si>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</si>
  <si>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</si>
  <si>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</si>
  <si>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</si>
  <si>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</si>
  <si>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</si>
  <si>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</si>
  <si>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</si>
  <si>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</si>
  <si>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</si>
  <si>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</si>
  <si>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</si>
  <si>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</si>
  <si>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</si>
  <si>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</si>
  <si>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</si>
  <si>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</si>
  <si>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</si>
  <si>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</si>
  <si>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</si>
  <si>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</si>
  <si>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</si>
  <si>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</si>
  <si>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</si>
  <si>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</si>
  <si>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</si>
  <si>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</si>
  <si>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</si>
  <si>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</si>
  <si>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</si>
  <si>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</si>
  <si>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</si>
  <si>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</si>
  <si>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</si>
  <si>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</si>
  <si>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</si>
  <si>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</si>
  <si>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</si>
  <si>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</si>
  <si>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</si>
  <si>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</si>
  <si>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</si>
  <si>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</si>
  <si>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</si>
  <si>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</si>
  <si>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</si>
  <si>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</si>
  <si>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</si>
  <si>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</si>
  <si>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</si>
  <si>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</si>
  <si>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</si>
  <si>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</si>
  <si>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</si>
  <si>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</si>
  <si>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</si>
  <si>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</si>
  <si>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</si>
  <si>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</si>
  <si>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</si>
  <si>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</si>
  <si>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</si>
  <si>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</si>
  <si>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</si>
  <si>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</si>
  <si>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</si>
  <si>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</si>
  <si>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</si>
  <si>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</si>
  <si>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</si>
  <si>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</si>
  <si>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</si>
  <si>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</si>
  <si>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</si>
  <si>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</si>
  <si>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</si>
  <si>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</si>
  <si>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</si>
  <si>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</si>
  <si>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</si>
  <si>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</si>
  <si>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</si>
  <si>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</si>
  <si>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</si>
  <si>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</si>
  <si>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</si>
  <si>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</si>
  <si>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</si>
  <si>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</si>
  <si>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</si>
  <si>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</si>
  <si>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</si>
  <si>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</si>
  <si>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</si>
  <si>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</si>
  <si>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</si>
  <si>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</si>
  <si>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</si>
  <si>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</si>
  <si>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</si>
  <si>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</si>
  <si>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</si>
  <si>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</si>
  <si>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</si>
  <si>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</si>
  <si>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</si>
  <si>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</si>
  <si>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</si>
  <si>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</si>
  <si>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</si>
  <si>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</si>
  <si>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</si>
  <si>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</si>
  <si>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</si>
  <si>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</si>
  <si>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</si>
  <si>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</si>
  <si>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</si>
  <si>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</si>
  <si>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</si>
  <si>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Morgana</t>
  </si>
  <si>
    <t>Ana Belén Espejo Ricote</t>
  </si>
  <si>
    <t>Camino de Malaga 40-G, Morgana</t>
  </si>
  <si>
    <t>29700 Velez-Malaga, Malaga</t>
  </si>
  <si>
    <t>Spain</t>
  </si>
  <si>
    <t>Tel: +34 673174390</t>
  </si>
  <si>
    <t>Email: morganavel@hotmail.es</t>
  </si>
  <si>
    <t>18SXVSAR</t>
  </si>
  <si>
    <t>Box with 52 pcs. of 925 silver nose studs, 22g (0.6mm) with small star shaped top and real 18k gold plating (in standard packing or in vacuum sealed packing to prevent tarnishing)</t>
  </si>
  <si>
    <t>ABBSA</t>
  </si>
  <si>
    <t>ABNSA</t>
  </si>
  <si>
    <t>Color: Pink</t>
  </si>
  <si>
    <t>AGCLN20</t>
  </si>
  <si>
    <t>Sterling Silver fake nose clip, 20g (0.8mm)</t>
  </si>
  <si>
    <t>AGSPR22</t>
  </si>
  <si>
    <t>Sterling silver spiral nose ring, 22g (0.6mm)</t>
  </si>
  <si>
    <t>AGZM22</t>
  </si>
  <si>
    <t>925 sterling silver seamless nose ring, 0.6mm (22g) with prong set 2mm round color Cubic Zirconia (CZ) stone</t>
  </si>
  <si>
    <t>Cz Color: Aquamarine</t>
  </si>
  <si>
    <t>Surgical steel tongue barbell, 14g (1.6mm) with two 5mm balls</t>
  </si>
  <si>
    <t>316L steel belly banana, 14g (1.6m) with a 8mm and a 5mm bezel set jewel ball using original Czech Preciosa crystals.</t>
  </si>
  <si>
    <t>BNRDZ8JB</t>
  </si>
  <si>
    <t>Surgical steel casting belly banana, 14g (1.6mm) with 8mm prong set cubic zirconia (CZ) stone and upper 5mm bezel set jewel ball</t>
  </si>
  <si>
    <t>Cz Color: Amethyst</t>
  </si>
  <si>
    <t>BNT2CG</t>
  </si>
  <si>
    <t>Color: Gold Anodized w/ Clear crystal</t>
  </si>
  <si>
    <t>Color: Gold Anodized w/ Rose crystal</t>
  </si>
  <si>
    <t>BXS102</t>
  </si>
  <si>
    <t>Box with 40 pcs. of surgical steel nose screws, 20g (0.8mm) with 2mm round tops with clear crystals</t>
  </si>
  <si>
    <t>DACB200</t>
  </si>
  <si>
    <t>Display with 24 pairs of black and gold anodized 316L steel fake plug ear studs - size 6mm to 8mm</t>
  </si>
  <si>
    <t>HBCRJ16</t>
  </si>
  <si>
    <t>316L steel hinged ball closure ring, 1.2mm (16g) with a 3mm crystal ball, inner diameter 6mm. The crystal is not bezel set, it is glued in very high quality.</t>
  </si>
  <si>
    <t>INDSAW</t>
  </si>
  <si>
    <t>Surgical steel Industrial barbell, 16g (1.2mm) with a 4mm cone and a casted arrow end</t>
  </si>
  <si>
    <t>IP11</t>
  </si>
  <si>
    <t>High polished steel fake plug with laser-edged yin-yang logo on one side - size (8mm)</t>
  </si>
  <si>
    <t>IP9</t>
  </si>
  <si>
    <t>High polished fake plug with laser-edged cross logo on one side - size 8mm</t>
  </si>
  <si>
    <t>IPLS3</t>
  </si>
  <si>
    <t>Black anodized surgical steel fake plug with laser-edged cross logo on one side - size (8mm)</t>
  </si>
  <si>
    <t>Size: 5mm</t>
  </si>
  <si>
    <t>IPTRD</t>
  </si>
  <si>
    <t>Anodized surgical steel fake plug in black and gold without O-Rings</t>
  </si>
  <si>
    <t>LBTB3</t>
  </si>
  <si>
    <t>Premium PVD plated surgical steel labret, 16g (1.2mm) with a 3mm ball</t>
  </si>
  <si>
    <t>MCD372</t>
  </si>
  <si>
    <t>Surgical steel belly banana, 14g (1.6mm) with a heart shape lower part with ferido glued crystals without resin cover (lower part is made from silver plated brass)</t>
  </si>
  <si>
    <t>MCD713</t>
  </si>
  <si>
    <t>316L steel belly banana, 14g (1.6mm) with an 8mm prong set CZ stone and a dangling long drop shaped SwarovskiⓇ crystal</t>
  </si>
  <si>
    <t>MCDZ409</t>
  </si>
  <si>
    <t>Surgical steel belly banana, 14g (1.6mm) with a 7mm round prong set CZ and a dangling 11 x 9mm pear shaped CZ stone</t>
  </si>
  <si>
    <t>Cz Color: Jet</t>
  </si>
  <si>
    <t>MCDZ418</t>
  </si>
  <si>
    <t>Surgical steel belly banana, 14g (1.6mm) with a 7mm round prong set CZ stone and dangling triple CZ chains (dangling is made from silver plated brass)</t>
  </si>
  <si>
    <t>MCDZ529</t>
  </si>
  <si>
    <t>Surgical steel belly banana, 14g (1.6mm) with a 7mm prong set CZ stone and a dangling 9mm heart shaped CZ stone</t>
  </si>
  <si>
    <t>MDGZ527</t>
  </si>
  <si>
    <t>Gold anodized 316L steel belly banana, 14g (1.6mm) with a 7mm round prong set CZ stone</t>
  </si>
  <si>
    <t>MDGZ590</t>
  </si>
  <si>
    <t>Gold PVD plated 316L steel belly banana, 14g (1.6mm) with a lower 7mm prong set cubic zirconia stone and a dangling crown with a CZ stone inside (dangling part is made from gold plated brass)</t>
  </si>
  <si>
    <t>MFR3</t>
  </si>
  <si>
    <t>3mm multi-crystal ferido glued ball with resin cover and 16g (1.2mm) threading (sold per pcs)</t>
  </si>
  <si>
    <t>4mm multi-crystal ferido glued balls with resin cover and 16g (1.2mm) threading (sold per pcs)</t>
  </si>
  <si>
    <t>NB14CXSW</t>
  </si>
  <si>
    <t>925 sterling silver nose bones, 0.6mm (22g) with 2mm round clear SwarovskiⓇ crystal tops / 52 pcs per display box (in standard packing or in vacuum sealed packing to prevent tarnishing)</t>
  </si>
  <si>
    <t>NBZ</t>
  </si>
  <si>
    <t>925 sterling silver nose bone, 0.6mm (22g) with 1.25mm to 2.5mm round prong set color Cubic Zirconia (CZ) stone</t>
  </si>
  <si>
    <t>Size: 2.5mm</t>
  </si>
  <si>
    <t>NHAM</t>
  </si>
  <si>
    <t>925 silver seamless nose ring, 0.8mm (20g) with three 1.5mm prong set color crystals</t>
  </si>
  <si>
    <t>NR37</t>
  </si>
  <si>
    <t>NSRTD</t>
  </si>
  <si>
    <t>Clear acrylic flexible nose stud retainer, 20g (0.8mm) with 2mm flat disk shaped top</t>
  </si>
  <si>
    <t>NYCZBXC</t>
  </si>
  <si>
    <t>RFPG</t>
  </si>
  <si>
    <t>Gauge: 3mm</t>
  </si>
  <si>
    <t>High polished surgical steel screw-fit flesh tunnel with rounded edges</t>
  </si>
  <si>
    <t>Gauge: 4mm</t>
  </si>
  <si>
    <t>Gauge: 5mm</t>
  </si>
  <si>
    <t>Gauge: 6mm</t>
  </si>
  <si>
    <t>Gauge: 8mm</t>
  </si>
  <si>
    <t>Gauge: 10mm</t>
  </si>
  <si>
    <t>Gauge: 12mm</t>
  </si>
  <si>
    <t>PVD plated surgical steel hinged segment ring, 16g (1.2mm)</t>
  </si>
  <si>
    <t>SGSH20</t>
  </si>
  <si>
    <t>316L steel hinged segment ring, 1.2mm (16g) with twisted wire design and inner diameter from 8mm to 12mm</t>
  </si>
  <si>
    <t>SGSH32</t>
  </si>
  <si>
    <t>316L steel hinged segment ring, 1.2mm (16g) with double plain rings and inner diameter from 8mm to 12mm</t>
  </si>
  <si>
    <t>SHP</t>
  </si>
  <si>
    <t>High polished internally threaded surgical steel double flare flesh tunnel</t>
  </si>
  <si>
    <t>SIUT</t>
  </si>
  <si>
    <t>Silicone Ultra Thin double flared flesh tunnel</t>
  </si>
  <si>
    <t>Gauge: 14mm</t>
  </si>
  <si>
    <t>Gauge: 16mm</t>
  </si>
  <si>
    <t>Gauge: 18mm</t>
  </si>
  <si>
    <t>Gauge: 20mm</t>
  </si>
  <si>
    <t>SNBB</t>
  </si>
  <si>
    <t>Surgical steel nose bone, 20g (0.8mm) with 2mm ball shaped top</t>
  </si>
  <si>
    <t>STHP</t>
  </si>
  <si>
    <t>PVD plated internally threaded surgical steel double flare flesh tunnel</t>
  </si>
  <si>
    <t>TRG29</t>
  </si>
  <si>
    <t>Design: Left side</t>
  </si>
  <si>
    <t>Surgical steel tragus piercing barbell, 16g (1.2mm) with left or right feather shaped top and a 3mm plain steel lower ball (top part is made from silver plated brass)</t>
  </si>
  <si>
    <t>Design: Right side</t>
  </si>
  <si>
    <t>ULBIN9</t>
  </si>
  <si>
    <t>Titanium G23 internally threaded labret, 16g (1.2mm) with three round color Cubic Zirconia (CZ) stones in curve design shaped top</t>
  </si>
  <si>
    <t>USGSH8</t>
  </si>
  <si>
    <t>High polished titanium G23 hinged segment ring, 1.2mm (16g) with double rings design, inner diameter from 8mm to 10mm</t>
  </si>
  <si>
    <t>USHZ18IN</t>
  </si>
  <si>
    <t>High polished titanium G23 top with three descending round bezel set Cubic Zirconia (CZ) stones design for 1.2mm (16g) internally threaded post</t>
  </si>
  <si>
    <t>USHZ20IN</t>
  </si>
  <si>
    <t>High polished titanium G23 top with three round bezel set Cubic Zirconia (CZ) stones in descending curved shape design for 1.2mm (16g) internally threaded post (left and right side option)</t>
  </si>
  <si>
    <t>USHZ24IN</t>
  </si>
  <si>
    <t>High polished titanium G23 top with 3mm round bezel set Cubic Zirconia (CZ) stone and three 1.3mm balls cluster design for 1.2mm (16g) internally threaded post</t>
  </si>
  <si>
    <t>XBAL25XS</t>
  </si>
  <si>
    <t xml:space="preserve">Pack of 10 pcs. of 2.5mm surgical steel balls - threading 20g (0.8mm) </t>
  </si>
  <si>
    <t>XBAL3</t>
  </si>
  <si>
    <t>Pack of 10 pcs. of 3mm high polished surgical steel balls with 1.2mm threading (16g)</t>
  </si>
  <si>
    <t>XBAL4S</t>
  </si>
  <si>
    <t>Pack of 10 pcs. of 4mm high polished surgical steel balls with 1.2mm threading (16g)</t>
  </si>
  <si>
    <t>XBT25XS</t>
  </si>
  <si>
    <t>Pack of 10 pcs of 2.5mm anodized surgical steel balls - threading 20g (0.8mm)</t>
  </si>
  <si>
    <t>XBT3S</t>
  </si>
  <si>
    <t>Pack of 10 pcs. of 3mm anodized surgical steel balls with threading 1.2mm (16g)</t>
  </si>
  <si>
    <t>XBT4S</t>
  </si>
  <si>
    <t>Pack of 10 pcs. of 4mm anodized surgical steel balls with threading 1.2mm (16g)</t>
  </si>
  <si>
    <t>XCN4S</t>
  </si>
  <si>
    <t>Pack of 10 pcs. of 4mm high polished surgical steel cones - threading 1.2mm (16g)</t>
  </si>
  <si>
    <t>XCNT4S</t>
  </si>
  <si>
    <t>Pack of 10 pcs. of 4mm anodized surgical steel cones with threading 1.2mm (16g)</t>
  </si>
  <si>
    <t>XCON3</t>
  </si>
  <si>
    <t>Pack of 10 pcs. of 3mm high polished surgical steel cones with threading 1.2mm (16g)</t>
  </si>
  <si>
    <t>XJBT3S</t>
  </si>
  <si>
    <t>Pack of 10 pcs. of 3mm anodized surgical steel balls with bezel set crystal and with 1.2mm threading (16g)</t>
  </si>
  <si>
    <t>XLB16GIN</t>
  </si>
  <si>
    <t>Pack of 10 pcs of 316L steel labret posts with internal threading, 1.2mm (16g) (4mm base of labret)</t>
  </si>
  <si>
    <t>Length: 4mm</t>
  </si>
  <si>
    <t>XSDI3</t>
  </si>
  <si>
    <t>Pack of 10 pcs. of 3mm high polished surgical steel dice - threading 1.2mm (16g)</t>
  </si>
  <si>
    <t>XUVDI5</t>
  </si>
  <si>
    <t>Set of 10 pcs. of 5mm acrylic UV dice with 14g (1.6mm) threading</t>
  </si>
  <si>
    <t>Color: Purple</t>
  </si>
  <si>
    <t>YXBUTM36</t>
  </si>
  <si>
    <t>Packing Option: Vacuum Sealed Packing to prevent tarnishing</t>
  </si>
  <si>
    <t>AGCLN20A</t>
  </si>
  <si>
    <t>AGCLN20B</t>
  </si>
  <si>
    <t>AGSPR22A</t>
  </si>
  <si>
    <t>AGZM22B</t>
  </si>
  <si>
    <t>IPRD5</t>
  </si>
  <si>
    <t>IPRD6</t>
  </si>
  <si>
    <t>IPRD8</t>
  </si>
  <si>
    <t>IPRD10</t>
  </si>
  <si>
    <t>IPTRD6</t>
  </si>
  <si>
    <t>IPTRD8</t>
  </si>
  <si>
    <t>NBZ2M</t>
  </si>
  <si>
    <t>NBZ25M</t>
  </si>
  <si>
    <t>NHAM10</t>
  </si>
  <si>
    <t>NHAM8</t>
  </si>
  <si>
    <t>RFPG8</t>
  </si>
  <si>
    <t>RFPG6</t>
  </si>
  <si>
    <t>RFPG4</t>
  </si>
  <si>
    <t>RFPG2</t>
  </si>
  <si>
    <t>RFPG0</t>
  </si>
  <si>
    <t>RFPG00</t>
  </si>
  <si>
    <t>RFPG1/2</t>
  </si>
  <si>
    <t>SGSH20D</t>
  </si>
  <si>
    <t>SGSH20C</t>
  </si>
  <si>
    <t>SGSH32X16S8</t>
  </si>
  <si>
    <t>SGSH32X16S10</t>
  </si>
  <si>
    <t>SHP0</t>
  </si>
  <si>
    <t>SIUT8</t>
  </si>
  <si>
    <t>SIUT4</t>
  </si>
  <si>
    <t>SIUT0</t>
  </si>
  <si>
    <t>SIUT00</t>
  </si>
  <si>
    <t>SIUT1/2</t>
  </si>
  <si>
    <t>SIUT9/16</t>
  </si>
  <si>
    <t>SIUT5/8</t>
  </si>
  <si>
    <t>SIUT11/16</t>
  </si>
  <si>
    <t>SIUT13/16</t>
  </si>
  <si>
    <t>STHP0</t>
  </si>
  <si>
    <t>STHP00</t>
  </si>
  <si>
    <t>STHP1/2</t>
  </si>
  <si>
    <t>STHP9/16</t>
  </si>
  <si>
    <t>TRG29B</t>
  </si>
  <si>
    <t>TRG29A</t>
  </si>
  <si>
    <t>USGSH8X16S8</t>
  </si>
  <si>
    <t>USGSH8X16S10</t>
  </si>
  <si>
    <t>USHZ20INXA</t>
  </si>
  <si>
    <t>USHZ20INXB</t>
  </si>
  <si>
    <t>YXBUTM36V</t>
  </si>
  <si>
    <t>Seven Hundred Sixty Five and 09 cents EUR</t>
  </si>
  <si>
    <t>Flexible acrylic tongue barbell, 14g (1.6mm) with 6mm solid colored acrylic balls - length 5/8'' (16mm)</t>
  </si>
  <si>
    <t>Flexible acrylic belly banana, 14g (1.6mm) with 5 &amp; 8mm solid colored acrylic balls - length 3/8'' (10mm)</t>
  </si>
  <si>
    <t>PVD plated surgical steel belly banana, 14g (1.6mm) with 5 &amp; 8mm bezel set jewel balls - length 3/8'' (10mm)</t>
  </si>
  <si>
    <t>925 sterling silver nose hoop, 22g (0.6mm) with seven 2mm fixed balls and an outer diameter of 3/8''(10mm) - 1 piece</t>
  </si>
  <si>
    <t>Display box with 52 pcs. of 925 sterling silver ''Bend it yourself'' nose studs, 22g (0.6mm) with 2mm round clear prong set CZ stones (in standard packing or in vacuum sealed packing to prevent tarnishing)</t>
  </si>
  <si>
    <t>925 sterling silver ''Bend it yourself'' nose studs, 0.6mm (22g) in butterfly shape design top with 1mm crystals in assorted color / 36 pcs per display box (in standard packing or in vacuum sealed packing to prevent tarnishing)</t>
  </si>
  <si>
    <t>Leo</t>
  </si>
  <si>
    <t>VAT: 50860772K</t>
  </si>
  <si>
    <t>Store Credit from last INV #49596:</t>
  </si>
  <si>
    <t>Discount (3% for Orders over 800 USD):</t>
  </si>
  <si>
    <t>Free Shipping to Spain via DHL due to order over 350USD:</t>
  </si>
  <si>
    <t>Items added via comment field</t>
  </si>
  <si>
    <t>CB20B</t>
  </si>
  <si>
    <t>Surgical steel circular barbell, 20g (0.8mm) with two 3mm balls</t>
  </si>
  <si>
    <t>Seven Hundred Fifty Nine and 03 cents EUR</t>
  </si>
  <si>
    <t>Box with 52 pcs. of nose studs, 22g (0.6mm) with small star shaped top and coloring (in standard packing or in vacuum sealed packing to prevent tarnishing)</t>
  </si>
  <si>
    <t>Fake nose clip, 20g (0.8mm)</t>
  </si>
  <si>
    <t>Spiral nose ring, 22g (0.6mm)</t>
  </si>
  <si>
    <t>Internally threaded labret, 16g (1.2mm) with three round color cubic zirconia (cz) in curve design shaped top</t>
  </si>
  <si>
    <t>High polished hinged segment ring, 1.2mm (16g) with double rings design, inner diameter from 8mm to 10mm</t>
  </si>
  <si>
    <t>High polished top with three descending round bezel set cubic zirconia (cz) design for 1.2mm (16g) internally threaded post</t>
  </si>
  <si>
    <t>High polished top with three round bezel set cubic zirconia (cz) in descending curved shape design for 1.2mm (16g) internally threaded post (left and right side option)</t>
  </si>
  <si>
    <t>High polished steel fake plug without rubber O-Rings</t>
  </si>
  <si>
    <t>High polished steel screw-fit flesh tunnel with rounded edges</t>
  </si>
  <si>
    <t>High polished internally threaded steel double flare flesh tunnel</t>
  </si>
  <si>
    <t>Pack of 10 pcs. of 3mm high polished steel balls with 1.2mm threading (16g)</t>
  </si>
  <si>
    <t>Pack of 10 pcs. of 4mm high polished steel balls with 1.2mm threading (16g)</t>
  </si>
  <si>
    <t>Pack of 10 pcs. of 4mm high polished steel cones - threading 1.2mm (16g)</t>
  </si>
  <si>
    <t>Pack of 10 pcs. of 3mm high polished steel cones with threading 1.2mm (16g)</t>
  </si>
  <si>
    <t>Pack of 10 pcs. of 3mm high polished steel dice - threading 1.2mm (16g)</t>
  </si>
  <si>
    <t>Colored steel fake plug in black and gold without O-Rings</t>
  </si>
  <si>
    <t>Pack of 10 pcs of 2.5mm colored steel balls - threading 20g (0.8mm)</t>
  </si>
  <si>
    <t>Pack of 10 pcs. of 3mm colored steel balls with threading 1.2mm (16g)</t>
  </si>
  <si>
    <t>Pack of 10 pcs. of 4mm colored steel balls with threading 1.2mm (16g)</t>
  </si>
  <si>
    <t>Pack of 10 pcs. of 4mm colored steel cones with threading 1.2mm (16g)</t>
  </si>
  <si>
    <t>Pack of 10 pcs. of 3mm colored steel balls with bezel set crystal and with 1.2mm threading (16g)</t>
  </si>
  <si>
    <t>Nose hoop, 22g (0.6mm) with seven 2mm fixed balls and an outer diameter of 3/8''(10mm) - 1 piece</t>
  </si>
  <si>
    <t>Nose bones, 0.6mm (22g) with 2mm round clear crystal tops / 52 pcs per display box (in standard packing or in vacuum sealed packing to prevent tarnishing)</t>
  </si>
  <si>
    <t xml:space="preserve">Nose ring, 0.6mm (22g) with prong set 2mm round color cubic zirconia (cz) </t>
  </si>
  <si>
    <t xml:space="preserve">Nose bone, 0.6mm (22g) with 1.25mm to 2.5mm round prong set color cubic zirconia (cz) </t>
  </si>
  <si>
    <t>High polished top with 3mm round bezel set cubic zirconia (cz)  and three 1.3mm balls cluster design for 1.2mm (16g) internally threaded post</t>
  </si>
  <si>
    <t>316L steel belly banana, 14g (1.6m) with a 8mm and a 5mm bezel set jewel ball using crystals.</t>
  </si>
  <si>
    <t>Steel tongue barbell, 14g (1.6mm) with two 5mm balls</t>
  </si>
  <si>
    <t>Steel casting belly banana, 14g (1.6mm) with 8mm prong set cubic zirconia (cz)  and upper 5mm bezel set jewel ball</t>
  </si>
  <si>
    <t>Box with 40 pcs. of Steel nose screws, 20g (0.8mm) with 2mm round tops with clear crystals</t>
  </si>
  <si>
    <t>Steel Industrial barbell, 16g (1.2mm) with a 4mm cone and a casted arrow end</t>
  </si>
  <si>
    <t>Steel labret, 16g (1.2mm) with a 3mm ball</t>
  </si>
  <si>
    <t>Steel nose bone, 20g (0.8mm) with 2mm ball shaped top</t>
  </si>
  <si>
    <t>Colored steel belly banana, 14g (1.6mm) with 5 &amp; 8mm bezel set jewel balls - length 3/8'' (10mm)</t>
  </si>
  <si>
    <t>Colored steel hinged segment ring, 16g (1.2mm)</t>
  </si>
  <si>
    <t>Colored internally threaded steel double flare flesh tunnel</t>
  </si>
  <si>
    <t>Colored steel fake plug with laser-edged cross logo on one side - size (8mm)</t>
  </si>
  <si>
    <t>Colored steel labret, 16g (1.2mm) with a 3mm ball</t>
  </si>
  <si>
    <t>Steel belly banana, 14g (1.6mm) with a heart shape lower part with ferido glued crystals without resin cover (lower part is made brass)</t>
  </si>
  <si>
    <t xml:space="preserve">Pack of 10 pcs. of 2.5mm steel balls - threading 20g (0.8mm) </t>
  </si>
  <si>
    <t>'bend it yourself'' nose studs, 0.6mm (22g) in butterfly shape design top with 1mm crystals in assorted color / 36 pcs per display box (in standard packing or in vacuum sealed packing to prevent tarnishing)</t>
  </si>
  <si>
    <t>316L steel belly banana, 14g (1.6mm) with an 8mm prong set cz  and a dangling long drop shaped crystal</t>
  </si>
  <si>
    <t xml:space="preserve">Steel belly banana, 14g (1.6mm) with a 7mm round prong set cz and a dangling 11 x 9mm pear shaped cz </t>
  </si>
  <si>
    <t>Steel belly banana, 14g (1.6mm) with a 7mm round prong set cz  and dangling triple cz chains (dangling is made brass)</t>
  </si>
  <si>
    <t xml:space="preserve">Steel belly banana, 14g (1.6mm) with a 7mm prong set cz  and a dangling 9mm heart shaped cz </t>
  </si>
  <si>
    <t>Display box with 52 pcs. of ''bend it yourself'' nose studs, 22g (0.6mm) with 2mm round clear prong set cz (in standard packing or in vacuum sealed packing to prevent tarnishing)</t>
  </si>
  <si>
    <t>Color: Colored w/ Clear crystal</t>
  </si>
  <si>
    <t>Color: Colored w/ Rose crystal</t>
  </si>
  <si>
    <t>Display with 24 pairs of black and Colored 316L steel fake plug ear studs - size 6mm to 8mm</t>
  </si>
  <si>
    <t xml:space="preserve">Colored 316L steel belly banana, 14g (1.6mm) with a 7mm round prong set cz </t>
  </si>
  <si>
    <t>Colored 316L steel belly banana, 14g (1.6mm) with a lower 7mm prong set cubic zirconia  and a dangling crown with a cz  inside (dangling part is made from brass)</t>
  </si>
  <si>
    <t>Seamless nose ring, 0.8mm (20g) with three 1.5mm prong set color crystals</t>
  </si>
  <si>
    <t>Steel tragus body jewelry barbell, 16g (1.2mm) with left or right feather shaped top and a 3mm plain steel lower ball (top part is made brass)</t>
  </si>
  <si>
    <t>Steel circular barbell, 20g (0.8mm) with two 3mm balls</t>
  </si>
  <si>
    <t>Imitation jewelry:
Acrylic Belly Bananas, Steel Belly Bananas, Set of Steel Balls and other items as invoice attached</t>
  </si>
  <si>
    <t>Free Shipping to Spain via DHL due to order over 344EUR:</t>
  </si>
  <si>
    <t>Discount (3% for Orders over 786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</si>
</sst>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2" borderId="19" xfId="0" quotePrefix="1" applyNumberFormat="1" applyFont="1" applyFill="1" applyBorder="1" applyAlignment="1">
      <alignment vertical="top" wrapText="1"/>
    </xf>
    <xf numFmtId="0" fontId="21" fillId="3" borderId="47" xfId="0" applyFont="1" applyFill="1" applyBorder="1" applyAlignment="1">
      <alignment horizontal="center"/>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21" fillId="3" borderId="46" xfId="0" applyFont="1" applyFill="1" applyBorder="1" applyAlignment="1">
      <alignment horizontal="center"/>
    </xf>
    <xf numFmtId="0" fontId="21" fillId="3" borderId="48" xfId="0" applyFont="1" applyFill="1" applyBorder="1" applyAlignment="1">
      <alignment horizontal="center"/>
    </xf>
    <xf numFmtId="0" fontId="21" fillId="3" borderId="47"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21" fillId="3" borderId="47"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9" t="s">
        <v>2</v>
      </c>
      <c r="C8" s="93"/>
      <c r="D8" s="93"/>
      <c r="E8" s="93"/>
      <c r="F8" s="93"/>
      <c r="G8" s="94"/>
    </row>
    <row r="9" spans="2:7" ht="14.25">
      <c r="B9" s="149"/>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0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5">
        <v>51463</v>
      </c>
      <c r="K10" s="126"/>
    </row>
    <row r="11" spans="1:11">
      <c r="A11" s="125"/>
      <c r="B11" s="125" t="s">
        <v>718</v>
      </c>
      <c r="C11" s="131"/>
      <c r="D11" s="131"/>
      <c r="E11" s="131"/>
      <c r="F11" s="126"/>
      <c r="G11" s="127"/>
      <c r="H11" s="127" t="s">
        <v>718</v>
      </c>
      <c r="I11" s="131"/>
      <c r="J11" s="156"/>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7">
        <v>45188</v>
      </c>
      <c r="K14" s="126"/>
    </row>
    <row r="15" spans="1:11" ht="15" customHeight="1">
      <c r="A15" s="125"/>
      <c r="B15" s="144" t="s">
        <v>916</v>
      </c>
      <c r="C15" s="7"/>
      <c r="D15" s="7"/>
      <c r="E15" s="7"/>
      <c r="F15" s="8"/>
      <c r="G15" s="127"/>
      <c r="H15" s="145" t="s">
        <v>916</v>
      </c>
      <c r="I15" s="131"/>
      <c r="J15" s="158"/>
      <c r="K15" s="126"/>
    </row>
    <row r="16" spans="1:11" ht="15" customHeight="1">
      <c r="A16" s="125"/>
      <c r="B16" s="131"/>
      <c r="C16" s="131"/>
      <c r="D16" s="131"/>
      <c r="E16" s="131"/>
      <c r="F16" s="131"/>
      <c r="G16" s="131"/>
      <c r="H16" s="131"/>
      <c r="I16" s="134" t="s">
        <v>147</v>
      </c>
      <c r="J16" s="140">
        <v>40028</v>
      </c>
      <c r="K16" s="126"/>
    </row>
    <row r="17" spans="1:11">
      <c r="A17" s="125"/>
      <c r="B17" s="131" t="s">
        <v>722</v>
      </c>
      <c r="C17" s="131"/>
      <c r="D17" s="131"/>
      <c r="E17" s="131"/>
      <c r="F17" s="131"/>
      <c r="G17" s="131"/>
      <c r="H17" s="131"/>
      <c r="I17" s="134" t="s">
        <v>148</v>
      </c>
      <c r="J17" s="140" t="s">
        <v>915</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9" t="s">
        <v>207</v>
      </c>
      <c r="G20" s="160"/>
      <c r="H20" s="111" t="s">
        <v>174</v>
      </c>
      <c r="I20" s="111" t="s">
        <v>208</v>
      </c>
      <c r="J20" s="111" t="s">
        <v>26</v>
      </c>
      <c r="K20" s="126"/>
    </row>
    <row r="21" spans="1:11">
      <c r="A21" s="125"/>
      <c r="B21" s="116"/>
      <c r="C21" s="116"/>
      <c r="D21" s="117"/>
      <c r="E21" s="117"/>
      <c r="F21" s="161"/>
      <c r="G21" s="162"/>
      <c r="H21" s="116" t="s">
        <v>146</v>
      </c>
      <c r="I21" s="116"/>
      <c r="J21" s="116"/>
      <c r="K21" s="126"/>
    </row>
    <row r="22" spans="1:11" ht="36">
      <c r="A22" s="125"/>
      <c r="B22" s="118">
        <v>1</v>
      </c>
      <c r="C22" s="10" t="s">
        <v>724</v>
      </c>
      <c r="D22" s="129" t="s">
        <v>724</v>
      </c>
      <c r="E22" s="129" t="s">
        <v>705</v>
      </c>
      <c r="F22" s="150"/>
      <c r="G22" s="151"/>
      <c r="H22" s="11" t="s">
        <v>725</v>
      </c>
      <c r="I22" s="14">
        <v>24</v>
      </c>
      <c r="J22" s="120">
        <f t="shared" ref="J22:J53" si="0">I22*B22</f>
        <v>24</v>
      </c>
      <c r="K22" s="126"/>
    </row>
    <row r="23" spans="1:11" ht="24">
      <c r="A23" s="125"/>
      <c r="B23" s="118">
        <v>40</v>
      </c>
      <c r="C23" s="10" t="s">
        <v>726</v>
      </c>
      <c r="D23" s="129" t="s">
        <v>726</v>
      </c>
      <c r="E23" s="129" t="s">
        <v>589</v>
      </c>
      <c r="F23" s="150"/>
      <c r="G23" s="151"/>
      <c r="H23" s="11" t="s">
        <v>909</v>
      </c>
      <c r="I23" s="14">
        <v>0.17</v>
      </c>
      <c r="J23" s="120">
        <f t="shared" si="0"/>
        <v>6.8000000000000007</v>
      </c>
      <c r="K23" s="126"/>
    </row>
    <row r="24" spans="1:11" ht="24">
      <c r="A24" s="125"/>
      <c r="B24" s="118">
        <v>30</v>
      </c>
      <c r="C24" s="10" t="s">
        <v>727</v>
      </c>
      <c r="D24" s="129" t="s">
        <v>727</v>
      </c>
      <c r="E24" s="129" t="s">
        <v>589</v>
      </c>
      <c r="F24" s="150"/>
      <c r="G24" s="151"/>
      <c r="H24" s="11" t="s">
        <v>910</v>
      </c>
      <c r="I24" s="14">
        <v>0.17</v>
      </c>
      <c r="J24" s="120">
        <f t="shared" si="0"/>
        <v>5.1000000000000005</v>
      </c>
      <c r="K24" s="126"/>
    </row>
    <row r="25" spans="1:11" ht="24">
      <c r="A25" s="125"/>
      <c r="B25" s="118">
        <v>10</v>
      </c>
      <c r="C25" s="10" t="s">
        <v>727</v>
      </c>
      <c r="D25" s="129" t="s">
        <v>727</v>
      </c>
      <c r="E25" s="129" t="s">
        <v>728</v>
      </c>
      <c r="F25" s="150"/>
      <c r="G25" s="151"/>
      <c r="H25" s="11" t="s">
        <v>910</v>
      </c>
      <c r="I25" s="14">
        <v>0.17</v>
      </c>
      <c r="J25" s="120">
        <f t="shared" si="0"/>
        <v>1.7000000000000002</v>
      </c>
      <c r="K25" s="126"/>
    </row>
    <row r="26" spans="1:11">
      <c r="A26" s="125"/>
      <c r="B26" s="118">
        <v>6</v>
      </c>
      <c r="C26" s="10" t="s">
        <v>729</v>
      </c>
      <c r="D26" s="129" t="s">
        <v>862</v>
      </c>
      <c r="E26" s="129" t="s">
        <v>28</v>
      </c>
      <c r="F26" s="150"/>
      <c r="G26" s="151"/>
      <c r="H26" s="11" t="s">
        <v>730</v>
      </c>
      <c r="I26" s="14">
        <v>0.6</v>
      </c>
      <c r="J26" s="120">
        <f t="shared" si="0"/>
        <v>3.5999999999999996</v>
      </c>
      <c r="K26" s="126"/>
    </row>
    <row r="27" spans="1:11">
      <c r="A27" s="125"/>
      <c r="B27" s="118">
        <v>4</v>
      </c>
      <c r="C27" s="10" t="s">
        <v>729</v>
      </c>
      <c r="D27" s="129" t="s">
        <v>863</v>
      </c>
      <c r="E27" s="129" t="s">
        <v>30</v>
      </c>
      <c r="F27" s="150"/>
      <c r="G27" s="151"/>
      <c r="H27" s="11" t="s">
        <v>730</v>
      </c>
      <c r="I27" s="14">
        <v>0.62</v>
      </c>
      <c r="J27" s="120">
        <f t="shared" si="0"/>
        <v>2.48</v>
      </c>
      <c r="K27" s="126"/>
    </row>
    <row r="28" spans="1:11">
      <c r="A28" s="125"/>
      <c r="B28" s="118">
        <v>4</v>
      </c>
      <c r="C28" s="10" t="s">
        <v>731</v>
      </c>
      <c r="D28" s="129" t="s">
        <v>864</v>
      </c>
      <c r="E28" s="129" t="s">
        <v>300</v>
      </c>
      <c r="F28" s="150"/>
      <c r="G28" s="151"/>
      <c r="H28" s="11" t="s">
        <v>732</v>
      </c>
      <c r="I28" s="14">
        <v>0.63</v>
      </c>
      <c r="J28" s="120">
        <f t="shared" si="0"/>
        <v>2.52</v>
      </c>
      <c r="K28" s="126"/>
    </row>
    <row r="29" spans="1:11" ht="24">
      <c r="A29" s="125"/>
      <c r="B29" s="118">
        <v>10</v>
      </c>
      <c r="C29" s="10" t="s">
        <v>733</v>
      </c>
      <c r="D29" s="129" t="s">
        <v>865</v>
      </c>
      <c r="E29" s="129" t="s">
        <v>245</v>
      </c>
      <c r="F29" s="150" t="s">
        <v>31</v>
      </c>
      <c r="G29" s="151"/>
      <c r="H29" s="11" t="s">
        <v>734</v>
      </c>
      <c r="I29" s="14">
        <v>0.62</v>
      </c>
      <c r="J29" s="120">
        <f t="shared" si="0"/>
        <v>6.2</v>
      </c>
      <c r="K29" s="126"/>
    </row>
    <row r="30" spans="1:11" ht="24">
      <c r="A30" s="125"/>
      <c r="B30" s="118">
        <v>2</v>
      </c>
      <c r="C30" s="10" t="s">
        <v>733</v>
      </c>
      <c r="D30" s="129" t="s">
        <v>865</v>
      </c>
      <c r="E30" s="129" t="s">
        <v>354</v>
      </c>
      <c r="F30" s="150" t="s">
        <v>31</v>
      </c>
      <c r="G30" s="151"/>
      <c r="H30" s="11" t="s">
        <v>734</v>
      </c>
      <c r="I30" s="14">
        <v>0.62</v>
      </c>
      <c r="J30" s="120">
        <f t="shared" si="0"/>
        <v>1.24</v>
      </c>
      <c r="K30" s="126"/>
    </row>
    <row r="31" spans="1:11" ht="24">
      <c r="A31" s="125"/>
      <c r="B31" s="118">
        <v>2</v>
      </c>
      <c r="C31" s="10" t="s">
        <v>733</v>
      </c>
      <c r="D31" s="129" t="s">
        <v>865</v>
      </c>
      <c r="E31" s="129" t="s">
        <v>534</v>
      </c>
      <c r="F31" s="150" t="s">
        <v>31</v>
      </c>
      <c r="G31" s="151"/>
      <c r="H31" s="11" t="s">
        <v>734</v>
      </c>
      <c r="I31" s="14">
        <v>0.62</v>
      </c>
      <c r="J31" s="120">
        <f t="shared" si="0"/>
        <v>1.24</v>
      </c>
      <c r="K31" s="126"/>
    </row>
    <row r="32" spans="1:11" ht="24">
      <c r="A32" s="125"/>
      <c r="B32" s="118">
        <v>2</v>
      </c>
      <c r="C32" s="10" t="s">
        <v>733</v>
      </c>
      <c r="D32" s="129" t="s">
        <v>865</v>
      </c>
      <c r="E32" s="129" t="s">
        <v>735</v>
      </c>
      <c r="F32" s="150" t="s">
        <v>31</v>
      </c>
      <c r="G32" s="151"/>
      <c r="H32" s="11" t="s">
        <v>734</v>
      </c>
      <c r="I32" s="14">
        <v>0.62</v>
      </c>
      <c r="J32" s="120">
        <f t="shared" si="0"/>
        <v>1.24</v>
      </c>
      <c r="K32" s="126"/>
    </row>
    <row r="33" spans="1:11">
      <c r="A33" s="125"/>
      <c r="B33" s="118">
        <v>25</v>
      </c>
      <c r="C33" s="10" t="s">
        <v>48</v>
      </c>
      <c r="D33" s="129" t="s">
        <v>48</v>
      </c>
      <c r="E33" s="129" t="s">
        <v>34</v>
      </c>
      <c r="F33" s="150"/>
      <c r="G33" s="151"/>
      <c r="H33" s="11" t="s">
        <v>736</v>
      </c>
      <c r="I33" s="14">
        <v>0.19</v>
      </c>
      <c r="J33" s="120">
        <f t="shared" si="0"/>
        <v>4.75</v>
      </c>
      <c r="K33" s="126"/>
    </row>
    <row r="34" spans="1:11" ht="24">
      <c r="A34" s="125"/>
      <c r="B34" s="118">
        <v>4</v>
      </c>
      <c r="C34" s="10" t="s">
        <v>668</v>
      </c>
      <c r="D34" s="129" t="s">
        <v>668</v>
      </c>
      <c r="E34" s="129" t="s">
        <v>30</v>
      </c>
      <c r="F34" s="150" t="s">
        <v>112</v>
      </c>
      <c r="G34" s="151"/>
      <c r="H34" s="11" t="s">
        <v>737</v>
      </c>
      <c r="I34" s="14">
        <v>0.85</v>
      </c>
      <c r="J34" s="120">
        <f t="shared" si="0"/>
        <v>3.4</v>
      </c>
      <c r="K34" s="126"/>
    </row>
    <row r="35" spans="1:11" ht="24">
      <c r="A35" s="125"/>
      <c r="B35" s="118">
        <v>1</v>
      </c>
      <c r="C35" s="10" t="s">
        <v>668</v>
      </c>
      <c r="D35" s="129" t="s">
        <v>668</v>
      </c>
      <c r="E35" s="129" t="s">
        <v>30</v>
      </c>
      <c r="F35" s="150" t="s">
        <v>269</v>
      </c>
      <c r="G35" s="151"/>
      <c r="H35" s="11" t="s">
        <v>737</v>
      </c>
      <c r="I35" s="14">
        <v>0.85</v>
      </c>
      <c r="J35" s="120">
        <f t="shared" si="0"/>
        <v>0.85</v>
      </c>
      <c r="K35" s="126"/>
    </row>
    <row r="36" spans="1:11" ht="24">
      <c r="A36" s="125"/>
      <c r="B36" s="118">
        <v>1</v>
      </c>
      <c r="C36" s="10" t="s">
        <v>668</v>
      </c>
      <c r="D36" s="129" t="s">
        <v>668</v>
      </c>
      <c r="E36" s="129" t="s">
        <v>30</v>
      </c>
      <c r="F36" s="150" t="s">
        <v>220</v>
      </c>
      <c r="G36" s="151"/>
      <c r="H36" s="11" t="s">
        <v>737</v>
      </c>
      <c r="I36" s="14">
        <v>0.85</v>
      </c>
      <c r="J36" s="120">
        <f t="shared" si="0"/>
        <v>0.85</v>
      </c>
      <c r="K36" s="126"/>
    </row>
    <row r="37" spans="1:11" ht="24">
      <c r="A37" s="125"/>
      <c r="B37" s="118">
        <v>1</v>
      </c>
      <c r="C37" s="10" t="s">
        <v>668</v>
      </c>
      <c r="D37" s="129" t="s">
        <v>668</v>
      </c>
      <c r="E37" s="129" t="s">
        <v>30</v>
      </c>
      <c r="F37" s="150" t="s">
        <v>271</v>
      </c>
      <c r="G37" s="151"/>
      <c r="H37" s="11" t="s">
        <v>737</v>
      </c>
      <c r="I37" s="14">
        <v>0.85</v>
      </c>
      <c r="J37" s="120">
        <f t="shared" si="0"/>
        <v>0.85</v>
      </c>
      <c r="K37" s="126"/>
    </row>
    <row r="38" spans="1:11" ht="24">
      <c r="A38" s="125"/>
      <c r="B38" s="118">
        <v>5</v>
      </c>
      <c r="C38" s="10" t="s">
        <v>668</v>
      </c>
      <c r="D38" s="129" t="s">
        <v>668</v>
      </c>
      <c r="E38" s="129" t="s">
        <v>31</v>
      </c>
      <c r="F38" s="150" t="s">
        <v>112</v>
      </c>
      <c r="G38" s="151"/>
      <c r="H38" s="11" t="s">
        <v>737</v>
      </c>
      <c r="I38" s="14">
        <v>0.85</v>
      </c>
      <c r="J38" s="120">
        <f t="shared" si="0"/>
        <v>4.25</v>
      </c>
      <c r="K38" s="126"/>
    </row>
    <row r="39" spans="1:11" ht="24">
      <c r="A39" s="125"/>
      <c r="B39" s="118">
        <v>2</v>
      </c>
      <c r="C39" s="10" t="s">
        <v>668</v>
      </c>
      <c r="D39" s="129" t="s">
        <v>668</v>
      </c>
      <c r="E39" s="129" t="s">
        <v>31</v>
      </c>
      <c r="F39" s="150" t="s">
        <v>219</v>
      </c>
      <c r="G39" s="151"/>
      <c r="H39" s="11" t="s">
        <v>737</v>
      </c>
      <c r="I39" s="14">
        <v>0.85</v>
      </c>
      <c r="J39" s="120">
        <f t="shared" si="0"/>
        <v>1.7</v>
      </c>
      <c r="K39" s="126"/>
    </row>
    <row r="40" spans="1:11" ht="24">
      <c r="A40" s="125"/>
      <c r="B40" s="118">
        <v>2</v>
      </c>
      <c r="C40" s="10" t="s">
        <v>668</v>
      </c>
      <c r="D40" s="129" t="s">
        <v>668</v>
      </c>
      <c r="E40" s="129" t="s">
        <v>31</v>
      </c>
      <c r="F40" s="150" t="s">
        <v>269</v>
      </c>
      <c r="G40" s="151"/>
      <c r="H40" s="11" t="s">
        <v>737</v>
      </c>
      <c r="I40" s="14">
        <v>0.85</v>
      </c>
      <c r="J40" s="120">
        <f t="shared" si="0"/>
        <v>1.7</v>
      </c>
      <c r="K40" s="126"/>
    </row>
    <row r="41" spans="1:11" ht="24">
      <c r="A41" s="125"/>
      <c r="B41" s="118">
        <v>2</v>
      </c>
      <c r="C41" s="10" t="s">
        <v>668</v>
      </c>
      <c r="D41" s="129" t="s">
        <v>668</v>
      </c>
      <c r="E41" s="129" t="s">
        <v>31</v>
      </c>
      <c r="F41" s="150" t="s">
        <v>271</v>
      </c>
      <c r="G41" s="151"/>
      <c r="H41" s="11" t="s">
        <v>737</v>
      </c>
      <c r="I41" s="14">
        <v>0.85</v>
      </c>
      <c r="J41" s="120">
        <f t="shared" si="0"/>
        <v>1.7</v>
      </c>
      <c r="K41" s="126"/>
    </row>
    <row r="42" spans="1:11" ht="24">
      <c r="A42" s="125"/>
      <c r="B42" s="118">
        <v>2</v>
      </c>
      <c r="C42" s="10" t="s">
        <v>668</v>
      </c>
      <c r="D42" s="129" t="s">
        <v>668</v>
      </c>
      <c r="E42" s="129" t="s">
        <v>31</v>
      </c>
      <c r="F42" s="150" t="s">
        <v>272</v>
      </c>
      <c r="G42" s="151"/>
      <c r="H42" s="11" t="s">
        <v>737</v>
      </c>
      <c r="I42" s="14">
        <v>0.85</v>
      </c>
      <c r="J42" s="120">
        <f t="shared" si="0"/>
        <v>1.7</v>
      </c>
      <c r="K42" s="126"/>
    </row>
    <row r="43" spans="1:11" ht="25.5" customHeight="1">
      <c r="A43" s="125"/>
      <c r="B43" s="118">
        <v>3</v>
      </c>
      <c r="C43" s="10" t="s">
        <v>738</v>
      </c>
      <c r="D43" s="129" t="s">
        <v>738</v>
      </c>
      <c r="E43" s="129" t="s">
        <v>30</v>
      </c>
      <c r="F43" s="150" t="s">
        <v>245</v>
      </c>
      <c r="G43" s="151"/>
      <c r="H43" s="11" t="s">
        <v>739</v>
      </c>
      <c r="I43" s="14">
        <v>1.82</v>
      </c>
      <c r="J43" s="120">
        <f t="shared" si="0"/>
        <v>5.46</v>
      </c>
      <c r="K43" s="126"/>
    </row>
    <row r="44" spans="1:11" ht="25.5" customHeight="1">
      <c r="A44" s="125"/>
      <c r="B44" s="118">
        <v>1</v>
      </c>
      <c r="C44" s="10" t="s">
        <v>738</v>
      </c>
      <c r="D44" s="129" t="s">
        <v>738</v>
      </c>
      <c r="E44" s="129" t="s">
        <v>30</v>
      </c>
      <c r="F44" s="150" t="s">
        <v>354</v>
      </c>
      <c r="G44" s="151"/>
      <c r="H44" s="11" t="s">
        <v>739</v>
      </c>
      <c r="I44" s="14">
        <v>1.82</v>
      </c>
      <c r="J44" s="120">
        <f t="shared" si="0"/>
        <v>1.82</v>
      </c>
      <c r="K44" s="126"/>
    </row>
    <row r="45" spans="1:11" ht="25.5" customHeight="1">
      <c r="A45" s="125"/>
      <c r="B45" s="118">
        <v>1</v>
      </c>
      <c r="C45" s="10" t="s">
        <v>738</v>
      </c>
      <c r="D45" s="129" t="s">
        <v>738</v>
      </c>
      <c r="E45" s="129" t="s">
        <v>30</v>
      </c>
      <c r="F45" s="150" t="s">
        <v>534</v>
      </c>
      <c r="G45" s="151"/>
      <c r="H45" s="11" t="s">
        <v>739</v>
      </c>
      <c r="I45" s="14">
        <v>1.82</v>
      </c>
      <c r="J45" s="120">
        <f t="shared" si="0"/>
        <v>1.82</v>
      </c>
      <c r="K45" s="126"/>
    </row>
    <row r="46" spans="1:11" ht="25.5" customHeight="1">
      <c r="A46" s="125"/>
      <c r="B46" s="118">
        <v>1</v>
      </c>
      <c r="C46" s="10" t="s">
        <v>738</v>
      </c>
      <c r="D46" s="129" t="s">
        <v>738</v>
      </c>
      <c r="E46" s="129" t="s">
        <v>30</v>
      </c>
      <c r="F46" s="150" t="s">
        <v>740</v>
      </c>
      <c r="G46" s="151"/>
      <c r="H46" s="11" t="s">
        <v>739</v>
      </c>
      <c r="I46" s="14">
        <v>1.82</v>
      </c>
      <c r="J46" s="120">
        <f t="shared" si="0"/>
        <v>1.82</v>
      </c>
      <c r="K46" s="126"/>
    </row>
    <row r="47" spans="1:11" ht="25.5" customHeight="1">
      <c r="A47" s="125"/>
      <c r="B47" s="118">
        <v>6</v>
      </c>
      <c r="C47" s="10" t="s">
        <v>738</v>
      </c>
      <c r="D47" s="129" t="s">
        <v>738</v>
      </c>
      <c r="E47" s="129" t="s">
        <v>31</v>
      </c>
      <c r="F47" s="150" t="s">
        <v>245</v>
      </c>
      <c r="G47" s="151"/>
      <c r="H47" s="11" t="s">
        <v>739</v>
      </c>
      <c r="I47" s="14">
        <v>1.82</v>
      </c>
      <c r="J47" s="120">
        <f t="shared" si="0"/>
        <v>10.92</v>
      </c>
      <c r="K47" s="126"/>
    </row>
    <row r="48" spans="1:11" ht="25.5" customHeight="1">
      <c r="A48" s="125"/>
      <c r="B48" s="118">
        <v>2</v>
      </c>
      <c r="C48" s="10" t="s">
        <v>738</v>
      </c>
      <c r="D48" s="129" t="s">
        <v>738</v>
      </c>
      <c r="E48" s="129" t="s">
        <v>31</v>
      </c>
      <c r="F48" s="150" t="s">
        <v>354</v>
      </c>
      <c r="G48" s="151"/>
      <c r="H48" s="11" t="s">
        <v>739</v>
      </c>
      <c r="I48" s="14">
        <v>1.82</v>
      </c>
      <c r="J48" s="120">
        <f t="shared" si="0"/>
        <v>3.64</v>
      </c>
      <c r="K48" s="126"/>
    </row>
    <row r="49" spans="1:11" ht="25.5" customHeight="1">
      <c r="A49" s="125"/>
      <c r="B49" s="118">
        <v>2</v>
      </c>
      <c r="C49" s="10" t="s">
        <v>738</v>
      </c>
      <c r="D49" s="129" t="s">
        <v>738</v>
      </c>
      <c r="E49" s="129" t="s">
        <v>31</v>
      </c>
      <c r="F49" s="150" t="s">
        <v>534</v>
      </c>
      <c r="G49" s="151"/>
      <c r="H49" s="11" t="s">
        <v>739</v>
      </c>
      <c r="I49" s="14">
        <v>1.82</v>
      </c>
      <c r="J49" s="120">
        <f t="shared" si="0"/>
        <v>3.64</v>
      </c>
      <c r="K49" s="126"/>
    </row>
    <row r="50" spans="1:11" ht="25.5" customHeight="1">
      <c r="A50" s="125"/>
      <c r="B50" s="118">
        <v>2</v>
      </c>
      <c r="C50" s="10" t="s">
        <v>738</v>
      </c>
      <c r="D50" s="129" t="s">
        <v>738</v>
      </c>
      <c r="E50" s="129" t="s">
        <v>31</v>
      </c>
      <c r="F50" s="150" t="s">
        <v>740</v>
      </c>
      <c r="G50" s="151"/>
      <c r="H50" s="11" t="s">
        <v>739</v>
      </c>
      <c r="I50" s="14">
        <v>1.82</v>
      </c>
      <c r="J50" s="120">
        <f t="shared" si="0"/>
        <v>3.64</v>
      </c>
      <c r="K50" s="126"/>
    </row>
    <row r="51" spans="1:11" ht="25.5" customHeight="1">
      <c r="A51" s="125"/>
      <c r="B51" s="118">
        <v>2</v>
      </c>
      <c r="C51" s="10" t="s">
        <v>738</v>
      </c>
      <c r="D51" s="129" t="s">
        <v>738</v>
      </c>
      <c r="E51" s="129" t="s">
        <v>32</v>
      </c>
      <c r="F51" s="150" t="s">
        <v>245</v>
      </c>
      <c r="G51" s="151"/>
      <c r="H51" s="11" t="s">
        <v>739</v>
      </c>
      <c r="I51" s="14">
        <v>1.82</v>
      </c>
      <c r="J51" s="120">
        <f t="shared" si="0"/>
        <v>3.64</v>
      </c>
      <c r="K51" s="126"/>
    </row>
    <row r="52" spans="1:11" ht="25.5" customHeight="1">
      <c r="A52" s="125"/>
      <c r="B52" s="118">
        <v>1</v>
      </c>
      <c r="C52" s="10" t="s">
        <v>738</v>
      </c>
      <c r="D52" s="129" t="s">
        <v>738</v>
      </c>
      <c r="E52" s="129" t="s">
        <v>32</v>
      </c>
      <c r="F52" s="150" t="s">
        <v>354</v>
      </c>
      <c r="G52" s="151"/>
      <c r="H52" s="11" t="s">
        <v>739</v>
      </c>
      <c r="I52" s="14">
        <v>1.82</v>
      </c>
      <c r="J52" s="120">
        <f t="shared" si="0"/>
        <v>1.82</v>
      </c>
      <c r="K52" s="126"/>
    </row>
    <row r="53" spans="1:11" ht="25.5" customHeight="1">
      <c r="A53" s="125"/>
      <c r="B53" s="118">
        <v>1</v>
      </c>
      <c r="C53" s="10" t="s">
        <v>738</v>
      </c>
      <c r="D53" s="129" t="s">
        <v>738</v>
      </c>
      <c r="E53" s="129" t="s">
        <v>32</v>
      </c>
      <c r="F53" s="150" t="s">
        <v>740</v>
      </c>
      <c r="G53" s="151"/>
      <c r="H53" s="11" t="s">
        <v>739</v>
      </c>
      <c r="I53" s="14">
        <v>1.82</v>
      </c>
      <c r="J53" s="120">
        <f t="shared" si="0"/>
        <v>1.82</v>
      </c>
      <c r="K53" s="126"/>
    </row>
    <row r="54" spans="1:11" ht="25.5" customHeight="1">
      <c r="A54" s="125"/>
      <c r="B54" s="118">
        <v>8</v>
      </c>
      <c r="C54" s="10" t="s">
        <v>741</v>
      </c>
      <c r="D54" s="129" t="s">
        <v>741</v>
      </c>
      <c r="E54" s="129" t="s">
        <v>742</v>
      </c>
      <c r="F54" s="150"/>
      <c r="G54" s="151"/>
      <c r="H54" s="11" t="s">
        <v>911</v>
      </c>
      <c r="I54" s="14">
        <v>1.27</v>
      </c>
      <c r="J54" s="120">
        <f t="shared" ref="J54:J85" si="1">I54*B54</f>
        <v>10.16</v>
      </c>
      <c r="K54" s="126"/>
    </row>
    <row r="55" spans="1:11" ht="25.5" customHeight="1">
      <c r="A55" s="125"/>
      <c r="B55" s="118">
        <v>2</v>
      </c>
      <c r="C55" s="10" t="s">
        <v>741</v>
      </c>
      <c r="D55" s="129" t="s">
        <v>741</v>
      </c>
      <c r="E55" s="129" t="s">
        <v>743</v>
      </c>
      <c r="F55" s="150"/>
      <c r="G55" s="151"/>
      <c r="H55" s="11" t="s">
        <v>911</v>
      </c>
      <c r="I55" s="14">
        <v>1.27</v>
      </c>
      <c r="J55" s="120">
        <f t="shared" si="1"/>
        <v>2.54</v>
      </c>
      <c r="K55" s="126"/>
    </row>
    <row r="56" spans="1:11" ht="24">
      <c r="A56" s="125"/>
      <c r="B56" s="118">
        <v>1</v>
      </c>
      <c r="C56" s="10" t="s">
        <v>744</v>
      </c>
      <c r="D56" s="129" t="s">
        <v>744</v>
      </c>
      <c r="E56" s="129"/>
      <c r="F56" s="150"/>
      <c r="G56" s="151"/>
      <c r="H56" s="11" t="s">
        <v>745</v>
      </c>
      <c r="I56" s="14">
        <v>9.41</v>
      </c>
      <c r="J56" s="120">
        <f t="shared" si="1"/>
        <v>9.41</v>
      </c>
      <c r="K56" s="126"/>
    </row>
    <row r="57" spans="1:11" ht="24">
      <c r="A57" s="125"/>
      <c r="B57" s="118">
        <v>1</v>
      </c>
      <c r="C57" s="10" t="s">
        <v>746</v>
      </c>
      <c r="D57" s="129" t="s">
        <v>746</v>
      </c>
      <c r="E57" s="129"/>
      <c r="F57" s="150"/>
      <c r="G57" s="151"/>
      <c r="H57" s="11" t="s">
        <v>747</v>
      </c>
      <c r="I57" s="14">
        <v>44.84</v>
      </c>
      <c r="J57" s="120">
        <f t="shared" si="1"/>
        <v>44.84</v>
      </c>
      <c r="K57" s="126"/>
    </row>
    <row r="58" spans="1:11" ht="36">
      <c r="A58" s="125"/>
      <c r="B58" s="118">
        <v>4</v>
      </c>
      <c r="C58" s="10" t="s">
        <v>748</v>
      </c>
      <c r="D58" s="129" t="s">
        <v>748</v>
      </c>
      <c r="E58" s="129" t="s">
        <v>218</v>
      </c>
      <c r="F58" s="150" t="s">
        <v>28</v>
      </c>
      <c r="G58" s="151"/>
      <c r="H58" s="11" t="s">
        <v>749</v>
      </c>
      <c r="I58" s="14">
        <v>1.76</v>
      </c>
      <c r="J58" s="120">
        <f t="shared" si="1"/>
        <v>7.04</v>
      </c>
      <c r="K58" s="126"/>
    </row>
    <row r="59" spans="1:11" ht="36">
      <c r="A59" s="125"/>
      <c r="B59" s="118">
        <v>4</v>
      </c>
      <c r="C59" s="10" t="s">
        <v>748</v>
      </c>
      <c r="D59" s="129" t="s">
        <v>748</v>
      </c>
      <c r="E59" s="129" t="s">
        <v>220</v>
      </c>
      <c r="F59" s="150" t="s">
        <v>28</v>
      </c>
      <c r="G59" s="151"/>
      <c r="H59" s="11" t="s">
        <v>749</v>
      </c>
      <c r="I59" s="14">
        <v>1.76</v>
      </c>
      <c r="J59" s="120">
        <f t="shared" si="1"/>
        <v>7.04</v>
      </c>
      <c r="K59" s="126"/>
    </row>
    <row r="60" spans="1:11" ht="24">
      <c r="A60" s="125"/>
      <c r="B60" s="118">
        <v>2</v>
      </c>
      <c r="C60" s="10" t="s">
        <v>750</v>
      </c>
      <c r="D60" s="129" t="s">
        <v>750</v>
      </c>
      <c r="E60" s="129" t="s">
        <v>40</v>
      </c>
      <c r="F60" s="150"/>
      <c r="G60" s="151"/>
      <c r="H60" s="11" t="s">
        <v>751</v>
      </c>
      <c r="I60" s="14">
        <v>1.65</v>
      </c>
      <c r="J60" s="120">
        <f t="shared" si="1"/>
        <v>3.3</v>
      </c>
      <c r="K60" s="126"/>
    </row>
    <row r="61" spans="1:11" ht="24">
      <c r="A61" s="125"/>
      <c r="B61" s="118">
        <v>4</v>
      </c>
      <c r="C61" s="10" t="s">
        <v>752</v>
      </c>
      <c r="D61" s="129" t="s">
        <v>752</v>
      </c>
      <c r="E61" s="129"/>
      <c r="F61" s="150"/>
      <c r="G61" s="151"/>
      <c r="H61" s="11" t="s">
        <v>753</v>
      </c>
      <c r="I61" s="14">
        <v>0.88</v>
      </c>
      <c r="J61" s="120">
        <f t="shared" si="1"/>
        <v>3.52</v>
      </c>
      <c r="K61" s="126"/>
    </row>
    <row r="62" spans="1:11" ht="24">
      <c r="A62" s="125"/>
      <c r="B62" s="118">
        <v>4</v>
      </c>
      <c r="C62" s="10" t="s">
        <v>754</v>
      </c>
      <c r="D62" s="129" t="s">
        <v>754</v>
      </c>
      <c r="E62" s="129"/>
      <c r="F62" s="150"/>
      <c r="G62" s="151"/>
      <c r="H62" s="11" t="s">
        <v>755</v>
      </c>
      <c r="I62" s="14">
        <v>0.88</v>
      </c>
      <c r="J62" s="120">
        <f t="shared" si="1"/>
        <v>3.52</v>
      </c>
      <c r="K62" s="126"/>
    </row>
    <row r="63" spans="1:11" ht="24">
      <c r="A63" s="125"/>
      <c r="B63" s="118">
        <v>4</v>
      </c>
      <c r="C63" s="10" t="s">
        <v>756</v>
      </c>
      <c r="D63" s="129" t="s">
        <v>756</v>
      </c>
      <c r="E63" s="129"/>
      <c r="F63" s="150"/>
      <c r="G63" s="151"/>
      <c r="H63" s="11" t="s">
        <v>757</v>
      </c>
      <c r="I63" s="14">
        <v>0.97</v>
      </c>
      <c r="J63" s="120">
        <f t="shared" si="1"/>
        <v>3.88</v>
      </c>
      <c r="K63" s="126"/>
    </row>
    <row r="64" spans="1:11">
      <c r="A64" s="125"/>
      <c r="B64" s="118">
        <v>6</v>
      </c>
      <c r="C64" s="10" t="s">
        <v>576</v>
      </c>
      <c r="D64" s="129" t="s">
        <v>866</v>
      </c>
      <c r="E64" s="129" t="s">
        <v>758</v>
      </c>
      <c r="F64" s="150"/>
      <c r="G64" s="151"/>
      <c r="H64" s="11" t="s">
        <v>579</v>
      </c>
      <c r="I64" s="14">
        <v>0.38</v>
      </c>
      <c r="J64" s="120">
        <f t="shared" si="1"/>
        <v>2.2800000000000002</v>
      </c>
      <c r="K64" s="126"/>
    </row>
    <row r="65" spans="1:11">
      <c r="A65" s="125"/>
      <c r="B65" s="118">
        <v>6</v>
      </c>
      <c r="C65" s="10" t="s">
        <v>576</v>
      </c>
      <c r="D65" s="129" t="s">
        <v>867</v>
      </c>
      <c r="E65" s="129" t="s">
        <v>304</v>
      </c>
      <c r="F65" s="150"/>
      <c r="G65" s="151"/>
      <c r="H65" s="11" t="s">
        <v>579</v>
      </c>
      <c r="I65" s="14">
        <v>0.38</v>
      </c>
      <c r="J65" s="120">
        <f t="shared" si="1"/>
        <v>2.2800000000000002</v>
      </c>
      <c r="K65" s="126"/>
    </row>
    <row r="66" spans="1:11">
      <c r="A66" s="125"/>
      <c r="B66" s="118">
        <v>6</v>
      </c>
      <c r="C66" s="10" t="s">
        <v>576</v>
      </c>
      <c r="D66" s="129" t="s">
        <v>868</v>
      </c>
      <c r="E66" s="129" t="s">
        <v>300</v>
      </c>
      <c r="F66" s="150"/>
      <c r="G66" s="151"/>
      <c r="H66" s="11" t="s">
        <v>579</v>
      </c>
      <c r="I66" s="14">
        <v>0.43</v>
      </c>
      <c r="J66" s="120">
        <f t="shared" si="1"/>
        <v>2.58</v>
      </c>
      <c r="K66" s="126"/>
    </row>
    <row r="67" spans="1:11">
      <c r="A67" s="125"/>
      <c r="B67" s="118">
        <v>6</v>
      </c>
      <c r="C67" s="10" t="s">
        <v>576</v>
      </c>
      <c r="D67" s="129" t="s">
        <v>869</v>
      </c>
      <c r="E67" s="129" t="s">
        <v>320</v>
      </c>
      <c r="F67" s="150"/>
      <c r="G67" s="151"/>
      <c r="H67" s="11" t="s">
        <v>579</v>
      </c>
      <c r="I67" s="14">
        <v>0.53</v>
      </c>
      <c r="J67" s="120">
        <f t="shared" si="1"/>
        <v>3.18</v>
      </c>
      <c r="K67" s="126"/>
    </row>
    <row r="68" spans="1:11" ht="24">
      <c r="A68" s="125"/>
      <c r="B68" s="118">
        <v>6</v>
      </c>
      <c r="C68" s="10" t="s">
        <v>759</v>
      </c>
      <c r="D68" s="129" t="s">
        <v>870</v>
      </c>
      <c r="E68" s="129" t="s">
        <v>304</v>
      </c>
      <c r="F68" s="150" t="s">
        <v>279</v>
      </c>
      <c r="G68" s="151"/>
      <c r="H68" s="11" t="s">
        <v>760</v>
      </c>
      <c r="I68" s="14">
        <v>0.63</v>
      </c>
      <c r="J68" s="120">
        <f t="shared" si="1"/>
        <v>3.7800000000000002</v>
      </c>
      <c r="K68" s="126"/>
    </row>
    <row r="69" spans="1:11" ht="24">
      <c r="A69" s="125"/>
      <c r="B69" s="118">
        <v>4</v>
      </c>
      <c r="C69" s="10" t="s">
        <v>759</v>
      </c>
      <c r="D69" s="129" t="s">
        <v>870</v>
      </c>
      <c r="E69" s="129" t="s">
        <v>304</v>
      </c>
      <c r="F69" s="150" t="s">
        <v>278</v>
      </c>
      <c r="G69" s="151"/>
      <c r="H69" s="11" t="s">
        <v>760</v>
      </c>
      <c r="I69" s="14">
        <v>0.63</v>
      </c>
      <c r="J69" s="120">
        <f t="shared" si="1"/>
        <v>2.52</v>
      </c>
      <c r="K69" s="126"/>
    </row>
    <row r="70" spans="1:11" ht="24">
      <c r="A70" s="125"/>
      <c r="B70" s="118">
        <v>2</v>
      </c>
      <c r="C70" s="10" t="s">
        <v>759</v>
      </c>
      <c r="D70" s="129" t="s">
        <v>871</v>
      </c>
      <c r="E70" s="129" t="s">
        <v>300</v>
      </c>
      <c r="F70" s="150" t="s">
        <v>278</v>
      </c>
      <c r="G70" s="151"/>
      <c r="H70" s="11" t="s">
        <v>760</v>
      </c>
      <c r="I70" s="14">
        <v>0.68</v>
      </c>
      <c r="J70" s="120">
        <f t="shared" si="1"/>
        <v>1.36</v>
      </c>
      <c r="K70" s="126"/>
    </row>
    <row r="71" spans="1:11">
      <c r="A71" s="125"/>
      <c r="B71" s="118">
        <v>30</v>
      </c>
      <c r="C71" s="10" t="s">
        <v>662</v>
      </c>
      <c r="D71" s="129" t="s">
        <v>662</v>
      </c>
      <c r="E71" s="129" t="s">
        <v>31</v>
      </c>
      <c r="F71" s="150"/>
      <c r="G71" s="151"/>
      <c r="H71" s="11" t="s">
        <v>664</v>
      </c>
      <c r="I71" s="14">
        <v>0.17</v>
      </c>
      <c r="J71" s="120">
        <f t="shared" si="1"/>
        <v>5.1000000000000005</v>
      </c>
      <c r="K71" s="126"/>
    </row>
    <row r="72" spans="1:11" ht="24">
      <c r="A72" s="125"/>
      <c r="B72" s="118">
        <v>4</v>
      </c>
      <c r="C72" s="10" t="s">
        <v>761</v>
      </c>
      <c r="D72" s="129" t="s">
        <v>761</v>
      </c>
      <c r="E72" s="129" t="s">
        <v>28</v>
      </c>
      <c r="F72" s="150" t="s">
        <v>277</v>
      </c>
      <c r="G72" s="151"/>
      <c r="H72" s="11" t="s">
        <v>762</v>
      </c>
      <c r="I72" s="14">
        <v>0.57999999999999996</v>
      </c>
      <c r="J72" s="120">
        <f t="shared" si="1"/>
        <v>2.3199999999999998</v>
      </c>
      <c r="K72" s="126"/>
    </row>
    <row r="73" spans="1:11" ht="24">
      <c r="A73" s="125"/>
      <c r="B73" s="118">
        <v>10</v>
      </c>
      <c r="C73" s="10" t="s">
        <v>761</v>
      </c>
      <c r="D73" s="129" t="s">
        <v>761</v>
      </c>
      <c r="E73" s="129" t="s">
        <v>28</v>
      </c>
      <c r="F73" s="150" t="s">
        <v>278</v>
      </c>
      <c r="G73" s="151"/>
      <c r="H73" s="11" t="s">
        <v>762</v>
      </c>
      <c r="I73" s="14">
        <v>0.57999999999999996</v>
      </c>
      <c r="J73" s="120">
        <f t="shared" si="1"/>
        <v>5.8</v>
      </c>
      <c r="K73" s="126"/>
    </row>
    <row r="74" spans="1:11" ht="24">
      <c r="A74" s="125"/>
      <c r="B74" s="118">
        <v>3</v>
      </c>
      <c r="C74" s="10" t="s">
        <v>761</v>
      </c>
      <c r="D74" s="129" t="s">
        <v>761</v>
      </c>
      <c r="E74" s="129" t="s">
        <v>28</v>
      </c>
      <c r="F74" s="150" t="s">
        <v>490</v>
      </c>
      <c r="G74" s="151"/>
      <c r="H74" s="11" t="s">
        <v>762</v>
      </c>
      <c r="I74" s="14">
        <v>0.57999999999999996</v>
      </c>
      <c r="J74" s="120">
        <f t="shared" si="1"/>
        <v>1.7399999999999998</v>
      </c>
      <c r="K74" s="126"/>
    </row>
    <row r="75" spans="1:11" ht="24">
      <c r="A75" s="125"/>
      <c r="B75" s="118">
        <v>3</v>
      </c>
      <c r="C75" s="10" t="s">
        <v>761</v>
      </c>
      <c r="D75" s="129" t="s">
        <v>761</v>
      </c>
      <c r="E75" s="129" t="s">
        <v>28</v>
      </c>
      <c r="F75" s="150" t="s">
        <v>728</v>
      </c>
      <c r="G75" s="151"/>
      <c r="H75" s="11" t="s">
        <v>762</v>
      </c>
      <c r="I75" s="14">
        <v>0.57999999999999996</v>
      </c>
      <c r="J75" s="120">
        <f t="shared" si="1"/>
        <v>1.7399999999999998</v>
      </c>
      <c r="K75" s="126"/>
    </row>
    <row r="76" spans="1:11" ht="24">
      <c r="A76" s="125"/>
      <c r="B76" s="118">
        <v>3</v>
      </c>
      <c r="C76" s="10" t="s">
        <v>761</v>
      </c>
      <c r="D76" s="129" t="s">
        <v>761</v>
      </c>
      <c r="E76" s="129" t="s">
        <v>30</v>
      </c>
      <c r="F76" s="150" t="s">
        <v>279</v>
      </c>
      <c r="G76" s="151"/>
      <c r="H76" s="11" t="s">
        <v>762</v>
      </c>
      <c r="I76" s="14">
        <v>0.57999999999999996</v>
      </c>
      <c r="J76" s="120">
        <f t="shared" si="1"/>
        <v>1.7399999999999998</v>
      </c>
      <c r="K76" s="126"/>
    </row>
    <row r="77" spans="1:11" ht="24">
      <c r="A77" s="125"/>
      <c r="B77" s="118">
        <v>4</v>
      </c>
      <c r="C77" s="10" t="s">
        <v>761</v>
      </c>
      <c r="D77" s="129" t="s">
        <v>761</v>
      </c>
      <c r="E77" s="129" t="s">
        <v>30</v>
      </c>
      <c r="F77" s="150" t="s">
        <v>277</v>
      </c>
      <c r="G77" s="151"/>
      <c r="H77" s="11" t="s">
        <v>762</v>
      </c>
      <c r="I77" s="14">
        <v>0.57999999999999996</v>
      </c>
      <c r="J77" s="120">
        <f t="shared" si="1"/>
        <v>2.3199999999999998</v>
      </c>
      <c r="K77" s="126"/>
    </row>
    <row r="78" spans="1:11" ht="24">
      <c r="A78" s="125"/>
      <c r="B78" s="118">
        <v>10</v>
      </c>
      <c r="C78" s="10" t="s">
        <v>761</v>
      </c>
      <c r="D78" s="129" t="s">
        <v>761</v>
      </c>
      <c r="E78" s="129" t="s">
        <v>30</v>
      </c>
      <c r="F78" s="150" t="s">
        <v>278</v>
      </c>
      <c r="G78" s="151"/>
      <c r="H78" s="11" t="s">
        <v>762</v>
      </c>
      <c r="I78" s="14">
        <v>0.57999999999999996</v>
      </c>
      <c r="J78" s="120">
        <f t="shared" si="1"/>
        <v>5.8</v>
      </c>
      <c r="K78" s="126"/>
    </row>
    <row r="79" spans="1:11" ht="24">
      <c r="A79" s="125"/>
      <c r="B79" s="118">
        <v>3</v>
      </c>
      <c r="C79" s="10" t="s">
        <v>761</v>
      </c>
      <c r="D79" s="129" t="s">
        <v>761</v>
      </c>
      <c r="E79" s="129" t="s">
        <v>30</v>
      </c>
      <c r="F79" s="150" t="s">
        <v>490</v>
      </c>
      <c r="G79" s="151"/>
      <c r="H79" s="11" t="s">
        <v>762</v>
      </c>
      <c r="I79" s="14">
        <v>0.57999999999999996</v>
      </c>
      <c r="J79" s="120">
        <f t="shared" si="1"/>
        <v>1.7399999999999998</v>
      </c>
      <c r="K79" s="126"/>
    </row>
    <row r="80" spans="1:11" ht="24">
      <c r="A80" s="125"/>
      <c r="B80" s="118">
        <v>3</v>
      </c>
      <c r="C80" s="10" t="s">
        <v>761</v>
      </c>
      <c r="D80" s="129" t="s">
        <v>761</v>
      </c>
      <c r="E80" s="129" t="s">
        <v>30</v>
      </c>
      <c r="F80" s="150" t="s">
        <v>728</v>
      </c>
      <c r="G80" s="151"/>
      <c r="H80" s="11" t="s">
        <v>762</v>
      </c>
      <c r="I80" s="14">
        <v>0.57999999999999996</v>
      </c>
      <c r="J80" s="120">
        <f t="shared" si="1"/>
        <v>1.7399999999999998</v>
      </c>
      <c r="K80" s="126"/>
    </row>
    <row r="81" spans="1:11" ht="24">
      <c r="A81" s="125"/>
      <c r="B81" s="118">
        <v>3</v>
      </c>
      <c r="C81" s="10" t="s">
        <v>761</v>
      </c>
      <c r="D81" s="129" t="s">
        <v>761</v>
      </c>
      <c r="E81" s="129" t="s">
        <v>31</v>
      </c>
      <c r="F81" s="150" t="s">
        <v>279</v>
      </c>
      <c r="G81" s="151"/>
      <c r="H81" s="11" t="s">
        <v>762</v>
      </c>
      <c r="I81" s="14">
        <v>0.57999999999999996</v>
      </c>
      <c r="J81" s="120">
        <f t="shared" si="1"/>
        <v>1.7399999999999998</v>
      </c>
      <c r="K81" s="126"/>
    </row>
    <row r="82" spans="1:11" ht="24">
      <c r="A82" s="125"/>
      <c r="B82" s="118">
        <v>3</v>
      </c>
      <c r="C82" s="10" t="s">
        <v>761</v>
      </c>
      <c r="D82" s="129" t="s">
        <v>761</v>
      </c>
      <c r="E82" s="129" t="s">
        <v>31</v>
      </c>
      <c r="F82" s="150" t="s">
        <v>277</v>
      </c>
      <c r="G82" s="151"/>
      <c r="H82" s="11" t="s">
        <v>762</v>
      </c>
      <c r="I82" s="14">
        <v>0.57999999999999996</v>
      </c>
      <c r="J82" s="120">
        <f t="shared" si="1"/>
        <v>1.7399999999999998</v>
      </c>
      <c r="K82" s="126"/>
    </row>
    <row r="83" spans="1:11" ht="24">
      <c r="A83" s="125"/>
      <c r="B83" s="118">
        <v>5</v>
      </c>
      <c r="C83" s="10" t="s">
        <v>761</v>
      </c>
      <c r="D83" s="129" t="s">
        <v>761</v>
      </c>
      <c r="E83" s="129" t="s">
        <v>31</v>
      </c>
      <c r="F83" s="150" t="s">
        <v>278</v>
      </c>
      <c r="G83" s="151"/>
      <c r="H83" s="11" t="s">
        <v>762</v>
      </c>
      <c r="I83" s="14">
        <v>0.57999999999999996</v>
      </c>
      <c r="J83" s="120">
        <f t="shared" si="1"/>
        <v>2.9</v>
      </c>
      <c r="K83" s="126"/>
    </row>
    <row r="84" spans="1:11" ht="24">
      <c r="A84" s="125"/>
      <c r="B84" s="118">
        <v>2</v>
      </c>
      <c r="C84" s="10" t="s">
        <v>761</v>
      </c>
      <c r="D84" s="129" t="s">
        <v>761</v>
      </c>
      <c r="E84" s="129" t="s">
        <v>31</v>
      </c>
      <c r="F84" s="150" t="s">
        <v>728</v>
      </c>
      <c r="G84" s="151"/>
      <c r="H84" s="11" t="s">
        <v>762</v>
      </c>
      <c r="I84" s="14">
        <v>0.57999999999999996</v>
      </c>
      <c r="J84" s="120">
        <f t="shared" si="1"/>
        <v>1.1599999999999999</v>
      </c>
      <c r="K84" s="126"/>
    </row>
    <row r="85" spans="1:11" ht="36">
      <c r="A85" s="125"/>
      <c r="B85" s="118">
        <v>1</v>
      </c>
      <c r="C85" s="10" t="s">
        <v>763</v>
      </c>
      <c r="D85" s="129" t="s">
        <v>763</v>
      </c>
      <c r="E85" s="129" t="s">
        <v>31</v>
      </c>
      <c r="F85" s="150" t="s">
        <v>112</v>
      </c>
      <c r="G85" s="151"/>
      <c r="H85" s="11" t="s">
        <v>764</v>
      </c>
      <c r="I85" s="14">
        <v>2.0699999999999998</v>
      </c>
      <c r="J85" s="120">
        <f t="shared" si="1"/>
        <v>2.0699999999999998</v>
      </c>
      <c r="K85" s="126"/>
    </row>
    <row r="86" spans="1:11" ht="36">
      <c r="A86" s="125"/>
      <c r="B86" s="118">
        <v>2</v>
      </c>
      <c r="C86" s="10" t="s">
        <v>763</v>
      </c>
      <c r="D86" s="129" t="s">
        <v>763</v>
      </c>
      <c r="E86" s="129" t="s">
        <v>31</v>
      </c>
      <c r="F86" s="150" t="s">
        <v>218</v>
      </c>
      <c r="G86" s="151"/>
      <c r="H86" s="11" t="s">
        <v>764</v>
      </c>
      <c r="I86" s="14">
        <v>2.0699999999999998</v>
      </c>
      <c r="J86" s="120">
        <f t="shared" ref="J86:J117" si="2">I86*B86</f>
        <v>4.1399999999999997</v>
      </c>
      <c r="K86" s="126"/>
    </row>
    <row r="87" spans="1:11" ht="36">
      <c r="A87" s="125"/>
      <c r="B87" s="118">
        <v>1</v>
      </c>
      <c r="C87" s="10" t="s">
        <v>763</v>
      </c>
      <c r="D87" s="129" t="s">
        <v>763</v>
      </c>
      <c r="E87" s="129" t="s">
        <v>31</v>
      </c>
      <c r="F87" s="150" t="s">
        <v>220</v>
      </c>
      <c r="G87" s="151"/>
      <c r="H87" s="11" t="s">
        <v>764</v>
      </c>
      <c r="I87" s="14">
        <v>2.0699999999999998</v>
      </c>
      <c r="J87" s="120">
        <f t="shared" si="2"/>
        <v>2.0699999999999998</v>
      </c>
      <c r="K87" s="126"/>
    </row>
    <row r="88" spans="1:11" ht="23.25" customHeight="1">
      <c r="A88" s="125"/>
      <c r="B88" s="118">
        <v>1</v>
      </c>
      <c r="C88" s="10" t="s">
        <v>765</v>
      </c>
      <c r="D88" s="129" t="s">
        <v>765</v>
      </c>
      <c r="E88" s="129" t="s">
        <v>30</v>
      </c>
      <c r="F88" s="150"/>
      <c r="G88" s="151"/>
      <c r="H88" s="11" t="s">
        <v>766</v>
      </c>
      <c r="I88" s="14">
        <v>3.02</v>
      </c>
      <c r="J88" s="120">
        <f t="shared" si="2"/>
        <v>3.02</v>
      </c>
      <c r="K88" s="126"/>
    </row>
    <row r="89" spans="1:11" ht="23.25" customHeight="1">
      <c r="A89" s="125"/>
      <c r="B89" s="118">
        <v>3</v>
      </c>
      <c r="C89" s="10" t="s">
        <v>765</v>
      </c>
      <c r="D89" s="129" t="s">
        <v>765</v>
      </c>
      <c r="E89" s="129" t="s">
        <v>31</v>
      </c>
      <c r="F89" s="150"/>
      <c r="G89" s="151"/>
      <c r="H89" s="11" t="s">
        <v>766</v>
      </c>
      <c r="I89" s="14">
        <v>3.02</v>
      </c>
      <c r="J89" s="120">
        <f t="shared" si="2"/>
        <v>9.06</v>
      </c>
      <c r="K89" s="126"/>
    </row>
    <row r="90" spans="1:11" ht="24">
      <c r="A90" s="125"/>
      <c r="B90" s="118">
        <v>3</v>
      </c>
      <c r="C90" s="10" t="s">
        <v>767</v>
      </c>
      <c r="D90" s="129" t="s">
        <v>767</v>
      </c>
      <c r="E90" s="129" t="s">
        <v>31</v>
      </c>
      <c r="F90" s="150" t="s">
        <v>245</v>
      </c>
      <c r="G90" s="151"/>
      <c r="H90" s="11" t="s">
        <v>768</v>
      </c>
      <c r="I90" s="14">
        <v>2.4500000000000002</v>
      </c>
      <c r="J90" s="120">
        <f t="shared" si="2"/>
        <v>7.3500000000000005</v>
      </c>
      <c r="K90" s="126"/>
    </row>
    <row r="91" spans="1:11" ht="24">
      <c r="A91" s="125"/>
      <c r="B91" s="118">
        <v>1</v>
      </c>
      <c r="C91" s="10" t="s">
        <v>767</v>
      </c>
      <c r="D91" s="129" t="s">
        <v>767</v>
      </c>
      <c r="E91" s="129" t="s">
        <v>31</v>
      </c>
      <c r="F91" s="150" t="s">
        <v>354</v>
      </c>
      <c r="G91" s="151"/>
      <c r="H91" s="11" t="s">
        <v>768</v>
      </c>
      <c r="I91" s="14">
        <v>2.4500000000000002</v>
      </c>
      <c r="J91" s="120">
        <f t="shared" si="2"/>
        <v>2.4500000000000002</v>
      </c>
      <c r="K91" s="126"/>
    </row>
    <row r="92" spans="1:11" ht="24">
      <c r="A92" s="125"/>
      <c r="B92" s="118">
        <v>1</v>
      </c>
      <c r="C92" s="10" t="s">
        <v>767</v>
      </c>
      <c r="D92" s="129" t="s">
        <v>767</v>
      </c>
      <c r="E92" s="129" t="s">
        <v>31</v>
      </c>
      <c r="F92" s="150" t="s">
        <v>534</v>
      </c>
      <c r="G92" s="151"/>
      <c r="H92" s="11" t="s">
        <v>768</v>
      </c>
      <c r="I92" s="14">
        <v>2.4500000000000002</v>
      </c>
      <c r="J92" s="120">
        <f t="shared" si="2"/>
        <v>2.4500000000000002</v>
      </c>
      <c r="K92" s="126"/>
    </row>
    <row r="93" spans="1:11" ht="24">
      <c r="A93" s="125"/>
      <c r="B93" s="118">
        <v>1</v>
      </c>
      <c r="C93" s="10" t="s">
        <v>767</v>
      </c>
      <c r="D93" s="129" t="s">
        <v>767</v>
      </c>
      <c r="E93" s="129" t="s">
        <v>31</v>
      </c>
      <c r="F93" s="150" t="s">
        <v>769</v>
      </c>
      <c r="G93" s="151"/>
      <c r="H93" s="11" t="s">
        <v>768</v>
      </c>
      <c r="I93" s="14">
        <v>2.4500000000000002</v>
      </c>
      <c r="J93" s="120">
        <f t="shared" si="2"/>
        <v>2.4500000000000002</v>
      </c>
      <c r="K93" s="126"/>
    </row>
    <row r="94" spans="1:11" ht="36">
      <c r="A94" s="125"/>
      <c r="B94" s="118">
        <v>1</v>
      </c>
      <c r="C94" s="10" t="s">
        <v>770</v>
      </c>
      <c r="D94" s="129" t="s">
        <v>770</v>
      </c>
      <c r="E94" s="129" t="s">
        <v>31</v>
      </c>
      <c r="F94" s="150" t="s">
        <v>354</v>
      </c>
      <c r="G94" s="151"/>
      <c r="H94" s="11" t="s">
        <v>771</v>
      </c>
      <c r="I94" s="14">
        <v>2.4</v>
      </c>
      <c r="J94" s="120">
        <f t="shared" si="2"/>
        <v>2.4</v>
      </c>
      <c r="K94" s="126"/>
    </row>
    <row r="95" spans="1:11" ht="36">
      <c r="A95" s="125"/>
      <c r="B95" s="118">
        <v>1</v>
      </c>
      <c r="C95" s="10" t="s">
        <v>770</v>
      </c>
      <c r="D95" s="129" t="s">
        <v>770</v>
      </c>
      <c r="E95" s="129" t="s">
        <v>31</v>
      </c>
      <c r="F95" s="150" t="s">
        <v>534</v>
      </c>
      <c r="G95" s="151"/>
      <c r="H95" s="11" t="s">
        <v>771</v>
      </c>
      <c r="I95" s="14">
        <v>2.4</v>
      </c>
      <c r="J95" s="120">
        <f t="shared" si="2"/>
        <v>2.4</v>
      </c>
      <c r="K95" s="126"/>
    </row>
    <row r="96" spans="1:11" ht="24">
      <c r="A96" s="125"/>
      <c r="B96" s="118">
        <v>2</v>
      </c>
      <c r="C96" s="10" t="s">
        <v>772</v>
      </c>
      <c r="D96" s="129" t="s">
        <v>772</v>
      </c>
      <c r="E96" s="129" t="s">
        <v>245</v>
      </c>
      <c r="F96" s="150" t="s">
        <v>31</v>
      </c>
      <c r="G96" s="151"/>
      <c r="H96" s="11" t="s">
        <v>773</v>
      </c>
      <c r="I96" s="14">
        <v>2.4500000000000002</v>
      </c>
      <c r="J96" s="120">
        <f t="shared" si="2"/>
        <v>4.9000000000000004</v>
      </c>
      <c r="K96" s="126"/>
    </row>
    <row r="97" spans="1:11" ht="24">
      <c r="A97" s="125"/>
      <c r="B97" s="118">
        <v>2</v>
      </c>
      <c r="C97" s="10" t="s">
        <v>772</v>
      </c>
      <c r="D97" s="129" t="s">
        <v>772</v>
      </c>
      <c r="E97" s="129" t="s">
        <v>354</v>
      </c>
      <c r="F97" s="150" t="s">
        <v>31</v>
      </c>
      <c r="G97" s="151"/>
      <c r="H97" s="11" t="s">
        <v>773</v>
      </c>
      <c r="I97" s="14">
        <v>2.4500000000000002</v>
      </c>
      <c r="J97" s="120">
        <f t="shared" si="2"/>
        <v>4.9000000000000004</v>
      </c>
      <c r="K97" s="126"/>
    </row>
    <row r="98" spans="1:11" ht="24">
      <c r="A98" s="125"/>
      <c r="B98" s="118">
        <v>1</v>
      </c>
      <c r="C98" s="10" t="s">
        <v>774</v>
      </c>
      <c r="D98" s="129" t="s">
        <v>774</v>
      </c>
      <c r="E98" s="129" t="s">
        <v>30</v>
      </c>
      <c r="F98" s="150" t="s">
        <v>245</v>
      </c>
      <c r="G98" s="151"/>
      <c r="H98" s="11" t="s">
        <v>775</v>
      </c>
      <c r="I98" s="14">
        <v>2.37</v>
      </c>
      <c r="J98" s="120">
        <f t="shared" si="2"/>
        <v>2.37</v>
      </c>
      <c r="K98" s="126"/>
    </row>
    <row r="99" spans="1:11" ht="24">
      <c r="A99" s="125"/>
      <c r="B99" s="118">
        <v>1</v>
      </c>
      <c r="C99" s="10" t="s">
        <v>774</v>
      </c>
      <c r="D99" s="129" t="s">
        <v>774</v>
      </c>
      <c r="E99" s="129" t="s">
        <v>30</v>
      </c>
      <c r="F99" s="150" t="s">
        <v>354</v>
      </c>
      <c r="G99" s="151"/>
      <c r="H99" s="11" t="s">
        <v>775</v>
      </c>
      <c r="I99" s="14">
        <v>2.37</v>
      </c>
      <c r="J99" s="120">
        <f t="shared" si="2"/>
        <v>2.37</v>
      </c>
      <c r="K99" s="126"/>
    </row>
    <row r="100" spans="1:11" ht="24">
      <c r="A100" s="125"/>
      <c r="B100" s="118">
        <v>4</v>
      </c>
      <c r="C100" s="10" t="s">
        <v>774</v>
      </c>
      <c r="D100" s="129" t="s">
        <v>774</v>
      </c>
      <c r="E100" s="129" t="s">
        <v>31</v>
      </c>
      <c r="F100" s="150" t="s">
        <v>245</v>
      </c>
      <c r="G100" s="151"/>
      <c r="H100" s="11" t="s">
        <v>775</v>
      </c>
      <c r="I100" s="14">
        <v>2.37</v>
      </c>
      <c r="J100" s="120">
        <f t="shared" si="2"/>
        <v>9.48</v>
      </c>
      <c r="K100" s="126"/>
    </row>
    <row r="101" spans="1:11" ht="24">
      <c r="A101" s="125"/>
      <c r="B101" s="118">
        <v>2</v>
      </c>
      <c r="C101" s="10" t="s">
        <v>774</v>
      </c>
      <c r="D101" s="129" t="s">
        <v>774</v>
      </c>
      <c r="E101" s="129" t="s">
        <v>31</v>
      </c>
      <c r="F101" s="150" t="s">
        <v>354</v>
      </c>
      <c r="G101" s="151"/>
      <c r="H101" s="11" t="s">
        <v>775</v>
      </c>
      <c r="I101" s="14">
        <v>2.37</v>
      </c>
      <c r="J101" s="120">
        <f t="shared" si="2"/>
        <v>4.74</v>
      </c>
      <c r="K101" s="126"/>
    </row>
    <row r="102" spans="1:11" ht="24">
      <c r="A102" s="125"/>
      <c r="B102" s="118">
        <v>2</v>
      </c>
      <c r="C102" s="10" t="s">
        <v>774</v>
      </c>
      <c r="D102" s="129" t="s">
        <v>774</v>
      </c>
      <c r="E102" s="129" t="s">
        <v>31</v>
      </c>
      <c r="F102" s="150" t="s">
        <v>534</v>
      </c>
      <c r="G102" s="151"/>
      <c r="H102" s="11" t="s">
        <v>775</v>
      </c>
      <c r="I102" s="14">
        <v>2.37</v>
      </c>
      <c r="J102" s="120">
        <f t="shared" si="2"/>
        <v>4.74</v>
      </c>
      <c r="K102" s="126"/>
    </row>
    <row r="103" spans="1:11" ht="48">
      <c r="A103" s="125"/>
      <c r="B103" s="118">
        <v>1</v>
      </c>
      <c r="C103" s="10" t="s">
        <v>776</v>
      </c>
      <c r="D103" s="129" t="s">
        <v>776</v>
      </c>
      <c r="E103" s="129" t="s">
        <v>31</v>
      </c>
      <c r="F103" s="150" t="s">
        <v>245</v>
      </c>
      <c r="G103" s="151"/>
      <c r="H103" s="11" t="s">
        <v>777</v>
      </c>
      <c r="I103" s="14">
        <v>4.12</v>
      </c>
      <c r="J103" s="120">
        <f t="shared" si="2"/>
        <v>4.12</v>
      </c>
      <c r="K103" s="126"/>
    </row>
    <row r="104" spans="1:11" ht="48">
      <c r="A104" s="125"/>
      <c r="B104" s="118">
        <v>1</v>
      </c>
      <c r="C104" s="10" t="s">
        <v>776</v>
      </c>
      <c r="D104" s="129" t="s">
        <v>776</v>
      </c>
      <c r="E104" s="129" t="s">
        <v>31</v>
      </c>
      <c r="F104" s="150" t="s">
        <v>354</v>
      </c>
      <c r="G104" s="151"/>
      <c r="H104" s="11" t="s">
        <v>777</v>
      </c>
      <c r="I104" s="14">
        <v>4.12</v>
      </c>
      <c r="J104" s="120">
        <f t="shared" si="2"/>
        <v>4.12</v>
      </c>
      <c r="K104" s="126"/>
    </row>
    <row r="105" spans="1:11" ht="24">
      <c r="A105" s="125"/>
      <c r="B105" s="118">
        <v>4</v>
      </c>
      <c r="C105" s="10" t="s">
        <v>778</v>
      </c>
      <c r="D105" s="129" t="s">
        <v>778</v>
      </c>
      <c r="E105" s="129" t="s">
        <v>112</v>
      </c>
      <c r="F105" s="150"/>
      <c r="G105" s="151"/>
      <c r="H105" s="11" t="s">
        <v>779</v>
      </c>
      <c r="I105" s="14">
        <v>1.66</v>
      </c>
      <c r="J105" s="120">
        <f t="shared" si="2"/>
        <v>6.64</v>
      </c>
      <c r="K105" s="126"/>
    </row>
    <row r="106" spans="1:11" ht="24">
      <c r="A106" s="125"/>
      <c r="B106" s="118">
        <v>4</v>
      </c>
      <c r="C106" s="10" t="s">
        <v>583</v>
      </c>
      <c r="D106" s="129" t="s">
        <v>583</v>
      </c>
      <c r="E106" s="129" t="s">
        <v>112</v>
      </c>
      <c r="F106" s="150"/>
      <c r="G106" s="151"/>
      <c r="H106" s="11" t="s">
        <v>780</v>
      </c>
      <c r="I106" s="14">
        <v>1.61</v>
      </c>
      <c r="J106" s="120">
        <f t="shared" si="2"/>
        <v>6.44</v>
      </c>
      <c r="K106" s="126"/>
    </row>
    <row r="107" spans="1:11" ht="36" customHeight="1">
      <c r="A107" s="125"/>
      <c r="B107" s="118">
        <v>1</v>
      </c>
      <c r="C107" s="10" t="s">
        <v>781</v>
      </c>
      <c r="D107" s="129" t="s">
        <v>781</v>
      </c>
      <c r="E107" s="129" t="s">
        <v>705</v>
      </c>
      <c r="F107" s="150"/>
      <c r="G107" s="151"/>
      <c r="H107" s="11" t="s">
        <v>782</v>
      </c>
      <c r="I107" s="14">
        <v>20.94</v>
      </c>
      <c r="J107" s="120">
        <f t="shared" si="2"/>
        <v>20.94</v>
      </c>
      <c r="K107" s="126"/>
    </row>
    <row r="108" spans="1:11" ht="24">
      <c r="A108" s="125"/>
      <c r="B108" s="118">
        <v>20</v>
      </c>
      <c r="C108" s="10" t="s">
        <v>783</v>
      </c>
      <c r="D108" s="129" t="s">
        <v>872</v>
      </c>
      <c r="E108" s="129" t="s">
        <v>245</v>
      </c>
      <c r="F108" s="150" t="s">
        <v>596</v>
      </c>
      <c r="G108" s="151"/>
      <c r="H108" s="11" t="s">
        <v>784</v>
      </c>
      <c r="I108" s="14">
        <v>0.27</v>
      </c>
      <c r="J108" s="120">
        <f t="shared" si="2"/>
        <v>5.4</v>
      </c>
      <c r="K108" s="126"/>
    </row>
    <row r="109" spans="1:11" ht="24">
      <c r="A109" s="125"/>
      <c r="B109" s="118">
        <v>20</v>
      </c>
      <c r="C109" s="10" t="s">
        <v>783</v>
      </c>
      <c r="D109" s="129" t="s">
        <v>873</v>
      </c>
      <c r="E109" s="129" t="s">
        <v>245</v>
      </c>
      <c r="F109" s="150" t="s">
        <v>785</v>
      </c>
      <c r="G109" s="151"/>
      <c r="H109" s="11" t="s">
        <v>784</v>
      </c>
      <c r="I109" s="14">
        <v>0.31</v>
      </c>
      <c r="J109" s="120">
        <f t="shared" si="2"/>
        <v>6.2</v>
      </c>
      <c r="K109" s="126"/>
    </row>
    <row r="110" spans="1:11" ht="24">
      <c r="A110" s="125"/>
      <c r="B110" s="118">
        <v>4</v>
      </c>
      <c r="C110" s="10" t="s">
        <v>786</v>
      </c>
      <c r="D110" s="129" t="s">
        <v>874</v>
      </c>
      <c r="E110" s="129" t="s">
        <v>31</v>
      </c>
      <c r="F110" s="150" t="s">
        <v>112</v>
      </c>
      <c r="G110" s="151"/>
      <c r="H110" s="11" t="s">
        <v>787</v>
      </c>
      <c r="I110" s="14">
        <v>1.32</v>
      </c>
      <c r="J110" s="120">
        <f t="shared" si="2"/>
        <v>5.28</v>
      </c>
      <c r="K110" s="126"/>
    </row>
    <row r="111" spans="1:11" ht="24">
      <c r="A111" s="125"/>
      <c r="B111" s="118">
        <v>1</v>
      </c>
      <c r="C111" s="10" t="s">
        <v>786</v>
      </c>
      <c r="D111" s="129" t="s">
        <v>874</v>
      </c>
      <c r="E111" s="129" t="s">
        <v>31</v>
      </c>
      <c r="F111" s="150" t="s">
        <v>218</v>
      </c>
      <c r="G111" s="151"/>
      <c r="H111" s="11" t="s">
        <v>787</v>
      </c>
      <c r="I111" s="14">
        <v>1.32</v>
      </c>
      <c r="J111" s="120">
        <f t="shared" si="2"/>
        <v>1.32</v>
      </c>
      <c r="K111" s="126"/>
    </row>
    <row r="112" spans="1:11" ht="24">
      <c r="A112" s="125"/>
      <c r="B112" s="118">
        <v>1</v>
      </c>
      <c r="C112" s="10" t="s">
        <v>786</v>
      </c>
      <c r="D112" s="129" t="s">
        <v>874</v>
      </c>
      <c r="E112" s="129" t="s">
        <v>31</v>
      </c>
      <c r="F112" s="150" t="s">
        <v>271</v>
      </c>
      <c r="G112" s="151"/>
      <c r="H112" s="11" t="s">
        <v>787</v>
      </c>
      <c r="I112" s="14">
        <v>1.32</v>
      </c>
      <c r="J112" s="120">
        <f t="shared" si="2"/>
        <v>1.32</v>
      </c>
      <c r="K112" s="126"/>
    </row>
    <row r="113" spans="1:11" ht="24">
      <c r="A113" s="125"/>
      <c r="B113" s="118">
        <v>1</v>
      </c>
      <c r="C113" s="10" t="s">
        <v>786</v>
      </c>
      <c r="D113" s="129" t="s">
        <v>875</v>
      </c>
      <c r="E113" s="129" t="s">
        <v>300</v>
      </c>
      <c r="F113" s="150" t="s">
        <v>271</v>
      </c>
      <c r="G113" s="151"/>
      <c r="H113" s="11" t="s">
        <v>787</v>
      </c>
      <c r="I113" s="14">
        <v>1.23</v>
      </c>
      <c r="J113" s="120">
        <f t="shared" si="2"/>
        <v>1.23</v>
      </c>
      <c r="K113" s="126"/>
    </row>
    <row r="114" spans="1:11" ht="24">
      <c r="A114" s="125"/>
      <c r="B114" s="118">
        <v>5</v>
      </c>
      <c r="C114" s="10" t="s">
        <v>786</v>
      </c>
      <c r="D114" s="129" t="s">
        <v>875</v>
      </c>
      <c r="E114" s="129" t="s">
        <v>300</v>
      </c>
      <c r="F114" s="150" t="s">
        <v>245</v>
      </c>
      <c r="G114" s="151"/>
      <c r="H114" s="11" t="s">
        <v>787</v>
      </c>
      <c r="I114" s="14">
        <v>1.23</v>
      </c>
      <c r="J114" s="120">
        <f t="shared" si="2"/>
        <v>6.15</v>
      </c>
      <c r="K114" s="126"/>
    </row>
    <row r="115" spans="1:11" ht="24">
      <c r="A115" s="125"/>
      <c r="B115" s="118">
        <v>1</v>
      </c>
      <c r="C115" s="10" t="s">
        <v>786</v>
      </c>
      <c r="D115" s="129" t="s">
        <v>875</v>
      </c>
      <c r="E115" s="129" t="s">
        <v>300</v>
      </c>
      <c r="F115" s="150" t="s">
        <v>354</v>
      </c>
      <c r="G115" s="151"/>
      <c r="H115" s="11" t="s">
        <v>787</v>
      </c>
      <c r="I115" s="14">
        <v>1.23</v>
      </c>
      <c r="J115" s="120">
        <f t="shared" si="2"/>
        <v>1.23</v>
      </c>
      <c r="K115" s="126"/>
    </row>
    <row r="116" spans="1:11" ht="24">
      <c r="A116" s="125"/>
      <c r="B116" s="118">
        <v>10</v>
      </c>
      <c r="C116" s="10" t="s">
        <v>788</v>
      </c>
      <c r="D116" s="129" t="s">
        <v>788</v>
      </c>
      <c r="E116" s="129"/>
      <c r="F116" s="150"/>
      <c r="G116" s="151"/>
      <c r="H116" s="11" t="s">
        <v>912</v>
      </c>
      <c r="I116" s="14">
        <v>1.41</v>
      </c>
      <c r="J116" s="120">
        <f t="shared" si="2"/>
        <v>14.1</v>
      </c>
      <c r="K116" s="126"/>
    </row>
    <row r="117" spans="1:11" ht="24">
      <c r="A117" s="125"/>
      <c r="B117" s="118">
        <v>30</v>
      </c>
      <c r="C117" s="10" t="s">
        <v>789</v>
      </c>
      <c r="D117" s="129" t="s">
        <v>789</v>
      </c>
      <c r="E117" s="129"/>
      <c r="F117" s="150"/>
      <c r="G117" s="151"/>
      <c r="H117" s="11" t="s">
        <v>790</v>
      </c>
      <c r="I117" s="14">
        <v>0.14000000000000001</v>
      </c>
      <c r="J117" s="120">
        <f t="shared" si="2"/>
        <v>4.2</v>
      </c>
      <c r="K117" s="126"/>
    </row>
    <row r="118" spans="1:11" ht="48">
      <c r="A118" s="125"/>
      <c r="B118" s="118">
        <v>2</v>
      </c>
      <c r="C118" s="10" t="s">
        <v>791</v>
      </c>
      <c r="D118" s="129" t="s">
        <v>791</v>
      </c>
      <c r="E118" s="129" t="s">
        <v>705</v>
      </c>
      <c r="F118" s="150"/>
      <c r="G118" s="151"/>
      <c r="H118" s="11" t="s">
        <v>913</v>
      </c>
      <c r="I118" s="14">
        <v>15.75</v>
      </c>
      <c r="J118" s="120">
        <f t="shared" ref="J118:J149" si="3">I118*B118</f>
        <v>31.5</v>
      </c>
      <c r="K118" s="126"/>
    </row>
    <row r="119" spans="1:11" ht="24">
      <c r="A119" s="125"/>
      <c r="B119" s="118">
        <v>2</v>
      </c>
      <c r="C119" s="10" t="s">
        <v>792</v>
      </c>
      <c r="D119" s="129" t="s">
        <v>876</v>
      </c>
      <c r="E119" s="129" t="s">
        <v>793</v>
      </c>
      <c r="F119" s="150"/>
      <c r="G119" s="151"/>
      <c r="H119" s="11" t="s">
        <v>794</v>
      </c>
      <c r="I119" s="14">
        <v>1.57</v>
      </c>
      <c r="J119" s="120">
        <f t="shared" si="3"/>
        <v>3.14</v>
      </c>
      <c r="K119" s="126"/>
    </row>
    <row r="120" spans="1:11" ht="24">
      <c r="A120" s="125"/>
      <c r="B120" s="118">
        <v>2</v>
      </c>
      <c r="C120" s="10" t="s">
        <v>792</v>
      </c>
      <c r="D120" s="129" t="s">
        <v>877</v>
      </c>
      <c r="E120" s="129" t="s">
        <v>795</v>
      </c>
      <c r="F120" s="150"/>
      <c r="G120" s="151"/>
      <c r="H120" s="11" t="s">
        <v>794</v>
      </c>
      <c r="I120" s="14">
        <v>1.57</v>
      </c>
      <c r="J120" s="120">
        <f t="shared" si="3"/>
        <v>3.14</v>
      </c>
      <c r="K120" s="126"/>
    </row>
    <row r="121" spans="1:11" ht="24">
      <c r="A121" s="125"/>
      <c r="B121" s="118">
        <v>2</v>
      </c>
      <c r="C121" s="10" t="s">
        <v>792</v>
      </c>
      <c r="D121" s="129" t="s">
        <v>878</v>
      </c>
      <c r="E121" s="129" t="s">
        <v>796</v>
      </c>
      <c r="F121" s="150"/>
      <c r="G121" s="151"/>
      <c r="H121" s="11" t="s">
        <v>794</v>
      </c>
      <c r="I121" s="14">
        <v>1.57</v>
      </c>
      <c r="J121" s="120">
        <f t="shared" si="3"/>
        <v>3.14</v>
      </c>
      <c r="K121" s="126"/>
    </row>
    <row r="122" spans="1:11" ht="24">
      <c r="A122" s="125"/>
      <c r="B122" s="118">
        <v>2</v>
      </c>
      <c r="C122" s="10" t="s">
        <v>792</v>
      </c>
      <c r="D122" s="129" t="s">
        <v>879</v>
      </c>
      <c r="E122" s="129" t="s">
        <v>797</v>
      </c>
      <c r="F122" s="150"/>
      <c r="G122" s="151"/>
      <c r="H122" s="11" t="s">
        <v>794</v>
      </c>
      <c r="I122" s="14">
        <v>1.66</v>
      </c>
      <c r="J122" s="120">
        <f t="shared" si="3"/>
        <v>3.32</v>
      </c>
      <c r="K122" s="126"/>
    </row>
    <row r="123" spans="1:11" ht="24">
      <c r="A123" s="125"/>
      <c r="B123" s="118">
        <v>2</v>
      </c>
      <c r="C123" s="10" t="s">
        <v>792</v>
      </c>
      <c r="D123" s="129" t="s">
        <v>880</v>
      </c>
      <c r="E123" s="129" t="s">
        <v>798</v>
      </c>
      <c r="F123" s="150"/>
      <c r="G123" s="151"/>
      <c r="H123" s="11" t="s">
        <v>794</v>
      </c>
      <c r="I123" s="14">
        <v>1.86</v>
      </c>
      <c r="J123" s="120">
        <f t="shared" si="3"/>
        <v>3.72</v>
      </c>
      <c r="K123" s="126"/>
    </row>
    <row r="124" spans="1:11" ht="24">
      <c r="A124" s="125"/>
      <c r="B124" s="118">
        <v>2</v>
      </c>
      <c r="C124" s="10" t="s">
        <v>792</v>
      </c>
      <c r="D124" s="129" t="s">
        <v>881</v>
      </c>
      <c r="E124" s="129" t="s">
        <v>799</v>
      </c>
      <c r="F124" s="150"/>
      <c r="G124" s="151"/>
      <c r="H124" s="11" t="s">
        <v>794</v>
      </c>
      <c r="I124" s="14">
        <v>2.16</v>
      </c>
      <c r="J124" s="120">
        <f t="shared" si="3"/>
        <v>4.32</v>
      </c>
      <c r="K124" s="126"/>
    </row>
    <row r="125" spans="1:11" ht="24">
      <c r="A125" s="125"/>
      <c r="B125" s="118">
        <v>2</v>
      </c>
      <c r="C125" s="10" t="s">
        <v>792</v>
      </c>
      <c r="D125" s="129" t="s">
        <v>882</v>
      </c>
      <c r="E125" s="129" t="s">
        <v>800</v>
      </c>
      <c r="F125" s="150"/>
      <c r="G125" s="151"/>
      <c r="H125" s="11" t="s">
        <v>794</v>
      </c>
      <c r="I125" s="14">
        <v>2.4500000000000002</v>
      </c>
      <c r="J125" s="120">
        <f t="shared" si="3"/>
        <v>4.9000000000000004</v>
      </c>
      <c r="K125" s="126"/>
    </row>
    <row r="126" spans="1:11">
      <c r="A126" s="125"/>
      <c r="B126" s="118">
        <v>2</v>
      </c>
      <c r="C126" s="10" t="s">
        <v>73</v>
      </c>
      <c r="D126" s="129" t="s">
        <v>73</v>
      </c>
      <c r="E126" s="129" t="s">
        <v>31</v>
      </c>
      <c r="F126" s="150" t="s">
        <v>277</v>
      </c>
      <c r="G126" s="151"/>
      <c r="H126" s="11" t="s">
        <v>801</v>
      </c>
      <c r="I126" s="14">
        <v>1.91</v>
      </c>
      <c r="J126" s="120">
        <f t="shared" si="3"/>
        <v>3.82</v>
      </c>
      <c r="K126" s="126"/>
    </row>
    <row r="127" spans="1:11">
      <c r="A127" s="125"/>
      <c r="B127" s="118">
        <v>2</v>
      </c>
      <c r="C127" s="10" t="s">
        <v>73</v>
      </c>
      <c r="D127" s="129" t="s">
        <v>73</v>
      </c>
      <c r="E127" s="129" t="s">
        <v>98</v>
      </c>
      <c r="F127" s="150" t="s">
        <v>279</v>
      </c>
      <c r="G127" s="151"/>
      <c r="H127" s="11" t="s">
        <v>801</v>
      </c>
      <c r="I127" s="14">
        <v>1.91</v>
      </c>
      <c r="J127" s="120">
        <f t="shared" si="3"/>
        <v>3.82</v>
      </c>
      <c r="K127" s="126"/>
    </row>
    <row r="128" spans="1:11" ht="24">
      <c r="A128" s="125"/>
      <c r="B128" s="118">
        <v>6</v>
      </c>
      <c r="C128" s="10" t="s">
        <v>802</v>
      </c>
      <c r="D128" s="129" t="s">
        <v>883</v>
      </c>
      <c r="E128" s="129" t="s">
        <v>28</v>
      </c>
      <c r="F128" s="150"/>
      <c r="G128" s="151"/>
      <c r="H128" s="11" t="s">
        <v>803</v>
      </c>
      <c r="I128" s="14">
        <v>1.57</v>
      </c>
      <c r="J128" s="120">
        <f t="shared" si="3"/>
        <v>9.42</v>
      </c>
      <c r="K128" s="126"/>
    </row>
    <row r="129" spans="1:11" ht="24">
      <c r="A129" s="125"/>
      <c r="B129" s="118">
        <v>4</v>
      </c>
      <c r="C129" s="10" t="s">
        <v>802</v>
      </c>
      <c r="D129" s="129" t="s">
        <v>884</v>
      </c>
      <c r="E129" s="129" t="s">
        <v>32</v>
      </c>
      <c r="F129" s="150"/>
      <c r="G129" s="151"/>
      <c r="H129" s="11" t="s">
        <v>803</v>
      </c>
      <c r="I129" s="14">
        <v>1.57</v>
      </c>
      <c r="J129" s="120">
        <f t="shared" si="3"/>
        <v>6.28</v>
      </c>
      <c r="K129" s="126"/>
    </row>
    <row r="130" spans="1:11" ht="24">
      <c r="A130" s="125"/>
      <c r="B130" s="118">
        <v>4</v>
      </c>
      <c r="C130" s="10" t="s">
        <v>804</v>
      </c>
      <c r="D130" s="129" t="s">
        <v>885</v>
      </c>
      <c r="E130" s="129" t="s">
        <v>30</v>
      </c>
      <c r="F130" s="150"/>
      <c r="G130" s="151"/>
      <c r="H130" s="11" t="s">
        <v>805</v>
      </c>
      <c r="I130" s="14">
        <v>2.36</v>
      </c>
      <c r="J130" s="120">
        <f t="shared" si="3"/>
        <v>9.44</v>
      </c>
      <c r="K130" s="126"/>
    </row>
    <row r="131" spans="1:11" ht="24">
      <c r="A131" s="125"/>
      <c r="B131" s="118">
        <v>4</v>
      </c>
      <c r="C131" s="10" t="s">
        <v>804</v>
      </c>
      <c r="D131" s="129" t="s">
        <v>886</v>
      </c>
      <c r="E131" s="129" t="s">
        <v>31</v>
      </c>
      <c r="F131" s="150"/>
      <c r="G131" s="151"/>
      <c r="H131" s="11" t="s">
        <v>805</v>
      </c>
      <c r="I131" s="14">
        <v>2.36</v>
      </c>
      <c r="J131" s="120">
        <f t="shared" si="3"/>
        <v>9.44</v>
      </c>
      <c r="K131" s="126"/>
    </row>
    <row r="132" spans="1:11" ht="24">
      <c r="A132" s="125"/>
      <c r="B132" s="118">
        <v>2</v>
      </c>
      <c r="C132" s="10" t="s">
        <v>806</v>
      </c>
      <c r="D132" s="129" t="s">
        <v>887</v>
      </c>
      <c r="E132" s="129" t="s">
        <v>798</v>
      </c>
      <c r="F132" s="150"/>
      <c r="G132" s="151"/>
      <c r="H132" s="11" t="s">
        <v>807</v>
      </c>
      <c r="I132" s="14">
        <v>2.06</v>
      </c>
      <c r="J132" s="120">
        <f t="shared" si="3"/>
        <v>4.12</v>
      </c>
      <c r="K132" s="126"/>
    </row>
    <row r="133" spans="1:11">
      <c r="A133" s="125"/>
      <c r="B133" s="118">
        <v>4</v>
      </c>
      <c r="C133" s="10" t="s">
        <v>808</v>
      </c>
      <c r="D133" s="129" t="s">
        <v>888</v>
      </c>
      <c r="E133" s="129" t="s">
        <v>793</v>
      </c>
      <c r="F133" s="150" t="s">
        <v>279</v>
      </c>
      <c r="G133" s="151"/>
      <c r="H133" s="11" t="s">
        <v>809</v>
      </c>
      <c r="I133" s="14">
        <v>0.37</v>
      </c>
      <c r="J133" s="120">
        <f t="shared" si="3"/>
        <v>1.48</v>
      </c>
      <c r="K133" s="126"/>
    </row>
    <row r="134" spans="1:11">
      <c r="A134" s="125"/>
      <c r="B134" s="118">
        <v>5</v>
      </c>
      <c r="C134" s="10" t="s">
        <v>808</v>
      </c>
      <c r="D134" s="129" t="s">
        <v>889</v>
      </c>
      <c r="E134" s="129" t="s">
        <v>796</v>
      </c>
      <c r="F134" s="150" t="s">
        <v>279</v>
      </c>
      <c r="G134" s="151"/>
      <c r="H134" s="11" t="s">
        <v>809</v>
      </c>
      <c r="I134" s="14">
        <v>0.43</v>
      </c>
      <c r="J134" s="120">
        <f t="shared" si="3"/>
        <v>2.15</v>
      </c>
      <c r="K134" s="126"/>
    </row>
    <row r="135" spans="1:11">
      <c r="A135" s="125"/>
      <c r="B135" s="118">
        <v>6</v>
      </c>
      <c r="C135" s="10" t="s">
        <v>808</v>
      </c>
      <c r="D135" s="129" t="s">
        <v>890</v>
      </c>
      <c r="E135" s="129" t="s">
        <v>798</v>
      </c>
      <c r="F135" s="150" t="s">
        <v>279</v>
      </c>
      <c r="G135" s="151"/>
      <c r="H135" s="11" t="s">
        <v>809</v>
      </c>
      <c r="I135" s="14">
        <v>0.47</v>
      </c>
      <c r="J135" s="120">
        <f t="shared" si="3"/>
        <v>2.82</v>
      </c>
      <c r="K135" s="126"/>
    </row>
    <row r="136" spans="1:11">
      <c r="A136" s="125"/>
      <c r="B136" s="118">
        <v>4</v>
      </c>
      <c r="C136" s="10" t="s">
        <v>808</v>
      </c>
      <c r="D136" s="129" t="s">
        <v>891</v>
      </c>
      <c r="E136" s="129" t="s">
        <v>799</v>
      </c>
      <c r="F136" s="150" t="s">
        <v>279</v>
      </c>
      <c r="G136" s="151"/>
      <c r="H136" s="11" t="s">
        <v>809</v>
      </c>
      <c r="I136" s="14">
        <v>0.51</v>
      </c>
      <c r="J136" s="120">
        <f t="shared" si="3"/>
        <v>2.04</v>
      </c>
      <c r="K136" s="126"/>
    </row>
    <row r="137" spans="1:11">
      <c r="A137" s="125"/>
      <c r="B137" s="118">
        <v>1</v>
      </c>
      <c r="C137" s="10" t="s">
        <v>808</v>
      </c>
      <c r="D137" s="129" t="s">
        <v>891</v>
      </c>
      <c r="E137" s="129" t="s">
        <v>799</v>
      </c>
      <c r="F137" s="150" t="s">
        <v>728</v>
      </c>
      <c r="G137" s="151"/>
      <c r="H137" s="11" t="s">
        <v>809</v>
      </c>
      <c r="I137" s="14">
        <v>0.51</v>
      </c>
      <c r="J137" s="120">
        <f t="shared" si="3"/>
        <v>0.51</v>
      </c>
      <c r="K137" s="126"/>
    </row>
    <row r="138" spans="1:11">
      <c r="A138" s="125"/>
      <c r="B138" s="118">
        <v>4</v>
      </c>
      <c r="C138" s="10" t="s">
        <v>808</v>
      </c>
      <c r="D138" s="129" t="s">
        <v>892</v>
      </c>
      <c r="E138" s="129" t="s">
        <v>800</v>
      </c>
      <c r="F138" s="150" t="s">
        <v>279</v>
      </c>
      <c r="G138" s="151"/>
      <c r="H138" s="11" t="s">
        <v>809</v>
      </c>
      <c r="I138" s="14">
        <v>0.55000000000000004</v>
      </c>
      <c r="J138" s="120">
        <f t="shared" si="3"/>
        <v>2.2000000000000002</v>
      </c>
      <c r="K138" s="126"/>
    </row>
    <row r="139" spans="1:11">
      <c r="A139" s="125"/>
      <c r="B139" s="118">
        <v>2</v>
      </c>
      <c r="C139" s="10" t="s">
        <v>808</v>
      </c>
      <c r="D139" s="129" t="s">
        <v>892</v>
      </c>
      <c r="E139" s="129" t="s">
        <v>800</v>
      </c>
      <c r="F139" s="150" t="s">
        <v>728</v>
      </c>
      <c r="G139" s="151"/>
      <c r="H139" s="11" t="s">
        <v>809</v>
      </c>
      <c r="I139" s="14">
        <v>0.55000000000000004</v>
      </c>
      <c r="J139" s="120">
        <f t="shared" si="3"/>
        <v>1.1000000000000001</v>
      </c>
      <c r="K139" s="126"/>
    </row>
    <row r="140" spans="1:11">
      <c r="A140" s="125"/>
      <c r="B140" s="118">
        <v>4</v>
      </c>
      <c r="C140" s="10" t="s">
        <v>808</v>
      </c>
      <c r="D140" s="129" t="s">
        <v>893</v>
      </c>
      <c r="E140" s="129" t="s">
        <v>810</v>
      </c>
      <c r="F140" s="150" t="s">
        <v>279</v>
      </c>
      <c r="G140" s="151"/>
      <c r="H140" s="11" t="s">
        <v>809</v>
      </c>
      <c r="I140" s="14">
        <v>0.61</v>
      </c>
      <c r="J140" s="120">
        <f t="shared" si="3"/>
        <v>2.44</v>
      </c>
      <c r="K140" s="126"/>
    </row>
    <row r="141" spans="1:11">
      <c r="A141" s="125"/>
      <c r="B141" s="118">
        <v>2</v>
      </c>
      <c r="C141" s="10" t="s">
        <v>808</v>
      </c>
      <c r="D141" s="129" t="s">
        <v>893</v>
      </c>
      <c r="E141" s="129" t="s">
        <v>810</v>
      </c>
      <c r="F141" s="150" t="s">
        <v>589</v>
      </c>
      <c r="G141" s="151"/>
      <c r="H141" s="11" t="s">
        <v>809</v>
      </c>
      <c r="I141" s="14">
        <v>0.61</v>
      </c>
      <c r="J141" s="120">
        <f t="shared" si="3"/>
        <v>1.22</v>
      </c>
      <c r="K141" s="126"/>
    </row>
    <row r="142" spans="1:11">
      <c r="A142" s="125"/>
      <c r="B142" s="118">
        <v>2</v>
      </c>
      <c r="C142" s="10" t="s">
        <v>808</v>
      </c>
      <c r="D142" s="129" t="s">
        <v>893</v>
      </c>
      <c r="E142" s="129" t="s">
        <v>810</v>
      </c>
      <c r="F142" s="150" t="s">
        <v>728</v>
      </c>
      <c r="G142" s="151"/>
      <c r="H142" s="11" t="s">
        <v>809</v>
      </c>
      <c r="I142" s="14">
        <v>0.61</v>
      </c>
      <c r="J142" s="120">
        <f t="shared" si="3"/>
        <v>1.22</v>
      </c>
      <c r="K142" s="126"/>
    </row>
    <row r="143" spans="1:11">
      <c r="A143" s="125"/>
      <c r="B143" s="118">
        <v>2</v>
      </c>
      <c r="C143" s="10" t="s">
        <v>808</v>
      </c>
      <c r="D143" s="129" t="s">
        <v>894</v>
      </c>
      <c r="E143" s="129" t="s">
        <v>811</v>
      </c>
      <c r="F143" s="150" t="s">
        <v>279</v>
      </c>
      <c r="G143" s="151"/>
      <c r="H143" s="11" t="s">
        <v>809</v>
      </c>
      <c r="I143" s="14">
        <v>0.65</v>
      </c>
      <c r="J143" s="120">
        <f t="shared" si="3"/>
        <v>1.3</v>
      </c>
      <c r="K143" s="126"/>
    </row>
    <row r="144" spans="1:11">
      <c r="A144" s="125"/>
      <c r="B144" s="118">
        <v>2</v>
      </c>
      <c r="C144" s="10" t="s">
        <v>808</v>
      </c>
      <c r="D144" s="129" t="s">
        <v>895</v>
      </c>
      <c r="E144" s="129" t="s">
        <v>812</v>
      </c>
      <c r="F144" s="150" t="s">
        <v>279</v>
      </c>
      <c r="G144" s="151"/>
      <c r="H144" s="11" t="s">
        <v>809</v>
      </c>
      <c r="I144" s="14">
        <v>0.68</v>
      </c>
      <c r="J144" s="120">
        <f t="shared" si="3"/>
        <v>1.36</v>
      </c>
      <c r="K144" s="126"/>
    </row>
    <row r="145" spans="1:11">
      <c r="A145" s="125"/>
      <c r="B145" s="118">
        <v>2</v>
      </c>
      <c r="C145" s="10" t="s">
        <v>808</v>
      </c>
      <c r="D145" s="129" t="s">
        <v>896</v>
      </c>
      <c r="E145" s="129" t="s">
        <v>813</v>
      </c>
      <c r="F145" s="150" t="s">
        <v>279</v>
      </c>
      <c r="G145" s="151"/>
      <c r="H145" s="11" t="s">
        <v>809</v>
      </c>
      <c r="I145" s="14">
        <v>0.71</v>
      </c>
      <c r="J145" s="120">
        <f t="shared" si="3"/>
        <v>1.42</v>
      </c>
      <c r="K145" s="126"/>
    </row>
    <row r="146" spans="1:11" ht="14.25" customHeight="1">
      <c r="A146" s="125"/>
      <c r="B146" s="118">
        <v>30</v>
      </c>
      <c r="C146" s="10" t="s">
        <v>814</v>
      </c>
      <c r="D146" s="129" t="s">
        <v>814</v>
      </c>
      <c r="E146" s="129"/>
      <c r="F146" s="150"/>
      <c r="G146" s="151"/>
      <c r="H146" s="11" t="s">
        <v>815</v>
      </c>
      <c r="I146" s="14">
        <v>0.18</v>
      </c>
      <c r="J146" s="120">
        <f t="shared" si="3"/>
        <v>5.3999999999999995</v>
      </c>
      <c r="K146" s="126"/>
    </row>
    <row r="147" spans="1:11" ht="24">
      <c r="A147" s="125"/>
      <c r="B147" s="118">
        <v>2</v>
      </c>
      <c r="C147" s="10" t="s">
        <v>816</v>
      </c>
      <c r="D147" s="129" t="s">
        <v>897</v>
      </c>
      <c r="E147" s="129" t="s">
        <v>798</v>
      </c>
      <c r="F147" s="150" t="s">
        <v>278</v>
      </c>
      <c r="G147" s="151"/>
      <c r="H147" s="11" t="s">
        <v>817</v>
      </c>
      <c r="I147" s="14">
        <v>2.85</v>
      </c>
      <c r="J147" s="120">
        <f t="shared" si="3"/>
        <v>5.7</v>
      </c>
      <c r="K147" s="126"/>
    </row>
    <row r="148" spans="1:11" ht="24">
      <c r="A148" s="125"/>
      <c r="B148" s="118">
        <v>2</v>
      </c>
      <c r="C148" s="10" t="s">
        <v>816</v>
      </c>
      <c r="D148" s="129" t="s">
        <v>898</v>
      </c>
      <c r="E148" s="129" t="s">
        <v>799</v>
      </c>
      <c r="F148" s="150" t="s">
        <v>278</v>
      </c>
      <c r="G148" s="151"/>
      <c r="H148" s="11" t="s">
        <v>817</v>
      </c>
      <c r="I148" s="14">
        <v>3.04</v>
      </c>
      <c r="J148" s="120">
        <f t="shared" si="3"/>
        <v>6.08</v>
      </c>
      <c r="K148" s="126"/>
    </row>
    <row r="149" spans="1:11" ht="24">
      <c r="A149" s="125"/>
      <c r="B149" s="118">
        <v>2</v>
      </c>
      <c r="C149" s="10" t="s">
        <v>816</v>
      </c>
      <c r="D149" s="129" t="s">
        <v>899</v>
      </c>
      <c r="E149" s="129" t="s">
        <v>800</v>
      </c>
      <c r="F149" s="150" t="s">
        <v>279</v>
      </c>
      <c r="G149" s="151"/>
      <c r="H149" s="11" t="s">
        <v>817</v>
      </c>
      <c r="I149" s="14">
        <v>3.24</v>
      </c>
      <c r="J149" s="120">
        <f t="shared" si="3"/>
        <v>6.48</v>
      </c>
      <c r="K149" s="126"/>
    </row>
    <row r="150" spans="1:11" ht="24">
      <c r="A150" s="125"/>
      <c r="B150" s="118">
        <v>4</v>
      </c>
      <c r="C150" s="10" t="s">
        <v>816</v>
      </c>
      <c r="D150" s="129" t="s">
        <v>899</v>
      </c>
      <c r="E150" s="129" t="s">
        <v>800</v>
      </c>
      <c r="F150" s="150" t="s">
        <v>278</v>
      </c>
      <c r="G150" s="151"/>
      <c r="H150" s="11" t="s">
        <v>817</v>
      </c>
      <c r="I150" s="14">
        <v>3.24</v>
      </c>
      <c r="J150" s="120">
        <f t="shared" ref="J150:J181" si="4">I150*B150</f>
        <v>12.96</v>
      </c>
      <c r="K150" s="126"/>
    </row>
    <row r="151" spans="1:11" ht="24">
      <c r="A151" s="125"/>
      <c r="B151" s="118">
        <v>2</v>
      </c>
      <c r="C151" s="10" t="s">
        <v>816</v>
      </c>
      <c r="D151" s="129" t="s">
        <v>900</v>
      </c>
      <c r="E151" s="129" t="s">
        <v>810</v>
      </c>
      <c r="F151" s="150" t="s">
        <v>279</v>
      </c>
      <c r="G151" s="151"/>
      <c r="H151" s="11" t="s">
        <v>817</v>
      </c>
      <c r="I151" s="14">
        <v>3.49</v>
      </c>
      <c r="J151" s="120">
        <f t="shared" si="4"/>
        <v>6.98</v>
      </c>
      <c r="K151" s="126"/>
    </row>
    <row r="152" spans="1:11" ht="24">
      <c r="A152" s="125"/>
      <c r="B152" s="118">
        <v>2</v>
      </c>
      <c r="C152" s="10" t="s">
        <v>816</v>
      </c>
      <c r="D152" s="129" t="s">
        <v>900</v>
      </c>
      <c r="E152" s="129" t="s">
        <v>810</v>
      </c>
      <c r="F152" s="150" t="s">
        <v>278</v>
      </c>
      <c r="G152" s="151"/>
      <c r="H152" s="11" t="s">
        <v>817</v>
      </c>
      <c r="I152" s="14">
        <v>3.49</v>
      </c>
      <c r="J152" s="120">
        <f t="shared" si="4"/>
        <v>6.98</v>
      </c>
      <c r="K152" s="126"/>
    </row>
    <row r="153" spans="1:11" ht="36">
      <c r="A153" s="125"/>
      <c r="B153" s="118">
        <v>3</v>
      </c>
      <c r="C153" s="10" t="s">
        <v>818</v>
      </c>
      <c r="D153" s="129" t="s">
        <v>901</v>
      </c>
      <c r="E153" s="129" t="s">
        <v>819</v>
      </c>
      <c r="F153" s="150" t="s">
        <v>28</v>
      </c>
      <c r="G153" s="151"/>
      <c r="H153" s="11" t="s">
        <v>820</v>
      </c>
      <c r="I153" s="14">
        <v>0.88</v>
      </c>
      <c r="J153" s="120">
        <f t="shared" si="4"/>
        <v>2.64</v>
      </c>
      <c r="K153" s="126"/>
    </row>
    <row r="154" spans="1:11" ht="36">
      <c r="A154" s="125"/>
      <c r="B154" s="118">
        <v>3</v>
      </c>
      <c r="C154" s="10" t="s">
        <v>818</v>
      </c>
      <c r="D154" s="129" t="s">
        <v>901</v>
      </c>
      <c r="E154" s="129" t="s">
        <v>819</v>
      </c>
      <c r="F154" s="150" t="s">
        <v>30</v>
      </c>
      <c r="G154" s="151"/>
      <c r="H154" s="11" t="s">
        <v>820</v>
      </c>
      <c r="I154" s="14">
        <v>0.88</v>
      </c>
      <c r="J154" s="120">
        <f t="shared" si="4"/>
        <v>2.64</v>
      </c>
      <c r="K154" s="126"/>
    </row>
    <row r="155" spans="1:11" ht="36">
      <c r="A155" s="125"/>
      <c r="B155" s="118">
        <v>3</v>
      </c>
      <c r="C155" s="10" t="s">
        <v>818</v>
      </c>
      <c r="D155" s="129" t="s">
        <v>902</v>
      </c>
      <c r="E155" s="129" t="s">
        <v>821</v>
      </c>
      <c r="F155" s="150" t="s">
        <v>28</v>
      </c>
      <c r="G155" s="151"/>
      <c r="H155" s="11" t="s">
        <v>820</v>
      </c>
      <c r="I155" s="14">
        <v>0.88</v>
      </c>
      <c r="J155" s="120">
        <f t="shared" si="4"/>
        <v>2.64</v>
      </c>
      <c r="K155" s="126"/>
    </row>
    <row r="156" spans="1:11" ht="36">
      <c r="A156" s="125"/>
      <c r="B156" s="118">
        <v>3</v>
      </c>
      <c r="C156" s="10" t="s">
        <v>818</v>
      </c>
      <c r="D156" s="129" t="s">
        <v>902</v>
      </c>
      <c r="E156" s="129" t="s">
        <v>821</v>
      </c>
      <c r="F156" s="150" t="s">
        <v>30</v>
      </c>
      <c r="G156" s="151"/>
      <c r="H156" s="11" t="s">
        <v>820</v>
      </c>
      <c r="I156" s="14">
        <v>0.88</v>
      </c>
      <c r="J156" s="120">
        <f t="shared" si="4"/>
        <v>2.64</v>
      </c>
      <c r="K156" s="126"/>
    </row>
    <row r="157" spans="1:11" ht="36">
      <c r="A157" s="125"/>
      <c r="B157" s="118">
        <v>1</v>
      </c>
      <c r="C157" s="10" t="s">
        <v>822</v>
      </c>
      <c r="D157" s="129" t="s">
        <v>822</v>
      </c>
      <c r="E157" s="129" t="s">
        <v>245</v>
      </c>
      <c r="F157" s="150" t="s">
        <v>28</v>
      </c>
      <c r="G157" s="151"/>
      <c r="H157" s="11" t="s">
        <v>823</v>
      </c>
      <c r="I157" s="14">
        <v>3.4</v>
      </c>
      <c r="J157" s="120">
        <f t="shared" si="4"/>
        <v>3.4</v>
      </c>
      <c r="K157" s="126"/>
    </row>
    <row r="158" spans="1:11" ht="36">
      <c r="A158" s="125"/>
      <c r="B158" s="118">
        <v>1</v>
      </c>
      <c r="C158" s="10" t="s">
        <v>822</v>
      </c>
      <c r="D158" s="129" t="s">
        <v>822</v>
      </c>
      <c r="E158" s="129" t="s">
        <v>245</v>
      </c>
      <c r="F158" s="150" t="s">
        <v>30</v>
      </c>
      <c r="G158" s="151"/>
      <c r="H158" s="11" t="s">
        <v>823</v>
      </c>
      <c r="I158" s="14">
        <v>3.4</v>
      </c>
      <c r="J158" s="120">
        <f t="shared" si="4"/>
        <v>3.4</v>
      </c>
      <c r="K158" s="126"/>
    </row>
    <row r="159" spans="1:11" ht="24" customHeight="1">
      <c r="A159" s="125"/>
      <c r="B159" s="118">
        <v>3</v>
      </c>
      <c r="C159" s="10" t="s">
        <v>824</v>
      </c>
      <c r="D159" s="129" t="s">
        <v>903</v>
      </c>
      <c r="E159" s="129" t="s">
        <v>30</v>
      </c>
      <c r="F159" s="150"/>
      <c r="G159" s="151"/>
      <c r="H159" s="11" t="s">
        <v>825</v>
      </c>
      <c r="I159" s="14">
        <v>3.34</v>
      </c>
      <c r="J159" s="120">
        <f t="shared" si="4"/>
        <v>10.02</v>
      </c>
      <c r="K159" s="126"/>
    </row>
    <row r="160" spans="1:11" ht="24" customHeight="1">
      <c r="A160" s="125"/>
      <c r="B160" s="118">
        <v>2</v>
      </c>
      <c r="C160" s="10" t="s">
        <v>824</v>
      </c>
      <c r="D160" s="129" t="s">
        <v>904</v>
      </c>
      <c r="E160" s="129" t="s">
        <v>31</v>
      </c>
      <c r="F160" s="150"/>
      <c r="G160" s="151"/>
      <c r="H160" s="11" t="s">
        <v>825</v>
      </c>
      <c r="I160" s="14">
        <v>3.34</v>
      </c>
      <c r="J160" s="120">
        <f t="shared" si="4"/>
        <v>6.68</v>
      </c>
      <c r="K160" s="126"/>
    </row>
    <row r="161" spans="1:11" ht="36">
      <c r="A161" s="125"/>
      <c r="B161" s="118">
        <v>1</v>
      </c>
      <c r="C161" s="10" t="s">
        <v>826</v>
      </c>
      <c r="D161" s="129" t="s">
        <v>826</v>
      </c>
      <c r="E161" s="129" t="s">
        <v>245</v>
      </c>
      <c r="F161" s="150"/>
      <c r="G161" s="151"/>
      <c r="H161" s="11" t="s">
        <v>827</v>
      </c>
      <c r="I161" s="14">
        <v>2.5099999999999998</v>
      </c>
      <c r="J161" s="120">
        <f t="shared" si="4"/>
        <v>2.5099999999999998</v>
      </c>
      <c r="K161" s="126"/>
    </row>
    <row r="162" spans="1:11" ht="36">
      <c r="A162" s="125"/>
      <c r="B162" s="118">
        <v>1</v>
      </c>
      <c r="C162" s="10" t="s">
        <v>826</v>
      </c>
      <c r="D162" s="129" t="s">
        <v>826</v>
      </c>
      <c r="E162" s="129" t="s">
        <v>354</v>
      </c>
      <c r="F162" s="150"/>
      <c r="G162" s="151"/>
      <c r="H162" s="11" t="s">
        <v>827</v>
      </c>
      <c r="I162" s="14">
        <v>2.5099999999999998</v>
      </c>
      <c r="J162" s="120">
        <f t="shared" si="4"/>
        <v>2.5099999999999998</v>
      </c>
      <c r="K162" s="126"/>
    </row>
    <row r="163" spans="1:11" ht="35.25" customHeight="1">
      <c r="A163" s="125"/>
      <c r="B163" s="118">
        <v>3</v>
      </c>
      <c r="C163" s="10" t="s">
        <v>828</v>
      </c>
      <c r="D163" s="129" t="s">
        <v>905</v>
      </c>
      <c r="E163" s="129" t="s">
        <v>245</v>
      </c>
      <c r="F163" s="150" t="s">
        <v>819</v>
      </c>
      <c r="G163" s="151"/>
      <c r="H163" s="11" t="s">
        <v>829</v>
      </c>
      <c r="I163" s="14">
        <v>2.5099999999999998</v>
      </c>
      <c r="J163" s="120">
        <f t="shared" si="4"/>
        <v>7.5299999999999994</v>
      </c>
      <c r="K163" s="126"/>
    </row>
    <row r="164" spans="1:11" ht="35.25" customHeight="1">
      <c r="A164" s="125"/>
      <c r="B164" s="118">
        <v>3</v>
      </c>
      <c r="C164" s="10" t="s">
        <v>828</v>
      </c>
      <c r="D164" s="129" t="s">
        <v>906</v>
      </c>
      <c r="E164" s="129" t="s">
        <v>245</v>
      </c>
      <c r="F164" s="150" t="s">
        <v>821</v>
      </c>
      <c r="G164" s="151"/>
      <c r="H164" s="11" t="s">
        <v>829</v>
      </c>
      <c r="I164" s="14">
        <v>2.5099999999999998</v>
      </c>
      <c r="J164" s="120">
        <f t="shared" si="4"/>
        <v>7.5299999999999994</v>
      </c>
      <c r="K164" s="126"/>
    </row>
    <row r="165" spans="1:11" ht="35.25" customHeight="1">
      <c r="A165" s="125"/>
      <c r="B165" s="118">
        <v>1</v>
      </c>
      <c r="C165" s="10" t="s">
        <v>828</v>
      </c>
      <c r="D165" s="129" t="s">
        <v>905</v>
      </c>
      <c r="E165" s="129" t="s">
        <v>354</v>
      </c>
      <c r="F165" s="150" t="s">
        <v>819</v>
      </c>
      <c r="G165" s="151"/>
      <c r="H165" s="11" t="s">
        <v>829</v>
      </c>
      <c r="I165" s="14">
        <v>2.5099999999999998</v>
      </c>
      <c r="J165" s="120">
        <f t="shared" si="4"/>
        <v>2.5099999999999998</v>
      </c>
      <c r="K165" s="126"/>
    </row>
    <row r="166" spans="1:11" ht="35.25" customHeight="1">
      <c r="A166" s="125"/>
      <c r="B166" s="118">
        <v>1</v>
      </c>
      <c r="C166" s="10" t="s">
        <v>828</v>
      </c>
      <c r="D166" s="129" t="s">
        <v>906</v>
      </c>
      <c r="E166" s="129" t="s">
        <v>354</v>
      </c>
      <c r="F166" s="150" t="s">
        <v>821</v>
      </c>
      <c r="G166" s="151"/>
      <c r="H166" s="11" t="s">
        <v>829</v>
      </c>
      <c r="I166" s="14">
        <v>2.5099999999999998</v>
      </c>
      <c r="J166" s="120">
        <f t="shared" si="4"/>
        <v>2.5099999999999998</v>
      </c>
      <c r="K166" s="126"/>
    </row>
    <row r="167" spans="1:11" ht="36">
      <c r="A167" s="125"/>
      <c r="B167" s="118">
        <v>4</v>
      </c>
      <c r="C167" s="10" t="s">
        <v>830</v>
      </c>
      <c r="D167" s="129" t="s">
        <v>830</v>
      </c>
      <c r="E167" s="129" t="s">
        <v>245</v>
      </c>
      <c r="F167" s="150"/>
      <c r="G167" s="151"/>
      <c r="H167" s="11" t="s">
        <v>831</v>
      </c>
      <c r="I167" s="14">
        <v>1.7</v>
      </c>
      <c r="J167" s="120">
        <f t="shared" si="4"/>
        <v>6.8</v>
      </c>
      <c r="K167" s="126"/>
    </row>
    <row r="168" spans="1:11" ht="36">
      <c r="A168" s="125"/>
      <c r="B168" s="118">
        <v>2</v>
      </c>
      <c r="C168" s="10" t="s">
        <v>830</v>
      </c>
      <c r="D168" s="129" t="s">
        <v>830</v>
      </c>
      <c r="E168" s="129" t="s">
        <v>354</v>
      </c>
      <c r="F168" s="150"/>
      <c r="G168" s="151"/>
      <c r="H168" s="11" t="s">
        <v>831</v>
      </c>
      <c r="I168" s="14">
        <v>1.7</v>
      </c>
      <c r="J168" s="120">
        <f t="shared" si="4"/>
        <v>3.4</v>
      </c>
      <c r="K168" s="126"/>
    </row>
    <row r="169" spans="1:11" ht="36">
      <c r="A169" s="125"/>
      <c r="B169" s="118">
        <v>2</v>
      </c>
      <c r="C169" s="10" t="s">
        <v>830</v>
      </c>
      <c r="D169" s="129" t="s">
        <v>830</v>
      </c>
      <c r="E169" s="129" t="s">
        <v>534</v>
      </c>
      <c r="F169" s="150"/>
      <c r="G169" s="151"/>
      <c r="H169" s="11" t="s">
        <v>831</v>
      </c>
      <c r="I169" s="14">
        <v>1.7</v>
      </c>
      <c r="J169" s="120">
        <f t="shared" si="4"/>
        <v>3.4</v>
      </c>
      <c r="K169" s="126"/>
    </row>
    <row r="170" spans="1:11" ht="24">
      <c r="A170" s="125"/>
      <c r="B170" s="118">
        <v>3</v>
      </c>
      <c r="C170" s="10" t="s">
        <v>832</v>
      </c>
      <c r="D170" s="129" t="s">
        <v>832</v>
      </c>
      <c r="E170" s="129"/>
      <c r="F170" s="150"/>
      <c r="G170" s="151"/>
      <c r="H170" s="11" t="s">
        <v>833</v>
      </c>
      <c r="I170" s="14">
        <v>1.71</v>
      </c>
      <c r="J170" s="120">
        <f t="shared" si="4"/>
        <v>5.13</v>
      </c>
      <c r="K170" s="126"/>
    </row>
    <row r="171" spans="1:11" ht="24">
      <c r="A171" s="125"/>
      <c r="B171" s="118">
        <v>5</v>
      </c>
      <c r="C171" s="10" t="s">
        <v>834</v>
      </c>
      <c r="D171" s="129" t="s">
        <v>834</v>
      </c>
      <c r="E171" s="129"/>
      <c r="F171" s="150"/>
      <c r="G171" s="151"/>
      <c r="H171" s="11" t="s">
        <v>835</v>
      </c>
      <c r="I171" s="14">
        <v>0.6</v>
      </c>
      <c r="J171" s="120">
        <f t="shared" si="4"/>
        <v>3</v>
      </c>
      <c r="K171" s="126"/>
    </row>
    <row r="172" spans="1:11" ht="24">
      <c r="A172" s="125"/>
      <c r="B172" s="118">
        <v>5</v>
      </c>
      <c r="C172" s="10" t="s">
        <v>836</v>
      </c>
      <c r="D172" s="129" t="s">
        <v>836</v>
      </c>
      <c r="E172" s="129"/>
      <c r="F172" s="150"/>
      <c r="G172" s="151"/>
      <c r="H172" s="11" t="s">
        <v>837</v>
      </c>
      <c r="I172" s="14">
        <v>0.71</v>
      </c>
      <c r="J172" s="120">
        <f t="shared" si="4"/>
        <v>3.55</v>
      </c>
      <c r="K172" s="126"/>
    </row>
    <row r="173" spans="1:11" ht="24">
      <c r="A173" s="125"/>
      <c r="B173" s="118">
        <v>1</v>
      </c>
      <c r="C173" s="10" t="s">
        <v>838</v>
      </c>
      <c r="D173" s="129" t="s">
        <v>838</v>
      </c>
      <c r="E173" s="129" t="s">
        <v>279</v>
      </c>
      <c r="F173" s="150"/>
      <c r="G173" s="151"/>
      <c r="H173" s="11" t="s">
        <v>839</v>
      </c>
      <c r="I173" s="14">
        <v>3.88</v>
      </c>
      <c r="J173" s="120">
        <f t="shared" si="4"/>
        <v>3.88</v>
      </c>
      <c r="K173" s="126"/>
    </row>
    <row r="174" spans="1:11" ht="24">
      <c r="A174" s="125"/>
      <c r="B174" s="118">
        <v>1</v>
      </c>
      <c r="C174" s="10" t="s">
        <v>838</v>
      </c>
      <c r="D174" s="129" t="s">
        <v>838</v>
      </c>
      <c r="E174" s="129" t="s">
        <v>278</v>
      </c>
      <c r="F174" s="150"/>
      <c r="G174" s="151"/>
      <c r="H174" s="11" t="s">
        <v>839</v>
      </c>
      <c r="I174" s="14">
        <v>3.88</v>
      </c>
      <c r="J174" s="120">
        <f t="shared" si="4"/>
        <v>3.88</v>
      </c>
      <c r="K174" s="126"/>
    </row>
    <row r="175" spans="1:11" ht="24">
      <c r="A175" s="125"/>
      <c r="B175" s="118">
        <v>1</v>
      </c>
      <c r="C175" s="10" t="s">
        <v>840</v>
      </c>
      <c r="D175" s="129" t="s">
        <v>840</v>
      </c>
      <c r="E175" s="129" t="s">
        <v>679</v>
      </c>
      <c r="F175" s="150"/>
      <c r="G175" s="151"/>
      <c r="H175" s="11" t="s">
        <v>841</v>
      </c>
      <c r="I175" s="14">
        <v>1.92</v>
      </c>
      <c r="J175" s="120">
        <f t="shared" si="4"/>
        <v>1.92</v>
      </c>
      <c r="K175" s="126"/>
    </row>
    <row r="176" spans="1:11" ht="24">
      <c r="A176" s="125"/>
      <c r="B176" s="118">
        <v>1</v>
      </c>
      <c r="C176" s="10" t="s">
        <v>840</v>
      </c>
      <c r="D176" s="129" t="s">
        <v>840</v>
      </c>
      <c r="E176" s="129" t="s">
        <v>277</v>
      </c>
      <c r="F176" s="150"/>
      <c r="G176" s="151"/>
      <c r="H176" s="11" t="s">
        <v>841</v>
      </c>
      <c r="I176" s="14">
        <v>1.92</v>
      </c>
      <c r="J176" s="120">
        <f t="shared" si="4"/>
        <v>1.92</v>
      </c>
      <c r="K176" s="126"/>
    </row>
    <row r="177" spans="1:11" ht="24">
      <c r="A177" s="125"/>
      <c r="B177" s="118">
        <v>2</v>
      </c>
      <c r="C177" s="10" t="s">
        <v>840</v>
      </c>
      <c r="D177" s="129" t="s">
        <v>840</v>
      </c>
      <c r="E177" s="129" t="s">
        <v>278</v>
      </c>
      <c r="F177" s="150"/>
      <c r="G177" s="151"/>
      <c r="H177" s="11" t="s">
        <v>841</v>
      </c>
      <c r="I177" s="14">
        <v>1.92</v>
      </c>
      <c r="J177" s="120">
        <f t="shared" si="4"/>
        <v>3.84</v>
      </c>
      <c r="K177" s="126"/>
    </row>
    <row r="178" spans="1:11" ht="24">
      <c r="A178" s="125"/>
      <c r="B178" s="118">
        <v>2</v>
      </c>
      <c r="C178" s="10" t="s">
        <v>842</v>
      </c>
      <c r="D178" s="129" t="s">
        <v>842</v>
      </c>
      <c r="E178" s="129" t="s">
        <v>279</v>
      </c>
      <c r="F178" s="150"/>
      <c r="G178" s="151"/>
      <c r="H178" s="11" t="s">
        <v>843</v>
      </c>
      <c r="I178" s="14">
        <v>1.96</v>
      </c>
      <c r="J178" s="120">
        <f t="shared" si="4"/>
        <v>3.92</v>
      </c>
      <c r="K178" s="126"/>
    </row>
    <row r="179" spans="1:11" ht="24">
      <c r="A179" s="125"/>
      <c r="B179" s="118">
        <v>5</v>
      </c>
      <c r="C179" s="10" t="s">
        <v>844</v>
      </c>
      <c r="D179" s="129" t="s">
        <v>844</v>
      </c>
      <c r="E179" s="129"/>
      <c r="F179" s="150"/>
      <c r="G179" s="151"/>
      <c r="H179" s="11" t="s">
        <v>845</v>
      </c>
      <c r="I179" s="14">
        <v>0.62</v>
      </c>
      <c r="J179" s="120">
        <f t="shared" si="4"/>
        <v>3.1</v>
      </c>
      <c r="K179" s="126"/>
    </row>
    <row r="180" spans="1:11" ht="24">
      <c r="A180" s="125"/>
      <c r="B180" s="118">
        <v>1</v>
      </c>
      <c r="C180" s="10" t="s">
        <v>846</v>
      </c>
      <c r="D180" s="129" t="s">
        <v>846</v>
      </c>
      <c r="E180" s="129" t="s">
        <v>279</v>
      </c>
      <c r="F180" s="150"/>
      <c r="G180" s="151"/>
      <c r="H180" s="11" t="s">
        <v>847</v>
      </c>
      <c r="I180" s="14">
        <v>1.93</v>
      </c>
      <c r="J180" s="120">
        <f t="shared" si="4"/>
        <v>1.93</v>
      </c>
      <c r="K180" s="126"/>
    </row>
    <row r="181" spans="1:11" ht="24">
      <c r="A181" s="125"/>
      <c r="B181" s="118">
        <v>1</v>
      </c>
      <c r="C181" s="10" t="s">
        <v>846</v>
      </c>
      <c r="D181" s="129" t="s">
        <v>846</v>
      </c>
      <c r="E181" s="129" t="s">
        <v>278</v>
      </c>
      <c r="F181" s="150"/>
      <c r="G181" s="151"/>
      <c r="H181" s="11" t="s">
        <v>847</v>
      </c>
      <c r="I181" s="14">
        <v>1.93</v>
      </c>
      <c r="J181" s="120">
        <f t="shared" si="4"/>
        <v>1.93</v>
      </c>
      <c r="K181" s="126"/>
    </row>
    <row r="182" spans="1:11" ht="24">
      <c r="A182" s="125"/>
      <c r="B182" s="118">
        <v>3</v>
      </c>
      <c r="C182" s="10" t="s">
        <v>848</v>
      </c>
      <c r="D182" s="129" t="s">
        <v>848</v>
      </c>
      <c r="E182" s="129"/>
      <c r="F182" s="150"/>
      <c r="G182" s="151"/>
      <c r="H182" s="11" t="s">
        <v>849</v>
      </c>
      <c r="I182" s="14">
        <v>0.59</v>
      </c>
      <c r="J182" s="120">
        <f t="shared" ref="J182:J192" si="5">I182*B182</f>
        <v>1.77</v>
      </c>
      <c r="K182" s="126"/>
    </row>
    <row r="183" spans="1:11" ht="25.5" customHeight="1">
      <c r="A183" s="125"/>
      <c r="B183" s="118">
        <v>2</v>
      </c>
      <c r="C183" s="10" t="s">
        <v>850</v>
      </c>
      <c r="D183" s="129" t="s">
        <v>850</v>
      </c>
      <c r="E183" s="129" t="s">
        <v>742</v>
      </c>
      <c r="F183" s="150"/>
      <c r="G183" s="151"/>
      <c r="H183" s="11" t="s">
        <v>851</v>
      </c>
      <c r="I183" s="14">
        <v>5.21</v>
      </c>
      <c r="J183" s="120">
        <f t="shared" si="5"/>
        <v>10.42</v>
      </c>
      <c r="K183" s="126"/>
    </row>
    <row r="184" spans="1:11" ht="24">
      <c r="A184" s="125"/>
      <c r="B184" s="118">
        <v>2</v>
      </c>
      <c r="C184" s="10" t="s">
        <v>852</v>
      </c>
      <c r="D184" s="129" t="s">
        <v>852</v>
      </c>
      <c r="E184" s="129" t="s">
        <v>28</v>
      </c>
      <c r="F184" s="150"/>
      <c r="G184" s="151"/>
      <c r="H184" s="11" t="s">
        <v>853</v>
      </c>
      <c r="I184" s="14">
        <v>4.47</v>
      </c>
      <c r="J184" s="120">
        <f t="shared" si="5"/>
        <v>8.94</v>
      </c>
      <c r="K184" s="126"/>
    </row>
    <row r="185" spans="1:11" ht="24">
      <c r="A185" s="125"/>
      <c r="B185" s="118">
        <v>2</v>
      </c>
      <c r="C185" s="10" t="s">
        <v>852</v>
      </c>
      <c r="D185" s="129" t="s">
        <v>852</v>
      </c>
      <c r="E185" s="129" t="s">
        <v>30</v>
      </c>
      <c r="F185" s="150"/>
      <c r="G185" s="151"/>
      <c r="H185" s="11" t="s">
        <v>853</v>
      </c>
      <c r="I185" s="14">
        <v>4.47</v>
      </c>
      <c r="J185" s="120">
        <f t="shared" si="5"/>
        <v>8.94</v>
      </c>
      <c r="K185" s="126"/>
    </row>
    <row r="186" spans="1:11" ht="24">
      <c r="A186" s="125"/>
      <c r="B186" s="118">
        <v>1</v>
      </c>
      <c r="C186" s="10" t="s">
        <v>852</v>
      </c>
      <c r="D186" s="129" t="s">
        <v>852</v>
      </c>
      <c r="E186" s="129" t="s">
        <v>854</v>
      </c>
      <c r="F186" s="150"/>
      <c r="G186" s="151"/>
      <c r="H186" s="11" t="s">
        <v>853</v>
      </c>
      <c r="I186" s="14">
        <v>4.47</v>
      </c>
      <c r="J186" s="120">
        <f t="shared" si="5"/>
        <v>4.47</v>
      </c>
      <c r="K186" s="126"/>
    </row>
    <row r="187" spans="1:11" ht="24">
      <c r="A187" s="125"/>
      <c r="B187" s="118">
        <v>2</v>
      </c>
      <c r="C187" s="10" t="s">
        <v>855</v>
      </c>
      <c r="D187" s="129" t="s">
        <v>855</v>
      </c>
      <c r="E187" s="129"/>
      <c r="F187" s="150"/>
      <c r="G187" s="151"/>
      <c r="H187" s="11" t="s">
        <v>856</v>
      </c>
      <c r="I187" s="14">
        <v>2.4</v>
      </c>
      <c r="J187" s="120">
        <f t="shared" si="5"/>
        <v>4.8</v>
      </c>
      <c r="K187" s="126"/>
    </row>
    <row r="188" spans="1:11" ht="12" customHeight="1">
      <c r="A188" s="125"/>
      <c r="B188" s="118">
        <v>2</v>
      </c>
      <c r="C188" s="10" t="s">
        <v>857</v>
      </c>
      <c r="D188" s="129" t="s">
        <v>857</v>
      </c>
      <c r="E188" s="129" t="s">
        <v>589</v>
      </c>
      <c r="F188" s="150"/>
      <c r="G188" s="151"/>
      <c r="H188" s="11" t="s">
        <v>858</v>
      </c>
      <c r="I188" s="14">
        <v>1.22</v>
      </c>
      <c r="J188" s="120">
        <f t="shared" si="5"/>
        <v>2.44</v>
      </c>
      <c r="K188" s="126"/>
    </row>
    <row r="189" spans="1:11" ht="12" customHeight="1">
      <c r="A189" s="125"/>
      <c r="B189" s="118">
        <v>2</v>
      </c>
      <c r="C189" s="10" t="s">
        <v>857</v>
      </c>
      <c r="D189" s="129" t="s">
        <v>857</v>
      </c>
      <c r="E189" s="129" t="s">
        <v>679</v>
      </c>
      <c r="F189" s="150"/>
      <c r="G189" s="151"/>
      <c r="H189" s="11" t="s">
        <v>858</v>
      </c>
      <c r="I189" s="14">
        <v>1.22</v>
      </c>
      <c r="J189" s="120">
        <f t="shared" si="5"/>
        <v>2.44</v>
      </c>
      <c r="K189" s="126"/>
    </row>
    <row r="190" spans="1:11" ht="12" customHeight="1">
      <c r="A190" s="125"/>
      <c r="B190" s="118">
        <v>1</v>
      </c>
      <c r="C190" s="10" t="s">
        <v>857</v>
      </c>
      <c r="D190" s="129" t="s">
        <v>857</v>
      </c>
      <c r="E190" s="129" t="s">
        <v>728</v>
      </c>
      <c r="F190" s="150"/>
      <c r="G190" s="151"/>
      <c r="H190" s="11" t="s">
        <v>858</v>
      </c>
      <c r="I190" s="14">
        <v>1.22</v>
      </c>
      <c r="J190" s="120">
        <f t="shared" si="5"/>
        <v>1.22</v>
      </c>
      <c r="K190" s="126"/>
    </row>
    <row r="191" spans="1:11" ht="12" customHeight="1">
      <c r="A191" s="125"/>
      <c r="B191" s="118">
        <v>1</v>
      </c>
      <c r="C191" s="10" t="s">
        <v>857</v>
      </c>
      <c r="D191" s="129" t="s">
        <v>857</v>
      </c>
      <c r="E191" s="129" t="s">
        <v>859</v>
      </c>
      <c r="F191" s="150"/>
      <c r="G191" s="151"/>
      <c r="H191" s="11" t="s">
        <v>858</v>
      </c>
      <c r="I191" s="14">
        <v>1.22</v>
      </c>
      <c r="J191" s="120">
        <f t="shared" si="5"/>
        <v>1.22</v>
      </c>
      <c r="K191" s="126"/>
    </row>
    <row r="192" spans="1:11" ht="48.75" thickBot="1">
      <c r="A192" s="125"/>
      <c r="B192" s="118">
        <v>1</v>
      </c>
      <c r="C192" s="10" t="s">
        <v>860</v>
      </c>
      <c r="D192" s="129" t="s">
        <v>907</v>
      </c>
      <c r="E192" s="129" t="s">
        <v>861</v>
      </c>
      <c r="F192" s="150"/>
      <c r="G192" s="151"/>
      <c r="H192" s="11" t="s">
        <v>914</v>
      </c>
      <c r="I192" s="14">
        <v>25.2</v>
      </c>
      <c r="J192" s="120">
        <f t="shared" si="5"/>
        <v>25.2</v>
      </c>
      <c r="K192" s="126"/>
    </row>
    <row r="193" spans="1:11" ht="14.25" thickTop="1" thickBot="1">
      <c r="A193" s="125"/>
      <c r="B193" s="146"/>
      <c r="C193" s="142"/>
      <c r="D193" s="142"/>
      <c r="E193" s="142"/>
      <c r="F193" s="152"/>
      <c r="G193" s="152"/>
      <c r="H193" s="142" t="s">
        <v>920</v>
      </c>
      <c r="I193" s="142"/>
      <c r="J193" s="147"/>
      <c r="K193" s="126"/>
    </row>
    <row r="194" spans="1:11" ht="13.5" customHeight="1" thickTop="1">
      <c r="A194" s="125"/>
      <c r="B194" s="118">
        <v>15</v>
      </c>
      <c r="C194" s="10" t="s">
        <v>921</v>
      </c>
      <c r="D194" s="129"/>
      <c r="E194" s="129" t="s">
        <v>28</v>
      </c>
      <c r="F194" s="150"/>
      <c r="G194" s="151"/>
      <c r="H194" s="11" t="s">
        <v>922</v>
      </c>
      <c r="I194" s="14">
        <v>0.38</v>
      </c>
      <c r="J194" s="120">
        <f t="shared" ref="J194:J196" si="6">I194*B194</f>
        <v>5.7</v>
      </c>
      <c r="K194" s="126"/>
    </row>
    <row r="195" spans="1:11" ht="13.5" customHeight="1">
      <c r="A195" s="125"/>
      <c r="B195" s="118">
        <v>15</v>
      </c>
      <c r="C195" s="10" t="s">
        <v>921</v>
      </c>
      <c r="D195" s="129"/>
      <c r="E195" s="129" t="s">
        <v>657</v>
      </c>
      <c r="F195" s="150"/>
      <c r="G195" s="151"/>
      <c r="H195" s="11" t="s">
        <v>922</v>
      </c>
      <c r="I195" s="14">
        <v>0.38</v>
      </c>
      <c r="J195" s="120">
        <f t="shared" si="6"/>
        <v>5.7</v>
      </c>
      <c r="K195" s="126"/>
    </row>
    <row r="196" spans="1:11" ht="13.5" customHeight="1">
      <c r="A196" s="125"/>
      <c r="B196" s="119">
        <v>15</v>
      </c>
      <c r="C196" s="12" t="s">
        <v>921</v>
      </c>
      <c r="D196" s="130"/>
      <c r="E196" s="130" t="s">
        <v>30</v>
      </c>
      <c r="F196" s="153"/>
      <c r="G196" s="154"/>
      <c r="H196" s="13" t="s">
        <v>922</v>
      </c>
      <c r="I196" s="15">
        <v>0.38</v>
      </c>
      <c r="J196" s="121">
        <f t="shared" si="6"/>
        <v>5.7</v>
      </c>
      <c r="K196" s="126"/>
    </row>
    <row r="197" spans="1:11">
      <c r="A197" s="125"/>
      <c r="B197" s="137"/>
      <c r="C197" s="137"/>
      <c r="D197" s="137"/>
      <c r="E197" s="137"/>
      <c r="F197" s="137"/>
      <c r="G197" s="137"/>
      <c r="H197" s="137"/>
      <c r="I197" s="138" t="s">
        <v>261</v>
      </c>
      <c r="J197" s="139">
        <f>SUM(J22:J196)</f>
        <v>805.85</v>
      </c>
      <c r="K197" s="126"/>
    </row>
    <row r="198" spans="1:11">
      <c r="A198" s="125"/>
      <c r="B198" s="137"/>
      <c r="C198" s="137"/>
      <c r="D198" s="137"/>
      <c r="E198" s="137"/>
      <c r="F198" s="137"/>
      <c r="G198" s="137"/>
      <c r="H198" s="137"/>
      <c r="I198" s="138" t="s">
        <v>918</v>
      </c>
      <c r="J198" s="139">
        <f>J197*-3%</f>
        <v>-24.1755</v>
      </c>
      <c r="K198" s="126"/>
    </row>
    <row r="199" spans="1:11">
      <c r="A199" s="125"/>
      <c r="B199" s="137"/>
      <c r="C199" s="137"/>
      <c r="D199" s="137"/>
      <c r="E199" s="137"/>
      <c r="F199" s="137"/>
      <c r="G199" s="137"/>
      <c r="H199" s="137"/>
      <c r="I199" s="138" t="s">
        <v>917</v>
      </c>
      <c r="J199" s="139">
        <v>-22.64</v>
      </c>
      <c r="K199" s="126"/>
    </row>
    <row r="200" spans="1:11" outlineLevel="1">
      <c r="A200" s="125"/>
      <c r="B200" s="137"/>
      <c r="C200" s="137"/>
      <c r="D200" s="137"/>
      <c r="E200" s="137"/>
      <c r="F200" s="137"/>
      <c r="G200" s="137"/>
      <c r="H200" s="137"/>
      <c r="I200" s="138" t="s">
        <v>919</v>
      </c>
      <c r="J200" s="139">
        <v>0</v>
      </c>
      <c r="K200" s="126"/>
    </row>
    <row r="201" spans="1:11">
      <c r="A201" s="125"/>
      <c r="B201" s="137"/>
      <c r="C201" s="137"/>
      <c r="D201" s="137"/>
      <c r="E201" s="137"/>
      <c r="F201" s="137"/>
      <c r="G201" s="137"/>
      <c r="H201" s="137"/>
      <c r="I201" s="138" t="s">
        <v>263</v>
      </c>
      <c r="J201" s="139">
        <f>SUM(J197:J200)</f>
        <v>759.03450000000009</v>
      </c>
      <c r="K201" s="126"/>
    </row>
    <row r="202" spans="1:11">
      <c r="A202" s="6"/>
      <c r="B202" s="7"/>
      <c r="C202" s="7"/>
      <c r="D202" s="7"/>
      <c r="E202" s="7"/>
      <c r="F202" s="7"/>
      <c r="G202" s="7"/>
      <c r="H202" s="7" t="s">
        <v>923</v>
      </c>
      <c r="I202" s="7"/>
      <c r="J202" s="7"/>
      <c r="K202" s="8"/>
    </row>
    <row r="204" spans="1:11">
      <c r="H204" s="1" t="s">
        <v>714</v>
      </c>
      <c r="I204" s="102">
        <f>'Tax Invoice'!E14</f>
        <v>37.78</v>
      </c>
    </row>
    <row r="205" spans="1:11">
      <c r="H205" s="1" t="s">
        <v>711</v>
      </c>
      <c r="I205" s="102">
        <f>'Tax Invoice'!M11</f>
        <v>35.54</v>
      </c>
    </row>
    <row r="206" spans="1:11">
      <c r="H206" s="1" t="s">
        <v>715</v>
      </c>
      <c r="I206" s="102">
        <f>I208/I205</f>
        <v>806.87460354530117</v>
      </c>
    </row>
    <row r="207" spans="1:11">
      <c r="H207" s="1" t="s">
        <v>716</v>
      </c>
      <c r="I207" s="102">
        <f>I209/I205</f>
        <v>806.87460354530117</v>
      </c>
    </row>
    <row r="208" spans="1:11">
      <c r="H208" s="1" t="s">
        <v>712</v>
      </c>
      <c r="I208" s="102">
        <f>I209</f>
        <v>28676.323410000005</v>
      </c>
    </row>
    <row r="209" spans="8:9">
      <c r="H209" s="1" t="s">
        <v>713</v>
      </c>
      <c r="I209" s="102">
        <f>J201*I204</f>
        <v>28676.323410000005</v>
      </c>
    </row>
  </sheetData>
  <mergeCells count="179">
    <mergeCell ref="F27:G27"/>
    <mergeCell ref="F28:G28"/>
    <mergeCell ref="F29:G29"/>
    <mergeCell ref="F30:G30"/>
    <mergeCell ref="F31:G31"/>
    <mergeCell ref="F32:G32"/>
    <mergeCell ref="F33:G33"/>
    <mergeCell ref="F34:G34"/>
    <mergeCell ref="F35:G35"/>
    <mergeCell ref="J10:J11"/>
    <mergeCell ref="J14:J15"/>
    <mergeCell ref="F20:G20"/>
    <mergeCell ref="F21:G21"/>
    <mergeCell ref="F22:G22"/>
    <mergeCell ref="F23:G23"/>
    <mergeCell ref="F24:G24"/>
    <mergeCell ref="F25:G25"/>
    <mergeCell ref="F26:G26"/>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71:G71"/>
    <mergeCell ref="F72:G72"/>
    <mergeCell ref="F73:G73"/>
    <mergeCell ref="F74:G74"/>
    <mergeCell ref="F75:G75"/>
    <mergeCell ref="F66:G66"/>
    <mergeCell ref="F67:G67"/>
    <mergeCell ref="F68:G68"/>
    <mergeCell ref="F69:G69"/>
    <mergeCell ref="F70:G70"/>
    <mergeCell ref="F81:G81"/>
    <mergeCell ref="F82:G82"/>
    <mergeCell ref="F83:G83"/>
    <mergeCell ref="F84:G84"/>
    <mergeCell ref="F85:G85"/>
    <mergeCell ref="F76:G76"/>
    <mergeCell ref="F77:G77"/>
    <mergeCell ref="F78:G78"/>
    <mergeCell ref="F79:G79"/>
    <mergeCell ref="F80:G80"/>
    <mergeCell ref="F91:G91"/>
    <mergeCell ref="F92:G92"/>
    <mergeCell ref="F93:G93"/>
    <mergeCell ref="F94:G94"/>
    <mergeCell ref="F95:G95"/>
    <mergeCell ref="F86:G86"/>
    <mergeCell ref="F87:G87"/>
    <mergeCell ref="F88:G88"/>
    <mergeCell ref="F89:G89"/>
    <mergeCell ref="F90:G90"/>
    <mergeCell ref="F101:G101"/>
    <mergeCell ref="F102:G102"/>
    <mergeCell ref="F103:G103"/>
    <mergeCell ref="F104:G104"/>
    <mergeCell ref="F105:G105"/>
    <mergeCell ref="F96:G96"/>
    <mergeCell ref="F97:G97"/>
    <mergeCell ref="F98:G98"/>
    <mergeCell ref="F99:G99"/>
    <mergeCell ref="F100:G100"/>
    <mergeCell ref="F111:G111"/>
    <mergeCell ref="F112:G112"/>
    <mergeCell ref="F113:G113"/>
    <mergeCell ref="F114:G114"/>
    <mergeCell ref="F115:G115"/>
    <mergeCell ref="F106:G106"/>
    <mergeCell ref="F107:G107"/>
    <mergeCell ref="F108:G108"/>
    <mergeCell ref="F109:G109"/>
    <mergeCell ref="F110:G110"/>
    <mergeCell ref="F121:G121"/>
    <mergeCell ref="F122:G122"/>
    <mergeCell ref="F123:G123"/>
    <mergeCell ref="F124:G124"/>
    <mergeCell ref="F125:G125"/>
    <mergeCell ref="F116:G116"/>
    <mergeCell ref="F117:G117"/>
    <mergeCell ref="F118:G118"/>
    <mergeCell ref="F119:G119"/>
    <mergeCell ref="F120:G120"/>
    <mergeCell ref="F131:G131"/>
    <mergeCell ref="F132:G132"/>
    <mergeCell ref="F133:G133"/>
    <mergeCell ref="F134:G134"/>
    <mergeCell ref="F135:G135"/>
    <mergeCell ref="F126:G126"/>
    <mergeCell ref="F127:G127"/>
    <mergeCell ref="F128:G128"/>
    <mergeCell ref="F129:G129"/>
    <mergeCell ref="F130:G130"/>
    <mergeCell ref="F141:G141"/>
    <mergeCell ref="F142:G142"/>
    <mergeCell ref="F143:G143"/>
    <mergeCell ref="F144:G144"/>
    <mergeCell ref="F145:G145"/>
    <mergeCell ref="F136:G136"/>
    <mergeCell ref="F137:G137"/>
    <mergeCell ref="F138:G138"/>
    <mergeCell ref="F139:G139"/>
    <mergeCell ref="F140:G140"/>
    <mergeCell ref="F151:G151"/>
    <mergeCell ref="F152:G152"/>
    <mergeCell ref="F153:G153"/>
    <mergeCell ref="F154:G154"/>
    <mergeCell ref="F155:G155"/>
    <mergeCell ref="F146:G146"/>
    <mergeCell ref="F147:G147"/>
    <mergeCell ref="F148:G148"/>
    <mergeCell ref="F149:G149"/>
    <mergeCell ref="F150:G150"/>
    <mergeCell ref="F161:G161"/>
    <mergeCell ref="F162:G162"/>
    <mergeCell ref="F163:G163"/>
    <mergeCell ref="F164:G164"/>
    <mergeCell ref="F165:G165"/>
    <mergeCell ref="F156:G156"/>
    <mergeCell ref="F157:G157"/>
    <mergeCell ref="F158:G158"/>
    <mergeCell ref="F159:G159"/>
    <mergeCell ref="F160:G160"/>
    <mergeCell ref="F171:G171"/>
    <mergeCell ref="F172:G172"/>
    <mergeCell ref="F173:G173"/>
    <mergeCell ref="F174:G174"/>
    <mergeCell ref="F175:G175"/>
    <mergeCell ref="F166:G166"/>
    <mergeCell ref="F167:G167"/>
    <mergeCell ref="F168:G168"/>
    <mergeCell ref="F169:G169"/>
    <mergeCell ref="F170:G170"/>
    <mergeCell ref="F181:G181"/>
    <mergeCell ref="F182:G182"/>
    <mergeCell ref="F183:G183"/>
    <mergeCell ref="F184:G184"/>
    <mergeCell ref="F185:G185"/>
    <mergeCell ref="F176:G176"/>
    <mergeCell ref="F177:G177"/>
    <mergeCell ref="F178:G178"/>
    <mergeCell ref="F179:G179"/>
    <mergeCell ref="F180:G180"/>
    <mergeCell ref="F191:G191"/>
    <mergeCell ref="F192:G192"/>
    <mergeCell ref="F193:G193"/>
    <mergeCell ref="F194:G194"/>
    <mergeCell ref="F195:G195"/>
    <mergeCell ref="F196:G196"/>
    <mergeCell ref="F186:G186"/>
    <mergeCell ref="F187:G187"/>
    <mergeCell ref="F188:G188"/>
    <mergeCell ref="F189:G189"/>
    <mergeCell ref="F190:G19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676</v>
      </c>
      <c r="O1" t="s">
        <v>149</v>
      </c>
      <c r="T1" t="s">
        <v>261</v>
      </c>
      <c r="U1">
        <v>788.74999999999989</v>
      </c>
    </row>
    <row r="2" spans="1:21" ht="15.75">
      <c r="A2" s="125"/>
      <c r="B2" s="135" t="s">
        <v>139</v>
      </c>
      <c r="C2" s="131"/>
      <c r="D2" s="131"/>
      <c r="E2" s="131"/>
      <c r="F2" s="131"/>
      <c r="G2" s="131"/>
      <c r="H2" s="131"/>
      <c r="I2" s="136" t="s">
        <v>145</v>
      </c>
      <c r="J2" s="126"/>
      <c r="T2" t="s">
        <v>190</v>
      </c>
      <c r="U2">
        <v>23.66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812.40999999999985</v>
      </c>
    </row>
    <row r="5" spans="1:21">
      <c r="A5" s="125"/>
      <c r="B5" s="132" t="s">
        <v>142</v>
      </c>
      <c r="C5" s="131"/>
      <c r="D5" s="131"/>
      <c r="E5" s="131"/>
      <c r="F5" s="131"/>
      <c r="G5" s="131"/>
      <c r="H5" s="131"/>
      <c r="I5" s="131"/>
      <c r="J5" s="126"/>
      <c r="S5" t="s">
        <v>908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5"/>
      <c r="J10" s="126"/>
    </row>
    <row r="11" spans="1:21">
      <c r="A11" s="125"/>
      <c r="B11" s="125" t="s">
        <v>718</v>
      </c>
      <c r="C11" s="131"/>
      <c r="D11" s="131"/>
      <c r="E11" s="126"/>
      <c r="F11" s="127"/>
      <c r="G11" s="127" t="s">
        <v>718</v>
      </c>
      <c r="H11" s="131"/>
      <c r="I11" s="15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7">
        <v>45187</v>
      </c>
      <c r="J14" s="126"/>
    </row>
    <row r="15" spans="1:21">
      <c r="A15" s="125"/>
      <c r="B15" s="6" t="s">
        <v>11</v>
      </c>
      <c r="C15" s="7"/>
      <c r="D15" s="7"/>
      <c r="E15" s="8"/>
      <c r="F15" s="127"/>
      <c r="G15" s="9" t="s">
        <v>11</v>
      </c>
      <c r="H15" s="131"/>
      <c r="I15" s="158"/>
      <c r="J15" s="126"/>
    </row>
    <row r="16" spans="1:21">
      <c r="A16" s="125"/>
      <c r="B16" s="131"/>
      <c r="C16" s="131"/>
      <c r="D16" s="131"/>
      <c r="E16" s="131"/>
      <c r="F16" s="131"/>
      <c r="G16" s="131"/>
      <c r="H16" s="134" t="s">
        <v>147</v>
      </c>
      <c r="I16" s="140">
        <v>40028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45187</v>
      </c>
    </row>
    <row r="20" spans="1:16">
      <c r="A20" s="125"/>
      <c r="B20" s="111" t="s">
        <v>204</v>
      </c>
      <c r="C20" s="111" t="s">
        <v>205</v>
      </c>
      <c r="D20" s="128" t="s">
        <v>206</v>
      </c>
      <c r="E20" s="159" t="s">
        <v>207</v>
      </c>
      <c r="F20" s="160"/>
      <c r="G20" s="111" t="s">
        <v>174</v>
      </c>
      <c r="H20" s="111" t="s">
        <v>208</v>
      </c>
      <c r="I20" s="111" t="s">
        <v>26</v>
      </c>
      <c r="J20" s="126"/>
    </row>
    <row r="21" spans="1:16">
      <c r="A21" s="125"/>
      <c r="B21" s="116"/>
      <c r="C21" s="116"/>
      <c r="D21" s="117"/>
      <c r="E21" s="161"/>
      <c r="F21" s="162"/>
      <c r="G21" s="116" t="s">
        <v>146</v>
      </c>
      <c r="H21" s="116"/>
      <c r="I21" s="116"/>
      <c r="J21" s="126"/>
    </row>
    <row r="22" spans="1:16" ht="264">
      <c r="A22" s="125"/>
      <c r="B22" s="118">
        <v>1</v>
      </c>
      <c r="C22" s="10" t="s">
        <v>724</v>
      </c>
      <c r="D22" s="129" t="s">
        <v>705</v>
      </c>
      <c r="E22" s="150"/>
      <c r="F22" s="151"/>
      <c r="G22" s="11" t="s">
        <v>725</v>
      </c>
      <c r="H22" s="14">
        <v>24</v>
      </c>
      <c r="I22" s="120">
        <f t="shared" ref="I22:I53" si="0">H22*B22</f>
        <v>24</v>
      </c>
      <c r="J22" s="126"/>
    </row>
    <row r="23" spans="1:16" ht="168">
      <c r="A23" s="125"/>
      <c r="B23" s="118">
        <v>40</v>
      </c>
      <c r="C23" s="10" t="s">
        <v>726</v>
      </c>
      <c r="D23" s="129" t="s">
        <v>589</v>
      </c>
      <c r="E23" s="150"/>
      <c r="F23" s="151"/>
      <c r="G23" s="11" t="s">
        <v>909</v>
      </c>
      <c r="H23" s="14">
        <v>0.17</v>
      </c>
      <c r="I23" s="120">
        <f t="shared" si="0"/>
        <v>6.8000000000000007</v>
      </c>
      <c r="J23" s="126"/>
    </row>
    <row r="24" spans="1:16" ht="180">
      <c r="A24" s="125"/>
      <c r="B24" s="118">
        <v>30</v>
      </c>
      <c r="C24" s="10" t="s">
        <v>727</v>
      </c>
      <c r="D24" s="129" t="s">
        <v>589</v>
      </c>
      <c r="E24" s="150"/>
      <c r="F24" s="151"/>
      <c r="G24" s="11" t="s">
        <v>910</v>
      </c>
      <c r="H24" s="14">
        <v>0.17</v>
      </c>
      <c r="I24" s="120">
        <f t="shared" si="0"/>
        <v>5.1000000000000005</v>
      </c>
      <c r="J24" s="126"/>
    </row>
    <row r="25" spans="1:16" ht="180">
      <c r="A25" s="125"/>
      <c r="B25" s="118">
        <v>10</v>
      </c>
      <c r="C25" s="10" t="s">
        <v>727</v>
      </c>
      <c r="D25" s="129" t="s">
        <v>728</v>
      </c>
      <c r="E25" s="150"/>
      <c r="F25" s="151"/>
      <c r="G25" s="11" t="s">
        <v>910</v>
      </c>
      <c r="H25" s="14">
        <v>0.17</v>
      </c>
      <c r="I25" s="120">
        <f t="shared" si="0"/>
        <v>1.7000000000000002</v>
      </c>
      <c r="J25" s="126"/>
    </row>
    <row r="26" spans="1:16" ht="60">
      <c r="A26" s="125"/>
      <c r="B26" s="118">
        <v>6</v>
      </c>
      <c r="C26" s="10" t="s">
        <v>729</v>
      </c>
      <c r="D26" s="129" t="s">
        <v>28</v>
      </c>
      <c r="E26" s="150"/>
      <c r="F26" s="151"/>
      <c r="G26" s="11" t="s">
        <v>730</v>
      </c>
      <c r="H26" s="14">
        <v>0.6</v>
      </c>
      <c r="I26" s="120">
        <f t="shared" si="0"/>
        <v>3.5999999999999996</v>
      </c>
      <c r="J26" s="126"/>
    </row>
    <row r="27" spans="1:16" ht="60">
      <c r="A27" s="125"/>
      <c r="B27" s="118">
        <v>4</v>
      </c>
      <c r="C27" s="10" t="s">
        <v>729</v>
      </c>
      <c r="D27" s="129" t="s">
        <v>30</v>
      </c>
      <c r="E27" s="150"/>
      <c r="F27" s="151"/>
      <c r="G27" s="11" t="s">
        <v>730</v>
      </c>
      <c r="H27" s="14">
        <v>0.62</v>
      </c>
      <c r="I27" s="120">
        <f t="shared" si="0"/>
        <v>2.48</v>
      </c>
      <c r="J27" s="126"/>
    </row>
    <row r="28" spans="1:16" ht="72">
      <c r="A28" s="125"/>
      <c r="B28" s="118">
        <v>4</v>
      </c>
      <c r="C28" s="10" t="s">
        <v>731</v>
      </c>
      <c r="D28" s="129" t="s">
        <v>300</v>
      </c>
      <c r="E28" s="150"/>
      <c r="F28" s="151"/>
      <c r="G28" s="11" t="s">
        <v>732</v>
      </c>
      <c r="H28" s="14">
        <v>0.63</v>
      </c>
      <c r="I28" s="120">
        <f t="shared" si="0"/>
        <v>2.52</v>
      </c>
      <c r="J28" s="126"/>
    </row>
    <row r="29" spans="1:16" ht="180">
      <c r="A29" s="125"/>
      <c r="B29" s="118">
        <v>10</v>
      </c>
      <c r="C29" s="10" t="s">
        <v>733</v>
      </c>
      <c r="D29" s="129" t="s">
        <v>245</v>
      </c>
      <c r="E29" s="150" t="s">
        <v>31</v>
      </c>
      <c r="F29" s="151"/>
      <c r="G29" s="11" t="s">
        <v>734</v>
      </c>
      <c r="H29" s="14">
        <v>0.62</v>
      </c>
      <c r="I29" s="120">
        <f t="shared" si="0"/>
        <v>6.2</v>
      </c>
      <c r="J29" s="126"/>
    </row>
    <row r="30" spans="1:16" ht="180">
      <c r="A30" s="125"/>
      <c r="B30" s="118">
        <v>2</v>
      </c>
      <c r="C30" s="10" t="s">
        <v>733</v>
      </c>
      <c r="D30" s="129" t="s">
        <v>354</v>
      </c>
      <c r="E30" s="150" t="s">
        <v>31</v>
      </c>
      <c r="F30" s="151"/>
      <c r="G30" s="11" t="s">
        <v>734</v>
      </c>
      <c r="H30" s="14">
        <v>0.62</v>
      </c>
      <c r="I30" s="120">
        <f t="shared" si="0"/>
        <v>1.24</v>
      </c>
      <c r="J30" s="126"/>
    </row>
    <row r="31" spans="1:16" ht="180">
      <c r="A31" s="125"/>
      <c r="B31" s="118">
        <v>2</v>
      </c>
      <c r="C31" s="10" t="s">
        <v>733</v>
      </c>
      <c r="D31" s="129" t="s">
        <v>534</v>
      </c>
      <c r="E31" s="150" t="s">
        <v>31</v>
      </c>
      <c r="F31" s="151"/>
      <c r="G31" s="11" t="s">
        <v>734</v>
      </c>
      <c r="H31" s="14">
        <v>0.62</v>
      </c>
      <c r="I31" s="120">
        <f t="shared" si="0"/>
        <v>1.24</v>
      </c>
      <c r="J31" s="126"/>
    </row>
    <row r="32" spans="1:16" ht="180">
      <c r="A32" s="125"/>
      <c r="B32" s="118">
        <v>2</v>
      </c>
      <c r="C32" s="10" t="s">
        <v>733</v>
      </c>
      <c r="D32" s="129" t="s">
        <v>735</v>
      </c>
      <c r="E32" s="150" t="s">
        <v>31</v>
      </c>
      <c r="F32" s="151"/>
      <c r="G32" s="11" t="s">
        <v>734</v>
      </c>
      <c r="H32" s="14">
        <v>0.62</v>
      </c>
      <c r="I32" s="120">
        <f t="shared" si="0"/>
        <v>1.24</v>
      </c>
      <c r="J32" s="126"/>
    </row>
    <row r="33" spans="1:10" ht="108">
      <c r="A33" s="125"/>
      <c r="B33" s="118">
        <v>25</v>
      </c>
      <c r="C33" s="10" t="s">
        <v>48</v>
      </c>
      <c r="D33" s="129" t="s">
        <v>34</v>
      </c>
      <c r="E33" s="150"/>
      <c r="F33" s="151"/>
      <c r="G33" s="11" t="s">
        <v>736</v>
      </c>
      <c r="H33" s="14">
        <v>0.19</v>
      </c>
      <c r="I33" s="120">
        <f t="shared" si="0"/>
        <v>4.75</v>
      </c>
      <c r="J33" s="126"/>
    </row>
    <row r="34" spans="1:10" ht="180">
      <c r="A34" s="125"/>
      <c r="B34" s="118">
        <v>4</v>
      </c>
      <c r="C34" s="10" t="s">
        <v>668</v>
      </c>
      <c r="D34" s="129" t="s">
        <v>30</v>
      </c>
      <c r="E34" s="150" t="s">
        <v>112</v>
      </c>
      <c r="F34" s="151"/>
      <c r="G34" s="11" t="s">
        <v>737</v>
      </c>
      <c r="H34" s="14">
        <v>0.85</v>
      </c>
      <c r="I34" s="120">
        <f t="shared" si="0"/>
        <v>3.4</v>
      </c>
      <c r="J34" s="126"/>
    </row>
    <row r="35" spans="1:10" ht="180">
      <c r="A35" s="125"/>
      <c r="B35" s="118">
        <v>1</v>
      </c>
      <c r="C35" s="10" t="s">
        <v>668</v>
      </c>
      <c r="D35" s="129" t="s">
        <v>30</v>
      </c>
      <c r="E35" s="150" t="s">
        <v>269</v>
      </c>
      <c r="F35" s="151"/>
      <c r="G35" s="11" t="s">
        <v>737</v>
      </c>
      <c r="H35" s="14">
        <v>0.85</v>
      </c>
      <c r="I35" s="120">
        <f t="shared" si="0"/>
        <v>0.85</v>
      </c>
      <c r="J35" s="126"/>
    </row>
    <row r="36" spans="1:10" ht="180">
      <c r="A36" s="125"/>
      <c r="B36" s="118">
        <v>1</v>
      </c>
      <c r="C36" s="10" t="s">
        <v>668</v>
      </c>
      <c r="D36" s="129" t="s">
        <v>30</v>
      </c>
      <c r="E36" s="150" t="s">
        <v>220</v>
      </c>
      <c r="F36" s="151"/>
      <c r="G36" s="11" t="s">
        <v>737</v>
      </c>
      <c r="H36" s="14">
        <v>0.85</v>
      </c>
      <c r="I36" s="120">
        <f t="shared" si="0"/>
        <v>0.85</v>
      </c>
      <c r="J36" s="126"/>
    </row>
    <row r="37" spans="1:10" ht="180">
      <c r="A37" s="125"/>
      <c r="B37" s="118">
        <v>1</v>
      </c>
      <c r="C37" s="10" t="s">
        <v>668</v>
      </c>
      <c r="D37" s="129" t="s">
        <v>30</v>
      </c>
      <c r="E37" s="150" t="s">
        <v>271</v>
      </c>
      <c r="F37" s="151"/>
      <c r="G37" s="11" t="s">
        <v>737</v>
      </c>
      <c r="H37" s="14">
        <v>0.85</v>
      </c>
      <c r="I37" s="120">
        <f t="shared" si="0"/>
        <v>0.85</v>
      </c>
      <c r="J37" s="126"/>
    </row>
    <row r="38" spans="1:10" ht="180">
      <c r="A38" s="125"/>
      <c r="B38" s="118">
        <v>5</v>
      </c>
      <c r="C38" s="10" t="s">
        <v>668</v>
      </c>
      <c r="D38" s="129" t="s">
        <v>31</v>
      </c>
      <c r="E38" s="150" t="s">
        <v>112</v>
      </c>
      <c r="F38" s="151"/>
      <c r="G38" s="11" t="s">
        <v>737</v>
      </c>
      <c r="H38" s="14">
        <v>0.85</v>
      </c>
      <c r="I38" s="120">
        <f t="shared" si="0"/>
        <v>4.25</v>
      </c>
      <c r="J38" s="126"/>
    </row>
    <row r="39" spans="1:10" ht="180">
      <c r="A39" s="125"/>
      <c r="B39" s="118">
        <v>2</v>
      </c>
      <c r="C39" s="10" t="s">
        <v>668</v>
      </c>
      <c r="D39" s="129" t="s">
        <v>31</v>
      </c>
      <c r="E39" s="150" t="s">
        <v>219</v>
      </c>
      <c r="F39" s="151"/>
      <c r="G39" s="11" t="s">
        <v>737</v>
      </c>
      <c r="H39" s="14">
        <v>0.85</v>
      </c>
      <c r="I39" s="120">
        <f t="shared" si="0"/>
        <v>1.7</v>
      </c>
      <c r="J39" s="126"/>
    </row>
    <row r="40" spans="1:10" ht="180">
      <c r="A40" s="125"/>
      <c r="B40" s="118">
        <v>2</v>
      </c>
      <c r="C40" s="10" t="s">
        <v>668</v>
      </c>
      <c r="D40" s="129" t="s">
        <v>31</v>
      </c>
      <c r="E40" s="150" t="s">
        <v>269</v>
      </c>
      <c r="F40" s="151"/>
      <c r="G40" s="11" t="s">
        <v>737</v>
      </c>
      <c r="H40" s="14">
        <v>0.85</v>
      </c>
      <c r="I40" s="120">
        <f t="shared" si="0"/>
        <v>1.7</v>
      </c>
      <c r="J40" s="126"/>
    </row>
    <row r="41" spans="1:10" ht="180">
      <c r="A41" s="125"/>
      <c r="B41" s="118">
        <v>2</v>
      </c>
      <c r="C41" s="10" t="s">
        <v>668</v>
      </c>
      <c r="D41" s="129" t="s">
        <v>31</v>
      </c>
      <c r="E41" s="150" t="s">
        <v>271</v>
      </c>
      <c r="F41" s="151"/>
      <c r="G41" s="11" t="s">
        <v>737</v>
      </c>
      <c r="H41" s="14">
        <v>0.85</v>
      </c>
      <c r="I41" s="120">
        <f t="shared" si="0"/>
        <v>1.7</v>
      </c>
      <c r="J41" s="126"/>
    </row>
    <row r="42" spans="1:10" ht="180">
      <c r="A42" s="125"/>
      <c r="B42" s="118">
        <v>2</v>
      </c>
      <c r="C42" s="10" t="s">
        <v>668</v>
      </c>
      <c r="D42" s="129" t="s">
        <v>31</v>
      </c>
      <c r="E42" s="150" t="s">
        <v>272</v>
      </c>
      <c r="F42" s="151"/>
      <c r="G42" s="11" t="s">
        <v>737</v>
      </c>
      <c r="H42" s="14">
        <v>0.85</v>
      </c>
      <c r="I42" s="120">
        <f t="shared" si="0"/>
        <v>1.7</v>
      </c>
      <c r="J42" s="126"/>
    </row>
    <row r="43" spans="1:10" ht="204">
      <c r="A43" s="125"/>
      <c r="B43" s="118">
        <v>3</v>
      </c>
      <c r="C43" s="10" t="s">
        <v>738</v>
      </c>
      <c r="D43" s="129" t="s">
        <v>30</v>
      </c>
      <c r="E43" s="150" t="s">
        <v>245</v>
      </c>
      <c r="F43" s="151"/>
      <c r="G43" s="11" t="s">
        <v>739</v>
      </c>
      <c r="H43" s="14">
        <v>1.82</v>
      </c>
      <c r="I43" s="120">
        <f t="shared" si="0"/>
        <v>5.46</v>
      </c>
      <c r="J43" s="126"/>
    </row>
    <row r="44" spans="1:10" ht="204">
      <c r="A44" s="125"/>
      <c r="B44" s="118">
        <v>1</v>
      </c>
      <c r="C44" s="10" t="s">
        <v>738</v>
      </c>
      <c r="D44" s="129" t="s">
        <v>30</v>
      </c>
      <c r="E44" s="150" t="s">
        <v>354</v>
      </c>
      <c r="F44" s="151"/>
      <c r="G44" s="11" t="s">
        <v>739</v>
      </c>
      <c r="H44" s="14">
        <v>1.82</v>
      </c>
      <c r="I44" s="120">
        <f t="shared" si="0"/>
        <v>1.82</v>
      </c>
      <c r="J44" s="126"/>
    </row>
    <row r="45" spans="1:10" ht="204">
      <c r="A45" s="125"/>
      <c r="B45" s="118">
        <v>1</v>
      </c>
      <c r="C45" s="10" t="s">
        <v>738</v>
      </c>
      <c r="D45" s="129" t="s">
        <v>30</v>
      </c>
      <c r="E45" s="150" t="s">
        <v>534</v>
      </c>
      <c r="F45" s="151"/>
      <c r="G45" s="11" t="s">
        <v>739</v>
      </c>
      <c r="H45" s="14">
        <v>1.82</v>
      </c>
      <c r="I45" s="120">
        <f t="shared" si="0"/>
        <v>1.82</v>
      </c>
      <c r="J45" s="126"/>
    </row>
    <row r="46" spans="1:10" ht="204">
      <c r="A46" s="125"/>
      <c r="B46" s="118">
        <v>1</v>
      </c>
      <c r="C46" s="10" t="s">
        <v>738</v>
      </c>
      <c r="D46" s="129" t="s">
        <v>30</v>
      </c>
      <c r="E46" s="150" t="s">
        <v>740</v>
      </c>
      <c r="F46" s="151"/>
      <c r="G46" s="11" t="s">
        <v>739</v>
      </c>
      <c r="H46" s="14">
        <v>1.82</v>
      </c>
      <c r="I46" s="120">
        <f t="shared" si="0"/>
        <v>1.82</v>
      </c>
      <c r="J46" s="126"/>
    </row>
    <row r="47" spans="1:10" ht="204">
      <c r="A47" s="125"/>
      <c r="B47" s="118">
        <v>6</v>
      </c>
      <c r="C47" s="10" t="s">
        <v>738</v>
      </c>
      <c r="D47" s="129" t="s">
        <v>31</v>
      </c>
      <c r="E47" s="150" t="s">
        <v>245</v>
      </c>
      <c r="F47" s="151"/>
      <c r="G47" s="11" t="s">
        <v>739</v>
      </c>
      <c r="H47" s="14">
        <v>1.82</v>
      </c>
      <c r="I47" s="120">
        <f t="shared" si="0"/>
        <v>10.92</v>
      </c>
      <c r="J47" s="126"/>
    </row>
    <row r="48" spans="1:10" ht="204">
      <c r="A48" s="125"/>
      <c r="B48" s="118">
        <v>2</v>
      </c>
      <c r="C48" s="10" t="s">
        <v>738</v>
      </c>
      <c r="D48" s="129" t="s">
        <v>31</v>
      </c>
      <c r="E48" s="150" t="s">
        <v>354</v>
      </c>
      <c r="F48" s="151"/>
      <c r="G48" s="11" t="s">
        <v>739</v>
      </c>
      <c r="H48" s="14">
        <v>1.82</v>
      </c>
      <c r="I48" s="120">
        <f t="shared" si="0"/>
        <v>3.64</v>
      </c>
      <c r="J48" s="126"/>
    </row>
    <row r="49" spans="1:10" ht="204">
      <c r="A49" s="125"/>
      <c r="B49" s="118">
        <v>2</v>
      </c>
      <c r="C49" s="10" t="s">
        <v>738</v>
      </c>
      <c r="D49" s="129" t="s">
        <v>31</v>
      </c>
      <c r="E49" s="150" t="s">
        <v>534</v>
      </c>
      <c r="F49" s="151"/>
      <c r="G49" s="11" t="s">
        <v>739</v>
      </c>
      <c r="H49" s="14">
        <v>1.82</v>
      </c>
      <c r="I49" s="120">
        <f t="shared" si="0"/>
        <v>3.64</v>
      </c>
      <c r="J49" s="126"/>
    </row>
    <row r="50" spans="1:10" ht="204">
      <c r="A50" s="125"/>
      <c r="B50" s="118">
        <v>2</v>
      </c>
      <c r="C50" s="10" t="s">
        <v>738</v>
      </c>
      <c r="D50" s="129" t="s">
        <v>31</v>
      </c>
      <c r="E50" s="150" t="s">
        <v>740</v>
      </c>
      <c r="F50" s="151"/>
      <c r="G50" s="11" t="s">
        <v>739</v>
      </c>
      <c r="H50" s="14">
        <v>1.82</v>
      </c>
      <c r="I50" s="120">
        <f t="shared" si="0"/>
        <v>3.64</v>
      </c>
      <c r="J50" s="126"/>
    </row>
    <row r="51" spans="1:10" ht="204">
      <c r="A51" s="125"/>
      <c r="B51" s="118">
        <v>2</v>
      </c>
      <c r="C51" s="10" t="s">
        <v>738</v>
      </c>
      <c r="D51" s="129" t="s">
        <v>32</v>
      </c>
      <c r="E51" s="150" t="s">
        <v>245</v>
      </c>
      <c r="F51" s="151"/>
      <c r="G51" s="11" t="s">
        <v>739</v>
      </c>
      <c r="H51" s="14">
        <v>1.82</v>
      </c>
      <c r="I51" s="120">
        <f t="shared" si="0"/>
        <v>3.64</v>
      </c>
      <c r="J51" s="126"/>
    </row>
    <row r="52" spans="1:10" ht="204">
      <c r="A52" s="125"/>
      <c r="B52" s="118">
        <v>1</v>
      </c>
      <c r="C52" s="10" t="s">
        <v>738</v>
      </c>
      <c r="D52" s="129" t="s">
        <v>32</v>
      </c>
      <c r="E52" s="150" t="s">
        <v>354</v>
      </c>
      <c r="F52" s="151"/>
      <c r="G52" s="11" t="s">
        <v>739</v>
      </c>
      <c r="H52" s="14">
        <v>1.82</v>
      </c>
      <c r="I52" s="120">
        <f t="shared" si="0"/>
        <v>1.82</v>
      </c>
      <c r="J52" s="126"/>
    </row>
    <row r="53" spans="1:10" ht="204">
      <c r="A53" s="125"/>
      <c r="B53" s="118">
        <v>1</v>
      </c>
      <c r="C53" s="10" t="s">
        <v>738</v>
      </c>
      <c r="D53" s="129" t="s">
        <v>32</v>
      </c>
      <c r="E53" s="150" t="s">
        <v>740</v>
      </c>
      <c r="F53" s="151"/>
      <c r="G53" s="11" t="s">
        <v>739</v>
      </c>
      <c r="H53" s="14">
        <v>1.82</v>
      </c>
      <c r="I53" s="120">
        <f t="shared" si="0"/>
        <v>1.82</v>
      </c>
      <c r="J53" s="126"/>
    </row>
    <row r="54" spans="1:10" ht="180">
      <c r="A54" s="125"/>
      <c r="B54" s="118">
        <v>8</v>
      </c>
      <c r="C54" s="10" t="s">
        <v>741</v>
      </c>
      <c r="D54" s="129" t="s">
        <v>742</v>
      </c>
      <c r="E54" s="150"/>
      <c r="F54" s="151"/>
      <c r="G54" s="11" t="s">
        <v>911</v>
      </c>
      <c r="H54" s="14">
        <v>1.27</v>
      </c>
      <c r="I54" s="120">
        <f t="shared" ref="I54:I85" si="1">H54*B54</f>
        <v>10.16</v>
      </c>
      <c r="J54" s="126"/>
    </row>
    <row r="55" spans="1:10" ht="180">
      <c r="A55" s="125"/>
      <c r="B55" s="118">
        <v>2</v>
      </c>
      <c r="C55" s="10" t="s">
        <v>741</v>
      </c>
      <c r="D55" s="129" t="s">
        <v>743</v>
      </c>
      <c r="E55" s="150"/>
      <c r="F55" s="151"/>
      <c r="G55" s="11" t="s">
        <v>911</v>
      </c>
      <c r="H55" s="14">
        <v>1.27</v>
      </c>
      <c r="I55" s="120">
        <f t="shared" si="1"/>
        <v>2.54</v>
      </c>
      <c r="J55" s="126"/>
    </row>
    <row r="56" spans="1:10" ht="156">
      <c r="A56" s="125"/>
      <c r="B56" s="118">
        <v>1</v>
      </c>
      <c r="C56" s="10" t="s">
        <v>744</v>
      </c>
      <c r="D56" s="129"/>
      <c r="E56" s="150"/>
      <c r="F56" s="151"/>
      <c r="G56" s="11" t="s">
        <v>745</v>
      </c>
      <c r="H56" s="14">
        <v>9.41</v>
      </c>
      <c r="I56" s="120">
        <f t="shared" si="1"/>
        <v>9.41</v>
      </c>
      <c r="J56" s="126"/>
    </row>
    <row r="57" spans="1:10" ht="144">
      <c r="A57" s="125"/>
      <c r="B57" s="118">
        <v>1</v>
      </c>
      <c r="C57" s="10" t="s">
        <v>746</v>
      </c>
      <c r="D57" s="129"/>
      <c r="E57" s="150"/>
      <c r="F57" s="151"/>
      <c r="G57" s="11" t="s">
        <v>747</v>
      </c>
      <c r="H57" s="14">
        <v>44.84</v>
      </c>
      <c r="I57" s="120">
        <f t="shared" si="1"/>
        <v>44.84</v>
      </c>
      <c r="J57" s="126"/>
    </row>
    <row r="58" spans="1:10" ht="228">
      <c r="A58" s="125"/>
      <c r="B58" s="118">
        <v>4</v>
      </c>
      <c r="C58" s="10" t="s">
        <v>748</v>
      </c>
      <c r="D58" s="129" t="s">
        <v>218</v>
      </c>
      <c r="E58" s="150" t="s">
        <v>28</v>
      </c>
      <c r="F58" s="151"/>
      <c r="G58" s="11" t="s">
        <v>749</v>
      </c>
      <c r="H58" s="14">
        <v>1.76</v>
      </c>
      <c r="I58" s="120">
        <f t="shared" si="1"/>
        <v>7.04</v>
      </c>
      <c r="J58" s="126"/>
    </row>
    <row r="59" spans="1:10" ht="228">
      <c r="A59" s="125"/>
      <c r="B59" s="118">
        <v>4</v>
      </c>
      <c r="C59" s="10" t="s">
        <v>748</v>
      </c>
      <c r="D59" s="129" t="s">
        <v>220</v>
      </c>
      <c r="E59" s="150" t="s">
        <v>28</v>
      </c>
      <c r="F59" s="151"/>
      <c r="G59" s="11" t="s">
        <v>749</v>
      </c>
      <c r="H59" s="14">
        <v>1.76</v>
      </c>
      <c r="I59" s="120">
        <f t="shared" si="1"/>
        <v>7.04</v>
      </c>
      <c r="J59" s="126"/>
    </row>
    <row r="60" spans="1:10" ht="132">
      <c r="A60" s="125"/>
      <c r="B60" s="118">
        <v>2</v>
      </c>
      <c r="C60" s="10" t="s">
        <v>750</v>
      </c>
      <c r="D60" s="129" t="s">
        <v>40</v>
      </c>
      <c r="E60" s="150"/>
      <c r="F60" s="151"/>
      <c r="G60" s="11" t="s">
        <v>751</v>
      </c>
      <c r="H60" s="14">
        <v>1.65</v>
      </c>
      <c r="I60" s="120">
        <f t="shared" si="1"/>
        <v>3.3</v>
      </c>
      <c r="J60" s="126"/>
    </row>
    <row r="61" spans="1:10" ht="120">
      <c r="A61" s="125"/>
      <c r="B61" s="118">
        <v>4</v>
      </c>
      <c r="C61" s="10" t="s">
        <v>752</v>
      </c>
      <c r="D61" s="129"/>
      <c r="E61" s="150"/>
      <c r="F61" s="151"/>
      <c r="G61" s="11" t="s">
        <v>753</v>
      </c>
      <c r="H61" s="14">
        <v>0.88</v>
      </c>
      <c r="I61" s="120">
        <f t="shared" si="1"/>
        <v>3.52</v>
      </c>
      <c r="J61" s="126"/>
    </row>
    <row r="62" spans="1:10" ht="108">
      <c r="A62" s="125"/>
      <c r="B62" s="118">
        <v>4</v>
      </c>
      <c r="C62" s="10" t="s">
        <v>754</v>
      </c>
      <c r="D62" s="129"/>
      <c r="E62" s="150"/>
      <c r="F62" s="151"/>
      <c r="G62" s="11" t="s">
        <v>755</v>
      </c>
      <c r="H62" s="14">
        <v>0.88</v>
      </c>
      <c r="I62" s="120">
        <f t="shared" si="1"/>
        <v>3.52</v>
      </c>
      <c r="J62" s="126"/>
    </row>
    <row r="63" spans="1:10" ht="144">
      <c r="A63" s="125"/>
      <c r="B63" s="118">
        <v>4</v>
      </c>
      <c r="C63" s="10" t="s">
        <v>756</v>
      </c>
      <c r="D63" s="129"/>
      <c r="E63" s="150"/>
      <c r="F63" s="151"/>
      <c r="G63" s="11" t="s">
        <v>757</v>
      </c>
      <c r="H63" s="14">
        <v>0.97</v>
      </c>
      <c r="I63" s="120">
        <f t="shared" si="1"/>
        <v>3.88</v>
      </c>
      <c r="J63" s="126"/>
    </row>
    <row r="64" spans="1:10" ht="96">
      <c r="A64" s="125"/>
      <c r="B64" s="118">
        <v>6</v>
      </c>
      <c r="C64" s="10" t="s">
        <v>576</v>
      </c>
      <c r="D64" s="129" t="s">
        <v>758</v>
      </c>
      <c r="E64" s="150"/>
      <c r="F64" s="151"/>
      <c r="G64" s="11" t="s">
        <v>579</v>
      </c>
      <c r="H64" s="14">
        <v>0.38</v>
      </c>
      <c r="I64" s="120">
        <f t="shared" si="1"/>
        <v>2.2800000000000002</v>
      </c>
      <c r="J64" s="126"/>
    </row>
    <row r="65" spans="1:10" ht="96">
      <c r="A65" s="125"/>
      <c r="B65" s="118">
        <v>6</v>
      </c>
      <c r="C65" s="10" t="s">
        <v>576</v>
      </c>
      <c r="D65" s="129" t="s">
        <v>304</v>
      </c>
      <c r="E65" s="150"/>
      <c r="F65" s="151"/>
      <c r="G65" s="11" t="s">
        <v>579</v>
      </c>
      <c r="H65" s="14">
        <v>0.38</v>
      </c>
      <c r="I65" s="120">
        <f t="shared" si="1"/>
        <v>2.2800000000000002</v>
      </c>
      <c r="J65" s="126"/>
    </row>
    <row r="66" spans="1:10" ht="96">
      <c r="A66" s="125"/>
      <c r="B66" s="118">
        <v>6</v>
      </c>
      <c r="C66" s="10" t="s">
        <v>576</v>
      </c>
      <c r="D66" s="129" t="s">
        <v>300</v>
      </c>
      <c r="E66" s="150"/>
      <c r="F66" s="151"/>
      <c r="G66" s="11" t="s">
        <v>579</v>
      </c>
      <c r="H66" s="14">
        <v>0.43</v>
      </c>
      <c r="I66" s="120">
        <f t="shared" si="1"/>
        <v>2.58</v>
      </c>
      <c r="J66" s="126"/>
    </row>
    <row r="67" spans="1:10" ht="96">
      <c r="A67" s="125"/>
      <c r="B67" s="118">
        <v>6</v>
      </c>
      <c r="C67" s="10" t="s">
        <v>576</v>
      </c>
      <c r="D67" s="129" t="s">
        <v>320</v>
      </c>
      <c r="E67" s="150"/>
      <c r="F67" s="151"/>
      <c r="G67" s="11" t="s">
        <v>579</v>
      </c>
      <c r="H67" s="14">
        <v>0.53</v>
      </c>
      <c r="I67" s="120">
        <f t="shared" si="1"/>
        <v>3.18</v>
      </c>
      <c r="J67" s="126"/>
    </row>
    <row r="68" spans="1:10" ht="96">
      <c r="A68" s="125"/>
      <c r="B68" s="118">
        <v>6</v>
      </c>
      <c r="C68" s="10" t="s">
        <v>759</v>
      </c>
      <c r="D68" s="129" t="s">
        <v>304</v>
      </c>
      <c r="E68" s="150" t="s">
        <v>279</v>
      </c>
      <c r="F68" s="151"/>
      <c r="G68" s="11" t="s">
        <v>760</v>
      </c>
      <c r="H68" s="14">
        <v>0.63</v>
      </c>
      <c r="I68" s="120">
        <f t="shared" si="1"/>
        <v>3.7800000000000002</v>
      </c>
      <c r="J68" s="126"/>
    </row>
    <row r="69" spans="1:10" ht="96">
      <c r="A69" s="125"/>
      <c r="B69" s="118">
        <v>4</v>
      </c>
      <c r="C69" s="10" t="s">
        <v>759</v>
      </c>
      <c r="D69" s="129" t="s">
        <v>304</v>
      </c>
      <c r="E69" s="150" t="s">
        <v>278</v>
      </c>
      <c r="F69" s="151"/>
      <c r="G69" s="11" t="s">
        <v>760</v>
      </c>
      <c r="H69" s="14">
        <v>0.63</v>
      </c>
      <c r="I69" s="120">
        <f t="shared" si="1"/>
        <v>2.52</v>
      </c>
      <c r="J69" s="126"/>
    </row>
    <row r="70" spans="1:10" ht="96">
      <c r="A70" s="125"/>
      <c r="B70" s="118">
        <v>2</v>
      </c>
      <c r="C70" s="10" t="s">
        <v>759</v>
      </c>
      <c r="D70" s="129" t="s">
        <v>300</v>
      </c>
      <c r="E70" s="150" t="s">
        <v>278</v>
      </c>
      <c r="F70" s="151"/>
      <c r="G70" s="11" t="s">
        <v>760</v>
      </c>
      <c r="H70" s="14">
        <v>0.68</v>
      </c>
      <c r="I70" s="120">
        <f t="shared" si="1"/>
        <v>1.36</v>
      </c>
      <c r="J70" s="126"/>
    </row>
    <row r="71" spans="1:10" ht="84">
      <c r="A71" s="125"/>
      <c r="B71" s="118">
        <v>30</v>
      </c>
      <c r="C71" s="10" t="s">
        <v>662</v>
      </c>
      <c r="D71" s="129" t="s">
        <v>31</v>
      </c>
      <c r="E71" s="150"/>
      <c r="F71" s="151"/>
      <c r="G71" s="11" t="s">
        <v>664</v>
      </c>
      <c r="H71" s="14">
        <v>0.17</v>
      </c>
      <c r="I71" s="120">
        <f t="shared" si="1"/>
        <v>5.1000000000000005</v>
      </c>
      <c r="J71" s="126"/>
    </row>
    <row r="72" spans="1:10" ht="120">
      <c r="A72" s="125"/>
      <c r="B72" s="118">
        <v>4</v>
      </c>
      <c r="C72" s="10" t="s">
        <v>761</v>
      </c>
      <c r="D72" s="129" t="s">
        <v>28</v>
      </c>
      <c r="E72" s="150" t="s">
        <v>277</v>
      </c>
      <c r="F72" s="151"/>
      <c r="G72" s="11" t="s">
        <v>762</v>
      </c>
      <c r="H72" s="14">
        <v>0.57999999999999996</v>
      </c>
      <c r="I72" s="120">
        <f t="shared" si="1"/>
        <v>2.3199999999999998</v>
      </c>
      <c r="J72" s="126"/>
    </row>
    <row r="73" spans="1:10" ht="120">
      <c r="A73" s="125"/>
      <c r="B73" s="118">
        <v>10</v>
      </c>
      <c r="C73" s="10" t="s">
        <v>761</v>
      </c>
      <c r="D73" s="129" t="s">
        <v>28</v>
      </c>
      <c r="E73" s="150" t="s">
        <v>278</v>
      </c>
      <c r="F73" s="151"/>
      <c r="G73" s="11" t="s">
        <v>762</v>
      </c>
      <c r="H73" s="14">
        <v>0.57999999999999996</v>
      </c>
      <c r="I73" s="120">
        <f t="shared" si="1"/>
        <v>5.8</v>
      </c>
      <c r="J73" s="126"/>
    </row>
    <row r="74" spans="1:10" ht="120">
      <c r="A74" s="125"/>
      <c r="B74" s="118">
        <v>3</v>
      </c>
      <c r="C74" s="10" t="s">
        <v>761</v>
      </c>
      <c r="D74" s="129" t="s">
        <v>28</v>
      </c>
      <c r="E74" s="150" t="s">
        <v>490</v>
      </c>
      <c r="F74" s="151"/>
      <c r="G74" s="11" t="s">
        <v>762</v>
      </c>
      <c r="H74" s="14">
        <v>0.57999999999999996</v>
      </c>
      <c r="I74" s="120">
        <f t="shared" si="1"/>
        <v>1.7399999999999998</v>
      </c>
      <c r="J74" s="126"/>
    </row>
    <row r="75" spans="1:10" ht="120">
      <c r="A75" s="125"/>
      <c r="B75" s="118">
        <v>3</v>
      </c>
      <c r="C75" s="10" t="s">
        <v>761</v>
      </c>
      <c r="D75" s="129" t="s">
        <v>28</v>
      </c>
      <c r="E75" s="150" t="s">
        <v>728</v>
      </c>
      <c r="F75" s="151"/>
      <c r="G75" s="11" t="s">
        <v>762</v>
      </c>
      <c r="H75" s="14">
        <v>0.57999999999999996</v>
      </c>
      <c r="I75" s="120">
        <f t="shared" si="1"/>
        <v>1.7399999999999998</v>
      </c>
      <c r="J75" s="126"/>
    </row>
    <row r="76" spans="1:10" ht="120">
      <c r="A76" s="125"/>
      <c r="B76" s="118">
        <v>3</v>
      </c>
      <c r="C76" s="10" t="s">
        <v>761</v>
      </c>
      <c r="D76" s="129" t="s">
        <v>30</v>
      </c>
      <c r="E76" s="150" t="s">
        <v>279</v>
      </c>
      <c r="F76" s="151"/>
      <c r="G76" s="11" t="s">
        <v>762</v>
      </c>
      <c r="H76" s="14">
        <v>0.57999999999999996</v>
      </c>
      <c r="I76" s="120">
        <f t="shared" si="1"/>
        <v>1.7399999999999998</v>
      </c>
      <c r="J76" s="126"/>
    </row>
    <row r="77" spans="1:10" ht="120">
      <c r="A77" s="125"/>
      <c r="B77" s="118">
        <v>4</v>
      </c>
      <c r="C77" s="10" t="s">
        <v>761</v>
      </c>
      <c r="D77" s="129" t="s">
        <v>30</v>
      </c>
      <c r="E77" s="150" t="s">
        <v>277</v>
      </c>
      <c r="F77" s="151"/>
      <c r="G77" s="11" t="s">
        <v>762</v>
      </c>
      <c r="H77" s="14">
        <v>0.57999999999999996</v>
      </c>
      <c r="I77" s="120">
        <f t="shared" si="1"/>
        <v>2.3199999999999998</v>
      </c>
      <c r="J77" s="126"/>
    </row>
    <row r="78" spans="1:10" ht="120">
      <c r="A78" s="125"/>
      <c r="B78" s="118">
        <v>10</v>
      </c>
      <c r="C78" s="10" t="s">
        <v>761</v>
      </c>
      <c r="D78" s="129" t="s">
        <v>30</v>
      </c>
      <c r="E78" s="150" t="s">
        <v>278</v>
      </c>
      <c r="F78" s="151"/>
      <c r="G78" s="11" t="s">
        <v>762</v>
      </c>
      <c r="H78" s="14">
        <v>0.57999999999999996</v>
      </c>
      <c r="I78" s="120">
        <f t="shared" si="1"/>
        <v>5.8</v>
      </c>
      <c r="J78" s="126"/>
    </row>
    <row r="79" spans="1:10" ht="120">
      <c r="A79" s="125"/>
      <c r="B79" s="118">
        <v>3</v>
      </c>
      <c r="C79" s="10" t="s">
        <v>761</v>
      </c>
      <c r="D79" s="129" t="s">
        <v>30</v>
      </c>
      <c r="E79" s="150" t="s">
        <v>490</v>
      </c>
      <c r="F79" s="151"/>
      <c r="G79" s="11" t="s">
        <v>762</v>
      </c>
      <c r="H79" s="14">
        <v>0.57999999999999996</v>
      </c>
      <c r="I79" s="120">
        <f t="shared" si="1"/>
        <v>1.7399999999999998</v>
      </c>
      <c r="J79" s="126"/>
    </row>
    <row r="80" spans="1:10" ht="120">
      <c r="A80" s="125"/>
      <c r="B80" s="118">
        <v>3</v>
      </c>
      <c r="C80" s="10" t="s">
        <v>761</v>
      </c>
      <c r="D80" s="129" t="s">
        <v>30</v>
      </c>
      <c r="E80" s="150" t="s">
        <v>728</v>
      </c>
      <c r="F80" s="151"/>
      <c r="G80" s="11" t="s">
        <v>762</v>
      </c>
      <c r="H80" s="14">
        <v>0.57999999999999996</v>
      </c>
      <c r="I80" s="120">
        <f t="shared" si="1"/>
        <v>1.7399999999999998</v>
      </c>
      <c r="J80" s="126"/>
    </row>
    <row r="81" spans="1:10" ht="120">
      <c r="A81" s="125"/>
      <c r="B81" s="118">
        <v>3</v>
      </c>
      <c r="C81" s="10" t="s">
        <v>761</v>
      </c>
      <c r="D81" s="129" t="s">
        <v>31</v>
      </c>
      <c r="E81" s="150" t="s">
        <v>279</v>
      </c>
      <c r="F81" s="151"/>
      <c r="G81" s="11" t="s">
        <v>762</v>
      </c>
      <c r="H81" s="14">
        <v>0.57999999999999996</v>
      </c>
      <c r="I81" s="120">
        <f t="shared" si="1"/>
        <v>1.7399999999999998</v>
      </c>
      <c r="J81" s="126"/>
    </row>
    <row r="82" spans="1:10" ht="120">
      <c r="A82" s="125"/>
      <c r="B82" s="118">
        <v>3</v>
      </c>
      <c r="C82" s="10" t="s">
        <v>761</v>
      </c>
      <c r="D82" s="129" t="s">
        <v>31</v>
      </c>
      <c r="E82" s="150" t="s">
        <v>277</v>
      </c>
      <c r="F82" s="151"/>
      <c r="G82" s="11" t="s">
        <v>762</v>
      </c>
      <c r="H82" s="14">
        <v>0.57999999999999996</v>
      </c>
      <c r="I82" s="120">
        <f t="shared" si="1"/>
        <v>1.7399999999999998</v>
      </c>
      <c r="J82" s="126"/>
    </row>
    <row r="83" spans="1:10" ht="120">
      <c r="A83" s="125"/>
      <c r="B83" s="118">
        <v>5</v>
      </c>
      <c r="C83" s="10" t="s">
        <v>761</v>
      </c>
      <c r="D83" s="129" t="s">
        <v>31</v>
      </c>
      <c r="E83" s="150" t="s">
        <v>278</v>
      </c>
      <c r="F83" s="151"/>
      <c r="G83" s="11" t="s">
        <v>762</v>
      </c>
      <c r="H83" s="14">
        <v>0.57999999999999996</v>
      </c>
      <c r="I83" s="120">
        <f t="shared" si="1"/>
        <v>2.9</v>
      </c>
      <c r="J83" s="126"/>
    </row>
    <row r="84" spans="1:10" ht="120">
      <c r="A84" s="125"/>
      <c r="B84" s="118">
        <v>2</v>
      </c>
      <c r="C84" s="10" t="s">
        <v>761</v>
      </c>
      <c r="D84" s="129" t="s">
        <v>31</v>
      </c>
      <c r="E84" s="150" t="s">
        <v>728</v>
      </c>
      <c r="F84" s="151"/>
      <c r="G84" s="11" t="s">
        <v>762</v>
      </c>
      <c r="H84" s="14">
        <v>0.57999999999999996</v>
      </c>
      <c r="I84" s="120">
        <f t="shared" si="1"/>
        <v>1.1599999999999999</v>
      </c>
      <c r="J84" s="126"/>
    </row>
    <row r="85" spans="1:10" ht="252">
      <c r="A85" s="125"/>
      <c r="B85" s="118">
        <v>1</v>
      </c>
      <c r="C85" s="10" t="s">
        <v>763</v>
      </c>
      <c r="D85" s="129" t="s">
        <v>31</v>
      </c>
      <c r="E85" s="150" t="s">
        <v>112</v>
      </c>
      <c r="F85" s="151"/>
      <c r="G85" s="11" t="s">
        <v>764</v>
      </c>
      <c r="H85" s="14">
        <v>2.0699999999999998</v>
      </c>
      <c r="I85" s="120">
        <f t="shared" si="1"/>
        <v>2.0699999999999998</v>
      </c>
      <c r="J85" s="126"/>
    </row>
    <row r="86" spans="1:10" ht="252">
      <c r="A86" s="125"/>
      <c r="B86" s="118">
        <v>2</v>
      </c>
      <c r="C86" s="10" t="s">
        <v>763</v>
      </c>
      <c r="D86" s="129" t="s">
        <v>31</v>
      </c>
      <c r="E86" s="150" t="s">
        <v>218</v>
      </c>
      <c r="F86" s="151"/>
      <c r="G86" s="11" t="s">
        <v>764</v>
      </c>
      <c r="H86" s="14">
        <v>2.0699999999999998</v>
      </c>
      <c r="I86" s="120">
        <f t="shared" ref="I86:I117" si="2">H86*B86</f>
        <v>4.1399999999999997</v>
      </c>
      <c r="J86" s="126"/>
    </row>
    <row r="87" spans="1:10" ht="252">
      <c r="A87" s="125"/>
      <c r="B87" s="118">
        <v>1</v>
      </c>
      <c r="C87" s="10" t="s">
        <v>763</v>
      </c>
      <c r="D87" s="129" t="s">
        <v>31</v>
      </c>
      <c r="E87" s="150" t="s">
        <v>220</v>
      </c>
      <c r="F87" s="151"/>
      <c r="G87" s="11" t="s">
        <v>764</v>
      </c>
      <c r="H87" s="14">
        <v>2.0699999999999998</v>
      </c>
      <c r="I87" s="120">
        <f t="shared" si="2"/>
        <v>2.0699999999999998</v>
      </c>
      <c r="J87" s="126"/>
    </row>
    <row r="88" spans="1:10" ht="180">
      <c r="A88" s="125"/>
      <c r="B88" s="118">
        <v>1</v>
      </c>
      <c r="C88" s="10" t="s">
        <v>765</v>
      </c>
      <c r="D88" s="129" t="s">
        <v>30</v>
      </c>
      <c r="E88" s="150"/>
      <c r="F88" s="151"/>
      <c r="G88" s="11" t="s">
        <v>766</v>
      </c>
      <c r="H88" s="14">
        <v>3.02</v>
      </c>
      <c r="I88" s="120">
        <f t="shared" si="2"/>
        <v>3.02</v>
      </c>
      <c r="J88" s="126"/>
    </row>
    <row r="89" spans="1:10" ht="180">
      <c r="A89" s="125"/>
      <c r="B89" s="118">
        <v>3</v>
      </c>
      <c r="C89" s="10" t="s">
        <v>765</v>
      </c>
      <c r="D89" s="129" t="s">
        <v>31</v>
      </c>
      <c r="E89" s="150"/>
      <c r="F89" s="151"/>
      <c r="G89" s="11" t="s">
        <v>766</v>
      </c>
      <c r="H89" s="14">
        <v>3.02</v>
      </c>
      <c r="I89" s="120">
        <f t="shared" si="2"/>
        <v>9.06</v>
      </c>
      <c r="J89" s="126"/>
    </row>
    <row r="90" spans="1:10" ht="180">
      <c r="A90" s="125"/>
      <c r="B90" s="118">
        <v>3</v>
      </c>
      <c r="C90" s="10" t="s">
        <v>767</v>
      </c>
      <c r="D90" s="129" t="s">
        <v>31</v>
      </c>
      <c r="E90" s="150" t="s">
        <v>245</v>
      </c>
      <c r="F90" s="151"/>
      <c r="G90" s="11" t="s">
        <v>768</v>
      </c>
      <c r="H90" s="14">
        <v>2.4500000000000002</v>
      </c>
      <c r="I90" s="120">
        <f t="shared" si="2"/>
        <v>7.3500000000000005</v>
      </c>
      <c r="J90" s="126"/>
    </row>
    <row r="91" spans="1:10" ht="180">
      <c r="A91" s="125"/>
      <c r="B91" s="118">
        <v>1</v>
      </c>
      <c r="C91" s="10" t="s">
        <v>767</v>
      </c>
      <c r="D91" s="129" t="s">
        <v>31</v>
      </c>
      <c r="E91" s="150" t="s">
        <v>354</v>
      </c>
      <c r="F91" s="151"/>
      <c r="G91" s="11" t="s">
        <v>768</v>
      </c>
      <c r="H91" s="14">
        <v>2.4500000000000002</v>
      </c>
      <c r="I91" s="120">
        <f t="shared" si="2"/>
        <v>2.4500000000000002</v>
      </c>
      <c r="J91" s="126"/>
    </row>
    <row r="92" spans="1:10" ht="180">
      <c r="A92" s="125"/>
      <c r="B92" s="118">
        <v>1</v>
      </c>
      <c r="C92" s="10" t="s">
        <v>767</v>
      </c>
      <c r="D92" s="129" t="s">
        <v>31</v>
      </c>
      <c r="E92" s="150" t="s">
        <v>534</v>
      </c>
      <c r="F92" s="151"/>
      <c r="G92" s="11" t="s">
        <v>768</v>
      </c>
      <c r="H92" s="14">
        <v>2.4500000000000002</v>
      </c>
      <c r="I92" s="120">
        <f t="shared" si="2"/>
        <v>2.4500000000000002</v>
      </c>
      <c r="J92" s="126"/>
    </row>
    <row r="93" spans="1:10" ht="180">
      <c r="A93" s="125"/>
      <c r="B93" s="118">
        <v>1</v>
      </c>
      <c r="C93" s="10" t="s">
        <v>767</v>
      </c>
      <c r="D93" s="129" t="s">
        <v>31</v>
      </c>
      <c r="E93" s="150" t="s">
        <v>769</v>
      </c>
      <c r="F93" s="151"/>
      <c r="G93" s="11" t="s">
        <v>768</v>
      </c>
      <c r="H93" s="14">
        <v>2.4500000000000002</v>
      </c>
      <c r="I93" s="120">
        <f t="shared" si="2"/>
        <v>2.4500000000000002</v>
      </c>
      <c r="J93" s="126"/>
    </row>
    <row r="94" spans="1:10" ht="228">
      <c r="A94" s="125"/>
      <c r="B94" s="118">
        <v>1</v>
      </c>
      <c r="C94" s="10" t="s">
        <v>770</v>
      </c>
      <c r="D94" s="129" t="s">
        <v>31</v>
      </c>
      <c r="E94" s="150" t="s">
        <v>354</v>
      </c>
      <c r="F94" s="151"/>
      <c r="G94" s="11" t="s">
        <v>771</v>
      </c>
      <c r="H94" s="14">
        <v>2.4</v>
      </c>
      <c r="I94" s="120">
        <f t="shared" si="2"/>
        <v>2.4</v>
      </c>
      <c r="J94" s="126"/>
    </row>
    <row r="95" spans="1:10" ht="228">
      <c r="A95" s="125"/>
      <c r="B95" s="118">
        <v>1</v>
      </c>
      <c r="C95" s="10" t="s">
        <v>770</v>
      </c>
      <c r="D95" s="129" t="s">
        <v>31</v>
      </c>
      <c r="E95" s="150" t="s">
        <v>534</v>
      </c>
      <c r="F95" s="151"/>
      <c r="G95" s="11" t="s">
        <v>771</v>
      </c>
      <c r="H95" s="14">
        <v>2.4</v>
      </c>
      <c r="I95" s="120">
        <f t="shared" si="2"/>
        <v>2.4</v>
      </c>
      <c r="J95" s="126"/>
    </row>
    <row r="96" spans="1:10" ht="180">
      <c r="A96" s="125"/>
      <c r="B96" s="118">
        <v>2</v>
      </c>
      <c r="C96" s="10" t="s">
        <v>772</v>
      </c>
      <c r="D96" s="129" t="s">
        <v>245</v>
      </c>
      <c r="E96" s="150" t="s">
        <v>31</v>
      </c>
      <c r="F96" s="151"/>
      <c r="G96" s="11" t="s">
        <v>773</v>
      </c>
      <c r="H96" s="14">
        <v>2.4500000000000002</v>
      </c>
      <c r="I96" s="120">
        <f t="shared" si="2"/>
        <v>4.9000000000000004</v>
      </c>
      <c r="J96" s="126"/>
    </row>
    <row r="97" spans="1:10" ht="180">
      <c r="A97" s="125"/>
      <c r="B97" s="118">
        <v>2</v>
      </c>
      <c r="C97" s="10" t="s">
        <v>772</v>
      </c>
      <c r="D97" s="129" t="s">
        <v>354</v>
      </c>
      <c r="E97" s="150" t="s">
        <v>31</v>
      </c>
      <c r="F97" s="151"/>
      <c r="G97" s="11" t="s">
        <v>773</v>
      </c>
      <c r="H97" s="14">
        <v>2.4500000000000002</v>
      </c>
      <c r="I97" s="120">
        <f t="shared" si="2"/>
        <v>4.9000000000000004</v>
      </c>
      <c r="J97" s="126"/>
    </row>
    <row r="98" spans="1:10" ht="144">
      <c r="A98" s="125"/>
      <c r="B98" s="118">
        <v>1</v>
      </c>
      <c r="C98" s="10" t="s">
        <v>774</v>
      </c>
      <c r="D98" s="129" t="s">
        <v>30</v>
      </c>
      <c r="E98" s="150" t="s">
        <v>245</v>
      </c>
      <c r="F98" s="151"/>
      <c r="G98" s="11" t="s">
        <v>775</v>
      </c>
      <c r="H98" s="14">
        <v>2.37</v>
      </c>
      <c r="I98" s="120">
        <f t="shared" si="2"/>
        <v>2.37</v>
      </c>
      <c r="J98" s="126"/>
    </row>
    <row r="99" spans="1:10" ht="144">
      <c r="A99" s="125"/>
      <c r="B99" s="118">
        <v>1</v>
      </c>
      <c r="C99" s="10" t="s">
        <v>774</v>
      </c>
      <c r="D99" s="129" t="s">
        <v>30</v>
      </c>
      <c r="E99" s="150" t="s">
        <v>354</v>
      </c>
      <c r="F99" s="151"/>
      <c r="G99" s="11" t="s">
        <v>775</v>
      </c>
      <c r="H99" s="14">
        <v>2.37</v>
      </c>
      <c r="I99" s="120">
        <f t="shared" si="2"/>
        <v>2.37</v>
      </c>
      <c r="J99" s="126"/>
    </row>
    <row r="100" spans="1:10" ht="144">
      <c r="A100" s="125"/>
      <c r="B100" s="118">
        <v>4</v>
      </c>
      <c r="C100" s="10" t="s">
        <v>774</v>
      </c>
      <c r="D100" s="129" t="s">
        <v>31</v>
      </c>
      <c r="E100" s="150" t="s">
        <v>245</v>
      </c>
      <c r="F100" s="151"/>
      <c r="G100" s="11" t="s">
        <v>775</v>
      </c>
      <c r="H100" s="14">
        <v>2.37</v>
      </c>
      <c r="I100" s="120">
        <f t="shared" si="2"/>
        <v>9.48</v>
      </c>
      <c r="J100" s="126"/>
    </row>
    <row r="101" spans="1:10" ht="144">
      <c r="A101" s="125"/>
      <c r="B101" s="118">
        <v>2</v>
      </c>
      <c r="C101" s="10" t="s">
        <v>774</v>
      </c>
      <c r="D101" s="129" t="s">
        <v>31</v>
      </c>
      <c r="E101" s="150" t="s">
        <v>354</v>
      </c>
      <c r="F101" s="151"/>
      <c r="G101" s="11" t="s">
        <v>775</v>
      </c>
      <c r="H101" s="14">
        <v>2.37</v>
      </c>
      <c r="I101" s="120">
        <f t="shared" si="2"/>
        <v>4.74</v>
      </c>
      <c r="J101" s="126"/>
    </row>
    <row r="102" spans="1:10" ht="144">
      <c r="A102" s="125"/>
      <c r="B102" s="118">
        <v>2</v>
      </c>
      <c r="C102" s="10" t="s">
        <v>774</v>
      </c>
      <c r="D102" s="129" t="s">
        <v>31</v>
      </c>
      <c r="E102" s="150" t="s">
        <v>534</v>
      </c>
      <c r="F102" s="151"/>
      <c r="G102" s="11" t="s">
        <v>775</v>
      </c>
      <c r="H102" s="14">
        <v>2.37</v>
      </c>
      <c r="I102" s="120">
        <f t="shared" si="2"/>
        <v>4.74</v>
      </c>
      <c r="J102" s="126"/>
    </row>
    <row r="103" spans="1:10" ht="312">
      <c r="A103" s="125"/>
      <c r="B103" s="118">
        <v>1</v>
      </c>
      <c r="C103" s="10" t="s">
        <v>776</v>
      </c>
      <c r="D103" s="129" t="s">
        <v>31</v>
      </c>
      <c r="E103" s="150" t="s">
        <v>245</v>
      </c>
      <c r="F103" s="151"/>
      <c r="G103" s="11" t="s">
        <v>777</v>
      </c>
      <c r="H103" s="14">
        <v>4.12</v>
      </c>
      <c r="I103" s="120">
        <f t="shared" si="2"/>
        <v>4.12</v>
      </c>
      <c r="J103" s="126"/>
    </row>
    <row r="104" spans="1:10" ht="312">
      <c r="A104" s="125"/>
      <c r="B104" s="118">
        <v>1</v>
      </c>
      <c r="C104" s="10" t="s">
        <v>776</v>
      </c>
      <c r="D104" s="129" t="s">
        <v>31</v>
      </c>
      <c r="E104" s="150" t="s">
        <v>354</v>
      </c>
      <c r="F104" s="151"/>
      <c r="G104" s="11" t="s">
        <v>777</v>
      </c>
      <c r="H104" s="14">
        <v>4.12</v>
      </c>
      <c r="I104" s="120">
        <f t="shared" si="2"/>
        <v>4.12</v>
      </c>
      <c r="J104" s="126"/>
    </row>
    <row r="105" spans="1:10" ht="144">
      <c r="A105" s="125"/>
      <c r="B105" s="118">
        <v>4</v>
      </c>
      <c r="C105" s="10" t="s">
        <v>778</v>
      </c>
      <c r="D105" s="129" t="s">
        <v>112</v>
      </c>
      <c r="E105" s="150"/>
      <c r="F105" s="151"/>
      <c r="G105" s="11" t="s">
        <v>779</v>
      </c>
      <c r="H105" s="14">
        <v>1.66</v>
      </c>
      <c r="I105" s="120">
        <f t="shared" si="2"/>
        <v>6.64</v>
      </c>
      <c r="J105" s="126"/>
    </row>
    <row r="106" spans="1:10" ht="156">
      <c r="A106" s="125"/>
      <c r="B106" s="118">
        <v>4</v>
      </c>
      <c r="C106" s="10" t="s">
        <v>583</v>
      </c>
      <c r="D106" s="129" t="s">
        <v>112</v>
      </c>
      <c r="E106" s="150"/>
      <c r="F106" s="151"/>
      <c r="G106" s="11" t="s">
        <v>780</v>
      </c>
      <c r="H106" s="14">
        <v>1.61</v>
      </c>
      <c r="I106" s="120">
        <f t="shared" si="2"/>
        <v>6.44</v>
      </c>
      <c r="J106" s="126"/>
    </row>
    <row r="107" spans="1:10" ht="288">
      <c r="A107" s="125"/>
      <c r="B107" s="118">
        <v>1</v>
      </c>
      <c r="C107" s="10" t="s">
        <v>781</v>
      </c>
      <c r="D107" s="129" t="s">
        <v>705</v>
      </c>
      <c r="E107" s="150"/>
      <c r="F107" s="151"/>
      <c r="G107" s="11" t="s">
        <v>782</v>
      </c>
      <c r="H107" s="14">
        <v>20.94</v>
      </c>
      <c r="I107" s="120">
        <f t="shared" si="2"/>
        <v>20.94</v>
      </c>
      <c r="J107" s="126"/>
    </row>
    <row r="108" spans="1:10" ht="192">
      <c r="A108" s="125"/>
      <c r="B108" s="118">
        <v>20</v>
      </c>
      <c r="C108" s="10" t="s">
        <v>783</v>
      </c>
      <c r="D108" s="129" t="s">
        <v>245</v>
      </c>
      <c r="E108" s="150" t="s">
        <v>596</v>
      </c>
      <c r="F108" s="151"/>
      <c r="G108" s="11" t="s">
        <v>784</v>
      </c>
      <c r="H108" s="14">
        <v>0.27</v>
      </c>
      <c r="I108" s="120">
        <f t="shared" si="2"/>
        <v>5.4</v>
      </c>
      <c r="J108" s="126"/>
    </row>
    <row r="109" spans="1:10" ht="192">
      <c r="A109" s="125"/>
      <c r="B109" s="118">
        <v>20</v>
      </c>
      <c r="C109" s="10" t="s">
        <v>783</v>
      </c>
      <c r="D109" s="129" t="s">
        <v>245</v>
      </c>
      <c r="E109" s="150" t="s">
        <v>785</v>
      </c>
      <c r="F109" s="151"/>
      <c r="G109" s="11" t="s">
        <v>784</v>
      </c>
      <c r="H109" s="14">
        <v>0.31</v>
      </c>
      <c r="I109" s="120">
        <f t="shared" si="2"/>
        <v>6.2</v>
      </c>
      <c r="J109" s="126"/>
    </row>
    <row r="110" spans="1:10" ht="120">
      <c r="A110" s="125"/>
      <c r="B110" s="118">
        <v>4</v>
      </c>
      <c r="C110" s="10" t="s">
        <v>786</v>
      </c>
      <c r="D110" s="129" t="s">
        <v>31</v>
      </c>
      <c r="E110" s="150" t="s">
        <v>112</v>
      </c>
      <c r="F110" s="151"/>
      <c r="G110" s="11" t="s">
        <v>787</v>
      </c>
      <c r="H110" s="14">
        <v>1.32</v>
      </c>
      <c r="I110" s="120">
        <f t="shared" si="2"/>
        <v>5.28</v>
      </c>
      <c r="J110" s="126"/>
    </row>
    <row r="111" spans="1:10" ht="120">
      <c r="A111" s="125"/>
      <c r="B111" s="118">
        <v>1</v>
      </c>
      <c r="C111" s="10" t="s">
        <v>786</v>
      </c>
      <c r="D111" s="129" t="s">
        <v>31</v>
      </c>
      <c r="E111" s="150" t="s">
        <v>218</v>
      </c>
      <c r="F111" s="151"/>
      <c r="G111" s="11" t="s">
        <v>787</v>
      </c>
      <c r="H111" s="14">
        <v>1.32</v>
      </c>
      <c r="I111" s="120">
        <f t="shared" si="2"/>
        <v>1.32</v>
      </c>
      <c r="J111" s="126"/>
    </row>
    <row r="112" spans="1:10" ht="120">
      <c r="A112" s="125"/>
      <c r="B112" s="118">
        <v>1</v>
      </c>
      <c r="C112" s="10" t="s">
        <v>786</v>
      </c>
      <c r="D112" s="129" t="s">
        <v>31</v>
      </c>
      <c r="E112" s="150" t="s">
        <v>271</v>
      </c>
      <c r="F112" s="151"/>
      <c r="G112" s="11" t="s">
        <v>787</v>
      </c>
      <c r="H112" s="14">
        <v>1.32</v>
      </c>
      <c r="I112" s="120">
        <f t="shared" si="2"/>
        <v>1.32</v>
      </c>
      <c r="J112" s="126"/>
    </row>
    <row r="113" spans="1:10" ht="120">
      <c r="A113" s="125"/>
      <c r="B113" s="118">
        <v>1</v>
      </c>
      <c r="C113" s="10" t="s">
        <v>786</v>
      </c>
      <c r="D113" s="129" t="s">
        <v>300</v>
      </c>
      <c r="E113" s="150" t="s">
        <v>271</v>
      </c>
      <c r="F113" s="151"/>
      <c r="G113" s="11" t="s">
        <v>787</v>
      </c>
      <c r="H113" s="14">
        <v>1.23</v>
      </c>
      <c r="I113" s="120">
        <f t="shared" si="2"/>
        <v>1.23</v>
      </c>
      <c r="J113" s="126"/>
    </row>
    <row r="114" spans="1:10" ht="120">
      <c r="A114" s="125"/>
      <c r="B114" s="118">
        <v>5</v>
      </c>
      <c r="C114" s="10" t="s">
        <v>786</v>
      </c>
      <c r="D114" s="129" t="s">
        <v>300</v>
      </c>
      <c r="E114" s="150" t="s">
        <v>245</v>
      </c>
      <c r="F114" s="151"/>
      <c r="G114" s="11" t="s">
        <v>787</v>
      </c>
      <c r="H114" s="14">
        <v>1.23</v>
      </c>
      <c r="I114" s="120">
        <f t="shared" si="2"/>
        <v>6.15</v>
      </c>
      <c r="J114" s="126"/>
    </row>
    <row r="115" spans="1:10" ht="120">
      <c r="A115" s="125"/>
      <c r="B115" s="118">
        <v>1</v>
      </c>
      <c r="C115" s="10" t="s">
        <v>786</v>
      </c>
      <c r="D115" s="129" t="s">
        <v>300</v>
      </c>
      <c r="E115" s="150" t="s">
        <v>354</v>
      </c>
      <c r="F115" s="151"/>
      <c r="G115" s="11" t="s">
        <v>787</v>
      </c>
      <c r="H115" s="14">
        <v>1.23</v>
      </c>
      <c r="I115" s="120">
        <f t="shared" si="2"/>
        <v>1.23</v>
      </c>
      <c r="J115" s="126"/>
    </row>
    <row r="116" spans="1:10" ht="192">
      <c r="A116" s="125"/>
      <c r="B116" s="118">
        <v>10</v>
      </c>
      <c r="C116" s="10" t="s">
        <v>788</v>
      </c>
      <c r="D116" s="129"/>
      <c r="E116" s="150"/>
      <c r="F116" s="151"/>
      <c r="G116" s="11" t="s">
        <v>912</v>
      </c>
      <c r="H116" s="14">
        <v>1.41</v>
      </c>
      <c r="I116" s="120">
        <f t="shared" si="2"/>
        <v>14.1</v>
      </c>
      <c r="J116" s="126"/>
    </row>
    <row r="117" spans="1:10" ht="132">
      <c r="A117" s="125"/>
      <c r="B117" s="118">
        <v>30</v>
      </c>
      <c r="C117" s="10" t="s">
        <v>789</v>
      </c>
      <c r="D117" s="129"/>
      <c r="E117" s="150"/>
      <c r="F117" s="151"/>
      <c r="G117" s="11" t="s">
        <v>790</v>
      </c>
      <c r="H117" s="14">
        <v>0.14000000000000001</v>
      </c>
      <c r="I117" s="120">
        <f t="shared" si="2"/>
        <v>4.2</v>
      </c>
      <c r="J117" s="126"/>
    </row>
    <row r="118" spans="1:10" ht="312">
      <c r="A118" s="125"/>
      <c r="B118" s="118">
        <v>2</v>
      </c>
      <c r="C118" s="10" t="s">
        <v>791</v>
      </c>
      <c r="D118" s="129" t="s">
        <v>705</v>
      </c>
      <c r="E118" s="150"/>
      <c r="F118" s="151"/>
      <c r="G118" s="11" t="s">
        <v>913</v>
      </c>
      <c r="H118" s="14">
        <v>15.75</v>
      </c>
      <c r="I118" s="120">
        <f t="shared" ref="I118:I149" si="3">H118*B118</f>
        <v>31.5</v>
      </c>
      <c r="J118" s="126"/>
    </row>
    <row r="119" spans="1:10" ht="120">
      <c r="A119" s="125"/>
      <c r="B119" s="118">
        <v>2</v>
      </c>
      <c r="C119" s="10" t="s">
        <v>792</v>
      </c>
      <c r="D119" s="129" t="s">
        <v>793</v>
      </c>
      <c r="E119" s="150"/>
      <c r="F119" s="151"/>
      <c r="G119" s="11" t="s">
        <v>794</v>
      </c>
      <c r="H119" s="14">
        <v>1.57</v>
      </c>
      <c r="I119" s="120">
        <f t="shared" si="3"/>
        <v>3.14</v>
      </c>
      <c r="J119" s="126"/>
    </row>
    <row r="120" spans="1:10" ht="120">
      <c r="A120" s="125"/>
      <c r="B120" s="118">
        <v>2</v>
      </c>
      <c r="C120" s="10" t="s">
        <v>792</v>
      </c>
      <c r="D120" s="129" t="s">
        <v>795</v>
      </c>
      <c r="E120" s="150"/>
      <c r="F120" s="151"/>
      <c r="G120" s="11" t="s">
        <v>794</v>
      </c>
      <c r="H120" s="14">
        <v>1.57</v>
      </c>
      <c r="I120" s="120">
        <f t="shared" si="3"/>
        <v>3.14</v>
      </c>
      <c r="J120" s="126"/>
    </row>
    <row r="121" spans="1:10" ht="120">
      <c r="A121" s="125"/>
      <c r="B121" s="118">
        <v>2</v>
      </c>
      <c r="C121" s="10" t="s">
        <v>792</v>
      </c>
      <c r="D121" s="129" t="s">
        <v>796</v>
      </c>
      <c r="E121" s="150"/>
      <c r="F121" s="151"/>
      <c r="G121" s="11" t="s">
        <v>794</v>
      </c>
      <c r="H121" s="14">
        <v>1.57</v>
      </c>
      <c r="I121" s="120">
        <f t="shared" si="3"/>
        <v>3.14</v>
      </c>
      <c r="J121" s="126"/>
    </row>
    <row r="122" spans="1:10" ht="120">
      <c r="A122" s="125"/>
      <c r="B122" s="118">
        <v>2</v>
      </c>
      <c r="C122" s="10" t="s">
        <v>792</v>
      </c>
      <c r="D122" s="129" t="s">
        <v>797</v>
      </c>
      <c r="E122" s="150"/>
      <c r="F122" s="151"/>
      <c r="G122" s="11" t="s">
        <v>794</v>
      </c>
      <c r="H122" s="14">
        <v>1.66</v>
      </c>
      <c r="I122" s="120">
        <f t="shared" si="3"/>
        <v>3.32</v>
      </c>
      <c r="J122" s="126"/>
    </row>
    <row r="123" spans="1:10" ht="120">
      <c r="A123" s="125"/>
      <c r="B123" s="118">
        <v>2</v>
      </c>
      <c r="C123" s="10" t="s">
        <v>792</v>
      </c>
      <c r="D123" s="129" t="s">
        <v>798</v>
      </c>
      <c r="E123" s="150"/>
      <c r="F123" s="151"/>
      <c r="G123" s="11" t="s">
        <v>794</v>
      </c>
      <c r="H123" s="14">
        <v>1.86</v>
      </c>
      <c r="I123" s="120">
        <f t="shared" si="3"/>
        <v>3.72</v>
      </c>
      <c r="J123" s="126"/>
    </row>
    <row r="124" spans="1:10" ht="120">
      <c r="A124" s="125"/>
      <c r="B124" s="118">
        <v>2</v>
      </c>
      <c r="C124" s="10" t="s">
        <v>792</v>
      </c>
      <c r="D124" s="129" t="s">
        <v>799</v>
      </c>
      <c r="E124" s="150"/>
      <c r="F124" s="151"/>
      <c r="G124" s="11" t="s">
        <v>794</v>
      </c>
      <c r="H124" s="14">
        <v>2.16</v>
      </c>
      <c r="I124" s="120">
        <f t="shared" si="3"/>
        <v>4.32</v>
      </c>
      <c r="J124" s="126"/>
    </row>
    <row r="125" spans="1:10" ht="120">
      <c r="A125" s="125"/>
      <c r="B125" s="118">
        <v>2</v>
      </c>
      <c r="C125" s="10" t="s">
        <v>792</v>
      </c>
      <c r="D125" s="129" t="s">
        <v>800</v>
      </c>
      <c r="E125" s="150"/>
      <c r="F125" s="151"/>
      <c r="G125" s="11" t="s">
        <v>794</v>
      </c>
      <c r="H125" s="14">
        <v>2.4500000000000002</v>
      </c>
      <c r="I125" s="120">
        <f t="shared" si="3"/>
        <v>4.9000000000000004</v>
      </c>
      <c r="J125" s="126"/>
    </row>
    <row r="126" spans="1:10" ht="96">
      <c r="A126" s="125"/>
      <c r="B126" s="118">
        <v>2</v>
      </c>
      <c r="C126" s="10" t="s">
        <v>73</v>
      </c>
      <c r="D126" s="129" t="s">
        <v>31</v>
      </c>
      <c r="E126" s="150" t="s">
        <v>277</v>
      </c>
      <c r="F126" s="151"/>
      <c r="G126" s="11" t="s">
        <v>801</v>
      </c>
      <c r="H126" s="14">
        <v>1.91</v>
      </c>
      <c r="I126" s="120">
        <f t="shared" si="3"/>
        <v>3.82</v>
      </c>
      <c r="J126" s="126"/>
    </row>
    <row r="127" spans="1:10" ht="96">
      <c r="A127" s="125"/>
      <c r="B127" s="118">
        <v>2</v>
      </c>
      <c r="C127" s="10" t="s">
        <v>73</v>
      </c>
      <c r="D127" s="129" t="s">
        <v>98</v>
      </c>
      <c r="E127" s="150" t="s">
        <v>279</v>
      </c>
      <c r="F127" s="151"/>
      <c r="G127" s="11" t="s">
        <v>801</v>
      </c>
      <c r="H127" s="14">
        <v>1.91</v>
      </c>
      <c r="I127" s="120">
        <f t="shared" si="3"/>
        <v>3.82</v>
      </c>
      <c r="J127" s="126"/>
    </row>
    <row r="128" spans="1:10" ht="168">
      <c r="A128" s="125"/>
      <c r="B128" s="118">
        <v>6</v>
      </c>
      <c r="C128" s="10" t="s">
        <v>802</v>
      </c>
      <c r="D128" s="129" t="s">
        <v>28</v>
      </c>
      <c r="E128" s="150"/>
      <c r="F128" s="151"/>
      <c r="G128" s="11" t="s">
        <v>803</v>
      </c>
      <c r="H128" s="14">
        <v>1.57</v>
      </c>
      <c r="I128" s="120">
        <f t="shared" si="3"/>
        <v>9.42</v>
      </c>
      <c r="J128" s="126"/>
    </row>
    <row r="129" spans="1:10" ht="168">
      <c r="A129" s="125"/>
      <c r="B129" s="118">
        <v>4</v>
      </c>
      <c r="C129" s="10" t="s">
        <v>802</v>
      </c>
      <c r="D129" s="129" t="s">
        <v>32</v>
      </c>
      <c r="E129" s="150"/>
      <c r="F129" s="151"/>
      <c r="G129" s="11" t="s">
        <v>803</v>
      </c>
      <c r="H129" s="14">
        <v>1.57</v>
      </c>
      <c r="I129" s="120">
        <f t="shared" si="3"/>
        <v>6.28</v>
      </c>
      <c r="J129" s="126"/>
    </row>
    <row r="130" spans="1:10" ht="168">
      <c r="A130" s="125"/>
      <c r="B130" s="118">
        <v>4</v>
      </c>
      <c r="C130" s="10" t="s">
        <v>804</v>
      </c>
      <c r="D130" s="129" t="s">
        <v>30</v>
      </c>
      <c r="E130" s="150"/>
      <c r="F130" s="151"/>
      <c r="G130" s="11" t="s">
        <v>805</v>
      </c>
      <c r="H130" s="14">
        <v>2.36</v>
      </c>
      <c r="I130" s="120">
        <f t="shared" si="3"/>
        <v>9.44</v>
      </c>
      <c r="J130" s="126"/>
    </row>
    <row r="131" spans="1:10" ht="168">
      <c r="A131" s="125"/>
      <c r="B131" s="118">
        <v>4</v>
      </c>
      <c r="C131" s="10" t="s">
        <v>804</v>
      </c>
      <c r="D131" s="129" t="s">
        <v>31</v>
      </c>
      <c r="E131" s="150"/>
      <c r="F131" s="151"/>
      <c r="G131" s="11" t="s">
        <v>805</v>
      </c>
      <c r="H131" s="14">
        <v>2.36</v>
      </c>
      <c r="I131" s="120">
        <f t="shared" si="3"/>
        <v>9.44</v>
      </c>
      <c r="J131" s="126"/>
    </row>
    <row r="132" spans="1:10" ht="108">
      <c r="A132" s="125"/>
      <c r="B132" s="118">
        <v>2</v>
      </c>
      <c r="C132" s="10" t="s">
        <v>806</v>
      </c>
      <c r="D132" s="129" t="s">
        <v>798</v>
      </c>
      <c r="E132" s="150"/>
      <c r="F132" s="151"/>
      <c r="G132" s="11" t="s">
        <v>807</v>
      </c>
      <c r="H132" s="14">
        <v>2.06</v>
      </c>
      <c r="I132" s="120">
        <f t="shared" si="3"/>
        <v>4.12</v>
      </c>
      <c r="J132" s="126"/>
    </row>
    <row r="133" spans="1:10" ht="72">
      <c r="A133" s="125"/>
      <c r="B133" s="118">
        <v>4</v>
      </c>
      <c r="C133" s="10" t="s">
        <v>808</v>
      </c>
      <c r="D133" s="129" t="s">
        <v>793</v>
      </c>
      <c r="E133" s="150" t="s">
        <v>279</v>
      </c>
      <c r="F133" s="151"/>
      <c r="G133" s="11" t="s">
        <v>809</v>
      </c>
      <c r="H133" s="14">
        <v>0.37</v>
      </c>
      <c r="I133" s="120">
        <f t="shared" si="3"/>
        <v>1.48</v>
      </c>
      <c r="J133" s="126"/>
    </row>
    <row r="134" spans="1:10" ht="72">
      <c r="A134" s="125"/>
      <c r="B134" s="118">
        <v>5</v>
      </c>
      <c r="C134" s="10" t="s">
        <v>808</v>
      </c>
      <c r="D134" s="129" t="s">
        <v>796</v>
      </c>
      <c r="E134" s="150" t="s">
        <v>279</v>
      </c>
      <c r="F134" s="151"/>
      <c r="G134" s="11" t="s">
        <v>809</v>
      </c>
      <c r="H134" s="14">
        <v>0.43</v>
      </c>
      <c r="I134" s="120">
        <f t="shared" si="3"/>
        <v>2.15</v>
      </c>
      <c r="J134" s="126"/>
    </row>
    <row r="135" spans="1:10" ht="72">
      <c r="A135" s="125"/>
      <c r="B135" s="118">
        <v>6</v>
      </c>
      <c r="C135" s="10" t="s">
        <v>808</v>
      </c>
      <c r="D135" s="129" t="s">
        <v>798</v>
      </c>
      <c r="E135" s="150" t="s">
        <v>279</v>
      </c>
      <c r="F135" s="151"/>
      <c r="G135" s="11" t="s">
        <v>809</v>
      </c>
      <c r="H135" s="14">
        <v>0.47</v>
      </c>
      <c r="I135" s="120">
        <f t="shared" si="3"/>
        <v>2.82</v>
      </c>
      <c r="J135" s="126"/>
    </row>
    <row r="136" spans="1:10" ht="72">
      <c r="A136" s="125"/>
      <c r="B136" s="118">
        <v>4</v>
      </c>
      <c r="C136" s="10" t="s">
        <v>808</v>
      </c>
      <c r="D136" s="129" t="s">
        <v>799</v>
      </c>
      <c r="E136" s="150" t="s">
        <v>279</v>
      </c>
      <c r="F136" s="151"/>
      <c r="G136" s="11" t="s">
        <v>809</v>
      </c>
      <c r="H136" s="14">
        <v>0.51</v>
      </c>
      <c r="I136" s="120">
        <f t="shared" si="3"/>
        <v>2.04</v>
      </c>
      <c r="J136" s="126"/>
    </row>
    <row r="137" spans="1:10" ht="72">
      <c r="A137" s="125"/>
      <c r="B137" s="118">
        <v>1</v>
      </c>
      <c r="C137" s="10" t="s">
        <v>808</v>
      </c>
      <c r="D137" s="129" t="s">
        <v>799</v>
      </c>
      <c r="E137" s="150" t="s">
        <v>728</v>
      </c>
      <c r="F137" s="151"/>
      <c r="G137" s="11" t="s">
        <v>809</v>
      </c>
      <c r="H137" s="14">
        <v>0.51</v>
      </c>
      <c r="I137" s="120">
        <f t="shared" si="3"/>
        <v>0.51</v>
      </c>
      <c r="J137" s="126"/>
    </row>
    <row r="138" spans="1:10" ht="72">
      <c r="A138" s="125"/>
      <c r="B138" s="118">
        <v>4</v>
      </c>
      <c r="C138" s="10" t="s">
        <v>808</v>
      </c>
      <c r="D138" s="129" t="s">
        <v>800</v>
      </c>
      <c r="E138" s="150" t="s">
        <v>279</v>
      </c>
      <c r="F138" s="151"/>
      <c r="G138" s="11" t="s">
        <v>809</v>
      </c>
      <c r="H138" s="14">
        <v>0.55000000000000004</v>
      </c>
      <c r="I138" s="120">
        <f t="shared" si="3"/>
        <v>2.2000000000000002</v>
      </c>
      <c r="J138" s="126"/>
    </row>
    <row r="139" spans="1:10" ht="72">
      <c r="A139" s="125"/>
      <c r="B139" s="118">
        <v>2</v>
      </c>
      <c r="C139" s="10" t="s">
        <v>808</v>
      </c>
      <c r="D139" s="129" t="s">
        <v>800</v>
      </c>
      <c r="E139" s="150" t="s">
        <v>728</v>
      </c>
      <c r="F139" s="151"/>
      <c r="G139" s="11" t="s">
        <v>809</v>
      </c>
      <c r="H139" s="14">
        <v>0.55000000000000004</v>
      </c>
      <c r="I139" s="120">
        <f t="shared" si="3"/>
        <v>1.1000000000000001</v>
      </c>
      <c r="J139" s="126"/>
    </row>
    <row r="140" spans="1:10" ht="72">
      <c r="A140" s="125"/>
      <c r="B140" s="118">
        <v>4</v>
      </c>
      <c r="C140" s="10" t="s">
        <v>808</v>
      </c>
      <c r="D140" s="129" t="s">
        <v>810</v>
      </c>
      <c r="E140" s="150" t="s">
        <v>279</v>
      </c>
      <c r="F140" s="151"/>
      <c r="G140" s="11" t="s">
        <v>809</v>
      </c>
      <c r="H140" s="14">
        <v>0.61</v>
      </c>
      <c r="I140" s="120">
        <f t="shared" si="3"/>
        <v>2.44</v>
      </c>
      <c r="J140" s="126"/>
    </row>
    <row r="141" spans="1:10" ht="72">
      <c r="A141" s="125"/>
      <c r="B141" s="118">
        <v>2</v>
      </c>
      <c r="C141" s="10" t="s">
        <v>808</v>
      </c>
      <c r="D141" s="129" t="s">
        <v>810</v>
      </c>
      <c r="E141" s="150" t="s">
        <v>589</v>
      </c>
      <c r="F141" s="151"/>
      <c r="G141" s="11" t="s">
        <v>809</v>
      </c>
      <c r="H141" s="14">
        <v>0.61</v>
      </c>
      <c r="I141" s="120">
        <f t="shared" si="3"/>
        <v>1.22</v>
      </c>
      <c r="J141" s="126"/>
    </row>
    <row r="142" spans="1:10" ht="72">
      <c r="A142" s="125"/>
      <c r="B142" s="118">
        <v>2</v>
      </c>
      <c r="C142" s="10" t="s">
        <v>808</v>
      </c>
      <c r="D142" s="129" t="s">
        <v>810</v>
      </c>
      <c r="E142" s="150" t="s">
        <v>728</v>
      </c>
      <c r="F142" s="151"/>
      <c r="G142" s="11" t="s">
        <v>809</v>
      </c>
      <c r="H142" s="14">
        <v>0.61</v>
      </c>
      <c r="I142" s="120">
        <f t="shared" si="3"/>
        <v>1.22</v>
      </c>
      <c r="J142" s="126"/>
    </row>
    <row r="143" spans="1:10" ht="72">
      <c r="A143" s="125"/>
      <c r="B143" s="118">
        <v>2</v>
      </c>
      <c r="C143" s="10" t="s">
        <v>808</v>
      </c>
      <c r="D143" s="129" t="s">
        <v>811</v>
      </c>
      <c r="E143" s="150" t="s">
        <v>279</v>
      </c>
      <c r="F143" s="151"/>
      <c r="G143" s="11" t="s">
        <v>809</v>
      </c>
      <c r="H143" s="14">
        <v>0.65</v>
      </c>
      <c r="I143" s="120">
        <f t="shared" si="3"/>
        <v>1.3</v>
      </c>
      <c r="J143" s="126"/>
    </row>
    <row r="144" spans="1:10" ht="72">
      <c r="A144" s="125"/>
      <c r="B144" s="118">
        <v>2</v>
      </c>
      <c r="C144" s="10" t="s">
        <v>808</v>
      </c>
      <c r="D144" s="129" t="s">
        <v>812</v>
      </c>
      <c r="E144" s="150" t="s">
        <v>279</v>
      </c>
      <c r="F144" s="151"/>
      <c r="G144" s="11" t="s">
        <v>809</v>
      </c>
      <c r="H144" s="14">
        <v>0.68</v>
      </c>
      <c r="I144" s="120">
        <f t="shared" si="3"/>
        <v>1.36</v>
      </c>
      <c r="J144" s="126"/>
    </row>
    <row r="145" spans="1:10" ht="72">
      <c r="A145" s="125"/>
      <c r="B145" s="118">
        <v>2</v>
      </c>
      <c r="C145" s="10" t="s">
        <v>808</v>
      </c>
      <c r="D145" s="129" t="s">
        <v>813</v>
      </c>
      <c r="E145" s="150" t="s">
        <v>279</v>
      </c>
      <c r="F145" s="151"/>
      <c r="G145" s="11" t="s">
        <v>809</v>
      </c>
      <c r="H145" s="14">
        <v>0.71</v>
      </c>
      <c r="I145" s="120">
        <f t="shared" si="3"/>
        <v>1.42</v>
      </c>
      <c r="J145" s="126"/>
    </row>
    <row r="146" spans="1:10" ht="108">
      <c r="A146" s="125"/>
      <c r="B146" s="118">
        <v>30</v>
      </c>
      <c r="C146" s="10" t="s">
        <v>814</v>
      </c>
      <c r="D146" s="129"/>
      <c r="E146" s="150"/>
      <c r="F146" s="151"/>
      <c r="G146" s="11" t="s">
        <v>815</v>
      </c>
      <c r="H146" s="14">
        <v>0.18</v>
      </c>
      <c r="I146" s="120">
        <f t="shared" si="3"/>
        <v>5.3999999999999995</v>
      </c>
      <c r="J146" s="126"/>
    </row>
    <row r="147" spans="1:10" ht="108">
      <c r="A147" s="125"/>
      <c r="B147" s="118">
        <v>2</v>
      </c>
      <c r="C147" s="10" t="s">
        <v>816</v>
      </c>
      <c r="D147" s="129" t="s">
        <v>798</v>
      </c>
      <c r="E147" s="150" t="s">
        <v>278</v>
      </c>
      <c r="F147" s="151"/>
      <c r="G147" s="11" t="s">
        <v>817</v>
      </c>
      <c r="H147" s="14">
        <v>2.85</v>
      </c>
      <c r="I147" s="120">
        <f t="shared" si="3"/>
        <v>5.7</v>
      </c>
      <c r="J147" s="126"/>
    </row>
    <row r="148" spans="1:10" ht="108">
      <c r="A148" s="125"/>
      <c r="B148" s="118">
        <v>2</v>
      </c>
      <c r="C148" s="10" t="s">
        <v>816</v>
      </c>
      <c r="D148" s="129" t="s">
        <v>799</v>
      </c>
      <c r="E148" s="150" t="s">
        <v>278</v>
      </c>
      <c r="F148" s="151"/>
      <c r="G148" s="11" t="s">
        <v>817</v>
      </c>
      <c r="H148" s="14">
        <v>3.04</v>
      </c>
      <c r="I148" s="120">
        <f t="shared" si="3"/>
        <v>6.08</v>
      </c>
      <c r="J148" s="126"/>
    </row>
    <row r="149" spans="1:10" ht="108">
      <c r="A149" s="125"/>
      <c r="B149" s="118">
        <v>2</v>
      </c>
      <c r="C149" s="10" t="s">
        <v>816</v>
      </c>
      <c r="D149" s="129" t="s">
        <v>800</v>
      </c>
      <c r="E149" s="150" t="s">
        <v>279</v>
      </c>
      <c r="F149" s="151"/>
      <c r="G149" s="11" t="s">
        <v>817</v>
      </c>
      <c r="H149" s="14">
        <v>3.24</v>
      </c>
      <c r="I149" s="120">
        <f t="shared" si="3"/>
        <v>6.48</v>
      </c>
      <c r="J149" s="126"/>
    </row>
    <row r="150" spans="1:10" ht="108">
      <c r="A150" s="125"/>
      <c r="B150" s="118">
        <v>4</v>
      </c>
      <c r="C150" s="10" t="s">
        <v>816</v>
      </c>
      <c r="D150" s="129" t="s">
        <v>800</v>
      </c>
      <c r="E150" s="150" t="s">
        <v>278</v>
      </c>
      <c r="F150" s="151"/>
      <c r="G150" s="11" t="s">
        <v>817</v>
      </c>
      <c r="H150" s="14">
        <v>3.24</v>
      </c>
      <c r="I150" s="120">
        <f t="shared" ref="I150:I181" si="4">H150*B150</f>
        <v>12.96</v>
      </c>
      <c r="J150" s="126"/>
    </row>
    <row r="151" spans="1:10" ht="108">
      <c r="A151" s="125"/>
      <c r="B151" s="118">
        <v>2</v>
      </c>
      <c r="C151" s="10" t="s">
        <v>816</v>
      </c>
      <c r="D151" s="129" t="s">
        <v>810</v>
      </c>
      <c r="E151" s="150" t="s">
        <v>279</v>
      </c>
      <c r="F151" s="151"/>
      <c r="G151" s="11" t="s">
        <v>817</v>
      </c>
      <c r="H151" s="14">
        <v>3.49</v>
      </c>
      <c r="I151" s="120">
        <f t="shared" si="4"/>
        <v>6.98</v>
      </c>
      <c r="J151" s="126"/>
    </row>
    <row r="152" spans="1:10" ht="108">
      <c r="A152" s="125"/>
      <c r="B152" s="118">
        <v>2</v>
      </c>
      <c r="C152" s="10" t="s">
        <v>816</v>
      </c>
      <c r="D152" s="129" t="s">
        <v>810</v>
      </c>
      <c r="E152" s="150" t="s">
        <v>278</v>
      </c>
      <c r="F152" s="151"/>
      <c r="G152" s="11" t="s">
        <v>817</v>
      </c>
      <c r="H152" s="14">
        <v>3.49</v>
      </c>
      <c r="I152" s="120">
        <f t="shared" si="4"/>
        <v>6.98</v>
      </c>
      <c r="J152" s="126"/>
    </row>
    <row r="153" spans="1:10" ht="240">
      <c r="A153" s="125"/>
      <c r="B153" s="118">
        <v>3</v>
      </c>
      <c r="C153" s="10" t="s">
        <v>818</v>
      </c>
      <c r="D153" s="129" t="s">
        <v>819</v>
      </c>
      <c r="E153" s="150" t="s">
        <v>28</v>
      </c>
      <c r="F153" s="151"/>
      <c r="G153" s="11" t="s">
        <v>820</v>
      </c>
      <c r="H153" s="14">
        <v>0.88</v>
      </c>
      <c r="I153" s="120">
        <f t="shared" si="4"/>
        <v>2.64</v>
      </c>
      <c r="J153" s="126"/>
    </row>
    <row r="154" spans="1:10" ht="240">
      <c r="A154" s="125"/>
      <c r="B154" s="118">
        <v>3</v>
      </c>
      <c r="C154" s="10" t="s">
        <v>818</v>
      </c>
      <c r="D154" s="129" t="s">
        <v>819</v>
      </c>
      <c r="E154" s="150" t="s">
        <v>30</v>
      </c>
      <c r="F154" s="151"/>
      <c r="G154" s="11" t="s">
        <v>820</v>
      </c>
      <c r="H154" s="14">
        <v>0.88</v>
      </c>
      <c r="I154" s="120">
        <f t="shared" si="4"/>
        <v>2.64</v>
      </c>
      <c r="J154" s="126"/>
    </row>
    <row r="155" spans="1:10" ht="240">
      <c r="A155" s="125"/>
      <c r="B155" s="118">
        <v>3</v>
      </c>
      <c r="C155" s="10" t="s">
        <v>818</v>
      </c>
      <c r="D155" s="129" t="s">
        <v>821</v>
      </c>
      <c r="E155" s="150" t="s">
        <v>28</v>
      </c>
      <c r="F155" s="151"/>
      <c r="G155" s="11" t="s">
        <v>820</v>
      </c>
      <c r="H155" s="14">
        <v>0.88</v>
      </c>
      <c r="I155" s="120">
        <f t="shared" si="4"/>
        <v>2.64</v>
      </c>
      <c r="J155" s="126"/>
    </row>
    <row r="156" spans="1:10" ht="240">
      <c r="A156" s="125"/>
      <c r="B156" s="118">
        <v>3</v>
      </c>
      <c r="C156" s="10" t="s">
        <v>818</v>
      </c>
      <c r="D156" s="129" t="s">
        <v>821</v>
      </c>
      <c r="E156" s="150" t="s">
        <v>30</v>
      </c>
      <c r="F156" s="151"/>
      <c r="G156" s="11" t="s">
        <v>820</v>
      </c>
      <c r="H156" s="14">
        <v>0.88</v>
      </c>
      <c r="I156" s="120">
        <f t="shared" si="4"/>
        <v>2.64</v>
      </c>
      <c r="J156" s="126"/>
    </row>
    <row r="157" spans="1:10" ht="216">
      <c r="A157" s="125"/>
      <c r="B157" s="118">
        <v>1</v>
      </c>
      <c r="C157" s="10" t="s">
        <v>822</v>
      </c>
      <c r="D157" s="129" t="s">
        <v>245</v>
      </c>
      <c r="E157" s="150" t="s">
        <v>28</v>
      </c>
      <c r="F157" s="151"/>
      <c r="G157" s="11" t="s">
        <v>823</v>
      </c>
      <c r="H157" s="14">
        <v>3.4</v>
      </c>
      <c r="I157" s="120">
        <f t="shared" si="4"/>
        <v>3.4</v>
      </c>
      <c r="J157" s="126"/>
    </row>
    <row r="158" spans="1:10" ht="216">
      <c r="A158" s="125"/>
      <c r="B158" s="118">
        <v>1</v>
      </c>
      <c r="C158" s="10" t="s">
        <v>822</v>
      </c>
      <c r="D158" s="129" t="s">
        <v>245</v>
      </c>
      <c r="E158" s="150" t="s">
        <v>30</v>
      </c>
      <c r="F158" s="151"/>
      <c r="G158" s="11" t="s">
        <v>823</v>
      </c>
      <c r="H158" s="14">
        <v>3.4</v>
      </c>
      <c r="I158" s="120">
        <f t="shared" si="4"/>
        <v>3.4</v>
      </c>
      <c r="J158" s="126"/>
    </row>
    <row r="159" spans="1:10" ht="192">
      <c r="A159" s="125"/>
      <c r="B159" s="118">
        <v>3</v>
      </c>
      <c r="C159" s="10" t="s">
        <v>824</v>
      </c>
      <c r="D159" s="129" t="s">
        <v>30</v>
      </c>
      <c r="E159" s="150"/>
      <c r="F159" s="151"/>
      <c r="G159" s="11" t="s">
        <v>825</v>
      </c>
      <c r="H159" s="14">
        <v>3.34</v>
      </c>
      <c r="I159" s="120">
        <f t="shared" si="4"/>
        <v>10.02</v>
      </c>
      <c r="J159" s="126"/>
    </row>
    <row r="160" spans="1:10" ht="192">
      <c r="A160" s="125"/>
      <c r="B160" s="118">
        <v>2</v>
      </c>
      <c r="C160" s="10" t="s">
        <v>824</v>
      </c>
      <c r="D160" s="129" t="s">
        <v>31</v>
      </c>
      <c r="E160" s="150"/>
      <c r="F160" s="151"/>
      <c r="G160" s="11" t="s">
        <v>825</v>
      </c>
      <c r="H160" s="14">
        <v>3.34</v>
      </c>
      <c r="I160" s="120">
        <f t="shared" si="4"/>
        <v>6.68</v>
      </c>
      <c r="J160" s="126"/>
    </row>
    <row r="161" spans="1:10" ht="216">
      <c r="A161" s="125"/>
      <c r="B161" s="118">
        <v>1</v>
      </c>
      <c r="C161" s="10" t="s">
        <v>826</v>
      </c>
      <c r="D161" s="129" t="s">
        <v>245</v>
      </c>
      <c r="E161" s="150"/>
      <c r="F161" s="151"/>
      <c r="G161" s="11" t="s">
        <v>827</v>
      </c>
      <c r="H161" s="14">
        <v>2.5099999999999998</v>
      </c>
      <c r="I161" s="120">
        <f t="shared" si="4"/>
        <v>2.5099999999999998</v>
      </c>
      <c r="J161" s="126"/>
    </row>
    <row r="162" spans="1:10" ht="216">
      <c r="A162" s="125"/>
      <c r="B162" s="118">
        <v>1</v>
      </c>
      <c r="C162" s="10" t="s">
        <v>826</v>
      </c>
      <c r="D162" s="129" t="s">
        <v>354</v>
      </c>
      <c r="E162" s="150"/>
      <c r="F162" s="151"/>
      <c r="G162" s="11" t="s">
        <v>827</v>
      </c>
      <c r="H162" s="14">
        <v>2.5099999999999998</v>
      </c>
      <c r="I162" s="120">
        <f t="shared" si="4"/>
        <v>2.5099999999999998</v>
      </c>
      <c r="J162" s="126"/>
    </row>
    <row r="163" spans="1:10" ht="276">
      <c r="A163" s="125"/>
      <c r="B163" s="118">
        <v>3</v>
      </c>
      <c r="C163" s="10" t="s">
        <v>828</v>
      </c>
      <c r="D163" s="129" t="s">
        <v>245</v>
      </c>
      <c r="E163" s="150" t="s">
        <v>819</v>
      </c>
      <c r="F163" s="151"/>
      <c r="G163" s="11" t="s">
        <v>829</v>
      </c>
      <c r="H163" s="14">
        <v>2.5099999999999998</v>
      </c>
      <c r="I163" s="120">
        <f t="shared" si="4"/>
        <v>7.5299999999999994</v>
      </c>
      <c r="J163" s="126"/>
    </row>
    <row r="164" spans="1:10" ht="276">
      <c r="A164" s="125"/>
      <c r="B164" s="118">
        <v>3</v>
      </c>
      <c r="C164" s="10" t="s">
        <v>828</v>
      </c>
      <c r="D164" s="129" t="s">
        <v>245</v>
      </c>
      <c r="E164" s="150" t="s">
        <v>821</v>
      </c>
      <c r="F164" s="151"/>
      <c r="G164" s="11" t="s">
        <v>829</v>
      </c>
      <c r="H164" s="14">
        <v>2.5099999999999998</v>
      </c>
      <c r="I164" s="120">
        <f t="shared" si="4"/>
        <v>7.5299999999999994</v>
      </c>
      <c r="J164" s="126"/>
    </row>
    <row r="165" spans="1:10" ht="276">
      <c r="A165" s="125"/>
      <c r="B165" s="118">
        <v>1</v>
      </c>
      <c r="C165" s="10" t="s">
        <v>828</v>
      </c>
      <c r="D165" s="129" t="s">
        <v>354</v>
      </c>
      <c r="E165" s="150" t="s">
        <v>819</v>
      </c>
      <c r="F165" s="151"/>
      <c r="G165" s="11" t="s">
        <v>829</v>
      </c>
      <c r="H165" s="14">
        <v>2.5099999999999998</v>
      </c>
      <c r="I165" s="120">
        <f t="shared" si="4"/>
        <v>2.5099999999999998</v>
      </c>
      <c r="J165" s="126"/>
    </row>
    <row r="166" spans="1:10" ht="276">
      <c r="A166" s="125"/>
      <c r="B166" s="118">
        <v>1</v>
      </c>
      <c r="C166" s="10" t="s">
        <v>828</v>
      </c>
      <c r="D166" s="129" t="s">
        <v>354</v>
      </c>
      <c r="E166" s="150" t="s">
        <v>821</v>
      </c>
      <c r="F166" s="151"/>
      <c r="G166" s="11" t="s">
        <v>829</v>
      </c>
      <c r="H166" s="14">
        <v>2.5099999999999998</v>
      </c>
      <c r="I166" s="120">
        <f t="shared" si="4"/>
        <v>2.5099999999999998</v>
      </c>
      <c r="J166" s="126"/>
    </row>
    <row r="167" spans="1:10" ht="252">
      <c r="A167" s="125"/>
      <c r="B167" s="118">
        <v>4</v>
      </c>
      <c r="C167" s="10" t="s">
        <v>830</v>
      </c>
      <c r="D167" s="129" t="s">
        <v>245</v>
      </c>
      <c r="E167" s="150"/>
      <c r="F167" s="151"/>
      <c r="G167" s="11" t="s">
        <v>831</v>
      </c>
      <c r="H167" s="14">
        <v>1.7</v>
      </c>
      <c r="I167" s="120">
        <f t="shared" si="4"/>
        <v>6.8</v>
      </c>
      <c r="J167" s="126"/>
    </row>
    <row r="168" spans="1:10" ht="252">
      <c r="A168" s="125"/>
      <c r="B168" s="118">
        <v>2</v>
      </c>
      <c r="C168" s="10" t="s">
        <v>830</v>
      </c>
      <c r="D168" s="129" t="s">
        <v>354</v>
      </c>
      <c r="E168" s="150"/>
      <c r="F168" s="151"/>
      <c r="G168" s="11" t="s">
        <v>831</v>
      </c>
      <c r="H168" s="14">
        <v>1.7</v>
      </c>
      <c r="I168" s="120">
        <f t="shared" si="4"/>
        <v>3.4</v>
      </c>
      <c r="J168" s="126"/>
    </row>
    <row r="169" spans="1:10" ht="252">
      <c r="A169" s="125"/>
      <c r="B169" s="118">
        <v>2</v>
      </c>
      <c r="C169" s="10" t="s">
        <v>830</v>
      </c>
      <c r="D169" s="129" t="s">
        <v>534</v>
      </c>
      <c r="E169" s="150"/>
      <c r="F169" s="151"/>
      <c r="G169" s="11" t="s">
        <v>831</v>
      </c>
      <c r="H169" s="14">
        <v>1.7</v>
      </c>
      <c r="I169" s="120">
        <f t="shared" si="4"/>
        <v>3.4</v>
      </c>
      <c r="J169" s="126"/>
    </row>
    <row r="170" spans="1:10" ht="108">
      <c r="A170" s="125"/>
      <c r="B170" s="118">
        <v>3</v>
      </c>
      <c r="C170" s="10" t="s">
        <v>832</v>
      </c>
      <c r="D170" s="129"/>
      <c r="E170" s="150"/>
      <c r="F170" s="151"/>
      <c r="G170" s="11" t="s">
        <v>833</v>
      </c>
      <c r="H170" s="14">
        <v>1.71</v>
      </c>
      <c r="I170" s="120">
        <f t="shared" si="4"/>
        <v>5.13</v>
      </c>
      <c r="J170" s="126"/>
    </row>
    <row r="171" spans="1:10" ht="120">
      <c r="A171" s="125"/>
      <c r="B171" s="118">
        <v>5</v>
      </c>
      <c r="C171" s="10" t="s">
        <v>834</v>
      </c>
      <c r="D171" s="129"/>
      <c r="E171" s="150"/>
      <c r="F171" s="151"/>
      <c r="G171" s="11" t="s">
        <v>835</v>
      </c>
      <c r="H171" s="14">
        <v>0.6</v>
      </c>
      <c r="I171" s="120">
        <f t="shared" si="4"/>
        <v>3</v>
      </c>
      <c r="J171" s="126"/>
    </row>
    <row r="172" spans="1:10" ht="120">
      <c r="A172" s="125"/>
      <c r="B172" s="118">
        <v>5</v>
      </c>
      <c r="C172" s="10" t="s">
        <v>836</v>
      </c>
      <c r="D172" s="129"/>
      <c r="E172" s="150"/>
      <c r="F172" s="151"/>
      <c r="G172" s="11" t="s">
        <v>837</v>
      </c>
      <c r="H172" s="14">
        <v>0.71</v>
      </c>
      <c r="I172" s="120">
        <f t="shared" si="4"/>
        <v>3.55</v>
      </c>
      <c r="J172" s="126"/>
    </row>
    <row r="173" spans="1:10" ht="120">
      <c r="A173" s="125"/>
      <c r="B173" s="118">
        <v>1</v>
      </c>
      <c r="C173" s="10" t="s">
        <v>838</v>
      </c>
      <c r="D173" s="129" t="s">
        <v>279</v>
      </c>
      <c r="E173" s="150"/>
      <c r="F173" s="151"/>
      <c r="G173" s="11" t="s">
        <v>839</v>
      </c>
      <c r="H173" s="14">
        <v>3.88</v>
      </c>
      <c r="I173" s="120">
        <f t="shared" si="4"/>
        <v>3.88</v>
      </c>
      <c r="J173" s="126"/>
    </row>
    <row r="174" spans="1:10" ht="120">
      <c r="A174" s="125"/>
      <c r="B174" s="118">
        <v>1</v>
      </c>
      <c r="C174" s="10" t="s">
        <v>838</v>
      </c>
      <c r="D174" s="129" t="s">
        <v>278</v>
      </c>
      <c r="E174" s="150"/>
      <c r="F174" s="151"/>
      <c r="G174" s="11" t="s">
        <v>839</v>
      </c>
      <c r="H174" s="14">
        <v>3.88</v>
      </c>
      <c r="I174" s="120">
        <f t="shared" si="4"/>
        <v>3.88</v>
      </c>
      <c r="J174" s="126"/>
    </row>
    <row r="175" spans="1:10" ht="120">
      <c r="A175" s="125"/>
      <c r="B175" s="118">
        <v>1</v>
      </c>
      <c r="C175" s="10" t="s">
        <v>840</v>
      </c>
      <c r="D175" s="129" t="s">
        <v>679</v>
      </c>
      <c r="E175" s="150"/>
      <c r="F175" s="151"/>
      <c r="G175" s="11" t="s">
        <v>841</v>
      </c>
      <c r="H175" s="14">
        <v>1.92</v>
      </c>
      <c r="I175" s="120">
        <f t="shared" si="4"/>
        <v>1.92</v>
      </c>
      <c r="J175" s="126"/>
    </row>
    <row r="176" spans="1:10" ht="120">
      <c r="A176" s="125"/>
      <c r="B176" s="118">
        <v>1</v>
      </c>
      <c r="C176" s="10" t="s">
        <v>840</v>
      </c>
      <c r="D176" s="129" t="s">
        <v>277</v>
      </c>
      <c r="E176" s="150"/>
      <c r="F176" s="151"/>
      <c r="G176" s="11" t="s">
        <v>841</v>
      </c>
      <c r="H176" s="14">
        <v>1.92</v>
      </c>
      <c r="I176" s="120">
        <f t="shared" si="4"/>
        <v>1.92</v>
      </c>
      <c r="J176" s="126"/>
    </row>
    <row r="177" spans="1:10" ht="120">
      <c r="A177" s="125"/>
      <c r="B177" s="118">
        <v>2</v>
      </c>
      <c r="C177" s="10" t="s">
        <v>840</v>
      </c>
      <c r="D177" s="129" t="s">
        <v>278</v>
      </c>
      <c r="E177" s="150"/>
      <c r="F177" s="151"/>
      <c r="G177" s="11" t="s">
        <v>841</v>
      </c>
      <c r="H177" s="14">
        <v>1.92</v>
      </c>
      <c r="I177" s="120">
        <f t="shared" si="4"/>
        <v>3.84</v>
      </c>
      <c r="J177" s="126"/>
    </row>
    <row r="178" spans="1:10" ht="120">
      <c r="A178" s="125"/>
      <c r="B178" s="118">
        <v>2</v>
      </c>
      <c r="C178" s="10" t="s">
        <v>842</v>
      </c>
      <c r="D178" s="129" t="s">
        <v>279</v>
      </c>
      <c r="E178" s="150"/>
      <c r="F178" s="151"/>
      <c r="G178" s="11" t="s">
        <v>843</v>
      </c>
      <c r="H178" s="14">
        <v>1.96</v>
      </c>
      <c r="I178" s="120">
        <f t="shared" si="4"/>
        <v>3.92</v>
      </c>
      <c r="J178" s="126"/>
    </row>
    <row r="179" spans="1:10" ht="120">
      <c r="A179" s="125"/>
      <c r="B179" s="118">
        <v>5</v>
      </c>
      <c r="C179" s="10" t="s">
        <v>844</v>
      </c>
      <c r="D179" s="129"/>
      <c r="E179" s="150"/>
      <c r="F179" s="151"/>
      <c r="G179" s="11" t="s">
        <v>845</v>
      </c>
      <c r="H179" s="14">
        <v>0.62</v>
      </c>
      <c r="I179" s="120">
        <f t="shared" si="4"/>
        <v>3.1</v>
      </c>
      <c r="J179" s="126"/>
    </row>
    <row r="180" spans="1:10" ht="132">
      <c r="A180" s="125"/>
      <c r="B180" s="118">
        <v>1</v>
      </c>
      <c r="C180" s="10" t="s">
        <v>846</v>
      </c>
      <c r="D180" s="129" t="s">
        <v>279</v>
      </c>
      <c r="E180" s="150"/>
      <c r="F180" s="151"/>
      <c r="G180" s="11" t="s">
        <v>847</v>
      </c>
      <c r="H180" s="14">
        <v>1.93</v>
      </c>
      <c r="I180" s="120">
        <f t="shared" si="4"/>
        <v>1.93</v>
      </c>
      <c r="J180" s="126"/>
    </row>
    <row r="181" spans="1:10" ht="132">
      <c r="A181" s="125"/>
      <c r="B181" s="118">
        <v>1</v>
      </c>
      <c r="C181" s="10" t="s">
        <v>846</v>
      </c>
      <c r="D181" s="129" t="s">
        <v>278</v>
      </c>
      <c r="E181" s="150"/>
      <c r="F181" s="151"/>
      <c r="G181" s="11" t="s">
        <v>847</v>
      </c>
      <c r="H181" s="14">
        <v>1.93</v>
      </c>
      <c r="I181" s="120">
        <f t="shared" si="4"/>
        <v>1.93</v>
      </c>
      <c r="J181" s="126"/>
    </row>
    <row r="182" spans="1:10" ht="132">
      <c r="A182" s="125"/>
      <c r="B182" s="118">
        <v>3</v>
      </c>
      <c r="C182" s="10" t="s">
        <v>848</v>
      </c>
      <c r="D182" s="129"/>
      <c r="E182" s="150"/>
      <c r="F182" s="151"/>
      <c r="G182" s="11" t="s">
        <v>849</v>
      </c>
      <c r="H182" s="14">
        <v>0.59</v>
      </c>
      <c r="I182" s="120">
        <f t="shared" ref="I182:I192" si="5">H182*B182</f>
        <v>1.77</v>
      </c>
      <c r="J182" s="126"/>
    </row>
    <row r="183" spans="1:10" ht="144">
      <c r="A183" s="125"/>
      <c r="B183" s="118">
        <v>2</v>
      </c>
      <c r="C183" s="10" t="s">
        <v>850</v>
      </c>
      <c r="D183" s="129" t="s">
        <v>742</v>
      </c>
      <c r="E183" s="150"/>
      <c r="F183" s="151"/>
      <c r="G183" s="11" t="s">
        <v>851</v>
      </c>
      <c r="H183" s="14">
        <v>5.21</v>
      </c>
      <c r="I183" s="120">
        <f t="shared" si="5"/>
        <v>10.42</v>
      </c>
      <c r="J183" s="126"/>
    </row>
    <row r="184" spans="1:10" ht="156">
      <c r="A184" s="125"/>
      <c r="B184" s="118">
        <v>2</v>
      </c>
      <c r="C184" s="10" t="s">
        <v>852</v>
      </c>
      <c r="D184" s="129" t="s">
        <v>28</v>
      </c>
      <c r="E184" s="150"/>
      <c r="F184" s="151"/>
      <c r="G184" s="11" t="s">
        <v>853</v>
      </c>
      <c r="H184" s="14">
        <v>4.47</v>
      </c>
      <c r="I184" s="120">
        <f t="shared" si="5"/>
        <v>8.94</v>
      </c>
      <c r="J184" s="126"/>
    </row>
    <row r="185" spans="1:10" ht="156">
      <c r="A185" s="125"/>
      <c r="B185" s="118">
        <v>2</v>
      </c>
      <c r="C185" s="10" t="s">
        <v>852</v>
      </c>
      <c r="D185" s="129" t="s">
        <v>30</v>
      </c>
      <c r="E185" s="150"/>
      <c r="F185" s="151"/>
      <c r="G185" s="11" t="s">
        <v>853</v>
      </c>
      <c r="H185" s="14">
        <v>4.47</v>
      </c>
      <c r="I185" s="120">
        <f t="shared" si="5"/>
        <v>8.94</v>
      </c>
      <c r="J185" s="126"/>
    </row>
    <row r="186" spans="1:10" ht="156">
      <c r="A186" s="125"/>
      <c r="B186" s="118">
        <v>1</v>
      </c>
      <c r="C186" s="10" t="s">
        <v>852</v>
      </c>
      <c r="D186" s="129" t="s">
        <v>854</v>
      </c>
      <c r="E186" s="150"/>
      <c r="F186" s="151"/>
      <c r="G186" s="11" t="s">
        <v>853</v>
      </c>
      <c r="H186" s="14">
        <v>4.47</v>
      </c>
      <c r="I186" s="120">
        <f t="shared" si="5"/>
        <v>4.47</v>
      </c>
      <c r="J186" s="126"/>
    </row>
    <row r="187" spans="1:10" ht="108">
      <c r="A187" s="125"/>
      <c r="B187" s="118">
        <v>2</v>
      </c>
      <c r="C187" s="10" t="s">
        <v>855</v>
      </c>
      <c r="D187" s="129"/>
      <c r="E187" s="150"/>
      <c r="F187" s="151"/>
      <c r="G187" s="11" t="s">
        <v>856</v>
      </c>
      <c r="H187" s="14">
        <v>2.4</v>
      </c>
      <c r="I187" s="120">
        <f t="shared" si="5"/>
        <v>4.8</v>
      </c>
      <c r="J187" s="126"/>
    </row>
    <row r="188" spans="1:10" ht="96">
      <c r="A188" s="125"/>
      <c r="B188" s="118">
        <v>2</v>
      </c>
      <c r="C188" s="10" t="s">
        <v>857</v>
      </c>
      <c r="D188" s="129" t="s">
        <v>589</v>
      </c>
      <c r="E188" s="150"/>
      <c r="F188" s="151"/>
      <c r="G188" s="11" t="s">
        <v>858</v>
      </c>
      <c r="H188" s="14">
        <v>1.22</v>
      </c>
      <c r="I188" s="120">
        <f t="shared" si="5"/>
        <v>2.44</v>
      </c>
      <c r="J188" s="126"/>
    </row>
    <row r="189" spans="1:10" ht="96">
      <c r="A189" s="125"/>
      <c r="B189" s="118">
        <v>2</v>
      </c>
      <c r="C189" s="10" t="s">
        <v>857</v>
      </c>
      <c r="D189" s="129" t="s">
        <v>679</v>
      </c>
      <c r="E189" s="150"/>
      <c r="F189" s="151"/>
      <c r="G189" s="11" t="s">
        <v>858</v>
      </c>
      <c r="H189" s="14">
        <v>1.22</v>
      </c>
      <c r="I189" s="120">
        <f t="shared" si="5"/>
        <v>2.44</v>
      </c>
      <c r="J189" s="126"/>
    </row>
    <row r="190" spans="1:10" ht="96">
      <c r="A190" s="125"/>
      <c r="B190" s="118">
        <v>1</v>
      </c>
      <c r="C190" s="10" t="s">
        <v>857</v>
      </c>
      <c r="D190" s="129" t="s">
        <v>728</v>
      </c>
      <c r="E190" s="150"/>
      <c r="F190" s="151"/>
      <c r="G190" s="11" t="s">
        <v>858</v>
      </c>
      <c r="H190" s="14">
        <v>1.22</v>
      </c>
      <c r="I190" s="120">
        <f t="shared" si="5"/>
        <v>1.22</v>
      </c>
      <c r="J190" s="126"/>
    </row>
    <row r="191" spans="1:10" ht="96">
      <c r="A191" s="125"/>
      <c r="B191" s="118">
        <v>1</v>
      </c>
      <c r="C191" s="10" t="s">
        <v>857</v>
      </c>
      <c r="D191" s="129" t="s">
        <v>859</v>
      </c>
      <c r="E191" s="150"/>
      <c r="F191" s="151"/>
      <c r="G191" s="11" t="s">
        <v>858</v>
      </c>
      <c r="H191" s="14">
        <v>1.22</v>
      </c>
      <c r="I191" s="120">
        <f t="shared" si="5"/>
        <v>1.22</v>
      </c>
      <c r="J191" s="126"/>
    </row>
    <row r="192" spans="1:10" ht="336">
      <c r="A192" s="125"/>
      <c r="B192" s="119">
        <v>1</v>
      </c>
      <c r="C192" s="12" t="s">
        <v>860</v>
      </c>
      <c r="D192" s="130" t="s">
        <v>861</v>
      </c>
      <c r="E192" s="153"/>
      <c r="F192" s="154"/>
      <c r="G192" s="13" t="s">
        <v>914</v>
      </c>
      <c r="H192" s="15">
        <v>25.2</v>
      </c>
      <c r="I192" s="121">
        <f t="shared" si="5"/>
        <v>25.2</v>
      </c>
      <c r="J192" s="126"/>
    </row>
  </sheetData>
  <mergeCells count="17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56:F156"/>
    <mergeCell ref="E157:F157"/>
    <mergeCell ref="E158:F158"/>
    <mergeCell ref="E159:F159"/>
    <mergeCell ref="E160:F160"/>
    <mergeCell ref="E151:F151"/>
    <mergeCell ref="E152:F152"/>
    <mergeCell ref="E153:F153"/>
    <mergeCell ref="E154:F154"/>
    <mergeCell ref="E155:F155"/>
    <mergeCell ref="E166:F166"/>
    <mergeCell ref="E167:F167"/>
    <mergeCell ref="E168:F168"/>
    <mergeCell ref="E169:F169"/>
    <mergeCell ref="E170:F170"/>
    <mergeCell ref="E161:F161"/>
    <mergeCell ref="E162:F162"/>
    <mergeCell ref="E163:F163"/>
    <mergeCell ref="E164:F164"/>
    <mergeCell ref="E165:F165"/>
    <mergeCell ref="E176:F176"/>
    <mergeCell ref="E177:F177"/>
    <mergeCell ref="E178:F178"/>
    <mergeCell ref="E179:F179"/>
    <mergeCell ref="E180:F180"/>
    <mergeCell ref="E171:F171"/>
    <mergeCell ref="E172:F172"/>
    <mergeCell ref="E173:F173"/>
    <mergeCell ref="E174:F174"/>
    <mergeCell ref="E175:F175"/>
    <mergeCell ref="E191:F191"/>
    <mergeCell ref="E192:F192"/>
    <mergeCell ref="E186:F186"/>
    <mergeCell ref="E187:F187"/>
    <mergeCell ref="E188:F188"/>
    <mergeCell ref="E189:F189"/>
    <mergeCell ref="E190:F190"/>
    <mergeCell ref="E181:F181"/>
    <mergeCell ref="E182:F182"/>
    <mergeCell ref="E183:F183"/>
    <mergeCell ref="E184:F184"/>
    <mergeCell ref="E185:F18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788.74999999999989</v>
      </c>
      <c r="O2" t="s">
        <v>188</v>
      </c>
    </row>
    <row r="3" spans="1:15" ht="12.75" customHeight="1">
      <c r="A3" s="125"/>
      <c r="B3" s="132" t="s">
        <v>140</v>
      </c>
      <c r="C3" s="131"/>
      <c r="D3" s="131"/>
      <c r="E3" s="131"/>
      <c r="F3" s="131"/>
      <c r="G3" s="131"/>
      <c r="H3" s="131"/>
      <c r="I3" s="131"/>
      <c r="J3" s="131"/>
      <c r="K3" s="131"/>
      <c r="L3" s="126"/>
      <c r="N3">
        <v>788.74999999999989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5">
        <f>IF(Invoice!J10&lt;&gt;"",Invoice!J10,"")</f>
        <v>51463</v>
      </c>
      <c r="L10" s="126"/>
    </row>
    <row r="11" spans="1:15" ht="12.75" customHeight="1">
      <c r="A11" s="125"/>
      <c r="B11" s="125" t="s">
        <v>718</v>
      </c>
      <c r="C11" s="131"/>
      <c r="D11" s="131"/>
      <c r="E11" s="131"/>
      <c r="F11" s="126"/>
      <c r="G11" s="127"/>
      <c r="H11" s="127" t="s">
        <v>718</v>
      </c>
      <c r="I11" s="131"/>
      <c r="J11" s="131"/>
      <c r="K11" s="156"/>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7">
        <f>Invoice!J14</f>
        <v>45188</v>
      </c>
      <c r="L14" s="126"/>
    </row>
    <row r="15" spans="1:15" ht="15" customHeight="1">
      <c r="A15" s="125"/>
      <c r="B15" s="144" t="s">
        <v>916</v>
      </c>
      <c r="C15" s="7"/>
      <c r="D15" s="7"/>
      <c r="E15" s="7"/>
      <c r="F15" s="8"/>
      <c r="G15" s="127"/>
      <c r="H15" s="145" t="s">
        <v>916</v>
      </c>
      <c r="I15" s="131"/>
      <c r="J15" s="131"/>
      <c r="K15" s="158"/>
      <c r="L15" s="126"/>
    </row>
    <row r="16" spans="1:15" ht="15" customHeight="1">
      <c r="A16" s="125"/>
      <c r="B16" s="131"/>
      <c r="C16" s="131"/>
      <c r="D16" s="131"/>
      <c r="E16" s="131"/>
      <c r="F16" s="131"/>
      <c r="G16" s="131"/>
      <c r="H16" s="131"/>
      <c r="I16" s="134" t="s">
        <v>147</v>
      </c>
      <c r="J16" s="134" t="s">
        <v>147</v>
      </c>
      <c r="K16" s="140">
        <v>40028</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9" t="s">
        <v>207</v>
      </c>
      <c r="G20" s="160"/>
      <c r="H20" s="111" t="s">
        <v>174</v>
      </c>
      <c r="I20" s="111" t="s">
        <v>208</v>
      </c>
      <c r="J20" s="111" t="s">
        <v>208</v>
      </c>
      <c r="K20" s="111" t="s">
        <v>26</v>
      </c>
      <c r="L20" s="126"/>
    </row>
    <row r="21" spans="1:12" ht="38.25">
      <c r="A21" s="125"/>
      <c r="B21" s="116"/>
      <c r="C21" s="116"/>
      <c r="D21" s="116"/>
      <c r="E21" s="117"/>
      <c r="F21" s="161"/>
      <c r="G21" s="162"/>
      <c r="H21" s="143" t="s">
        <v>978</v>
      </c>
      <c r="I21" s="116"/>
      <c r="J21" s="116"/>
      <c r="K21" s="116"/>
      <c r="L21" s="126"/>
    </row>
    <row r="22" spans="1:12" ht="36" customHeight="1">
      <c r="A22" s="125"/>
      <c r="B22" s="118">
        <f>'Tax Invoice'!D18</f>
        <v>1</v>
      </c>
      <c r="C22" s="10" t="s">
        <v>724</v>
      </c>
      <c r="D22" s="10" t="s">
        <v>724</v>
      </c>
      <c r="E22" s="129" t="s">
        <v>705</v>
      </c>
      <c r="F22" s="150"/>
      <c r="G22" s="151"/>
      <c r="H22" s="11" t="s">
        <v>924</v>
      </c>
      <c r="I22" s="14">
        <f t="shared" ref="I22:I53" si="0">J22*$N$1</f>
        <v>24</v>
      </c>
      <c r="J22" s="14">
        <v>24</v>
      </c>
      <c r="K22" s="120">
        <f t="shared" ref="K22:K53" si="1">I22*B22</f>
        <v>24</v>
      </c>
      <c r="L22" s="126"/>
    </row>
    <row r="23" spans="1:12" ht="24" customHeight="1">
      <c r="A23" s="125"/>
      <c r="B23" s="118">
        <f>'Tax Invoice'!D19</f>
        <v>40</v>
      </c>
      <c r="C23" s="10" t="s">
        <v>726</v>
      </c>
      <c r="D23" s="10" t="s">
        <v>726</v>
      </c>
      <c r="E23" s="129" t="s">
        <v>589</v>
      </c>
      <c r="F23" s="150"/>
      <c r="G23" s="151"/>
      <c r="H23" s="11" t="s">
        <v>909</v>
      </c>
      <c r="I23" s="14">
        <f t="shared" si="0"/>
        <v>0.17</v>
      </c>
      <c r="J23" s="14">
        <v>0.17</v>
      </c>
      <c r="K23" s="120">
        <f t="shared" si="1"/>
        <v>6.8000000000000007</v>
      </c>
      <c r="L23" s="126"/>
    </row>
    <row r="24" spans="1:12" ht="24" customHeight="1">
      <c r="A24" s="125"/>
      <c r="B24" s="118">
        <f>'Tax Invoice'!D20</f>
        <v>30</v>
      </c>
      <c r="C24" s="10" t="s">
        <v>727</v>
      </c>
      <c r="D24" s="10" t="s">
        <v>727</v>
      </c>
      <c r="E24" s="129" t="s">
        <v>589</v>
      </c>
      <c r="F24" s="150"/>
      <c r="G24" s="151"/>
      <c r="H24" s="11" t="s">
        <v>910</v>
      </c>
      <c r="I24" s="14">
        <f t="shared" si="0"/>
        <v>0.17</v>
      </c>
      <c r="J24" s="14">
        <v>0.17</v>
      </c>
      <c r="K24" s="120">
        <f t="shared" si="1"/>
        <v>5.1000000000000005</v>
      </c>
      <c r="L24" s="126"/>
    </row>
    <row r="25" spans="1:12" ht="24" customHeight="1">
      <c r="A25" s="125"/>
      <c r="B25" s="118">
        <f>'Tax Invoice'!D21</f>
        <v>10</v>
      </c>
      <c r="C25" s="10" t="s">
        <v>727</v>
      </c>
      <c r="D25" s="10" t="s">
        <v>727</v>
      </c>
      <c r="E25" s="129" t="s">
        <v>728</v>
      </c>
      <c r="F25" s="150"/>
      <c r="G25" s="151"/>
      <c r="H25" s="11" t="s">
        <v>910</v>
      </c>
      <c r="I25" s="14">
        <f t="shared" si="0"/>
        <v>0.17</v>
      </c>
      <c r="J25" s="14">
        <v>0.17</v>
      </c>
      <c r="K25" s="120">
        <f t="shared" si="1"/>
        <v>1.7000000000000002</v>
      </c>
      <c r="L25" s="126"/>
    </row>
    <row r="26" spans="1:12" ht="12.75" customHeight="1">
      <c r="A26" s="125"/>
      <c r="B26" s="118">
        <f>'Tax Invoice'!D22</f>
        <v>6</v>
      </c>
      <c r="C26" s="10" t="s">
        <v>729</v>
      </c>
      <c r="D26" s="10" t="s">
        <v>862</v>
      </c>
      <c r="E26" s="129" t="s">
        <v>28</v>
      </c>
      <c r="F26" s="150"/>
      <c r="G26" s="151"/>
      <c r="H26" s="11" t="s">
        <v>925</v>
      </c>
      <c r="I26" s="14">
        <f t="shared" si="0"/>
        <v>0.6</v>
      </c>
      <c r="J26" s="14">
        <v>0.6</v>
      </c>
      <c r="K26" s="120">
        <f t="shared" si="1"/>
        <v>3.5999999999999996</v>
      </c>
      <c r="L26" s="126"/>
    </row>
    <row r="27" spans="1:12" ht="12.75" customHeight="1">
      <c r="A27" s="125"/>
      <c r="B27" s="118">
        <f>'Tax Invoice'!D23</f>
        <v>4</v>
      </c>
      <c r="C27" s="10" t="s">
        <v>729</v>
      </c>
      <c r="D27" s="10" t="s">
        <v>863</v>
      </c>
      <c r="E27" s="129" t="s">
        <v>30</v>
      </c>
      <c r="F27" s="150"/>
      <c r="G27" s="151"/>
      <c r="H27" s="11" t="s">
        <v>925</v>
      </c>
      <c r="I27" s="14">
        <f t="shared" si="0"/>
        <v>0.62</v>
      </c>
      <c r="J27" s="14">
        <v>0.62</v>
      </c>
      <c r="K27" s="120">
        <f t="shared" si="1"/>
        <v>2.48</v>
      </c>
      <c r="L27" s="126"/>
    </row>
    <row r="28" spans="1:12" ht="12.75" customHeight="1">
      <c r="A28" s="125"/>
      <c r="B28" s="118">
        <f>'Tax Invoice'!D24</f>
        <v>4</v>
      </c>
      <c r="C28" s="10" t="s">
        <v>731</v>
      </c>
      <c r="D28" s="10" t="s">
        <v>864</v>
      </c>
      <c r="E28" s="129" t="s">
        <v>300</v>
      </c>
      <c r="F28" s="150"/>
      <c r="G28" s="151"/>
      <c r="H28" s="11" t="s">
        <v>926</v>
      </c>
      <c r="I28" s="14">
        <f t="shared" si="0"/>
        <v>0.63</v>
      </c>
      <c r="J28" s="14">
        <v>0.63</v>
      </c>
      <c r="K28" s="120">
        <f t="shared" si="1"/>
        <v>2.52</v>
      </c>
      <c r="L28" s="126"/>
    </row>
    <row r="29" spans="1:12" ht="24" customHeight="1">
      <c r="A29" s="125"/>
      <c r="B29" s="118">
        <f>'Tax Invoice'!D25</f>
        <v>10</v>
      </c>
      <c r="C29" s="10" t="s">
        <v>733</v>
      </c>
      <c r="D29" s="10" t="s">
        <v>865</v>
      </c>
      <c r="E29" s="129" t="s">
        <v>245</v>
      </c>
      <c r="F29" s="150" t="s">
        <v>31</v>
      </c>
      <c r="G29" s="151"/>
      <c r="H29" s="11" t="s">
        <v>947</v>
      </c>
      <c r="I29" s="14">
        <f t="shared" si="0"/>
        <v>0.62</v>
      </c>
      <c r="J29" s="14">
        <v>0.62</v>
      </c>
      <c r="K29" s="120">
        <f t="shared" si="1"/>
        <v>6.2</v>
      </c>
      <c r="L29" s="126"/>
    </row>
    <row r="30" spans="1:12" ht="24" customHeight="1">
      <c r="A30" s="125"/>
      <c r="B30" s="118">
        <f>'Tax Invoice'!D26</f>
        <v>2</v>
      </c>
      <c r="C30" s="10" t="s">
        <v>733</v>
      </c>
      <c r="D30" s="10" t="s">
        <v>865</v>
      </c>
      <c r="E30" s="129" t="s">
        <v>354</v>
      </c>
      <c r="F30" s="150" t="s">
        <v>31</v>
      </c>
      <c r="G30" s="151"/>
      <c r="H30" s="11" t="s">
        <v>947</v>
      </c>
      <c r="I30" s="14">
        <f t="shared" si="0"/>
        <v>0.62</v>
      </c>
      <c r="J30" s="14">
        <v>0.62</v>
      </c>
      <c r="K30" s="120">
        <f t="shared" si="1"/>
        <v>1.24</v>
      </c>
      <c r="L30" s="126"/>
    </row>
    <row r="31" spans="1:12" ht="24" customHeight="1">
      <c r="A31" s="125"/>
      <c r="B31" s="118">
        <f>'Tax Invoice'!D27</f>
        <v>2</v>
      </c>
      <c r="C31" s="10" t="s">
        <v>733</v>
      </c>
      <c r="D31" s="10" t="s">
        <v>865</v>
      </c>
      <c r="E31" s="129" t="s">
        <v>534</v>
      </c>
      <c r="F31" s="150" t="s">
        <v>31</v>
      </c>
      <c r="G31" s="151"/>
      <c r="H31" s="11" t="s">
        <v>947</v>
      </c>
      <c r="I31" s="14">
        <f t="shared" si="0"/>
        <v>0.62</v>
      </c>
      <c r="J31" s="14">
        <v>0.62</v>
      </c>
      <c r="K31" s="120">
        <f t="shared" si="1"/>
        <v>1.24</v>
      </c>
      <c r="L31" s="126"/>
    </row>
    <row r="32" spans="1:12" ht="24" customHeight="1">
      <c r="A32" s="125"/>
      <c r="B32" s="118">
        <f>'Tax Invoice'!D28</f>
        <v>2</v>
      </c>
      <c r="C32" s="10" t="s">
        <v>733</v>
      </c>
      <c r="D32" s="10" t="s">
        <v>865</v>
      </c>
      <c r="E32" s="129" t="s">
        <v>735</v>
      </c>
      <c r="F32" s="150" t="s">
        <v>31</v>
      </c>
      <c r="G32" s="151"/>
      <c r="H32" s="11" t="s">
        <v>947</v>
      </c>
      <c r="I32" s="14">
        <f t="shared" si="0"/>
        <v>0.62</v>
      </c>
      <c r="J32" s="14">
        <v>0.62</v>
      </c>
      <c r="K32" s="120">
        <f t="shared" si="1"/>
        <v>1.24</v>
      </c>
      <c r="L32" s="126"/>
    </row>
    <row r="33" spans="1:12" ht="12.75" customHeight="1">
      <c r="A33" s="125"/>
      <c r="B33" s="118">
        <f>'Tax Invoice'!D29</f>
        <v>25</v>
      </c>
      <c r="C33" s="10" t="s">
        <v>48</v>
      </c>
      <c r="D33" s="10" t="s">
        <v>48</v>
      </c>
      <c r="E33" s="129" t="s">
        <v>34</v>
      </c>
      <c r="F33" s="150"/>
      <c r="G33" s="151"/>
      <c r="H33" s="11" t="s">
        <v>951</v>
      </c>
      <c r="I33" s="14">
        <f t="shared" si="0"/>
        <v>0.19</v>
      </c>
      <c r="J33" s="14">
        <v>0.19</v>
      </c>
      <c r="K33" s="120">
        <f t="shared" si="1"/>
        <v>4.75</v>
      </c>
      <c r="L33" s="126"/>
    </row>
    <row r="34" spans="1:12" ht="24" customHeight="1">
      <c r="A34" s="125"/>
      <c r="B34" s="118">
        <f>'Tax Invoice'!D30</f>
        <v>4</v>
      </c>
      <c r="C34" s="10" t="s">
        <v>668</v>
      </c>
      <c r="D34" s="10" t="s">
        <v>668</v>
      </c>
      <c r="E34" s="129" t="s">
        <v>30</v>
      </c>
      <c r="F34" s="150" t="s">
        <v>112</v>
      </c>
      <c r="G34" s="151"/>
      <c r="H34" s="11" t="s">
        <v>950</v>
      </c>
      <c r="I34" s="14">
        <f t="shared" si="0"/>
        <v>0.85</v>
      </c>
      <c r="J34" s="14">
        <v>0.85</v>
      </c>
      <c r="K34" s="120">
        <f t="shared" si="1"/>
        <v>3.4</v>
      </c>
      <c r="L34" s="126"/>
    </row>
    <row r="35" spans="1:12" ht="24" customHeight="1">
      <c r="A35" s="125"/>
      <c r="B35" s="118">
        <f>'Tax Invoice'!D31</f>
        <v>1</v>
      </c>
      <c r="C35" s="10" t="s">
        <v>668</v>
      </c>
      <c r="D35" s="10" t="s">
        <v>668</v>
      </c>
      <c r="E35" s="129" t="s">
        <v>30</v>
      </c>
      <c r="F35" s="150" t="s">
        <v>269</v>
      </c>
      <c r="G35" s="151"/>
      <c r="H35" s="11" t="s">
        <v>950</v>
      </c>
      <c r="I35" s="14">
        <f t="shared" si="0"/>
        <v>0.85</v>
      </c>
      <c r="J35" s="14">
        <v>0.85</v>
      </c>
      <c r="K35" s="120">
        <f t="shared" si="1"/>
        <v>0.85</v>
      </c>
      <c r="L35" s="126"/>
    </row>
    <row r="36" spans="1:12" ht="24" customHeight="1">
      <c r="A36" s="125"/>
      <c r="B36" s="118">
        <f>'Tax Invoice'!D32</f>
        <v>1</v>
      </c>
      <c r="C36" s="10" t="s">
        <v>668</v>
      </c>
      <c r="D36" s="10" t="s">
        <v>668</v>
      </c>
      <c r="E36" s="129" t="s">
        <v>30</v>
      </c>
      <c r="F36" s="150" t="s">
        <v>220</v>
      </c>
      <c r="G36" s="151"/>
      <c r="H36" s="11" t="s">
        <v>950</v>
      </c>
      <c r="I36" s="14">
        <f t="shared" si="0"/>
        <v>0.85</v>
      </c>
      <c r="J36" s="14">
        <v>0.85</v>
      </c>
      <c r="K36" s="120">
        <f t="shared" si="1"/>
        <v>0.85</v>
      </c>
      <c r="L36" s="126"/>
    </row>
    <row r="37" spans="1:12" ht="24" customHeight="1">
      <c r="A37" s="125"/>
      <c r="B37" s="118">
        <f>'Tax Invoice'!D33</f>
        <v>1</v>
      </c>
      <c r="C37" s="10" t="s">
        <v>668</v>
      </c>
      <c r="D37" s="10" t="s">
        <v>668</v>
      </c>
      <c r="E37" s="129" t="s">
        <v>30</v>
      </c>
      <c r="F37" s="150" t="s">
        <v>271</v>
      </c>
      <c r="G37" s="151"/>
      <c r="H37" s="11" t="s">
        <v>950</v>
      </c>
      <c r="I37" s="14">
        <f t="shared" si="0"/>
        <v>0.85</v>
      </c>
      <c r="J37" s="14">
        <v>0.85</v>
      </c>
      <c r="K37" s="120">
        <f t="shared" si="1"/>
        <v>0.85</v>
      </c>
      <c r="L37" s="126"/>
    </row>
    <row r="38" spans="1:12" ht="24" customHeight="1">
      <c r="A38" s="125"/>
      <c r="B38" s="118">
        <f>'Tax Invoice'!D34</f>
        <v>5</v>
      </c>
      <c r="C38" s="10" t="s">
        <v>668</v>
      </c>
      <c r="D38" s="10" t="s">
        <v>668</v>
      </c>
      <c r="E38" s="129" t="s">
        <v>31</v>
      </c>
      <c r="F38" s="150" t="s">
        <v>112</v>
      </c>
      <c r="G38" s="151"/>
      <c r="H38" s="11" t="s">
        <v>950</v>
      </c>
      <c r="I38" s="14">
        <f t="shared" si="0"/>
        <v>0.85</v>
      </c>
      <c r="J38" s="14">
        <v>0.85</v>
      </c>
      <c r="K38" s="120">
        <f t="shared" si="1"/>
        <v>4.25</v>
      </c>
      <c r="L38" s="126"/>
    </row>
    <row r="39" spans="1:12" ht="24" customHeight="1">
      <c r="A39" s="125"/>
      <c r="B39" s="118">
        <f>'Tax Invoice'!D35</f>
        <v>2</v>
      </c>
      <c r="C39" s="10" t="s">
        <v>668</v>
      </c>
      <c r="D39" s="10" t="s">
        <v>668</v>
      </c>
      <c r="E39" s="129" t="s">
        <v>31</v>
      </c>
      <c r="F39" s="150" t="s">
        <v>219</v>
      </c>
      <c r="G39" s="151"/>
      <c r="H39" s="11" t="s">
        <v>950</v>
      </c>
      <c r="I39" s="14">
        <f t="shared" si="0"/>
        <v>0.85</v>
      </c>
      <c r="J39" s="14">
        <v>0.85</v>
      </c>
      <c r="K39" s="120">
        <f t="shared" si="1"/>
        <v>1.7</v>
      </c>
      <c r="L39" s="126"/>
    </row>
    <row r="40" spans="1:12" ht="24" customHeight="1">
      <c r="A40" s="125"/>
      <c r="B40" s="118">
        <f>'Tax Invoice'!D36</f>
        <v>2</v>
      </c>
      <c r="C40" s="10" t="s">
        <v>668</v>
      </c>
      <c r="D40" s="10" t="s">
        <v>668</v>
      </c>
      <c r="E40" s="129" t="s">
        <v>31</v>
      </c>
      <c r="F40" s="150" t="s">
        <v>269</v>
      </c>
      <c r="G40" s="151"/>
      <c r="H40" s="11" t="s">
        <v>950</v>
      </c>
      <c r="I40" s="14">
        <f t="shared" si="0"/>
        <v>0.85</v>
      </c>
      <c r="J40" s="14">
        <v>0.85</v>
      </c>
      <c r="K40" s="120">
        <f t="shared" si="1"/>
        <v>1.7</v>
      </c>
      <c r="L40" s="126"/>
    </row>
    <row r="41" spans="1:12" ht="24" customHeight="1">
      <c r="A41" s="125"/>
      <c r="B41" s="118">
        <f>'Tax Invoice'!D37</f>
        <v>2</v>
      </c>
      <c r="C41" s="10" t="s">
        <v>668</v>
      </c>
      <c r="D41" s="10" t="s">
        <v>668</v>
      </c>
      <c r="E41" s="129" t="s">
        <v>31</v>
      </c>
      <c r="F41" s="150" t="s">
        <v>271</v>
      </c>
      <c r="G41" s="151"/>
      <c r="H41" s="11" t="s">
        <v>950</v>
      </c>
      <c r="I41" s="14">
        <f t="shared" si="0"/>
        <v>0.85</v>
      </c>
      <c r="J41" s="14">
        <v>0.85</v>
      </c>
      <c r="K41" s="120">
        <f t="shared" si="1"/>
        <v>1.7</v>
      </c>
      <c r="L41" s="126"/>
    </row>
    <row r="42" spans="1:12" ht="24" customHeight="1">
      <c r="A42" s="125"/>
      <c r="B42" s="118">
        <f>'Tax Invoice'!D38</f>
        <v>2</v>
      </c>
      <c r="C42" s="10" t="s">
        <v>668</v>
      </c>
      <c r="D42" s="10" t="s">
        <v>668</v>
      </c>
      <c r="E42" s="129" t="s">
        <v>31</v>
      </c>
      <c r="F42" s="150" t="s">
        <v>272</v>
      </c>
      <c r="G42" s="151"/>
      <c r="H42" s="11" t="s">
        <v>950</v>
      </c>
      <c r="I42" s="14">
        <f t="shared" si="0"/>
        <v>0.85</v>
      </c>
      <c r="J42" s="14">
        <v>0.85</v>
      </c>
      <c r="K42" s="120">
        <f t="shared" si="1"/>
        <v>1.7</v>
      </c>
      <c r="L42" s="126"/>
    </row>
    <row r="43" spans="1:12" ht="24">
      <c r="A43" s="125"/>
      <c r="B43" s="118">
        <f>'Tax Invoice'!D39</f>
        <v>3</v>
      </c>
      <c r="C43" s="10" t="s">
        <v>738</v>
      </c>
      <c r="D43" s="10" t="s">
        <v>738</v>
      </c>
      <c r="E43" s="129" t="s">
        <v>30</v>
      </c>
      <c r="F43" s="150" t="s">
        <v>245</v>
      </c>
      <c r="G43" s="151"/>
      <c r="H43" s="11" t="s">
        <v>952</v>
      </c>
      <c r="I43" s="14">
        <f t="shared" si="0"/>
        <v>1.82</v>
      </c>
      <c r="J43" s="14">
        <v>1.82</v>
      </c>
      <c r="K43" s="120">
        <f t="shared" si="1"/>
        <v>5.46</v>
      </c>
      <c r="L43" s="126"/>
    </row>
    <row r="44" spans="1:12" ht="24">
      <c r="A44" s="125"/>
      <c r="B44" s="118">
        <f>'Tax Invoice'!D40</f>
        <v>1</v>
      </c>
      <c r="C44" s="10" t="s">
        <v>738</v>
      </c>
      <c r="D44" s="10" t="s">
        <v>738</v>
      </c>
      <c r="E44" s="129" t="s">
        <v>30</v>
      </c>
      <c r="F44" s="150" t="s">
        <v>354</v>
      </c>
      <c r="G44" s="151"/>
      <c r="H44" s="11" t="s">
        <v>952</v>
      </c>
      <c r="I44" s="14">
        <f t="shared" si="0"/>
        <v>1.82</v>
      </c>
      <c r="J44" s="14">
        <v>1.82</v>
      </c>
      <c r="K44" s="120">
        <f t="shared" si="1"/>
        <v>1.82</v>
      </c>
      <c r="L44" s="126"/>
    </row>
    <row r="45" spans="1:12" ht="24">
      <c r="A45" s="125"/>
      <c r="B45" s="118">
        <f>'Tax Invoice'!D41</f>
        <v>1</v>
      </c>
      <c r="C45" s="10" t="s">
        <v>738</v>
      </c>
      <c r="D45" s="10" t="s">
        <v>738</v>
      </c>
      <c r="E45" s="129" t="s">
        <v>30</v>
      </c>
      <c r="F45" s="150" t="s">
        <v>534</v>
      </c>
      <c r="G45" s="151"/>
      <c r="H45" s="11" t="s">
        <v>952</v>
      </c>
      <c r="I45" s="14">
        <f t="shared" si="0"/>
        <v>1.82</v>
      </c>
      <c r="J45" s="14">
        <v>1.82</v>
      </c>
      <c r="K45" s="120">
        <f t="shared" si="1"/>
        <v>1.82</v>
      </c>
      <c r="L45" s="126"/>
    </row>
    <row r="46" spans="1:12" ht="24">
      <c r="A46" s="125"/>
      <c r="B46" s="118">
        <f>'Tax Invoice'!D42</f>
        <v>1</v>
      </c>
      <c r="C46" s="10" t="s">
        <v>738</v>
      </c>
      <c r="D46" s="10" t="s">
        <v>738</v>
      </c>
      <c r="E46" s="129" t="s">
        <v>30</v>
      </c>
      <c r="F46" s="150" t="s">
        <v>740</v>
      </c>
      <c r="G46" s="151"/>
      <c r="H46" s="11" t="s">
        <v>952</v>
      </c>
      <c r="I46" s="14">
        <f t="shared" si="0"/>
        <v>1.82</v>
      </c>
      <c r="J46" s="14">
        <v>1.82</v>
      </c>
      <c r="K46" s="120">
        <f t="shared" si="1"/>
        <v>1.82</v>
      </c>
      <c r="L46" s="126"/>
    </row>
    <row r="47" spans="1:12" ht="24">
      <c r="A47" s="125"/>
      <c r="B47" s="118">
        <f>'Tax Invoice'!D43</f>
        <v>6</v>
      </c>
      <c r="C47" s="10" t="s">
        <v>738</v>
      </c>
      <c r="D47" s="10" t="s">
        <v>738</v>
      </c>
      <c r="E47" s="129" t="s">
        <v>31</v>
      </c>
      <c r="F47" s="150" t="s">
        <v>245</v>
      </c>
      <c r="G47" s="151"/>
      <c r="H47" s="11" t="s">
        <v>952</v>
      </c>
      <c r="I47" s="14">
        <f t="shared" si="0"/>
        <v>1.82</v>
      </c>
      <c r="J47" s="14">
        <v>1.82</v>
      </c>
      <c r="K47" s="120">
        <f t="shared" si="1"/>
        <v>10.92</v>
      </c>
      <c r="L47" s="126"/>
    </row>
    <row r="48" spans="1:12" ht="24">
      <c r="A48" s="125"/>
      <c r="B48" s="118">
        <f>'Tax Invoice'!D44</f>
        <v>2</v>
      </c>
      <c r="C48" s="10" t="s">
        <v>738</v>
      </c>
      <c r="D48" s="10" t="s">
        <v>738</v>
      </c>
      <c r="E48" s="129" t="s">
        <v>31</v>
      </c>
      <c r="F48" s="150" t="s">
        <v>354</v>
      </c>
      <c r="G48" s="151"/>
      <c r="H48" s="11" t="s">
        <v>952</v>
      </c>
      <c r="I48" s="14">
        <f t="shared" si="0"/>
        <v>1.82</v>
      </c>
      <c r="J48" s="14">
        <v>1.82</v>
      </c>
      <c r="K48" s="120">
        <f t="shared" si="1"/>
        <v>3.64</v>
      </c>
      <c r="L48" s="126"/>
    </row>
    <row r="49" spans="1:12" ht="24">
      <c r="A49" s="125"/>
      <c r="B49" s="118">
        <f>'Tax Invoice'!D45</f>
        <v>2</v>
      </c>
      <c r="C49" s="10" t="s">
        <v>738</v>
      </c>
      <c r="D49" s="10" t="s">
        <v>738</v>
      </c>
      <c r="E49" s="129" t="s">
        <v>31</v>
      </c>
      <c r="F49" s="150" t="s">
        <v>534</v>
      </c>
      <c r="G49" s="151"/>
      <c r="H49" s="11" t="s">
        <v>952</v>
      </c>
      <c r="I49" s="14">
        <f t="shared" si="0"/>
        <v>1.82</v>
      </c>
      <c r="J49" s="14">
        <v>1.82</v>
      </c>
      <c r="K49" s="120">
        <f t="shared" si="1"/>
        <v>3.64</v>
      </c>
      <c r="L49" s="126"/>
    </row>
    <row r="50" spans="1:12" ht="24">
      <c r="A50" s="125"/>
      <c r="B50" s="118">
        <f>'Tax Invoice'!D46</f>
        <v>2</v>
      </c>
      <c r="C50" s="10" t="s">
        <v>738</v>
      </c>
      <c r="D50" s="10" t="s">
        <v>738</v>
      </c>
      <c r="E50" s="129" t="s">
        <v>31</v>
      </c>
      <c r="F50" s="150" t="s">
        <v>740</v>
      </c>
      <c r="G50" s="151"/>
      <c r="H50" s="11" t="s">
        <v>952</v>
      </c>
      <c r="I50" s="14">
        <f t="shared" si="0"/>
        <v>1.82</v>
      </c>
      <c r="J50" s="14">
        <v>1.82</v>
      </c>
      <c r="K50" s="120">
        <f t="shared" si="1"/>
        <v>3.64</v>
      </c>
      <c r="L50" s="126"/>
    </row>
    <row r="51" spans="1:12" ht="24">
      <c r="A51" s="125"/>
      <c r="B51" s="118">
        <f>'Tax Invoice'!D47</f>
        <v>2</v>
      </c>
      <c r="C51" s="10" t="s">
        <v>738</v>
      </c>
      <c r="D51" s="10" t="s">
        <v>738</v>
      </c>
      <c r="E51" s="129" t="s">
        <v>32</v>
      </c>
      <c r="F51" s="150" t="s">
        <v>245</v>
      </c>
      <c r="G51" s="151"/>
      <c r="H51" s="11" t="s">
        <v>952</v>
      </c>
      <c r="I51" s="14">
        <f t="shared" si="0"/>
        <v>1.82</v>
      </c>
      <c r="J51" s="14">
        <v>1.82</v>
      </c>
      <c r="K51" s="120">
        <f t="shared" si="1"/>
        <v>3.64</v>
      </c>
      <c r="L51" s="126"/>
    </row>
    <row r="52" spans="1:12" ht="24">
      <c r="A52" s="125"/>
      <c r="B52" s="118">
        <f>'Tax Invoice'!D48</f>
        <v>1</v>
      </c>
      <c r="C52" s="10" t="s">
        <v>738</v>
      </c>
      <c r="D52" s="10" t="s">
        <v>738</v>
      </c>
      <c r="E52" s="129" t="s">
        <v>32</v>
      </c>
      <c r="F52" s="150" t="s">
        <v>354</v>
      </c>
      <c r="G52" s="151"/>
      <c r="H52" s="11" t="s">
        <v>952</v>
      </c>
      <c r="I52" s="14">
        <f t="shared" si="0"/>
        <v>1.82</v>
      </c>
      <c r="J52" s="14">
        <v>1.82</v>
      </c>
      <c r="K52" s="120">
        <f t="shared" si="1"/>
        <v>1.82</v>
      </c>
      <c r="L52" s="126"/>
    </row>
    <row r="53" spans="1:12" ht="24">
      <c r="A53" s="125"/>
      <c r="B53" s="118">
        <f>'Tax Invoice'!D49</f>
        <v>1</v>
      </c>
      <c r="C53" s="10" t="s">
        <v>738</v>
      </c>
      <c r="D53" s="10" t="s">
        <v>738</v>
      </c>
      <c r="E53" s="129" t="s">
        <v>32</v>
      </c>
      <c r="F53" s="150" t="s">
        <v>740</v>
      </c>
      <c r="G53" s="151"/>
      <c r="H53" s="11" t="s">
        <v>952</v>
      </c>
      <c r="I53" s="14">
        <f t="shared" si="0"/>
        <v>1.82</v>
      </c>
      <c r="J53" s="14">
        <v>1.82</v>
      </c>
      <c r="K53" s="120">
        <f t="shared" si="1"/>
        <v>1.82</v>
      </c>
      <c r="L53" s="126"/>
    </row>
    <row r="54" spans="1:12" ht="24">
      <c r="A54" s="125"/>
      <c r="B54" s="118">
        <f>'Tax Invoice'!D50</f>
        <v>8</v>
      </c>
      <c r="C54" s="10" t="s">
        <v>741</v>
      </c>
      <c r="D54" s="10" t="s">
        <v>741</v>
      </c>
      <c r="E54" s="129" t="s">
        <v>970</v>
      </c>
      <c r="F54" s="150"/>
      <c r="G54" s="151"/>
      <c r="H54" s="11" t="s">
        <v>957</v>
      </c>
      <c r="I54" s="14">
        <f t="shared" ref="I54:I85" si="2">J54*$N$1</f>
        <v>1.27</v>
      </c>
      <c r="J54" s="14">
        <v>1.27</v>
      </c>
      <c r="K54" s="120">
        <f t="shared" ref="K54:K85" si="3">I54*B54</f>
        <v>10.16</v>
      </c>
      <c r="L54" s="126"/>
    </row>
    <row r="55" spans="1:12" ht="24">
      <c r="A55" s="125"/>
      <c r="B55" s="118">
        <f>'Tax Invoice'!D51</f>
        <v>2</v>
      </c>
      <c r="C55" s="10" t="s">
        <v>741</v>
      </c>
      <c r="D55" s="10" t="s">
        <v>741</v>
      </c>
      <c r="E55" s="129" t="s">
        <v>971</v>
      </c>
      <c r="F55" s="150"/>
      <c r="G55" s="151"/>
      <c r="H55" s="11" t="s">
        <v>957</v>
      </c>
      <c r="I55" s="14">
        <f t="shared" si="2"/>
        <v>1.27</v>
      </c>
      <c r="J55" s="14">
        <v>1.27</v>
      </c>
      <c r="K55" s="120">
        <f t="shared" si="3"/>
        <v>2.54</v>
      </c>
      <c r="L55" s="126"/>
    </row>
    <row r="56" spans="1:12" ht="24" customHeight="1">
      <c r="A56" s="125"/>
      <c r="B56" s="118">
        <f>'Tax Invoice'!D52</f>
        <v>1</v>
      </c>
      <c r="C56" s="10" t="s">
        <v>744</v>
      </c>
      <c r="D56" s="10" t="s">
        <v>744</v>
      </c>
      <c r="E56" s="129"/>
      <c r="F56" s="150"/>
      <c r="G56" s="151"/>
      <c r="H56" s="11" t="s">
        <v>953</v>
      </c>
      <c r="I56" s="14">
        <f t="shared" si="2"/>
        <v>9.41</v>
      </c>
      <c r="J56" s="14">
        <v>9.41</v>
      </c>
      <c r="K56" s="120">
        <f t="shared" si="3"/>
        <v>9.41</v>
      </c>
      <c r="L56" s="126"/>
    </row>
    <row r="57" spans="1:12" ht="24" customHeight="1">
      <c r="A57" s="125"/>
      <c r="B57" s="118">
        <f>'Tax Invoice'!D53</f>
        <v>1</v>
      </c>
      <c r="C57" s="10" t="s">
        <v>746</v>
      </c>
      <c r="D57" s="10" t="s">
        <v>746</v>
      </c>
      <c r="E57" s="129"/>
      <c r="F57" s="150"/>
      <c r="G57" s="151"/>
      <c r="H57" s="11" t="s">
        <v>972</v>
      </c>
      <c r="I57" s="14">
        <f t="shared" si="2"/>
        <v>44.84</v>
      </c>
      <c r="J57" s="14">
        <v>44.84</v>
      </c>
      <c r="K57" s="120">
        <f t="shared" si="3"/>
        <v>44.84</v>
      </c>
      <c r="L57" s="126"/>
    </row>
    <row r="58" spans="1:12" ht="36" customHeight="1">
      <c r="A58" s="125"/>
      <c r="B58" s="118">
        <f>'Tax Invoice'!D54</f>
        <v>4</v>
      </c>
      <c r="C58" s="10" t="s">
        <v>748</v>
      </c>
      <c r="D58" s="10" t="s">
        <v>748</v>
      </c>
      <c r="E58" s="129" t="s">
        <v>218</v>
      </c>
      <c r="F58" s="150" t="s">
        <v>28</v>
      </c>
      <c r="G58" s="151"/>
      <c r="H58" s="11" t="s">
        <v>749</v>
      </c>
      <c r="I58" s="14">
        <f t="shared" si="2"/>
        <v>1.76</v>
      </c>
      <c r="J58" s="14">
        <v>1.76</v>
      </c>
      <c r="K58" s="120">
        <f t="shared" si="3"/>
        <v>7.04</v>
      </c>
      <c r="L58" s="126"/>
    </row>
    <row r="59" spans="1:12" ht="36" customHeight="1">
      <c r="A59" s="125"/>
      <c r="B59" s="118">
        <f>'Tax Invoice'!D55</f>
        <v>4</v>
      </c>
      <c r="C59" s="10" t="s">
        <v>748</v>
      </c>
      <c r="D59" s="10" t="s">
        <v>748</v>
      </c>
      <c r="E59" s="129" t="s">
        <v>220</v>
      </c>
      <c r="F59" s="150" t="s">
        <v>28</v>
      </c>
      <c r="G59" s="151"/>
      <c r="H59" s="11" t="s">
        <v>749</v>
      </c>
      <c r="I59" s="14">
        <f t="shared" si="2"/>
        <v>1.76</v>
      </c>
      <c r="J59" s="14">
        <v>1.76</v>
      </c>
      <c r="K59" s="120">
        <f t="shared" si="3"/>
        <v>7.04</v>
      </c>
      <c r="L59" s="126"/>
    </row>
    <row r="60" spans="1:12" ht="24" customHeight="1">
      <c r="A60" s="125"/>
      <c r="B60" s="118">
        <f>'Tax Invoice'!D56</f>
        <v>2</v>
      </c>
      <c r="C60" s="10" t="s">
        <v>750</v>
      </c>
      <c r="D60" s="10" t="s">
        <v>750</v>
      </c>
      <c r="E60" s="129" t="s">
        <v>40</v>
      </c>
      <c r="F60" s="150"/>
      <c r="G60" s="151"/>
      <c r="H60" s="11" t="s">
        <v>954</v>
      </c>
      <c r="I60" s="14">
        <f t="shared" si="2"/>
        <v>1.65</v>
      </c>
      <c r="J60" s="14">
        <v>1.65</v>
      </c>
      <c r="K60" s="120">
        <f t="shared" si="3"/>
        <v>3.3</v>
      </c>
      <c r="L60" s="126"/>
    </row>
    <row r="61" spans="1:12" ht="24" customHeight="1">
      <c r="A61" s="125"/>
      <c r="B61" s="118">
        <f>'Tax Invoice'!D57</f>
        <v>4</v>
      </c>
      <c r="C61" s="10" t="s">
        <v>752</v>
      </c>
      <c r="D61" s="10" t="s">
        <v>752</v>
      </c>
      <c r="E61" s="129"/>
      <c r="F61" s="150"/>
      <c r="G61" s="151"/>
      <c r="H61" s="11" t="s">
        <v>753</v>
      </c>
      <c r="I61" s="14">
        <f t="shared" si="2"/>
        <v>0.88</v>
      </c>
      <c r="J61" s="14">
        <v>0.88</v>
      </c>
      <c r="K61" s="120">
        <f t="shared" si="3"/>
        <v>3.52</v>
      </c>
      <c r="L61" s="126"/>
    </row>
    <row r="62" spans="1:12" ht="24" customHeight="1">
      <c r="A62" s="125"/>
      <c r="B62" s="118">
        <f>'Tax Invoice'!D58</f>
        <v>4</v>
      </c>
      <c r="C62" s="10" t="s">
        <v>754</v>
      </c>
      <c r="D62" s="10" t="s">
        <v>754</v>
      </c>
      <c r="E62" s="129"/>
      <c r="F62" s="150"/>
      <c r="G62" s="151"/>
      <c r="H62" s="11" t="s">
        <v>755</v>
      </c>
      <c r="I62" s="14">
        <f t="shared" si="2"/>
        <v>0.88</v>
      </c>
      <c r="J62" s="14">
        <v>0.88</v>
      </c>
      <c r="K62" s="120">
        <f t="shared" si="3"/>
        <v>3.52</v>
      </c>
      <c r="L62" s="126"/>
    </row>
    <row r="63" spans="1:12" ht="24" customHeight="1">
      <c r="A63" s="125"/>
      <c r="B63" s="118">
        <f>'Tax Invoice'!D59</f>
        <v>4</v>
      </c>
      <c r="C63" s="10" t="s">
        <v>756</v>
      </c>
      <c r="D63" s="10" t="s">
        <v>756</v>
      </c>
      <c r="E63" s="129"/>
      <c r="F63" s="150"/>
      <c r="G63" s="151"/>
      <c r="H63" s="11" t="s">
        <v>960</v>
      </c>
      <c r="I63" s="14">
        <f t="shared" si="2"/>
        <v>0.97</v>
      </c>
      <c r="J63" s="14">
        <v>0.97</v>
      </c>
      <c r="K63" s="120">
        <f t="shared" si="3"/>
        <v>3.88</v>
      </c>
      <c r="L63" s="126"/>
    </row>
    <row r="64" spans="1:12" ht="12.75" customHeight="1">
      <c r="A64" s="125"/>
      <c r="B64" s="118">
        <f>'Tax Invoice'!D60</f>
        <v>6</v>
      </c>
      <c r="C64" s="10" t="s">
        <v>576</v>
      </c>
      <c r="D64" s="10" t="s">
        <v>866</v>
      </c>
      <c r="E64" s="129" t="s">
        <v>758</v>
      </c>
      <c r="F64" s="150"/>
      <c r="G64" s="151"/>
      <c r="H64" s="11" t="s">
        <v>931</v>
      </c>
      <c r="I64" s="14">
        <f t="shared" si="2"/>
        <v>0.38</v>
      </c>
      <c r="J64" s="14">
        <v>0.38</v>
      </c>
      <c r="K64" s="120">
        <f t="shared" si="3"/>
        <v>2.2800000000000002</v>
      </c>
      <c r="L64" s="126"/>
    </row>
    <row r="65" spans="1:12" ht="12.75" customHeight="1">
      <c r="A65" s="125"/>
      <c r="B65" s="118">
        <f>'Tax Invoice'!D61</f>
        <v>6</v>
      </c>
      <c r="C65" s="10" t="s">
        <v>576</v>
      </c>
      <c r="D65" s="10" t="s">
        <v>867</v>
      </c>
      <c r="E65" s="129" t="s">
        <v>304</v>
      </c>
      <c r="F65" s="150"/>
      <c r="G65" s="151"/>
      <c r="H65" s="11" t="s">
        <v>931</v>
      </c>
      <c r="I65" s="14">
        <f t="shared" si="2"/>
        <v>0.38</v>
      </c>
      <c r="J65" s="14">
        <v>0.38</v>
      </c>
      <c r="K65" s="120">
        <f t="shared" si="3"/>
        <v>2.2800000000000002</v>
      </c>
      <c r="L65" s="126"/>
    </row>
    <row r="66" spans="1:12" ht="12.75" customHeight="1">
      <c r="A66" s="125"/>
      <c r="B66" s="118">
        <f>'Tax Invoice'!D62</f>
        <v>6</v>
      </c>
      <c r="C66" s="10" t="s">
        <v>576</v>
      </c>
      <c r="D66" s="10" t="s">
        <v>868</v>
      </c>
      <c r="E66" s="129" t="s">
        <v>300</v>
      </c>
      <c r="F66" s="150"/>
      <c r="G66" s="151"/>
      <c r="H66" s="11" t="s">
        <v>931</v>
      </c>
      <c r="I66" s="14">
        <f t="shared" si="2"/>
        <v>0.43</v>
      </c>
      <c r="J66" s="14">
        <v>0.43</v>
      </c>
      <c r="K66" s="120">
        <f t="shared" si="3"/>
        <v>2.58</v>
      </c>
      <c r="L66" s="126"/>
    </row>
    <row r="67" spans="1:12" ht="12.75" customHeight="1">
      <c r="A67" s="125"/>
      <c r="B67" s="118">
        <f>'Tax Invoice'!D63</f>
        <v>6</v>
      </c>
      <c r="C67" s="10" t="s">
        <v>576</v>
      </c>
      <c r="D67" s="10" t="s">
        <v>869</v>
      </c>
      <c r="E67" s="129" t="s">
        <v>320</v>
      </c>
      <c r="F67" s="150"/>
      <c r="G67" s="151"/>
      <c r="H67" s="11" t="s">
        <v>931</v>
      </c>
      <c r="I67" s="14">
        <f t="shared" si="2"/>
        <v>0.53</v>
      </c>
      <c r="J67" s="14">
        <v>0.53</v>
      </c>
      <c r="K67" s="120">
        <f t="shared" si="3"/>
        <v>3.18</v>
      </c>
      <c r="L67" s="126"/>
    </row>
    <row r="68" spans="1:12">
      <c r="A68" s="125"/>
      <c r="B68" s="118">
        <f>'Tax Invoice'!D64</f>
        <v>6</v>
      </c>
      <c r="C68" s="10" t="s">
        <v>759</v>
      </c>
      <c r="D68" s="10" t="s">
        <v>870</v>
      </c>
      <c r="E68" s="129" t="s">
        <v>304</v>
      </c>
      <c r="F68" s="150" t="s">
        <v>279</v>
      </c>
      <c r="G68" s="151"/>
      <c r="H68" s="11" t="s">
        <v>939</v>
      </c>
      <c r="I68" s="14">
        <f t="shared" si="2"/>
        <v>0.63</v>
      </c>
      <c r="J68" s="14">
        <v>0.63</v>
      </c>
      <c r="K68" s="120">
        <f t="shared" si="3"/>
        <v>3.7800000000000002</v>
      </c>
      <c r="L68" s="126"/>
    </row>
    <row r="69" spans="1:12">
      <c r="A69" s="125"/>
      <c r="B69" s="118">
        <f>'Tax Invoice'!D65</f>
        <v>4</v>
      </c>
      <c r="C69" s="10" t="s">
        <v>759</v>
      </c>
      <c r="D69" s="10" t="s">
        <v>870</v>
      </c>
      <c r="E69" s="129" t="s">
        <v>304</v>
      </c>
      <c r="F69" s="150" t="s">
        <v>278</v>
      </c>
      <c r="G69" s="151"/>
      <c r="H69" s="11" t="s">
        <v>939</v>
      </c>
      <c r="I69" s="14">
        <f t="shared" si="2"/>
        <v>0.63</v>
      </c>
      <c r="J69" s="14">
        <v>0.63</v>
      </c>
      <c r="K69" s="120">
        <f t="shared" si="3"/>
        <v>2.52</v>
      </c>
      <c r="L69" s="126"/>
    </row>
    <row r="70" spans="1:12">
      <c r="A70" s="125"/>
      <c r="B70" s="118">
        <f>'Tax Invoice'!D66</f>
        <v>2</v>
      </c>
      <c r="C70" s="10" t="s">
        <v>759</v>
      </c>
      <c r="D70" s="10" t="s">
        <v>871</v>
      </c>
      <c r="E70" s="129" t="s">
        <v>300</v>
      </c>
      <c r="F70" s="150" t="s">
        <v>278</v>
      </c>
      <c r="G70" s="151"/>
      <c r="H70" s="11" t="s">
        <v>939</v>
      </c>
      <c r="I70" s="14">
        <f t="shared" si="2"/>
        <v>0.68</v>
      </c>
      <c r="J70" s="14">
        <v>0.68</v>
      </c>
      <c r="K70" s="120">
        <f t="shared" si="3"/>
        <v>1.36</v>
      </c>
      <c r="L70" s="126"/>
    </row>
    <row r="71" spans="1:12">
      <c r="A71" s="125"/>
      <c r="B71" s="118">
        <f>'Tax Invoice'!D67</f>
        <v>30</v>
      </c>
      <c r="C71" s="10" t="s">
        <v>662</v>
      </c>
      <c r="D71" s="10" t="s">
        <v>662</v>
      </c>
      <c r="E71" s="129" t="s">
        <v>31</v>
      </c>
      <c r="F71" s="150"/>
      <c r="G71" s="151"/>
      <c r="H71" s="11" t="s">
        <v>955</v>
      </c>
      <c r="I71" s="14">
        <f t="shared" si="2"/>
        <v>0.17</v>
      </c>
      <c r="J71" s="14">
        <v>0.17</v>
      </c>
      <c r="K71" s="120">
        <f t="shared" si="3"/>
        <v>5.1000000000000005</v>
      </c>
      <c r="L71" s="126"/>
    </row>
    <row r="72" spans="1:12">
      <c r="A72" s="125"/>
      <c r="B72" s="118">
        <f>'Tax Invoice'!D68</f>
        <v>4</v>
      </c>
      <c r="C72" s="10" t="s">
        <v>761</v>
      </c>
      <c r="D72" s="10" t="s">
        <v>761</v>
      </c>
      <c r="E72" s="129" t="s">
        <v>28</v>
      </c>
      <c r="F72" s="150" t="s">
        <v>277</v>
      </c>
      <c r="G72" s="151"/>
      <c r="H72" s="11" t="s">
        <v>961</v>
      </c>
      <c r="I72" s="14">
        <f t="shared" si="2"/>
        <v>0.57999999999999996</v>
      </c>
      <c r="J72" s="14">
        <v>0.57999999999999996</v>
      </c>
      <c r="K72" s="120">
        <f t="shared" si="3"/>
        <v>2.3199999999999998</v>
      </c>
      <c r="L72" s="126"/>
    </row>
    <row r="73" spans="1:12">
      <c r="A73" s="125"/>
      <c r="B73" s="118">
        <f>'Tax Invoice'!D69</f>
        <v>10</v>
      </c>
      <c r="C73" s="10" t="s">
        <v>761</v>
      </c>
      <c r="D73" s="10" t="s">
        <v>761</v>
      </c>
      <c r="E73" s="129" t="s">
        <v>28</v>
      </c>
      <c r="F73" s="150" t="s">
        <v>278</v>
      </c>
      <c r="G73" s="151"/>
      <c r="H73" s="11" t="s">
        <v>961</v>
      </c>
      <c r="I73" s="14">
        <f t="shared" si="2"/>
        <v>0.57999999999999996</v>
      </c>
      <c r="J73" s="14">
        <v>0.57999999999999996</v>
      </c>
      <c r="K73" s="120">
        <f t="shared" si="3"/>
        <v>5.8</v>
      </c>
      <c r="L73" s="126"/>
    </row>
    <row r="74" spans="1:12">
      <c r="A74" s="125"/>
      <c r="B74" s="118">
        <f>'Tax Invoice'!D70</f>
        <v>3</v>
      </c>
      <c r="C74" s="10" t="s">
        <v>761</v>
      </c>
      <c r="D74" s="10" t="s">
        <v>761</v>
      </c>
      <c r="E74" s="129" t="s">
        <v>28</v>
      </c>
      <c r="F74" s="150" t="s">
        <v>490</v>
      </c>
      <c r="G74" s="151"/>
      <c r="H74" s="11" t="s">
        <v>961</v>
      </c>
      <c r="I74" s="14">
        <f t="shared" si="2"/>
        <v>0.57999999999999996</v>
      </c>
      <c r="J74" s="14">
        <v>0.57999999999999996</v>
      </c>
      <c r="K74" s="120">
        <f t="shared" si="3"/>
        <v>1.7399999999999998</v>
      </c>
      <c r="L74" s="126"/>
    </row>
    <row r="75" spans="1:12">
      <c r="A75" s="125"/>
      <c r="B75" s="118">
        <f>'Tax Invoice'!D71</f>
        <v>3</v>
      </c>
      <c r="C75" s="10" t="s">
        <v>761</v>
      </c>
      <c r="D75" s="10" t="s">
        <v>761</v>
      </c>
      <c r="E75" s="129" t="s">
        <v>28</v>
      </c>
      <c r="F75" s="150" t="s">
        <v>728</v>
      </c>
      <c r="G75" s="151"/>
      <c r="H75" s="11" t="s">
        <v>961</v>
      </c>
      <c r="I75" s="14">
        <f t="shared" si="2"/>
        <v>0.57999999999999996</v>
      </c>
      <c r="J75" s="14">
        <v>0.57999999999999996</v>
      </c>
      <c r="K75" s="120">
        <f t="shared" si="3"/>
        <v>1.7399999999999998</v>
      </c>
      <c r="L75" s="126"/>
    </row>
    <row r="76" spans="1:12">
      <c r="A76" s="125"/>
      <c r="B76" s="118">
        <f>'Tax Invoice'!D72</f>
        <v>3</v>
      </c>
      <c r="C76" s="10" t="s">
        <v>761</v>
      </c>
      <c r="D76" s="10" t="s">
        <v>761</v>
      </c>
      <c r="E76" s="129" t="s">
        <v>30</v>
      </c>
      <c r="F76" s="150" t="s">
        <v>279</v>
      </c>
      <c r="G76" s="151"/>
      <c r="H76" s="11" t="s">
        <v>961</v>
      </c>
      <c r="I76" s="14">
        <f t="shared" si="2"/>
        <v>0.57999999999999996</v>
      </c>
      <c r="J76" s="14">
        <v>0.57999999999999996</v>
      </c>
      <c r="K76" s="120">
        <f t="shared" si="3"/>
        <v>1.7399999999999998</v>
      </c>
      <c r="L76" s="126"/>
    </row>
    <row r="77" spans="1:12">
      <c r="A77" s="125"/>
      <c r="B77" s="118">
        <f>'Tax Invoice'!D73</f>
        <v>4</v>
      </c>
      <c r="C77" s="10" t="s">
        <v>761</v>
      </c>
      <c r="D77" s="10" t="s">
        <v>761</v>
      </c>
      <c r="E77" s="129" t="s">
        <v>30</v>
      </c>
      <c r="F77" s="150" t="s">
        <v>277</v>
      </c>
      <c r="G77" s="151"/>
      <c r="H77" s="11" t="s">
        <v>961</v>
      </c>
      <c r="I77" s="14">
        <f t="shared" si="2"/>
        <v>0.57999999999999996</v>
      </c>
      <c r="J77" s="14">
        <v>0.57999999999999996</v>
      </c>
      <c r="K77" s="120">
        <f t="shared" si="3"/>
        <v>2.3199999999999998</v>
      </c>
      <c r="L77" s="126"/>
    </row>
    <row r="78" spans="1:12">
      <c r="A78" s="125"/>
      <c r="B78" s="118">
        <f>'Tax Invoice'!D74</f>
        <v>10</v>
      </c>
      <c r="C78" s="10" t="s">
        <v>761</v>
      </c>
      <c r="D78" s="10" t="s">
        <v>761</v>
      </c>
      <c r="E78" s="129" t="s">
        <v>30</v>
      </c>
      <c r="F78" s="150" t="s">
        <v>278</v>
      </c>
      <c r="G78" s="151"/>
      <c r="H78" s="11" t="s">
        <v>961</v>
      </c>
      <c r="I78" s="14">
        <f t="shared" si="2"/>
        <v>0.57999999999999996</v>
      </c>
      <c r="J78" s="14">
        <v>0.57999999999999996</v>
      </c>
      <c r="K78" s="120">
        <f t="shared" si="3"/>
        <v>5.8</v>
      </c>
      <c r="L78" s="126"/>
    </row>
    <row r="79" spans="1:12">
      <c r="A79" s="125"/>
      <c r="B79" s="118">
        <f>'Tax Invoice'!D75</f>
        <v>3</v>
      </c>
      <c r="C79" s="10" t="s">
        <v>761</v>
      </c>
      <c r="D79" s="10" t="s">
        <v>761</v>
      </c>
      <c r="E79" s="129" t="s">
        <v>30</v>
      </c>
      <c r="F79" s="150" t="s">
        <v>490</v>
      </c>
      <c r="G79" s="151"/>
      <c r="H79" s="11" t="s">
        <v>961</v>
      </c>
      <c r="I79" s="14">
        <f t="shared" si="2"/>
        <v>0.57999999999999996</v>
      </c>
      <c r="J79" s="14">
        <v>0.57999999999999996</v>
      </c>
      <c r="K79" s="120">
        <f t="shared" si="3"/>
        <v>1.7399999999999998</v>
      </c>
      <c r="L79" s="126"/>
    </row>
    <row r="80" spans="1:12">
      <c r="A80" s="125"/>
      <c r="B80" s="118">
        <f>'Tax Invoice'!D76</f>
        <v>3</v>
      </c>
      <c r="C80" s="10" t="s">
        <v>761</v>
      </c>
      <c r="D80" s="10" t="s">
        <v>761</v>
      </c>
      <c r="E80" s="129" t="s">
        <v>30</v>
      </c>
      <c r="F80" s="150" t="s">
        <v>728</v>
      </c>
      <c r="G80" s="151"/>
      <c r="H80" s="11" t="s">
        <v>961</v>
      </c>
      <c r="I80" s="14">
        <f t="shared" si="2"/>
        <v>0.57999999999999996</v>
      </c>
      <c r="J80" s="14">
        <v>0.57999999999999996</v>
      </c>
      <c r="K80" s="120">
        <f t="shared" si="3"/>
        <v>1.7399999999999998</v>
      </c>
      <c r="L80" s="126"/>
    </row>
    <row r="81" spans="1:12">
      <c r="A81" s="125"/>
      <c r="B81" s="118">
        <f>'Tax Invoice'!D77</f>
        <v>3</v>
      </c>
      <c r="C81" s="10" t="s">
        <v>761</v>
      </c>
      <c r="D81" s="10" t="s">
        <v>761</v>
      </c>
      <c r="E81" s="129" t="s">
        <v>31</v>
      </c>
      <c r="F81" s="150" t="s">
        <v>279</v>
      </c>
      <c r="G81" s="151"/>
      <c r="H81" s="11" t="s">
        <v>961</v>
      </c>
      <c r="I81" s="14">
        <f t="shared" si="2"/>
        <v>0.57999999999999996</v>
      </c>
      <c r="J81" s="14">
        <v>0.57999999999999996</v>
      </c>
      <c r="K81" s="120">
        <f t="shared" si="3"/>
        <v>1.7399999999999998</v>
      </c>
      <c r="L81" s="126"/>
    </row>
    <row r="82" spans="1:12">
      <c r="A82" s="125"/>
      <c r="B82" s="118">
        <f>'Tax Invoice'!D78</f>
        <v>3</v>
      </c>
      <c r="C82" s="10" t="s">
        <v>761</v>
      </c>
      <c r="D82" s="10" t="s">
        <v>761</v>
      </c>
      <c r="E82" s="129" t="s">
        <v>31</v>
      </c>
      <c r="F82" s="150" t="s">
        <v>277</v>
      </c>
      <c r="G82" s="151"/>
      <c r="H82" s="11" t="s">
        <v>961</v>
      </c>
      <c r="I82" s="14">
        <f t="shared" si="2"/>
        <v>0.57999999999999996</v>
      </c>
      <c r="J82" s="14">
        <v>0.57999999999999996</v>
      </c>
      <c r="K82" s="120">
        <f t="shared" si="3"/>
        <v>1.7399999999999998</v>
      </c>
      <c r="L82" s="126"/>
    </row>
    <row r="83" spans="1:12">
      <c r="A83" s="125"/>
      <c r="B83" s="118">
        <f>'Tax Invoice'!D79</f>
        <v>5</v>
      </c>
      <c r="C83" s="10" t="s">
        <v>761</v>
      </c>
      <c r="D83" s="10" t="s">
        <v>761</v>
      </c>
      <c r="E83" s="129" t="s">
        <v>31</v>
      </c>
      <c r="F83" s="150" t="s">
        <v>278</v>
      </c>
      <c r="G83" s="151"/>
      <c r="H83" s="11" t="s">
        <v>961</v>
      </c>
      <c r="I83" s="14">
        <f t="shared" si="2"/>
        <v>0.57999999999999996</v>
      </c>
      <c r="J83" s="14">
        <v>0.57999999999999996</v>
      </c>
      <c r="K83" s="120">
        <f t="shared" si="3"/>
        <v>2.9</v>
      </c>
      <c r="L83" s="126"/>
    </row>
    <row r="84" spans="1:12">
      <c r="A84" s="125"/>
      <c r="B84" s="118">
        <f>'Tax Invoice'!D80</f>
        <v>2</v>
      </c>
      <c r="C84" s="10" t="s">
        <v>761</v>
      </c>
      <c r="D84" s="10" t="s">
        <v>761</v>
      </c>
      <c r="E84" s="129" t="s">
        <v>31</v>
      </c>
      <c r="F84" s="150" t="s">
        <v>728</v>
      </c>
      <c r="G84" s="151"/>
      <c r="H84" s="11" t="s">
        <v>961</v>
      </c>
      <c r="I84" s="14">
        <f t="shared" si="2"/>
        <v>0.57999999999999996</v>
      </c>
      <c r="J84" s="14">
        <v>0.57999999999999996</v>
      </c>
      <c r="K84" s="120">
        <f t="shared" si="3"/>
        <v>1.1599999999999999</v>
      </c>
      <c r="L84" s="126"/>
    </row>
    <row r="85" spans="1:12" ht="36" customHeight="1">
      <c r="A85" s="125"/>
      <c r="B85" s="118">
        <f>'Tax Invoice'!D81</f>
        <v>1</v>
      </c>
      <c r="C85" s="10" t="s">
        <v>763</v>
      </c>
      <c r="D85" s="10" t="s">
        <v>763</v>
      </c>
      <c r="E85" s="129" t="s">
        <v>31</v>
      </c>
      <c r="F85" s="150" t="s">
        <v>112</v>
      </c>
      <c r="G85" s="151"/>
      <c r="H85" s="11" t="s">
        <v>962</v>
      </c>
      <c r="I85" s="14">
        <f t="shared" si="2"/>
        <v>2.0699999999999998</v>
      </c>
      <c r="J85" s="14">
        <v>2.0699999999999998</v>
      </c>
      <c r="K85" s="120">
        <f t="shared" si="3"/>
        <v>2.0699999999999998</v>
      </c>
      <c r="L85" s="126"/>
    </row>
    <row r="86" spans="1:12" ht="36" customHeight="1">
      <c r="A86" s="125"/>
      <c r="B86" s="118">
        <f>'Tax Invoice'!D82</f>
        <v>2</v>
      </c>
      <c r="C86" s="10" t="s">
        <v>763</v>
      </c>
      <c r="D86" s="10" t="s">
        <v>763</v>
      </c>
      <c r="E86" s="129" t="s">
        <v>31</v>
      </c>
      <c r="F86" s="150" t="s">
        <v>218</v>
      </c>
      <c r="G86" s="151"/>
      <c r="H86" s="11" t="s">
        <v>962</v>
      </c>
      <c r="I86" s="14">
        <f t="shared" ref="I86:I117" si="4">J86*$N$1</f>
        <v>2.0699999999999998</v>
      </c>
      <c r="J86" s="14">
        <v>2.0699999999999998</v>
      </c>
      <c r="K86" s="120">
        <f t="shared" ref="K86:K117" si="5">I86*B86</f>
        <v>4.1399999999999997</v>
      </c>
      <c r="L86" s="126"/>
    </row>
    <row r="87" spans="1:12" ht="36" customHeight="1">
      <c r="A87" s="125"/>
      <c r="B87" s="118">
        <f>'Tax Invoice'!D83</f>
        <v>1</v>
      </c>
      <c r="C87" s="10" t="s">
        <v>763</v>
      </c>
      <c r="D87" s="10" t="s">
        <v>763</v>
      </c>
      <c r="E87" s="129" t="s">
        <v>31</v>
      </c>
      <c r="F87" s="150" t="s">
        <v>220</v>
      </c>
      <c r="G87" s="151"/>
      <c r="H87" s="11" t="s">
        <v>962</v>
      </c>
      <c r="I87" s="14">
        <f t="shared" si="4"/>
        <v>2.0699999999999998</v>
      </c>
      <c r="J87" s="14">
        <v>2.0699999999999998</v>
      </c>
      <c r="K87" s="120">
        <f t="shared" si="5"/>
        <v>2.0699999999999998</v>
      </c>
      <c r="L87" s="126"/>
    </row>
    <row r="88" spans="1:12" ht="24">
      <c r="A88" s="125"/>
      <c r="B88" s="118">
        <f>'Tax Invoice'!D84</f>
        <v>1</v>
      </c>
      <c r="C88" s="10" t="s">
        <v>765</v>
      </c>
      <c r="D88" s="10" t="s">
        <v>765</v>
      </c>
      <c r="E88" s="129" t="s">
        <v>30</v>
      </c>
      <c r="F88" s="150"/>
      <c r="G88" s="151"/>
      <c r="H88" s="11" t="s">
        <v>965</v>
      </c>
      <c r="I88" s="14">
        <f t="shared" si="4"/>
        <v>3.02</v>
      </c>
      <c r="J88" s="14">
        <v>3.02</v>
      </c>
      <c r="K88" s="120">
        <f t="shared" si="5"/>
        <v>3.02</v>
      </c>
      <c r="L88" s="126"/>
    </row>
    <row r="89" spans="1:12" ht="24">
      <c r="A89" s="125"/>
      <c r="B89" s="118">
        <f>'Tax Invoice'!D85</f>
        <v>3</v>
      </c>
      <c r="C89" s="10" t="s">
        <v>765</v>
      </c>
      <c r="D89" s="10" t="s">
        <v>765</v>
      </c>
      <c r="E89" s="129" t="s">
        <v>31</v>
      </c>
      <c r="F89" s="150"/>
      <c r="G89" s="151"/>
      <c r="H89" s="11" t="s">
        <v>965</v>
      </c>
      <c r="I89" s="14">
        <f t="shared" si="4"/>
        <v>3.02</v>
      </c>
      <c r="J89" s="14">
        <v>3.02</v>
      </c>
      <c r="K89" s="120">
        <f t="shared" si="5"/>
        <v>9.06</v>
      </c>
      <c r="L89" s="126"/>
    </row>
    <row r="90" spans="1:12" ht="24" customHeight="1">
      <c r="A90" s="125"/>
      <c r="B90" s="118">
        <f>'Tax Invoice'!D86</f>
        <v>3</v>
      </c>
      <c r="C90" s="10" t="s">
        <v>767</v>
      </c>
      <c r="D90" s="10" t="s">
        <v>767</v>
      </c>
      <c r="E90" s="129" t="s">
        <v>31</v>
      </c>
      <c r="F90" s="150" t="s">
        <v>245</v>
      </c>
      <c r="G90" s="151"/>
      <c r="H90" s="11" t="s">
        <v>966</v>
      </c>
      <c r="I90" s="14">
        <f t="shared" si="4"/>
        <v>2.4500000000000002</v>
      </c>
      <c r="J90" s="14">
        <v>2.4500000000000002</v>
      </c>
      <c r="K90" s="120">
        <f t="shared" si="5"/>
        <v>7.3500000000000005</v>
      </c>
      <c r="L90" s="126"/>
    </row>
    <row r="91" spans="1:12" ht="24" customHeight="1">
      <c r="A91" s="125"/>
      <c r="B91" s="118">
        <f>'Tax Invoice'!D87</f>
        <v>1</v>
      </c>
      <c r="C91" s="10" t="s">
        <v>767</v>
      </c>
      <c r="D91" s="10" t="s">
        <v>767</v>
      </c>
      <c r="E91" s="129" t="s">
        <v>31</v>
      </c>
      <c r="F91" s="150" t="s">
        <v>354</v>
      </c>
      <c r="G91" s="151"/>
      <c r="H91" s="11" t="s">
        <v>966</v>
      </c>
      <c r="I91" s="14">
        <f t="shared" si="4"/>
        <v>2.4500000000000002</v>
      </c>
      <c r="J91" s="14">
        <v>2.4500000000000002</v>
      </c>
      <c r="K91" s="120">
        <f t="shared" si="5"/>
        <v>2.4500000000000002</v>
      </c>
      <c r="L91" s="126"/>
    </row>
    <row r="92" spans="1:12" ht="24" customHeight="1">
      <c r="A92" s="125"/>
      <c r="B92" s="118">
        <f>'Tax Invoice'!D88</f>
        <v>1</v>
      </c>
      <c r="C92" s="10" t="s">
        <v>767</v>
      </c>
      <c r="D92" s="10" t="s">
        <v>767</v>
      </c>
      <c r="E92" s="129" t="s">
        <v>31</v>
      </c>
      <c r="F92" s="150" t="s">
        <v>534</v>
      </c>
      <c r="G92" s="151"/>
      <c r="H92" s="11" t="s">
        <v>966</v>
      </c>
      <c r="I92" s="14">
        <f t="shared" si="4"/>
        <v>2.4500000000000002</v>
      </c>
      <c r="J92" s="14">
        <v>2.4500000000000002</v>
      </c>
      <c r="K92" s="120">
        <f t="shared" si="5"/>
        <v>2.4500000000000002</v>
      </c>
      <c r="L92" s="126"/>
    </row>
    <row r="93" spans="1:12" ht="24" customHeight="1">
      <c r="A93" s="125"/>
      <c r="B93" s="118">
        <f>'Tax Invoice'!D89</f>
        <v>1</v>
      </c>
      <c r="C93" s="10" t="s">
        <v>767</v>
      </c>
      <c r="D93" s="10" t="s">
        <v>767</v>
      </c>
      <c r="E93" s="129" t="s">
        <v>31</v>
      </c>
      <c r="F93" s="150" t="s">
        <v>769</v>
      </c>
      <c r="G93" s="151"/>
      <c r="H93" s="11" t="s">
        <v>966</v>
      </c>
      <c r="I93" s="14">
        <f t="shared" si="4"/>
        <v>2.4500000000000002</v>
      </c>
      <c r="J93" s="14">
        <v>2.4500000000000002</v>
      </c>
      <c r="K93" s="120">
        <f t="shared" si="5"/>
        <v>2.4500000000000002</v>
      </c>
      <c r="L93" s="126"/>
    </row>
    <row r="94" spans="1:12" ht="24">
      <c r="A94" s="125"/>
      <c r="B94" s="118">
        <f>'Tax Invoice'!D90</f>
        <v>1</v>
      </c>
      <c r="C94" s="10" t="s">
        <v>770</v>
      </c>
      <c r="D94" s="10" t="s">
        <v>770</v>
      </c>
      <c r="E94" s="129" t="s">
        <v>31</v>
      </c>
      <c r="F94" s="150" t="s">
        <v>354</v>
      </c>
      <c r="G94" s="151"/>
      <c r="H94" s="11" t="s">
        <v>967</v>
      </c>
      <c r="I94" s="14">
        <f t="shared" si="4"/>
        <v>2.4</v>
      </c>
      <c r="J94" s="14">
        <v>2.4</v>
      </c>
      <c r="K94" s="120">
        <f t="shared" si="5"/>
        <v>2.4</v>
      </c>
      <c r="L94" s="126"/>
    </row>
    <row r="95" spans="1:12" ht="24">
      <c r="A95" s="125"/>
      <c r="B95" s="118">
        <f>'Tax Invoice'!D91</f>
        <v>1</v>
      </c>
      <c r="C95" s="10" t="s">
        <v>770</v>
      </c>
      <c r="D95" s="10" t="s">
        <v>770</v>
      </c>
      <c r="E95" s="129" t="s">
        <v>31</v>
      </c>
      <c r="F95" s="150" t="s">
        <v>534</v>
      </c>
      <c r="G95" s="151"/>
      <c r="H95" s="11" t="s">
        <v>967</v>
      </c>
      <c r="I95" s="14">
        <f t="shared" si="4"/>
        <v>2.4</v>
      </c>
      <c r="J95" s="14">
        <v>2.4</v>
      </c>
      <c r="K95" s="120">
        <f t="shared" si="5"/>
        <v>2.4</v>
      </c>
      <c r="L95" s="126"/>
    </row>
    <row r="96" spans="1:12" ht="24" customHeight="1">
      <c r="A96" s="125"/>
      <c r="B96" s="118">
        <f>'Tax Invoice'!D92</f>
        <v>2</v>
      </c>
      <c r="C96" s="10" t="s">
        <v>772</v>
      </c>
      <c r="D96" s="10" t="s">
        <v>772</v>
      </c>
      <c r="E96" s="129" t="s">
        <v>245</v>
      </c>
      <c r="F96" s="150" t="s">
        <v>31</v>
      </c>
      <c r="G96" s="151"/>
      <c r="H96" s="11" t="s">
        <v>968</v>
      </c>
      <c r="I96" s="14">
        <f t="shared" si="4"/>
        <v>2.4500000000000002</v>
      </c>
      <c r="J96" s="14">
        <v>2.4500000000000002</v>
      </c>
      <c r="K96" s="120">
        <f t="shared" si="5"/>
        <v>4.9000000000000004</v>
      </c>
      <c r="L96" s="126"/>
    </row>
    <row r="97" spans="1:12" ht="24" customHeight="1">
      <c r="A97" s="125"/>
      <c r="B97" s="118">
        <f>'Tax Invoice'!D93</f>
        <v>2</v>
      </c>
      <c r="C97" s="10" t="s">
        <v>772</v>
      </c>
      <c r="D97" s="10" t="s">
        <v>772</v>
      </c>
      <c r="E97" s="129" t="s">
        <v>354</v>
      </c>
      <c r="F97" s="150" t="s">
        <v>31</v>
      </c>
      <c r="G97" s="151"/>
      <c r="H97" s="11" t="s">
        <v>968</v>
      </c>
      <c r="I97" s="14">
        <f t="shared" si="4"/>
        <v>2.4500000000000002</v>
      </c>
      <c r="J97" s="14">
        <v>2.4500000000000002</v>
      </c>
      <c r="K97" s="120">
        <f t="shared" si="5"/>
        <v>4.9000000000000004</v>
      </c>
      <c r="L97" s="126"/>
    </row>
    <row r="98" spans="1:12" ht="24" customHeight="1">
      <c r="A98" s="125"/>
      <c r="B98" s="118">
        <f>'Tax Invoice'!D94</f>
        <v>1</v>
      </c>
      <c r="C98" s="10" t="s">
        <v>774</v>
      </c>
      <c r="D98" s="10" t="s">
        <v>774</v>
      </c>
      <c r="E98" s="129" t="s">
        <v>30</v>
      </c>
      <c r="F98" s="150" t="s">
        <v>245</v>
      </c>
      <c r="G98" s="151"/>
      <c r="H98" s="11" t="s">
        <v>973</v>
      </c>
      <c r="I98" s="14">
        <f t="shared" si="4"/>
        <v>2.37</v>
      </c>
      <c r="J98" s="14">
        <v>2.37</v>
      </c>
      <c r="K98" s="120">
        <f t="shared" si="5"/>
        <v>2.37</v>
      </c>
      <c r="L98" s="126"/>
    </row>
    <row r="99" spans="1:12" ht="24" customHeight="1">
      <c r="A99" s="125"/>
      <c r="B99" s="118">
        <f>'Tax Invoice'!D95</f>
        <v>1</v>
      </c>
      <c r="C99" s="10" t="s">
        <v>774</v>
      </c>
      <c r="D99" s="10" t="s">
        <v>774</v>
      </c>
      <c r="E99" s="129" t="s">
        <v>30</v>
      </c>
      <c r="F99" s="150" t="s">
        <v>354</v>
      </c>
      <c r="G99" s="151"/>
      <c r="H99" s="11" t="s">
        <v>973</v>
      </c>
      <c r="I99" s="14">
        <f t="shared" si="4"/>
        <v>2.37</v>
      </c>
      <c r="J99" s="14">
        <v>2.37</v>
      </c>
      <c r="K99" s="120">
        <f t="shared" si="5"/>
        <v>2.37</v>
      </c>
      <c r="L99" s="126"/>
    </row>
    <row r="100" spans="1:12" ht="24" customHeight="1">
      <c r="A100" s="125"/>
      <c r="B100" s="118">
        <f>'Tax Invoice'!D96</f>
        <v>4</v>
      </c>
      <c r="C100" s="10" t="s">
        <v>774</v>
      </c>
      <c r="D100" s="10" t="s">
        <v>774</v>
      </c>
      <c r="E100" s="129" t="s">
        <v>31</v>
      </c>
      <c r="F100" s="150" t="s">
        <v>245</v>
      </c>
      <c r="G100" s="151"/>
      <c r="H100" s="11" t="s">
        <v>973</v>
      </c>
      <c r="I100" s="14">
        <f t="shared" si="4"/>
        <v>2.37</v>
      </c>
      <c r="J100" s="14">
        <v>2.37</v>
      </c>
      <c r="K100" s="120">
        <f t="shared" si="5"/>
        <v>9.48</v>
      </c>
      <c r="L100" s="126"/>
    </row>
    <row r="101" spans="1:12" ht="24" customHeight="1">
      <c r="A101" s="125"/>
      <c r="B101" s="118">
        <f>'Tax Invoice'!D97</f>
        <v>2</v>
      </c>
      <c r="C101" s="10" t="s">
        <v>774</v>
      </c>
      <c r="D101" s="10" t="s">
        <v>774</v>
      </c>
      <c r="E101" s="129" t="s">
        <v>31</v>
      </c>
      <c r="F101" s="150" t="s">
        <v>354</v>
      </c>
      <c r="G101" s="151"/>
      <c r="H101" s="11" t="s">
        <v>973</v>
      </c>
      <c r="I101" s="14">
        <f t="shared" si="4"/>
        <v>2.37</v>
      </c>
      <c r="J101" s="14">
        <v>2.37</v>
      </c>
      <c r="K101" s="120">
        <f t="shared" si="5"/>
        <v>4.74</v>
      </c>
      <c r="L101" s="126"/>
    </row>
    <row r="102" spans="1:12" ht="24" customHeight="1">
      <c r="A102" s="125"/>
      <c r="B102" s="118">
        <f>'Tax Invoice'!D98</f>
        <v>2</v>
      </c>
      <c r="C102" s="10" t="s">
        <v>774</v>
      </c>
      <c r="D102" s="10" t="s">
        <v>774</v>
      </c>
      <c r="E102" s="129" t="s">
        <v>31</v>
      </c>
      <c r="F102" s="150" t="s">
        <v>534</v>
      </c>
      <c r="G102" s="151"/>
      <c r="H102" s="11" t="s">
        <v>973</v>
      </c>
      <c r="I102" s="14">
        <f t="shared" si="4"/>
        <v>2.37</v>
      </c>
      <c r="J102" s="14">
        <v>2.37</v>
      </c>
      <c r="K102" s="120">
        <f t="shared" si="5"/>
        <v>4.74</v>
      </c>
      <c r="L102" s="126"/>
    </row>
    <row r="103" spans="1:12" ht="38.25" customHeight="1">
      <c r="A103" s="125"/>
      <c r="B103" s="118">
        <f>'Tax Invoice'!D99</f>
        <v>1</v>
      </c>
      <c r="C103" s="10" t="s">
        <v>776</v>
      </c>
      <c r="D103" s="10" t="s">
        <v>776</v>
      </c>
      <c r="E103" s="129" t="s">
        <v>31</v>
      </c>
      <c r="F103" s="150" t="s">
        <v>245</v>
      </c>
      <c r="G103" s="151"/>
      <c r="H103" s="11" t="s">
        <v>974</v>
      </c>
      <c r="I103" s="14">
        <f t="shared" si="4"/>
        <v>4.12</v>
      </c>
      <c r="J103" s="14">
        <v>4.12</v>
      </c>
      <c r="K103" s="120">
        <f t="shared" si="5"/>
        <v>4.12</v>
      </c>
      <c r="L103" s="126"/>
    </row>
    <row r="104" spans="1:12" ht="38.25" customHeight="1">
      <c r="A104" s="125"/>
      <c r="B104" s="118">
        <f>'Tax Invoice'!D100</f>
        <v>1</v>
      </c>
      <c r="C104" s="10" t="s">
        <v>776</v>
      </c>
      <c r="D104" s="10" t="s">
        <v>776</v>
      </c>
      <c r="E104" s="129" t="s">
        <v>31</v>
      </c>
      <c r="F104" s="150" t="s">
        <v>354</v>
      </c>
      <c r="G104" s="151"/>
      <c r="H104" s="11" t="s">
        <v>974</v>
      </c>
      <c r="I104" s="14">
        <f t="shared" si="4"/>
        <v>4.12</v>
      </c>
      <c r="J104" s="14">
        <v>4.12</v>
      </c>
      <c r="K104" s="120">
        <f t="shared" si="5"/>
        <v>4.12</v>
      </c>
      <c r="L104" s="126"/>
    </row>
    <row r="105" spans="1:12" ht="24" customHeight="1">
      <c r="A105" s="125"/>
      <c r="B105" s="118">
        <f>'Tax Invoice'!D101</f>
        <v>4</v>
      </c>
      <c r="C105" s="10" t="s">
        <v>778</v>
      </c>
      <c r="D105" s="10" t="s">
        <v>778</v>
      </c>
      <c r="E105" s="129" t="s">
        <v>112</v>
      </c>
      <c r="F105" s="150"/>
      <c r="G105" s="151"/>
      <c r="H105" s="11" t="s">
        <v>779</v>
      </c>
      <c r="I105" s="14">
        <f t="shared" si="4"/>
        <v>1.66</v>
      </c>
      <c r="J105" s="14">
        <v>1.66</v>
      </c>
      <c r="K105" s="120">
        <f t="shared" si="5"/>
        <v>6.64</v>
      </c>
      <c r="L105" s="126"/>
    </row>
    <row r="106" spans="1:12" ht="24" customHeight="1">
      <c r="A106" s="125"/>
      <c r="B106" s="118">
        <f>'Tax Invoice'!D102</f>
        <v>4</v>
      </c>
      <c r="C106" s="10" t="s">
        <v>583</v>
      </c>
      <c r="D106" s="10" t="s">
        <v>583</v>
      </c>
      <c r="E106" s="129" t="s">
        <v>112</v>
      </c>
      <c r="F106" s="150"/>
      <c r="G106" s="151"/>
      <c r="H106" s="11" t="s">
        <v>780</v>
      </c>
      <c r="I106" s="14">
        <f t="shared" si="4"/>
        <v>1.61</v>
      </c>
      <c r="J106" s="14">
        <v>1.61</v>
      </c>
      <c r="K106" s="120">
        <f t="shared" si="5"/>
        <v>6.44</v>
      </c>
      <c r="L106" s="126"/>
    </row>
    <row r="107" spans="1:12" ht="36">
      <c r="A107" s="125"/>
      <c r="B107" s="118">
        <f>'Tax Invoice'!D103</f>
        <v>1</v>
      </c>
      <c r="C107" s="10" t="s">
        <v>781</v>
      </c>
      <c r="D107" s="10" t="s">
        <v>781</v>
      </c>
      <c r="E107" s="129" t="s">
        <v>705</v>
      </c>
      <c r="F107" s="150"/>
      <c r="G107" s="151"/>
      <c r="H107" s="11" t="s">
        <v>946</v>
      </c>
      <c r="I107" s="14">
        <f t="shared" si="4"/>
        <v>20.94</v>
      </c>
      <c r="J107" s="14">
        <v>20.94</v>
      </c>
      <c r="K107" s="120">
        <f t="shared" si="5"/>
        <v>20.94</v>
      </c>
      <c r="L107" s="126"/>
    </row>
    <row r="108" spans="1:12" ht="24" customHeight="1">
      <c r="A108" s="125"/>
      <c r="B108" s="118">
        <f>'Tax Invoice'!D104</f>
        <v>20</v>
      </c>
      <c r="C108" s="10" t="s">
        <v>783</v>
      </c>
      <c r="D108" s="10" t="s">
        <v>872</v>
      </c>
      <c r="E108" s="129" t="s">
        <v>245</v>
      </c>
      <c r="F108" s="150" t="s">
        <v>596</v>
      </c>
      <c r="G108" s="151"/>
      <c r="H108" s="11" t="s">
        <v>948</v>
      </c>
      <c r="I108" s="14">
        <f t="shared" si="4"/>
        <v>0.27</v>
      </c>
      <c r="J108" s="14">
        <v>0.27</v>
      </c>
      <c r="K108" s="120">
        <f t="shared" si="5"/>
        <v>5.4</v>
      </c>
      <c r="L108" s="126"/>
    </row>
    <row r="109" spans="1:12" ht="24" customHeight="1">
      <c r="A109" s="125"/>
      <c r="B109" s="118">
        <f>'Tax Invoice'!D105</f>
        <v>20</v>
      </c>
      <c r="C109" s="10" t="s">
        <v>783</v>
      </c>
      <c r="D109" s="10" t="s">
        <v>873</v>
      </c>
      <c r="E109" s="129" t="s">
        <v>245</v>
      </c>
      <c r="F109" s="150" t="s">
        <v>785</v>
      </c>
      <c r="G109" s="151"/>
      <c r="H109" s="11" t="s">
        <v>948</v>
      </c>
      <c r="I109" s="14">
        <f t="shared" si="4"/>
        <v>0.31</v>
      </c>
      <c r="J109" s="14">
        <v>0.31</v>
      </c>
      <c r="K109" s="120">
        <f t="shared" si="5"/>
        <v>6.2</v>
      </c>
      <c r="L109" s="126"/>
    </row>
    <row r="110" spans="1:12" ht="24" customHeight="1">
      <c r="A110" s="125"/>
      <c r="B110" s="118">
        <f>'Tax Invoice'!D106</f>
        <v>4</v>
      </c>
      <c r="C110" s="10" t="s">
        <v>786</v>
      </c>
      <c r="D110" s="10" t="s">
        <v>874</v>
      </c>
      <c r="E110" s="129" t="s">
        <v>31</v>
      </c>
      <c r="F110" s="150" t="s">
        <v>112</v>
      </c>
      <c r="G110" s="151"/>
      <c r="H110" s="11" t="s">
        <v>975</v>
      </c>
      <c r="I110" s="14">
        <f t="shared" si="4"/>
        <v>1.32</v>
      </c>
      <c r="J110" s="14">
        <v>1.32</v>
      </c>
      <c r="K110" s="120">
        <f t="shared" si="5"/>
        <v>5.28</v>
      </c>
      <c r="L110" s="126"/>
    </row>
    <row r="111" spans="1:12" ht="24" customHeight="1">
      <c r="A111" s="125"/>
      <c r="B111" s="118">
        <f>'Tax Invoice'!D107</f>
        <v>1</v>
      </c>
      <c r="C111" s="10" t="s">
        <v>786</v>
      </c>
      <c r="D111" s="10" t="s">
        <v>874</v>
      </c>
      <c r="E111" s="129" t="s">
        <v>31</v>
      </c>
      <c r="F111" s="150" t="s">
        <v>218</v>
      </c>
      <c r="G111" s="151"/>
      <c r="H111" s="11" t="s">
        <v>975</v>
      </c>
      <c r="I111" s="14">
        <f t="shared" si="4"/>
        <v>1.32</v>
      </c>
      <c r="J111" s="14">
        <v>1.32</v>
      </c>
      <c r="K111" s="120">
        <f t="shared" si="5"/>
        <v>1.32</v>
      </c>
      <c r="L111" s="126"/>
    </row>
    <row r="112" spans="1:12" ht="24" customHeight="1">
      <c r="A112" s="125"/>
      <c r="B112" s="118">
        <f>'Tax Invoice'!D108</f>
        <v>1</v>
      </c>
      <c r="C112" s="10" t="s">
        <v>786</v>
      </c>
      <c r="D112" s="10" t="s">
        <v>874</v>
      </c>
      <c r="E112" s="129" t="s">
        <v>31</v>
      </c>
      <c r="F112" s="150" t="s">
        <v>271</v>
      </c>
      <c r="G112" s="151"/>
      <c r="H112" s="11" t="s">
        <v>975</v>
      </c>
      <c r="I112" s="14">
        <f t="shared" si="4"/>
        <v>1.32</v>
      </c>
      <c r="J112" s="14">
        <v>1.32</v>
      </c>
      <c r="K112" s="120">
        <f t="shared" si="5"/>
        <v>1.32</v>
      </c>
      <c r="L112" s="126"/>
    </row>
    <row r="113" spans="1:12" ht="24" customHeight="1">
      <c r="A113" s="125"/>
      <c r="B113" s="118">
        <f>'Tax Invoice'!D109</f>
        <v>1</v>
      </c>
      <c r="C113" s="10" t="s">
        <v>786</v>
      </c>
      <c r="D113" s="10" t="s">
        <v>875</v>
      </c>
      <c r="E113" s="129" t="s">
        <v>300</v>
      </c>
      <c r="F113" s="150" t="s">
        <v>271</v>
      </c>
      <c r="G113" s="151"/>
      <c r="H113" s="11" t="s">
        <v>975</v>
      </c>
      <c r="I113" s="14">
        <f t="shared" si="4"/>
        <v>1.23</v>
      </c>
      <c r="J113" s="14">
        <v>1.23</v>
      </c>
      <c r="K113" s="120">
        <f t="shared" si="5"/>
        <v>1.23</v>
      </c>
      <c r="L113" s="126"/>
    </row>
    <row r="114" spans="1:12" ht="24" customHeight="1">
      <c r="A114" s="125"/>
      <c r="B114" s="118">
        <f>'Tax Invoice'!D110</f>
        <v>5</v>
      </c>
      <c r="C114" s="10" t="s">
        <v>786</v>
      </c>
      <c r="D114" s="10" t="s">
        <v>875</v>
      </c>
      <c r="E114" s="129" t="s">
        <v>300</v>
      </c>
      <c r="F114" s="150" t="s">
        <v>245</v>
      </c>
      <c r="G114" s="151"/>
      <c r="H114" s="11" t="s">
        <v>975</v>
      </c>
      <c r="I114" s="14">
        <f t="shared" si="4"/>
        <v>1.23</v>
      </c>
      <c r="J114" s="14">
        <v>1.23</v>
      </c>
      <c r="K114" s="120">
        <f t="shared" si="5"/>
        <v>6.15</v>
      </c>
      <c r="L114" s="126"/>
    </row>
    <row r="115" spans="1:12" ht="24" customHeight="1">
      <c r="A115" s="125"/>
      <c r="B115" s="118">
        <f>'Tax Invoice'!D111</f>
        <v>1</v>
      </c>
      <c r="C115" s="10" t="s">
        <v>786</v>
      </c>
      <c r="D115" s="10" t="s">
        <v>875</v>
      </c>
      <c r="E115" s="129" t="s">
        <v>300</v>
      </c>
      <c r="F115" s="150" t="s">
        <v>354</v>
      </c>
      <c r="G115" s="151"/>
      <c r="H115" s="11" t="s">
        <v>975</v>
      </c>
      <c r="I115" s="14">
        <f t="shared" si="4"/>
        <v>1.23</v>
      </c>
      <c r="J115" s="14">
        <v>1.23</v>
      </c>
      <c r="K115" s="120">
        <f t="shared" si="5"/>
        <v>1.23</v>
      </c>
      <c r="L115" s="126"/>
    </row>
    <row r="116" spans="1:12" ht="24" customHeight="1">
      <c r="A116" s="125"/>
      <c r="B116" s="118">
        <f>'Tax Invoice'!D112</f>
        <v>10</v>
      </c>
      <c r="C116" s="10" t="s">
        <v>788</v>
      </c>
      <c r="D116" s="10" t="s">
        <v>788</v>
      </c>
      <c r="E116" s="129"/>
      <c r="F116" s="150"/>
      <c r="G116" s="151"/>
      <c r="H116" s="11" t="s">
        <v>945</v>
      </c>
      <c r="I116" s="14">
        <f t="shared" si="4"/>
        <v>1.41</v>
      </c>
      <c r="J116" s="14">
        <v>1.41</v>
      </c>
      <c r="K116" s="120">
        <f t="shared" si="5"/>
        <v>14.1</v>
      </c>
      <c r="L116" s="126"/>
    </row>
    <row r="117" spans="1:12" ht="24" customHeight="1">
      <c r="A117" s="125"/>
      <c r="B117" s="118">
        <f>'Tax Invoice'!D113</f>
        <v>30</v>
      </c>
      <c r="C117" s="10" t="s">
        <v>789</v>
      </c>
      <c r="D117" s="10" t="s">
        <v>789</v>
      </c>
      <c r="E117" s="129"/>
      <c r="F117" s="150"/>
      <c r="G117" s="151"/>
      <c r="H117" s="11" t="s">
        <v>790</v>
      </c>
      <c r="I117" s="14">
        <f t="shared" si="4"/>
        <v>0.14000000000000001</v>
      </c>
      <c r="J117" s="14">
        <v>0.14000000000000001</v>
      </c>
      <c r="K117" s="120">
        <f t="shared" si="5"/>
        <v>4.2</v>
      </c>
      <c r="L117" s="126"/>
    </row>
    <row r="118" spans="1:12" ht="36">
      <c r="A118" s="125"/>
      <c r="B118" s="118">
        <f>'Tax Invoice'!D114</f>
        <v>2</v>
      </c>
      <c r="C118" s="10" t="s">
        <v>791</v>
      </c>
      <c r="D118" s="10" t="s">
        <v>791</v>
      </c>
      <c r="E118" s="129" t="s">
        <v>705</v>
      </c>
      <c r="F118" s="150"/>
      <c r="G118" s="151"/>
      <c r="H118" s="11" t="s">
        <v>969</v>
      </c>
      <c r="I118" s="14">
        <f t="shared" ref="I118:I149" si="6">J118*$N$1</f>
        <v>15.75</v>
      </c>
      <c r="J118" s="14">
        <v>15.75</v>
      </c>
      <c r="K118" s="120">
        <f t="shared" ref="K118:K149" si="7">I118*B118</f>
        <v>31.5</v>
      </c>
      <c r="L118" s="126"/>
    </row>
    <row r="119" spans="1:12">
      <c r="A119" s="125"/>
      <c r="B119" s="118">
        <f>'Tax Invoice'!D115</f>
        <v>2</v>
      </c>
      <c r="C119" s="10" t="s">
        <v>792</v>
      </c>
      <c r="D119" s="10" t="s">
        <v>876</v>
      </c>
      <c r="E119" s="129" t="s">
        <v>793</v>
      </c>
      <c r="F119" s="150"/>
      <c r="G119" s="151"/>
      <c r="H119" s="11" t="s">
        <v>932</v>
      </c>
      <c r="I119" s="14">
        <f t="shared" si="6"/>
        <v>1.57</v>
      </c>
      <c r="J119" s="14">
        <v>1.57</v>
      </c>
      <c r="K119" s="120">
        <f t="shared" si="7"/>
        <v>3.14</v>
      </c>
      <c r="L119" s="126"/>
    </row>
    <row r="120" spans="1:12">
      <c r="A120" s="125"/>
      <c r="B120" s="118">
        <f>'Tax Invoice'!D116</f>
        <v>2</v>
      </c>
      <c r="C120" s="10" t="s">
        <v>792</v>
      </c>
      <c r="D120" s="10" t="s">
        <v>877</v>
      </c>
      <c r="E120" s="129" t="s">
        <v>795</v>
      </c>
      <c r="F120" s="150"/>
      <c r="G120" s="151"/>
      <c r="H120" s="11" t="s">
        <v>932</v>
      </c>
      <c r="I120" s="14">
        <f t="shared" si="6"/>
        <v>1.57</v>
      </c>
      <c r="J120" s="14">
        <v>1.57</v>
      </c>
      <c r="K120" s="120">
        <f t="shared" si="7"/>
        <v>3.14</v>
      </c>
      <c r="L120" s="126"/>
    </row>
    <row r="121" spans="1:12">
      <c r="A121" s="125"/>
      <c r="B121" s="118">
        <f>'Tax Invoice'!D117</f>
        <v>2</v>
      </c>
      <c r="C121" s="10" t="s">
        <v>792</v>
      </c>
      <c r="D121" s="10" t="s">
        <v>878</v>
      </c>
      <c r="E121" s="129" t="s">
        <v>796</v>
      </c>
      <c r="F121" s="150"/>
      <c r="G121" s="151"/>
      <c r="H121" s="11" t="s">
        <v>932</v>
      </c>
      <c r="I121" s="14">
        <f t="shared" si="6"/>
        <v>1.57</v>
      </c>
      <c r="J121" s="14">
        <v>1.57</v>
      </c>
      <c r="K121" s="120">
        <f t="shared" si="7"/>
        <v>3.14</v>
      </c>
      <c r="L121" s="126"/>
    </row>
    <row r="122" spans="1:12">
      <c r="A122" s="125"/>
      <c r="B122" s="118">
        <f>'Tax Invoice'!D118</f>
        <v>2</v>
      </c>
      <c r="C122" s="10" t="s">
        <v>792</v>
      </c>
      <c r="D122" s="10" t="s">
        <v>879</v>
      </c>
      <c r="E122" s="129" t="s">
        <v>797</v>
      </c>
      <c r="F122" s="150"/>
      <c r="G122" s="151"/>
      <c r="H122" s="11" t="s">
        <v>932</v>
      </c>
      <c r="I122" s="14">
        <f t="shared" si="6"/>
        <v>1.66</v>
      </c>
      <c r="J122" s="14">
        <v>1.66</v>
      </c>
      <c r="K122" s="120">
        <f t="shared" si="7"/>
        <v>3.32</v>
      </c>
      <c r="L122" s="126"/>
    </row>
    <row r="123" spans="1:12">
      <c r="A123" s="125"/>
      <c r="B123" s="118">
        <f>'Tax Invoice'!D119</f>
        <v>2</v>
      </c>
      <c r="C123" s="10" t="s">
        <v>792</v>
      </c>
      <c r="D123" s="10" t="s">
        <v>880</v>
      </c>
      <c r="E123" s="129" t="s">
        <v>798</v>
      </c>
      <c r="F123" s="150"/>
      <c r="G123" s="151"/>
      <c r="H123" s="11" t="s">
        <v>932</v>
      </c>
      <c r="I123" s="14">
        <f t="shared" si="6"/>
        <v>1.86</v>
      </c>
      <c r="J123" s="14">
        <v>1.86</v>
      </c>
      <c r="K123" s="120">
        <f t="shared" si="7"/>
        <v>3.72</v>
      </c>
      <c r="L123" s="126"/>
    </row>
    <row r="124" spans="1:12">
      <c r="A124" s="125"/>
      <c r="B124" s="118">
        <f>'Tax Invoice'!D120</f>
        <v>2</v>
      </c>
      <c r="C124" s="10" t="s">
        <v>792</v>
      </c>
      <c r="D124" s="10" t="s">
        <v>881</v>
      </c>
      <c r="E124" s="129" t="s">
        <v>799</v>
      </c>
      <c r="F124" s="150"/>
      <c r="G124" s="151"/>
      <c r="H124" s="11" t="s">
        <v>932</v>
      </c>
      <c r="I124" s="14">
        <f t="shared" si="6"/>
        <v>2.16</v>
      </c>
      <c r="J124" s="14">
        <v>2.16</v>
      </c>
      <c r="K124" s="120">
        <f t="shared" si="7"/>
        <v>4.32</v>
      </c>
      <c r="L124" s="126"/>
    </row>
    <row r="125" spans="1:12">
      <c r="A125" s="125"/>
      <c r="B125" s="118">
        <f>'Tax Invoice'!D121</f>
        <v>2</v>
      </c>
      <c r="C125" s="10" t="s">
        <v>792</v>
      </c>
      <c r="D125" s="10" t="s">
        <v>882</v>
      </c>
      <c r="E125" s="129" t="s">
        <v>800</v>
      </c>
      <c r="F125" s="150"/>
      <c r="G125" s="151"/>
      <c r="H125" s="11" t="s">
        <v>932</v>
      </c>
      <c r="I125" s="14">
        <f t="shared" si="6"/>
        <v>2.4500000000000002</v>
      </c>
      <c r="J125" s="14">
        <v>2.4500000000000002</v>
      </c>
      <c r="K125" s="120">
        <f t="shared" si="7"/>
        <v>4.9000000000000004</v>
      </c>
      <c r="L125" s="126"/>
    </row>
    <row r="126" spans="1:12" ht="12.75" customHeight="1">
      <c r="A126" s="125"/>
      <c r="B126" s="118">
        <f>'Tax Invoice'!D122</f>
        <v>2</v>
      </c>
      <c r="C126" s="10" t="s">
        <v>73</v>
      </c>
      <c r="D126" s="10" t="s">
        <v>73</v>
      </c>
      <c r="E126" s="129" t="s">
        <v>31</v>
      </c>
      <c r="F126" s="150" t="s">
        <v>277</v>
      </c>
      <c r="G126" s="151"/>
      <c r="H126" s="11" t="s">
        <v>958</v>
      </c>
      <c r="I126" s="14">
        <f t="shared" si="6"/>
        <v>1.91</v>
      </c>
      <c r="J126" s="14">
        <v>1.91</v>
      </c>
      <c r="K126" s="120">
        <f t="shared" si="7"/>
        <v>3.82</v>
      </c>
      <c r="L126" s="126"/>
    </row>
    <row r="127" spans="1:12" ht="12.75" customHeight="1">
      <c r="A127" s="125"/>
      <c r="B127" s="118">
        <f>'Tax Invoice'!D123</f>
        <v>2</v>
      </c>
      <c r="C127" s="10" t="s">
        <v>73</v>
      </c>
      <c r="D127" s="10" t="s">
        <v>73</v>
      </c>
      <c r="E127" s="129" t="s">
        <v>98</v>
      </c>
      <c r="F127" s="150" t="s">
        <v>279</v>
      </c>
      <c r="G127" s="151"/>
      <c r="H127" s="11" t="s">
        <v>958</v>
      </c>
      <c r="I127" s="14">
        <f t="shared" si="6"/>
        <v>1.91</v>
      </c>
      <c r="J127" s="14">
        <v>1.91</v>
      </c>
      <c r="K127" s="120">
        <f t="shared" si="7"/>
        <v>3.82</v>
      </c>
      <c r="L127" s="126"/>
    </row>
    <row r="128" spans="1:12" ht="24" customHeight="1">
      <c r="A128" s="125"/>
      <c r="B128" s="118">
        <f>'Tax Invoice'!D124</f>
        <v>6</v>
      </c>
      <c r="C128" s="10" t="s">
        <v>802</v>
      </c>
      <c r="D128" s="10" t="s">
        <v>883</v>
      </c>
      <c r="E128" s="129" t="s">
        <v>28</v>
      </c>
      <c r="F128" s="150"/>
      <c r="G128" s="151"/>
      <c r="H128" s="11" t="s">
        <v>803</v>
      </c>
      <c r="I128" s="14">
        <f t="shared" si="6"/>
        <v>1.57</v>
      </c>
      <c r="J128" s="14">
        <v>1.57</v>
      </c>
      <c r="K128" s="120">
        <f t="shared" si="7"/>
        <v>9.42</v>
      </c>
      <c r="L128" s="126"/>
    </row>
    <row r="129" spans="1:12" ht="24" customHeight="1">
      <c r="A129" s="125"/>
      <c r="B129" s="118">
        <f>'Tax Invoice'!D125</f>
        <v>4</v>
      </c>
      <c r="C129" s="10" t="s">
        <v>802</v>
      </c>
      <c r="D129" s="10" t="s">
        <v>884</v>
      </c>
      <c r="E129" s="129" t="s">
        <v>32</v>
      </c>
      <c r="F129" s="150"/>
      <c r="G129" s="151"/>
      <c r="H129" s="11" t="s">
        <v>803</v>
      </c>
      <c r="I129" s="14">
        <f t="shared" si="6"/>
        <v>1.57</v>
      </c>
      <c r="J129" s="14">
        <v>1.57</v>
      </c>
      <c r="K129" s="120">
        <f t="shared" si="7"/>
        <v>6.28</v>
      </c>
      <c r="L129" s="126"/>
    </row>
    <row r="130" spans="1:12" ht="24" customHeight="1">
      <c r="A130" s="125"/>
      <c r="B130" s="118">
        <f>'Tax Invoice'!D126</f>
        <v>4</v>
      </c>
      <c r="C130" s="10" t="s">
        <v>804</v>
      </c>
      <c r="D130" s="10" t="s">
        <v>885</v>
      </c>
      <c r="E130" s="129" t="s">
        <v>30</v>
      </c>
      <c r="F130" s="150"/>
      <c r="G130" s="151"/>
      <c r="H130" s="11" t="s">
        <v>805</v>
      </c>
      <c r="I130" s="14">
        <f t="shared" si="6"/>
        <v>2.36</v>
      </c>
      <c r="J130" s="14">
        <v>2.36</v>
      </c>
      <c r="K130" s="120">
        <f t="shared" si="7"/>
        <v>9.44</v>
      </c>
      <c r="L130" s="126"/>
    </row>
    <row r="131" spans="1:12" ht="24" customHeight="1">
      <c r="A131" s="125"/>
      <c r="B131" s="118">
        <f>'Tax Invoice'!D127</f>
        <v>4</v>
      </c>
      <c r="C131" s="10" t="s">
        <v>804</v>
      </c>
      <c r="D131" s="10" t="s">
        <v>886</v>
      </c>
      <c r="E131" s="129" t="s">
        <v>31</v>
      </c>
      <c r="F131" s="150"/>
      <c r="G131" s="151"/>
      <c r="H131" s="11" t="s">
        <v>805</v>
      </c>
      <c r="I131" s="14">
        <f t="shared" si="6"/>
        <v>2.36</v>
      </c>
      <c r="J131" s="14">
        <v>2.36</v>
      </c>
      <c r="K131" s="120">
        <f t="shared" si="7"/>
        <v>9.44</v>
      </c>
      <c r="L131" s="126"/>
    </row>
    <row r="132" spans="1:12" ht="13.5" customHeight="1">
      <c r="A132" s="125"/>
      <c r="B132" s="118">
        <f>'Tax Invoice'!D128</f>
        <v>2</v>
      </c>
      <c r="C132" s="10" t="s">
        <v>806</v>
      </c>
      <c r="D132" s="10" t="s">
        <v>887</v>
      </c>
      <c r="E132" s="129" t="s">
        <v>798</v>
      </c>
      <c r="F132" s="150"/>
      <c r="G132" s="151"/>
      <c r="H132" s="11" t="s">
        <v>933</v>
      </c>
      <c r="I132" s="14">
        <f t="shared" si="6"/>
        <v>2.06</v>
      </c>
      <c r="J132" s="14">
        <v>2.06</v>
      </c>
      <c r="K132" s="120">
        <f t="shared" si="7"/>
        <v>4.12</v>
      </c>
      <c r="L132" s="126"/>
    </row>
    <row r="133" spans="1:12" ht="12.75" customHeight="1">
      <c r="A133" s="125"/>
      <c r="B133" s="118">
        <f>'Tax Invoice'!D129</f>
        <v>4</v>
      </c>
      <c r="C133" s="10" t="s">
        <v>808</v>
      </c>
      <c r="D133" s="10" t="s">
        <v>888</v>
      </c>
      <c r="E133" s="129" t="s">
        <v>793</v>
      </c>
      <c r="F133" s="150" t="s">
        <v>279</v>
      </c>
      <c r="G133" s="151"/>
      <c r="H133" s="11" t="s">
        <v>809</v>
      </c>
      <c r="I133" s="14">
        <f t="shared" si="6"/>
        <v>0.37</v>
      </c>
      <c r="J133" s="14">
        <v>0.37</v>
      </c>
      <c r="K133" s="120">
        <f t="shared" si="7"/>
        <v>1.48</v>
      </c>
      <c r="L133" s="126"/>
    </row>
    <row r="134" spans="1:12" ht="12.75" customHeight="1">
      <c r="A134" s="125"/>
      <c r="B134" s="118">
        <f>'Tax Invoice'!D130</f>
        <v>5</v>
      </c>
      <c r="C134" s="10" t="s">
        <v>808</v>
      </c>
      <c r="D134" s="10" t="s">
        <v>889</v>
      </c>
      <c r="E134" s="129" t="s">
        <v>796</v>
      </c>
      <c r="F134" s="150" t="s">
        <v>279</v>
      </c>
      <c r="G134" s="151"/>
      <c r="H134" s="11" t="s">
        <v>809</v>
      </c>
      <c r="I134" s="14">
        <f t="shared" si="6"/>
        <v>0.43</v>
      </c>
      <c r="J134" s="14">
        <v>0.43</v>
      </c>
      <c r="K134" s="120">
        <f t="shared" si="7"/>
        <v>2.15</v>
      </c>
      <c r="L134" s="126"/>
    </row>
    <row r="135" spans="1:12" ht="12.75" customHeight="1">
      <c r="A135" s="125"/>
      <c r="B135" s="118">
        <f>'Tax Invoice'!D131</f>
        <v>6</v>
      </c>
      <c r="C135" s="10" t="s">
        <v>808</v>
      </c>
      <c r="D135" s="10" t="s">
        <v>890</v>
      </c>
      <c r="E135" s="129" t="s">
        <v>798</v>
      </c>
      <c r="F135" s="150" t="s">
        <v>279</v>
      </c>
      <c r="G135" s="151"/>
      <c r="H135" s="11" t="s">
        <v>809</v>
      </c>
      <c r="I135" s="14">
        <f t="shared" si="6"/>
        <v>0.47</v>
      </c>
      <c r="J135" s="14">
        <v>0.47</v>
      </c>
      <c r="K135" s="120">
        <f t="shared" si="7"/>
        <v>2.82</v>
      </c>
      <c r="L135" s="126"/>
    </row>
    <row r="136" spans="1:12" ht="12.75" customHeight="1">
      <c r="A136" s="125"/>
      <c r="B136" s="118">
        <f>'Tax Invoice'!D132</f>
        <v>4</v>
      </c>
      <c r="C136" s="10" t="s">
        <v>808</v>
      </c>
      <c r="D136" s="10" t="s">
        <v>891</v>
      </c>
      <c r="E136" s="129" t="s">
        <v>799</v>
      </c>
      <c r="F136" s="150" t="s">
        <v>279</v>
      </c>
      <c r="G136" s="151"/>
      <c r="H136" s="11" t="s">
        <v>809</v>
      </c>
      <c r="I136" s="14">
        <f t="shared" si="6"/>
        <v>0.51</v>
      </c>
      <c r="J136" s="14">
        <v>0.51</v>
      </c>
      <c r="K136" s="120">
        <f t="shared" si="7"/>
        <v>2.04</v>
      </c>
      <c r="L136" s="126"/>
    </row>
    <row r="137" spans="1:12" ht="12.75" customHeight="1">
      <c r="A137" s="125"/>
      <c r="B137" s="118">
        <f>'Tax Invoice'!D133</f>
        <v>1</v>
      </c>
      <c r="C137" s="10" t="s">
        <v>808</v>
      </c>
      <c r="D137" s="10" t="s">
        <v>891</v>
      </c>
      <c r="E137" s="129" t="s">
        <v>799</v>
      </c>
      <c r="F137" s="150" t="s">
        <v>728</v>
      </c>
      <c r="G137" s="151"/>
      <c r="H137" s="11" t="s">
        <v>809</v>
      </c>
      <c r="I137" s="14">
        <f t="shared" si="6"/>
        <v>0.51</v>
      </c>
      <c r="J137" s="14">
        <v>0.51</v>
      </c>
      <c r="K137" s="120">
        <f t="shared" si="7"/>
        <v>0.51</v>
      </c>
      <c r="L137" s="126"/>
    </row>
    <row r="138" spans="1:12" ht="12.75" customHeight="1">
      <c r="A138" s="125"/>
      <c r="B138" s="118">
        <f>'Tax Invoice'!D134</f>
        <v>4</v>
      </c>
      <c r="C138" s="10" t="s">
        <v>808</v>
      </c>
      <c r="D138" s="10" t="s">
        <v>892</v>
      </c>
      <c r="E138" s="129" t="s">
        <v>800</v>
      </c>
      <c r="F138" s="150" t="s">
        <v>279</v>
      </c>
      <c r="G138" s="151"/>
      <c r="H138" s="11" t="s">
        <v>809</v>
      </c>
      <c r="I138" s="14">
        <f t="shared" si="6"/>
        <v>0.55000000000000004</v>
      </c>
      <c r="J138" s="14">
        <v>0.55000000000000004</v>
      </c>
      <c r="K138" s="120">
        <f t="shared" si="7"/>
        <v>2.2000000000000002</v>
      </c>
      <c r="L138" s="126"/>
    </row>
    <row r="139" spans="1:12" ht="12.75" customHeight="1">
      <c r="A139" s="125"/>
      <c r="B139" s="118">
        <f>'Tax Invoice'!D135</f>
        <v>2</v>
      </c>
      <c r="C139" s="10" t="s">
        <v>808</v>
      </c>
      <c r="D139" s="10" t="s">
        <v>892</v>
      </c>
      <c r="E139" s="129" t="s">
        <v>800</v>
      </c>
      <c r="F139" s="150" t="s">
        <v>728</v>
      </c>
      <c r="G139" s="151"/>
      <c r="H139" s="11" t="s">
        <v>809</v>
      </c>
      <c r="I139" s="14">
        <f t="shared" si="6"/>
        <v>0.55000000000000004</v>
      </c>
      <c r="J139" s="14">
        <v>0.55000000000000004</v>
      </c>
      <c r="K139" s="120">
        <f t="shared" si="7"/>
        <v>1.1000000000000001</v>
      </c>
      <c r="L139" s="126"/>
    </row>
    <row r="140" spans="1:12" ht="12.75" customHeight="1">
      <c r="A140" s="125"/>
      <c r="B140" s="118">
        <f>'Tax Invoice'!D136</f>
        <v>4</v>
      </c>
      <c r="C140" s="10" t="s">
        <v>808</v>
      </c>
      <c r="D140" s="10" t="s">
        <v>893</v>
      </c>
      <c r="E140" s="129" t="s">
        <v>810</v>
      </c>
      <c r="F140" s="150" t="s">
        <v>279</v>
      </c>
      <c r="G140" s="151"/>
      <c r="H140" s="11" t="s">
        <v>809</v>
      </c>
      <c r="I140" s="14">
        <f t="shared" si="6"/>
        <v>0.61</v>
      </c>
      <c r="J140" s="14">
        <v>0.61</v>
      </c>
      <c r="K140" s="120">
        <f t="shared" si="7"/>
        <v>2.44</v>
      </c>
      <c r="L140" s="126"/>
    </row>
    <row r="141" spans="1:12" ht="12.75" customHeight="1">
      <c r="A141" s="125"/>
      <c r="B141" s="118">
        <f>'Tax Invoice'!D137</f>
        <v>2</v>
      </c>
      <c r="C141" s="10" t="s">
        <v>808</v>
      </c>
      <c r="D141" s="10" t="s">
        <v>893</v>
      </c>
      <c r="E141" s="129" t="s">
        <v>810</v>
      </c>
      <c r="F141" s="150" t="s">
        <v>589</v>
      </c>
      <c r="G141" s="151"/>
      <c r="H141" s="11" t="s">
        <v>809</v>
      </c>
      <c r="I141" s="14">
        <f t="shared" si="6"/>
        <v>0.61</v>
      </c>
      <c r="J141" s="14">
        <v>0.61</v>
      </c>
      <c r="K141" s="120">
        <f t="shared" si="7"/>
        <v>1.22</v>
      </c>
      <c r="L141" s="126"/>
    </row>
    <row r="142" spans="1:12" ht="12.75" customHeight="1">
      <c r="A142" s="125"/>
      <c r="B142" s="118">
        <f>'Tax Invoice'!D138</f>
        <v>2</v>
      </c>
      <c r="C142" s="10" t="s">
        <v>808</v>
      </c>
      <c r="D142" s="10" t="s">
        <v>893</v>
      </c>
      <c r="E142" s="129" t="s">
        <v>810</v>
      </c>
      <c r="F142" s="150" t="s">
        <v>728</v>
      </c>
      <c r="G142" s="151"/>
      <c r="H142" s="11" t="s">
        <v>809</v>
      </c>
      <c r="I142" s="14">
        <f t="shared" si="6"/>
        <v>0.61</v>
      </c>
      <c r="J142" s="14">
        <v>0.61</v>
      </c>
      <c r="K142" s="120">
        <f t="shared" si="7"/>
        <v>1.22</v>
      </c>
      <c r="L142" s="126"/>
    </row>
    <row r="143" spans="1:12" ht="12.75" customHeight="1">
      <c r="A143" s="125"/>
      <c r="B143" s="118">
        <f>'Tax Invoice'!D139</f>
        <v>2</v>
      </c>
      <c r="C143" s="10" t="s">
        <v>808</v>
      </c>
      <c r="D143" s="10" t="s">
        <v>894</v>
      </c>
      <c r="E143" s="129" t="s">
        <v>811</v>
      </c>
      <c r="F143" s="150" t="s">
        <v>279</v>
      </c>
      <c r="G143" s="151"/>
      <c r="H143" s="11" t="s">
        <v>809</v>
      </c>
      <c r="I143" s="14">
        <f t="shared" si="6"/>
        <v>0.65</v>
      </c>
      <c r="J143" s="14">
        <v>0.65</v>
      </c>
      <c r="K143" s="120">
        <f t="shared" si="7"/>
        <v>1.3</v>
      </c>
      <c r="L143" s="126"/>
    </row>
    <row r="144" spans="1:12" ht="12.75" customHeight="1">
      <c r="A144" s="125"/>
      <c r="B144" s="118">
        <f>'Tax Invoice'!D140</f>
        <v>2</v>
      </c>
      <c r="C144" s="10" t="s">
        <v>808</v>
      </c>
      <c r="D144" s="10" t="s">
        <v>895</v>
      </c>
      <c r="E144" s="129" t="s">
        <v>812</v>
      </c>
      <c r="F144" s="150" t="s">
        <v>279</v>
      </c>
      <c r="G144" s="151"/>
      <c r="H144" s="11" t="s">
        <v>809</v>
      </c>
      <c r="I144" s="14">
        <f t="shared" si="6"/>
        <v>0.68</v>
      </c>
      <c r="J144" s="14">
        <v>0.68</v>
      </c>
      <c r="K144" s="120">
        <f t="shared" si="7"/>
        <v>1.36</v>
      </c>
      <c r="L144" s="126"/>
    </row>
    <row r="145" spans="1:12" ht="12.75" customHeight="1">
      <c r="A145" s="125"/>
      <c r="B145" s="118">
        <f>'Tax Invoice'!D141</f>
        <v>2</v>
      </c>
      <c r="C145" s="10" t="s">
        <v>808</v>
      </c>
      <c r="D145" s="10" t="s">
        <v>896</v>
      </c>
      <c r="E145" s="129" t="s">
        <v>813</v>
      </c>
      <c r="F145" s="150" t="s">
        <v>279</v>
      </c>
      <c r="G145" s="151"/>
      <c r="H145" s="11" t="s">
        <v>809</v>
      </c>
      <c r="I145" s="14">
        <f t="shared" si="6"/>
        <v>0.71</v>
      </c>
      <c r="J145" s="14">
        <v>0.71</v>
      </c>
      <c r="K145" s="120">
        <f t="shared" si="7"/>
        <v>1.42</v>
      </c>
      <c r="L145" s="126"/>
    </row>
    <row r="146" spans="1:12">
      <c r="A146" s="125"/>
      <c r="B146" s="118">
        <f>'Tax Invoice'!D142</f>
        <v>30</v>
      </c>
      <c r="C146" s="10" t="s">
        <v>814</v>
      </c>
      <c r="D146" s="10" t="s">
        <v>814</v>
      </c>
      <c r="E146" s="129"/>
      <c r="F146" s="150"/>
      <c r="G146" s="151"/>
      <c r="H146" s="11" t="s">
        <v>956</v>
      </c>
      <c r="I146" s="14">
        <f t="shared" si="6"/>
        <v>0.18</v>
      </c>
      <c r="J146" s="14">
        <v>0.18</v>
      </c>
      <c r="K146" s="120">
        <f t="shared" si="7"/>
        <v>5.3999999999999995</v>
      </c>
      <c r="L146" s="126"/>
    </row>
    <row r="147" spans="1:12">
      <c r="A147" s="125"/>
      <c r="B147" s="118">
        <f>'Tax Invoice'!D143</f>
        <v>2</v>
      </c>
      <c r="C147" s="10" t="s">
        <v>816</v>
      </c>
      <c r="D147" s="10" t="s">
        <v>897</v>
      </c>
      <c r="E147" s="129" t="s">
        <v>798</v>
      </c>
      <c r="F147" s="150" t="s">
        <v>278</v>
      </c>
      <c r="G147" s="151"/>
      <c r="H147" s="11" t="s">
        <v>959</v>
      </c>
      <c r="I147" s="14">
        <f t="shared" si="6"/>
        <v>2.85</v>
      </c>
      <c r="J147" s="14">
        <v>2.85</v>
      </c>
      <c r="K147" s="120">
        <f t="shared" si="7"/>
        <v>5.7</v>
      </c>
      <c r="L147" s="126"/>
    </row>
    <row r="148" spans="1:12">
      <c r="A148" s="125"/>
      <c r="B148" s="118">
        <f>'Tax Invoice'!D144</f>
        <v>2</v>
      </c>
      <c r="C148" s="10" t="s">
        <v>816</v>
      </c>
      <c r="D148" s="10" t="s">
        <v>898</v>
      </c>
      <c r="E148" s="129" t="s">
        <v>799</v>
      </c>
      <c r="F148" s="150" t="s">
        <v>278</v>
      </c>
      <c r="G148" s="151"/>
      <c r="H148" s="11" t="s">
        <v>959</v>
      </c>
      <c r="I148" s="14">
        <f t="shared" si="6"/>
        <v>3.04</v>
      </c>
      <c r="J148" s="14">
        <v>3.04</v>
      </c>
      <c r="K148" s="120">
        <f t="shared" si="7"/>
        <v>6.08</v>
      </c>
      <c r="L148" s="126"/>
    </row>
    <row r="149" spans="1:12">
      <c r="A149" s="125"/>
      <c r="B149" s="118">
        <f>'Tax Invoice'!D145</f>
        <v>2</v>
      </c>
      <c r="C149" s="10" t="s">
        <v>816</v>
      </c>
      <c r="D149" s="10" t="s">
        <v>899</v>
      </c>
      <c r="E149" s="129" t="s">
        <v>800</v>
      </c>
      <c r="F149" s="150" t="s">
        <v>279</v>
      </c>
      <c r="G149" s="151"/>
      <c r="H149" s="11" t="s">
        <v>959</v>
      </c>
      <c r="I149" s="14">
        <f t="shared" si="6"/>
        <v>3.24</v>
      </c>
      <c r="J149" s="14">
        <v>3.24</v>
      </c>
      <c r="K149" s="120">
        <f t="shared" si="7"/>
        <v>6.48</v>
      </c>
      <c r="L149" s="126"/>
    </row>
    <row r="150" spans="1:12">
      <c r="A150" s="125"/>
      <c r="B150" s="118">
        <f>'Tax Invoice'!D146</f>
        <v>4</v>
      </c>
      <c r="C150" s="10" t="s">
        <v>816</v>
      </c>
      <c r="D150" s="10" t="s">
        <v>899</v>
      </c>
      <c r="E150" s="129" t="s">
        <v>800</v>
      </c>
      <c r="F150" s="150" t="s">
        <v>278</v>
      </c>
      <c r="G150" s="151"/>
      <c r="H150" s="11" t="s">
        <v>959</v>
      </c>
      <c r="I150" s="14">
        <f t="shared" ref="I150:I181" si="8">J150*$N$1</f>
        <v>3.24</v>
      </c>
      <c r="J150" s="14">
        <v>3.24</v>
      </c>
      <c r="K150" s="120">
        <f t="shared" ref="K150:K181" si="9">I150*B150</f>
        <v>12.96</v>
      </c>
      <c r="L150" s="126"/>
    </row>
    <row r="151" spans="1:12">
      <c r="A151" s="125"/>
      <c r="B151" s="118">
        <f>'Tax Invoice'!D147</f>
        <v>2</v>
      </c>
      <c r="C151" s="10" t="s">
        <v>816</v>
      </c>
      <c r="D151" s="10" t="s">
        <v>900</v>
      </c>
      <c r="E151" s="129" t="s">
        <v>810</v>
      </c>
      <c r="F151" s="150" t="s">
        <v>279</v>
      </c>
      <c r="G151" s="151"/>
      <c r="H151" s="11" t="s">
        <v>959</v>
      </c>
      <c r="I151" s="14">
        <f t="shared" si="8"/>
        <v>3.49</v>
      </c>
      <c r="J151" s="14">
        <v>3.49</v>
      </c>
      <c r="K151" s="120">
        <f t="shared" si="9"/>
        <v>6.98</v>
      </c>
      <c r="L151" s="126"/>
    </row>
    <row r="152" spans="1:12">
      <c r="A152" s="125"/>
      <c r="B152" s="118">
        <f>'Tax Invoice'!D148</f>
        <v>2</v>
      </c>
      <c r="C152" s="10" t="s">
        <v>816</v>
      </c>
      <c r="D152" s="10" t="s">
        <v>900</v>
      </c>
      <c r="E152" s="129" t="s">
        <v>810</v>
      </c>
      <c r="F152" s="150" t="s">
        <v>278</v>
      </c>
      <c r="G152" s="151"/>
      <c r="H152" s="11" t="s">
        <v>959</v>
      </c>
      <c r="I152" s="14">
        <f t="shared" si="8"/>
        <v>3.49</v>
      </c>
      <c r="J152" s="14">
        <v>3.49</v>
      </c>
      <c r="K152" s="120">
        <f t="shared" si="9"/>
        <v>6.98</v>
      </c>
      <c r="L152" s="126"/>
    </row>
    <row r="153" spans="1:12" ht="36" customHeight="1">
      <c r="A153" s="125"/>
      <c r="B153" s="118">
        <f>'Tax Invoice'!D149</f>
        <v>3</v>
      </c>
      <c r="C153" s="10" t="s">
        <v>818</v>
      </c>
      <c r="D153" s="10" t="s">
        <v>901</v>
      </c>
      <c r="E153" s="129" t="s">
        <v>819</v>
      </c>
      <c r="F153" s="150" t="s">
        <v>28</v>
      </c>
      <c r="G153" s="151"/>
      <c r="H153" s="11" t="s">
        <v>976</v>
      </c>
      <c r="I153" s="14">
        <f t="shared" si="8"/>
        <v>0.88</v>
      </c>
      <c r="J153" s="14">
        <v>0.88</v>
      </c>
      <c r="K153" s="120">
        <f t="shared" si="9"/>
        <v>2.64</v>
      </c>
      <c r="L153" s="126"/>
    </row>
    <row r="154" spans="1:12" ht="36" customHeight="1">
      <c r="A154" s="125"/>
      <c r="B154" s="118">
        <f>'Tax Invoice'!D150</f>
        <v>3</v>
      </c>
      <c r="C154" s="10" t="s">
        <v>818</v>
      </c>
      <c r="D154" s="10" t="s">
        <v>901</v>
      </c>
      <c r="E154" s="129" t="s">
        <v>819</v>
      </c>
      <c r="F154" s="150" t="s">
        <v>30</v>
      </c>
      <c r="G154" s="151"/>
      <c r="H154" s="11" t="s">
        <v>976</v>
      </c>
      <c r="I154" s="14">
        <f t="shared" si="8"/>
        <v>0.88</v>
      </c>
      <c r="J154" s="14">
        <v>0.88</v>
      </c>
      <c r="K154" s="120">
        <f t="shared" si="9"/>
        <v>2.64</v>
      </c>
      <c r="L154" s="126"/>
    </row>
    <row r="155" spans="1:12" ht="36" customHeight="1">
      <c r="A155" s="125"/>
      <c r="B155" s="118">
        <f>'Tax Invoice'!D151</f>
        <v>3</v>
      </c>
      <c r="C155" s="10" t="s">
        <v>818</v>
      </c>
      <c r="D155" s="10" t="s">
        <v>902</v>
      </c>
      <c r="E155" s="129" t="s">
        <v>821</v>
      </c>
      <c r="F155" s="150" t="s">
        <v>28</v>
      </c>
      <c r="G155" s="151"/>
      <c r="H155" s="11" t="s">
        <v>976</v>
      </c>
      <c r="I155" s="14">
        <f t="shared" si="8"/>
        <v>0.88</v>
      </c>
      <c r="J155" s="14">
        <v>0.88</v>
      </c>
      <c r="K155" s="120">
        <f t="shared" si="9"/>
        <v>2.64</v>
      </c>
      <c r="L155" s="126"/>
    </row>
    <row r="156" spans="1:12" ht="36" customHeight="1">
      <c r="A156" s="125"/>
      <c r="B156" s="118">
        <f>'Tax Invoice'!D152</f>
        <v>3</v>
      </c>
      <c r="C156" s="10" t="s">
        <v>818</v>
      </c>
      <c r="D156" s="10" t="s">
        <v>902</v>
      </c>
      <c r="E156" s="129" t="s">
        <v>821</v>
      </c>
      <c r="F156" s="150" t="s">
        <v>30</v>
      </c>
      <c r="G156" s="151"/>
      <c r="H156" s="11" t="s">
        <v>976</v>
      </c>
      <c r="I156" s="14">
        <f t="shared" si="8"/>
        <v>0.88</v>
      </c>
      <c r="J156" s="14">
        <v>0.88</v>
      </c>
      <c r="K156" s="120">
        <f t="shared" si="9"/>
        <v>2.64</v>
      </c>
      <c r="L156" s="126"/>
    </row>
    <row r="157" spans="1:12" ht="24">
      <c r="A157" s="125"/>
      <c r="B157" s="118">
        <f>'Tax Invoice'!D153</f>
        <v>1</v>
      </c>
      <c r="C157" s="10" t="s">
        <v>822</v>
      </c>
      <c r="D157" s="10" t="s">
        <v>822</v>
      </c>
      <c r="E157" s="129" t="s">
        <v>245</v>
      </c>
      <c r="F157" s="150" t="s">
        <v>28</v>
      </c>
      <c r="G157" s="151"/>
      <c r="H157" s="11" t="s">
        <v>927</v>
      </c>
      <c r="I157" s="14">
        <f t="shared" si="8"/>
        <v>3.4</v>
      </c>
      <c r="J157" s="14">
        <v>3.4</v>
      </c>
      <c r="K157" s="120">
        <f t="shared" si="9"/>
        <v>3.4</v>
      </c>
      <c r="L157" s="126"/>
    </row>
    <row r="158" spans="1:12" ht="24">
      <c r="A158" s="125"/>
      <c r="B158" s="118">
        <f>'Tax Invoice'!D154</f>
        <v>1</v>
      </c>
      <c r="C158" s="10" t="s">
        <v>822</v>
      </c>
      <c r="D158" s="10" t="s">
        <v>822</v>
      </c>
      <c r="E158" s="129" t="s">
        <v>245</v>
      </c>
      <c r="F158" s="150" t="s">
        <v>30</v>
      </c>
      <c r="G158" s="151"/>
      <c r="H158" s="11" t="s">
        <v>927</v>
      </c>
      <c r="I158" s="14">
        <f t="shared" si="8"/>
        <v>3.4</v>
      </c>
      <c r="J158" s="14">
        <v>3.4</v>
      </c>
      <c r="K158" s="120">
        <f t="shared" si="9"/>
        <v>3.4</v>
      </c>
      <c r="L158" s="126"/>
    </row>
    <row r="159" spans="1:12" ht="25.5">
      <c r="A159" s="125"/>
      <c r="B159" s="118">
        <f>'Tax Invoice'!D155</f>
        <v>3</v>
      </c>
      <c r="C159" s="10" t="s">
        <v>824</v>
      </c>
      <c r="D159" s="10" t="s">
        <v>903</v>
      </c>
      <c r="E159" s="129" t="s">
        <v>30</v>
      </c>
      <c r="F159" s="150"/>
      <c r="G159" s="151"/>
      <c r="H159" s="11" t="s">
        <v>928</v>
      </c>
      <c r="I159" s="14">
        <f t="shared" si="8"/>
        <v>3.34</v>
      </c>
      <c r="J159" s="14">
        <v>3.34</v>
      </c>
      <c r="K159" s="120">
        <f t="shared" si="9"/>
        <v>10.02</v>
      </c>
      <c r="L159" s="126"/>
    </row>
    <row r="160" spans="1:12" ht="25.5">
      <c r="A160" s="125"/>
      <c r="B160" s="118">
        <f>'Tax Invoice'!D156</f>
        <v>2</v>
      </c>
      <c r="C160" s="10" t="s">
        <v>824</v>
      </c>
      <c r="D160" s="10" t="s">
        <v>904</v>
      </c>
      <c r="E160" s="129" t="s">
        <v>31</v>
      </c>
      <c r="F160" s="150"/>
      <c r="G160" s="151"/>
      <c r="H160" s="11" t="s">
        <v>928</v>
      </c>
      <c r="I160" s="14">
        <f t="shared" si="8"/>
        <v>3.34</v>
      </c>
      <c r="J160" s="14">
        <v>3.34</v>
      </c>
      <c r="K160" s="120">
        <f t="shared" si="9"/>
        <v>6.68</v>
      </c>
      <c r="L160" s="126"/>
    </row>
    <row r="161" spans="1:12" ht="24">
      <c r="A161" s="125"/>
      <c r="B161" s="118">
        <f>'Tax Invoice'!D157</f>
        <v>1</v>
      </c>
      <c r="C161" s="10" t="s">
        <v>826</v>
      </c>
      <c r="D161" s="10" t="s">
        <v>826</v>
      </c>
      <c r="E161" s="129" t="s">
        <v>245</v>
      </c>
      <c r="F161" s="150"/>
      <c r="G161" s="151"/>
      <c r="H161" s="11" t="s">
        <v>929</v>
      </c>
      <c r="I161" s="14">
        <f t="shared" si="8"/>
        <v>2.5099999999999998</v>
      </c>
      <c r="J161" s="14">
        <v>2.5099999999999998</v>
      </c>
      <c r="K161" s="120">
        <f t="shared" si="9"/>
        <v>2.5099999999999998</v>
      </c>
      <c r="L161" s="126"/>
    </row>
    <row r="162" spans="1:12" ht="24">
      <c r="A162" s="125"/>
      <c r="B162" s="118">
        <f>'Tax Invoice'!D158</f>
        <v>1</v>
      </c>
      <c r="C162" s="10" t="s">
        <v>826</v>
      </c>
      <c r="D162" s="10" t="s">
        <v>826</v>
      </c>
      <c r="E162" s="129" t="s">
        <v>354</v>
      </c>
      <c r="F162" s="150"/>
      <c r="G162" s="151"/>
      <c r="H162" s="11" t="s">
        <v>929</v>
      </c>
      <c r="I162" s="14">
        <f t="shared" si="8"/>
        <v>2.5099999999999998</v>
      </c>
      <c r="J162" s="14">
        <v>2.5099999999999998</v>
      </c>
      <c r="K162" s="120">
        <f t="shared" si="9"/>
        <v>2.5099999999999998</v>
      </c>
      <c r="L162" s="126"/>
    </row>
    <row r="163" spans="1:12" ht="36">
      <c r="A163" s="125"/>
      <c r="B163" s="118">
        <f>'Tax Invoice'!D159</f>
        <v>3</v>
      </c>
      <c r="C163" s="10" t="s">
        <v>828</v>
      </c>
      <c r="D163" s="10" t="s">
        <v>905</v>
      </c>
      <c r="E163" s="129" t="s">
        <v>245</v>
      </c>
      <c r="F163" s="150" t="s">
        <v>819</v>
      </c>
      <c r="G163" s="151"/>
      <c r="H163" s="11" t="s">
        <v>930</v>
      </c>
      <c r="I163" s="14">
        <f t="shared" si="8"/>
        <v>2.5099999999999998</v>
      </c>
      <c r="J163" s="14">
        <v>2.5099999999999998</v>
      </c>
      <c r="K163" s="120">
        <f t="shared" si="9"/>
        <v>7.5299999999999994</v>
      </c>
      <c r="L163" s="126"/>
    </row>
    <row r="164" spans="1:12" ht="36">
      <c r="A164" s="125"/>
      <c r="B164" s="118">
        <f>'Tax Invoice'!D160</f>
        <v>3</v>
      </c>
      <c r="C164" s="10" t="s">
        <v>828</v>
      </c>
      <c r="D164" s="10" t="s">
        <v>906</v>
      </c>
      <c r="E164" s="129" t="s">
        <v>245</v>
      </c>
      <c r="F164" s="150" t="s">
        <v>821</v>
      </c>
      <c r="G164" s="151"/>
      <c r="H164" s="11" t="s">
        <v>930</v>
      </c>
      <c r="I164" s="14">
        <f t="shared" si="8"/>
        <v>2.5099999999999998</v>
      </c>
      <c r="J164" s="14">
        <v>2.5099999999999998</v>
      </c>
      <c r="K164" s="120">
        <f t="shared" si="9"/>
        <v>7.5299999999999994</v>
      </c>
      <c r="L164" s="126"/>
    </row>
    <row r="165" spans="1:12" ht="36">
      <c r="A165" s="125"/>
      <c r="B165" s="118">
        <f>'Tax Invoice'!D161</f>
        <v>1</v>
      </c>
      <c r="C165" s="10" t="s">
        <v>828</v>
      </c>
      <c r="D165" s="10" t="s">
        <v>905</v>
      </c>
      <c r="E165" s="129" t="s">
        <v>354</v>
      </c>
      <c r="F165" s="150" t="s">
        <v>819</v>
      </c>
      <c r="G165" s="151"/>
      <c r="H165" s="11" t="s">
        <v>930</v>
      </c>
      <c r="I165" s="14">
        <f t="shared" si="8"/>
        <v>2.5099999999999998</v>
      </c>
      <c r="J165" s="14">
        <v>2.5099999999999998</v>
      </c>
      <c r="K165" s="120">
        <f t="shared" si="9"/>
        <v>2.5099999999999998</v>
      </c>
      <c r="L165" s="126"/>
    </row>
    <row r="166" spans="1:12" ht="36">
      <c r="A166" s="125"/>
      <c r="B166" s="118">
        <f>'Tax Invoice'!D162</f>
        <v>1</v>
      </c>
      <c r="C166" s="10" t="s">
        <v>828</v>
      </c>
      <c r="D166" s="10" t="s">
        <v>906</v>
      </c>
      <c r="E166" s="129" t="s">
        <v>354</v>
      </c>
      <c r="F166" s="150" t="s">
        <v>821</v>
      </c>
      <c r="G166" s="151"/>
      <c r="H166" s="11" t="s">
        <v>930</v>
      </c>
      <c r="I166" s="14">
        <f t="shared" si="8"/>
        <v>2.5099999999999998</v>
      </c>
      <c r="J166" s="14">
        <v>2.5099999999999998</v>
      </c>
      <c r="K166" s="120">
        <f t="shared" si="9"/>
        <v>2.5099999999999998</v>
      </c>
      <c r="L166" s="126"/>
    </row>
    <row r="167" spans="1:12" ht="36" customHeight="1">
      <c r="A167" s="125"/>
      <c r="B167" s="118">
        <f>'Tax Invoice'!D163</f>
        <v>4</v>
      </c>
      <c r="C167" s="10" t="s">
        <v>830</v>
      </c>
      <c r="D167" s="10" t="s">
        <v>830</v>
      </c>
      <c r="E167" s="129" t="s">
        <v>245</v>
      </c>
      <c r="F167" s="150"/>
      <c r="G167" s="151"/>
      <c r="H167" s="11" t="s">
        <v>949</v>
      </c>
      <c r="I167" s="14">
        <f t="shared" si="8"/>
        <v>1.7</v>
      </c>
      <c r="J167" s="14">
        <v>1.7</v>
      </c>
      <c r="K167" s="120">
        <f t="shared" si="9"/>
        <v>6.8</v>
      </c>
      <c r="L167" s="126"/>
    </row>
    <row r="168" spans="1:12" ht="36" customHeight="1">
      <c r="A168" s="125"/>
      <c r="B168" s="118">
        <f>'Tax Invoice'!D164</f>
        <v>2</v>
      </c>
      <c r="C168" s="10" t="s">
        <v>830</v>
      </c>
      <c r="D168" s="10" t="s">
        <v>830</v>
      </c>
      <c r="E168" s="129" t="s">
        <v>354</v>
      </c>
      <c r="F168" s="150"/>
      <c r="G168" s="151"/>
      <c r="H168" s="11" t="s">
        <v>949</v>
      </c>
      <c r="I168" s="14">
        <f t="shared" si="8"/>
        <v>1.7</v>
      </c>
      <c r="J168" s="14">
        <v>1.7</v>
      </c>
      <c r="K168" s="120">
        <f t="shared" si="9"/>
        <v>3.4</v>
      </c>
      <c r="L168" s="126"/>
    </row>
    <row r="169" spans="1:12" ht="36" customHeight="1">
      <c r="A169" s="125"/>
      <c r="B169" s="118">
        <f>'Tax Invoice'!D165</f>
        <v>2</v>
      </c>
      <c r="C169" s="10" t="s">
        <v>830</v>
      </c>
      <c r="D169" s="10" t="s">
        <v>830</v>
      </c>
      <c r="E169" s="129" t="s">
        <v>534</v>
      </c>
      <c r="F169" s="150"/>
      <c r="G169" s="151"/>
      <c r="H169" s="11" t="s">
        <v>949</v>
      </c>
      <c r="I169" s="14">
        <f t="shared" si="8"/>
        <v>1.7</v>
      </c>
      <c r="J169" s="14">
        <v>1.7</v>
      </c>
      <c r="K169" s="120">
        <f t="shared" si="9"/>
        <v>3.4</v>
      </c>
      <c r="L169" s="126"/>
    </row>
    <row r="170" spans="1:12">
      <c r="A170" s="125"/>
      <c r="B170" s="118">
        <f>'Tax Invoice'!D166</f>
        <v>3</v>
      </c>
      <c r="C170" s="10" t="s">
        <v>832</v>
      </c>
      <c r="D170" s="10" t="s">
        <v>832</v>
      </c>
      <c r="E170" s="129"/>
      <c r="F170" s="150"/>
      <c r="G170" s="151"/>
      <c r="H170" s="11" t="s">
        <v>963</v>
      </c>
      <c r="I170" s="14">
        <f t="shared" si="8"/>
        <v>1.71</v>
      </c>
      <c r="J170" s="14">
        <v>1.71</v>
      </c>
      <c r="K170" s="120">
        <f t="shared" si="9"/>
        <v>5.13</v>
      </c>
      <c r="L170" s="126"/>
    </row>
    <row r="171" spans="1:12" ht="24" customHeight="1">
      <c r="A171" s="125"/>
      <c r="B171" s="118">
        <f>'Tax Invoice'!D167</f>
        <v>5</v>
      </c>
      <c r="C171" s="10" t="s">
        <v>834</v>
      </c>
      <c r="D171" s="10" t="s">
        <v>834</v>
      </c>
      <c r="E171" s="129"/>
      <c r="F171" s="150"/>
      <c r="G171" s="151"/>
      <c r="H171" s="11" t="s">
        <v>934</v>
      </c>
      <c r="I171" s="14">
        <f t="shared" si="8"/>
        <v>0.6</v>
      </c>
      <c r="J171" s="14">
        <v>0.6</v>
      </c>
      <c r="K171" s="120">
        <f t="shared" si="9"/>
        <v>3</v>
      </c>
      <c r="L171" s="126"/>
    </row>
    <row r="172" spans="1:12" ht="24" customHeight="1">
      <c r="A172" s="125"/>
      <c r="B172" s="118">
        <f>'Tax Invoice'!D168</f>
        <v>5</v>
      </c>
      <c r="C172" s="10" t="s">
        <v>836</v>
      </c>
      <c r="D172" s="10" t="s">
        <v>836</v>
      </c>
      <c r="E172" s="129"/>
      <c r="F172" s="150"/>
      <c r="G172" s="151"/>
      <c r="H172" s="11" t="s">
        <v>935</v>
      </c>
      <c r="I172" s="14">
        <f t="shared" si="8"/>
        <v>0.71</v>
      </c>
      <c r="J172" s="14">
        <v>0.71</v>
      </c>
      <c r="K172" s="120">
        <f t="shared" si="9"/>
        <v>3.55</v>
      </c>
      <c r="L172" s="126"/>
    </row>
    <row r="173" spans="1:12" ht="24" customHeight="1">
      <c r="A173" s="125"/>
      <c r="B173" s="118">
        <f>'Tax Invoice'!D169</f>
        <v>1</v>
      </c>
      <c r="C173" s="10" t="s">
        <v>838</v>
      </c>
      <c r="D173" s="10" t="s">
        <v>838</v>
      </c>
      <c r="E173" s="129" t="s">
        <v>279</v>
      </c>
      <c r="F173" s="150"/>
      <c r="G173" s="151"/>
      <c r="H173" s="11" t="s">
        <v>940</v>
      </c>
      <c r="I173" s="14">
        <f t="shared" si="8"/>
        <v>3.88</v>
      </c>
      <c r="J173" s="14">
        <v>3.88</v>
      </c>
      <c r="K173" s="120">
        <f t="shared" si="9"/>
        <v>3.88</v>
      </c>
      <c r="L173" s="126"/>
    </row>
    <row r="174" spans="1:12" ht="24" customHeight="1">
      <c r="A174" s="125"/>
      <c r="B174" s="118">
        <f>'Tax Invoice'!D170</f>
        <v>1</v>
      </c>
      <c r="C174" s="10" t="s">
        <v>838</v>
      </c>
      <c r="D174" s="10" t="s">
        <v>838</v>
      </c>
      <c r="E174" s="129" t="s">
        <v>278</v>
      </c>
      <c r="F174" s="150"/>
      <c r="G174" s="151"/>
      <c r="H174" s="11" t="s">
        <v>940</v>
      </c>
      <c r="I174" s="14">
        <f t="shared" si="8"/>
        <v>3.88</v>
      </c>
      <c r="J174" s="14">
        <v>3.88</v>
      </c>
      <c r="K174" s="120">
        <f t="shared" si="9"/>
        <v>3.88</v>
      </c>
      <c r="L174" s="126"/>
    </row>
    <row r="175" spans="1:12" ht="24" customHeight="1">
      <c r="A175" s="125"/>
      <c r="B175" s="118">
        <f>'Tax Invoice'!D171</f>
        <v>1</v>
      </c>
      <c r="C175" s="10" t="s">
        <v>840</v>
      </c>
      <c r="D175" s="10" t="s">
        <v>840</v>
      </c>
      <c r="E175" s="129" t="s">
        <v>679</v>
      </c>
      <c r="F175" s="150"/>
      <c r="G175" s="151"/>
      <c r="H175" s="11" t="s">
        <v>941</v>
      </c>
      <c r="I175" s="14">
        <f t="shared" si="8"/>
        <v>1.92</v>
      </c>
      <c r="J175" s="14">
        <v>1.92</v>
      </c>
      <c r="K175" s="120">
        <f t="shared" si="9"/>
        <v>1.92</v>
      </c>
      <c r="L175" s="126"/>
    </row>
    <row r="176" spans="1:12" ht="24" customHeight="1">
      <c r="A176" s="125"/>
      <c r="B176" s="118">
        <f>'Tax Invoice'!D172</f>
        <v>1</v>
      </c>
      <c r="C176" s="10" t="s">
        <v>840</v>
      </c>
      <c r="D176" s="10" t="s">
        <v>840</v>
      </c>
      <c r="E176" s="129" t="s">
        <v>277</v>
      </c>
      <c r="F176" s="150"/>
      <c r="G176" s="151"/>
      <c r="H176" s="11" t="s">
        <v>941</v>
      </c>
      <c r="I176" s="14">
        <f t="shared" si="8"/>
        <v>1.92</v>
      </c>
      <c r="J176" s="14">
        <v>1.92</v>
      </c>
      <c r="K176" s="120">
        <f t="shared" si="9"/>
        <v>1.92</v>
      </c>
      <c r="L176" s="126"/>
    </row>
    <row r="177" spans="1:12" ht="24" customHeight="1">
      <c r="A177" s="125"/>
      <c r="B177" s="118">
        <f>'Tax Invoice'!D173</f>
        <v>2</v>
      </c>
      <c r="C177" s="10" t="s">
        <v>840</v>
      </c>
      <c r="D177" s="10" t="s">
        <v>840</v>
      </c>
      <c r="E177" s="129" t="s">
        <v>278</v>
      </c>
      <c r="F177" s="150"/>
      <c r="G177" s="151"/>
      <c r="H177" s="11" t="s">
        <v>941</v>
      </c>
      <c r="I177" s="14">
        <f t="shared" si="8"/>
        <v>1.92</v>
      </c>
      <c r="J177" s="14">
        <v>1.92</v>
      </c>
      <c r="K177" s="120">
        <f t="shared" si="9"/>
        <v>3.84</v>
      </c>
      <c r="L177" s="126"/>
    </row>
    <row r="178" spans="1:12" ht="24" customHeight="1">
      <c r="A178" s="125"/>
      <c r="B178" s="118">
        <f>'Tax Invoice'!D174</f>
        <v>2</v>
      </c>
      <c r="C178" s="10" t="s">
        <v>842</v>
      </c>
      <c r="D178" s="10" t="s">
        <v>842</v>
      </c>
      <c r="E178" s="129" t="s">
        <v>279</v>
      </c>
      <c r="F178" s="150"/>
      <c r="G178" s="151"/>
      <c r="H178" s="11" t="s">
        <v>942</v>
      </c>
      <c r="I178" s="14">
        <f t="shared" si="8"/>
        <v>1.96</v>
      </c>
      <c r="J178" s="14">
        <v>1.96</v>
      </c>
      <c r="K178" s="120">
        <f t="shared" si="9"/>
        <v>3.92</v>
      </c>
      <c r="L178" s="126"/>
    </row>
    <row r="179" spans="1:12" ht="24" customHeight="1">
      <c r="A179" s="125"/>
      <c r="B179" s="118">
        <f>'Tax Invoice'!D175</f>
        <v>5</v>
      </c>
      <c r="C179" s="10" t="s">
        <v>844</v>
      </c>
      <c r="D179" s="10" t="s">
        <v>844</v>
      </c>
      <c r="E179" s="129"/>
      <c r="F179" s="150"/>
      <c r="G179" s="151"/>
      <c r="H179" s="11" t="s">
        <v>936</v>
      </c>
      <c r="I179" s="14">
        <f t="shared" si="8"/>
        <v>0.62</v>
      </c>
      <c r="J179" s="14">
        <v>0.62</v>
      </c>
      <c r="K179" s="120">
        <f t="shared" si="9"/>
        <v>3.1</v>
      </c>
      <c r="L179" s="126"/>
    </row>
    <row r="180" spans="1:12" ht="24" customHeight="1">
      <c r="A180" s="125"/>
      <c r="B180" s="118">
        <f>'Tax Invoice'!D176</f>
        <v>1</v>
      </c>
      <c r="C180" s="10" t="s">
        <v>846</v>
      </c>
      <c r="D180" s="10" t="s">
        <v>846</v>
      </c>
      <c r="E180" s="129" t="s">
        <v>279</v>
      </c>
      <c r="F180" s="150"/>
      <c r="G180" s="151"/>
      <c r="H180" s="11" t="s">
        <v>943</v>
      </c>
      <c r="I180" s="14">
        <f t="shared" si="8"/>
        <v>1.93</v>
      </c>
      <c r="J180" s="14">
        <v>1.93</v>
      </c>
      <c r="K180" s="120">
        <f t="shared" si="9"/>
        <v>1.93</v>
      </c>
      <c r="L180" s="126"/>
    </row>
    <row r="181" spans="1:12" ht="24" customHeight="1">
      <c r="A181" s="125"/>
      <c r="B181" s="118">
        <f>'Tax Invoice'!D177</f>
        <v>1</v>
      </c>
      <c r="C181" s="10" t="s">
        <v>846</v>
      </c>
      <c r="D181" s="10" t="s">
        <v>846</v>
      </c>
      <c r="E181" s="129" t="s">
        <v>278</v>
      </c>
      <c r="F181" s="150"/>
      <c r="G181" s="151"/>
      <c r="H181" s="11" t="s">
        <v>943</v>
      </c>
      <c r="I181" s="14">
        <f t="shared" si="8"/>
        <v>1.93</v>
      </c>
      <c r="J181" s="14">
        <v>1.93</v>
      </c>
      <c r="K181" s="120">
        <f t="shared" si="9"/>
        <v>1.93</v>
      </c>
      <c r="L181" s="126"/>
    </row>
    <row r="182" spans="1:12" ht="24" customHeight="1">
      <c r="A182" s="125"/>
      <c r="B182" s="118">
        <f>'Tax Invoice'!D178</f>
        <v>3</v>
      </c>
      <c r="C182" s="10" t="s">
        <v>848</v>
      </c>
      <c r="D182" s="10" t="s">
        <v>848</v>
      </c>
      <c r="E182" s="129"/>
      <c r="F182" s="150"/>
      <c r="G182" s="151"/>
      <c r="H182" s="11" t="s">
        <v>937</v>
      </c>
      <c r="I182" s="14">
        <f t="shared" ref="I182:I192" si="10">J182*$N$1</f>
        <v>0.59</v>
      </c>
      <c r="J182" s="14">
        <v>0.59</v>
      </c>
      <c r="K182" s="120">
        <f t="shared" ref="K182:K192" si="11">I182*B182</f>
        <v>1.77</v>
      </c>
      <c r="L182" s="126"/>
    </row>
    <row r="183" spans="1:12" ht="24">
      <c r="A183" s="125"/>
      <c r="B183" s="118">
        <f>'Tax Invoice'!D179</f>
        <v>2</v>
      </c>
      <c r="C183" s="10" t="s">
        <v>850</v>
      </c>
      <c r="D183" s="10" t="s">
        <v>850</v>
      </c>
      <c r="E183" s="129" t="s">
        <v>970</v>
      </c>
      <c r="F183" s="150"/>
      <c r="G183" s="151"/>
      <c r="H183" s="11" t="s">
        <v>944</v>
      </c>
      <c r="I183" s="14">
        <f t="shared" si="10"/>
        <v>5.21</v>
      </c>
      <c r="J183" s="14">
        <v>5.21</v>
      </c>
      <c r="K183" s="120">
        <f t="shared" si="11"/>
        <v>10.42</v>
      </c>
      <c r="L183" s="126"/>
    </row>
    <row r="184" spans="1:12" ht="24" customHeight="1">
      <c r="A184" s="125"/>
      <c r="B184" s="118">
        <f>'Tax Invoice'!D180</f>
        <v>2</v>
      </c>
      <c r="C184" s="10" t="s">
        <v>852</v>
      </c>
      <c r="D184" s="10" t="s">
        <v>852</v>
      </c>
      <c r="E184" s="129" t="s">
        <v>28</v>
      </c>
      <c r="F184" s="150"/>
      <c r="G184" s="151"/>
      <c r="H184" s="11" t="s">
        <v>853</v>
      </c>
      <c r="I184" s="14">
        <f t="shared" si="10"/>
        <v>4.47</v>
      </c>
      <c r="J184" s="14">
        <v>4.47</v>
      </c>
      <c r="K184" s="120">
        <f t="shared" si="11"/>
        <v>8.94</v>
      </c>
      <c r="L184" s="126"/>
    </row>
    <row r="185" spans="1:12" ht="24" customHeight="1">
      <c r="A185" s="125"/>
      <c r="B185" s="118">
        <f>'Tax Invoice'!D181</f>
        <v>2</v>
      </c>
      <c r="C185" s="10" t="s">
        <v>852</v>
      </c>
      <c r="D185" s="10" t="s">
        <v>852</v>
      </c>
      <c r="E185" s="129" t="s">
        <v>30</v>
      </c>
      <c r="F185" s="150"/>
      <c r="G185" s="151"/>
      <c r="H185" s="11" t="s">
        <v>853</v>
      </c>
      <c r="I185" s="14">
        <f t="shared" si="10"/>
        <v>4.47</v>
      </c>
      <c r="J185" s="14">
        <v>4.47</v>
      </c>
      <c r="K185" s="120">
        <f t="shared" si="11"/>
        <v>8.94</v>
      </c>
      <c r="L185" s="126"/>
    </row>
    <row r="186" spans="1:12" ht="24" customHeight="1">
      <c r="A186" s="125"/>
      <c r="B186" s="118">
        <f>'Tax Invoice'!D182</f>
        <v>1</v>
      </c>
      <c r="C186" s="10" t="s">
        <v>852</v>
      </c>
      <c r="D186" s="10" t="s">
        <v>852</v>
      </c>
      <c r="E186" s="129" t="s">
        <v>854</v>
      </c>
      <c r="F186" s="150"/>
      <c r="G186" s="151"/>
      <c r="H186" s="11" t="s">
        <v>853</v>
      </c>
      <c r="I186" s="14">
        <f t="shared" si="10"/>
        <v>4.47</v>
      </c>
      <c r="J186" s="14">
        <v>4.47</v>
      </c>
      <c r="K186" s="120">
        <f t="shared" si="11"/>
        <v>4.47</v>
      </c>
      <c r="L186" s="126"/>
    </row>
    <row r="187" spans="1:12" ht="24" customHeight="1">
      <c r="A187" s="125"/>
      <c r="B187" s="118">
        <f>'Tax Invoice'!D183</f>
        <v>2</v>
      </c>
      <c r="C187" s="10" t="s">
        <v>855</v>
      </c>
      <c r="D187" s="10" t="s">
        <v>855</v>
      </c>
      <c r="E187" s="129"/>
      <c r="F187" s="150"/>
      <c r="G187" s="151"/>
      <c r="H187" s="11" t="s">
        <v>938</v>
      </c>
      <c r="I187" s="14">
        <f t="shared" si="10"/>
        <v>2.4</v>
      </c>
      <c r="J187" s="14">
        <v>2.4</v>
      </c>
      <c r="K187" s="120">
        <f t="shared" si="11"/>
        <v>4.8</v>
      </c>
      <c r="L187" s="126"/>
    </row>
    <row r="188" spans="1:12" ht="15" customHeight="1">
      <c r="A188" s="125"/>
      <c r="B188" s="118">
        <f>'Tax Invoice'!D184</f>
        <v>2</v>
      </c>
      <c r="C188" s="10" t="s">
        <v>857</v>
      </c>
      <c r="D188" s="10" t="s">
        <v>857</v>
      </c>
      <c r="E188" s="129" t="s">
        <v>589</v>
      </c>
      <c r="F188" s="150"/>
      <c r="G188" s="151"/>
      <c r="H188" s="11" t="s">
        <v>858</v>
      </c>
      <c r="I188" s="14">
        <f t="shared" si="10"/>
        <v>1.22</v>
      </c>
      <c r="J188" s="14">
        <v>1.22</v>
      </c>
      <c r="K188" s="120">
        <f t="shared" si="11"/>
        <v>2.44</v>
      </c>
      <c r="L188" s="126"/>
    </row>
    <row r="189" spans="1:12" ht="15" customHeight="1">
      <c r="A189" s="125"/>
      <c r="B189" s="118">
        <f>'Tax Invoice'!D185</f>
        <v>2</v>
      </c>
      <c r="C189" s="10" t="s">
        <v>857</v>
      </c>
      <c r="D189" s="10" t="s">
        <v>857</v>
      </c>
      <c r="E189" s="129" t="s">
        <v>679</v>
      </c>
      <c r="F189" s="150"/>
      <c r="G189" s="151"/>
      <c r="H189" s="11" t="s">
        <v>858</v>
      </c>
      <c r="I189" s="14">
        <f t="shared" si="10"/>
        <v>1.22</v>
      </c>
      <c r="J189" s="14">
        <v>1.22</v>
      </c>
      <c r="K189" s="120">
        <f t="shared" si="11"/>
        <v>2.44</v>
      </c>
      <c r="L189" s="126"/>
    </row>
    <row r="190" spans="1:12" ht="15" customHeight="1">
      <c r="A190" s="125"/>
      <c r="B190" s="118">
        <f>'Tax Invoice'!D186</f>
        <v>1</v>
      </c>
      <c r="C190" s="10" t="s">
        <v>857</v>
      </c>
      <c r="D190" s="10" t="s">
        <v>857</v>
      </c>
      <c r="E190" s="129" t="s">
        <v>728</v>
      </c>
      <c r="F190" s="150"/>
      <c r="G190" s="151"/>
      <c r="H190" s="11" t="s">
        <v>858</v>
      </c>
      <c r="I190" s="14">
        <f t="shared" si="10"/>
        <v>1.22</v>
      </c>
      <c r="J190" s="14">
        <v>1.22</v>
      </c>
      <c r="K190" s="120">
        <f t="shared" si="11"/>
        <v>1.22</v>
      </c>
      <c r="L190" s="126"/>
    </row>
    <row r="191" spans="1:12" ht="15" customHeight="1">
      <c r="A191" s="125"/>
      <c r="B191" s="118">
        <f>'Tax Invoice'!D187</f>
        <v>1</v>
      </c>
      <c r="C191" s="10" t="s">
        <v>857</v>
      </c>
      <c r="D191" s="10" t="s">
        <v>857</v>
      </c>
      <c r="E191" s="129" t="s">
        <v>859</v>
      </c>
      <c r="F191" s="150"/>
      <c r="G191" s="151"/>
      <c r="H191" s="11" t="s">
        <v>858</v>
      </c>
      <c r="I191" s="14">
        <f t="shared" si="10"/>
        <v>1.22</v>
      </c>
      <c r="J191" s="14">
        <v>1.22</v>
      </c>
      <c r="K191" s="120">
        <f t="shared" si="11"/>
        <v>1.22</v>
      </c>
      <c r="L191" s="126"/>
    </row>
    <row r="192" spans="1:12" ht="48" customHeight="1" thickBot="1">
      <c r="A192" s="125"/>
      <c r="B192" s="118">
        <f>'Tax Invoice'!D188</f>
        <v>1</v>
      </c>
      <c r="C192" s="10" t="s">
        <v>860</v>
      </c>
      <c r="D192" s="10" t="s">
        <v>907</v>
      </c>
      <c r="E192" s="129" t="s">
        <v>861</v>
      </c>
      <c r="F192" s="150"/>
      <c r="G192" s="151"/>
      <c r="H192" s="141" t="s">
        <v>964</v>
      </c>
      <c r="I192" s="14">
        <f t="shared" si="10"/>
        <v>25.2</v>
      </c>
      <c r="J192" s="14">
        <v>25.2</v>
      </c>
      <c r="K192" s="120">
        <f t="shared" si="11"/>
        <v>25.2</v>
      </c>
      <c r="L192" s="126"/>
    </row>
    <row r="193" spans="1:12" ht="16.5" thickTop="1" thickBot="1">
      <c r="A193" s="125"/>
      <c r="B193" s="146"/>
      <c r="C193" s="142"/>
      <c r="D193" s="142"/>
      <c r="E193" s="142"/>
      <c r="F193" s="152"/>
      <c r="G193" s="152"/>
      <c r="H193" s="148" t="s">
        <v>920</v>
      </c>
      <c r="I193" s="142"/>
      <c r="J193" s="142"/>
      <c r="K193" s="147"/>
      <c r="L193" s="126"/>
    </row>
    <row r="194" spans="1:12" ht="15.75" thickTop="1">
      <c r="A194" s="125"/>
      <c r="B194" s="118">
        <v>15</v>
      </c>
      <c r="C194" s="10" t="s">
        <v>921</v>
      </c>
      <c r="D194" s="129"/>
      <c r="E194" s="129" t="s">
        <v>28</v>
      </c>
      <c r="F194" s="150"/>
      <c r="G194" s="151"/>
      <c r="H194" s="11" t="s">
        <v>977</v>
      </c>
      <c r="I194" s="14">
        <f t="shared" ref="I194:I196" si="12">J194*$N$1</f>
        <v>0.38</v>
      </c>
      <c r="J194" s="14">
        <v>0.38</v>
      </c>
      <c r="K194" s="120">
        <f t="shared" ref="K194:K196" si="13">I194*B194</f>
        <v>5.7</v>
      </c>
      <c r="L194" s="126"/>
    </row>
    <row r="195" spans="1:12">
      <c r="A195" s="125"/>
      <c r="B195" s="118">
        <v>15</v>
      </c>
      <c r="C195" s="10" t="s">
        <v>921</v>
      </c>
      <c r="D195" s="129"/>
      <c r="E195" s="129" t="s">
        <v>657</v>
      </c>
      <c r="F195" s="150"/>
      <c r="G195" s="151"/>
      <c r="H195" s="11" t="s">
        <v>977</v>
      </c>
      <c r="I195" s="14">
        <f t="shared" si="12"/>
        <v>0.38</v>
      </c>
      <c r="J195" s="14">
        <v>0.38</v>
      </c>
      <c r="K195" s="120">
        <f t="shared" si="13"/>
        <v>5.7</v>
      </c>
      <c r="L195" s="126"/>
    </row>
    <row r="196" spans="1:12">
      <c r="A196" s="125"/>
      <c r="B196" s="119">
        <v>15</v>
      </c>
      <c r="C196" s="12" t="s">
        <v>921</v>
      </c>
      <c r="D196" s="130"/>
      <c r="E196" s="130" t="s">
        <v>30</v>
      </c>
      <c r="F196" s="153"/>
      <c r="G196" s="154"/>
      <c r="H196" s="13" t="s">
        <v>977</v>
      </c>
      <c r="I196" s="15">
        <f t="shared" si="12"/>
        <v>0.38</v>
      </c>
      <c r="J196" s="15">
        <v>0.38</v>
      </c>
      <c r="K196" s="121">
        <f t="shared" si="13"/>
        <v>5.7</v>
      </c>
      <c r="L196" s="126"/>
    </row>
    <row r="197" spans="1:12" ht="12.75" customHeight="1">
      <c r="A197" s="125"/>
      <c r="B197" s="137">
        <f>SUM(B22:B196)</f>
        <v>721</v>
      </c>
      <c r="C197" s="137" t="s">
        <v>149</v>
      </c>
      <c r="D197" s="137"/>
      <c r="E197" s="137"/>
      <c r="F197" s="137"/>
      <c r="G197" s="137"/>
      <c r="H197" s="137"/>
      <c r="I197" s="138" t="s">
        <v>261</v>
      </c>
      <c r="J197" s="138" t="s">
        <v>261</v>
      </c>
      <c r="K197" s="139">
        <f>SUM(K22:K196)</f>
        <v>805.85</v>
      </c>
      <c r="L197" s="126"/>
    </row>
    <row r="198" spans="1:12" ht="12.75" customHeight="1">
      <c r="A198" s="125"/>
      <c r="B198" s="137"/>
      <c r="C198" s="137"/>
      <c r="D198" s="137"/>
      <c r="E198" s="137"/>
      <c r="F198" s="137"/>
      <c r="G198" s="137"/>
      <c r="H198" s="137"/>
      <c r="I198" s="138" t="s">
        <v>980</v>
      </c>
      <c r="J198" s="138" t="s">
        <v>190</v>
      </c>
      <c r="K198" s="139">
        <f>K197*-3%</f>
        <v>-24.1755</v>
      </c>
      <c r="L198" s="126"/>
    </row>
    <row r="199" spans="1:12" ht="12.75" customHeight="1">
      <c r="A199" s="125"/>
      <c r="B199" s="137"/>
      <c r="C199" s="137"/>
      <c r="D199" s="137"/>
      <c r="E199" s="137"/>
      <c r="F199" s="137"/>
      <c r="G199" s="137"/>
      <c r="H199" s="137"/>
      <c r="I199" s="138" t="s">
        <v>917</v>
      </c>
      <c r="J199" s="138"/>
      <c r="K199" s="139">
        <v>-22.64</v>
      </c>
      <c r="L199" s="126"/>
    </row>
    <row r="200" spans="1:12" ht="12.75" customHeight="1" outlineLevel="1">
      <c r="A200" s="125"/>
      <c r="B200" s="137"/>
      <c r="C200" s="137"/>
      <c r="D200" s="137"/>
      <c r="E200" s="137"/>
      <c r="F200" s="137"/>
      <c r="G200" s="137"/>
      <c r="H200" s="137"/>
      <c r="I200" s="138" t="s">
        <v>979</v>
      </c>
      <c r="J200" s="138" t="s">
        <v>191</v>
      </c>
      <c r="K200" s="139">
        <v>0</v>
      </c>
      <c r="L200" s="126"/>
    </row>
    <row r="201" spans="1:12" ht="12.75" customHeight="1">
      <c r="A201" s="125"/>
      <c r="B201" s="137"/>
      <c r="C201" s="137"/>
      <c r="D201" s="137"/>
      <c r="E201" s="137"/>
      <c r="F201" s="137"/>
      <c r="G201" s="137"/>
      <c r="H201" s="137"/>
      <c r="I201" s="138" t="s">
        <v>263</v>
      </c>
      <c r="J201" s="138" t="s">
        <v>263</v>
      </c>
      <c r="K201" s="139">
        <f>SUM(K197:K200)</f>
        <v>759.03450000000009</v>
      </c>
      <c r="L201" s="126"/>
    </row>
    <row r="202" spans="1:12" ht="12.75" customHeight="1">
      <c r="A202" s="6"/>
      <c r="B202" s="7"/>
      <c r="C202" s="7"/>
      <c r="D202" s="7"/>
      <c r="E202" s="7"/>
      <c r="F202" s="7"/>
      <c r="G202" s="7"/>
      <c r="H202" s="7" t="s">
        <v>923</v>
      </c>
      <c r="I202" s="7"/>
      <c r="J202" s="7"/>
      <c r="K202" s="7"/>
      <c r="L202" s="8"/>
    </row>
  </sheetData>
  <mergeCells count="179">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96:G196"/>
    <mergeCell ref="F187:G187"/>
    <mergeCell ref="F188:G188"/>
    <mergeCell ref="F189:G189"/>
    <mergeCell ref="F190:G190"/>
    <mergeCell ref="F191:G191"/>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788.74999999999989</v>
      </c>
      <c r="O2" s="21" t="s">
        <v>265</v>
      </c>
    </row>
    <row r="3" spans="1:15" s="21" customFormat="1" ht="15" customHeight="1" thickBot="1">
      <c r="A3" s="22" t="s">
        <v>156</v>
      </c>
      <c r="G3" s="28">
        <v>45188</v>
      </c>
      <c r="H3" s="29"/>
      <c r="N3" s="21">
        <v>788.74999999999989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Morgana</v>
      </c>
      <c r="B10" s="37"/>
      <c r="C10" s="37"/>
      <c r="D10" s="37"/>
      <c r="F10" s="38" t="str">
        <f>'Copy paste to Here'!B10</f>
        <v>Morgana</v>
      </c>
      <c r="G10" s="39"/>
      <c r="H10" s="40"/>
      <c r="K10" s="106" t="s">
        <v>282</v>
      </c>
      <c r="L10" s="35" t="s">
        <v>282</v>
      </c>
      <c r="M10" s="21">
        <v>1</v>
      </c>
    </row>
    <row r="11" spans="1:15" s="21" customFormat="1" ht="15.75" thickBot="1">
      <c r="A11" s="41" t="str">
        <f>'Copy paste to Here'!G11</f>
        <v>Ana Belén Espejo Ricote</v>
      </c>
      <c r="B11" s="42"/>
      <c r="C11" s="42"/>
      <c r="D11" s="42"/>
      <c r="F11" s="43" t="str">
        <f>'Copy paste to Here'!B11</f>
        <v>Ana Belén Espejo Ricote</v>
      </c>
      <c r="G11" s="44"/>
      <c r="H11" s="45"/>
      <c r="K11" s="104" t="s">
        <v>163</v>
      </c>
      <c r="L11" s="46" t="s">
        <v>164</v>
      </c>
      <c r="M11" s="21">
        <f>VLOOKUP(G3,[1]Sheet1!$A$9:$I$7290,2,FALSE)</f>
        <v>35.54</v>
      </c>
    </row>
    <row r="12" spans="1:15" s="21" customFormat="1" ht="15.75" thickBot="1">
      <c r="A12" s="41" t="str">
        <f>'Copy paste to Here'!G12</f>
        <v>Camino de Malaga 40-G, Morgana</v>
      </c>
      <c r="B12" s="42"/>
      <c r="C12" s="42"/>
      <c r="D12" s="42"/>
      <c r="E12" s="88"/>
      <c r="F12" s="43" t="str">
        <f>'Copy paste to Here'!B12</f>
        <v>Camino de Malaga 40-G, Morgana</v>
      </c>
      <c r="G12" s="44"/>
      <c r="H12" s="45"/>
      <c r="K12" s="104" t="s">
        <v>165</v>
      </c>
      <c r="L12" s="46" t="s">
        <v>138</v>
      </c>
      <c r="M12" s="21">
        <f>VLOOKUP(G3,[1]Sheet1!$A$9:$I$7290,3,FALSE)</f>
        <v>37.78</v>
      </c>
    </row>
    <row r="13" spans="1:15" s="21" customFormat="1" ht="15.75" thickBot="1">
      <c r="A13" s="41" t="str">
        <f>'Copy paste to Here'!G13</f>
        <v>29700 Velez-Malaga, Malaga</v>
      </c>
      <c r="B13" s="42"/>
      <c r="C13" s="42"/>
      <c r="D13" s="42"/>
      <c r="E13" s="122" t="s">
        <v>138</v>
      </c>
      <c r="F13" s="43" t="str">
        <f>'Copy paste to Here'!B13</f>
        <v>29700 Velez-Malaga, Malaga</v>
      </c>
      <c r="G13" s="44"/>
      <c r="H13" s="45"/>
      <c r="K13" s="104" t="s">
        <v>166</v>
      </c>
      <c r="L13" s="46" t="s">
        <v>167</v>
      </c>
      <c r="M13" s="124">
        <f>VLOOKUP(G3,[1]Sheet1!$A$9:$I$7290,4,FALSE)</f>
        <v>43.77</v>
      </c>
    </row>
    <row r="14" spans="1:15" s="21" customFormat="1" ht="15.75" thickBot="1">
      <c r="A14" s="41" t="str">
        <f>'Copy paste to Here'!G14</f>
        <v>Spain</v>
      </c>
      <c r="B14" s="42"/>
      <c r="C14" s="42"/>
      <c r="D14" s="42"/>
      <c r="E14" s="122">
        <f>VLOOKUP(J9,$L$10:$M$17,2,FALSE)</f>
        <v>37.78</v>
      </c>
      <c r="F14" s="43" t="str">
        <f>'Copy paste to Here'!B14</f>
        <v>Spain</v>
      </c>
      <c r="G14" s="44"/>
      <c r="H14" s="45"/>
      <c r="K14" s="104"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26.18</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 xml:space="preserve">Box with 52 pcs. of 925 silver nose studs, 22g (0.6mm) with small star shaped top and real 18k gold plating (in standard packing or in vacuum sealed packing to prevent tarnishing) &amp; Packing Option: Standard Package  &amp;  </v>
      </c>
      <c r="B18" s="57" t="str">
        <f>'Copy paste to Here'!C22</f>
        <v>18SXVSAR</v>
      </c>
      <c r="C18" s="57" t="s">
        <v>724</v>
      </c>
      <c r="D18" s="58">
        <f>Invoice!B22</f>
        <v>1</v>
      </c>
      <c r="E18" s="59">
        <f>'Shipping Invoice'!J22*$N$1</f>
        <v>24</v>
      </c>
      <c r="F18" s="59">
        <f>D18*E18</f>
        <v>24</v>
      </c>
      <c r="G18" s="60">
        <f>E18*$E$14</f>
        <v>906.72</v>
      </c>
      <c r="H18" s="61">
        <f>D18*G18</f>
        <v>906.72</v>
      </c>
    </row>
    <row r="19" spans="1:13" s="62" customFormat="1" ht="24">
      <c r="A19" s="123" t="str">
        <f>IF((LEN('Copy paste to Here'!G23))&gt;5,((CONCATENATE('Copy paste to Here'!G23," &amp; ",'Copy paste to Here'!D23,"  &amp;  ",'Copy paste to Here'!E23))),"Empty Cell")</f>
        <v xml:space="preserve">Flexible acrylic tongue barbell, 14g (1.6mm) with 6mm solid colored acrylic balls - length 5/8'' (16mm) &amp; Color: White  &amp;  </v>
      </c>
      <c r="B19" s="57" t="str">
        <f>'Copy paste to Here'!C23</f>
        <v>ABBSA</v>
      </c>
      <c r="C19" s="57" t="s">
        <v>726</v>
      </c>
      <c r="D19" s="58">
        <f>Invoice!B23</f>
        <v>40</v>
      </c>
      <c r="E19" s="59">
        <f>'Shipping Invoice'!J23*$N$1</f>
        <v>0.17</v>
      </c>
      <c r="F19" s="59">
        <f t="shared" ref="F19:F82" si="0">D19*E19</f>
        <v>6.8000000000000007</v>
      </c>
      <c r="G19" s="60">
        <f t="shared" ref="G19:G82" si="1">E19*$E$14</f>
        <v>6.422600000000001</v>
      </c>
      <c r="H19" s="63">
        <f t="shared" ref="H19:H82" si="2">D19*G19</f>
        <v>256.90400000000005</v>
      </c>
    </row>
    <row r="20" spans="1:13" s="62" customFormat="1" ht="24">
      <c r="A20" s="56" t="str">
        <f>IF((LEN('Copy paste to Here'!G24))&gt;5,((CONCATENATE('Copy paste to Here'!G24," &amp; ",'Copy paste to Here'!D24,"  &amp;  ",'Copy paste to Here'!E24))),"Empty Cell")</f>
        <v xml:space="preserve">Flexible acrylic belly banana, 14g (1.6mm) with 5 &amp; 8mm solid colored acrylic balls - length 3/8'' (10mm) &amp; Color: White  &amp;  </v>
      </c>
      <c r="B20" s="57" t="str">
        <f>'Copy paste to Here'!C24</f>
        <v>ABNSA</v>
      </c>
      <c r="C20" s="57" t="s">
        <v>727</v>
      </c>
      <c r="D20" s="58">
        <f>Invoice!B24</f>
        <v>30</v>
      </c>
      <c r="E20" s="59">
        <f>'Shipping Invoice'!J24*$N$1</f>
        <v>0.17</v>
      </c>
      <c r="F20" s="59">
        <f t="shared" si="0"/>
        <v>5.1000000000000005</v>
      </c>
      <c r="G20" s="60">
        <f t="shared" si="1"/>
        <v>6.422600000000001</v>
      </c>
      <c r="H20" s="63">
        <f t="shared" si="2"/>
        <v>192.67800000000003</v>
      </c>
    </row>
    <row r="21" spans="1:13" s="62" customFormat="1" ht="24">
      <c r="A21" s="56" t="str">
        <f>IF((LEN('Copy paste to Here'!G25))&gt;5,((CONCATENATE('Copy paste to Here'!G25," &amp; ",'Copy paste to Here'!D25,"  &amp;  ",'Copy paste to Here'!E25))),"Empty Cell")</f>
        <v xml:space="preserve">Flexible acrylic belly banana, 14g (1.6mm) with 5 &amp; 8mm solid colored acrylic balls - length 3/8'' (10mm) &amp; Color: Pink  &amp;  </v>
      </c>
      <c r="B21" s="57" t="str">
        <f>'Copy paste to Here'!C25</f>
        <v>ABNSA</v>
      </c>
      <c r="C21" s="57" t="s">
        <v>727</v>
      </c>
      <c r="D21" s="58">
        <f>Invoice!B25</f>
        <v>10</v>
      </c>
      <c r="E21" s="59">
        <f>'Shipping Invoice'!J25*$N$1</f>
        <v>0.17</v>
      </c>
      <c r="F21" s="59">
        <f t="shared" si="0"/>
        <v>1.7000000000000002</v>
      </c>
      <c r="G21" s="60">
        <f t="shared" si="1"/>
        <v>6.422600000000001</v>
      </c>
      <c r="H21" s="63">
        <f t="shared" si="2"/>
        <v>64.226000000000013</v>
      </c>
    </row>
    <row r="22" spans="1:13" s="62" customFormat="1" ht="25.5">
      <c r="A22" s="56" t="str">
        <f>IF((LEN('Copy paste to Here'!G26))&gt;5,((CONCATENATE('Copy paste to Here'!G26," &amp; ",'Copy paste to Here'!D26,"  &amp;  ",'Copy paste to Here'!E26))),"Empty Cell")</f>
        <v xml:space="preserve">Sterling Silver fake nose clip, 20g (0.8mm) &amp; Length: 6mm  &amp;  </v>
      </c>
      <c r="B22" s="57" t="str">
        <f>'Copy paste to Here'!C26</f>
        <v>AGCLN20</v>
      </c>
      <c r="C22" s="57" t="s">
        <v>862</v>
      </c>
      <c r="D22" s="58">
        <f>Invoice!B26</f>
        <v>6</v>
      </c>
      <c r="E22" s="59">
        <f>'Shipping Invoice'!J26*$N$1</f>
        <v>0.6</v>
      </c>
      <c r="F22" s="59">
        <f t="shared" si="0"/>
        <v>3.5999999999999996</v>
      </c>
      <c r="G22" s="60">
        <f t="shared" si="1"/>
        <v>22.667999999999999</v>
      </c>
      <c r="H22" s="63">
        <f t="shared" si="2"/>
        <v>136.00799999999998</v>
      </c>
    </row>
    <row r="23" spans="1:13" s="62" customFormat="1" ht="25.5">
      <c r="A23" s="56" t="str">
        <f>IF((LEN('Copy paste to Here'!G27))&gt;5,((CONCATENATE('Copy paste to Here'!G27," &amp; ",'Copy paste to Here'!D27,"  &amp;  ",'Copy paste to Here'!E27))),"Empty Cell")</f>
        <v xml:space="preserve">Sterling Silver fake nose clip, 20g (0.8mm) &amp; Length: 8mm  &amp;  </v>
      </c>
      <c r="B23" s="57" t="str">
        <f>'Copy paste to Here'!C27</f>
        <v>AGCLN20</v>
      </c>
      <c r="C23" s="57" t="s">
        <v>863</v>
      </c>
      <c r="D23" s="58">
        <f>Invoice!B27</f>
        <v>4</v>
      </c>
      <c r="E23" s="59">
        <f>'Shipping Invoice'!J27*$N$1</f>
        <v>0.62</v>
      </c>
      <c r="F23" s="59">
        <f t="shared" si="0"/>
        <v>2.48</v>
      </c>
      <c r="G23" s="60">
        <f t="shared" si="1"/>
        <v>23.4236</v>
      </c>
      <c r="H23" s="63">
        <f t="shared" si="2"/>
        <v>93.694400000000002</v>
      </c>
    </row>
    <row r="24" spans="1:13" s="62" customFormat="1" ht="25.5">
      <c r="A24" s="56" t="str">
        <f>IF((LEN('Copy paste to Here'!G28))&gt;5,((CONCATENATE('Copy paste to Here'!G28," &amp; ",'Copy paste to Here'!D28,"  &amp;  ",'Copy paste to Here'!E28))),"Empty Cell")</f>
        <v xml:space="preserve">Sterling silver spiral nose ring, 22g (0.6mm) &amp; Size: 8mm  &amp;  </v>
      </c>
      <c r="B24" s="57" t="str">
        <f>'Copy paste to Here'!C28</f>
        <v>AGSPR22</v>
      </c>
      <c r="C24" s="57" t="s">
        <v>864</v>
      </c>
      <c r="D24" s="58">
        <f>Invoice!B28</f>
        <v>4</v>
      </c>
      <c r="E24" s="59">
        <f>'Shipping Invoice'!J28*$N$1</f>
        <v>0.63</v>
      </c>
      <c r="F24" s="59">
        <f t="shared" si="0"/>
        <v>2.52</v>
      </c>
      <c r="G24" s="60">
        <f t="shared" si="1"/>
        <v>23.801400000000001</v>
      </c>
      <c r="H24" s="63">
        <f t="shared" si="2"/>
        <v>95.205600000000004</v>
      </c>
    </row>
    <row r="25" spans="1:13" s="62" customFormat="1" ht="36">
      <c r="A25" s="56" t="str">
        <f>IF((LEN('Copy paste to Here'!G29))&gt;5,((CONCATENATE('Copy paste to Here'!G29," &amp; ",'Copy paste to Here'!D29,"  &amp;  ",'Copy paste to Here'!E29))),"Empty Cell")</f>
        <v>925 sterling silver seamless nose ring, 0.6mm (22g) with prong set 2mm round color Cubic Zirconia (CZ) stone &amp; Cz Color: Clear  &amp;  Length: 10mm</v>
      </c>
      <c r="B25" s="57" t="str">
        <f>'Copy paste to Here'!C29</f>
        <v>AGZM22</v>
      </c>
      <c r="C25" s="57" t="s">
        <v>865</v>
      </c>
      <c r="D25" s="58">
        <f>Invoice!B29</f>
        <v>10</v>
      </c>
      <c r="E25" s="59">
        <f>'Shipping Invoice'!J29*$N$1</f>
        <v>0.62</v>
      </c>
      <c r="F25" s="59">
        <f t="shared" si="0"/>
        <v>6.2</v>
      </c>
      <c r="G25" s="60">
        <f t="shared" si="1"/>
        <v>23.4236</v>
      </c>
      <c r="H25" s="63">
        <f t="shared" si="2"/>
        <v>234.23599999999999</v>
      </c>
    </row>
    <row r="26" spans="1:13" s="62" customFormat="1" ht="36">
      <c r="A26" s="56" t="str">
        <f>IF((LEN('Copy paste to Here'!G30))&gt;5,((CONCATENATE('Copy paste to Here'!G30," &amp; ",'Copy paste to Here'!D30,"  &amp;  ",'Copy paste to Here'!E30))),"Empty Cell")</f>
        <v>925 sterling silver seamless nose ring, 0.6mm (22g) with prong set 2mm round color Cubic Zirconia (CZ) stone &amp; Cz Color: Rose  &amp;  Length: 10mm</v>
      </c>
      <c r="B26" s="57" t="str">
        <f>'Copy paste to Here'!C30</f>
        <v>AGZM22</v>
      </c>
      <c r="C26" s="57" t="s">
        <v>865</v>
      </c>
      <c r="D26" s="58">
        <f>Invoice!B30</f>
        <v>2</v>
      </c>
      <c r="E26" s="59">
        <f>'Shipping Invoice'!J30*$N$1</f>
        <v>0.62</v>
      </c>
      <c r="F26" s="59">
        <f t="shared" si="0"/>
        <v>1.24</v>
      </c>
      <c r="G26" s="60">
        <f t="shared" si="1"/>
        <v>23.4236</v>
      </c>
      <c r="H26" s="63">
        <f t="shared" si="2"/>
        <v>46.847200000000001</v>
      </c>
    </row>
    <row r="27" spans="1:13" s="62" customFormat="1" ht="36">
      <c r="A27" s="56" t="str">
        <f>IF((LEN('Copy paste to Here'!G31))&gt;5,((CONCATENATE('Copy paste to Here'!G31," &amp; ",'Copy paste to Here'!D31,"  &amp;  ",'Copy paste to Here'!E31))),"Empty Cell")</f>
        <v>925 sterling silver seamless nose ring, 0.6mm (22g) with prong set 2mm round color Cubic Zirconia (CZ) stone &amp; Cz Color: Lavender  &amp;  Length: 10mm</v>
      </c>
      <c r="B27" s="57" t="str">
        <f>'Copy paste to Here'!C31</f>
        <v>AGZM22</v>
      </c>
      <c r="C27" s="57" t="s">
        <v>865</v>
      </c>
      <c r="D27" s="58">
        <f>Invoice!B31</f>
        <v>2</v>
      </c>
      <c r="E27" s="59">
        <f>'Shipping Invoice'!J31*$N$1</f>
        <v>0.62</v>
      </c>
      <c r="F27" s="59">
        <f t="shared" si="0"/>
        <v>1.24</v>
      </c>
      <c r="G27" s="60">
        <f t="shared" si="1"/>
        <v>23.4236</v>
      </c>
      <c r="H27" s="63">
        <f t="shared" si="2"/>
        <v>46.847200000000001</v>
      </c>
    </row>
    <row r="28" spans="1:13" s="62" customFormat="1" ht="36">
      <c r="A28" s="56" t="str">
        <f>IF((LEN('Copy paste to Here'!G32))&gt;5,((CONCATENATE('Copy paste to Here'!G32," &amp; ",'Copy paste to Here'!D32,"  &amp;  ",'Copy paste to Here'!E32))),"Empty Cell")</f>
        <v>925 sterling silver seamless nose ring, 0.6mm (22g) with prong set 2mm round color Cubic Zirconia (CZ) stone &amp; Cz Color: Aquamarine  &amp;  Length: 10mm</v>
      </c>
      <c r="B28" s="57" t="str">
        <f>'Copy paste to Here'!C32</f>
        <v>AGZM22</v>
      </c>
      <c r="C28" s="57" t="s">
        <v>865</v>
      </c>
      <c r="D28" s="58">
        <f>Invoice!B32</f>
        <v>2</v>
      </c>
      <c r="E28" s="59">
        <f>'Shipping Invoice'!J32*$N$1</f>
        <v>0.62</v>
      </c>
      <c r="F28" s="59">
        <f t="shared" si="0"/>
        <v>1.24</v>
      </c>
      <c r="G28" s="60">
        <f t="shared" si="1"/>
        <v>23.4236</v>
      </c>
      <c r="H28" s="63">
        <f t="shared" si="2"/>
        <v>46.847200000000001</v>
      </c>
    </row>
    <row r="29" spans="1:13" s="62" customFormat="1" ht="24">
      <c r="A29" s="56" t="str">
        <f>IF((LEN('Copy paste to Here'!G33))&gt;5,((CONCATENATE('Copy paste to Here'!G33," &amp; ",'Copy paste to Here'!D33,"  &amp;  ",'Copy paste to Here'!E33))),"Empty Cell")</f>
        <v xml:space="preserve">Surgical steel tongue barbell, 14g (1.6mm) with two 5mm balls &amp; Length: 16mm  &amp;  </v>
      </c>
      <c r="B29" s="57" t="str">
        <f>'Copy paste to Here'!C33</f>
        <v>BBS</v>
      </c>
      <c r="C29" s="57" t="s">
        <v>48</v>
      </c>
      <c r="D29" s="58">
        <f>Invoice!B33</f>
        <v>25</v>
      </c>
      <c r="E29" s="59">
        <f>'Shipping Invoice'!J33*$N$1</f>
        <v>0.19</v>
      </c>
      <c r="F29" s="59">
        <f t="shared" si="0"/>
        <v>4.75</v>
      </c>
      <c r="G29" s="60">
        <f t="shared" si="1"/>
        <v>7.1782000000000004</v>
      </c>
      <c r="H29" s="63">
        <f t="shared" si="2"/>
        <v>179.45500000000001</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8mm  &amp;  Crystal Color: Clear</v>
      </c>
      <c r="B30" s="57" t="str">
        <f>'Copy paste to Here'!C34</f>
        <v>BN2CG</v>
      </c>
      <c r="C30" s="57" t="s">
        <v>668</v>
      </c>
      <c r="D30" s="58">
        <f>Invoice!B34</f>
        <v>4</v>
      </c>
      <c r="E30" s="59">
        <f>'Shipping Invoice'!J34*$N$1</f>
        <v>0.85</v>
      </c>
      <c r="F30" s="59">
        <f t="shared" si="0"/>
        <v>3.4</v>
      </c>
      <c r="G30" s="60">
        <f t="shared" si="1"/>
        <v>32.113</v>
      </c>
      <c r="H30" s="63">
        <f t="shared" si="2"/>
        <v>128.452</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8mm  &amp;  Crystal Color: Sapphire</v>
      </c>
      <c r="B31" s="57" t="str">
        <f>'Copy paste to Here'!C35</f>
        <v>BN2CG</v>
      </c>
      <c r="C31" s="57" t="s">
        <v>668</v>
      </c>
      <c r="D31" s="58">
        <f>Invoice!B35</f>
        <v>1</v>
      </c>
      <c r="E31" s="59">
        <f>'Shipping Invoice'!J35*$N$1</f>
        <v>0.85</v>
      </c>
      <c r="F31" s="59">
        <f t="shared" si="0"/>
        <v>0.85</v>
      </c>
      <c r="G31" s="60">
        <f t="shared" si="1"/>
        <v>32.113</v>
      </c>
      <c r="H31" s="63">
        <f t="shared" si="2"/>
        <v>32.113</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8mm  &amp;  Crystal Color: Aquamarine</v>
      </c>
      <c r="B32" s="57" t="str">
        <f>'Copy paste to Here'!C36</f>
        <v>BN2CG</v>
      </c>
      <c r="C32" s="57" t="s">
        <v>668</v>
      </c>
      <c r="D32" s="58">
        <f>Invoice!B36</f>
        <v>1</v>
      </c>
      <c r="E32" s="59">
        <f>'Shipping Invoice'!J36*$N$1</f>
        <v>0.85</v>
      </c>
      <c r="F32" s="59">
        <f t="shared" si="0"/>
        <v>0.85</v>
      </c>
      <c r="G32" s="60">
        <f t="shared" si="1"/>
        <v>32.113</v>
      </c>
      <c r="H32" s="63">
        <f t="shared" si="2"/>
        <v>32.113</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8mm  &amp;  Crystal Color: Blue Zircon</v>
      </c>
      <c r="B33" s="57" t="str">
        <f>'Copy paste to Here'!C37</f>
        <v>BN2CG</v>
      </c>
      <c r="C33" s="57" t="s">
        <v>668</v>
      </c>
      <c r="D33" s="58">
        <f>Invoice!B37</f>
        <v>1</v>
      </c>
      <c r="E33" s="59">
        <f>'Shipping Invoice'!J37*$N$1</f>
        <v>0.85</v>
      </c>
      <c r="F33" s="59">
        <f t="shared" si="0"/>
        <v>0.85</v>
      </c>
      <c r="G33" s="60">
        <f t="shared" si="1"/>
        <v>32.113</v>
      </c>
      <c r="H33" s="63">
        <f t="shared" si="2"/>
        <v>32.113</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10mm  &amp;  Crystal Color: Clear</v>
      </c>
      <c r="B34" s="57" t="str">
        <f>'Copy paste to Here'!C38</f>
        <v>BN2CG</v>
      </c>
      <c r="C34" s="57" t="s">
        <v>668</v>
      </c>
      <c r="D34" s="58">
        <f>Invoice!B38</f>
        <v>5</v>
      </c>
      <c r="E34" s="59">
        <f>'Shipping Invoice'!J38*$N$1</f>
        <v>0.85</v>
      </c>
      <c r="F34" s="59">
        <f t="shared" si="0"/>
        <v>4.25</v>
      </c>
      <c r="G34" s="60">
        <f t="shared" si="1"/>
        <v>32.113</v>
      </c>
      <c r="H34" s="63">
        <f t="shared" si="2"/>
        <v>160.565</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10mm  &amp;  Crystal Color: Light Sapphire</v>
      </c>
      <c r="B35" s="57" t="str">
        <f>'Copy paste to Here'!C39</f>
        <v>BN2CG</v>
      </c>
      <c r="C35" s="57" t="s">
        <v>668</v>
      </c>
      <c r="D35" s="58">
        <f>Invoice!B39</f>
        <v>2</v>
      </c>
      <c r="E35" s="59">
        <f>'Shipping Invoice'!J39*$N$1</f>
        <v>0.85</v>
      </c>
      <c r="F35" s="59">
        <f t="shared" si="0"/>
        <v>1.7</v>
      </c>
      <c r="G35" s="60">
        <f t="shared" si="1"/>
        <v>32.113</v>
      </c>
      <c r="H35" s="63">
        <f t="shared" si="2"/>
        <v>64.225999999999999</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10mm  &amp;  Crystal Color: Sapphire</v>
      </c>
      <c r="B36" s="57" t="str">
        <f>'Copy paste to Here'!C40</f>
        <v>BN2CG</v>
      </c>
      <c r="C36" s="57" t="s">
        <v>668</v>
      </c>
      <c r="D36" s="58">
        <f>Invoice!B40</f>
        <v>2</v>
      </c>
      <c r="E36" s="59">
        <f>'Shipping Invoice'!J40*$N$1</f>
        <v>0.85</v>
      </c>
      <c r="F36" s="59">
        <f t="shared" si="0"/>
        <v>1.7</v>
      </c>
      <c r="G36" s="60">
        <f t="shared" si="1"/>
        <v>32.113</v>
      </c>
      <c r="H36" s="63">
        <f t="shared" si="2"/>
        <v>64.225999999999999</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10mm  &amp;  Crystal Color: Blue Zircon</v>
      </c>
      <c r="B37" s="57" t="str">
        <f>'Copy paste to Here'!C41</f>
        <v>BN2CG</v>
      </c>
      <c r="C37" s="57" t="s">
        <v>668</v>
      </c>
      <c r="D37" s="58">
        <f>Invoice!B41</f>
        <v>2</v>
      </c>
      <c r="E37" s="59">
        <f>'Shipping Invoice'!J41*$N$1</f>
        <v>0.85</v>
      </c>
      <c r="F37" s="59">
        <f t="shared" si="0"/>
        <v>1.7</v>
      </c>
      <c r="G37" s="60">
        <f t="shared" si="1"/>
        <v>32.113</v>
      </c>
      <c r="H37" s="63">
        <f t="shared" si="2"/>
        <v>64.225999999999999</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10mm  &amp;  Crystal Color: Light Amethyst</v>
      </c>
      <c r="B38" s="57" t="str">
        <f>'Copy paste to Here'!C42</f>
        <v>BN2CG</v>
      </c>
      <c r="C38" s="57" t="s">
        <v>668</v>
      </c>
      <c r="D38" s="58">
        <f>Invoice!B42</f>
        <v>2</v>
      </c>
      <c r="E38" s="59">
        <f>'Shipping Invoice'!J42*$N$1</f>
        <v>0.85</v>
      </c>
      <c r="F38" s="59">
        <f t="shared" si="0"/>
        <v>1.7</v>
      </c>
      <c r="G38" s="60">
        <f t="shared" si="1"/>
        <v>32.113</v>
      </c>
      <c r="H38" s="63">
        <f t="shared" si="2"/>
        <v>64.225999999999999</v>
      </c>
    </row>
    <row r="39" spans="1:8" s="62" customFormat="1" ht="36">
      <c r="A39" s="56" t="str">
        <f>IF((LEN('Copy paste to Here'!G43))&gt;5,((CONCATENATE('Copy paste to Here'!G43," &amp; ",'Copy paste to Here'!D43,"  &amp;  ",'Copy paste to Here'!E43))),"Empty Cell")</f>
        <v>Surgical steel casting belly banana, 14g (1.6mm) with 8mm prong set cubic zirconia (CZ) stone and upper 5mm bezel set jewel ball &amp; Length: 8mm  &amp;  Cz Color: Clear</v>
      </c>
      <c r="B39" s="57" t="str">
        <f>'Copy paste to Here'!C43</f>
        <v>BNRDZ8JB</v>
      </c>
      <c r="C39" s="57" t="s">
        <v>738</v>
      </c>
      <c r="D39" s="58">
        <f>Invoice!B43</f>
        <v>3</v>
      </c>
      <c r="E39" s="59">
        <f>'Shipping Invoice'!J43*$N$1</f>
        <v>1.82</v>
      </c>
      <c r="F39" s="59">
        <f t="shared" si="0"/>
        <v>5.46</v>
      </c>
      <c r="G39" s="60">
        <f t="shared" si="1"/>
        <v>68.759600000000006</v>
      </c>
      <c r="H39" s="63">
        <f t="shared" si="2"/>
        <v>206.27880000000002</v>
      </c>
    </row>
    <row r="40" spans="1:8" s="62" customFormat="1" ht="36">
      <c r="A40" s="56" t="str">
        <f>IF((LEN('Copy paste to Here'!G44))&gt;5,((CONCATENATE('Copy paste to Here'!G44," &amp; ",'Copy paste to Here'!D44,"  &amp;  ",'Copy paste to Here'!E44))),"Empty Cell")</f>
        <v>Surgical steel casting belly banana, 14g (1.6mm) with 8mm prong set cubic zirconia (CZ) stone and upper 5mm bezel set jewel ball &amp; Length: 8mm  &amp;  Cz Color: Rose</v>
      </c>
      <c r="B40" s="57" t="str">
        <f>'Copy paste to Here'!C44</f>
        <v>BNRDZ8JB</v>
      </c>
      <c r="C40" s="57" t="s">
        <v>738</v>
      </c>
      <c r="D40" s="58">
        <f>Invoice!B44</f>
        <v>1</v>
      </c>
      <c r="E40" s="59">
        <f>'Shipping Invoice'!J44*$N$1</f>
        <v>1.82</v>
      </c>
      <c r="F40" s="59">
        <f t="shared" si="0"/>
        <v>1.82</v>
      </c>
      <c r="G40" s="60">
        <f t="shared" si="1"/>
        <v>68.759600000000006</v>
      </c>
      <c r="H40" s="63">
        <f t="shared" si="2"/>
        <v>68.759600000000006</v>
      </c>
    </row>
    <row r="41" spans="1:8" s="62" customFormat="1" ht="36">
      <c r="A41" s="56" t="str">
        <f>IF((LEN('Copy paste to Here'!G45))&gt;5,((CONCATENATE('Copy paste to Here'!G45," &amp; ",'Copy paste to Here'!D45,"  &amp;  ",'Copy paste to Here'!E45))),"Empty Cell")</f>
        <v>Surgical steel casting belly banana, 14g (1.6mm) with 8mm prong set cubic zirconia (CZ) stone and upper 5mm bezel set jewel ball &amp; Length: 8mm  &amp;  Cz Color: Lavender</v>
      </c>
      <c r="B41" s="57" t="str">
        <f>'Copy paste to Here'!C45</f>
        <v>BNRDZ8JB</v>
      </c>
      <c r="C41" s="57" t="s">
        <v>738</v>
      </c>
      <c r="D41" s="58">
        <f>Invoice!B45</f>
        <v>1</v>
      </c>
      <c r="E41" s="59">
        <f>'Shipping Invoice'!J45*$N$1</f>
        <v>1.82</v>
      </c>
      <c r="F41" s="59">
        <f t="shared" si="0"/>
        <v>1.82</v>
      </c>
      <c r="G41" s="60">
        <f t="shared" si="1"/>
        <v>68.759600000000006</v>
      </c>
      <c r="H41" s="63">
        <f t="shared" si="2"/>
        <v>68.759600000000006</v>
      </c>
    </row>
    <row r="42" spans="1:8" s="62" customFormat="1" ht="36">
      <c r="A42" s="56" t="str">
        <f>IF((LEN('Copy paste to Here'!G46))&gt;5,((CONCATENATE('Copy paste to Here'!G46," &amp; ",'Copy paste to Here'!D46,"  &amp;  ",'Copy paste to Here'!E46))),"Empty Cell")</f>
        <v>Surgical steel casting belly banana, 14g (1.6mm) with 8mm prong set cubic zirconia (CZ) stone and upper 5mm bezel set jewel ball &amp; Length: 8mm  &amp;  Cz Color: Amethyst</v>
      </c>
      <c r="B42" s="57" t="str">
        <f>'Copy paste to Here'!C46</f>
        <v>BNRDZ8JB</v>
      </c>
      <c r="C42" s="57" t="s">
        <v>738</v>
      </c>
      <c r="D42" s="58">
        <f>Invoice!B46</f>
        <v>1</v>
      </c>
      <c r="E42" s="59">
        <f>'Shipping Invoice'!J46*$N$1</f>
        <v>1.82</v>
      </c>
      <c r="F42" s="59">
        <f t="shared" si="0"/>
        <v>1.82</v>
      </c>
      <c r="G42" s="60">
        <f t="shared" si="1"/>
        <v>68.759600000000006</v>
      </c>
      <c r="H42" s="63">
        <f t="shared" si="2"/>
        <v>68.759600000000006</v>
      </c>
    </row>
    <row r="43" spans="1:8" s="62" customFormat="1" ht="36">
      <c r="A43" s="56" t="str">
        <f>IF((LEN('Copy paste to Here'!G47))&gt;5,((CONCATENATE('Copy paste to Here'!G47," &amp; ",'Copy paste to Here'!D47,"  &amp;  ",'Copy paste to Here'!E47))),"Empty Cell")</f>
        <v>Surgical steel casting belly banana, 14g (1.6mm) with 8mm prong set cubic zirconia (CZ) stone and upper 5mm bezel set jewel ball &amp; Length: 10mm  &amp;  Cz Color: Clear</v>
      </c>
      <c r="B43" s="57" t="str">
        <f>'Copy paste to Here'!C47</f>
        <v>BNRDZ8JB</v>
      </c>
      <c r="C43" s="57" t="s">
        <v>738</v>
      </c>
      <c r="D43" s="58">
        <f>Invoice!B47</f>
        <v>6</v>
      </c>
      <c r="E43" s="59">
        <f>'Shipping Invoice'!J47*$N$1</f>
        <v>1.82</v>
      </c>
      <c r="F43" s="59">
        <f t="shared" si="0"/>
        <v>10.92</v>
      </c>
      <c r="G43" s="60">
        <f t="shared" si="1"/>
        <v>68.759600000000006</v>
      </c>
      <c r="H43" s="63">
        <f t="shared" si="2"/>
        <v>412.55760000000004</v>
      </c>
    </row>
    <row r="44" spans="1:8" s="62" customFormat="1" ht="36">
      <c r="A44" s="56" t="str">
        <f>IF((LEN('Copy paste to Here'!G48))&gt;5,((CONCATENATE('Copy paste to Here'!G48," &amp; ",'Copy paste to Here'!D48,"  &amp;  ",'Copy paste to Here'!E48))),"Empty Cell")</f>
        <v>Surgical steel casting belly banana, 14g (1.6mm) with 8mm prong set cubic zirconia (CZ) stone and upper 5mm bezel set jewel ball &amp; Length: 10mm  &amp;  Cz Color: Rose</v>
      </c>
      <c r="B44" s="57" t="str">
        <f>'Copy paste to Here'!C48</f>
        <v>BNRDZ8JB</v>
      </c>
      <c r="C44" s="57" t="s">
        <v>738</v>
      </c>
      <c r="D44" s="58">
        <f>Invoice!B48</f>
        <v>2</v>
      </c>
      <c r="E44" s="59">
        <f>'Shipping Invoice'!J48*$N$1</f>
        <v>1.82</v>
      </c>
      <c r="F44" s="59">
        <f t="shared" si="0"/>
        <v>3.64</v>
      </c>
      <c r="G44" s="60">
        <f t="shared" si="1"/>
        <v>68.759600000000006</v>
      </c>
      <c r="H44" s="63">
        <f t="shared" si="2"/>
        <v>137.51920000000001</v>
      </c>
    </row>
    <row r="45" spans="1:8" s="62" customFormat="1" ht="36">
      <c r="A45" s="56" t="str">
        <f>IF((LEN('Copy paste to Here'!G49))&gt;5,((CONCATENATE('Copy paste to Here'!G49," &amp; ",'Copy paste to Here'!D49,"  &amp;  ",'Copy paste to Here'!E49))),"Empty Cell")</f>
        <v>Surgical steel casting belly banana, 14g (1.6mm) with 8mm prong set cubic zirconia (CZ) stone and upper 5mm bezel set jewel ball &amp; Length: 10mm  &amp;  Cz Color: Lavender</v>
      </c>
      <c r="B45" s="57" t="str">
        <f>'Copy paste to Here'!C49</f>
        <v>BNRDZ8JB</v>
      </c>
      <c r="C45" s="57" t="s">
        <v>738</v>
      </c>
      <c r="D45" s="58">
        <f>Invoice!B49</f>
        <v>2</v>
      </c>
      <c r="E45" s="59">
        <f>'Shipping Invoice'!J49*$N$1</f>
        <v>1.82</v>
      </c>
      <c r="F45" s="59">
        <f t="shared" si="0"/>
        <v>3.64</v>
      </c>
      <c r="G45" s="60">
        <f t="shared" si="1"/>
        <v>68.759600000000006</v>
      </c>
      <c r="H45" s="63">
        <f t="shared" si="2"/>
        <v>137.51920000000001</v>
      </c>
    </row>
    <row r="46" spans="1:8" s="62" customFormat="1" ht="36">
      <c r="A46" s="56" t="str">
        <f>IF((LEN('Copy paste to Here'!G50))&gt;5,((CONCATENATE('Copy paste to Here'!G50," &amp; ",'Copy paste to Here'!D50,"  &amp;  ",'Copy paste to Here'!E50))),"Empty Cell")</f>
        <v>Surgical steel casting belly banana, 14g (1.6mm) with 8mm prong set cubic zirconia (CZ) stone and upper 5mm bezel set jewel ball &amp; Length: 10mm  &amp;  Cz Color: Amethyst</v>
      </c>
      <c r="B46" s="57" t="str">
        <f>'Copy paste to Here'!C50</f>
        <v>BNRDZ8JB</v>
      </c>
      <c r="C46" s="57" t="s">
        <v>738</v>
      </c>
      <c r="D46" s="58">
        <f>Invoice!B50</f>
        <v>2</v>
      </c>
      <c r="E46" s="59">
        <f>'Shipping Invoice'!J50*$N$1</f>
        <v>1.82</v>
      </c>
      <c r="F46" s="59">
        <f t="shared" si="0"/>
        <v>3.64</v>
      </c>
      <c r="G46" s="60">
        <f t="shared" si="1"/>
        <v>68.759600000000006</v>
      </c>
      <c r="H46" s="63">
        <f t="shared" si="2"/>
        <v>137.51920000000001</v>
      </c>
    </row>
    <row r="47" spans="1:8" s="62" customFormat="1" ht="36">
      <c r="A47" s="56" t="str">
        <f>IF((LEN('Copy paste to Here'!G51))&gt;5,((CONCATENATE('Copy paste to Here'!G51," &amp; ",'Copy paste to Here'!D51,"  &amp;  ",'Copy paste to Here'!E51))),"Empty Cell")</f>
        <v>Surgical steel casting belly banana, 14g (1.6mm) with 8mm prong set cubic zirconia (CZ) stone and upper 5mm bezel set jewel ball &amp; Length: 12mm  &amp;  Cz Color: Clear</v>
      </c>
      <c r="B47" s="57" t="str">
        <f>'Copy paste to Here'!C51</f>
        <v>BNRDZ8JB</v>
      </c>
      <c r="C47" s="57" t="s">
        <v>738</v>
      </c>
      <c r="D47" s="58">
        <f>Invoice!B51</f>
        <v>2</v>
      </c>
      <c r="E47" s="59">
        <f>'Shipping Invoice'!J51*$N$1</f>
        <v>1.82</v>
      </c>
      <c r="F47" s="59">
        <f t="shared" si="0"/>
        <v>3.64</v>
      </c>
      <c r="G47" s="60">
        <f t="shared" si="1"/>
        <v>68.759600000000006</v>
      </c>
      <c r="H47" s="63">
        <f t="shared" si="2"/>
        <v>137.51920000000001</v>
      </c>
    </row>
    <row r="48" spans="1:8" s="62" customFormat="1" ht="36">
      <c r="A48" s="56" t="str">
        <f>IF((LEN('Copy paste to Here'!G52))&gt;5,((CONCATENATE('Copy paste to Here'!G52," &amp; ",'Copy paste to Here'!D52,"  &amp;  ",'Copy paste to Here'!E52))),"Empty Cell")</f>
        <v>Surgical steel casting belly banana, 14g (1.6mm) with 8mm prong set cubic zirconia (CZ) stone and upper 5mm bezel set jewel ball &amp; Length: 12mm  &amp;  Cz Color: Rose</v>
      </c>
      <c r="B48" s="57" t="str">
        <f>'Copy paste to Here'!C52</f>
        <v>BNRDZ8JB</v>
      </c>
      <c r="C48" s="57" t="s">
        <v>738</v>
      </c>
      <c r="D48" s="58">
        <f>Invoice!B52</f>
        <v>1</v>
      </c>
      <c r="E48" s="59">
        <f>'Shipping Invoice'!J52*$N$1</f>
        <v>1.82</v>
      </c>
      <c r="F48" s="59">
        <f t="shared" si="0"/>
        <v>1.82</v>
      </c>
      <c r="G48" s="60">
        <f t="shared" si="1"/>
        <v>68.759600000000006</v>
      </c>
      <c r="H48" s="63">
        <f t="shared" si="2"/>
        <v>68.759600000000006</v>
      </c>
    </row>
    <row r="49" spans="1:8" s="62" customFormat="1" ht="36">
      <c r="A49" s="56" t="str">
        <f>IF((LEN('Copy paste to Here'!G53))&gt;5,((CONCATENATE('Copy paste to Here'!G53," &amp; ",'Copy paste to Here'!D53,"  &amp;  ",'Copy paste to Here'!E53))),"Empty Cell")</f>
        <v>Surgical steel casting belly banana, 14g (1.6mm) with 8mm prong set cubic zirconia (CZ) stone and upper 5mm bezel set jewel ball &amp; Length: 12mm  &amp;  Cz Color: Amethyst</v>
      </c>
      <c r="B49" s="57" t="str">
        <f>'Copy paste to Here'!C53</f>
        <v>BNRDZ8JB</v>
      </c>
      <c r="C49" s="57" t="s">
        <v>738</v>
      </c>
      <c r="D49" s="58">
        <f>Invoice!B53</f>
        <v>1</v>
      </c>
      <c r="E49" s="59">
        <f>'Shipping Invoice'!J53*$N$1</f>
        <v>1.82</v>
      </c>
      <c r="F49" s="59">
        <f t="shared" si="0"/>
        <v>1.82</v>
      </c>
      <c r="G49" s="60">
        <f t="shared" si="1"/>
        <v>68.759600000000006</v>
      </c>
      <c r="H49" s="63">
        <f t="shared" si="2"/>
        <v>68.759600000000006</v>
      </c>
    </row>
    <row r="50" spans="1:8" s="62" customFormat="1" ht="36">
      <c r="A50" s="56" t="str">
        <f>IF((LEN('Copy paste to Here'!G54))&gt;5,((CONCATENATE('Copy paste to Here'!G54," &amp; ",'Copy paste to Here'!D54,"  &amp;  ",'Copy paste to Here'!E54))),"Empty Cell")</f>
        <v xml:space="preserve">PVD plated surgical steel belly banana, 14g (1.6mm) with 5 &amp; 8mm bezel set jewel balls - length 3/8'' (10mm) &amp; Color: Gold Anodized w/ Clear crystal  &amp;  </v>
      </c>
      <c r="B50" s="57" t="str">
        <f>'Copy paste to Here'!C54</f>
        <v>BNT2CG</v>
      </c>
      <c r="C50" s="57" t="s">
        <v>741</v>
      </c>
      <c r="D50" s="58">
        <f>Invoice!B54</f>
        <v>8</v>
      </c>
      <c r="E50" s="59">
        <f>'Shipping Invoice'!J54*$N$1</f>
        <v>1.27</v>
      </c>
      <c r="F50" s="59">
        <f t="shared" si="0"/>
        <v>10.16</v>
      </c>
      <c r="G50" s="60">
        <f t="shared" si="1"/>
        <v>47.980600000000003</v>
      </c>
      <c r="H50" s="63">
        <f t="shared" si="2"/>
        <v>383.84480000000002</v>
      </c>
    </row>
    <row r="51" spans="1:8" s="62" customFormat="1" ht="36">
      <c r="A51" s="56" t="str">
        <f>IF((LEN('Copy paste to Here'!G55))&gt;5,((CONCATENATE('Copy paste to Here'!G55," &amp; ",'Copy paste to Here'!D55,"  &amp;  ",'Copy paste to Here'!E55))),"Empty Cell")</f>
        <v xml:space="preserve">PVD plated surgical steel belly banana, 14g (1.6mm) with 5 &amp; 8mm bezel set jewel balls - length 3/8'' (10mm) &amp; Color: Gold Anodized w/ Rose crystal  &amp;  </v>
      </c>
      <c r="B51" s="57" t="str">
        <f>'Copy paste to Here'!C55</f>
        <v>BNT2CG</v>
      </c>
      <c r="C51" s="57" t="s">
        <v>741</v>
      </c>
      <c r="D51" s="58">
        <f>Invoice!B55</f>
        <v>2</v>
      </c>
      <c r="E51" s="59">
        <f>'Shipping Invoice'!J55*$N$1</f>
        <v>1.27</v>
      </c>
      <c r="F51" s="59">
        <f t="shared" si="0"/>
        <v>2.54</v>
      </c>
      <c r="G51" s="60">
        <f t="shared" si="1"/>
        <v>47.980600000000003</v>
      </c>
      <c r="H51" s="63">
        <f t="shared" si="2"/>
        <v>95.961200000000005</v>
      </c>
    </row>
    <row r="52" spans="1:8" s="62" customFormat="1" ht="24">
      <c r="A52" s="56" t="str">
        <f>IF((LEN('Copy paste to Here'!G56))&gt;5,((CONCATENATE('Copy paste to Here'!G56," &amp; ",'Copy paste to Here'!D56,"  &amp;  ",'Copy paste to Here'!E56))),"Empty Cell")</f>
        <v xml:space="preserve">Box with 40 pcs. of surgical steel nose screws, 20g (0.8mm) with 2mm round tops with clear crystals &amp;   &amp;  </v>
      </c>
      <c r="B52" s="57" t="str">
        <f>'Copy paste to Here'!C56</f>
        <v>BXS102</v>
      </c>
      <c r="C52" s="57" t="s">
        <v>744</v>
      </c>
      <c r="D52" s="58">
        <f>Invoice!B56</f>
        <v>1</v>
      </c>
      <c r="E52" s="59">
        <f>'Shipping Invoice'!J56*$N$1</f>
        <v>9.41</v>
      </c>
      <c r="F52" s="59">
        <f t="shared" si="0"/>
        <v>9.41</v>
      </c>
      <c r="G52" s="60">
        <f t="shared" si="1"/>
        <v>355.50980000000004</v>
      </c>
      <c r="H52" s="63">
        <f t="shared" si="2"/>
        <v>355.50980000000004</v>
      </c>
    </row>
    <row r="53" spans="1:8" s="62" customFormat="1" ht="24">
      <c r="A53" s="56" t="str">
        <f>IF((LEN('Copy paste to Here'!G57))&gt;5,((CONCATENATE('Copy paste to Here'!G57," &amp; ",'Copy paste to Here'!D57,"  &amp;  ",'Copy paste to Here'!E57))),"Empty Cell")</f>
        <v xml:space="preserve">Display with 24 pairs of black and gold anodized 316L steel fake plug ear studs - size 6mm to 8mm &amp;   &amp;  </v>
      </c>
      <c r="B53" s="57" t="str">
        <f>'Copy paste to Here'!C57</f>
        <v>DACB200</v>
      </c>
      <c r="C53" s="57" t="s">
        <v>746</v>
      </c>
      <c r="D53" s="58">
        <f>Invoice!B57</f>
        <v>1</v>
      </c>
      <c r="E53" s="59">
        <f>'Shipping Invoice'!J57*$N$1</f>
        <v>44.84</v>
      </c>
      <c r="F53" s="59">
        <f t="shared" si="0"/>
        <v>44.84</v>
      </c>
      <c r="G53" s="60">
        <f t="shared" si="1"/>
        <v>1694.0552000000002</v>
      </c>
      <c r="H53" s="63">
        <f t="shared" si="2"/>
        <v>1694.0552000000002</v>
      </c>
    </row>
    <row r="54" spans="1:8" s="62" customFormat="1" ht="36">
      <c r="A54" s="56" t="str">
        <f>IF((LEN('Copy paste to Here'!G58))&gt;5,((CONCATENATE('Copy paste to Here'!G58," &amp; ",'Copy paste to Here'!D58,"  &amp;  ",'Copy paste to Here'!E58))),"Empty Cell")</f>
        <v>316L steel hinged ball closure ring, 1.2mm (16g) with a 3mm crystal ball, inner diameter 6mm. The crystal is not bezel set, it is glued in very high quality. &amp; Crystal Color: Rose  &amp;  Length: 6mm</v>
      </c>
      <c r="B54" s="57" t="str">
        <f>'Copy paste to Here'!C58</f>
        <v>HBCRJ16</v>
      </c>
      <c r="C54" s="57" t="s">
        <v>748</v>
      </c>
      <c r="D54" s="58">
        <f>Invoice!B58</f>
        <v>4</v>
      </c>
      <c r="E54" s="59">
        <f>'Shipping Invoice'!J58*$N$1</f>
        <v>1.76</v>
      </c>
      <c r="F54" s="59">
        <f t="shared" si="0"/>
        <v>7.04</v>
      </c>
      <c r="G54" s="60">
        <f t="shared" si="1"/>
        <v>66.492800000000003</v>
      </c>
      <c r="H54" s="63">
        <f t="shared" si="2"/>
        <v>265.97120000000001</v>
      </c>
    </row>
    <row r="55" spans="1:8" s="62" customFormat="1" ht="48">
      <c r="A55" s="56" t="str">
        <f>IF((LEN('Copy paste to Here'!G59))&gt;5,((CONCATENATE('Copy paste to Here'!G59," &amp; ",'Copy paste to Here'!D59,"  &amp;  ",'Copy paste to Here'!E59))),"Empty Cell")</f>
        <v>316L steel hinged ball closure ring, 1.2mm (16g) with a 3mm crystal ball, inner diameter 6mm. The crystal is not bezel set, it is glued in very high quality. &amp; Crystal Color: Aquamarine  &amp;  Length: 6mm</v>
      </c>
      <c r="B55" s="57" t="str">
        <f>'Copy paste to Here'!C59</f>
        <v>HBCRJ16</v>
      </c>
      <c r="C55" s="57" t="s">
        <v>748</v>
      </c>
      <c r="D55" s="58">
        <f>Invoice!B59</f>
        <v>4</v>
      </c>
      <c r="E55" s="59">
        <f>'Shipping Invoice'!J59*$N$1</f>
        <v>1.76</v>
      </c>
      <c r="F55" s="59">
        <f t="shared" si="0"/>
        <v>7.04</v>
      </c>
      <c r="G55" s="60">
        <f t="shared" si="1"/>
        <v>66.492800000000003</v>
      </c>
      <c r="H55" s="63">
        <f t="shared" si="2"/>
        <v>265.97120000000001</v>
      </c>
    </row>
    <row r="56" spans="1:8" s="62" customFormat="1" ht="24">
      <c r="A56" s="56" t="str">
        <f>IF((LEN('Copy paste to Here'!G60))&gt;5,((CONCATENATE('Copy paste to Here'!G60," &amp; ",'Copy paste to Here'!D60,"  &amp;  ",'Copy paste to Here'!E60))),"Empty Cell")</f>
        <v xml:space="preserve">Surgical steel Industrial barbell, 16g (1.2mm) with a 4mm cone and a casted arrow end &amp; Length: 35mm  &amp;  </v>
      </c>
      <c r="B56" s="57" t="str">
        <f>'Copy paste to Here'!C60</f>
        <v>INDSAW</v>
      </c>
      <c r="C56" s="57" t="s">
        <v>750</v>
      </c>
      <c r="D56" s="58">
        <f>Invoice!B60</f>
        <v>2</v>
      </c>
      <c r="E56" s="59">
        <f>'Shipping Invoice'!J60*$N$1</f>
        <v>1.65</v>
      </c>
      <c r="F56" s="59">
        <f t="shared" si="0"/>
        <v>3.3</v>
      </c>
      <c r="G56" s="60">
        <f t="shared" si="1"/>
        <v>62.336999999999996</v>
      </c>
      <c r="H56" s="63">
        <f t="shared" si="2"/>
        <v>124.67399999999999</v>
      </c>
    </row>
    <row r="57" spans="1:8" s="62" customFormat="1" ht="24">
      <c r="A57" s="56" t="str">
        <f>IF((LEN('Copy paste to Here'!G61))&gt;5,((CONCATENATE('Copy paste to Here'!G61," &amp; ",'Copy paste to Here'!D61,"  &amp;  ",'Copy paste to Here'!E61))),"Empty Cell")</f>
        <v xml:space="preserve">High polished steel fake plug with laser-edged yin-yang logo on one side - size (8mm) &amp;   &amp;  </v>
      </c>
      <c r="B57" s="57" t="str">
        <f>'Copy paste to Here'!C61</f>
        <v>IP11</v>
      </c>
      <c r="C57" s="57" t="s">
        <v>752</v>
      </c>
      <c r="D57" s="58">
        <f>Invoice!B61</f>
        <v>4</v>
      </c>
      <c r="E57" s="59">
        <f>'Shipping Invoice'!J61*$N$1</f>
        <v>0.88</v>
      </c>
      <c r="F57" s="59">
        <f t="shared" si="0"/>
        <v>3.52</v>
      </c>
      <c r="G57" s="60">
        <f t="shared" si="1"/>
        <v>33.246400000000001</v>
      </c>
      <c r="H57" s="63">
        <f t="shared" si="2"/>
        <v>132.98560000000001</v>
      </c>
    </row>
    <row r="58" spans="1:8" s="62" customFormat="1" ht="24">
      <c r="A58" s="56" t="str">
        <f>IF((LEN('Copy paste to Here'!G62))&gt;5,((CONCATENATE('Copy paste to Here'!G62," &amp; ",'Copy paste to Here'!D62,"  &amp;  ",'Copy paste to Here'!E62))),"Empty Cell")</f>
        <v xml:space="preserve">High polished fake plug with laser-edged cross logo on one side - size 8mm &amp;   &amp;  </v>
      </c>
      <c r="B58" s="57" t="str">
        <f>'Copy paste to Here'!C62</f>
        <v>IP9</v>
      </c>
      <c r="C58" s="57" t="s">
        <v>754</v>
      </c>
      <c r="D58" s="58">
        <f>Invoice!B62</f>
        <v>4</v>
      </c>
      <c r="E58" s="59">
        <f>'Shipping Invoice'!J62*$N$1</f>
        <v>0.88</v>
      </c>
      <c r="F58" s="59">
        <f t="shared" si="0"/>
        <v>3.52</v>
      </c>
      <c r="G58" s="60">
        <f t="shared" si="1"/>
        <v>33.246400000000001</v>
      </c>
      <c r="H58" s="63">
        <f t="shared" si="2"/>
        <v>132.98560000000001</v>
      </c>
    </row>
    <row r="59" spans="1:8" s="62" customFormat="1" ht="24">
      <c r="A59" s="56" t="str">
        <f>IF((LEN('Copy paste to Here'!G63))&gt;5,((CONCATENATE('Copy paste to Here'!G63," &amp; ",'Copy paste to Here'!D63,"  &amp;  ",'Copy paste to Here'!E63))),"Empty Cell")</f>
        <v xml:space="preserve">Black anodized surgical steel fake plug with laser-edged cross logo on one side - size (8mm) &amp;   &amp;  </v>
      </c>
      <c r="B59" s="57" t="str">
        <f>'Copy paste to Here'!C63</f>
        <v>IPLS3</v>
      </c>
      <c r="C59" s="57" t="s">
        <v>756</v>
      </c>
      <c r="D59" s="58">
        <f>Invoice!B63</f>
        <v>4</v>
      </c>
      <c r="E59" s="59">
        <f>'Shipping Invoice'!J63*$N$1</f>
        <v>0.97</v>
      </c>
      <c r="F59" s="59">
        <f t="shared" si="0"/>
        <v>3.88</v>
      </c>
      <c r="G59" s="60">
        <f t="shared" si="1"/>
        <v>36.646599999999999</v>
      </c>
      <c r="H59" s="63">
        <f t="shared" si="2"/>
        <v>146.5864</v>
      </c>
    </row>
    <row r="60" spans="1:8" s="62" customFormat="1" ht="24">
      <c r="A60" s="56" t="str">
        <f>IF((LEN('Copy paste to Here'!G64))&gt;5,((CONCATENATE('Copy paste to Here'!G64," &amp; ",'Copy paste to Here'!D64,"  &amp;  ",'Copy paste to Here'!E64))),"Empty Cell")</f>
        <v xml:space="preserve">High polished surgical steel fake plug without rubber O-Rings &amp; Size: 5mm  &amp;  </v>
      </c>
      <c r="B60" s="57" t="str">
        <f>'Copy paste to Here'!C64</f>
        <v>IPRD</v>
      </c>
      <c r="C60" s="57" t="s">
        <v>866</v>
      </c>
      <c r="D60" s="58">
        <f>Invoice!B64</f>
        <v>6</v>
      </c>
      <c r="E60" s="59">
        <f>'Shipping Invoice'!J64*$N$1</f>
        <v>0.38</v>
      </c>
      <c r="F60" s="59">
        <f t="shared" si="0"/>
        <v>2.2800000000000002</v>
      </c>
      <c r="G60" s="60">
        <f t="shared" si="1"/>
        <v>14.356400000000001</v>
      </c>
      <c r="H60" s="63">
        <f t="shared" si="2"/>
        <v>86.138400000000004</v>
      </c>
    </row>
    <row r="61" spans="1:8" s="62" customFormat="1" ht="24">
      <c r="A61" s="56" t="str">
        <f>IF((LEN('Copy paste to Here'!G65))&gt;5,((CONCATENATE('Copy paste to Here'!G65," &amp; ",'Copy paste to Here'!D65,"  &amp;  ",'Copy paste to Here'!E65))),"Empty Cell")</f>
        <v xml:space="preserve">High polished surgical steel fake plug without rubber O-Rings &amp; Size: 6mm  &amp;  </v>
      </c>
      <c r="B61" s="57" t="str">
        <f>'Copy paste to Here'!C65</f>
        <v>IPRD</v>
      </c>
      <c r="C61" s="57" t="s">
        <v>867</v>
      </c>
      <c r="D61" s="58">
        <f>Invoice!B65</f>
        <v>6</v>
      </c>
      <c r="E61" s="59">
        <f>'Shipping Invoice'!J65*$N$1</f>
        <v>0.38</v>
      </c>
      <c r="F61" s="59">
        <f t="shared" si="0"/>
        <v>2.2800000000000002</v>
      </c>
      <c r="G61" s="60">
        <f t="shared" si="1"/>
        <v>14.356400000000001</v>
      </c>
      <c r="H61" s="63">
        <f t="shared" si="2"/>
        <v>86.138400000000004</v>
      </c>
    </row>
    <row r="62" spans="1:8" s="62" customFormat="1" ht="24">
      <c r="A62" s="56" t="str">
        <f>IF((LEN('Copy paste to Here'!G66))&gt;5,((CONCATENATE('Copy paste to Here'!G66," &amp; ",'Copy paste to Here'!D66,"  &amp;  ",'Copy paste to Here'!E66))),"Empty Cell")</f>
        <v xml:space="preserve">High polished surgical steel fake plug without rubber O-Rings &amp; Size: 8mm  &amp;  </v>
      </c>
      <c r="B62" s="57" t="str">
        <f>'Copy paste to Here'!C66</f>
        <v>IPRD</v>
      </c>
      <c r="C62" s="57" t="s">
        <v>868</v>
      </c>
      <c r="D62" s="58">
        <f>Invoice!B66</f>
        <v>6</v>
      </c>
      <c r="E62" s="59">
        <f>'Shipping Invoice'!J66*$N$1</f>
        <v>0.43</v>
      </c>
      <c r="F62" s="59">
        <f t="shared" si="0"/>
        <v>2.58</v>
      </c>
      <c r="G62" s="60">
        <f t="shared" si="1"/>
        <v>16.2454</v>
      </c>
      <c r="H62" s="63">
        <f t="shared" si="2"/>
        <v>97.472399999999993</v>
      </c>
    </row>
    <row r="63" spans="1:8" s="62" customFormat="1" ht="24">
      <c r="A63" s="56" t="str">
        <f>IF((LEN('Copy paste to Here'!G67))&gt;5,((CONCATENATE('Copy paste to Here'!G67," &amp; ",'Copy paste to Here'!D67,"  &amp;  ",'Copy paste to Here'!E67))),"Empty Cell")</f>
        <v xml:space="preserve">High polished surgical steel fake plug without rubber O-Rings &amp; Size: 10mm  &amp;  </v>
      </c>
      <c r="B63" s="57" t="str">
        <f>'Copy paste to Here'!C67</f>
        <v>IPRD</v>
      </c>
      <c r="C63" s="57" t="s">
        <v>869</v>
      </c>
      <c r="D63" s="58">
        <f>Invoice!B67</f>
        <v>6</v>
      </c>
      <c r="E63" s="59">
        <f>'Shipping Invoice'!J67*$N$1</f>
        <v>0.53</v>
      </c>
      <c r="F63" s="59">
        <f t="shared" si="0"/>
        <v>3.18</v>
      </c>
      <c r="G63" s="60">
        <f t="shared" si="1"/>
        <v>20.023400000000002</v>
      </c>
      <c r="H63" s="63">
        <f t="shared" si="2"/>
        <v>120.14040000000001</v>
      </c>
    </row>
    <row r="64" spans="1:8" s="62" customFormat="1" ht="24">
      <c r="A64" s="56" t="str">
        <f>IF((LEN('Copy paste to Here'!G68))&gt;5,((CONCATENATE('Copy paste to Here'!G68," &amp; ",'Copy paste to Here'!D68,"  &amp;  ",'Copy paste to Here'!E68))),"Empty Cell")</f>
        <v>Anodized surgical steel fake plug in black and gold without O-Rings &amp; Size: 6mm  &amp;  Color: Black</v>
      </c>
      <c r="B64" s="57" t="str">
        <f>'Copy paste to Here'!C68</f>
        <v>IPTRD</v>
      </c>
      <c r="C64" s="57" t="s">
        <v>870</v>
      </c>
      <c r="D64" s="58">
        <f>Invoice!B68</f>
        <v>6</v>
      </c>
      <c r="E64" s="59">
        <f>'Shipping Invoice'!J68*$N$1</f>
        <v>0.63</v>
      </c>
      <c r="F64" s="59">
        <f t="shared" si="0"/>
        <v>3.7800000000000002</v>
      </c>
      <c r="G64" s="60">
        <f t="shared" si="1"/>
        <v>23.801400000000001</v>
      </c>
      <c r="H64" s="63">
        <f t="shared" si="2"/>
        <v>142.80840000000001</v>
      </c>
    </row>
    <row r="65" spans="1:8" s="62" customFormat="1" ht="24">
      <c r="A65" s="56" t="str">
        <f>IF((LEN('Copy paste to Here'!G69))&gt;5,((CONCATENATE('Copy paste to Here'!G69," &amp; ",'Copy paste to Here'!D69,"  &amp;  ",'Copy paste to Here'!E69))),"Empty Cell")</f>
        <v>Anodized surgical steel fake plug in black and gold without O-Rings &amp; Size: 6mm  &amp;  Color: Gold</v>
      </c>
      <c r="B65" s="57" t="str">
        <f>'Copy paste to Here'!C69</f>
        <v>IPTRD</v>
      </c>
      <c r="C65" s="57" t="s">
        <v>870</v>
      </c>
      <c r="D65" s="58">
        <f>Invoice!B69</f>
        <v>4</v>
      </c>
      <c r="E65" s="59">
        <f>'Shipping Invoice'!J69*$N$1</f>
        <v>0.63</v>
      </c>
      <c r="F65" s="59">
        <f t="shared" si="0"/>
        <v>2.52</v>
      </c>
      <c r="G65" s="60">
        <f t="shared" si="1"/>
        <v>23.801400000000001</v>
      </c>
      <c r="H65" s="63">
        <f t="shared" si="2"/>
        <v>95.205600000000004</v>
      </c>
    </row>
    <row r="66" spans="1:8" s="62" customFormat="1" ht="24">
      <c r="A66" s="56" t="str">
        <f>IF((LEN('Copy paste to Here'!G70))&gt;5,((CONCATENATE('Copy paste to Here'!G70," &amp; ",'Copy paste to Here'!D70,"  &amp;  ",'Copy paste to Here'!E70))),"Empty Cell")</f>
        <v>Anodized surgical steel fake plug in black and gold without O-Rings &amp; Size: 8mm  &amp;  Color: Gold</v>
      </c>
      <c r="B66" s="57" t="str">
        <f>'Copy paste to Here'!C70</f>
        <v>IPTRD</v>
      </c>
      <c r="C66" s="57" t="s">
        <v>871</v>
      </c>
      <c r="D66" s="58">
        <f>Invoice!B70</f>
        <v>2</v>
      </c>
      <c r="E66" s="59">
        <f>'Shipping Invoice'!J70*$N$1</f>
        <v>0.68</v>
      </c>
      <c r="F66" s="59">
        <f t="shared" si="0"/>
        <v>1.36</v>
      </c>
      <c r="G66" s="60">
        <f t="shared" si="1"/>
        <v>25.690400000000004</v>
      </c>
      <c r="H66" s="63">
        <f t="shared" si="2"/>
        <v>51.380800000000008</v>
      </c>
    </row>
    <row r="67" spans="1:8" s="62" customFormat="1" ht="24">
      <c r="A67" s="56" t="str">
        <f>IF((LEN('Copy paste to Here'!G71))&gt;5,((CONCATENATE('Copy paste to Here'!G71," &amp; ",'Copy paste to Here'!D71,"  &amp;  ",'Copy paste to Here'!E71))),"Empty Cell")</f>
        <v xml:space="preserve">Surgical steel labret, 16g (1.2mm) with a 3mm ball &amp; Length: 10mm  &amp;  </v>
      </c>
      <c r="B67" s="57" t="str">
        <f>'Copy paste to Here'!C71</f>
        <v>LBB3</v>
      </c>
      <c r="C67" s="57" t="s">
        <v>662</v>
      </c>
      <c r="D67" s="58">
        <f>Invoice!B71</f>
        <v>30</v>
      </c>
      <c r="E67" s="59">
        <f>'Shipping Invoice'!J71*$N$1</f>
        <v>0.17</v>
      </c>
      <c r="F67" s="59">
        <f t="shared" si="0"/>
        <v>5.1000000000000005</v>
      </c>
      <c r="G67" s="60">
        <f t="shared" si="1"/>
        <v>6.422600000000001</v>
      </c>
      <c r="H67" s="63">
        <f t="shared" si="2"/>
        <v>192.67800000000003</v>
      </c>
    </row>
    <row r="68" spans="1:8" s="62" customFormat="1" ht="24">
      <c r="A68" s="56" t="str">
        <f>IF((LEN('Copy paste to Here'!G72))&gt;5,((CONCATENATE('Copy paste to Here'!G72," &amp; ",'Copy paste to Here'!D72,"  &amp;  ",'Copy paste to Here'!E72))),"Empty Cell")</f>
        <v>Premium PVD plated surgical steel labret, 16g (1.2mm) with a 3mm ball &amp; Length: 6mm  &amp;  Color: Rainbow</v>
      </c>
      <c r="B68" s="57" t="str">
        <f>'Copy paste to Here'!C72</f>
        <v>LBTB3</v>
      </c>
      <c r="C68" s="57" t="s">
        <v>761</v>
      </c>
      <c r="D68" s="58">
        <f>Invoice!B72</f>
        <v>4</v>
      </c>
      <c r="E68" s="59">
        <f>'Shipping Invoice'!J72*$N$1</f>
        <v>0.57999999999999996</v>
      </c>
      <c r="F68" s="59">
        <f t="shared" si="0"/>
        <v>2.3199999999999998</v>
      </c>
      <c r="G68" s="60">
        <f t="shared" si="1"/>
        <v>21.912399999999998</v>
      </c>
      <c r="H68" s="63">
        <f t="shared" si="2"/>
        <v>87.649599999999992</v>
      </c>
    </row>
    <row r="69" spans="1:8" s="62" customFormat="1" ht="24">
      <c r="A69" s="56" t="str">
        <f>IF((LEN('Copy paste to Here'!G73))&gt;5,((CONCATENATE('Copy paste to Here'!G73," &amp; ",'Copy paste to Here'!D73,"  &amp;  ",'Copy paste to Here'!E73))),"Empty Cell")</f>
        <v>Premium PVD plated surgical steel labret, 16g (1.2mm) with a 3mm ball &amp; Length: 6mm  &amp;  Color: Gold</v>
      </c>
      <c r="B69" s="57" t="str">
        <f>'Copy paste to Here'!C73</f>
        <v>LBTB3</v>
      </c>
      <c r="C69" s="57" t="s">
        <v>761</v>
      </c>
      <c r="D69" s="58">
        <f>Invoice!B73</f>
        <v>10</v>
      </c>
      <c r="E69" s="59">
        <f>'Shipping Invoice'!J73*$N$1</f>
        <v>0.57999999999999996</v>
      </c>
      <c r="F69" s="59">
        <f t="shared" si="0"/>
        <v>5.8</v>
      </c>
      <c r="G69" s="60">
        <f t="shared" si="1"/>
        <v>21.912399999999998</v>
      </c>
      <c r="H69" s="63">
        <f t="shared" si="2"/>
        <v>219.12399999999997</v>
      </c>
    </row>
    <row r="70" spans="1:8" s="62" customFormat="1" ht="24">
      <c r="A70" s="56" t="str">
        <f>IF((LEN('Copy paste to Here'!G74))&gt;5,((CONCATENATE('Copy paste to Here'!G74," &amp; ",'Copy paste to Here'!D74,"  &amp;  ",'Copy paste to Here'!E74))),"Empty Cell")</f>
        <v>Premium PVD plated surgical steel labret, 16g (1.2mm) with a 3mm ball &amp; Length: 6mm  &amp;  Color: Light blue</v>
      </c>
      <c r="B70" s="57" t="str">
        <f>'Copy paste to Here'!C74</f>
        <v>LBTB3</v>
      </c>
      <c r="C70" s="57" t="s">
        <v>761</v>
      </c>
      <c r="D70" s="58">
        <f>Invoice!B74</f>
        <v>3</v>
      </c>
      <c r="E70" s="59">
        <f>'Shipping Invoice'!J74*$N$1</f>
        <v>0.57999999999999996</v>
      </c>
      <c r="F70" s="59">
        <f t="shared" si="0"/>
        <v>1.7399999999999998</v>
      </c>
      <c r="G70" s="60">
        <f t="shared" si="1"/>
        <v>21.912399999999998</v>
      </c>
      <c r="H70" s="63">
        <f t="shared" si="2"/>
        <v>65.737200000000001</v>
      </c>
    </row>
    <row r="71" spans="1:8" s="62" customFormat="1" ht="24">
      <c r="A71" s="56" t="str">
        <f>IF((LEN('Copy paste to Here'!G75))&gt;5,((CONCATENATE('Copy paste to Here'!G75," &amp; ",'Copy paste to Here'!D75,"  &amp;  ",'Copy paste to Here'!E75))),"Empty Cell")</f>
        <v>Premium PVD plated surgical steel labret, 16g (1.2mm) with a 3mm ball &amp; Length: 6mm  &amp;  Color: Pink</v>
      </c>
      <c r="B71" s="57" t="str">
        <f>'Copy paste to Here'!C75</f>
        <v>LBTB3</v>
      </c>
      <c r="C71" s="57" t="s">
        <v>761</v>
      </c>
      <c r="D71" s="58">
        <f>Invoice!B75</f>
        <v>3</v>
      </c>
      <c r="E71" s="59">
        <f>'Shipping Invoice'!J75*$N$1</f>
        <v>0.57999999999999996</v>
      </c>
      <c r="F71" s="59">
        <f t="shared" si="0"/>
        <v>1.7399999999999998</v>
      </c>
      <c r="G71" s="60">
        <f t="shared" si="1"/>
        <v>21.912399999999998</v>
      </c>
      <c r="H71" s="63">
        <f t="shared" si="2"/>
        <v>65.737200000000001</v>
      </c>
    </row>
    <row r="72" spans="1:8" s="62" customFormat="1" ht="24">
      <c r="A72" s="56" t="str">
        <f>IF((LEN('Copy paste to Here'!G76))&gt;5,((CONCATENATE('Copy paste to Here'!G76," &amp; ",'Copy paste to Here'!D76,"  &amp;  ",'Copy paste to Here'!E76))),"Empty Cell")</f>
        <v>Premium PVD plated surgical steel labret, 16g (1.2mm) with a 3mm ball &amp; Length: 8mm  &amp;  Color: Black</v>
      </c>
      <c r="B72" s="57" t="str">
        <f>'Copy paste to Here'!C76</f>
        <v>LBTB3</v>
      </c>
      <c r="C72" s="57" t="s">
        <v>761</v>
      </c>
      <c r="D72" s="58">
        <f>Invoice!B76</f>
        <v>3</v>
      </c>
      <c r="E72" s="59">
        <f>'Shipping Invoice'!J76*$N$1</f>
        <v>0.57999999999999996</v>
      </c>
      <c r="F72" s="59">
        <f t="shared" si="0"/>
        <v>1.7399999999999998</v>
      </c>
      <c r="G72" s="60">
        <f t="shared" si="1"/>
        <v>21.912399999999998</v>
      </c>
      <c r="H72" s="63">
        <f t="shared" si="2"/>
        <v>65.737200000000001</v>
      </c>
    </row>
    <row r="73" spans="1:8" s="62" customFormat="1" ht="24">
      <c r="A73" s="56" t="str">
        <f>IF((LEN('Copy paste to Here'!G77))&gt;5,((CONCATENATE('Copy paste to Here'!G77," &amp; ",'Copy paste to Here'!D77,"  &amp;  ",'Copy paste to Here'!E77))),"Empty Cell")</f>
        <v>Premium PVD plated surgical steel labret, 16g (1.2mm) with a 3mm ball &amp; Length: 8mm  &amp;  Color: Rainbow</v>
      </c>
      <c r="B73" s="57" t="str">
        <f>'Copy paste to Here'!C77</f>
        <v>LBTB3</v>
      </c>
      <c r="C73" s="57" t="s">
        <v>761</v>
      </c>
      <c r="D73" s="58">
        <f>Invoice!B77</f>
        <v>4</v>
      </c>
      <c r="E73" s="59">
        <f>'Shipping Invoice'!J77*$N$1</f>
        <v>0.57999999999999996</v>
      </c>
      <c r="F73" s="59">
        <f t="shared" si="0"/>
        <v>2.3199999999999998</v>
      </c>
      <c r="G73" s="60">
        <f t="shared" si="1"/>
        <v>21.912399999999998</v>
      </c>
      <c r="H73" s="63">
        <f t="shared" si="2"/>
        <v>87.649599999999992</v>
      </c>
    </row>
    <row r="74" spans="1:8" s="62" customFormat="1" ht="24">
      <c r="A74" s="56" t="str">
        <f>IF((LEN('Copy paste to Here'!G78))&gt;5,((CONCATENATE('Copy paste to Here'!G78," &amp; ",'Copy paste to Here'!D78,"  &amp;  ",'Copy paste to Here'!E78))),"Empty Cell")</f>
        <v>Premium PVD plated surgical steel labret, 16g (1.2mm) with a 3mm ball &amp; Length: 8mm  &amp;  Color: Gold</v>
      </c>
      <c r="B74" s="57" t="str">
        <f>'Copy paste to Here'!C78</f>
        <v>LBTB3</v>
      </c>
      <c r="C74" s="57" t="s">
        <v>761</v>
      </c>
      <c r="D74" s="58">
        <f>Invoice!B78</f>
        <v>10</v>
      </c>
      <c r="E74" s="59">
        <f>'Shipping Invoice'!J78*$N$1</f>
        <v>0.57999999999999996</v>
      </c>
      <c r="F74" s="59">
        <f t="shared" si="0"/>
        <v>5.8</v>
      </c>
      <c r="G74" s="60">
        <f t="shared" si="1"/>
        <v>21.912399999999998</v>
      </c>
      <c r="H74" s="63">
        <f t="shared" si="2"/>
        <v>219.12399999999997</v>
      </c>
    </row>
    <row r="75" spans="1:8" s="62" customFormat="1" ht="24">
      <c r="A75" s="56" t="str">
        <f>IF((LEN('Copy paste to Here'!G79))&gt;5,((CONCATENATE('Copy paste to Here'!G79," &amp; ",'Copy paste to Here'!D79,"  &amp;  ",'Copy paste to Here'!E79))),"Empty Cell")</f>
        <v>Premium PVD plated surgical steel labret, 16g (1.2mm) with a 3mm ball &amp; Length: 8mm  &amp;  Color: Light blue</v>
      </c>
      <c r="B75" s="57" t="str">
        <f>'Copy paste to Here'!C79</f>
        <v>LBTB3</v>
      </c>
      <c r="C75" s="57" t="s">
        <v>761</v>
      </c>
      <c r="D75" s="58">
        <f>Invoice!B79</f>
        <v>3</v>
      </c>
      <c r="E75" s="59">
        <f>'Shipping Invoice'!J79*$N$1</f>
        <v>0.57999999999999996</v>
      </c>
      <c r="F75" s="59">
        <f t="shared" si="0"/>
        <v>1.7399999999999998</v>
      </c>
      <c r="G75" s="60">
        <f t="shared" si="1"/>
        <v>21.912399999999998</v>
      </c>
      <c r="H75" s="63">
        <f t="shared" si="2"/>
        <v>65.737200000000001</v>
      </c>
    </row>
    <row r="76" spans="1:8" s="62" customFormat="1" ht="24">
      <c r="A76" s="56" t="str">
        <f>IF((LEN('Copy paste to Here'!G80))&gt;5,((CONCATENATE('Copy paste to Here'!G80," &amp; ",'Copy paste to Here'!D80,"  &amp;  ",'Copy paste to Here'!E80))),"Empty Cell")</f>
        <v>Premium PVD plated surgical steel labret, 16g (1.2mm) with a 3mm ball &amp; Length: 8mm  &amp;  Color: Pink</v>
      </c>
      <c r="B76" s="57" t="str">
        <f>'Copy paste to Here'!C80</f>
        <v>LBTB3</v>
      </c>
      <c r="C76" s="57" t="s">
        <v>761</v>
      </c>
      <c r="D76" s="58">
        <f>Invoice!B80</f>
        <v>3</v>
      </c>
      <c r="E76" s="59">
        <f>'Shipping Invoice'!J80*$N$1</f>
        <v>0.57999999999999996</v>
      </c>
      <c r="F76" s="59">
        <f t="shared" si="0"/>
        <v>1.7399999999999998</v>
      </c>
      <c r="G76" s="60">
        <f t="shared" si="1"/>
        <v>21.912399999999998</v>
      </c>
      <c r="H76" s="63">
        <f t="shared" si="2"/>
        <v>65.737200000000001</v>
      </c>
    </row>
    <row r="77" spans="1:8" s="62" customFormat="1" ht="24">
      <c r="A77" s="56" t="str">
        <f>IF((LEN('Copy paste to Here'!G81))&gt;5,((CONCATENATE('Copy paste to Here'!G81," &amp; ",'Copy paste to Here'!D81,"  &amp;  ",'Copy paste to Here'!E81))),"Empty Cell")</f>
        <v>Premium PVD plated surgical steel labret, 16g (1.2mm) with a 3mm ball &amp; Length: 10mm  &amp;  Color: Black</v>
      </c>
      <c r="B77" s="57" t="str">
        <f>'Copy paste to Here'!C81</f>
        <v>LBTB3</v>
      </c>
      <c r="C77" s="57" t="s">
        <v>761</v>
      </c>
      <c r="D77" s="58">
        <f>Invoice!B81</f>
        <v>3</v>
      </c>
      <c r="E77" s="59">
        <f>'Shipping Invoice'!J81*$N$1</f>
        <v>0.57999999999999996</v>
      </c>
      <c r="F77" s="59">
        <f t="shared" si="0"/>
        <v>1.7399999999999998</v>
      </c>
      <c r="G77" s="60">
        <f t="shared" si="1"/>
        <v>21.912399999999998</v>
      </c>
      <c r="H77" s="63">
        <f t="shared" si="2"/>
        <v>65.737200000000001</v>
      </c>
    </row>
    <row r="78" spans="1:8" s="62" customFormat="1" ht="24">
      <c r="A78" s="56" t="str">
        <f>IF((LEN('Copy paste to Here'!G82))&gt;5,((CONCATENATE('Copy paste to Here'!G82," &amp; ",'Copy paste to Here'!D82,"  &amp;  ",'Copy paste to Here'!E82))),"Empty Cell")</f>
        <v>Premium PVD plated surgical steel labret, 16g (1.2mm) with a 3mm ball &amp; Length: 10mm  &amp;  Color: Rainbow</v>
      </c>
      <c r="B78" s="57" t="str">
        <f>'Copy paste to Here'!C82</f>
        <v>LBTB3</v>
      </c>
      <c r="C78" s="57" t="s">
        <v>761</v>
      </c>
      <c r="D78" s="58">
        <f>Invoice!B82</f>
        <v>3</v>
      </c>
      <c r="E78" s="59">
        <f>'Shipping Invoice'!J82*$N$1</f>
        <v>0.57999999999999996</v>
      </c>
      <c r="F78" s="59">
        <f t="shared" si="0"/>
        <v>1.7399999999999998</v>
      </c>
      <c r="G78" s="60">
        <f t="shared" si="1"/>
        <v>21.912399999999998</v>
      </c>
      <c r="H78" s="63">
        <f t="shared" si="2"/>
        <v>65.737200000000001</v>
      </c>
    </row>
    <row r="79" spans="1:8" s="62" customFormat="1" ht="24">
      <c r="A79" s="56" t="str">
        <f>IF((LEN('Copy paste to Here'!G83))&gt;5,((CONCATENATE('Copy paste to Here'!G83," &amp; ",'Copy paste to Here'!D83,"  &amp;  ",'Copy paste to Here'!E83))),"Empty Cell")</f>
        <v>Premium PVD plated surgical steel labret, 16g (1.2mm) with a 3mm ball &amp; Length: 10mm  &amp;  Color: Gold</v>
      </c>
      <c r="B79" s="57" t="str">
        <f>'Copy paste to Here'!C83</f>
        <v>LBTB3</v>
      </c>
      <c r="C79" s="57" t="s">
        <v>761</v>
      </c>
      <c r="D79" s="58">
        <f>Invoice!B83</f>
        <v>5</v>
      </c>
      <c r="E79" s="59">
        <f>'Shipping Invoice'!J83*$N$1</f>
        <v>0.57999999999999996</v>
      </c>
      <c r="F79" s="59">
        <f t="shared" si="0"/>
        <v>2.9</v>
      </c>
      <c r="G79" s="60">
        <f t="shared" si="1"/>
        <v>21.912399999999998</v>
      </c>
      <c r="H79" s="63">
        <f t="shared" si="2"/>
        <v>109.56199999999998</v>
      </c>
    </row>
    <row r="80" spans="1:8" s="62" customFormat="1" ht="24">
      <c r="A80" s="56" t="str">
        <f>IF((LEN('Copy paste to Here'!G84))&gt;5,((CONCATENATE('Copy paste to Here'!G84," &amp; ",'Copy paste to Here'!D84,"  &amp;  ",'Copy paste to Here'!E84))),"Empty Cell")</f>
        <v>Premium PVD plated surgical steel labret, 16g (1.2mm) with a 3mm ball &amp; Length: 10mm  &amp;  Color: Pink</v>
      </c>
      <c r="B80" s="57" t="str">
        <f>'Copy paste to Here'!C84</f>
        <v>LBTB3</v>
      </c>
      <c r="C80" s="57" t="s">
        <v>761</v>
      </c>
      <c r="D80" s="58">
        <f>Invoice!B84</f>
        <v>2</v>
      </c>
      <c r="E80" s="59">
        <f>'Shipping Invoice'!J84*$N$1</f>
        <v>0.57999999999999996</v>
      </c>
      <c r="F80" s="59">
        <f t="shared" si="0"/>
        <v>1.1599999999999999</v>
      </c>
      <c r="G80" s="60">
        <f t="shared" si="1"/>
        <v>21.912399999999998</v>
      </c>
      <c r="H80" s="63">
        <f t="shared" si="2"/>
        <v>43.824799999999996</v>
      </c>
    </row>
    <row r="81" spans="1:8" s="62" customFormat="1" ht="48">
      <c r="A81" s="56" t="str">
        <f>IF((LEN('Copy paste to Here'!G85))&gt;5,((CONCATENATE('Copy paste to Here'!G85," &amp; ",'Copy paste to Here'!D85,"  &amp;  ",'Copy paste to Here'!E85))),"Empty Cell")</f>
        <v>Surgical steel belly banana, 14g (1.6mm) with a heart shape lower part with ferido glued crystals without resin cover (lower part is made from silver plated brass) &amp; Length: 10mm  &amp;  Crystal Color: Clear</v>
      </c>
      <c r="B81" s="57" t="str">
        <f>'Copy paste to Here'!C85</f>
        <v>MCD372</v>
      </c>
      <c r="C81" s="57" t="s">
        <v>763</v>
      </c>
      <c r="D81" s="58">
        <f>Invoice!B85</f>
        <v>1</v>
      </c>
      <c r="E81" s="59">
        <f>'Shipping Invoice'!J85*$N$1</f>
        <v>2.0699999999999998</v>
      </c>
      <c r="F81" s="59">
        <f t="shared" si="0"/>
        <v>2.0699999999999998</v>
      </c>
      <c r="G81" s="60">
        <f t="shared" si="1"/>
        <v>78.204599999999999</v>
      </c>
      <c r="H81" s="63">
        <f t="shared" si="2"/>
        <v>78.204599999999999</v>
      </c>
    </row>
    <row r="82" spans="1:8" s="62" customFormat="1" ht="48">
      <c r="A82" s="56" t="str">
        <f>IF((LEN('Copy paste to Here'!G86))&gt;5,((CONCATENATE('Copy paste to Here'!G86," &amp; ",'Copy paste to Here'!D86,"  &amp;  ",'Copy paste to Here'!E86))),"Empty Cell")</f>
        <v>Surgical steel belly banana, 14g (1.6mm) with a heart shape lower part with ferido glued crystals without resin cover (lower part is made from silver plated brass) &amp; Length: 10mm  &amp;  Crystal Color: Rose</v>
      </c>
      <c r="B82" s="57" t="str">
        <f>'Copy paste to Here'!C86</f>
        <v>MCD372</v>
      </c>
      <c r="C82" s="57" t="s">
        <v>763</v>
      </c>
      <c r="D82" s="58">
        <f>Invoice!B86</f>
        <v>2</v>
      </c>
      <c r="E82" s="59">
        <f>'Shipping Invoice'!J86*$N$1</f>
        <v>2.0699999999999998</v>
      </c>
      <c r="F82" s="59">
        <f t="shared" si="0"/>
        <v>4.1399999999999997</v>
      </c>
      <c r="G82" s="60">
        <f t="shared" si="1"/>
        <v>78.204599999999999</v>
      </c>
      <c r="H82" s="63">
        <f t="shared" si="2"/>
        <v>156.4092</v>
      </c>
    </row>
    <row r="83" spans="1:8" s="62" customFormat="1" ht="48">
      <c r="A83" s="56" t="str">
        <f>IF((LEN('Copy paste to Here'!G87))&gt;5,((CONCATENATE('Copy paste to Here'!G87," &amp; ",'Copy paste to Here'!D87,"  &amp;  ",'Copy paste to Here'!E87))),"Empty Cell")</f>
        <v>Surgical steel belly banana, 14g (1.6mm) with a heart shape lower part with ferido glued crystals without resin cover (lower part is made from silver plated brass) &amp; Length: 10mm  &amp;  Crystal Color: Aquamarine</v>
      </c>
      <c r="B83" s="57" t="str">
        <f>'Copy paste to Here'!C87</f>
        <v>MCD372</v>
      </c>
      <c r="C83" s="57" t="s">
        <v>763</v>
      </c>
      <c r="D83" s="58">
        <f>Invoice!B87</f>
        <v>1</v>
      </c>
      <c r="E83" s="59">
        <f>'Shipping Invoice'!J87*$N$1</f>
        <v>2.0699999999999998</v>
      </c>
      <c r="F83" s="59">
        <f t="shared" ref="F83:F146" si="3">D83*E83</f>
        <v>2.0699999999999998</v>
      </c>
      <c r="G83" s="60">
        <f t="shared" ref="G83:G146" si="4">E83*$E$14</f>
        <v>78.204599999999999</v>
      </c>
      <c r="H83" s="63">
        <f t="shared" ref="H83:H146" si="5">D83*G83</f>
        <v>78.204599999999999</v>
      </c>
    </row>
    <row r="84" spans="1:8" s="62" customFormat="1" ht="36">
      <c r="A84" s="56" t="str">
        <f>IF((LEN('Copy paste to Here'!G88))&gt;5,((CONCATENATE('Copy paste to Here'!G88," &amp; ",'Copy paste to Here'!D88,"  &amp;  ",'Copy paste to Here'!E88))),"Empty Cell")</f>
        <v xml:space="preserve">316L steel belly banana, 14g (1.6mm) with an 8mm prong set CZ stone and a dangling long drop shaped SwarovskiⓇ crystal &amp; Length: 8mm  &amp;  </v>
      </c>
      <c r="B84" s="57" t="str">
        <f>'Copy paste to Here'!C88</f>
        <v>MCD713</v>
      </c>
      <c r="C84" s="57" t="s">
        <v>765</v>
      </c>
      <c r="D84" s="58">
        <f>Invoice!B88</f>
        <v>1</v>
      </c>
      <c r="E84" s="59">
        <f>'Shipping Invoice'!J88*$N$1</f>
        <v>3.02</v>
      </c>
      <c r="F84" s="59">
        <f t="shared" si="3"/>
        <v>3.02</v>
      </c>
      <c r="G84" s="60">
        <f t="shared" si="4"/>
        <v>114.0956</v>
      </c>
      <c r="H84" s="63">
        <f t="shared" si="5"/>
        <v>114.0956</v>
      </c>
    </row>
    <row r="85" spans="1:8" s="62" customFormat="1" ht="36">
      <c r="A85" s="56" t="str">
        <f>IF((LEN('Copy paste to Here'!G89))&gt;5,((CONCATENATE('Copy paste to Here'!G89," &amp; ",'Copy paste to Here'!D89,"  &amp;  ",'Copy paste to Here'!E89))),"Empty Cell")</f>
        <v xml:space="preserve">316L steel belly banana, 14g (1.6mm) with an 8mm prong set CZ stone and a dangling long drop shaped SwarovskiⓇ crystal &amp; Length: 10mm  &amp;  </v>
      </c>
      <c r="B85" s="57" t="str">
        <f>'Copy paste to Here'!C89</f>
        <v>MCD713</v>
      </c>
      <c r="C85" s="57" t="s">
        <v>765</v>
      </c>
      <c r="D85" s="58">
        <f>Invoice!B89</f>
        <v>3</v>
      </c>
      <c r="E85" s="59">
        <f>'Shipping Invoice'!J89*$N$1</f>
        <v>3.02</v>
      </c>
      <c r="F85" s="59">
        <f t="shared" si="3"/>
        <v>9.06</v>
      </c>
      <c r="G85" s="60">
        <f t="shared" si="4"/>
        <v>114.0956</v>
      </c>
      <c r="H85" s="63">
        <f t="shared" si="5"/>
        <v>342.28680000000003</v>
      </c>
    </row>
    <row r="86" spans="1:8" s="62" customFormat="1" ht="36">
      <c r="A86" s="56" t="str">
        <f>IF((LEN('Copy paste to Here'!G90))&gt;5,((CONCATENATE('Copy paste to Here'!G90," &amp; ",'Copy paste to Here'!D90,"  &amp;  ",'Copy paste to Here'!E90))),"Empty Cell")</f>
        <v>Surgical steel belly banana, 14g (1.6mm) with a 7mm round prong set CZ and a dangling 11 x 9mm pear shaped CZ stone &amp; Length: 10mm  &amp;  Cz Color: Clear</v>
      </c>
      <c r="B86" s="57" t="str">
        <f>'Copy paste to Here'!C90</f>
        <v>MCDZ409</v>
      </c>
      <c r="C86" s="57" t="s">
        <v>767</v>
      </c>
      <c r="D86" s="58">
        <f>Invoice!B90</f>
        <v>3</v>
      </c>
      <c r="E86" s="59">
        <f>'Shipping Invoice'!J90*$N$1</f>
        <v>2.4500000000000002</v>
      </c>
      <c r="F86" s="59">
        <f t="shared" si="3"/>
        <v>7.3500000000000005</v>
      </c>
      <c r="G86" s="60">
        <f t="shared" si="4"/>
        <v>92.561000000000007</v>
      </c>
      <c r="H86" s="63">
        <f t="shared" si="5"/>
        <v>277.68299999999999</v>
      </c>
    </row>
    <row r="87" spans="1:8" s="62" customFormat="1" ht="36">
      <c r="A87" s="56" t="str">
        <f>IF((LEN('Copy paste to Here'!G91))&gt;5,((CONCATENATE('Copy paste to Here'!G91," &amp; ",'Copy paste to Here'!D91,"  &amp;  ",'Copy paste to Here'!E91))),"Empty Cell")</f>
        <v>Surgical steel belly banana, 14g (1.6mm) with a 7mm round prong set CZ and a dangling 11 x 9mm pear shaped CZ stone &amp; Length: 10mm  &amp;  Cz Color: Rose</v>
      </c>
      <c r="B87" s="57" t="str">
        <f>'Copy paste to Here'!C91</f>
        <v>MCDZ409</v>
      </c>
      <c r="C87" s="57" t="s">
        <v>767</v>
      </c>
      <c r="D87" s="58">
        <f>Invoice!B91</f>
        <v>1</v>
      </c>
      <c r="E87" s="59">
        <f>'Shipping Invoice'!J91*$N$1</f>
        <v>2.4500000000000002</v>
      </c>
      <c r="F87" s="59">
        <f t="shared" si="3"/>
        <v>2.4500000000000002</v>
      </c>
      <c r="G87" s="60">
        <f t="shared" si="4"/>
        <v>92.561000000000007</v>
      </c>
      <c r="H87" s="63">
        <f t="shared" si="5"/>
        <v>92.561000000000007</v>
      </c>
    </row>
    <row r="88" spans="1:8" s="62" customFormat="1" ht="36">
      <c r="A88" s="56" t="str">
        <f>IF((LEN('Copy paste to Here'!G92))&gt;5,((CONCATENATE('Copy paste to Here'!G92," &amp; ",'Copy paste to Here'!D92,"  &amp;  ",'Copy paste to Here'!E92))),"Empty Cell")</f>
        <v>Surgical steel belly banana, 14g (1.6mm) with a 7mm round prong set CZ and a dangling 11 x 9mm pear shaped CZ stone &amp; Length: 10mm  &amp;  Cz Color: Lavender</v>
      </c>
      <c r="B88" s="57" t="str">
        <f>'Copy paste to Here'!C92</f>
        <v>MCDZ409</v>
      </c>
      <c r="C88" s="57" t="s">
        <v>767</v>
      </c>
      <c r="D88" s="58">
        <f>Invoice!B92</f>
        <v>1</v>
      </c>
      <c r="E88" s="59">
        <f>'Shipping Invoice'!J92*$N$1</f>
        <v>2.4500000000000002</v>
      </c>
      <c r="F88" s="59">
        <f t="shared" si="3"/>
        <v>2.4500000000000002</v>
      </c>
      <c r="G88" s="60">
        <f t="shared" si="4"/>
        <v>92.561000000000007</v>
      </c>
      <c r="H88" s="63">
        <f t="shared" si="5"/>
        <v>92.561000000000007</v>
      </c>
    </row>
    <row r="89" spans="1:8" s="62" customFormat="1" ht="36">
      <c r="A89" s="56" t="str">
        <f>IF((LEN('Copy paste to Here'!G93))&gt;5,((CONCATENATE('Copy paste to Here'!G93," &amp; ",'Copy paste to Here'!D93,"  &amp;  ",'Copy paste to Here'!E93))),"Empty Cell")</f>
        <v>Surgical steel belly banana, 14g (1.6mm) with a 7mm round prong set CZ and a dangling 11 x 9mm pear shaped CZ stone &amp; Length: 10mm  &amp;  Cz Color: Jet</v>
      </c>
      <c r="B89" s="57" t="str">
        <f>'Copy paste to Here'!C93</f>
        <v>MCDZ409</v>
      </c>
      <c r="C89" s="57" t="s">
        <v>767</v>
      </c>
      <c r="D89" s="58">
        <f>Invoice!B93</f>
        <v>1</v>
      </c>
      <c r="E89" s="59">
        <f>'Shipping Invoice'!J93*$N$1</f>
        <v>2.4500000000000002</v>
      </c>
      <c r="F89" s="59">
        <f t="shared" si="3"/>
        <v>2.4500000000000002</v>
      </c>
      <c r="G89" s="60">
        <f t="shared" si="4"/>
        <v>92.561000000000007</v>
      </c>
      <c r="H89" s="63">
        <f t="shared" si="5"/>
        <v>92.561000000000007</v>
      </c>
    </row>
    <row r="90" spans="1:8" s="62" customFormat="1" ht="48">
      <c r="A90" s="56" t="str">
        <f>IF((LEN('Copy paste to Here'!G94))&gt;5,((CONCATENATE('Copy paste to Here'!G94," &amp; ",'Copy paste to Here'!D94,"  &amp;  ",'Copy paste to Here'!E94))),"Empty Cell")</f>
        <v>Surgical steel belly banana, 14g (1.6mm) with a 7mm round prong set CZ stone and dangling triple CZ chains (dangling is made from silver plated brass) &amp; Length: 10mm  &amp;  Cz Color: Rose</v>
      </c>
      <c r="B90" s="57" t="str">
        <f>'Copy paste to Here'!C94</f>
        <v>MCDZ418</v>
      </c>
      <c r="C90" s="57" t="s">
        <v>770</v>
      </c>
      <c r="D90" s="58">
        <f>Invoice!B94</f>
        <v>1</v>
      </c>
      <c r="E90" s="59">
        <f>'Shipping Invoice'!J94*$N$1</f>
        <v>2.4</v>
      </c>
      <c r="F90" s="59">
        <f t="shared" si="3"/>
        <v>2.4</v>
      </c>
      <c r="G90" s="60">
        <f t="shared" si="4"/>
        <v>90.671999999999997</v>
      </c>
      <c r="H90" s="63">
        <f t="shared" si="5"/>
        <v>90.671999999999997</v>
      </c>
    </row>
    <row r="91" spans="1:8" s="62" customFormat="1" ht="48">
      <c r="A91" s="56" t="str">
        <f>IF((LEN('Copy paste to Here'!G95))&gt;5,((CONCATENATE('Copy paste to Here'!G95," &amp; ",'Copy paste to Here'!D95,"  &amp;  ",'Copy paste to Here'!E95))),"Empty Cell")</f>
        <v>Surgical steel belly banana, 14g (1.6mm) with a 7mm round prong set CZ stone and dangling triple CZ chains (dangling is made from silver plated brass) &amp; Length: 10mm  &amp;  Cz Color: Lavender</v>
      </c>
      <c r="B91" s="57" t="str">
        <f>'Copy paste to Here'!C95</f>
        <v>MCDZ418</v>
      </c>
      <c r="C91" s="57" t="s">
        <v>770</v>
      </c>
      <c r="D91" s="58">
        <f>Invoice!B95</f>
        <v>1</v>
      </c>
      <c r="E91" s="59">
        <f>'Shipping Invoice'!J95*$N$1</f>
        <v>2.4</v>
      </c>
      <c r="F91" s="59">
        <f t="shared" si="3"/>
        <v>2.4</v>
      </c>
      <c r="G91" s="60">
        <f t="shared" si="4"/>
        <v>90.671999999999997</v>
      </c>
      <c r="H91" s="63">
        <f t="shared" si="5"/>
        <v>90.671999999999997</v>
      </c>
    </row>
    <row r="92" spans="1:8" s="62" customFormat="1" ht="36">
      <c r="A92" s="56" t="str">
        <f>IF((LEN('Copy paste to Here'!G96))&gt;5,((CONCATENATE('Copy paste to Here'!G96," &amp; ",'Copy paste to Here'!D96,"  &amp;  ",'Copy paste to Here'!E96))),"Empty Cell")</f>
        <v>Surgical steel belly banana, 14g (1.6mm) with a 7mm prong set CZ stone and a dangling 9mm heart shaped CZ stone &amp; Cz Color: Clear  &amp;  Length: 10mm</v>
      </c>
      <c r="B92" s="57" t="str">
        <f>'Copy paste to Here'!C96</f>
        <v>MCDZ529</v>
      </c>
      <c r="C92" s="57" t="s">
        <v>772</v>
      </c>
      <c r="D92" s="58">
        <f>Invoice!B96</f>
        <v>2</v>
      </c>
      <c r="E92" s="59">
        <f>'Shipping Invoice'!J96*$N$1</f>
        <v>2.4500000000000002</v>
      </c>
      <c r="F92" s="59">
        <f t="shared" si="3"/>
        <v>4.9000000000000004</v>
      </c>
      <c r="G92" s="60">
        <f t="shared" si="4"/>
        <v>92.561000000000007</v>
      </c>
      <c r="H92" s="63">
        <f t="shared" si="5"/>
        <v>185.12200000000001</v>
      </c>
    </row>
    <row r="93" spans="1:8" s="62" customFormat="1" ht="36">
      <c r="A93" s="56" t="str">
        <f>IF((LEN('Copy paste to Here'!G97))&gt;5,((CONCATENATE('Copy paste to Here'!G97," &amp; ",'Copy paste to Here'!D97,"  &amp;  ",'Copy paste to Here'!E97))),"Empty Cell")</f>
        <v>Surgical steel belly banana, 14g (1.6mm) with a 7mm prong set CZ stone and a dangling 9mm heart shaped CZ stone &amp; Cz Color: Rose  &amp;  Length: 10mm</v>
      </c>
      <c r="B93" s="57" t="str">
        <f>'Copy paste to Here'!C97</f>
        <v>MCDZ529</v>
      </c>
      <c r="C93" s="57" t="s">
        <v>772</v>
      </c>
      <c r="D93" s="58">
        <f>Invoice!B97</f>
        <v>2</v>
      </c>
      <c r="E93" s="59">
        <f>'Shipping Invoice'!J97*$N$1</f>
        <v>2.4500000000000002</v>
      </c>
      <c r="F93" s="59">
        <f t="shared" si="3"/>
        <v>4.9000000000000004</v>
      </c>
      <c r="G93" s="60">
        <f t="shared" si="4"/>
        <v>92.561000000000007</v>
      </c>
      <c r="H93" s="63">
        <f t="shared" si="5"/>
        <v>185.12200000000001</v>
      </c>
    </row>
    <row r="94" spans="1:8" s="62" customFormat="1" ht="25.5">
      <c r="A94" s="56" t="str">
        <f>IF((LEN('Copy paste to Here'!G98))&gt;5,((CONCATENATE('Copy paste to Here'!G98," &amp; ",'Copy paste to Here'!D98,"  &amp;  ",'Copy paste to Here'!E98))),"Empty Cell")</f>
        <v>Gold anodized 316L steel belly banana, 14g (1.6mm) with a 7mm round prong set CZ stone &amp; Length: 8mm  &amp;  Cz Color: Clear</v>
      </c>
      <c r="B94" s="57" t="str">
        <f>'Copy paste to Here'!C98</f>
        <v>MDGZ527</v>
      </c>
      <c r="C94" s="57" t="s">
        <v>774</v>
      </c>
      <c r="D94" s="58">
        <f>Invoice!B98</f>
        <v>1</v>
      </c>
      <c r="E94" s="59">
        <f>'Shipping Invoice'!J98*$N$1</f>
        <v>2.37</v>
      </c>
      <c r="F94" s="59">
        <f t="shared" si="3"/>
        <v>2.37</v>
      </c>
      <c r="G94" s="60">
        <f t="shared" si="4"/>
        <v>89.538600000000002</v>
      </c>
      <c r="H94" s="63">
        <f t="shared" si="5"/>
        <v>89.538600000000002</v>
      </c>
    </row>
    <row r="95" spans="1:8" s="62" customFormat="1" ht="25.5">
      <c r="A95" s="56" t="str">
        <f>IF((LEN('Copy paste to Here'!G99))&gt;5,((CONCATENATE('Copy paste to Here'!G99," &amp; ",'Copy paste to Here'!D99,"  &amp;  ",'Copy paste to Here'!E99))),"Empty Cell")</f>
        <v>Gold anodized 316L steel belly banana, 14g (1.6mm) with a 7mm round prong set CZ stone &amp; Length: 8mm  &amp;  Cz Color: Rose</v>
      </c>
      <c r="B95" s="57" t="str">
        <f>'Copy paste to Here'!C99</f>
        <v>MDGZ527</v>
      </c>
      <c r="C95" s="57" t="s">
        <v>774</v>
      </c>
      <c r="D95" s="58">
        <f>Invoice!B99</f>
        <v>1</v>
      </c>
      <c r="E95" s="59">
        <f>'Shipping Invoice'!J99*$N$1</f>
        <v>2.37</v>
      </c>
      <c r="F95" s="59">
        <f t="shared" si="3"/>
        <v>2.37</v>
      </c>
      <c r="G95" s="60">
        <f t="shared" si="4"/>
        <v>89.538600000000002</v>
      </c>
      <c r="H95" s="63">
        <f t="shared" si="5"/>
        <v>89.538600000000002</v>
      </c>
    </row>
    <row r="96" spans="1:8" s="62" customFormat="1" ht="25.5">
      <c r="A96" s="56" t="str">
        <f>IF((LEN('Copy paste to Here'!G100))&gt;5,((CONCATENATE('Copy paste to Here'!G100," &amp; ",'Copy paste to Here'!D100,"  &amp;  ",'Copy paste to Here'!E100))),"Empty Cell")</f>
        <v>Gold anodized 316L steel belly banana, 14g (1.6mm) with a 7mm round prong set CZ stone &amp; Length: 10mm  &amp;  Cz Color: Clear</v>
      </c>
      <c r="B96" s="57" t="str">
        <f>'Copy paste to Here'!C100</f>
        <v>MDGZ527</v>
      </c>
      <c r="C96" s="57" t="s">
        <v>774</v>
      </c>
      <c r="D96" s="58">
        <f>Invoice!B100</f>
        <v>4</v>
      </c>
      <c r="E96" s="59">
        <f>'Shipping Invoice'!J100*$N$1</f>
        <v>2.37</v>
      </c>
      <c r="F96" s="59">
        <f t="shared" si="3"/>
        <v>9.48</v>
      </c>
      <c r="G96" s="60">
        <f t="shared" si="4"/>
        <v>89.538600000000002</v>
      </c>
      <c r="H96" s="63">
        <f t="shared" si="5"/>
        <v>358.15440000000001</v>
      </c>
    </row>
    <row r="97" spans="1:8" s="62" customFormat="1" ht="25.5">
      <c r="A97" s="56" t="str">
        <f>IF((LEN('Copy paste to Here'!G101))&gt;5,((CONCATENATE('Copy paste to Here'!G101," &amp; ",'Copy paste to Here'!D101,"  &amp;  ",'Copy paste to Here'!E101))),"Empty Cell")</f>
        <v>Gold anodized 316L steel belly banana, 14g (1.6mm) with a 7mm round prong set CZ stone &amp; Length: 10mm  &amp;  Cz Color: Rose</v>
      </c>
      <c r="B97" s="57" t="str">
        <f>'Copy paste to Here'!C101</f>
        <v>MDGZ527</v>
      </c>
      <c r="C97" s="57" t="s">
        <v>774</v>
      </c>
      <c r="D97" s="58">
        <f>Invoice!B101</f>
        <v>2</v>
      </c>
      <c r="E97" s="59">
        <f>'Shipping Invoice'!J101*$N$1</f>
        <v>2.37</v>
      </c>
      <c r="F97" s="59">
        <f t="shared" si="3"/>
        <v>4.74</v>
      </c>
      <c r="G97" s="60">
        <f t="shared" si="4"/>
        <v>89.538600000000002</v>
      </c>
      <c r="H97" s="63">
        <f t="shared" si="5"/>
        <v>179.0772</v>
      </c>
    </row>
    <row r="98" spans="1:8" s="62" customFormat="1" ht="25.5">
      <c r="A98" s="56" t="str">
        <f>IF((LEN('Copy paste to Here'!G102))&gt;5,((CONCATENATE('Copy paste to Here'!G102," &amp; ",'Copy paste to Here'!D102,"  &amp;  ",'Copy paste to Here'!E102))),"Empty Cell")</f>
        <v>Gold anodized 316L steel belly banana, 14g (1.6mm) with a 7mm round prong set CZ stone &amp; Length: 10mm  &amp;  Cz Color: Lavender</v>
      </c>
      <c r="B98" s="57" t="str">
        <f>'Copy paste to Here'!C102</f>
        <v>MDGZ527</v>
      </c>
      <c r="C98" s="57" t="s">
        <v>774</v>
      </c>
      <c r="D98" s="58">
        <f>Invoice!B102</f>
        <v>2</v>
      </c>
      <c r="E98" s="59">
        <f>'Shipping Invoice'!J102*$N$1</f>
        <v>2.37</v>
      </c>
      <c r="F98" s="59">
        <f t="shared" si="3"/>
        <v>4.74</v>
      </c>
      <c r="G98" s="60">
        <f t="shared" si="4"/>
        <v>89.538600000000002</v>
      </c>
      <c r="H98" s="63">
        <f t="shared" si="5"/>
        <v>179.0772</v>
      </c>
    </row>
    <row r="99" spans="1:8" s="62" customFormat="1" ht="48">
      <c r="A99" s="56" t="str">
        <f>IF((LEN('Copy paste to Here'!G103))&gt;5,((CONCATENATE('Copy paste to Here'!G103," &amp; ",'Copy paste to Here'!D103,"  &amp;  ",'Copy paste to Here'!E103))),"Empty Cell")</f>
        <v>Gold PVD plated 316L steel belly banana, 14g (1.6mm) with a lower 7mm prong set cubic zirconia stone and a dangling crown with a CZ stone inside (dangling part is made from gold plated brass) &amp; Length: 10mm  &amp;  Cz Color: Clear</v>
      </c>
      <c r="B99" s="57" t="str">
        <f>'Copy paste to Here'!C103</f>
        <v>MDGZ590</v>
      </c>
      <c r="C99" s="57" t="s">
        <v>776</v>
      </c>
      <c r="D99" s="58">
        <f>Invoice!B103</f>
        <v>1</v>
      </c>
      <c r="E99" s="59">
        <f>'Shipping Invoice'!J103*$N$1</f>
        <v>4.12</v>
      </c>
      <c r="F99" s="59">
        <f t="shared" si="3"/>
        <v>4.12</v>
      </c>
      <c r="G99" s="60">
        <f t="shared" si="4"/>
        <v>155.65360000000001</v>
      </c>
      <c r="H99" s="63">
        <f t="shared" si="5"/>
        <v>155.65360000000001</v>
      </c>
    </row>
    <row r="100" spans="1:8" s="62" customFormat="1" ht="48">
      <c r="A100" s="56" t="str">
        <f>IF((LEN('Copy paste to Here'!G104))&gt;5,((CONCATENATE('Copy paste to Here'!G104," &amp; ",'Copy paste to Here'!D104,"  &amp;  ",'Copy paste to Here'!E104))),"Empty Cell")</f>
        <v>Gold PVD plated 316L steel belly banana, 14g (1.6mm) with a lower 7mm prong set cubic zirconia stone and a dangling crown with a CZ stone inside (dangling part is made from gold plated brass) &amp; Length: 10mm  &amp;  Cz Color: Rose</v>
      </c>
      <c r="B100" s="57" t="str">
        <f>'Copy paste to Here'!C104</f>
        <v>MDGZ590</v>
      </c>
      <c r="C100" s="57" t="s">
        <v>776</v>
      </c>
      <c r="D100" s="58">
        <f>Invoice!B104</f>
        <v>1</v>
      </c>
      <c r="E100" s="59">
        <f>'Shipping Invoice'!J104*$N$1</f>
        <v>4.12</v>
      </c>
      <c r="F100" s="59">
        <f t="shared" si="3"/>
        <v>4.12</v>
      </c>
      <c r="G100" s="60">
        <f t="shared" si="4"/>
        <v>155.65360000000001</v>
      </c>
      <c r="H100" s="63">
        <f t="shared" si="5"/>
        <v>155.65360000000001</v>
      </c>
    </row>
    <row r="101" spans="1:8" s="62" customFormat="1" ht="24">
      <c r="A101" s="56" t="str">
        <f>IF((LEN('Copy paste to Here'!G105))&gt;5,((CONCATENATE('Copy paste to Here'!G105," &amp; ",'Copy paste to Here'!D105,"  &amp;  ",'Copy paste to Here'!E105))),"Empty Cell")</f>
        <v xml:space="preserve">3mm multi-crystal ferido glued ball with resin cover and 16g (1.2mm) threading (sold per pcs) &amp; Crystal Color: Clear  &amp;  </v>
      </c>
      <c r="B101" s="57" t="str">
        <f>'Copy paste to Here'!C105</f>
        <v>MFR3</v>
      </c>
      <c r="C101" s="57" t="s">
        <v>778</v>
      </c>
      <c r="D101" s="58">
        <f>Invoice!B105</f>
        <v>4</v>
      </c>
      <c r="E101" s="59">
        <f>'Shipping Invoice'!J105*$N$1</f>
        <v>1.66</v>
      </c>
      <c r="F101" s="59">
        <f t="shared" si="3"/>
        <v>6.64</v>
      </c>
      <c r="G101" s="60">
        <f t="shared" si="4"/>
        <v>62.714799999999997</v>
      </c>
      <c r="H101" s="63">
        <f t="shared" si="5"/>
        <v>250.85919999999999</v>
      </c>
    </row>
    <row r="102" spans="1:8" s="62" customFormat="1" ht="24">
      <c r="A102" s="56" t="str">
        <f>IF((LEN('Copy paste to Here'!G106))&gt;5,((CONCATENATE('Copy paste to Here'!G106," &amp; ",'Copy paste to Here'!D106,"  &amp;  ",'Copy paste to Here'!E106))),"Empty Cell")</f>
        <v xml:space="preserve">4mm multi-crystal ferido glued balls with resin cover and 16g (1.2mm) threading (sold per pcs) &amp; Crystal Color: Clear  &amp;  </v>
      </c>
      <c r="B102" s="57" t="str">
        <f>'Copy paste to Here'!C106</f>
        <v>MFR4S</v>
      </c>
      <c r="C102" s="57" t="s">
        <v>583</v>
      </c>
      <c r="D102" s="58">
        <f>Invoice!B106</f>
        <v>4</v>
      </c>
      <c r="E102" s="59">
        <f>'Shipping Invoice'!J106*$N$1</f>
        <v>1.61</v>
      </c>
      <c r="F102" s="59">
        <f t="shared" si="3"/>
        <v>6.44</v>
      </c>
      <c r="G102" s="60">
        <f t="shared" si="4"/>
        <v>60.825800000000008</v>
      </c>
      <c r="H102" s="63">
        <f t="shared" si="5"/>
        <v>243.30320000000003</v>
      </c>
    </row>
    <row r="103" spans="1:8" s="62" customFormat="1" ht="48">
      <c r="A103" s="56" t="str">
        <f>IF((LEN('Copy paste to Here'!G107))&gt;5,((CONCATENATE('Copy paste to Here'!G107," &amp; ",'Copy paste to Here'!D107,"  &amp;  ",'Copy paste to Here'!E107))),"Empty Cell")</f>
        <v xml:space="preserve">925 sterling silver nose bones, 0.6mm (22g) with 2mm round clear SwarovskiⓇ crystal tops / 52 pcs per display box (in standard packing or in vacuum sealed packing to prevent tarnishing) &amp; Packing Option: Standard Package  &amp;  </v>
      </c>
      <c r="B103" s="57" t="str">
        <f>'Copy paste to Here'!C107</f>
        <v>NB14CXSW</v>
      </c>
      <c r="C103" s="57" t="s">
        <v>781</v>
      </c>
      <c r="D103" s="58">
        <f>Invoice!B107</f>
        <v>1</v>
      </c>
      <c r="E103" s="59">
        <f>'Shipping Invoice'!J107*$N$1</f>
        <v>20.94</v>
      </c>
      <c r="F103" s="59">
        <f t="shared" si="3"/>
        <v>20.94</v>
      </c>
      <c r="G103" s="60">
        <f t="shared" si="4"/>
        <v>791.11320000000012</v>
      </c>
      <c r="H103" s="63">
        <f t="shared" si="5"/>
        <v>791.11320000000012</v>
      </c>
    </row>
    <row r="104" spans="1:8" s="62" customFormat="1" ht="36">
      <c r="A104" s="56" t="str">
        <f>IF((LEN('Copy paste to Here'!G108))&gt;5,((CONCATENATE('Copy paste to Here'!G108," &amp; ",'Copy paste to Here'!D108,"  &amp;  ",'Copy paste to Here'!E108))),"Empty Cell")</f>
        <v>925 sterling silver nose bone, 0.6mm (22g) with 1.25mm to 2.5mm round prong set color Cubic Zirconia (CZ) stone &amp; Cz Color: Clear  &amp;  Size: 2mm</v>
      </c>
      <c r="B104" s="57" t="str">
        <f>'Copy paste to Here'!C108</f>
        <v>NBZ</v>
      </c>
      <c r="C104" s="57" t="s">
        <v>872</v>
      </c>
      <c r="D104" s="58">
        <f>Invoice!B108</f>
        <v>20</v>
      </c>
      <c r="E104" s="59">
        <f>'Shipping Invoice'!J108*$N$1</f>
        <v>0.27</v>
      </c>
      <c r="F104" s="59">
        <f t="shared" si="3"/>
        <v>5.4</v>
      </c>
      <c r="G104" s="60">
        <f t="shared" si="4"/>
        <v>10.200600000000001</v>
      </c>
      <c r="H104" s="63">
        <f t="shared" si="5"/>
        <v>204.01200000000003</v>
      </c>
    </row>
    <row r="105" spans="1:8" s="62" customFormat="1" ht="36">
      <c r="A105" s="56" t="str">
        <f>IF((LEN('Copy paste to Here'!G109))&gt;5,((CONCATENATE('Copy paste to Here'!G109," &amp; ",'Copy paste to Here'!D109,"  &amp;  ",'Copy paste to Here'!E109))),"Empty Cell")</f>
        <v>925 sterling silver nose bone, 0.6mm (22g) with 1.25mm to 2.5mm round prong set color Cubic Zirconia (CZ) stone &amp; Cz Color: Clear  &amp;  Size: 2.5mm</v>
      </c>
      <c r="B105" s="57" t="str">
        <f>'Copy paste to Here'!C109</f>
        <v>NBZ</v>
      </c>
      <c r="C105" s="57" t="s">
        <v>873</v>
      </c>
      <c r="D105" s="58">
        <f>Invoice!B109</f>
        <v>20</v>
      </c>
      <c r="E105" s="59">
        <f>'Shipping Invoice'!J109*$N$1</f>
        <v>0.31</v>
      </c>
      <c r="F105" s="59">
        <f t="shared" si="3"/>
        <v>6.2</v>
      </c>
      <c r="G105" s="60">
        <f t="shared" si="4"/>
        <v>11.7118</v>
      </c>
      <c r="H105" s="63">
        <f t="shared" si="5"/>
        <v>234.23599999999999</v>
      </c>
    </row>
    <row r="106" spans="1:8" s="62" customFormat="1" ht="24">
      <c r="A106" s="56" t="str">
        <f>IF((LEN('Copy paste to Here'!G110))&gt;5,((CONCATENATE('Copy paste to Here'!G110," &amp; ",'Copy paste to Here'!D110,"  &amp;  ",'Copy paste to Here'!E110))),"Empty Cell")</f>
        <v>925 silver seamless nose ring, 0.8mm (20g) with three 1.5mm prong set color crystals &amp; Length: 10mm  &amp;  Crystal Color: Clear</v>
      </c>
      <c r="B106" s="57" t="str">
        <f>'Copy paste to Here'!C110</f>
        <v>NHAM</v>
      </c>
      <c r="C106" s="57" t="s">
        <v>874</v>
      </c>
      <c r="D106" s="58">
        <f>Invoice!B110</f>
        <v>4</v>
      </c>
      <c r="E106" s="59">
        <f>'Shipping Invoice'!J110*$N$1</f>
        <v>1.32</v>
      </c>
      <c r="F106" s="59">
        <f t="shared" si="3"/>
        <v>5.28</v>
      </c>
      <c r="G106" s="60">
        <f t="shared" si="4"/>
        <v>49.869600000000005</v>
      </c>
      <c r="H106" s="63">
        <f t="shared" si="5"/>
        <v>199.47840000000002</v>
      </c>
    </row>
    <row r="107" spans="1:8" s="62" customFormat="1" ht="24">
      <c r="A107" s="56" t="str">
        <f>IF((LEN('Copy paste to Here'!G111))&gt;5,((CONCATENATE('Copy paste to Here'!G111," &amp; ",'Copy paste to Here'!D111,"  &amp;  ",'Copy paste to Here'!E111))),"Empty Cell")</f>
        <v>925 silver seamless nose ring, 0.8mm (20g) with three 1.5mm prong set color crystals &amp; Length: 10mm  &amp;  Crystal Color: Rose</v>
      </c>
      <c r="B107" s="57" t="str">
        <f>'Copy paste to Here'!C111</f>
        <v>NHAM</v>
      </c>
      <c r="C107" s="57" t="s">
        <v>874</v>
      </c>
      <c r="D107" s="58">
        <f>Invoice!B111</f>
        <v>1</v>
      </c>
      <c r="E107" s="59">
        <f>'Shipping Invoice'!J111*$N$1</f>
        <v>1.32</v>
      </c>
      <c r="F107" s="59">
        <f t="shared" si="3"/>
        <v>1.32</v>
      </c>
      <c r="G107" s="60">
        <f t="shared" si="4"/>
        <v>49.869600000000005</v>
      </c>
      <c r="H107" s="63">
        <f t="shared" si="5"/>
        <v>49.869600000000005</v>
      </c>
    </row>
    <row r="108" spans="1:8" s="62" customFormat="1" ht="36">
      <c r="A108" s="56" t="str">
        <f>IF((LEN('Copy paste to Here'!G112))&gt;5,((CONCATENATE('Copy paste to Here'!G112," &amp; ",'Copy paste to Here'!D112,"  &amp;  ",'Copy paste to Here'!E112))),"Empty Cell")</f>
        <v>925 silver seamless nose ring, 0.8mm (20g) with three 1.5mm prong set color crystals &amp; Length: 10mm  &amp;  Crystal Color: Blue Zircon</v>
      </c>
      <c r="B108" s="57" t="str">
        <f>'Copy paste to Here'!C112</f>
        <v>NHAM</v>
      </c>
      <c r="C108" s="57" t="s">
        <v>874</v>
      </c>
      <c r="D108" s="58">
        <f>Invoice!B112</f>
        <v>1</v>
      </c>
      <c r="E108" s="59">
        <f>'Shipping Invoice'!J112*$N$1</f>
        <v>1.32</v>
      </c>
      <c r="F108" s="59">
        <f t="shared" si="3"/>
        <v>1.32</v>
      </c>
      <c r="G108" s="60">
        <f t="shared" si="4"/>
        <v>49.869600000000005</v>
      </c>
      <c r="H108" s="63">
        <f t="shared" si="5"/>
        <v>49.869600000000005</v>
      </c>
    </row>
    <row r="109" spans="1:8" s="62" customFormat="1" ht="24">
      <c r="A109" s="56" t="str">
        <f>IF((LEN('Copy paste to Here'!G113))&gt;5,((CONCATENATE('Copy paste to Here'!G113," &amp; ",'Copy paste to Here'!D113,"  &amp;  ",'Copy paste to Here'!E113))),"Empty Cell")</f>
        <v>925 silver seamless nose ring, 0.8mm (20g) with three 1.5mm prong set color crystals &amp; Size: 8mm  &amp;  Crystal Color: Blue Zircon</v>
      </c>
      <c r="B109" s="57" t="str">
        <f>'Copy paste to Here'!C113</f>
        <v>NHAM</v>
      </c>
      <c r="C109" s="57" t="s">
        <v>875</v>
      </c>
      <c r="D109" s="58">
        <f>Invoice!B113</f>
        <v>1</v>
      </c>
      <c r="E109" s="59">
        <f>'Shipping Invoice'!J113*$N$1</f>
        <v>1.23</v>
      </c>
      <c r="F109" s="59">
        <f t="shared" si="3"/>
        <v>1.23</v>
      </c>
      <c r="G109" s="60">
        <f t="shared" si="4"/>
        <v>46.4694</v>
      </c>
      <c r="H109" s="63">
        <f t="shared" si="5"/>
        <v>46.4694</v>
      </c>
    </row>
    <row r="110" spans="1:8" s="62" customFormat="1" ht="24">
      <c r="A110" s="56" t="str">
        <f>IF((LEN('Copy paste to Here'!G114))&gt;5,((CONCATENATE('Copy paste to Here'!G114," &amp; ",'Copy paste to Here'!D114,"  &amp;  ",'Copy paste to Here'!E114))),"Empty Cell")</f>
        <v>925 silver seamless nose ring, 0.8mm (20g) with three 1.5mm prong set color crystals &amp; Size: 8mm  &amp;  Cz Color: Clear</v>
      </c>
      <c r="B110" s="57" t="str">
        <f>'Copy paste to Here'!C114</f>
        <v>NHAM</v>
      </c>
      <c r="C110" s="57" t="s">
        <v>875</v>
      </c>
      <c r="D110" s="58">
        <f>Invoice!B114</f>
        <v>5</v>
      </c>
      <c r="E110" s="59">
        <f>'Shipping Invoice'!J114*$N$1</f>
        <v>1.23</v>
      </c>
      <c r="F110" s="59">
        <f t="shared" si="3"/>
        <v>6.15</v>
      </c>
      <c r="G110" s="60">
        <f t="shared" si="4"/>
        <v>46.4694</v>
      </c>
      <c r="H110" s="63">
        <f t="shared" si="5"/>
        <v>232.34700000000001</v>
      </c>
    </row>
    <row r="111" spans="1:8" s="62" customFormat="1" ht="24">
      <c r="A111" s="56" t="str">
        <f>IF((LEN('Copy paste to Here'!G115))&gt;5,((CONCATENATE('Copy paste to Here'!G115," &amp; ",'Copy paste to Here'!D115,"  &amp;  ",'Copy paste to Here'!E115))),"Empty Cell")</f>
        <v>925 silver seamless nose ring, 0.8mm (20g) with three 1.5mm prong set color crystals &amp; Size: 8mm  &amp;  Cz Color: Rose</v>
      </c>
      <c r="B111" s="57" t="str">
        <f>'Copy paste to Here'!C115</f>
        <v>NHAM</v>
      </c>
      <c r="C111" s="57" t="s">
        <v>875</v>
      </c>
      <c r="D111" s="58">
        <f>Invoice!B115</f>
        <v>1</v>
      </c>
      <c r="E111" s="59">
        <f>'Shipping Invoice'!J115*$N$1</f>
        <v>1.23</v>
      </c>
      <c r="F111" s="59">
        <f t="shared" si="3"/>
        <v>1.23</v>
      </c>
      <c r="G111" s="60">
        <f t="shared" si="4"/>
        <v>46.4694</v>
      </c>
      <c r="H111" s="63">
        <f t="shared" si="5"/>
        <v>46.4694</v>
      </c>
    </row>
    <row r="112" spans="1:8" s="62" customFormat="1" ht="24">
      <c r="A112" s="56" t="str">
        <f>IF((LEN('Copy paste to Here'!G116))&gt;5,((CONCATENATE('Copy paste to Here'!G116," &amp; ",'Copy paste to Here'!D116,"  &amp;  ",'Copy paste to Here'!E116))),"Empty Cell")</f>
        <v xml:space="preserve">925 sterling silver nose hoop, 22g (0.6mm) with seven 2mm fixed balls and an outer diameter of 3/8''(10mm) - 1 piece &amp;   &amp;  </v>
      </c>
      <c r="B112" s="57" t="str">
        <f>'Copy paste to Here'!C116</f>
        <v>NR37</v>
      </c>
      <c r="C112" s="57" t="s">
        <v>788</v>
      </c>
      <c r="D112" s="58">
        <f>Invoice!B116</f>
        <v>10</v>
      </c>
      <c r="E112" s="59">
        <f>'Shipping Invoice'!J116*$N$1</f>
        <v>1.41</v>
      </c>
      <c r="F112" s="59">
        <f t="shared" si="3"/>
        <v>14.1</v>
      </c>
      <c r="G112" s="60">
        <f t="shared" si="4"/>
        <v>53.269799999999996</v>
      </c>
      <c r="H112" s="63">
        <f t="shared" si="5"/>
        <v>532.69799999999998</v>
      </c>
    </row>
    <row r="113" spans="1:8" s="62" customFormat="1" ht="24">
      <c r="A113" s="56" t="str">
        <f>IF((LEN('Copy paste to Here'!G117))&gt;5,((CONCATENATE('Copy paste to Here'!G117," &amp; ",'Copy paste to Here'!D117,"  &amp;  ",'Copy paste to Here'!E117))),"Empty Cell")</f>
        <v xml:space="preserve">Clear acrylic flexible nose stud retainer, 20g (0.8mm) with 2mm flat disk shaped top &amp;   &amp;  </v>
      </c>
      <c r="B113" s="57" t="str">
        <f>'Copy paste to Here'!C117</f>
        <v>NSRTD</v>
      </c>
      <c r="C113" s="57" t="s">
        <v>789</v>
      </c>
      <c r="D113" s="58">
        <f>Invoice!B117</f>
        <v>30</v>
      </c>
      <c r="E113" s="59">
        <f>'Shipping Invoice'!J117*$N$1</f>
        <v>0.14000000000000001</v>
      </c>
      <c r="F113" s="59">
        <f t="shared" si="3"/>
        <v>4.2</v>
      </c>
      <c r="G113" s="60">
        <f t="shared" si="4"/>
        <v>5.289200000000001</v>
      </c>
      <c r="H113" s="63">
        <f t="shared" si="5"/>
        <v>158.67600000000004</v>
      </c>
    </row>
    <row r="114" spans="1:8" s="62" customFormat="1" ht="48">
      <c r="A114" s="56" t="str">
        <f>IF((LEN('Copy paste to Here'!G118))&gt;5,((CONCATENATE('Copy paste to Here'!G118," &amp; ",'Copy paste to Here'!D118,"  &amp;  ",'Copy paste to Here'!E118))),"Empty Cell")</f>
        <v xml:space="preserve">Display box with 52 pcs. of 925 sterling silver ''Bend it yourself'' nose studs, 22g (0.6mm) with 2mm round clear prong set CZ stones (in standard packing or in vacuum sealed packing to prevent tarnishing) &amp; Packing Option: Standard Package  &amp;  </v>
      </c>
      <c r="B114" s="57" t="str">
        <f>'Copy paste to Here'!C118</f>
        <v>NYCZBXC</v>
      </c>
      <c r="C114" s="57" t="s">
        <v>791</v>
      </c>
      <c r="D114" s="58">
        <f>Invoice!B118</f>
        <v>2</v>
      </c>
      <c r="E114" s="59">
        <f>'Shipping Invoice'!J118*$N$1</f>
        <v>15.75</v>
      </c>
      <c r="F114" s="59">
        <f t="shared" si="3"/>
        <v>31.5</v>
      </c>
      <c r="G114" s="60">
        <f t="shared" si="4"/>
        <v>595.03499999999997</v>
      </c>
      <c r="H114" s="63">
        <f t="shared" si="5"/>
        <v>1190.07</v>
      </c>
    </row>
    <row r="115" spans="1:8" s="62" customFormat="1" ht="24">
      <c r="A115" s="56" t="str">
        <f>IF((LEN('Copy paste to Here'!G119))&gt;5,((CONCATENATE('Copy paste to Here'!G119," &amp; ",'Copy paste to Here'!D119,"  &amp;  ",'Copy paste to Here'!E119))),"Empty Cell")</f>
        <v xml:space="preserve">High polished surgical steel screw-fit flesh tunnel with rounded edges &amp; Gauge: 3mm  &amp;  </v>
      </c>
      <c r="B115" s="57" t="str">
        <f>'Copy paste to Here'!C119</f>
        <v>RFPG</v>
      </c>
      <c r="C115" s="57" t="s">
        <v>876</v>
      </c>
      <c r="D115" s="58">
        <f>Invoice!B119</f>
        <v>2</v>
      </c>
      <c r="E115" s="59">
        <f>'Shipping Invoice'!J119*$N$1</f>
        <v>1.57</v>
      </c>
      <c r="F115" s="59">
        <f t="shared" si="3"/>
        <v>3.14</v>
      </c>
      <c r="G115" s="60">
        <f t="shared" si="4"/>
        <v>59.314600000000006</v>
      </c>
      <c r="H115" s="63">
        <f t="shared" si="5"/>
        <v>118.62920000000001</v>
      </c>
    </row>
    <row r="116" spans="1:8" s="62" customFormat="1" ht="24">
      <c r="A116" s="56" t="str">
        <f>IF((LEN('Copy paste to Here'!G120))&gt;5,((CONCATENATE('Copy paste to Here'!G120," &amp; ",'Copy paste to Here'!D120,"  &amp;  ",'Copy paste to Here'!E120))),"Empty Cell")</f>
        <v xml:space="preserve">High polished surgical steel screw-fit flesh tunnel with rounded edges &amp; Gauge: 4mm  &amp;  </v>
      </c>
      <c r="B116" s="57" t="str">
        <f>'Copy paste to Here'!C120</f>
        <v>RFPG</v>
      </c>
      <c r="C116" s="57" t="s">
        <v>877</v>
      </c>
      <c r="D116" s="58">
        <f>Invoice!B120</f>
        <v>2</v>
      </c>
      <c r="E116" s="59">
        <f>'Shipping Invoice'!J120*$N$1</f>
        <v>1.57</v>
      </c>
      <c r="F116" s="59">
        <f t="shared" si="3"/>
        <v>3.14</v>
      </c>
      <c r="G116" s="60">
        <f t="shared" si="4"/>
        <v>59.314600000000006</v>
      </c>
      <c r="H116" s="63">
        <f t="shared" si="5"/>
        <v>118.62920000000001</v>
      </c>
    </row>
    <row r="117" spans="1:8" s="62" customFormat="1" ht="24">
      <c r="A117" s="56" t="str">
        <f>IF((LEN('Copy paste to Here'!G121))&gt;5,((CONCATENATE('Copy paste to Here'!G121," &amp; ",'Copy paste to Here'!D121,"  &amp;  ",'Copy paste to Here'!E121))),"Empty Cell")</f>
        <v xml:space="preserve">High polished surgical steel screw-fit flesh tunnel with rounded edges &amp; Gauge: 5mm  &amp;  </v>
      </c>
      <c r="B117" s="57" t="str">
        <f>'Copy paste to Here'!C121</f>
        <v>RFPG</v>
      </c>
      <c r="C117" s="57" t="s">
        <v>878</v>
      </c>
      <c r="D117" s="58">
        <f>Invoice!B121</f>
        <v>2</v>
      </c>
      <c r="E117" s="59">
        <f>'Shipping Invoice'!J121*$N$1</f>
        <v>1.57</v>
      </c>
      <c r="F117" s="59">
        <f t="shared" si="3"/>
        <v>3.14</v>
      </c>
      <c r="G117" s="60">
        <f t="shared" si="4"/>
        <v>59.314600000000006</v>
      </c>
      <c r="H117" s="63">
        <f t="shared" si="5"/>
        <v>118.62920000000001</v>
      </c>
    </row>
    <row r="118" spans="1:8" s="62" customFormat="1" ht="24">
      <c r="A118" s="56" t="str">
        <f>IF((LEN('Copy paste to Here'!G122))&gt;5,((CONCATENATE('Copy paste to Here'!G122," &amp; ",'Copy paste to Here'!D122,"  &amp;  ",'Copy paste to Here'!E122))),"Empty Cell")</f>
        <v xml:space="preserve">High polished surgical steel screw-fit flesh tunnel with rounded edges &amp; Gauge: 6mm  &amp;  </v>
      </c>
      <c r="B118" s="57" t="str">
        <f>'Copy paste to Here'!C122</f>
        <v>RFPG</v>
      </c>
      <c r="C118" s="57" t="s">
        <v>879</v>
      </c>
      <c r="D118" s="58">
        <f>Invoice!B122</f>
        <v>2</v>
      </c>
      <c r="E118" s="59">
        <f>'Shipping Invoice'!J122*$N$1</f>
        <v>1.66</v>
      </c>
      <c r="F118" s="59">
        <f t="shared" si="3"/>
        <v>3.32</v>
      </c>
      <c r="G118" s="60">
        <f t="shared" si="4"/>
        <v>62.714799999999997</v>
      </c>
      <c r="H118" s="63">
        <f t="shared" si="5"/>
        <v>125.42959999999999</v>
      </c>
    </row>
    <row r="119" spans="1:8" s="62" customFormat="1" ht="24">
      <c r="A119" s="56" t="str">
        <f>IF((LEN('Copy paste to Here'!G123))&gt;5,((CONCATENATE('Copy paste to Here'!G123," &amp; ",'Copy paste to Here'!D123,"  &amp;  ",'Copy paste to Here'!E123))),"Empty Cell")</f>
        <v xml:space="preserve">High polished surgical steel screw-fit flesh tunnel with rounded edges &amp; Gauge: 8mm  &amp;  </v>
      </c>
      <c r="B119" s="57" t="str">
        <f>'Copy paste to Here'!C123</f>
        <v>RFPG</v>
      </c>
      <c r="C119" s="57" t="s">
        <v>880</v>
      </c>
      <c r="D119" s="58">
        <f>Invoice!B123</f>
        <v>2</v>
      </c>
      <c r="E119" s="59">
        <f>'Shipping Invoice'!J123*$N$1</f>
        <v>1.86</v>
      </c>
      <c r="F119" s="59">
        <f t="shared" si="3"/>
        <v>3.72</v>
      </c>
      <c r="G119" s="60">
        <f t="shared" si="4"/>
        <v>70.270800000000008</v>
      </c>
      <c r="H119" s="63">
        <f t="shared" si="5"/>
        <v>140.54160000000002</v>
      </c>
    </row>
    <row r="120" spans="1:8" s="62" customFormat="1" ht="24">
      <c r="A120" s="56" t="str">
        <f>IF((LEN('Copy paste to Here'!G124))&gt;5,((CONCATENATE('Copy paste to Here'!G124," &amp; ",'Copy paste to Here'!D124,"  &amp;  ",'Copy paste to Here'!E124))),"Empty Cell")</f>
        <v xml:space="preserve">High polished surgical steel screw-fit flesh tunnel with rounded edges &amp; Gauge: 10mm  &amp;  </v>
      </c>
      <c r="B120" s="57" t="str">
        <f>'Copy paste to Here'!C124</f>
        <v>RFPG</v>
      </c>
      <c r="C120" s="57" t="s">
        <v>881</v>
      </c>
      <c r="D120" s="58">
        <f>Invoice!B124</f>
        <v>2</v>
      </c>
      <c r="E120" s="59">
        <f>'Shipping Invoice'!J124*$N$1</f>
        <v>2.16</v>
      </c>
      <c r="F120" s="59">
        <f t="shared" si="3"/>
        <v>4.32</v>
      </c>
      <c r="G120" s="60">
        <f t="shared" si="4"/>
        <v>81.604800000000012</v>
      </c>
      <c r="H120" s="63">
        <f t="shared" si="5"/>
        <v>163.20960000000002</v>
      </c>
    </row>
    <row r="121" spans="1:8" s="62" customFormat="1" ht="24">
      <c r="A121" s="56" t="str">
        <f>IF((LEN('Copy paste to Here'!G125))&gt;5,((CONCATENATE('Copy paste to Here'!G125," &amp; ",'Copy paste to Here'!D125,"  &amp;  ",'Copy paste to Here'!E125))),"Empty Cell")</f>
        <v xml:space="preserve">High polished surgical steel screw-fit flesh tunnel with rounded edges &amp; Gauge: 12mm  &amp;  </v>
      </c>
      <c r="B121" s="57" t="str">
        <f>'Copy paste to Here'!C125</f>
        <v>RFPG</v>
      </c>
      <c r="C121" s="57" t="s">
        <v>882</v>
      </c>
      <c r="D121" s="58">
        <f>Invoice!B125</f>
        <v>2</v>
      </c>
      <c r="E121" s="59">
        <f>'Shipping Invoice'!J125*$N$1</f>
        <v>2.4500000000000002</v>
      </c>
      <c r="F121" s="59">
        <f t="shared" si="3"/>
        <v>4.9000000000000004</v>
      </c>
      <c r="G121" s="60">
        <f t="shared" si="4"/>
        <v>92.561000000000007</v>
      </c>
      <c r="H121" s="63">
        <f t="shared" si="5"/>
        <v>185.12200000000001</v>
      </c>
    </row>
    <row r="122" spans="1:8" s="62" customFormat="1" ht="25.5">
      <c r="A122" s="56" t="str">
        <f>IF((LEN('Copy paste to Here'!G126))&gt;5,((CONCATENATE('Copy paste to Here'!G126," &amp; ",'Copy paste to Here'!D126,"  &amp;  ",'Copy paste to Here'!E126))),"Empty Cell")</f>
        <v>PVD plated surgical steel hinged segment ring, 16g (1.2mm) &amp; Length: 10mm  &amp;  Color: Rainbow</v>
      </c>
      <c r="B122" s="57" t="str">
        <f>'Copy paste to Here'!C126</f>
        <v>SEGHT16</v>
      </c>
      <c r="C122" s="57" t="s">
        <v>73</v>
      </c>
      <c r="D122" s="58">
        <f>Invoice!B126</f>
        <v>2</v>
      </c>
      <c r="E122" s="59">
        <f>'Shipping Invoice'!J126*$N$1</f>
        <v>1.91</v>
      </c>
      <c r="F122" s="59">
        <f t="shared" si="3"/>
        <v>3.82</v>
      </c>
      <c r="G122" s="60">
        <f t="shared" si="4"/>
        <v>72.159800000000004</v>
      </c>
      <c r="H122" s="63">
        <f t="shared" si="5"/>
        <v>144.31960000000001</v>
      </c>
    </row>
    <row r="123" spans="1:8" s="62" customFormat="1" ht="25.5">
      <c r="A123" s="56" t="str">
        <f>IF((LEN('Copy paste to Here'!G127))&gt;5,((CONCATENATE('Copy paste to Here'!G127," &amp; ",'Copy paste to Here'!D127,"  &amp;  ",'Copy paste to Here'!E127))),"Empty Cell")</f>
        <v>PVD plated surgical steel hinged segment ring, 16g (1.2mm) &amp; Length: 13mm  &amp;  Color: Black</v>
      </c>
      <c r="B123" s="57" t="str">
        <f>'Copy paste to Here'!C127</f>
        <v>SEGHT16</v>
      </c>
      <c r="C123" s="57" t="s">
        <v>73</v>
      </c>
      <c r="D123" s="58">
        <f>Invoice!B127</f>
        <v>2</v>
      </c>
      <c r="E123" s="59">
        <f>'Shipping Invoice'!J127*$N$1</f>
        <v>1.91</v>
      </c>
      <c r="F123" s="59">
        <f t="shared" si="3"/>
        <v>3.82</v>
      </c>
      <c r="G123" s="60">
        <f t="shared" si="4"/>
        <v>72.159800000000004</v>
      </c>
      <c r="H123" s="63">
        <f t="shared" si="5"/>
        <v>144.31960000000001</v>
      </c>
    </row>
    <row r="124" spans="1:8" s="62" customFormat="1" ht="25.5">
      <c r="A124" s="56" t="str">
        <f>IF((LEN('Copy paste to Here'!G128))&gt;5,((CONCATENATE('Copy paste to Here'!G128," &amp; ",'Copy paste to Here'!D128,"  &amp;  ",'Copy paste to Here'!E128))),"Empty Cell")</f>
        <v xml:space="preserve">316L steel hinged segment ring, 1.2mm (16g) with twisted wire design and inner diameter from 8mm to 12mm &amp; Length: 6mm  &amp;  </v>
      </c>
      <c r="B124" s="57" t="str">
        <f>'Copy paste to Here'!C128</f>
        <v>SGSH20</v>
      </c>
      <c r="C124" s="57" t="s">
        <v>883</v>
      </c>
      <c r="D124" s="58">
        <f>Invoice!B128</f>
        <v>6</v>
      </c>
      <c r="E124" s="59">
        <f>'Shipping Invoice'!J128*$N$1</f>
        <v>1.57</v>
      </c>
      <c r="F124" s="59">
        <f t="shared" si="3"/>
        <v>9.42</v>
      </c>
      <c r="G124" s="60">
        <f t="shared" si="4"/>
        <v>59.314600000000006</v>
      </c>
      <c r="H124" s="63">
        <f t="shared" si="5"/>
        <v>355.88760000000002</v>
      </c>
    </row>
    <row r="125" spans="1:8" s="62" customFormat="1" ht="36">
      <c r="A125" s="56" t="str">
        <f>IF((LEN('Copy paste to Here'!G129))&gt;5,((CONCATENATE('Copy paste to Here'!G129," &amp; ",'Copy paste to Here'!D129,"  &amp;  ",'Copy paste to Here'!E129))),"Empty Cell")</f>
        <v xml:space="preserve">316L steel hinged segment ring, 1.2mm (16g) with twisted wire design and inner diameter from 8mm to 12mm &amp; Length: 12mm  &amp;  </v>
      </c>
      <c r="B125" s="57" t="str">
        <f>'Copy paste to Here'!C129</f>
        <v>SGSH20</v>
      </c>
      <c r="C125" s="57" t="s">
        <v>884</v>
      </c>
      <c r="D125" s="58">
        <f>Invoice!B129</f>
        <v>4</v>
      </c>
      <c r="E125" s="59">
        <f>'Shipping Invoice'!J129*$N$1</f>
        <v>1.57</v>
      </c>
      <c r="F125" s="59">
        <f t="shared" si="3"/>
        <v>6.28</v>
      </c>
      <c r="G125" s="60">
        <f t="shared" si="4"/>
        <v>59.314600000000006</v>
      </c>
      <c r="H125" s="63">
        <f t="shared" si="5"/>
        <v>237.25840000000002</v>
      </c>
    </row>
    <row r="126" spans="1:8" s="62" customFormat="1" ht="25.5">
      <c r="A126" s="56" t="str">
        <f>IF((LEN('Copy paste to Here'!G130))&gt;5,((CONCATENATE('Copy paste to Here'!G130," &amp; ",'Copy paste to Here'!D130,"  &amp;  ",'Copy paste to Here'!E130))),"Empty Cell")</f>
        <v xml:space="preserve">316L steel hinged segment ring, 1.2mm (16g) with double plain rings and inner diameter from 8mm to 12mm &amp; Length: 8mm  &amp;  </v>
      </c>
      <c r="B126" s="57" t="str">
        <f>'Copy paste to Here'!C130</f>
        <v>SGSH32</v>
      </c>
      <c r="C126" s="57" t="s">
        <v>885</v>
      </c>
      <c r="D126" s="58">
        <f>Invoice!B130</f>
        <v>4</v>
      </c>
      <c r="E126" s="59">
        <f>'Shipping Invoice'!J130*$N$1</f>
        <v>2.36</v>
      </c>
      <c r="F126" s="59">
        <f t="shared" si="3"/>
        <v>9.44</v>
      </c>
      <c r="G126" s="60">
        <f t="shared" si="4"/>
        <v>89.160799999999995</v>
      </c>
      <c r="H126" s="63">
        <f t="shared" si="5"/>
        <v>356.64319999999998</v>
      </c>
    </row>
    <row r="127" spans="1:8" s="62" customFormat="1" ht="25.5">
      <c r="A127" s="56" t="str">
        <f>IF((LEN('Copy paste to Here'!G131))&gt;5,((CONCATENATE('Copy paste to Here'!G131," &amp; ",'Copy paste to Here'!D131,"  &amp;  ",'Copy paste to Here'!E131))),"Empty Cell")</f>
        <v xml:space="preserve">316L steel hinged segment ring, 1.2mm (16g) with double plain rings and inner diameter from 8mm to 12mm &amp; Length: 10mm  &amp;  </v>
      </c>
      <c r="B127" s="57" t="str">
        <f>'Copy paste to Here'!C131</f>
        <v>SGSH32</v>
      </c>
      <c r="C127" s="57" t="s">
        <v>886</v>
      </c>
      <c r="D127" s="58">
        <f>Invoice!B131</f>
        <v>4</v>
      </c>
      <c r="E127" s="59">
        <f>'Shipping Invoice'!J131*$N$1</f>
        <v>2.36</v>
      </c>
      <c r="F127" s="59">
        <f t="shared" si="3"/>
        <v>9.44</v>
      </c>
      <c r="G127" s="60">
        <f t="shared" si="4"/>
        <v>89.160799999999995</v>
      </c>
      <c r="H127" s="63">
        <f t="shared" si="5"/>
        <v>356.64319999999998</v>
      </c>
    </row>
    <row r="128" spans="1:8" s="62" customFormat="1" ht="24">
      <c r="A128" s="56" t="str">
        <f>IF((LEN('Copy paste to Here'!G132))&gt;5,((CONCATENATE('Copy paste to Here'!G132," &amp; ",'Copy paste to Here'!D132,"  &amp;  ",'Copy paste to Here'!E132))),"Empty Cell")</f>
        <v xml:space="preserve">High polished internally threaded surgical steel double flare flesh tunnel &amp; Gauge: 8mm  &amp;  </v>
      </c>
      <c r="B128" s="57" t="str">
        <f>'Copy paste to Here'!C132</f>
        <v>SHP</v>
      </c>
      <c r="C128" s="57" t="s">
        <v>887</v>
      </c>
      <c r="D128" s="58">
        <f>Invoice!B132</f>
        <v>2</v>
      </c>
      <c r="E128" s="59">
        <f>'Shipping Invoice'!J132*$N$1</f>
        <v>2.06</v>
      </c>
      <c r="F128" s="59">
        <f t="shared" si="3"/>
        <v>4.12</v>
      </c>
      <c r="G128" s="60">
        <f t="shared" si="4"/>
        <v>77.826800000000006</v>
      </c>
      <c r="H128" s="63">
        <f t="shared" si="5"/>
        <v>155.65360000000001</v>
      </c>
    </row>
    <row r="129" spans="1:8" s="62" customFormat="1" ht="24">
      <c r="A129" s="56" t="str">
        <f>IF((LEN('Copy paste to Here'!G133))&gt;5,((CONCATENATE('Copy paste to Here'!G133," &amp; ",'Copy paste to Here'!D133,"  &amp;  ",'Copy paste to Here'!E133))),"Empty Cell")</f>
        <v>Silicone Ultra Thin double flared flesh tunnel &amp; Gauge: 3mm  &amp;  Color: Black</v>
      </c>
      <c r="B129" s="57" t="str">
        <f>'Copy paste to Here'!C133</f>
        <v>SIUT</v>
      </c>
      <c r="C129" s="57" t="s">
        <v>888</v>
      </c>
      <c r="D129" s="58">
        <f>Invoice!B133</f>
        <v>4</v>
      </c>
      <c r="E129" s="59">
        <f>'Shipping Invoice'!J133*$N$1</f>
        <v>0.37</v>
      </c>
      <c r="F129" s="59">
        <f t="shared" si="3"/>
        <v>1.48</v>
      </c>
      <c r="G129" s="60">
        <f t="shared" si="4"/>
        <v>13.9786</v>
      </c>
      <c r="H129" s="63">
        <f t="shared" si="5"/>
        <v>55.914400000000001</v>
      </c>
    </row>
    <row r="130" spans="1:8" s="62" customFormat="1" ht="24">
      <c r="A130" s="56" t="str">
        <f>IF((LEN('Copy paste to Here'!G134))&gt;5,((CONCATENATE('Copy paste to Here'!G134," &amp; ",'Copy paste to Here'!D134,"  &amp;  ",'Copy paste to Here'!E134))),"Empty Cell")</f>
        <v>Silicone Ultra Thin double flared flesh tunnel &amp; Gauge: 5mm  &amp;  Color: Black</v>
      </c>
      <c r="B130" s="57" t="str">
        <f>'Copy paste to Here'!C134</f>
        <v>SIUT</v>
      </c>
      <c r="C130" s="57" t="s">
        <v>889</v>
      </c>
      <c r="D130" s="58">
        <f>Invoice!B134</f>
        <v>5</v>
      </c>
      <c r="E130" s="59">
        <f>'Shipping Invoice'!J134*$N$1</f>
        <v>0.43</v>
      </c>
      <c r="F130" s="59">
        <f t="shared" si="3"/>
        <v>2.15</v>
      </c>
      <c r="G130" s="60">
        <f t="shared" si="4"/>
        <v>16.2454</v>
      </c>
      <c r="H130" s="63">
        <f t="shared" si="5"/>
        <v>81.227000000000004</v>
      </c>
    </row>
    <row r="131" spans="1:8" s="62" customFormat="1" ht="24">
      <c r="A131" s="56" t="str">
        <f>IF((LEN('Copy paste to Here'!G135))&gt;5,((CONCATENATE('Copy paste to Here'!G135," &amp; ",'Copy paste to Here'!D135,"  &amp;  ",'Copy paste to Here'!E135))),"Empty Cell")</f>
        <v>Silicone Ultra Thin double flared flesh tunnel &amp; Gauge: 8mm  &amp;  Color: Black</v>
      </c>
      <c r="B131" s="57" t="str">
        <f>'Copy paste to Here'!C135</f>
        <v>SIUT</v>
      </c>
      <c r="C131" s="57" t="s">
        <v>890</v>
      </c>
      <c r="D131" s="58">
        <f>Invoice!B135</f>
        <v>6</v>
      </c>
      <c r="E131" s="59">
        <f>'Shipping Invoice'!J135*$N$1</f>
        <v>0.47</v>
      </c>
      <c r="F131" s="59">
        <f t="shared" si="3"/>
        <v>2.82</v>
      </c>
      <c r="G131" s="60">
        <f t="shared" si="4"/>
        <v>17.756599999999999</v>
      </c>
      <c r="H131" s="63">
        <f t="shared" si="5"/>
        <v>106.53959999999999</v>
      </c>
    </row>
    <row r="132" spans="1:8" s="62" customFormat="1" ht="24">
      <c r="A132" s="56" t="str">
        <f>IF((LEN('Copy paste to Here'!G136))&gt;5,((CONCATENATE('Copy paste to Here'!G136," &amp; ",'Copy paste to Here'!D136,"  &amp;  ",'Copy paste to Here'!E136))),"Empty Cell")</f>
        <v>Silicone Ultra Thin double flared flesh tunnel &amp; Gauge: 10mm  &amp;  Color: Black</v>
      </c>
      <c r="B132" s="57" t="str">
        <f>'Copy paste to Here'!C136</f>
        <v>SIUT</v>
      </c>
      <c r="C132" s="57" t="s">
        <v>891</v>
      </c>
      <c r="D132" s="58">
        <f>Invoice!B136</f>
        <v>4</v>
      </c>
      <c r="E132" s="59">
        <f>'Shipping Invoice'!J136*$N$1</f>
        <v>0.51</v>
      </c>
      <c r="F132" s="59">
        <f t="shared" si="3"/>
        <v>2.04</v>
      </c>
      <c r="G132" s="60">
        <f t="shared" si="4"/>
        <v>19.267800000000001</v>
      </c>
      <c r="H132" s="63">
        <f t="shared" si="5"/>
        <v>77.071200000000005</v>
      </c>
    </row>
    <row r="133" spans="1:8" s="62" customFormat="1" ht="24">
      <c r="A133" s="56" t="str">
        <f>IF((LEN('Copy paste to Here'!G137))&gt;5,((CONCATENATE('Copy paste to Here'!G137," &amp; ",'Copy paste to Here'!D137,"  &amp;  ",'Copy paste to Here'!E137))),"Empty Cell")</f>
        <v>Silicone Ultra Thin double flared flesh tunnel &amp; Gauge: 10mm  &amp;  Color: Pink</v>
      </c>
      <c r="B133" s="57" t="str">
        <f>'Copy paste to Here'!C137</f>
        <v>SIUT</v>
      </c>
      <c r="C133" s="57" t="s">
        <v>891</v>
      </c>
      <c r="D133" s="58">
        <f>Invoice!B137</f>
        <v>1</v>
      </c>
      <c r="E133" s="59">
        <f>'Shipping Invoice'!J137*$N$1</f>
        <v>0.51</v>
      </c>
      <c r="F133" s="59">
        <f t="shared" si="3"/>
        <v>0.51</v>
      </c>
      <c r="G133" s="60">
        <f t="shared" si="4"/>
        <v>19.267800000000001</v>
      </c>
      <c r="H133" s="63">
        <f t="shared" si="5"/>
        <v>19.267800000000001</v>
      </c>
    </row>
    <row r="134" spans="1:8" s="62" customFormat="1" ht="24">
      <c r="A134" s="56" t="str">
        <f>IF((LEN('Copy paste to Here'!G138))&gt;5,((CONCATENATE('Copy paste to Here'!G138," &amp; ",'Copy paste to Here'!D138,"  &amp;  ",'Copy paste to Here'!E138))),"Empty Cell")</f>
        <v>Silicone Ultra Thin double flared flesh tunnel &amp; Gauge: 12mm  &amp;  Color: Black</v>
      </c>
      <c r="B134" s="57" t="str">
        <f>'Copy paste to Here'!C138</f>
        <v>SIUT</v>
      </c>
      <c r="C134" s="57" t="s">
        <v>892</v>
      </c>
      <c r="D134" s="58">
        <f>Invoice!B138</f>
        <v>4</v>
      </c>
      <c r="E134" s="59">
        <f>'Shipping Invoice'!J138*$N$1</f>
        <v>0.55000000000000004</v>
      </c>
      <c r="F134" s="59">
        <f t="shared" si="3"/>
        <v>2.2000000000000002</v>
      </c>
      <c r="G134" s="60">
        <f t="shared" si="4"/>
        <v>20.779000000000003</v>
      </c>
      <c r="H134" s="63">
        <f t="shared" si="5"/>
        <v>83.116000000000014</v>
      </c>
    </row>
    <row r="135" spans="1:8" s="62" customFormat="1" ht="24">
      <c r="A135" s="56" t="str">
        <f>IF((LEN('Copy paste to Here'!G139))&gt;5,((CONCATENATE('Copy paste to Here'!G139," &amp; ",'Copy paste to Here'!D139,"  &amp;  ",'Copy paste to Here'!E139))),"Empty Cell")</f>
        <v>Silicone Ultra Thin double flared flesh tunnel &amp; Gauge: 12mm  &amp;  Color: Pink</v>
      </c>
      <c r="B135" s="57" t="str">
        <f>'Copy paste to Here'!C139</f>
        <v>SIUT</v>
      </c>
      <c r="C135" s="57" t="s">
        <v>892</v>
      </c>
      <c r="D135" s="58">
        <f>Invoice!B139</f>
        <v>2</v>
      </c>
      <c r="E135" s="59">
        <f>'Shipping Invoice'!J139*$N$1</f>
        <v>0.55000000000000004</v>
      </c>
      <c r="F135" s="59">
        <f t="shared" si="3"/>
        <v>1.1000000000000001</v>
      </c>
      <c r="G135" s="60">
        <f t="shared" si="4"/>
        <v>20.779000000000003</v>
      </c>
      <c r="H135" s="63">
        <f t="shared" si="5"/>
        <v>41.558000000000007</v>
      </c>
    </row>
    <row r="136" spans="1:8" s="62" customFormat="1" ht="24">
      <c r="A136" s="56" t="str">
        <f>IF((LEN('Copy paste to Here'!G140))&gt;5,((CONCATENATE('Copy paste to Here'!G140," &amp; ",'Copy paste to Here'!D140,"  &amp;  ",'Copy paste to Here'!E140))),"Empty Cell")</f>
        <v>Silicone Ultra Thin double flared flesh tunnel &amp; Gauge: 14mm  &amp;  Color: Black</v>
      </c>
      <c r="B136" s="57" t="str">
        <f>'Copy paste to Here'!C140</f>
        <v>SIUT</v>
      </c>
      <c r="C136" s="57" t="s">
        <v>893</v>
      </c>
      <c r="D136" s="58">
        <f>Invoice!B140</f>
        <v>4</v>
      </c>
      <c r="E136" s="59">
        <f>'Shipping Invoice'!J140*$N$1</f>
        <v>0.61</v>
      </c>
      <c r="F136" s="59">
        <f t="shared" si="3"/>
        <v>2.44</v>
      </c>
      <c r="G136" s="60">
        <f t="shared" si="4"/>
        <v>23.0458</v>
      </c>
      <c r="H136" s="63">
        <f t="shared" si="5"/>
        <v>92.183199999999999</v>
      </c>
    </row>
    <row r="137" spans="1:8" s="62" customFormat="1" ht="24">
      <c r="A137" s="56" t="str">
        <f>IF((LEN('Copy paste to Here'!G141))&gt;5,((CONCATENATE('Copy paste to Here'!G141," &amp; ",'Copy paste to Here'!D141,"  &amp;  ",'Copy paste to Here'!E141))),"Empty Cell")</f>
        <v>Silicone Ultra Thin double flared flesh tunnel &amp; Gauge: 14mm  &amp;  Color: White</v>
      </c>
      <c r="B137" s="57" t="str">
        <f>'Copy paste to Here'!C141</f>
        <v>SIUT</v>
      </c>
      <c r="C137" s="57" t="s">
        <v>893</v>
      </c>
      <c r="D137" s="58">
        <f>Invoice!B141</f>
        <v>2</v>
      </c>
      <c r="E137" s="59">
        <f>'Shipping Invoice'!J141*$N$1</f>
        <v>0.61</v>
      </c>
      <c r="F137" s="59">
        <f t="shared" si="3"/>
        <v>1.22</v>
      </c>
      <c r="G137" s="60">
        <f t="shared" si="4"/>
        <v>23.0458</v>
      </c>
      <c r="H137" s="63">
        <f t="shared" si="5"/>
        <v>46.0916</v>
      </c>
    </row>
    <row r="138" spans="1:8" s="62" customFormat="1" ht="24">
      <c r="A138" s="56" t="str">
        <f>IF((LEN('Copy paste to Here'!G142))&gt;5,((CONCATENATE('Copy paste to Here'!G142," &amp; ",'Copy paste to Here'!D142,"  &amp;  ",'Copy paste to Here'!E142))),"Empty Cell")</f>
        <v>Silicone Ultra Thin double flared flesh tunnel &amp; Gauge: 14mm  &amp;  Color: Pink</v>
      </c>
      <c r="B138" s="57" t="str">
        <f>'Copy paste to Here'!C142</f>
        <v>SIUT</v>
      </c>
      <c r="C138" s="57" t="s">
        <v>893</v>
      </c>
      <c r="D138" s="58">
        <f>Invoice!B142</f>
        <v>2</v>
      </c>
      <c r="E138" s="59">
        <f>'Shipping Invoice'!J142*$N$1</f>
        <v>0.61</v>
      </c>
      <c r="F138" s="59">
        <f t="shared" si="3"/>
        <v>1.22</v>
      </c>
      <c r="G138" s="60">
        <f t="shared" si="4"/>
        <v>23.0458</v>
      </c>
      <c r="H138" s="63">
        <f t="shared" si="5"/>
        <v>46.0916</v>
      </c>
    </row>
    <row r="139" spans="1:8" s="62" customFormat="1" ht="24">
      <c r="A139" s="56" t="str">
        <f>IF((LEN('Copy paste to Here'!G143))&gt;5,((CONCATENATE('Copy paste to Here'!G143," &amp; ",'Copy paste to Here'!D143,"  &amp;  ",'Copy paste to Here'!E143))),"Empty Cell")</f>
        <v>Silicone Ultra Thin double flared flesh tunnel &amp; Gauge: 16mm  &amp;  Color: Black</v>
      </c>
      <c r="B139" s="57" t="str">
        <f>'Copy paste to Here'!C143</f>
        <v>SIUT</v>
      </c>
      <c r="C139" s="57" t="s">
        <v>894</v>
      </c>
      <c r="D139" s="58">
        <f>Invoice!B143</f>
        <v>2</v>
      </c>
      <c r="E139" s="59">
        <f>'Shipping Invoice'!J143*$N$1</f>
        <v>0.65</v>
      </c>
      <c r="F139" s="59">
        <f t="shared" si="3"/>
        <v>1.3</v>
      </c>
      <c r="G139" s="60">
        <f t="shared" si="4"/>
        <v>24.557000000000002</v>
      </c>
      <c r="H139" s="63">
        <f t="shared" si="5"/>
        <v>49.114000000000004</v>
      </c>
    </row>
    <row r="140" spans="1:8" s="62" customFormat="1" ht="25.5">
      <c r="A140" s="56" t="str">
        <f>IF((LEN('Copy paste to Here'!G144))&gt;5,((CONCATENATE('Copy paste to Here'!G144," &amp; ",'Copy paste to Here'!D144,"  &amp;  ",'Copy paste to Here'!E144))),"Empty Cell")</f>
        <v>Silicone Ultra Thin double flared flesh tunnel &amp; Gauge: 18mm  &amp;  Color: Black</v>
      </c>
      <c r="B140" s="57" t="str">
        <f>'Copy paste to Here'!C144</f>
        <v>SIUT</v>
      </c>
      <c r="C140" s="57" t="s">
        <v>895</v>
      </c>
      <c r="D140" s="58">
        <f>Invoice!B144</f>
        <v>2</v>
      </c>
      <c r="E140" s="59">
        <f>'Shipping Invoice'!J144*$N$1</f>
        <v>0.68</v>
      </c>
      <c r="F140" s="59">
        <f t="shared" si="3"/>
        <v>1.36</v>
      </c>
      <c r="G140" s="60">
        <f t="shared" si="4"/>
        <v>25.690400000000004</v>
      </c>
      <c r="H140" s="63">
        <f t="shared" si="5"/>
        <v>51.380800000000008</v>
      </c>
    </row>
    <row r="141" spans="1:8" s="62" customFormat="1" ht="25.5">
      <c r="A141" s="56" t="str">
        <f>IF((LEN('Copy paste to Here'!G145))&gt;5,((CONCATENATE('Copy paste to Here'!G145," &amp; ",'Copy paste to Here'!D145,"  &amp;  ",'Copy paste to Here'!E145))),"Empty Cell")</f>
        <v>Silicone Ultra Thin double flared flesh tunnel &amp; Gauge: 20mm  &amp;  Color: Black</v>
      </c>
      <c r="B141" s="57" t="str">
        <f>'Copy paste to Here'!C145</f>
        <v>SIUT</v>
      </c>
      <c r="C141" s="57" t="s">
        <v>896</v>
      </c>
      <c r="D141" s="58">
        <f>Invoice!B145</f>
        <v>2</v>
      </c>
      <c r="E141" s="59">
        <f>'Shipping Invoice'!J145*$N$1</f>
        <v>0.71</v>
      </c>
      <c r="F141" s="59">
        <f t="shared" si="3"/>
        <v>1.42</v>
      </c>
      <c r="G141" s="60">
        <f t="shared" si="4"/>
        <v>26.823799999999999</v>
      </c>
      <c r="H141" s="63">
        <f t="shared" si="5"/>
        <v>53.647599999999997</v>
      </c>
    </row>
    <row r="142" spans="1:8" s="62" customFormat="1" ht="24">
      <c r="A142" s="56" t="str">
        <f>IF((LEN('Copy paste to Here'!G146))&gt;5,((CONCATENATE('Copy paste to Here'!G146," &amp; ",'Copy paste to Here'!D146,"  &amp;  ",'Copy paste to Here'!E146))),"Empty Cell")</f>
        <v xml:space="preserve">Surgical steel nose bone, 20g (0.8mm) with 2mm ball shaped top &amp;   &amp;  </v>
      </c>
      <c r="B142" s="57" t="str">
        <f>'Copy paste to Here'!C146</f>
        <v>SNBB</v>
      </c>
      <c r="C142" s="57" t="s">
        <v>814</v>
      </c>
      <c r="D142" s="58">
        <f>Invoice!B146</f>
        <v>30</v>
      </c>
      <c r="E142" s="59">
        <f>'Shipping Invoice'!J146*$N$1</f>
        <v>0.18</v>
      </c>
      <c r="F142" s="59">
        <f t="shared" si="3"/>
        <v>5.3999999999999995</v>
      </c>
      <c r="G142" s="60">
        <f t="shared" si="4"/>
        <v>6.8003999999999998</v>
      </c>
      <c r="H142" s="63">
        <f t="shared" si="5"/>
        <v>204.012</v>
      </c>
    </row>
    <row r="143" spans="1:8" s="62" customFormat="1" ht="24">
      <c r="A143" s="56" t="str">
        <f>IF((LEN('Copy paste to Here'!G147))&gt;5,((CONCATENATE('Copy paste to Here'!G147," &amp; ",'Copy paste to Here'!D147,"  &amp;  ",'Copy paste to Here'!E147))),"Empty Cell")</f>
        <v>PVD plated internally threaded surgical steel double flare flesh tunnel &amp; Gauge: 8mm  &amp;  Color: Gold</v>
      </c>
      <c r="B143" s="57" t="str">
        <f>'Copy paste to Here'!C147</f>
        <v>STHP</v>
      </c>
      <c r="C143" s="57" t="s">
        <v>897</v>
      </c>
      <c r="D143" s="58">
        <f>Invoice!B147</f>
        <v>2</v>
      </c>
      <c r="E143" s="59">
        <f>'Shipping Invoice'!J147*$N$1</f>
        <v>2.85</v>
      </c>
      <c r="F143" s="59">
        <f t="shared" si="3"/>
        <v>5.7</v>
      </c>
      <c r="G143" s="60">
        <f t="shared" si="4"/>
        <v>107.673</v>
      </c>
      <c r="H143" s="63">
        <f t="shared" si="5"/>
        <v>215.346</v>
      </c>
    </row>
    <row r="144" spans="1:8" s="62" customFormat="1" ht="24">
      <c r="A144" s="56" t="str">
        <f>IF((LEN('Copy paste to Here'!G148))&gt;5,((CONCATENATE('Copy paste to Here'!G148," &amp; ",'Copy paste to Here'!D148,"  &amp;  ",'Copy paste to Here'!E148))),"Empty Cell")</f>
        <v>PVD plated internally threaded surgical steel double flare flesh tunnel &amp; Gauge: 10mm  &amp;  Color: Gold</v>
      </c>
      <c r="B144" s="57" t="str">
        <f>'Copy paste to Here'!C148</f>
        <v>STHP</v>
      </c>
      <c r="C144" s="57" t="s">
        <v>898</v>
      </c>
      <c r="D144" s="58">
        <f>Invoice!B148</f>
        <v>2</v>
      </c>
      <c r="E144" s="59">
        <f>'Shipping Invoice'!J148*$N$1</f>
        <v>3.04</v>
      </c>
      <c r="F144" s="59">
        <f t="shared" si="3"/>
        <v>6.08</v>
      </c>
      <c r="G144" s="60">
        <f t="shared" si="4"/>
        <v>114.85120000000001</v>
      </c>
      <c r="H144" s="63">
        <f t="shared" si="5"/>
        <v>229.70240000000001</v>
      </c>
    </row>
    <row r="145" spans="1:8" s="62" customFormat="1" ht="24">
      <c r="A145" s="56" t="str">
        <f>IF((LEN('Copy paste to Here'!G149))&gt;5,((CONCATENATE('Copy paste to Here'!G149," &amp; ",'Copy paste to Here'!D149,"  &amp;  ",'Copy paste to Here'!E149))),"Empty Cell")</f>
        <v>PVD plated internally threaded surgical steel double flare flesh tunnel &amp; Gauge: 12mm  &amp;  Color: Black</v>
      </c>
      <c r="B145" s="57" t="str">
        <f>'Copy paste to Here'!C149</f>
        <v>STHP</v>
      </c>
      <c r="C145" s="57" t="s">
        <v>899</v>
      </c>
      <c r="D145" s="58">
        <f>Invoice!B149</f>
        <v>2</v>
      </c>
      <c r="E145" s="59">
        <f>'Shipping Invoice'!J149*$N$1</f>
        <v>3.24</v>
      </c>
      <c r="F145" s="59">
        <f t="shared" si="3"/>
        <v>6.48</v>
      </c>
      <c r="G145" s="60">
        <f t="shared" si="4"/>
        <v>122.40720000000002</v>
      </c>
      <c r="H145" s="63">
        <f t="shared" si="5"/>
        <v>244.81440000000003</v>
      </c>
    </row>
    <row r="146" spans="1:8" s="62" customFormat="1" ht="24">
      <c r="A146" s="56" t="str">
        <f>IF((LEN('Copy paste to Here'!G150))&gt;5,((CONCATENATE('Copy paste to Here'!G150," &amp; ",'Copy paste to Here'!D150,"  &amp;  ",'Copy paste to Here'!E150))),"Empty Cell")</f>
        <v>PVD plated internally threaded surgical steel double flare flesh tunnel &amp; Gauge: 12mm  &amp;  Color: Gold</v>
      </c>
      <c r="B146" s="57" t="str">
        <f>'Copy paste to Here'!C150</f>
        <v>STHP</v>
      </c>
      <c r="C146" s="57" t="s">
        <v>899</v>
      </c>
      <c r="D146" s="58">
        <f>Invoice!B150</f>
        <v>4</v>
      </c>
      <c r="E146" s="59">
        <f>'Shipping Invoice'!J150*$N$1</f>
        <v>3.24</v>
      </c>
      <c r="F146" s="59">
        <f t="shared" si="3"/>
        <v>12.96</v>
      </c>
      <c r="G146" s="60">
        <f t="shared" si="4"/>
        <v>122.40720000000002</v>
      </c>
      <c r="H146" s="63">
        <f t="shared" si="5"/>
        <v>489.62880000000007</v>
      </c>
    </row>
    <row r="147" spans="1:8" s="62" customFormat="1" ht="25.5">
      <c r="A147" s="56" t="str">
        <f>IF((LEN('Copy paste to Here'!G151))&gt;5,((CONCATENATE('Copy paste to Here'!G151," &amp; ",'Copy paste to Here'!D151,"  &amp;  ",'Copy paste to Here'!E151))),"Empty Cell")</f>
        <v>PVD plated internally threaded surgical steel double flare flesh tunnel &amp; Gauge: 14mm  &amp;  Color: Black</v>
      </c>
      <c r="B147" s="57" t="str">
        <f>'Copy paste to Here'!C151</f>
        <v>STHP</v>
      </c>
      <c r="C147" s="57" t="s">
        <v>900</v>
      </c>
      <c r="D147" s="58">
        <f>Invoice!B151</f>
        <v>2</v>
      </c>
      <c r="E147" s="59">
        <f>'Shipping Invoice'!J151*$N$1</f>
        <v>3.49</v>
      </c>
      <c r="F147" s="59">
        <f t="shared" ref="F147:F156" si="6">D147*E147</f>
        <v>6.98</v>
      </c>
      <c r="G147" s="60">
        <f t="shared" ref="G147:G210" si="7">E147*$E$14</f>
        <v>131.85220000000001</v>
      </c>
      <c r="H147" s="63">
        <f t="shared" ref="H147:H210" si="8">D147*G147</f>
        <v>263.70440000000002</v>
      </c>
    </row>
    <row r="148" spans="1:8" s="62" customFormat="1" ht="25.5">
      <c r="A148" s="56" t="str">
        <f>IF((LEN('Copy paste to Here'!G152))&gt;5,((CONCATENATE('Copy paste to Here'!G152," &amp; ",'Copy paste to Here'!D152,"  &amp;  ",'Copy paste to Here'!E152))),"Empty Cell")</f>
        <v>PVD plated internally threaded surgical steel double flare flesh tunnel &amp; Gauge: 14mm  &amp;  Color: Gold</v>
      </c>
      <c r="B148" s="57" t="str">
        <f>'Copy paste to Here'!C152</f>
        <v>STHP</v>
      </c>
      <c r="C148" s="57" t="s">
        <v>900</v>
      </c>
      <c r="D148" s="58">
        <f>Invoice!B152</f>
        <v>2</v>
      </c>
      <c r="E148" s="59">
        <f>'Shipping Invoice'!J152*$N$1</f>
        <v>3.49</v>
      </c>
      <c r="F148" s="59">
        <f t="shared" si="6"/>
        <v>6.98</v>
      </c>
      <c r="G148" s="60">
        <f t="shared" si="7"/>
        <v>131.85220000000001</v>
      </c>
      <c r="H148" s="63">
        <f t="shared" si="8"/>
        <v>263.70440000000002</v>
      </c>
    </row>
    <row r="149" spans="1:8" s="62" customFormat="1" ht="48">
      <c r="A149" s="56" t="str">
        <f>IF((LEN('Copy paste to Here'!G153))&gt;5,((CONCATENATE('Copy paste to Here'!G153," &amp; ",'Copy paste to Here'!D153,"  &amp;  ",'Copy paste to Here'!E153))),"Empty Cell")</f>
        <v>Surgical steel tragus piercing barbell, 16g (1.2mm) with left or right feather shaped top and a 3mm plain steel lower ball (top part is made from silver plated brass) &amp; Design: Left side  &amp;  Length: 6mm</v>
      </c>
      <c r="B149" s="57" t="str">
        <f>'Copy paste to Here'!C153</f>
        <v>TRG29</v>
      </c>
      <c r="C149" s="57" t="s">
        <v>901</v>
      </c>
      <c r="D149" s="58">
        <f>Invoice!B153</f>
        <v>3</v>
      </c>
      <c r="E149" s="59">
        <f>'Shipping Invoice'!J153*$N$1</f>
        <v>0.88</v>
      </c>
      <c r="F149" s="59">
        <f t="shared" si="6"/>
        <v>2.64</v>
      </c>
      <c r="G149" s="60">
        <f t="shared" si="7"/>
        <v>33.246400000000001</v>
      </c>
      <c r="H149" s="63">
        <f t="shared" si="8"/>
        <v>99.739200000000011</v>
      </c>
    </row>
    <row r="150" spans="1:8" s="62" customFormat="1" ht="48">
      <c r="A150" s="56" t="str">
        <f>IF((LEN('Copy paste to Here'!G154))&gt;5,((CONCATENATE('Copy paste to Here'!G154," &amp; ",'Copy paste to Here'!D154,"  &amp;  ",'Copy paste to Here'!E154))),"Empty Cell")</f>
        <v>Surgical steel tragus piercing barbell, 16g (1.2mm) with left or right feather shaped top and a 3mm plain steel lower ball (top part is made from silver plated brass) &amp; Design: Left side  &amp;  Length: 8mm</v>
      </c>
      <c r="B150" s="57" t="str">
        <f>'Copy paste to Here'!C154</f>
        <v>TRG29</v>
      </c>
      <c r="C150" s="57" t="s">
        <v>901</v>
      </c>
      <c r="D150" s="58">
        <f>Invoice!B154</f>
        <v>3</v>
      </c>
      <c r="E150" s="59">
        <f>'Shipping Invoice'!J154*$N$1</f>
        <v>0.88</v>
      </c>
      <c r="F150" s="59">
        <f t="shared" si="6"/>
        <v>2.64</v>
      </c>
      <c r="G150" s="60">
        <f t="shared" si="7"/>
        <v>33.246400000000001</v>
      </c>
      <c r="H150" s="63">
        <f t="shared" si="8"/>
        <v>99.739200000000011</v>
      </c>
    </row>
    <row r="151" spans="1:8" s="62" customFormat="1" ht="48">
      <c r="A151" s="56" t="str">
        <f>IF((LEN('Copy paste to Here'!G155))&gt;5,((CONCATENATE('Copy paste to Here'!G155," &amp; ",'Copy paste to Here'!D155,"  &amp;  ",'Copy paste to Here'!E155))),"Empty Cell")</f>
        <v>Surgical steel tragus piercing barbell, 16g (1.2mm) with left or right feather shaped top and a 3mm plain steel lower ball (top part is made from silver plated brass) &amp; Design: Right side  &amp;  Length: 6mm</v>
      </c>
      <c r="B151" s="57" t="str">
        <f>'Copy paste to Here'!C155</f>
        <v>TRG29</v>
      </c>
      <c r="C151" s="57" t="s">
        <v>902</v>
      </c>
      <c r="D151" s="58">
        <f>Invoice!B155</f>
        <v>3</v>
      </c>
      <c r="E151" s="59">
        <f>'Shipping Invoice'!J155*$N$1</f>
        <v>0.88</v>
      </c>
      <c r="F151" s="59">
        <f t="shared" si="6"/>
        <v>2.64</v>
      </c>
      <c r="G151" s="60">
        <f t="shared" si="7"/>
        <v>33.246400000000001</v>
      </c>
      <c r="H151" s="63">
        <f t="shared" si="8"/>
        <v>99.739200000000011</v>
      </c>
    </row>
    <row r="152" spans="1:8" s="62" customFormat="1" ht="48">
      <c r="A152" s="56" t="str">
        <f>IF((LEN('Copy paste to Here'!G156))&gt;5,((CONCATENATE('Copy paste to Here'!G156," &amp; ",'Copy paste to Here'!D156,"  &amp;  ",'Copy paste to Here'!E156))),"Empty Cell")</f>
        <v>Surgical steel tragus piercing barbell, 16g (1.2mm) with left or right feather shaped top and a 3mm plain steel lower ball (top part is made from silver plated brass) &amp; Design: Right side  &amp;  Length: 8mm</v>
      </c>
      <c r="B152" s="57" t="str">
        <f>'Copy paste to Here'!C156</f>
        <v>TRG29</v>
      </c>
      <c r="C152" s="57" t="s">
        <v>902</v>
      </c>
      <c r="D152" s="58">
        <f>Invoice!B156</f>
        <v>3</v>
      </c>
      <c r="E152" s="59">
        <f>'Shipping Invoice'!J156*$N$1</f>
        <v>0.88</v>
      </c>
      <c r="F152" s="59">
        <f t="shared" si="6"/>
        <v>2.64</v>
      </c>
      <c r="G152" s="60">
        <f t="shared" si="7"/>
        <v>33.246400000000001</v>
      </c>
      <c r="H152" s="63">
        <f t="shared" si="8"/>
        <v>99.739200000000011</v>
      </c>
    </row>
    <row r="153" spans="1:8" s="62" customFormat="1" ht="36">
      <c r="A153" s="56" t="str">
        <f>IF((LEN('Copy paste to Here'!G157))&gt;5,((CONCATENATE('Copy paste to Here'!G157," &amp; ",'Copy paste to Here'!D157,"  &amp;  ",'Copy paste to Here'!E157))),"Empty Cell")</f>
        <v>Titanium G23 internally threaded labret, 16g (1.2mm) with three round color Cubic Zirconia (CZ) stones in curve design shaped top &amp; Cz Color: Clear  &amp;  Length: 6mm</v>
      </c>
      <c r="B153" s="57" t="str">
        <f>'Copy paste to Here'!C157</f>
        <v>ULBIN9</v>
      </c>
      <c r="C153" s="57" t="s">
        <v>822</v>
      </c>
      <c r="D153" s="58">
        <f>Invoice!B157</f>
        <v>1</v>
      </c>
      <c r="E153" s="59">
        <f>'Shipping Invoice'!J157*$N$1</f>
        <v>3.4</v>
      </c>
      <c r="F153" s="59">
        <f t="shared" si="6"/>
        <v>3.4</v>
      </c>
      <c r="G153" s="60">
        <f t="shared" si="7"/>
        <v>128.452</v>
      </c>
      <c r="H153" s="63">
        <f t="shared" si="8"/>
        <v>128.452</v>
      </c>
    </row>
    <row r="154" spans="1:8" s="62" customFormat="1" ht="36">
      <c r="A154" s="56" t="str">
        <f>IF((LEN('Copy paste to Here'!G158))&gt;5,((CONCATENATE('Copy paste to Here'!G158," &amp; ",'Copy paste to Here'!D158,"  &amp;  ",'Copy paste to Here'!E158))),"Empty Cell")</f>
        <v>Titanium G23 internally threaded labret, 16g (1.2mm) with three round color Cubic Zirconia (CZ) stones in curve design shaped top &amp; Cz Color: Clear  &amp;  Length: 8mm</v>
      </c>
      <c r="B154" s="57" t="str">
        <f>'Copy paste to Here'!C158</f>
        <v>ULBIN9</v>
      </c>
      <c r="C154" s="57" t="s">
        <v>822</v>
      </c>
      <c r="D154" s="58">
        <f>Invoice!B158</f>
        <v>1</v>
      </c>
      <c r="E154" s="59">
        <f>'Shipping Invoice'!J158*$N$1</f>
        <v>3.4</v>
      </c>
      <c r="F154" s="59">
        <f t="shared" si="6"/>
        <v>3.4</v>
      </c>
      <c r="G154" s="60">
        <f t="shared" si="7"/>
        <v>128.452</v>
      </c>
      <c r="H154" s="63">
        <f t="shared" si="8"/>
        <v>128.452</v>
      </c>
    </row>
    <row r="155" spans="1:8" s="62" customFormat="1" ht="36">
      <c r="A155" s="56" t="str">
        <f>IF((LEN('Copy paste to Here'!G159))&gt;5,((CONCATENATE('Copy paste to Here'!G159," &amp; ",'Copy paste to Here'!D159,"  &amp;  ",'Copy paste to Here'!E159))),"Empty Cell")</f>
        <v xml:space="preserve">High polished titanium G23 hinged segment ring, 1.2mm (16g) with double rings design, inner diameter from 8mm to 10mm &amp; Length: 8mm  &amp;  </v>
      </c>
      <c r="B155" s="57" t="str">
        <f>'Copy paste to Here'!C159</f>
        <v>USGSH8</v>
      </c>
      <c r="C155" s="57" t="s">
        <v>903</v>
      </c>
      <c r="D155" s="58">
        <f>Invoice!B159</f>
        <v>3</v>
      </c>
      <c r="E155" s="59">
        <f>'Shipping Invoice'!J159*$N$1</f>
        <v>3.34</v>
      </c>
      <c r="F155" s="59">
        <f t="shared" si="6"/>
        <v>10.02</v>
      </c>
      <c r="G155" s="60">
        <f t="shared" si="7"/>
        <v>126.18519999999999</v>
      </c>
      <c r="H155" s="63">
        <f t="shared" si="8"/>
        <v>378.55559999999997</v>
      </c>
    </row>
    <row r="156" spans="1:8" s="62" customFormat="1" ht="36">
      <c r="A156" s="56" t="str">
        <f>IF((LEN('Copy paste to Here'!G160))&gt;5,((CONCATENATE('Copy paste to Here'!G160," &amp; ",'Copy paste to Here'!D160,"  &amp;  ",'Copy paste to Here'!E160))),"Empty Cell")</f>
        <v xml:space="preserve">High polished titanium G23 hinged segment ring, 1.2mm (16g) with double rings design, inner diameter from 8mm to 10mm &amp; Length: 10mm  &amp;  </v>
      </c>
      <c r="B156" s="57" t="str">
        <f>'Copy paste to Here'!C160</f>
        <v>USGSH8</v>
      </c>
      <c r="C156" s="57" t="s">
        <v>904</v>
      </c>
      <c r="D156" s="58">
        <f>Invoice!B160</f>
        <v>2</v>
      </c>
      <c r="E156" s="59">
        <f>'Shipping Invoice'!J160*$N$1</f>
        <v>3.34</v>
      </c>
      <c r="F156" s="59">
        <f t="shared" si="6"/>
        <v>6.68</v>
      </c>
      <c r="G156" s="60">
        <f t="shared" si="7"/>
        <v>126.18519999999999</v>
      </c>
      <c r="H156" s="63">
        <f t="shared" si="8"/>
        <v>252.37039999999999</v>
      </c>
    </row>
    <row r="157" spans="1:8" s="62" customFormat="1" ht="36">
      <c r="A157" s="56" t="str">
        <f>IF((LEN('Copy paste to Here'!G161))&gt;5,((CONCATENATE('Copy paste to Here'!G161," &amp; ",'Copy paste to Here'!D161,"  &amp;  ",'Copy paste to Here'!E161))),"Empty Cell")</f>
        <v xml:space="preserve">High polished titanium G23 top with three descending round bezel set Cubic Zirconia (CZ) stones design for 1.2mm (16g) internally threaded post &amp; Cz Color: Clear  &amp;  </v>
      </c>
      <c r="B157" s="57" t="str">
        <f>'Copy paste to Here'!C161</f>
        <v>USHZ18IN</v>
      </c>
      <c r="C157" s="57" t="s">
        <v>826</v>
      </c>
      <c r="D157" s="58">
        <f>Invoice!B161</f>
        <v>1</v>
      </c>
      <c r="E157" s="59">
        <f>'Shipping Invoice'!J161*$N$1</f>
        <v>2.5099999999999998</v>
      </c>
      <c r="F157" s="59">
        <f t="shared" ref="F157:F210" si="9">D157*E157</f>
        <v>2.5099999999999998</v>
      </c>
      <c r="G157" s="60">
        <f t="shared" si="7"/>
        <v>94.827799999999996</v>
      </c>
      <c r="H157" s="63">
        <f t="shared" si="8"/>
        <v>94.827799999999996</v>
      </c>
    </row>
    <row r="158" spans="1:8" s="62" customFormat="1" ht="36">
      <c r="A158" s="56" t="str">
        <f>IF((LEN('Copy paste to Here'!G162))&gt;5,((CONCATENATE('Copy paste to Here'!G162," &amp; ",'Copy paste to Here'!D162,"  &amp;  ",'Copy paste to Here'!E162))),"Empty Cell")</f>
        <v xml:space="preserve">High polished titanium G23 top with three descending round bezel set Cubic Zirconia (CZ) stones design for 1.2mm (16g) internally threaded post &amp; Cz Color: Rose  &amp;  </v>
      </c>
      <c r="B158" s="57" t="str">
        <f>'Copy paste to Here'!C162</f>
        <v>USHZ18IN</v>
      </c>
      <c r="C158" s="57" t="s">
        <v>826</v>
      </c>
      <c r="D158" s="58">
        <f>Invoice!B162</f>
        <v>1</v>
      </c>
      <c r="E158" s="59">
        <f>'Shipping Invoice'!J162*$N$1</f>
        <v>2.5099999999999998</v>
      </c>
      <c r="F158" s="59">
        <f t="shared" si="9"/>
        <v>2.5099999999999998</v>
      </c>
      <c r="G158" s="60">
        <f t="shared" si="7"/>
        <v>94.827799999999996</v>
      </c>
      <c r="H158" s="63">
        <f t="shared" si="8"/>
        <v>94.827799999999996</v>
      </c>
    </row>
    <row r="159" spans="1:8" s="62" customFormat="1" ht="48">
      <c r="A159" s="56" t="str">
        <f>IF((LEN('Copy paste to Here'!G163))&gt;5,((CONCATENATE('Copy paste to Here'!G163," &amp; ",'Copy paste to Here'!D163,"  &amp;  ",'Copy paste to Here'!E163))),"Empty Cell")</f>
        <v>High polished titanium G23 top with three round bezel set Cubic Zirconia (CZ) stones in descending curved shape design for 1.2mm (16g) internally threaded post (left and right side option) &amp; Cz Color: Clear  &amp;  Design: Left side</v>
      </c>
      <c r="B159" s="57" t="str">
        <f>'Copy paste to Here'!C163</f>
        <v>USHZ20IN</v>
      </c>
      <c r="C159" s="57" t="s">
        <v>905</v>
      </c>
      <c r="D159" s="58">
        <f>Invoice!B163</f>
        <v>3</v>
      </c>
      <c r="E159" s="59">
        <f>'Shipping Invoice'!J163*$N$1</f>
        <v>2.5099999999999998</v>
      </c>
      <c r="F159" s="59">
        <f t="shared" si="9"/>
        <v>7.5299999999999994</v>
      </c>
      <c r="G159" s="60">
        <f t="shared" si="7"/>
        <v>94.827799999999996</v>
      </c>
      <c r="H159" s="63">
        <f t="shared" si="8"/>
        <v>284.48339999999996</v>
      </c>
    </row>
    <row r="160" spans="1:8" s="62" customFormat="1" ht="48">
      <c r="A160" s="56" t="str">
        <f>IF((LEN('Copy paste to Here'!G164))&gt;5,((CONCATENATE('Copy paste to Here'!G164," &amp; ",'Copy paste to Here'!D164,"  &amp;  ",'Copy paste to Here'!E164))),"Empty Cell")</f>
        <v>High polished titanium G23 top with three round bezel set Cubic Zirconia (CZ) stones in descending curved shape design for 1.2mm (16g) internally threaded post (left and right side option) &amp; Cz Color: Clear  &amp;  Design: Right side</v>
      </c>
      <c r="B160" s="57" t="str">
        <f>'Copy paste to Here'!C164</f>
        <v>USHZ20IN</v>
      </c>
      <c r="C160" s="57" t="s">
        <v>906</v>
      </c>
      <c r="D160" s="58">
        <f>Invoice!B164</f>
        <v>3</v>
      </c>
      <c r="E160" s="59">
        <f>'Shipping Invoice'!J164*$N$1</f>
        <v>2.5099999999999998</v>
      </c>
      <c r="F160" s="59">
        <f t="shared" si="9"/>
        <v>7.5299999999999994</v>
      </c>
      <c r="G160" s="60">
        <f t="shared" si="7"/>
        <v>94.827799999999996</v>
      </c>
      <c r="H160" s="63">
        <f t="shared" si="8"/>
        <v>284.48339999999996</v>
      </c>
    </row>
    <row r="161" spans="1:8" s="62" customFormat="1" ht="48">
      <c r="A161" s="56" t="str">
        <f>IF((LEN('Copy paste to Here'!G165))&gt;5,((CONCATENATE('Copy paste to Here'!G165," &amp; ",'Copy paste to Here'!D165,"  &amp;  ",'Copy paste to Here'!E165))),"Empty Cell")</f>
        <v>High polished titanium G23 top with three round bezel set Cubic Zirconia (CZ) stones in descending curved shape design for 1.2mm (16g) internally threaded post (left and right side option) &amp; Cz Color: Rose  &amp;  Design: Left side</v>
      </c>
      <c r="B161" s="57" t="str">
        <f>'Copy paste to Here'!C165</f>
        <v>USHZ20IN</v>
      </c>
      <c r="C161" s="57" t="s">
        <v>905</v>
      </c>
      <c r="D161" s="58">
        <f>Invoice!B165</f>
        <v>1</v>
      </c>
      <c r="E161" s="59">
        <f>'Shipping Invoice'!J165*$N$1</f>
        <v>2.5099999999999998</v>
      </c>
      <c r="F161" s="59">
        <f t="shared" si="9"/>
        <v>2.5099999999999998</v>
      </c>
      <c r="G161" s="60">
        <f t="shared" si="7"/>
        <v>94.827799999999996</v>
      </c>
      <c r="H161" s="63">
        <f t="shared" si="8"/>
        <v>94.827799999999996</v>
      </c>
    </row>
    <row r="162" spans="1:8" s="62" customFormat="1" ht="48">
      <c r="A162" s="56" t="str">
        <f>IF((LEN('Copy paste to Here'!G166))&gt;5,((CONCATENATE('Copy paste to Here'!G166," &amp; ",'Copy paste to Here'!D166,"  &amp;  ",'Copy paste to Here'!E166))),"Empty Cell")</f>
        <v>High polished titanium G23 top with three round bezel set Cubic Zirconia (CZ) stones in descending curved shape design for 1.2mm (16g) internally threaded post (left and right side option) &amp; Cz Color: Rose  &amp;  Design: Right side</v>
      </c>
      <c r="B162" s="57" t="str">
        <f>'Copy paste to Here'!C166</f>
        <v>USHZ20IN</v>
      </c>
      <c r="C162" s="57" t="s">
        <v>906</v>
      </c>
      <c r="D162" s="58">
        <f>Invoice!B166</f>
        <v>1</v>
      </c>
      <c r="E162" s="59">
        <f>'Shipping Invoice'!J166*$N$1</f>
        <v>2.5099999999999998</v>
      </c>
      <c r="F162" s="59">
        <f t="shared" si="9"/>
        <v>2.5099999999999998</v>
      </c>
      <c r="G162" s="60">
        <f t="shared" si="7"/>
        <v>94.827799999999996</v>
      </c>
      <c r="H162" s="63">
        <f t="shared" si="8"/>
        <v>94.827799999999996</v>
      </c>
    </row>
    <row r="163" spans="1:8" s="62" customFormat="1" ht="36">
      <c r="A163" s="56" t="str">
        <f>IF((LEN('Copy paste to Here'!G167))&gt;5,((CONCATENATE('Copy paste to Here'!G167," &amp; ",'Copy paste to Here'!D167,"  &amp;  ",'Copy paste to Here'!E167))),"Empty Cell")</f>
        <v xml:space="preserve">High polished titanium G23 top with 3mm round bezel set Cubic Zirconia (CZ) stone and three 1.3mm balls cluster design for 1.2mm (16g) internally threaded post &amp; Cz Color: Clear  &amp;  </v>
      </c>
      <c r="B163" s="57" t="str">
        <f>'Copy paste to Here'!C167</f>
        <v>USHZ24IN</v>
      </c>
      <c r="C163" s="57" t="s">
        <v>830</v>
      </c>
      <c r="D163" s="58">
        <f>Invoice!B167</f>
        <v>4</v>
      </c>
      <c r="E163" s="59">
        <f>'Shipping Invoice'!J167*$N$1</f>
        <v>1.7</v>
      </c>
      <c r="F163" s="59">
        <f t="shared" si="9"/>
        <v>6.8</v>
      </c>
      <c r="G163" s="60">
        <f t="shared" si="7"/>
        <v>64.225999999999999</v>
      </c>
      <c r="H163" s="63">
        <f t="shared" si="8"/>
        <v>256.904</v>
      </c>
    </row>
    <row r="164" spans="1:8" s="62" customFormat="1" ht="36">
      <c r="A164" s="56" t="str">
        <f>IF((LEN('Copy paste to Here'!G168))&gt;5,((CONCATENATE('Copy paste to Here'!G168," &amp; ",'Copy paste to Here'!D168,"  &amp;  ",'Copy paste to Here'!E168))),"Empty Cell")</f>
        <v xml:space="preserve">High polished titanium G23 top with 3mm round bezel set Cubic Zirconia (CZ) stone and three 1.3mm balls cluster design for 1.2mm (16g) internally threaded post &amp; Cz Color: Rose  &amp;  </v>
      </c>
      <c r="B164" s="57" t="str">
        <f>'Copy paste to Here'!C168</f>
        <v>USHZ24IN</v>
      </c>
      <c r="C164" s="57" t="s">
        <v>830</v>
      </c>
      <c r="D164" s="58">
        <f>Invoice!B168</f>
        <v>2</v>
      </c>
      <c r="E164" s="59">
        <f>'Shipping Invoice'!J168*$N$1</f>
        <v>1.7</v>
      </c>
      <c r="F164" s="59">
        <f t="shared" si="9"/>
        <v>3.4</v>
      </c>
      <c r="G164" s="60">
        <f t="shared" si="7"/>
        <v>64.225999999999999</v>
      </c>
      <c r="H164" s="63">
        <f t="shared" si="8"/>
        <v>128.452</v>
      </c>
    </row>
    <row r="165" spans="1:8" s="62" customFormat="1" ht="36">
      <c r="A165" s="56" t="str">
        <f>IF((LEN('Copy paste to Here'!G169))&gt;5,((CONCATENATE('Copy paste to Here'!G169," &amp; ",'Copy paste to Here'!D169,"  &amp;  ",'Copy paste to Here'!E169))),"Empty Cell")</f>
        <v xml:space="preserve">High polished titanium G23 top with 3mm round bezel set Cubic Zirconia (CZ) stone and three 1.3mm balls cluster design for 1.2mm (16g) internally threaded post &amp; Cz Color: Lavender  &amp;  </v>
      </c>
      <c r="B165" s="57" t="str">
        <f>'Copy paste to Here'!C169</f>
        <v>USHZ24IN</v>
      </c>
      <c r="C165" s="57" t="s">
        <v>830</v>
      </c>
      <c r="D165" s="58">
        <f>Invoice!B169</f>
        <v>2</v>
      </c>
      <c r="E165" s="59">
        <f>'Shipping Invoice'!J169*$N$1</f>
        <v>1.7</v>
      </c>
      <c r="F165" s="59">
        <f t="shared" si="9"/>
        <v>3.4</v>
      </c>
      <c r="G165" s="60">
        <f t="shared" si="7"/>
        <v>64.225999999999999</v>
      </c>
      <c r="H165" s="63">
        <f t="shared" si="8"/>
        <v>128.452</v>
      </c>
    </row>
    <row r="166" spans="1:8" s="62" customFormat="1" ht="25.5">
      <c r="A166" s="56" t="str">
        <f>IF((LEN('Copy paste to Here'!G170))&gt;5,((CONCATENATE('Copy paste to Here'!G170," &amp; ",'Copy paste to Here'!D170,"  &amp;  ",'Copy paste to Here'!E170))),"Empty Cell")</f>
        <v xml:space="preserve">Pack of 10 pcs. of 2.5mm surgical steel balls - threading 20g (0.8mm)  &amp;   &amp;  </v>
      </c>
      <c r="B166" s="57" t="str">
        <f>'Copy paste to Here'!C170</f>
        <v>XBAL25XS</v>
      </c>
      <c r="C166" s="57" t="s">
        <v>832</v>
      </c>
      <c r="D166" s="58">
        <f>Invoice!B170</f>
        <v>3</v>
      </c>
      <c r="E166" s="59">
        <f>'Shipping Invoice'!J170*$N$1</f>
        <v>1.71</v>
      </c>
      <c r="F166" s="59">
        <f t="shared" si="9"/>
        <v>5.13</v>
      </c>
      <c r="G166" s="60">
        <f t="shared" si="7"/>
        <v>64.603800000000007</v>
      </c>
      <c r="H166" s="63">
        <f t="shared" si="8"/>
        <v>193.81140000000002</v>
      </c>
    </row>
    <row r="167" spans="1:8" s="62" customFormat="1" ht="24">
      <c r="A167" s="56" t="str">
        <f>IF((LEN('Copy paste to Here'!G171))&gt;5,((CONCATENATE('Copy paste to Here'!G171," &amp; ",'Copy paste to Here'!D171,"  &amp;  ",'Copy paste to Here'!E171))),"Empty Cell")</f>
        <v xml:space="preserve">Pack of 10 pcs. of 3mm high polished surgical steel balls with 1.2mm threading (16g) &amp;   &amp;  </v>
      </c>
      <c r="B167" s="57" t="str">
        <f>'Copy paste to Here'!C171</f>
        <v>XBAL3</v>
      </c>
      <c r="C167" s="57" t="s">
        <v>834</v>
      </c>
      <c r="D167" s="58">
        <f>Invoice!B171</f>
        <v>5</v>
      </c>
      <c r="E167" s="59">
        <f>'Shipping Invoice'!J171*$N$1</f>
        <v>0.6</v>
      </c>
      <c r="F167" s="59">
        <f t="shared" si="9"/>
        <v>3</v>
      </c>
      <c r="G167" s="60">
        <f t="shared" si="7"/>
        <v>22.667999999999999</v>
      </c>
      <c r="H167" s="63">
        <f t="shared" si="8"/>
        <v>113.34</v>
      </c>
    </row>
    <row r="168" spans="1:8" s="62" customFormat="1" ht="24">
      <c r="A168" s="56" t="str">
        <f>IF((LEN('Copy paste to Here'!G172))&gt;5,((CONCATENATE('Copy paste to Here'!G172," &amp; ",'Copy paste to Here'!D172,"  &amp;  ",'Copy paste to Here'!E172))),"Empty Cell")</f>
        <v xml:space="preserve">Pack of 10 pcs. of 4mm high polished surgical steel balls with 1.2mm threading (16g) &amp;   &amp;  </v>
      </c>
      <c r="B168" s="57" t="str">
        <f>'Copy paste to Here'!C172</f>
        <v>XBAL4S</v>
      </c>
      <c r="C168" s="57" t="s">
        <v>836</v>
      </c>
      <c r="D168" s="58">
        <f>Invoice!B172</f>
        <v>5</v>
      </c>
      <c r="E168" s="59">
        <f>'Shipping Invoice'!J172*$N$1</f>
        <v>0.71</v>
      </c>
      <c r="F168" s="59">
        <f t="shared" si="9"/>
        <v>3.55</v>
      </c>
      <c r="G168" s="60">
        <f t="shared" si="7"/>
        <v>26.823799999999999</v>
      </c>
      <c r="H168" s="63">
        <f t="shared" si="8"/>
        <v>134.119</v>
      </c>
    </row>
    <row r="169" spans="1:8" s="62" customFormat="1" ht="24">
      <c r="A169" s="56" t="str">
        <f>IF((LEN('Copy paste to Here'!G173))&gt;5,((CONCATENATE('Copy paste to Here'!G173," &amp; ",'Copy paste to Here'!D173,"  &amp;  ",'Copy paste to Here'!E173))),"Empty Cell")</f>
        <v xml:space="preserve">Pack of 10 pcs of 2.5mm anodized surgical steel balls - threading 20g (0.8mm) &amp; Color: Black  &amp;  </v>
      </c>
      <c r="B169" s="57" t="str">
        <f>'Copy paste to Here'!C173</f>
        <v>XBT25XS</v>
      </c>
      <c r="C169" s="57" t="s">
        <v>838</v>
      </c>
      <c r="D169" s="58">
        <f>Invoice!B173</f>
        <v>1</v>
      </c>
      <c r="E169" s="59">
        <f>'Shipping Invoice'!J173*$N$1</f>
        <v>3.88</v>
      </c>
      <c r="F169" s="59">
        <f t="shared" si="9"/>
        <v>3.88</v>
      </c>
      <c r="G169" s="60">
        <f t="shared" si="7"/>
        <v>146.5864</v>
      </c>
      <c r="H169" s="63">
        <f t="shared" si="8"/>
        <v>146.5864</v>
      </c>
    </row>
    <row r="170" spans="1:8" s="62" customFormat="1" ht="24">
      <c r="A170" s="56" t="str">
        <f>IF((LEN('Copy paste to Here'!G174))&gt;5,((CONCATENATE('Copy paste to Here'!G174," &amp; ",'Copy paste to Here'!D174,"  &amp;  ",'Copy paste to Here'!E174))),"Empty Cell")</f>
        <v xml:space="preserve">Pack of 10 pcs of 2.5mm anodized surgical steel balls - threading 20g (0.8mm) &amp; Color: Gold  &amp;  </v>
      </c>
      <c r="B170" s="57" t="str">
        <f>'Copy paste to Here'!C174</f>
        <v>XBT25XS</v>
      </c>
      <c r="C170" s="57" t="s">
        <v>838</v>
      </c>
      <c r="D170" s="58">
        <f>Invoice!B174</f>
        <v>1</v>
      </c>
      <c r="E170" s="59">
        <f>'Shipping Invoice'!J174*$N$1</f>
        <v>3.88</v>
      </c>
      <c r="F170" s="59">
        <f t="shared" si="9"/>
        <v>3.88</v>
      </c>
      <c r="G170" s="60">
        <f t="shared" si="7"/>
        <v>146.5864</v>
      </c>
      <c r="H170" s="63">
        <f t="shared" si="8"/>
        <v>146.5864</v>
      </c>
    </row>
    <row r="171" spans="1:8" s="62" customFormat="1" ht="24">
      <c r="A171" s="56" t="str">
        <f>IF((LEN('Copy paste to Here'!G175))&gt;5,((CONCATENATE('Copy paste to Here'!G175," &amp; ",'Copy paste to Here'!D175,"  &amp;  ",'Copy paste to Here'!E175))),"Empty Cell")</f>
        <v xml:space="preserve">Pack of 10 pcs. of 3mm anodized surgical steel balls with threading 1.2mm (16g) &amp; Color: Blue  &amp;  </v>
      </c>
      <c r="B171" s="57" t="str">
        <f>'Copy paste to Here'!C175</f>
        <v>XBT3S</v>
      </c>
      <c r="C171" s="57" t="s">
        <v>840</v>
      </c>
      <c r="D171" s="58">
        <f>Invoice!B175</f>
        <v>1</v>
      </c>
      <c r="E171" s="59">
        <f>'Shipping Invoice'!J175*$N$1</f>
        <v>1.92</v>
      </c>
      <c r="F171" s="59">
        <f t="shared" si="9"/>
        <v>1.92</v>
      </c>
      <c r="G171" s="60">
        <f t="shared" si="7"/>
        <v>72.537599999999998</v>
      </c>
      <c r="H171" s="63">
        <f t="shared" si="8"/>
        <v>72.537599999999998</v>
      </c>
    </row>
    <row r="172" spans="1:8" s="62" customFormat="1" ht="24">
      <c r="A172" s="56" t="str">
        <f>IF((LEN('Copy paste to Here'!G176))&gt;5,((CONCATENATE('Copy paste to Here'!G176," &amp; ",'Copy paste to Here'!D176,"  &amp;  ",'Copy paste to Here'!E176))),"Empty Cell")</f>
        <v xml:space="preserve">Pack of 10 pcs. of 3mm anodized surgical steel balls with threading 1.2mm (16g) &amp; Color: Rainbow  &amp;  </v>
      </c>
      <c r="B172" s="57" t="str">
        <f>'Copy paste to Here'!C176</f>
        <v>XBT3S</v>
      </c>
      <c r="C172" s="57" t="s">
        <v>840</v>
      </c>
      <c r="D172" s="58">
        <f>Invoice!B176</f>
        <v>1</v>
      </c>
      <c r="E172" s="59">
        <f>'Shipping Invoice'!J176*$N$1</f>
        <v>1.92</v>
      </c>
      <c r="F172" s="59">
        <f t="shared" si="9"/>
        <v>1.92</v>
      </c>
      <c r="G172" s="60">
        <f t="shared" si="7"/>
        <v>72.537599999999998</v>
      </c>
      <c r="H172" s="63">
        <f t="shared" si="8"/>
        <v>72.537599999999998</v>
      </c>
    </row>
    <row r="173" spans="1:8" s="62" customFormat="1" ht="24">
      <c r="A173" s="56" t="str">
        <f>IF((LEN('Copy paste to Here'!G177))&gt;5,((CONCATENATE('Copy paste to Here'!G177," &amp; ",'Copy paste to Here'!D177,"  &amp;  ",'Copy paste to Here'!E177))),"Empty Cell")</f>
        <v xml:space="preserve">Pack of 10 pcs. of 3mm anodized surgical steel balls with threading 1.2mm (16g) &amp; Color: Gold  &amp;  </v>
      </c>
      <c r="B173" s="57" t="str">
        <f>'Copy paste to Here'!C177</f>
        <v>XBT3S</v>
      </c>
      <c r="C173" s="57" t="s">
        <v>840</v>
      </c>
      <c r="D173" s="58">
        <f>Invoice!B177</f>
        <v>2</v>
      </c>
      <c r="E173" s="59">
        <f>'Shipping Invoice'!J177*$N$1</f>
        <v>1.92</v>
      </c>
      <c r="F173" s="59">
        <f t="shared" si="9"/>
        <v>3.84</v>
      </c>
      <c r="G173" s="60">
        <f t="shared" si="7"/>
        <v>72.537599999999998</v>
      </c>
      <c r="H173" s="63">
        <f t="shared" si="8"/>
        <v>145.0752</v>
      </c>
    </row>
    <row r="174" spans="1:8" s="62" customFormat="1" ht="24">
      <c r="A174" s="56" t="str">
        <f>IF((LEN('Copy paste to Here'!G178))&gt;5,((CONCATENATE('Copy paste to Here'!G178," &amp; ",'Copy paste to Here'!D178,"  &amp;  ",'Copy paste to Here'!E178))),"Empty Cell")</f>
        <v xml:space="preserve">Pack of 10 pcs. of 4mm anodized surgical steel balls with threading 1.2mm (16g) &amp; Color: Black  &amp;  </v>
      </c>
      <c r="B174" s="57" t="str">
        <f>'Copy paste to Here'!C178</f>
        <v>XBT4S</v>
      </c>
      <c r="C174" s="57" t="s">
        <v>842</v>
      </c>
      <c r="D174" s="58">
        <f>Invoice!B178</f>
        <v>2</v>
      </c>
      <c r="E174" s="59">
        <f>'Shipping Invoice'!J178*$N$1</f>
        <v>1.96</v>
      </c>
      <c r="F174" s="59">
        <f t="shared" si="9"/>
        <v>3.92</v>
      </c>
      <c r="G174" s="60">
        <f t="shared" si="7"/>
        <v>74.0488</v>
      </c>
      <c r="H174" s="63">
        <f t="shared" si="8"/>
        <v>148.0976</v>
      </c>
    </row>
    <row r="175" spans="1:8" s="62" customFormat="1" ht="24">
      <c r="A175" s="56" t="str">
        <f>IF((LEN('Copy paste to Here'!G179))&gt;5,((CONCATENATE('Copy paste to Here'!G179," &amp; ",'Copy paste to Here'!D179,"  &amp;  ",'Copy paste to Here'!E179))),"Empty Cell")</f>
        <v xml:space="preserve">Pack of 10 pcs. of 4mm high polished surgical steel cones - threading 1.2mm (16g) &amp;   &amp;  </v>
      </c>
      <c r="B175" s="57" t="str">
        <f>'Copy paste to Here'!C179</f>
        <v>XCN4S</v>
      </c>
      <c r="C175" s="57" t="s">
        <v>844</v>
      </c>
      <c r="D175" s="58">
        <f>Invoice!B179</f>
        <v>5</v>
      </c>
      <c r="E175" s="59">
        <f>'Shipping Invoice'!J179*$N$1</f>
        <v>0.62</v>
      </c>
      <c r="F175" s="59">
        <f t="shared" si="9"/>
        <v>3.1</v>
      </c>
      <c r="G175" s="60">
        <f t="shared" si="7"/>
        <v>23.4236</v>
      </c>
      <c r="H175" s="63">
        <f t="shared" si="8"/>
        <v>117.11799999999999</v>
      </c>
    </row>
    <row r="176" spans="1:8" s="62" customFormat="1" ht="24">
      <c r="A176" s="56" t="str">
        <f>IF((LEN('Copy paste to Here'!G180))&gt;5,((CONCATENATE('Copy paste to Here'!G180," &amp; ",'Copy paste to Here'!D180,"  &amp;  ",'Copy paste to Here'!E180))),"Empty Cell")</f>
        <v xml:space="preserve">Pack of 10 pcs. of 4mm anodized surgical steel cones with threading 1.2mm (16g) &amp; Color: Black  &amp;  </v>
      </c>
      <c r="B176" s="57" t="str">
        <f>'Copy paste to Here'!C180</f>
        <v>XCNT4S</v>
      </c>
      <c r="C176" s="57" t="s">
        <v>846</v>
      </c>
      <c r="D176" s="58">
        <f>Invoice!B180</f>
        <v>1</v>
      </c>
      <c r="E176" s="59">
        <f>'Shipping Invoice'!J180*$N$1</f>
        <v>1.93</v>
      </c>
      <c r="F176" s="59">
        <f t="shared" si="9"/>
        <v>1.93</v>
      </c>
      <c r="G176" s="60">
        <f t="shared" si="7"/>
        <v>72.915400000000005</v>
      </c>
      <c r="H176" s="63">
        <f t="shared" si="8"/>
        <v>72.915400000000005</v>
      </c>
    </row>
    <row r="177" spans="1:8" s="62" customFormat="1" ht="24">
      <c r="A177" s="56" t="str">
        <f>IF((LEN('Copy paste to Here'!G181))&gt;5,((CONCATENATE('Copy paste to Here'!G181," &amp; ",'Copy paste to Here'!D181,"  &amp;  ",'Copy paste to Here'!E181))),"Empty Cell")</f>
        <v xml:space="preserve">Pack of 10 pcs. of 4mm anodized surgical steel cones with threading 1.2mm (16g) &amp; Color: Gold  &amp;  </v>
      </c>
      <c r="B177" s="57" t="str">
        <f>'Copy paste to Here'!C181</f>
        <v>XCNT4S</v>
      </c>
      <c r="C177" s="57" t="s">
        <v>846</v>
      </c>
      <c r="D177" s="58">
        <f>Invoice!B181</f>
        <v>1</v>
      </c>
      <c r="E177" s="59">
        <f>'Shipping Invoice'!J181*$N$1</f>
        <v>1.93</v>
      </c>
      <c r="F177" s="59">
        <f t="shared" si="9"/>
        <v>1.93</v>
      </c>
      <c r="G177" s="60">
        <f t="shared" si="7"/>
        <v>72.915400000000005</v>
      </c>
      <c r="H177" s="63">
        <f t="shared" si="8"/>
        <v>72.915400000000005</v>
      </c>
    </row>
    <row r="178" spans="1:8" s="62" customFormat="1" ht="24">
      <c r="A178" s="56" t="str">
        <f>IF((LEN('Copy paste to Here'!G182))&gt;5,((CONCATENATE('Copy paste to Here'!G182," &amp; ",'Copy paste to Here'!D182,"  &amp;  ",'Copy paste to Here'!E182))),"Empty Cell")</f>
        <v xml:space="preserve">Pack of 10 pcs. of 3mm high polished surgical steel cones with threading 1.2mm (16g) &amp;   &amp;  </v>
      </c>
      <c r="B178" s="57" t="str">
        <f>'Copy paste to Here'!C182</f>
        <v>XCON3</v>
      </c>
      <c r="C178" s="57" t="s">
        <v>848</v>
      </c>
      <c r="D178" s="58">
        <f>Invoice!B182</f>
        <v>3</v>
      </c>
      <c r="E178" s="59">
        <f>'Shipping Invoice'!J182*$N$1</f>
        <v>0.59</v>
      </c>
      <c r="F178" s="59">
        <f t="shared" si="9"/>
        <v>1.77</v>
      </c>
      <c r="G178" s="60">
        <f t="shared" si="7"/>
        <v>22.290199999999999</v>
      </c>
      <c r="H178" s="63">
        <f t="shared" si="8"/>
        <v>66.870599999999996</v>
      </c>
    </row>
    <row r="179" spans="1:8" s="62" customFormat="1" ht="36">
      <c r="A179" s="56" t="str">
        <f>IF((LEN('Copy paste to Here'!G183))&gt;5,((CONCATENATE('Copy paste to Here'!G183," &amp; ",'Copy paste to Here'!D183,"  &amp;  ",'Copy paste to Here'!E183))),"Empty Cell")</f>
        <v xml:space="preserve">Pack of 10 pcs. of 3mm anodized surgical steel balls with bezel set crystal and with 1.2mm threading (16g) &amp; Color: Gold Anodized w/ Clear crystal  &amp;  </v>
      </c>
      <c r="B179" s="57" t="str">
        <f>'Copy paste to Here'!C183</f>
        <v>XJBT3S</v>
      </c>
      <c r="C179" s="57" t="s">
        <v>850</v>
      </c>
      <c r="D179" s="58">
        <f>Invoice!B183</f>
        <v>2</v>
      </c>
      <c r="E179" s="59">
        <f>'Shipping Invoice'!J183*$N$1</f>
        <v>5.21</v>
      </c>
      <c r="F179" s="59">
        <f t="shared" si="9"/>
        <v>10.42</v>
      </c>
      <c r="G179" s="60">
        <f t="shared" si="7"/>
        <v>196.8338</v>
      </c>
      <c r="H179" s="63">
        <f t="shared" si="8"/>
        <v>393.66759999999999</v>
      </c>
    </row>
    <row r="180" spans="1:8" s="62" customFormat="1" ht="25.5">
      <c r="A180" s="56" t="str">
        <f>IF((LEN('Copy paste to Here'!G184))&gt;5,((CONCATENATE('Copy paste to Here'!G184," &amp; ",'Copy paste to Here'!D184,"  &amp;  ",'Copy paste to Here'!E184))),"Empty Cell")</f>
        <v xml:space="preserve">Pack of 10 pcs of 316L steel labret posts with internal threading, 1.2mm (16g) (4mm base of labret) &amp; Length: 6mm  &amp;  </v>
      </c>
      <c r="B180" s="57" t="str">
        <f>'Copy paste to Here'!C184</f>
        <v>XLB16GIN</v>
      </c>
      <c r="C180" s="57" t="s">
        <v>852</v>
      </c>
      <c r="D180" s="58">
        <f>Invoice!B184</f>
        <v>2</v>
      </c>
      <c r="E180" s="59">
        <f>'Shipping Invoice'!J184*$N$1</f>
        <v>4.47</v>
      </c>
      <c r="F180" s="59">
        <f t="shared" si="9"/>
        <v>8.94</v>
      </c>
      <c r="G180" s="60">
        <f t="shared" si="7"/>
        <v>168.8766</v>
      </c>
      <c r="H180" s="63">
        <f t="shared" si="8"/>
        <v>337.75319999999999</v>
      </c>
    </row>
    <row r="181" spans="1:8" s="62" customFormat="1" ht="25.5">
      <c r="A181" s="56" t="str">
        <f>IF((LEN('Copy paste to Here'!G185))&gt;5,((CONCATENATE('Copy paste to Here'!G185," &amp; ",'Copy paste to Here'!D185,"  &amp;  ",'Copy paste to Here'!E185))),"Empty Cell")</f>
        <v xml:space="preserve">Pack of 10 pcs of 316L steel labret posts with internal threading, 1.2mm (16g) (4mm base of labret) &amp; Length: 8mm  &amp;  </v>
      </c>
      <c r="B181" s="57" t="str">
        <f>'Copy paste to Here'!C185</f>
        <v>XLB16GIN</v>
      </c>
      <c r="C181" s="57" t="s">
        <v>852</v>
      </c>
      <c r="D181" s="58">
        <f>Invoice!B185</f>
        <v>2</v>
      </c>
      <c r="E181" s="59">
        <f>'Shipping Invoice'!J185*$N$1</f>
        <v>4.47</v>
      </c>
      <c r="F181" s="59">
        <f t="shared" si="9"/>
        <v>8.94</v>
      </c>
      <c r="G181" s="60">
        <f t="shared" si="7"/>
        <v>168.8766</v>
      </c>
      <c r="H181" s="63">
        <f t="shared" si="8"/>
        <v>337.75319999999999</v>
      </c>
    </row>
    <row r="182" spans="1:8" s="62" customFormat="1" ht="25.5">
      <c r="A182" s="56" t="str">
        <f>IF((LEN('Copy paste to Here'!G186))&gt;5,((CONCATENATE('Copy paste to Here'!G186," &amp; ",'Copy paste to Here'!D186,"  &amp;  ",'Copy paste to Here'!E186))),"Empty Cell")</f>
        <v xml:space="preserve">Pack of 10 pcs of 316L steel labret posts with internal threading, 1.2mm (16g) (4mm base of labret) &amp; Length: 4mm  &amp;  </v>
      </c>
      <c r="B182" s="57" t="str">
        <f>'Copy paste to Here'!C186</f>
        <v>XLB16GIN</v>
      </c>
      <c r="C182" s="57" t="s">
        <v>852</v>
      </c>
      <c r="D182" s="58">
        <f>Invoice!B186</f>
        <v>1</v>
      </c>
      <c r="E182" s="59">
        <f>'Shipping Invoice'!J186*$N$1</f>
        <v>4.47</v>
      </c>
      <c r="F182" s="59">
        <f t="shared" si="9"/>
        <v>4.47</v>
      </c>
      <c r="G182" s="60">
        <f t="shared" si="7"/>
        <v>168.8766</v>
      </c>
      <c r="H182" s="63">
        <f t="shared" si="8"/>
        <v>168.8766</v>
      </c>
    </row>
    <row r="183" spans="1:8" s="62" customFormat="1" ht="24">
      <c r="A183" s="56" t="str">
        <f>IF((LEN('Copy paste to Here'!G187))&gt;5,((CONCATENATE('Copy paste to Here'!G187," &amp; ",'Copy paste to Here'!D187,"  &amp;  ",'Copy paste to Here'!E187))),"Empty Cell")</f>
        <v xml:space="preserve">Pack of 10 pcs. of 3mm high polished surgical steel dice - threading 1.2mm (16g) &amp;   &amp;  </v>
      </c>
      <c r="B183" s="57" t="str">
        <f>'Copy paste to Here'!C187</f>
        <v>XSDI3</v>
      </c>
      <c r="C183" s="57" t="s">
        <v>855</v>
      </c>
      <c r="D183" s="58">
        <f>Invoice!B187</f>
        <v>2</v>
      </c>
      <c r="E183" s="59">
        <f>'Shipping Invoice'!J187*$N$1</f>
        <v>2.4</v>
      </c>
      <c r="F183" s="59">
        <f t="shared" si="9"/>
        <v>4.8</v>
      </c>
      <c r="G183" s="60">
        <f t="shared" si="7"/>
        <v>90.671999999999997</v>
      </c>
      <c r="H183" s="63">
        <f t="shared" si="8"/>
        <v>181.34399999999999</v>
      </c>
    </row>
    <row r="184" spans="1:8" s="62" customFormat="1" ht="24">
      <c r="A184" s="56" t="str">
        <f>IF((LEN('Copy paste to Here'!G188))&gt;5,((CONCATENATE('Copy paste to Here'!G188," &amp; ",'Copy paste to Here'!D188,"  &amp;  ",'Copy paste to Here'!E188))),"Empty Cell")</f>
        <v xml:space="preserve">Set of 10 pcs. of 5mm acrylic UV dice with 14g (1.6mm) threading &amp; Color: White  &amp;  </v>
      </c>
      <c r="B184" s="57" t="str">
        <f>'Copy paste to Here'!C188</f>
        <v>XUVDI5</v>
      </c>
      <c r="C184" s="57" t="s">
        <v>857</v>
      </c>
      <c r="D184" s="58">
        <f>Invoice!B188</f>
        <v>2</v>
      </c>
      <c r="E184" s="59">
        <f>'Shipping Invoice'!J188*$N$1</f>
        <v>1.22</v>
      </c>
      <c r="F184" s="59">
        <f t="shared" si="9"/>
        <v>2.44</v>
      </c>
      <c r="G184" s="60">
        <f t="shared" si="7"/>
        <v>46.0916</v>
      </c>
      <c r="H184" s="63">
        <f t="shared" si="8"/>
        <v>92.183199999999999</v>
      </c>
    </row>
    <row r="185" spans="1:8" s="62" customFormat="1" ht="24">
      <c r="A185" s="56" t="str">
        <f>IF((LEN('Copy paste to Here'!G189))&gt;5,((CONCATENATE('Copy paste to Here'!G189," &amp; ",'Copy paste to Here'!D189,"  &amp;  ",'Copy paste to Here'!E189))),"Empty Cell")</f>
        <v xml:space="preserve">Set of 10 pcs. of 5mm acrylic UV dice with 14g (1.6mm) threading &amp; Color: Blue  &amp;  </v>
      </c>
      <c r="B185" s="57" t="str">
        <f>'Copy paste to Here'!C189</f>
        <v>XUVDI5</v>
      </c>
      <c r="C185" s="57" t="s">
        <v>857</v>
      </c>
      <c r="D185" s="58">
        <f>Invoice!B189</f>
        <v>2</v>
      </c>
      <c r="E185" s="59">
        <f>'Shipping Invoice'!J189*$N$1</f>
        <v>1.22</v>
      </c>
      <c r="F185" s="59">
        <f t="shared" si="9"/>
        <v>2.44</v>
      </c>
      <c r="G185" s="60">
        <f t="shared" si="7"/>
        <v>46.0916</v>
      </c>
      <c r="H185" s="63">
        <f t="shared" si="8"/>
        <v>92.183199999999999</v>
      </c>
    </row>
    <row r="186" spans="1:8" s="62" customFormat="1" ht="24">
      <c r="A186" s="56" t="str">
        <f>IF((LEN('Copy paste to Here'!G190))&gt;5,((CONCATENATE('Copy paste to Here'!G190," &amp; ",'Copy paste to Here'!D190,"  &amp;  ",'Copy paste to Here'!E190))),"Empty Cell")</f>
        <v xml:space="preserve">Set of 10 pcs. of 5mm acrylic UV dice with 14g (1.6mm) threading &amp; Color: Pink  &amp;  </v>
      </c>
      <c r="B186" s="57" t="str">
        <f>'Copy paste to Here'!C190</f>
        <v>XUVDI5</v>
      </c>
      <c r="C186" s="57" t="s">
        <v>857</v>
      </c>
      <c r="D186" s="58">
        <f>Invoice!B190</f>
        <v>1</v>
      </c>
      <c r="E186" s="59">
        <f>'Shipping Invoice'!J190*$N$1</f>
        <v>1.22</v>
      </c>
      <c r="F186" s="59">
        <f t="shared" si="9"/>
        <v>1.22</v>
      </c>
      <c r="G186" s="60">
        <f t="shared" si="7"/>
        <v>46.0916</v>
      </c>
      <c r="H186" s="63">
        <f t="shared" si="8"/>
        <v>46.0916</v>
      </c>
    </row>
    <row r="187" spans="1:8" s="62" customFormat="1" ht="24">
      <c r="A187" s="56" t="str">
        <f>IF((LEN('Copy paste to Here'!G191))&gt;5,((CONCATENATE('Copy paste to Here'!G191," &amp; ",'Copy paste to Here'!D191,"  &amp;  ",'Copy paste to Here'!E191))),"Empty Cell")</f>
        <v xml:space="preserve">Set of 10 pcs. of 5mm acrylic UV dice with 14g (1.6mm) threading &amp; Color: Purple  &amp;  </v>
      </c>
      <c r="B187" s="57" t="str">
        <f>'Copy paste to Here'!C191</f>
        <v>XUVDI5</v>
      </c>
      <c r="C187" s="57" t="s">
        <v>857</v>
      </c>
      <c r="D187" s="58">
        <f>Invoice!B191</f>
        <v>1</v>
      </c>
      <c r="E187" s="59">
        <f>'Shipping Invoice'!J191*$N$1</f>
        <v>1.22</v>
      </c>
      <c r="F187" s="59">
        <f t="shared" si="9"/>
        <v>1.22</v>
      </c>
      <c r="G187" s="60">
        <f t="shared" si="7"/>
        <v>46.0916</v>
      </c>
      <c r="H187" s="63">
        <f t="shared" si="8"/>
        <v>46.0916</v>
      </c>
    </row>
    <row r="188" spans="1:8" s="62" customFormat="1" ht="60">
      <c r="A188" s="56" t="str">
        <f>IF((LEN('Copy paste to Here'!G192))&gt;5,((CONCATENATE('Copy paste to Here'!G192," &amp; ",'Copy paste to Here'!D192,"  &amp;  ",'Copy paste to Here'!E192))),"Empty Cell")</f>
        <v xml:space="preserve">925 sterling silver ''Bend it yourself'' nose studs, 0.6mm (22g) in butterfly shape design top with 1mm crystals in assorted color / 36 pcs per display box (in standard packing or in vacuum sealed packing to prevent tarnishing) &amp; Packing Option: Vacuum Sealed Packing to prevent tarnishing  &amp;  </v>
      </c>
      <c r="B188" s="57" t="str">
        <f>'Copy paste to Here'!C192</f>
        <v>YXBUTM36</v>
      </c>
      <c r="C188" s="57" t="s">
        <v>907</v>
      </c>
      <c r="D188" s="58">
        <f>Invoice!B192</f>
        <v>1</v>
      </c>
      <c r="E188" s="59">
        <f>'Shipping Invoice'!J192*$N$1</f>
        <v>25.2</v>
      </c>
      <c r="F188" s="59">
        <f t="shared" si="9"/>
        <v>25.2</v>
      </c>
      <c r="G188" s="60">
        <f t="shared" si="7"/>
        <v>952.05600000000004</v>
      </c>
      <c r="H188" s="63">
        <f t="shared" si="8"/>
        <v>952.05600000000004</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788.74999999999989</v>
      </c>
      <c r="G1000" s="60"/>
      <c r="H1000" s="61">
        <f t="shared" ref="H1000:H1007" si="49">F1000*$E$14</f>
        <v>29798.974999999995</v>
      </c>
    </row>
    <row r="1001" spans="1:8" s="62" customFormat="1">
      <c r="A1001" s="56" t="str">
        <f>'[2]Copy paste to Here'!T2</f>
        <v>SHIPPING HANDLING</v>
      </c>
      <c r="B1001" s="75"/>
      <c r="C1001" s="75"/>
      <c r="D1001" s="76"/>
      <c r="E1001" s="67"/>
      <c r="F1001" s="59">
        <f>Invoice!J198</f>
        <v>-24.1755</v>
      </c>
      <c r="G1001" s="60"/>
      <c r="H1001" s="61">
        <f t="shared" si="49"/>
        <v>-913.35039000000006</v>
      </c>
    </row>
    <row r="1002" spans="1:8" s="62" customFormat="1" outlineLevel="1">
      <c r="A1002" s="56" t="str">
        <f>'[2]Copy paste to Here'!T3</f>
        <v>DISCOUNT</v>
      </c>
      <c r="B1002" s="75"/>
      <c r="C1002" s="75"/>
      <c r="D1002" s="76"/>
      <c r="E1002" s="67"/>
      <c r="F1002" s="59">
        <f>Invoice!J200</f>
        <v>0</v>
      </c>
      <c r="G1002" s="60"/>
      <c r="H1002" s="61">
        <f t="shared" si="49"/>
        <v>0</v>
      </c>
    </row>
    <row r="1003" spans="1:8" s="62" customFormat="1">
      <c r="A1003" s="56" t="str">
        <f>'[2]Copy paste to Here'!T4</f>
        <v>Total:</v>
      </c>
      <c r="B1003" s="75"/>
      <c r="C1003" s="75"/>
      <c r="D1003" s="76"/>
      <c r="E1003" s="67"/>
      <c r="F1003" s="59">
        <f>SUM(F1000:F1002)</f>
        <v>764.57449999999994</v>
      </c>
      <c r="G1003" s="60"/>
      <c r="H1003" s="61">
        <f t="shared" si="49"/>
        <v>28885.624609999999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29798.97499999998</v>
      </c>
    </row>
    <row r="1010" spans="1:8" s="21" customFormat="1">
      <c r="A1010" s="22"/>
      <c r="E1010" s="21" t="s">
        <v>182</v>
      </c>
      <c r="H1010" s="84">
        <f>(SUMIF($A$1000:$A$1008,"Total:",$H$1000:$H$1008))</f>
        <v>28885.624609999999</v>
      </c>
    </row>
    <row r="1011" spans="1:8" s="21" customFormat="1">
      <c r="E1011" s="21" t="s">
        <v>183</v>
      </c>
      <c r="H1011" s="85">
        <f>H1013-H1012</f>
        <v>26995.91</v>
      </c>
    </row>
    <row r="1012" spans="1:8" s="21" customFormat="1">
      <c r="E1012" s="21" t="s">
        <v>184</v>
      </c>
      <c r="H1012" s="85">
        <f>ROUND((H1013*7)/107,2)</f>
        <v>1889.71</v>
      </c>
    </row>
    <row r="1013" spans="1:8" s="21" customFormat="1">
      <c r="E1013" s="22" t="s">
        <v>185</v>
      </c>
      <c r="H1013" s="86">
        <f>ROUND((SUMIF($A$1000:$A$1008,"Total:",$H$1000:$H$1008)),2)</f>
        <v>28885.62</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1"/>
  <sheetViews>
    <sheetView workbookViewId="0">
      <selection activeCell="A5" sqref="A5"/>
    </sheetView>
  </sheetViews>
  <sheetFormatPr defaultRowHeight="15"/>
  <sheetData>
    <row r="1" spans="1:1">
      <c r="A1" s="2" t="s">
        <v>724</v>
      </c>
    </row>
    <row r="2" spans="1:1">
      <c r="A2" s="2" t="s">
        <v>726</v>
      </c>
    </row>
    <row r="3" spans="1:1">
      <c r="A3" s="2" t="s">
        <v>727</v>
      </c>
    </row>
    <row r="4" spans="1:1">
      <c r="A4" s="2" t="s">
        <v>727</v>
      </c>
    </row>
    <row r="5" spans="1:1">
      <c r="A5" s="2" t="s">
        <v>862</v>
      </c>
    </row>
    <row r="6" spans="1:1">
      <c r="A6" s="2" t="s">
        <v>863</v>
      </c>
    </row>
    <row r="7" spans="1:1">
      <c r="A7" s="2" t="s">
        <v>864</v>
      </c>
    </row>
    <row r="8" spans="1:1">
      <c r="A8" s="2" t="s">
        <v>865</v>
      </c>
    </row>
    <row r="9" spans="1:1">
      <c r="A9" s="2" t="s">
        <v>865</v>
      </c>
    </row>
    <row r="10" spans="1:1">
      <c r="A10" s="2" t="s">
        <v>865</v>
      </c>
    </row>
    <row r="11" spans="1:1">
      <c r="A11" s="2" t="s">
        <v>865</v>
      </c>
    </row>
    <row r="12" spans="1:1">
      <c r="A12" s="2" t="s">
        <v>48</v>
      </c>
    </row>
    <row r="13" spans="1:1">
      <c r="A13" s="2" t="s">
        <v>668</v>
      </c>
    </row>
    <row r="14" spans="1:1">
      <c r="A14" s="2" t="s">
        <v>668</v>
      </c>
    </row>
    <row r="15" spans="1:1">
      <c r="A15" s="2" t="s">
        <v>668</v>
      </c>
    </row>
    <row r="16" spans="1:1">
      <c r="A16" s="2" t="s">
        <v>668</v>
      </c>
    </row>
    <row r="17" spans="1:1">
      <c r="A17" s="2" t="s">
        <v>668</v>
      </c>
    </row>
    <row r="18" spans="1:1">
      <c r="A18" s="2" t="s">
        <v>668</v>
      </c>
    </row>
    <row r="19" spans="1:1">
      <c r="A19" s="2" t="s">
        <v>668</v>
      </c>
    </row>
    <row r="20" spans="1:1">
      <c r="A20" s="2" t="s">
        <v>668</v>
      </c>
    </row>
    <row r="21" spans="1:1">
      <c r="A21" s="2" t="s">
        <v>668</v>
      </c>
    </row>
    <row r="22" spans="1:1">
      <c r="A22" s="2" t="s">
        <v>738</v>
      </c>
    </row>
    <row r="23" spans="1:1">
      <c r="A23" s="2" t="s">
        <v>738</v>
      </c>
    </row>
    <row r="24" spans="1:1">
      <c r="A24" s="2" t="s">
        <v>738</v>
      </c>
    </row>
    <row r="25" spans="1:1">
      <c r="A25" s="2" t="s">
        <v>738</v>
      </c>
    </row>
    <row r="26" spans="1:1">
      <c r="A26" s="2" t="s">
        <v>738</v>
      </c>
    </row>
    <row r="27" spans="1:1">
      <c r="A27" s="2" t="s">
        <v>738</v>
      </c>
    </row>
    <row r="28" spans="1:1">
      <c r="A28" s="2" t="s">
        <v>738</v>
      </c>
    </row>
    <row r="29" spans="1:1">
      <c r="A29" s="2" t="s">
        <v>738</v>
      </c>
    </row>
    <row r="30" spans="1:1">
      <c r="A30" s="2" t="s">
        <v>738</v>
      </c>
    </row>
    <row r="31" spans="1:1">
      <c r="A31" s="2" t="s">
        <v>738</v>
      </c>
    </row>
    <row r="32" spans="1:1">
      <c r="A32" s="2" t="s">
        <v>738</v>
      </c>
    </row>
    <row r="33" spans="1:1">
      <c r="A33" s="2" t="s">
        <v>741</v>
      </c>
    </row>
    <row r="34" spans="1:1">
      <c r="A34" s="2" t="s">
        <v>741</v>
      </c>
    </row>
    <row r="35" spans="1:1">
      <c r="A35" s="2" t="s">
        <v>744</v>
      </c>
    </row>
    <row r="36" spans="1:1">
      <c r="A36" s="2" t="s">
        <v>746</v>
      </c>
    </row>
    <row r="37" spans="1:1">
      <c r="A37" s="2" t="s">
        <v>748</v>
      </c>
    </row>
    <row r="38" spans="1:1">
      <c r="A38" s="2" t="s">
        <v>748</v>
      </c>
    </row>
    <row r="39" spans="1:1">
      <c r="A39" s="2" t="s">
        <v>750</v>
      </c>
    </row>
    <row r="40" spans="1:1">
      <c r="A40" s="2" t="s">
        <v>752</v>
      </c>
    </row>
    <row r="41" spans="1:1">
      <c r="A41" s="2" t="s">
        <v>754</v>
      </c>
    </row>
    <row r="42" spans="1:1">
      <c r="A42" s="2" t="s">
        <v>756</v>
      </c>
    </row>
    <row r="43" spans="1:1">
      <c r="A43" s="2" t="s">
        <v>866</v>
      </c>
    </row>
    <row r="44" spans="1:1">
      <c r="A44" s="2" t="s">
        <v>867</v>
      </c>
    </row>
    <row r="45" spans="1:1">
      <c r="A45" s="2" t="s">
        <v>868</v>
      </c>
    </row>
    <row r="46" spans="1:1">
      <c r="A46" s="2" t="s">
        <v>869</v>
      </c>
    </row>
    <row r="47" spans="1:1">
      <c r="A47" s="2" t="s">
        <v>870</v>
      </c>
    </row>
    <row r="48" spans="1:1">
      <c r="A48" s="2" t="s">
        <v>870</v>
      </c>
    </row>
    <row r="49" spans="1:1">
      <c r="A49" s="2" t="s">
        <v>871</v>
      </c>
    </row>
    <row r="50" spans="1:1">
      <c r="A50" s="2" t="s">
        <v>662</v>
      </c>
    </row>
    <row r="51" spans="1:1">
      <c r="A51" s="2" t="s">
        <v>761</v>
      </c>
    </row>
    <row r="52" spans="1:1">
      <c r="A52" s="2" t="s">
        <v>761</v>
      </c>
    </row>
    <row r="53" spans="1:1">
      <c r="A53" s="2" t="s">
        <v>761</v>
      </c>
    </row>
    <row r="54" spans="1:1">
      <c r="A54" s="2" t="s">
        <v>761</v>
      </c>
    </row>
    <row r="55" spans="1:1">
      <c r="A55" s="2" t="s">
        <v>761</v>
      </c>
    </row>
    <row r="56" spans="1:1">
      <c r="A56" s="2" t="s">
        <v>761</v>
      </c>
    </row>
    <row r="57" spans="1:1">
      <c r="A57" s="2" t="s">
        <v>761</v>
      </c>
    </row>
    <row r="58" spans="1:1">
      <c r="A58" s="2" t="s">
        <v>761</v>
      </c>
    </row>
    <row r="59" spans="1:1">
      <c r="A59" s="2" t="s">
        <v>761</v>
      </c>
    </row>
    <row r="60" spans="1:1">
      <c r="A60" s="2" t="s">
        <v>761</v>
      </c>
    </row>
    <row r="61" spans="1:1">
      <c r="A61" s="2" t="s">
        <v>761</v>
      </c>
    </row>
    <row r="62" spans="1:1">
      <c r="A62" s="2" t="s">
        <v>761</v>
      </c>
    </row>
    <row r="63" spans="1:1">
      <c r="A63" s="2" t="s">
        <v>761</v>
      </c>
    </row>
    <row r="64" spans="1:1">
      <c r="A64" s="2" t="s">
        <v>763</v>
      </c>
    </row>
    <row r="65" spans="1:1">
      <c r="A65" s="2" t="s">
        <v>763</v>
      </c>
    </row>
    <row r="66" spans="1:1">
      <c r="A66" s="2" t="s">
        <v>763</v>
      </c>
    </row>
    <row r="67" spans="1:1">
      <c r="A67" s="2" t="s">
        <v>765</v>
      </c>
    </row>
    <row r="68" spans="1:1">
      <c r="A68" s="2" t="s">
        <v>765</v>
      </c>
    </row>
    <row r="69" spans="1:1">
      <c r="A69" s="2" t="s">
        <v>767</v>
      </c>
    </row>
    <row r="70" spans="1:1">
      <c r="A70" s="2" t="s">
        <v>767</v>
      </c>
    </row>
    <row r="71" spans="1:1">
      <c r="A71" s="2" t="s">
        <v>767</v>
      </c>
    </row>
    <row r="72" spans="1:1">
      <c r="A72" s="2" t="s">
        <v>767</v>
      </c>
    </row>
    <row r="73" spans="1:1">
      <c r="A73" s="2" t="s">
        <v>770</v>
      </c>
    </row>
    <row r="74" spans="1:1">
      <c r="A74" s="2" t="s">
        <v>770</v>
      </c>
    </row>
    <row r="75" spans="1:1">
      <c r="A75" s="2" t="s">
        <v>772</v>
      </c>
    </row>
    <row r="76" spans="1:1">
      <c r="A76" s="2" t="s">
        <v>772</v>
      </c>
    </row>
    <row r="77" spans="1:1">
      <c r="A77" s="2" t="s">
        <v>774</v>
      </c>
    </row>
    <row r="78" spans="1:1">
      <c r="A78" s="2" t="s">
        <v>774</v>
      </c>
    </row>
    <row r="79" spans="1:1">
      <c r="A79" s="2" t="s">
        <v>774</v>
      </c>
    </row>
    <row r="80" spans="1:1">
      <c r="A80" s="2" t="s">
        <v>774</v>
      </c>
    </row>
    <row r="81" spans="1:1">
      <c r="A81" s="2" t="s">
        <v>774</v>
      </c>
    </row>
    <row r="82" spans="1:1">
      <c r="A82" s="2" t="s">
        <v>776</v>
      </c>
    </row>
    <row r="83" spans="1:1">
      <c r="A83" s="2" t="s">
        <v>776</v>
      </c>
    </row>
    <row r="84" spans="1:1">
      <c r="A84" s="2" t="s">
        <v>778</v>
      </c>
    </row>
    <row r="85" spans="1:1">
      <c r="A85" s="2" t="s">
        <v>583</v>
      </c>
    </row>
    <row r="86" spans="1:1">
      <c r="A86" s="2" t="s">
        <v>781</v>
      </c>
    </row>
    <row r="87" spans="1:1">
      <c r="A87" s="2" t="s">
        <v>872</v>
      </c>
    </row>
    <row r="88" spans="1:1">
      <c r="A88" s="2" t="s">
        <v>873</v>
      </c>
    </row>
    <row r="89" spans="1:1">
      <c r="A89" s="2" t="s">
        <v>874</v>
      </c>
    </row>
    <row r="90" spans="1:1">
      <c r="A90" s="2" t="s">
        <v>874</v>
      </c>
    </row>
    <row r="91" spans="1:1">
      <c r="A91" s="2" t="s">
        <v>874</v>
      </c>
    </row>
    <row r="92" spans="1:1">
      <c r="A92" s="2" t="s">
        <v>875</v>
      </c>
    </row>
    <row r="93" spans="1:1">
      <c r="A93" s="2" t="s">
        <v>875</v>
      </c>
    </row>
    <row r="94" spans="1:1">
      <c r="A94" s="2" t="s">
        <v>875</v>
      </c>
    </row>
    <row r="95" spans="1:1">
      <c r="A95" s="2" t="s">
        <v>788</v>
      </c>
    </row>
    <row r="96" spans="1:1">
      <c r="A96" s="2" t="s">
        <v>789</v>
      </c>
    </row>
    <row r="97" spans="1:1">
      <c r="A97" s="2" t="s">
        <v>791</v>
      </c>
    </row>
    <row r="98" spans="1:1">
      <c r="A98" s="2" t="s">
        <v>876</v>
      </c>
    </row>
    <row r="99" spans="1:1">
      <c r="A99" s="2" t="s">
        <v>877</v>
      </c>
    </row>
    <row r="100" spans="1:1">
      <c r="A100" s="2" t="s">
        <v>878</v>
      </c>
    </row>
    <row r="101" spans="1:1">
      <c r="A101" s="2" t="s">
        <v>879</v>
      </c>
    </row>
    <row r="102" spans="1:1">
      <c r="A102" s="2" t="s">
        <v>880</v>
      </c>
    </row>
    <row r="103" spans="1:1">
      <c r="A103" s="2" t="s">
        <v>881</v>
      </c>
    </row>
    <row r="104" spans="1:1">
      <c r="A104" s="2" t="s">
        <v>882</v>
      </c>
    </row>
    <row r="105" spans="1:1">
      <c r="A105" s="2" t="s">
        <v>73</v>
      </c>
    </row>
    <row r="106" spans="1:1">
      <c r="A106" s="2" t="s">
        <v>73</v>
      </c>
    </row>
    <row r="107" spans="1:1">
      <c r="A107" s="2" t="s">
        <v>883</v>
      </c>
    </row>
    <row r="108" spans="1:1">
      <c r="A108" s="2" t="s">
        <v>884</v>
      </c>
    </row>
    <row r="109" spans="1:1">
      <c r="A109" s="2" t="s">
        <v>885</v>
      </c>
    </row>
    <row r="110" spans="1:1">
      <c r="A110" s="2" t="s">
        <v>886</v>
      </c>
    </row>
    <row r="111" spans="1:1">
      <c r="A111" s="2" t="s">
        <v>887</v>
      </c>
    </row>
    <row r="112" spans="1:1">
      <c r="A112" s="2" t="s">
        <v>888</v>
      </c>
    </row>
    <row r="113" spans="1:1">
      <c r="A113" s="2" t="s">
        <v>889</v>
      </c>
    </row>
    <row r="114" spans="1:1">
      <c r="A114" s="2" t="s">
        <v>890</v>
      </c>
    </row>
    <row r="115" spans="1:1">
      <c r="A115" s="2" t="s">
        <v>891</v>
      </c>
    </row>
    <row r="116" spans="1:1">
      <c r="A116" s="2" t="s">
        <v>891</v>
      </c>
    </row>
    <row r="117" spans="1:1">
      <c r="A117" s="2" t="s">
        <v>892</v>
      </c>
    </row>
    <row r="118" spans="1:1">
      <c r="A118" s="2" t="s">
        <v>892</v>
      </c>
    </row>
    <row r="119" spans="1:1">
      <c r="A119" s="2" t="s">
        <v>893</v>
      </c>
    </row>
    <row r="120" spans="1:1">
      <c r="A120" s="2" t="s">
        <v>893</v>
      </c>
    </row>
    <row r="121" spans="1:1">
      <c r="A121" s="2" t="s">
        <v>893</v>
      </c>
    </row>
    <row r="122" spans="1:1">
      <c r="A122" s="2" t="s">
        <v>894</v>
      </c>
    </row>
    <row r="123" spans="1:1">
      <c r="A123" s="2" t="s">
        <v>895</v>
      </c>
    </row>
    <row r="124" spans="1:1">
      <c r="A124" s="2" t="s">
        <v>896</v>
      </c>
    </row>
    <row r="125" spans="1:1">
      <c r="A125" s="2" t="s">
        <v>814</v>
      </c>
    </row>
    <row r="126" spans="1:1">
      <c r="A126" s="2" t="s">
        <v>897</v>
      </c>
    </row>
    <row r="127" spans="1:1">
      <c r="A127" s="2" t="s">
        <v>898</v>
      </c>
    </row>
    <row r="128" spans="1:1">
      <c r="A128" s="2" t="s">
        <v>899</v>
      </c>
    </row>
    <row r="129" spans="1:1">
      <c r="A129" s="2" t="s">
        <v>899</v>
      </c>
    </row>
    <row r="130" spans="1:1">
      <c r="A130" s="2" t="s">
        <v>900</v>
      </c>
    </row>
    <row r="131" spans="1:1">
      <c r="A131" s="2" t="s">
        <v>900</v>
      </c>
    </row>
    <row r="132" spans="1:1">
      <c r="A132" s="2" t="s">
        <v>901</v>
      </c>
    </row>
    <row r="133" spans="1:1">
      <c r="A133" s="2" t="s">
        <v>901</v>
      </c>
    </row>
    <row r="134" spans="1:1">
      <c r="A134" s="2" t="s">
        <v>902</v>
      </c>
    </row>
    <row r="135" spans="1:1">
      <c r="A135" s="2" t="s">
        <v>902</v>
      </c>
    </row>
    <row r="136" spans="1:1">
      <c r="A136" s="2" t="s">
        <v>822</v>
      </c>
    </row>
    <row r="137" spans="1:1">
      <c r="A137" s="2" t="s">
        <v>822</v>
      </c>
    </row>
    <row r="138" spans="1:1">
      <c r="A138" s="2" t="s">
        <v>903</v>
      </c>
    </row>
    <row r="139" spans="1:1">
      <c r="A139" s="2" t="s">
        <v>904</v>
      </c>
    </row>
    <row r="140" spans="1:1">
      <c r="A140" s="2" t="s">
        <v>826</v>
      </c>
    </row>
    <row r="141" spans="1:1">
      <c r="A141" s="2" t="s">
        <v>826</v>
      </c>
    </row>
    <row r="142" spans="1:1">
      <c r="A142" s="2" t="s">
        <v>905</v>
      </c>
    </row>
    <row r="143" spans="1:1">
      <c r="A143" s="2" t="s">
        <v>906</v>
      </c>
    </row>
    <row r="144" spans="1:1">
      <c r="A144" s="2" t="s">
        <v>905</v>
      </c>
    </row>
    <row r="145" spans="1:1">
      <c r="A145" s="2" t="s">
        <v>906</v>
      </c>
    </row>
    <row r="146" spans="1:1">
      <c r="A146" s="2" t="s">
        <v>830</v>
      </c>
    </row>
    <row r="147" spans="1:1">
      <c r="A147" s="2" t="s">
        <v>830</v>
      </c>
    </row>
    <row r="148" spans="1:1">
      <c r="A148" s="2" t="s">
        <v>830</v>
      </c>
    </row>
    <row r="149" spans="1:1">
      <c r="A149" s="2" t="s">
        <v>832</v>
      </c>
    </row>
    <row r="150" spans="1:1">
      <c r="A150" s="2" t="s">
        <v>834</v>
      </c>
    </row>
    <row r="151" spans="1:1">
      <c r="A151" s="2" t="s">
        <v>836</v>
      </c>
    </row>
    <row r="152" spans="1:1">
      <c r="A152" s="2" t="s">
        <v>838</v>
      </c>
    </row>
    <row r="153" spans="1:1">
      <c r="A153" s="2" t="s">
        <v>838</v>
      </c>
    </row>
    <row r="154" spans="1:1">
      <c r="A154" s="2" t="s">
        <v>840</v>
      </c>
    </row>
    <row r="155" spans="1:1">
      <c r="A155" s="2" t="s">
        <v>840</v>
      </c>
    </row>
    <row r="156" spans="1:1">
      <c r="A156" s="2" t="s">
        <v>840</v>
      </c>
    </row>
    <row r="157" spans="1:1">
      <c r="A157" s="2" t="s">
        <v>842</v>
      </c>
    </row>
    <row r="158" spans="1:1">
      <c r="A158" s="2" t="s">
        <v>844</v>
      </c>
    </row>
    <row r="159" spans="1:1">
      <c r="A159" s="2" t="s">
        <v>846</v>
      </c>
    </row>
    <row r="160" spans="1:1">
      <c r="A160" s="2" t="s">
        <v>846</v>
      </c>
    </row>
    <row r="161" spans="1:1">
      <c r="A161" s="2" t="s">
        <v>848</v>
      </c>
    </row>
    <row r="162" spans="1:1">
      <c r="A162" s="2" t="s">
        <v>850</v>
      </c>
    </row>
    <row r="163" spans="1:1">
      <c r="A163" s="2" t="s">
        <v>852</v>
      </c>
    </row>
    <row r="164" spans="1:1">
      <c r="A164" s="2" t="s">
        <v>852</v>
      </c>
    </row>
    <row r="165" spans="1:1">
      <c r="A165" s="2" t="s">
        <v>852</v>
      </c>
    </row>
    <row r="166" spans="1:1">
      <c r="A166" s="2" t="s">
        <v>855</v>
      </c>
    </row>
    <row r="167" spans="1:1">
      <c r="A167" s="2" t="s">
        <v>857</v>
      </c>
    </row>
    <row r="168" spans="1:1">
      <c r="A168" s="2" t="s">
        <v>857</v>
      </c>
    </row>
    <row r="169" spans="1:1">
      <c r="A169" s="2" t="s">
        <v>857</v>
      </c>
    </row>
    <row r="170" spans="1:1">
      <c r="A170" s="2" t="s">
        <v>857</v>
      </c>
    </row>
    <row r="171" spans="1:1">
      <c r="A171" s="2" t="s">
        <v>907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2023-09-20T09:56:42Z</cp:lastPrinted>
  <dcterms:created xsi:type="dcterms:W3CDTF">2009-06-02T18:56:54Z</dcterms:created>
  <dcterms:modified xsi:type="dcterms:W3CDTF">2023-09-20T09:56:44Z</dcterms:modified>
</cp:coreProperties>
</file>